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Data\Personal\AI ML\Markets data\Options\Manual Data\"/>
    </mc:Choice>
  </mc:AlternateContent>
  <xr:revisionPtr revIDLastSave="0" documentId="13_ncr:1_{75D09663-5EE9-454A-A942-4AB3CA7FF243}" xr6:coauthVersionLast="45" xr6:coauthVersionMax="45" xr10:uidLastSave="{00000000-0000-0000-0000-000000000000}"/>
  <bookViews>
    <workbookView xWindow="-120" yWindow="-120" windowWidth="20730" windowHeight="11310" activeTab="2" xr2:uid="{A96AC5AC-14CD-44C1-A66C-C1E08A988824}"/>
  </bookViews>
  <sheets>
    <sheet name="Nifty" sheetId="1" r:id="rId1"/>
    <sheet name="NiftySummary" sheetId="2" r:id="rId2"/>
    <sheet name="NiftyMonthlyAnalysis" sheetId="3" r:id="rId3"/>
  </sheets>
  <calcPr calcId="191029"/>
  <pivotCaches>
    <pivotCache cacheId="15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33" i="3" l="1"/>
  <c r="C133" i="3" s="1"/>
  <c r="B134" i="3"/>
  <c r="C134" i="3" s="1"/>
  <c r="B135" i="3"/>
  <c r="B136" i="3"/>
  <c r="B137" i="3"/>
  <c r="B138" i="3"/>
  <c r="B139" i="3"/>
  <c r="C139" i="3" s="1"/>
  <c r="B140" i="3"/>
  <c r="C140" i="3" s="1"/>
  <c r="B141" i="3"/>
  <c r="C141" i="3" s="1"/>
  <c r="B142" i="3"/>
  <c r="B143" i="3"/>
  <c r="B144" i="3"/>
  <c r="B145" i="3"/>
  <c r="B146" i="3"/>
  <c r="C146" i="3" s="1"/>
  <c r="B147" i="3"/>
  <c r="D147" i="3" s="1"/>
  <c r="B148" i="3"/>
  <c r="C148" i="3" s="1"/>
  <c r="B149" i="3"/>
  <c r="C149" i="3" s="1"/>
  <c r="B150" i="3"/>
  <c r="B151" i="3"/>
  <c r="B152" i="3"/>
  <c r="B153" i="3"/>
  <c r="B154" i="3"/>
  <c r="C154" i="3" s="1"/>
  <c r="B155" i="3"/>
  <c r="C155" i="3" s="1"/>
  <c r="B156" i="3"/>
  <c r="C156" i="3" s="1"/>
  <c r="B157" i="3"/>
  <c r="C157" i="3" s="1"/>
  <c r="B158" i="3"/>
  <c r="C158" i="3" s="1"/>
  <c r="B159" i="3"/>
  <c r="B160" i="3"/>
  <c r="B161" i="3"/>
  <c r="B162" i="3"/>
  <c r="C162" i="3" s="1"/>
  <c r="B163" i="3"/>
  <c r="C163" i="3" s="1"/>
  <c r="B164" i="3"/>
  <c r="C164" i="3" s="1"/>
  <c r="B165" i="3"/>
  <c r="C165" i="3" s="1"/>
  <c r="B166" i="3"/>
  <c r="B167" i="3"/>
  <c r="B168" i="3"/>
  <c r="B169" i="3"/>
  <c r="B170" i="3"/>
  <c r="C170" i="3" s="1"/>
  <c r="B171" i="3"/>
  <c r="C171" i="3" s="1"/>
  <c r="B172" i="3"/>
  <c r="C172" i="3" s="1"/>
  <c r="B173" i="3"/>
  <c r="C173" i="3" s="1"/>
  <c r="B174" i="3"/>
  <c r="C174" i="3" s="1"/>
  <c r="B175" i="3"/>
  <c r="B176" i="3"/>
  <c r="B177" i="3"/>
  <c r="B178" i="3"/>
  <c r="C178" i="3" s="1"/>
  <c r="B179" i="3"/>
  <c r="C179" i="3" s="1"/>
  <c r="B180" i="3"/>
  <c r="C180" i="3" s="1"/>
  <c r="B181" i="3"/>
  <c r="C181" i="3" s="1"/>
  <c r="B182" i="3"/>
  <c r="C182" i="3" s="1"/>
  <c r="B183" i="3"/>
  <c r="B184" i="3"/>
  <c r="B185" i="3"/>
  <c r="B186" i="3"/>
  <c r="C186" i="3" s="1"/>
  <c r="B187" i="3"/>
  <c r="C187" i="3" s="1"/>
  <c r="F187" i="3" s="1"/>
  <c r="G187" i="3" s="1"/>
  <c r="B188" i="3"/>
  <c r="C188" i="3" s="1"/>
  <c r="B189" i="3"/>
  <c r="C189" i="3" s="1"/>
  <c r="B190" i="3"/>
  <c r="B191" i="3"/>
  <c r="B192" i="3"/>
  <c r="B193" i="3"/>
  <c r="B194" i="3"/>
  <c r="C194" i="3" s="1"/>
  <c r="B195" i="3"/>
  <c r="C195" i="3" s="1"/>
  <c r="B196" i="3"/>
  <c r="C196" i="3" s="1"/>
  <c r="B197" i="3"/>
  <c r="C197" i="3" s="1"/>
  <c r="B198" i="3"/>
  <c r="C198" i="3" s="1"/>
  <c r="B199" i="3"/>
  <c r="B200" i="3"/>
  <c r="B201" i="3"/>
  <c r="B202" i="3"/>
  <c r="B203" i="3"/>
  <c r="C203" i="3" s="1"/>
  <c r="B204" i="3"/>
  <c r="C204" i="3" s="1"/>
  <c r="B205" i="3"/>
  <c r="C205" i="3" s="1"/>
  <c r="B206" i="3"/>
  <c r="C206" i="3" s="1"/>
  <c r="B207" i="3"/>
  <c r="B208" i="3"/>
  <c r="B209" i="3"/>
  <c r="B210" i="3"/>
  <c r="C210" i="3" s="1"/>
  <c r="B211" i="3"/>
  <c r="C211" i="3" s="1"/>
  <c r="B212" i="3"/>
  <c r="C212" i="3" s="1"/>
  <c r="B213" i="3"/>
  <c r="C213" i="3" s="1"/>
  <c r="B214" i="3"/>
  <c r="C214" i="3" s="1"/>
  <c r="B215" i="3"/>
  <c r="B216" i="3"/>
  <c r="B217" i="3"/>
  <c r="B218" i="3"/>
  <c r="B219" i="3"/>
  <c r="C219" i="3" s="1"/>
  <c r="B220" i="3"/>
  <c r="C220" i="3" s="1"/>
  <c r="B221" i="3"/>
  <c r="C221" i="3" s="1"/>
  <c r="B222" i="3"/>
  <c r="B223" i="3"/>
  <c r="B224" i="3"/>
  <c r="B225" i="3"/>
  <c r="B226" i="3"/>
  <c r="C226" i="3" s="1"/>
  <c r="B227" i="3"/>
  <c r="C227" i="3" s="1"/>
  <c r="B228" i="3"/>
  <c r="C228" i="3" s="1"/>
  <c r="B229" i="3"/>
  <c r="C229" i="3" s="1"/>
  <c r="B230" i="3"/>
  <c r="C230" i="3" s="1"/>
  <c r="B231" i="3"/>
  <c r="B232" i="3"/>
  <c r="B233" i="3"/>
  <c r="B234" i="3"/>
  <c r="B235" i="3"/>
  <c r="C235" i="3" s="1"/>
  <c r="B236" i="3"/>
  <c r="C236" i="3" s="1"/>
  <c r="B237" i="3"/>
  <c r="C237" i="3" s="1"/>
  <c r="B238" i="3"/>
  <c r="B239" i="3"/>
  <c r="B240" i="3"/>
  <c r="B241" i="3"/>
  <c r="B242" i="3"/>
  <c r="B243" i="3"/>
  <c r="C243" i="3" s="1"/>
  <c r="B244" i="3"/>
  <c r="C244" i="3" s="1"/>
  <c r="B245" i="3"/>
  <c r="C245" i="3" s="1"/>
  <c r="B246" i="3"/>
  <c r="B247" i="3"/>
  <c r="B248" i="3"/>
  <c r="B249" i="3"/>
  <c r="B250" i="3"/>
  <c r="C250" i="3" s="1"/>
  <c r="B251" i="3"/>
  <c r="D251" i="3" s="1"/>
  <c r="B252" i="3"/>
  <c r="C252" i="3" s="1"/>
  <c r="B253" i="3"/>
  <c r="C253" i="3" s="1"/>
  <c r="B254" i="3"/>
  <c r="C254" i="3" s="1"/>
  <c r="B255" i="3"/>
  <c r="B256" i="3"/>
  <c r="B257" i="3"/>
  <c r="B258" i="3"/>
  <c r="B259" i="3"/>
  <c r="C259" i="3" s="1"/>
  <c r="B260" i="3"/>
  <c r="C260" i="3" s="1"/>
  <c r="B261" i="3"/>
  <c r="C261" i="3" s="1"/>
  <c r="B262" i="3"/>
  <c r="B263" i="3"/>
  <c r="B264" i="3"/>
  <c r="C135" i="3"/>
  <c r="C136" i="3"/>
  <c r="C137" i="3"/>
  <c r="F137" i="3" s="1"/>
  <c r="G137" i="3" s="1"/>
  <c r="C138" i="3"/>
  <c r="C142" i="3"/>
  <c r="C143" i="3"/>
  <c r="C144" i="3"/>
  <c r="C145" i="3"/>
  <c r="C150" i="3"/>
  <c r="C151" i="3"/>
  <c r="C152" i="3"/>
  <c r="C153" i="3"/>
  <c r="C159" i="3"/>
  <c r="C160" i="3"/>
  <c r="C161" i="3"/>
  <c r="C166" i="3"/>
  <c r="C167" i="3"/>
  <c r="C168" i="3"/>
  <c r="C169" i="3"/>
  <c r="C175" i="3"/>
  <c r="C176" i="3"/>
  <c r="C177" i="3"/>
  <c r="C183" i="3"/>
  <c r="C184" i="3"/>
  <c r="C185" i="3"/>
  <c r="C190" i="3"/>
  <c r="C191" i="3"/>
  <c r="C192" i="3"/>
  <c r="C193" i="3"/>
  <c r="C199" i="3"/>
  <c r="C200" i="3"/>
  <c r="C201" i="3"/>
  <c r="C202" i="3"/>
  <c r="C207" i="3"/>
  <c r="C208" i="3"/>
  <c r="C209" i="3"/>
  <c r="C215" i="3"/>
  <c r="C216" i="3"/>
  <c r="C217" i="3"/>
  <c r="C218" i="3"/>
  <c r="C222" i="3"/>
  <c r="C223" i="3"/>
  <c r="C224" i="3"/>
  <c r="C225" i="3"/>
  <c r="C231" i="3"/>
  <c r="C232" i="3"/>
  <c r="C233" i="3"/>
  <c r="C234" i="3"/>
  <c r="C238" i="3"/>
  <c r="C239" i="3"/>
  <c r="C240" i="3"/>
  <c r="C241" i="3"/>
  <c r="C242" i="3"/>
  <c r="C246" i="3"/>
  <c r="C247" i="3"/>
  <c r="C248" i="3"/>
  <c r="C249" i="3"/>
  <c r="C255" i="3"/>
  <c r="C256" i="3"/>
  <c r="C257" i="3"/>
  <c r="C258" i="3"/>
  <c r="C262" i="3"/>
  <c r="C263" i="3"/>
  <c r="C264" i="3"/>
  <c r="F264" i="3" s="1"/>
  <c r="G264" i="3" s="1"/>
  <c r="D134" i="3"/>
  <c r="D135" i="3"/>
  <c r="D136" i="3"/>
  <c r="D137" i="3"/>
  <c r="D138" i="3"/>
  <c r="D140" i="3"/>
  <c r="D142" i="3"/>
  <c r="D143" i="3"/>
  <c r="D144" i="3"/>
  <c r="D145" i="3"/>
  <c r="D146" i="3"/>
  <c r="D148" i="3"/>
  <c r="D149" i="3"/>
  <c r="D150" i="3"/>
  <c r="D151" i="3"/>
  <c r="D152" i="3"/>
  <c r="D153" i="3"/>
  <c r="D154" i="3"/>
  <c r="D156" i="3"/>
  <c r="D157" i="3"/>
  <c r="D158" i="3"/>
  <c r="D159" i="3"/>
  <c r="D160" i="3"/>
  <c r="D161" i="3"/>
  <c r="D162" i="3"/>
  <c r="D164" i="3"/>
  <c r="D165" i="3"/>
  <c r="D166" i="3"/>
  <c r="D167" i="3"/>
  <c r="D168" i="3"/>
  <c r="D169" i="3"/>
  <c r="D170" i="3"/>
  <c r="D172" i="3"/>
  <c r="D173" i="3"/>
  <c r="D174" i="3"/>
  <c r="D175" i="3"/>
  <c r="D176" i="3"/>
  <c r="D177" i="3"/>
  <c r="D178" i="3"/>
  <c r="D180" i="3"/>
  <c r="D181" i="3"/>
  <c r="D182" i="3"/>
  <c r="D183" i="3"/>
  <c r="D184" i="3"/>
  <c r="D185" i="3"/>
  <c r="D186" i="3"/>
  <c r="D188" i="3"/>
  <c r="D189" i="3"/>
  <c r="D190" i="3"/>
  <c r="D191" i="3"/>
  <c r="D192" i="3"/>
  <c r="D193" i="3"/>
  <c r="D194" i="3"/>
  <c r="D196" i="3"/>
  <c r="D197" i="3"/>
  <c r="D198" i="3"/>
  <c r="D199" i="3"/>
  <c r="D200" i="3"/>
  <c r="D201" i="3"/>
  <c r="D202" i="3"/>
  <c r="D204" i="3"/>
  <c r="D205" i="3"/>
  <c r="D206" i="3"/>
  <c r="D207" i="3"/>
  <c r="D208" i="3"/>
  <c r="D209" i="3"/>
  <c r="D210" i="3"/>
  <c r="D212" i="3"/>
  <c r="D213" i="3"/>
  <c r="D214" i="3"/>
  <c r="D215" i="3"/>
  <c r="D216" i="3"/>
  <c r="D217" i="3"/>
  <c r="D218" i="3"/>
  <c r="D220" i="3"/>
  <c r="D221" i="3"/>
  <c r="D222" i="3"/>
  <c r="D223" i="3"/>
  <c r="D224" i="3"/>
  <c r="D225" i="3"/>
  <c r="D226" i="3"/>
  <c r="D228" i="3"/>
  <c r="D229" i="3"/>
  <c r="D230" i="3"/>
  <c r="D231" i="3"/>
  <c r="D232" i="3"/>
  <c r="D233" i="3"/>
  <c r="D234" i="3"/>
  <c r="D236" i="3"/>
  <c r="D237" i="3"/>
  <c r="D238" i="3"/>
  <c r="D239" i="3"/>
  <c r="D240" i="3"/>
  <c r="D241" i="3"/>
  <c r="D242" i="3"/>
  <c r="D244" i="3"/>
  <c r="D245" i="3"/>
  <c r="D246" i="3"/>
  <c r="D247" i="3"/>
  <c r="D248" i="3"/>
  <c r="D249" i="3"/>
  <c r="D250" i="3"/>
  <c r="D252" i="3"/>
  <c r="D253" i="3"/>
  <c r="D254" i="3"/>
  <c r="D255" i="3"/>
  <c r="D256" i="3"/>
  <c r="D257" i="3"/>
  <c r="D258" i="3"/>
  <c r="D260" i="3"/>
  <c r="D261" i="3"/>
  <c r="D262" i="3"/>
  <c r="D263" i="3"/>
  <c r="D264" i="3"/>
  <c r="H263" i="3" s="1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J5458" i="1"/>
  <c r="J5457" i="1"/>
  <c r="J5456" i="1"/>
  <c r="J5455" i="1"/>
  <c r="L5455" i="1" s="1"/>
  <c r="J5454" i="1"/>
  <c r="J5453" i="1"/>
  <c r="J5452" i="1"/>
  <c r="J5451" i="1"/>
  <c r="J5450" i="1"/>
  <c r="J5449" i="1"/>
  <c r="J5448" i="1"/>
  <c r="J5447" i="1"/>
  <c r="L5447" i="1" s="1"/>
  <c r="J5446" i="1"/>
  <c r="J5445" i="1"/>
  <c r="J5444" i="1"/>
  <c r="J5443" i="1"/>
  <c r="J5442" i="1"/>
  <c r="J5441" i="1"/>
  <c r="J5440" i="1"/>
  <c r="J5439" i="1"/>
  <c r="L5439" i="1" s="1"/>
  <c r="J5438" i="1"/>
  <c r="J5437" i="1"/>
  <c r="J5436" i="1"/>
  <c r="J5435" i="1"/>
  <c r="J5434" i="1"/>
  <c r="J5433" i="1"/>
  <c r="J5432" i="1"/>
  <c r="J5431" i="1"/>
  <c r="L5431" i="1" s="1"/>
  <c r="J5430" i="1"/>
  <c r="J5429" i="1"/>
  <c r="J5428" i="1"/>
  <c r="J5427" i="1"/>
  <c r="J5426" i="1"/>
  <c r="J5425" i="1"/>
  <c r="J5424" i="1"/>
  <c r="J5423" i="1"/>
  <c r="L5423" i="1" s="1"/>
  <c r="J5422" i="1"/>
  <c r="J5421" i="1"/>
  <c r="J5420" i="1"/>
  <c r="J5419" i="1"/>
  <c r="J5418" i="1"/>
  <c r="J5417" i="1"/>
  <c r="J5416" i="1"/>
  <c r="J5415" i="1"/>
  <c r="L5415" i="1" s="1"/>
  <c r="J5414" i="1"/>
  <c r="J5413" i="1"/>
  <c r="J5412" i="1"/>
  <c r="J5411" i="1"/>
  <c r="J5410" i="1"/>
  <c r="J5409" i="1"/>
  <c r="J5408" i="1"/>
  <c r="J5407" i="1"/>
  <c r="L5407" i="1" s="1"/>
  <c r="J5406" i="1"/>
  <c r="J5405" i="1"/>
  <c r="J5404" i="1"/>
  <c r="J5403" i="1"/>
  <c r="J5402" i="1"/>
  <c r="J5401" i="1"/>
  <c r="J5400" i="1"/>
  <c r="J5399" i="1"/>
  <c r="L5399" i="1" s="1"/>
  <c r="J5398" i="1"/>
  <c r="J5397" i="1"/>
  <c r="J5396" i="1"/>
  <c r="J5395" i="1"/>
  <c r="J5394" i="1"/>
  <c r="J5393" i="1"/>
  <c r="J5392" i="1"/>
  <c r="J5391" i="1"/>
  <c r="L5391" i="1" s="1"/>
  <c r="J5390" i="1"/>
  <c r="J5389" i="1"/>
  <c r="J5388" i="1"/>
  <c r="J5387" i="1"/>
  <c r="J5386" i="1"/>
  <c r="J5385" i="1"/>
  <c r="J5384" i="1"/>
  <c r="J5383" i="1"/>
  <c r="L5383" i="1" s="1"/>
  <c r="J5382" i="1"/>
  <c r="J5381" i="1"/>
  <c r="J5380" i="1"/>
  <c r="J5379" i="1"/>
  <c r="J5378" i="1"/>
  <c r="J5377" i="1"/>
  <c r="J5376" i="1"/>
  <c r="J5375" i="1"/>
  <c r="L5375" i="1" s="1"/>
  <c r="J5374" i="1"/>
  <c r="J5373" i="1"/>
  <c r="J5372" i="1"/>
  <c r="J5371" i="1"/>
  <c r="J5370" i="1"/>
  <c r="J5369" i="1"/>
  <c r="J5368" i="1"/>
  <c r="J5367" i="1"/>
  <c r="L5367" i="1" s="1"/>
  <c r="J5366" i="1"/>
  <c r="J5365" i="1"/>
  <c r="J5364" i="1"/>
  <c r="J5363" i="1"/>
  <c r="J5362" i="1"/>
  <c r="J5361" i="1"/>
  <c r="J5360" i="1"/>
  <c r="J5359" i="1"/>
  <c r="L5359" i="1" s="1"/>
  <c r="J5358" i="1"/>
  <c r="J5357" i="1"/>
  <c r="J5356" i="1"/>
  <c r="J5355" i="1"/>
  <c r="J5354" i="1"/>
  <c r="J5353" i="1"/>
  <c r="J5352" i="1"/>
  <c r="J5351" i="1"/>
  <c r="L5351" i="1" s="1"/>
  <c r="J5350" i="1"/>
  <c r="J5349" i="1"/>
  <c r="J5348" i="1"/>
  <c r="J5347" i="1"/>
  <c r="J5346" i="1"/>
  <c r="J5345" i="1"/>
  <c r="J5344" i="1"/>
  <c r="J5343" i="1"/>
  <c r="L5343" i="1" s="1"/>
  <c r="J5342" i="1"/>
  <c r="J5341" i="1"/>
  <c r="J5340" i="1"/>
  <c r="J5339" i="1"/>
  <c r="J5338" i="1"/>
  <c r="J5337" i="1"/>
  <c r="J5336" i="1"/>
  <c r="J5335" i="1"/>
  <c r="L5335" i="1" s="1"/>
  <c r="J5334" i="1"/>
  <c r="J5333" i="1"/>
  <c r="J5332" i="1"/>
  <c r="J5331" i="1"/>
  <c r="J5330" i="1"/>
  <c r="J5329" i="1"/>
  <c r="J5328" i="1"/>
  <c r="J5327" i="1"/>
  <c r="L5327" i="1" s="1"/>
  <c r="J5326" i="1"/>
  <c r="J5325" i="1"/>
  <c r="J5324" i="1"/>
  <c r="J5323" i="1"/>
  <c r="J5322" i="1"/>
  <c r="J5321" i="1"/>
  <c r="J5320" i="1"/>
  <c r="J5319" i="1"/>
  <c r="L5319" i="1" s="1"/>
  <c r="J5318" i="1"/>
  <c r="J5317" i="1"/>
  <c r="J5316" i="1"/>
  <c r="J5315" i="1"/>
  <c r="J5314" i="1"/>
  <c r="J5313" i="1"/>
  <c r="J5312" i="1"/>
  <c r="J5311" i="1"/>
  <c r="L5311" i="1" s="1"/>
  <c r="J5310" i="1"/>
  <c r="J5309" i="1"/>
  <c r="J5308" i="1"/>
  <c r="J5307" i="1"/>
  <c r="J5306" i="1"/>
  <c r="J5305" i="1"/>
  <c r="J5304" i="1"/>
  <c r="J5303" i="1"/>
  <c r="L5303" i="1" s="1"/>
  <c r="J5302" i="1"/>
  <c r="J5301" i="1"/>
  <c r="J5300" i="1"/>
  <c r="J5299" i="1"/>
  <c r="J5298" i="1"/>
  <c r="J5297" i="1"/>
  <c r="J5296" i="1"/>
  <c r="J5295" i="1"/>
  <c r="L5295" i="1" s="1"/>
  <c r="J5294" i="1"/>
  <c r="J5293" i="1"/>
  <c r="J5292" i="1"/>
  <c r="J5291" i="1"/>
  <c r="J5290" i="1"/>
  <c r="J5289" i="1"/>
  <c r="J5288" i="1"/>
  <c r="J5287" i="1"/>
  <c r="L5287" i="1" s="1"/>
  <c r="J5286" i="1"/>
  <c r="J5285" i="1"/>
  <c r="J5284" i="1"/>
  <c r="J5283" i="1"/>
  <c r="J5282" i="1"/>
  <c r="J5281" i="1"/>
  <c r="J5280" i="1"/>
  <c r="J5279" i="1"/>
  <c r="L5279" i="1" s="1"/>
  <c r="J5278" i="1"/>
  <c r="J5277" i="1"/>
  <c r="J5276" i="1"/>
  <c r="J5275" i="1"/>
  <c r="J5274" i="1"/>
  <c r="J5273" i="1"/>
  <c r="J5272" i="1"/>
  <c r="J5271" i="1"/>
  <c r="L5271" i="1" s="1"/>
  <c r="J5270" i="1"/>
  <c r="J5269" i="1"/>
  <c r="J5268" i="1"/>
  <c r="J5267" i="1"/>
  <c r="J5266" i="1"/>
  <c r="J5265" i="1"/>
  <c r="J5264" i="1"/>
  <c r="J5263" i="1"/>
  <c r="L5263" i="1" s="1"/>
  <c r="J5262" i="1"/>
  <c r="J5261" i="1"/>
  <c r="J5260" i="1"/>
  <c r="J5259" i="1"/>
  <c r="J5258" i="1"/>
  <c r="J5257" i="1"/>
  <c r="J5256" i="1"/>
  <c r="J5255" i="1"/>
  <c r="L5255" i="1" s="1"/>
  <c r="J5254" i="1"/>
  <c r="J5253" i="1"/>
  <c r="J5252" i="1"/>
  <c r="J5251" i="1"/>
  <c r="J5250" i="1"/>
  <c r="J5249" i="1"/>
  <c r="J5248" i="1"/>
  <c r="J5247" i="1"/>
  <c r="L5247" i="1" s="1"/>
  <c r="J5246" i="1"/>
  <c r="J5245" i="1"/>
  <c r="J5244" i="1"/>
  <c r="J5243" i="1"/>
  <c r="J5242" i="1"/>
  <c r="J5241" i="1"/>
  <c r="J5240" i="1"/>
  <c r="J5239" i="1"/>
  <c r="L5239" i="1" s="1"/>
  <c r="J5238" i="1"/>
  <c r="J5237" i="1"/>
  <c r="J5236" i="1"/>
  <c r="J5235" i="1"/>
  <c r="J5234" i="1"/>
  <c r="J5233" i="1"/>
  <c r="J5232" i="1"/>
  <c r="J5231" i="1"/>
  <c r="L5231" i="1" s="1"/>
  <c r="J5230" i="1"/>
  <c r="J5229" i="1"/>
  <c r="J5228" i="1"/>
  <c r="J5227" i="1"/>
  <c r="J5226" i="1"/>
  <c r="J5225" i="1"/>
  <c r="J5224" i="1"/>
  <c r="J5223" i="1"/>
  <c r="L5223" i="1" s="1"/>
  <c r="J5222" i="1"/>
  <c r="J5221" i="1"/>
  <c r="J5220" i="1"/>
  <c r="J5219" i="1"/>
  <c r="J5218" i="1"/>
  <c r="J5217" i="1"/>
  <c r="J5216" i="1"/>
  <c r="J5215" i="1"/>
  <c r="L5215" i="1" s="1"/>
  <c r="J5214" i="1"/>
  <c r="J5213" i="1"/>
  <c r="J5212" i="1"/>
  <c r="J5211" i="1"/>
  <c r="J5210" i="1"/>
  <c r="J5209" i="1"/>
  <c r="J5208" i="1"/>
  <c r="J5207" i="1"/>
  <c r="L5207" i="1" s="1"/>
  <c r="J5206" i="1"/>
  <c r="J5205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L5458" i="1"/>
  <c r="L5457" i="1"/>
  <c r="L5456" i="1"/>
  <c r="L5454" i="1"/>
  <c r="L5453" i="1"/>
  <c r="L5452" i="1"/>
  <c r="L5451" i="1"/>
  <c r="L5450" i="1"/>
  <c r="L5449" i="1"/>
  <c r="L5448" i="1"/>
  <c r="L5446" i="1"/>
  <c r="L5445" i="1"/>
  <c r="L5444" i="1"/>
  <c r="L5443" i="1"/>
  <c r="L5442" i="1"/>
  <c r="L5441" i="1"/>
  <c r="L5440" i="1"/>
  <c r="L5438" i="1"/>
  <c r="L5437" i="1"/>
  <c r="L5436" i="1"/>
  <c r="L5435" i="1"/>
  <c r="L5434" i="1"/>
  <c r="L5433" i="1"/>
  <c r="L5432" i="1"/>
  <c r="L5430" i="1"/>
  <c r="L5429" i="1"/>
  <c r="L5428" i="1"/>
  <c r="L5427" i="1"/>
  <c r="L5426" i="1"/>
  <c r="L5425" i="1"/>
  <c r="L5424" i="1"/>
  <c r="L5422" i="1"/>
  <c r="L5421" i="1"/>
  <c r="L5420" i="1"/>
  <c r="L5419" i="1"/>
  <c r="L5418" i="1"/>
  <c r="L5417" i="1"/>
  <c r="L5416" i="1"/>
  <c r="L5414" i="1"/>
  <c r="L5413" i="1"/>
  <c r="L5412" i="1"/>
  <c r="L5411" i="1"/>
  <c r="L5410" i="1"/>
  <c r="L5409" i="1"/>
  <c r="L5408" i="1"/>
  <c r="L5406" i="1"/>
  <c r="L5405" i="1"/>
  <c r="L5404" i="1"/>
  <c r="L5403" i="1"/>
  <c r="L5402" i="1"/>
  <c r="L5401" i="1"/>
  <c r="L5400" i="1"/>
  <c r="L5398" i="1"/>
  <c r="L5397" i="1"/>
  <c r="L5396" i="1"/>
  <c r="L5395" i="1"/>
  <c r="L5394" i="1"/>
  <c r="L5393" i="1"/>
  <c r="L5392" i="1"/>
  <c r="L5390" i="1"/>
  <c r="L5389" i="1"/>
  <c r="L5388" i="1"/>
  <c r="L5387" i="1"/>
  <c r="L5386" i="1"/>
  <c r="L5385" i="1"/>
  <c r="L5384" i="1"/>
  <c r="L5382" i="1"/>
  <c r="L5381" i="1"/>
  <c r="L5380" i="1"/>
  <c r="L5379" i="1"/>
  <c r="L5378" i="1"/>
  <c r="L5377" i="1"/>
  <c r="L5376" i="1"/>
  <c r="L5374" i="1"/>
  <c r="L5373" i="1"/>
  <c r="L5372" i="1"/>
  <c r="L5371" i="1"/>
  <c r="L5370" i="1"/>
  <c r="L5369" i="1"/>
  <c r="L5368" i="1"/>
  <c r="L5366" i="1"/>
  <c r="L5365" i="1"/>
  <c r="L5364" i="1"/>
  <c r="L5363" i="1"/>
  <c r="L5362" i="1"/>
  <c r="L5361" i="1"/>
  <c r="L5360" i="1"/>
  <c r="L5358" i="1"/>
  <c r="L5357" i="1"/>
  <c r="L5356" i="1"/>
  <c r="L5355" i="1"/>
  <c r="L5354" i="1"/>
  <c r="L5353" i="1"/>
  <c r="L5352" i="1"/>
  <c r="L5350" i="1"/>
  <c r="L5349" i="1"/>
  <c r="L5348" i="1"/>
  <c r="L5347" i="1"/>
  <c r="L5346" i="1"/>
  <c r="L5345" i="1"/>
  <c r="L5344" i="1"/>
  <c r="L5342" i="1"/>
  <c r="L5341" i="1"/>
  <c r="L5340" i="1"/>
  <c r="L5339" i="1"/>
  <c r="L5338" i="1"/>
  <c r="L5337" i="1"/>
  <c r="L5336" i="1"/>
  <c r="L5334" i="1"/>
  <c r="L5333" i="1"/>
  <c r="L5332" i="1"/>
  <c r="L5331" i="1"/>
  <c r="L5330" i="1"/>
  <c r="L5329" i="1"/>
  <c r="L5328" i="1"/>
  <c r="L5326" i="1"/>
  <c r="L5325" i="1"/>
  <c r="L5324" i="1"/>
  <c r="L5323" i="1"/>
  <c r="L5322" i="1"/>
  <c r="L5321" i="1"/>
  <c r="L5320" i="1"/>
  <c r="L5318" i="1"/>
  <c r="L5317" i="1"/>
  <c r="L5316" i="1"/>
  <c r="L5315" i="1"/>
  <c r="L5314" i="1"/>
  <c r="L5313" i="1"/>
  <c r="L5312" i="1"/>
  <c r="L5310" i="1"/>
  <c r="L5309" i="1"/>
  <c r="L5308" i="1"/>
  <c r="L5307" i="1"/>
  <c r="L5306" i="1"/>
  <c r="L5305" i="1"/>
  <c r="L5304" i="1"/>
  <c r="L5302" i="1"/>
  <c r="L5301" i="1"/>
  <c r="L5300" i="1"/>
  <c r="L5299" i="1"/>
  <c r="L5298" i="1"/>
  <c r="L5297" i="1"/>
  <c r="L5296" i="1"/>
  <c r="L5294" i="1"/>
  <c r="L5293" i="1"/>
  <c r="L5292" i="1"/>
  <c r="L5291" i="1"/>
  <c r="L5290" i="1"/>
  <c r="L5289" i="1"/>
  <c r="L5288" i="1"/>
  <c r="L5286" i="1"/>
  <c r="L5285" i="1"/>
  <c r="L5284" i="1"/>
  <c r="L5283" i="1"/>
  <c r="L5282" i="1"/>
  <c r="L5281" i="1"/>
  <c r="L5280" i="1"/>
  <c r="L5278" i="1"/>
  <c r="L5277" i="1"/>
  <c r="L5276" i="1"/>
  <c r="L5275" i="1"/>
  <c r="L5274" i="1"/>
  <c r="L5273" i="1"/>
  <c r="L5272" i="1"/>
  <c r="L5270" i="1"/>
  <c r="L5269" i="1"/>
  <c r="L5268" i="1"/>
  <c r="L5267" i="1"/>
  <c r="L5266" i="1"/>
  <c r="L5265" i="1"/>
  <c r="L5264" i="1"/>
  <c r="L5262" i="1"/>
  <c r="L5261" i="1"/>
  <c r="L5260" i="1"/>
  <c r="L5259" i="1"/>
  <c r="L5258" i="1"/>
  <c r="L5257" i="1"/>
  <c r="L5256" i="1"/>
  <c r="L5254" i="1"/>
  <c r="L5253" i="1"/>
  <c r="L5252" i="1"/>
  <c r="L5251" i="1"/>
  <c r="L5250" i="1"/>
  <c r="L5249" i="1"/>
  <c r="L5248" i="1"/>
  <c r="L5246" i="1"/>
  <c r="L5245" i="1"/>
  <c r="L5244" i="1"/>
  <c r="L5243" i="1"/>
  <c r="L5242" i="1"/>
  <c r="L5241" i="1"/>
  <c r="L5240" i="1"/>
  <c r="L5238" i="1"/>
  <c r="L5237" i="1"/>
  <c r="L5236" i="1"/>
  <c r="L5235" i="1"/>
  <c r="L5234" i="1"/>
  <c r="L5233" i="1"/>
  <c r="L5232" i="1"/>
  <c r="L5230" i="1"/>
  <c r="L5229" i="1"/>
  <c r="L5228" i="1"/>
  <c r="L5227" i="1"/>
  <c r="L5226" i="1"/>
  <c r="L5225" i="1"/>
  <c r="L5224" i="1"/>
  <c r="L5222" i="1"/>
  <c r="L5221" i="1"/>
  <c r="L5220" i="1"/>
  <c r="L5219" i="1"/>
  <c r="L5218" i="1"/>
  <c r="L5217" i="1"/>
  <c r="L5216" i="1"/>
  <c r="L5214" i="1"/>
  <c r="L5213" i="1"/>
  <c r="L5212" i="1"/>
  <c r="L5211" i="1"/>
  <c r="L5210" i="1"/>
  <c r="L5209" i="1"/>
  <c r="L5208" i="1"/>
  <c r="L5206" i="1"/>
  <c r="L5205" i="1"/>
  <c r="M5458" i="1"/>
  <c r="N5458" i="1" s="1"/>
  <c r="O5458" i="1" s="1"/>
  <c r="M5457" i="1"/>
  <c r="N5457" i="1" s="1"/>
  <c r="O5457" i="1" s="1"/>
  <c r="M5456" i="1"/>
  <c r="M5455" i="1"/>
  <c r="M5454" i="1"/>
  <c r="N5454" i="1" s="1"/>
  <c r="M5453" i="1"/>
  <c r="M5452" i="1"/>
  <c r="M5451" i="1"/>
  <c r="N5451" i="1" s="1"/>
  <c r="M5450" i="1"/>
  <c r="N5450" i="1" s="1"/>
  <c r="O5450" i="1" s="1"/>
  <c r="M5449" i="1"/>
  <c r="N5449" i="1" s="1"/>
  <c r="O5449" i="1" s="1"/>
  <c r="M5448" i="1"/>
  <c r="M5447" i="1"/>
  <c r="M5446" i="1"/>
  <c r="M5445" i="1"/>
  <c r="M5444" i="1"/>
  <c r="M5443" i="1"/>
  <c r="N5443" i="1" s="1"/>
  <c r="O5443" i="1" s="1"/>
  <c r="M5442" i="1"/>
  <c r="M5441" i="1"/>
  <c r="N5441" i="1" s="1"/>
  <c r="O5441" i="1" s="1"/>
  <c r="M5440" i="1"/>
  <c r="N5440" i="1" s="1"/>
  <c r="M5439" i="1"/>
  <c r="M5438" i="1"/>
  <c r="M5437" i="1"/>
  <c r="M5436" i="1"/>
  <c r="M5435" i="1"/>
  <c r="N5435" i="1" s="1"/>
  <c r="M5434" i="1"/>
  <c r="N5434" i="1" s="1"/>
  <c r="O5434" i="1" s="1"/>
  <c r="M5433" i="1"/>
  <c r="N5433" i="1" s="1"/>
  <c r="O5433" i="1" s="1"/>
  <c r="M5432" i="1"/>
  <c r="M5431" i="1"/>
  <c r="M5430" i="1"/>
  <c r="M5429" i="1"/>
  <c r="M5428" i="1"/>
  <c r="M5427" i="1"/>
  <c r="N5427" i="1" s="1"/>
  <c r="M5426" i="1"/>
  <c r="N5426" i="1" s="1"/>
  <c r="O5426" i="1" s="1"/>
  <c r="M5425" i="1"/>
  <c r="N5425" i="1" s="1"/>
  <c r="O5425" i="1" s="1"/>
  <c r="M5424" i="1"/>
  <c r="M5423" i="1"/>
  <c r="M5422" i="1"/>
  <c r="N5422" i="1" s="1"/>
  <c r="M5421" i="1"/>
  <c r="M5420" i="1"/>
  <c r="M5419" i="1"/>
  <c r="N5419" i="1" s="1"/>
  <c r="M5418" i="1"/>
  <c r="M5417" i="1"/>
  <c r="N5417" i="1" s="1"/>
  <c r="O5417" i="1" s="1"/>
  <c r="M5416" i="1"/>
  <c r="M5415" i="1"/>
  <c r="M5414" i="1"/>
  <c r="N5414" i="1" s="1"/>
  <c r="M5413" i="1"/>
  <c r="M5412" i="1"/>
  <c r="M5411" i="1"/>
  <c r="N5411" i="1" s="1"/>
  <c r="O5411" i="1" s="1"/>
  <c r="M5410" i="1"/>
  <c r="N5410" i="1" s="1"/>
  <c r="O5410" i="1" s="1"/>
  <c r="M5409" i="1"/>
  <c r="N5409" i="1" s="1"/>
  <c r="O5409" i="1" s="1"/>
  <c r="M5408" i="1"/>
  <c r="M5407" i="1"/>
  <c r="M5406" i="1"/>
  <c r="M5405" i="1"/>
  <c r="M5404" i="1"/>
  <c r="M5403" i="1"/>
  <c r="N5403" i="1" s="1"/>
  <c r="O5403" i="1" s="1"/>
  <c r="M5402" i="1"/>
  <c r="N5402" i="1" s="1"/>
  <c r="O5402" i="1" s="1"/>
  <c r="M5401" i="1"/>
  <c r="N5401" i="1" s="1"/>
  <c r="O5401" i="1" s="1"/>
  <c r="M5400" i="1"/>
  <c r="M5399" i="1"/>
  <c r="M5398" i="1"/>
  <c r="M5397" i="1"/>
  <c r="M5396" i="1"/>
  <c r="M5395" i="1"/>
  <c r="N5395" i="1" s="1"/>
  <c r="M5394" i="1"/>
  <c r="N5394" i="1" s="1"/>
  <c r="O5394" i="1" s="1"/>
  <c r="M5393" i="1"/>
  <c r="N5393" i="1" s="1"/>
  <c r="O5393" i="1" s="1"/>
  <c r="M5392" i="1"/>
  <c r="M5391" i="1"/>
  <c r="M5390" i="1"/>
  <c r="N5390" i="1" s="1"/>
  <c r="M5389" i="1"/>
  <c r="M5388" i="1"/>
  <c r="M5387" i="1"/>
  <c r="N5387" i="1" s="1"/>
  <c r="O5387" i="1" s="1"/>
  <c r="M5386" i="1"/>
  <c r="N5386" i="1" s="1"/>
  <c r="O5386" i="1" s="1"/>
  <c r="M5385" i="1"/>
  <c r="N5385" i="1" s="1"/>
  <c r="O5385" i="1" s="1"/>
  <c r="M5384" i="1"/>
  <c r="M5383" i="1"/>
  <c r="M5382" i="1"/>
  <c r="M5381" i="1"/>
  <c r="M5380" i="1"/>
  <c r="M5379" i="1"/>
  <c r="N5379" i="1" s="1"/>
  <c r="M5378" i="1"/>
  <c r="N5378" i="1" s="1"/>
  <c r="O5378" i="1" s="1"/>
  <c r="M5377" i="1"/>
  <c r="N5377" i="1" s="1"/>
  <c r="O5377" i="1" s="1"/>
  <c r="M5376" i="1"/>
  <c r="N5376" i="1" s="1"/>
  <c r="O5376" i="1" s="1"/>
  <c r="M5375" i="1"/>
  <c r="M5374" i="1"/>
  <c r="M5373" i="1"/>
  <c r="M5372" i="1"/>
  <c r="M5371" i="1"/>
  <c r="N5371" i="1" s="1"/>
  <c r="M5370" i="1"/>
  <c r="N5370" i="1" s="1"/>
  <c r="O5370" i="1" s="1"/>
  <c r="M5369" i="1"/>
  <c r="N5369" i="1" s="1"/>
  <c r="O5369" i="1" s="1"/>
  <c r="M5368" i="1"/>
  <c r="N5368" i="1" s="1"/>
  <c r="M5367" i="1"/>
  <c r="M5366" i="1"/>
  <c r="M5365" i="1"/>
  <c r="M5364" i="1"/>
  <c r="M5363" i="1"/>
  <c r="N5363" i="1" s="1"/>
  <c r="O5363" i="1" s="1"/>
  <c r="M5362" i="1"/>
  <c r="N5362" i="1" s="1"/>
  <c r="O5362" i="1" s="1"/>
  <c r="M5361" i="1"/>
  <c r="N5361" i="1" s="1"/>
  <c r="O5361" i="1" s="1"/>
  <c r="M5360" i="1"/>
  <c r="M5359" i="1"/>
  <c r="M5358" i="1"/>
  <c r="N5358" i="1" s="1"/>
  <c r="M5357" i="1"/>
  <c r="M5356" i="1"/>
  <c r="M5355" i="1"/>
  <c r="N5355" i="1" s="1"/>
  <c r="M5354" i="1"/>
  <c r="N5354" i="1" s="1"/>
  <c r="O5354" i="1" s="1"/>
  <c r="M5353" i="1"/>
  <c r="N5353" i="1" s="1"/>
  <c r="O5353" i="1" s="1"/>
  <c r="M5352" i="1"/>
  <c r="M5351" i="1"/>
  <c r="M5350" i="1"/>
  <c r="N5350" i="1" s="1"/>
  <c r="M5349" i="1"/>
  <c r="M5348" i="1"/>
  <c r="M5347" i="1"/>
  <c r="N5347" i="1" s="1"/>
  <c r="O5347" i="1" s="1"/>
  <c r="M5346" i="1"/>
  <c r="N5346" i="1" s="1"/>
  <c r="O5346" i="1" s="1"/>
  <c r="M5345" i="1"/>
  <c r="N5345" i="1" s="1"/>
  <c r="O5345" i="1" s="1"/>
  <c r="M5344" i="1"/>
  <c r="M5343" i="1"/>
  <c r="M5342" i="1"/>
  <c r="M5341" i="1"/>
  <c r="M5340" i="1"/>
  <c r="M5339" i="1"/>
  <c r="N5339" i="1" s="1"/>
  <c r="O5339" i="1" s="1"/>
  <c r="M5338" i="1"/>
  <c r="N5338" i="1" s="1"/>
  <c r="O5338" i="1" s="1"/>
  <c r="M5337" i="1"/>
  <c r="N5337" i="1" s="1"/>
  <c r="O5337" i="1" s="1"/>
  <c r="M5336" i="1"/>
  <c r="N5336" i="1" s="1"/>
  <c r="O5336" i="1" s="1"/>
  <c r="M5335" i="1"/>
  <c r="M5334" i="1"/>
  <c r="M5333" i="1"/>
  <c r="M5332" i="1"/>
  <c r="M5331" i="1"/>
  <c r="N5331" i="1" s="1"/>
  <c r="M5330" i="1"/>
  <c r="N5330" i="1" s="1"/>
  <c r="O5330" i="1" s="1"/>
  <c r="M5329" i="1"/>
  <c r="N5329" i="1" s="1"/>
  <c r="O5329" i="1" s="1"/>
  <c r="M5328" i="1"/>
  <c r="M5327" i="1"/>
  <c r="M5326" i="1"/>
  <c r="N5326" i="1" s="1"/>
  <c r="M5325" i="1"/>
  <c r="M5324" i="1"/>
  <c r="M5323" i="1"/>
  <c r="N5323" i="1" s="1"/>
  <c r="M5322" i="1"/>
  <c r="N5322" i="1" s="1"/>
  <c r="O5322" i="1" s="1"/>
  <c r="M5321" i="1"/>
  <c r="N5321" i="1" s="1"/>
  <c r="O5321" i="1" s="1"/>
  <c r="M5320" i="1"/>
  <c r="M5319" i="1"/>
  <c r="M5318" i="1"/>
  <c r="M5317" i="1"/>
  <c r="M5316" i="1"/>
  <c r="M5315" i="1"/>
  <c r="N5315" i="1" s="1"/>
  <c r="O5315" i="1" s="1"/>
  <c r="M5314" i="1"/>
  <c r="N5314" i="1" s="1"/>
  <c r="O5314" i="1" s="1"/>
  <c r="M5313" i="1"/>
  <c r="N5313" i="1" s="1"/>
  <c r="O5313" i="1" s="1"/>
  <c r="M5312" i="1"/>
  <c r="N5312" i="1" s="1"/>
  <c r="O5312" i="1" s="1"/>
  <c r="M5311" i="1"/>
  <c r="M5310" i="1"/>
  <c r="M5309" i="1"/>
  <c r="M5308" i="1"/>
  <c r="M5307" i="1"/>
  <c r="N5307" i="1" s="1"/>
  <c r="M5306" i="1"/>
  <c r="M5305" i="1"/>
  <c r="N5305" i="1" s="1"/>
  <c r="O5305" i="1" s="1"/>
  <c r="M5304" i="1"/>
  <c r="N5304" i="1" s="1"/>
  <c r="M5303" i="1"/>
  <c r="M5302" i="1"/>
  <c r="M5301" i="1"/>
  <c r="M5300" i="1"/>
  <c r="M5299" i="1"/>
  <c r="N5299" i="1" s="1"/>
  <c r="O5299" i="1" s="1"/>
  <c r="M5298" i="1"/>
  <c r="N5298" i="1" s="1"/>
  <c r="O5298" i="1" s="1"/>
  <c r="M5297" i="1"/>
  <c r="N5297" i="1" s="1"/>
  <c r="O5297" i="1" s="1"/>
  <c r="M5296" i="1"/>
  <c r="M5295" i="1"/>
  <c r="M5294" i="1"/>
  <c r="N5294" i="1" s="1"/>
  <c r="M5293" i="1"/>
  <c r="M5292" i="1"/>
  <c r="M5291" i="1"/>
  <c r="N5291" i="1" s="1"/>
  <c r="M5290" i="1"/>
  <c r="N5290" i="1" s="1"/>
  <c r="O5290" i="1" s="1"/>
  <c r="M5289" i="1"/>
  <c r="N5289" i="1" s="1"/>
  <c r="O5289" i="1" s="1"/>
  <c r="M5288" i="1"/>
  <c r="M5287" i="1"/>
  <c r="M5286" i="1"/>
  <c r="N5286" i="1" s="1"/>
  <c r="M5285" i="1"/>
  <c r="M5284" i="1"/>
  <c r="M5283" i="1"/>
  <c r="N5283" i="1" s="1"/>
  <c r="O5283" i="1" s="1"/>
  <c r="M5282" i="1"/>
  <c r="N5282" i="1" s="1"/>
  <c r="M5281" i="1"/>
  <c r="N5281" i="1" s="1"/>
  <c r="O5281" i="1" s="1"/>
  <c r="M5280" i="1"/>
  <c r="M5279" i="1"/>
  <c r="M5278" i="1"/>
  <c r="M5277" i="1"/>
  <c r="M5276" i="1"/>
  <c r="M5275" i="1"/>
  <c r="N5275" i="1" s="1"/>
  <c r="O5275" i="1" s="1"/>
  <c r="M5274" i="1"/>
  <c r="N5274" i="1" s="1"/>
  <c r="O5274" i="1" s="1"/>
  <c r="M5273" i="1"/>
  <c r="N5273" i="1" s="1"/>
  <c r="O5273" i="1" s="1"/>
  <c r="M5272" i="1"/>
  <c r="N5272" i="1" s="1"/>
  <c r="O5272" i="1" s="1"/>
  <c r="M5271" i="1"/>
  <c r="N5271" i="1" s="1"/>
  <c r="M5270" i="1"/>
  <c r="M5269" i="1"/>
  <c r="M5268" i="1"/>
  <c r="M5267" i="1"/>
  <c r="N5267" i="1" s="1"/>
  <c r="O5267" i="1" s="1"/>
  <c r="M5266" i="1"/>
  <c r="N5266" i="1" s="1"/>
  <c r="O5266" i="1" s="1"/>
  <c r="M5265" i="1"/>
  <c r="N5265" i="1" s="1"/>
  <c r="O5265" i="1" s="1"/>
  <c r="M5264" i="1"/>
  <c r="M5263" i="1"/>
  <c r="M5262" i="1"/>
  <c r="N5262" i="1" s="1"/>
  <c r="M5261" i="1"/>
  <c r="M5260" i="1"/>
  <c r="M5259" i="1"/>
  <c r="N5259" i="1" s="1"/>
  <c r="O5259" i="1" s="1"/>
  <c r="M5258" i="1"/>
  <c r="N5258" i="1" s="1"/>
  <c r="O5258" i="1" s="1"/>
  <c r="M5257" i="1"/>
  <c r="N5257" i="1" s="1"/>
  <c r="O5257" i="1" s="1"/>
  <c r="M5256" i="1"/>
  <c r="N5256" i="1" s="1"/>
  <c r="O5256" i="1" s="1"/>
  <c r="M5255" i="1"/>
  <c r="M5254" i="1"/>
  <c r="M5253" i="1"/>
  <c r="M5252" i="1"/>
  <c r="M5251" i="1"/>
  <c r="N5251" i="1" s="1"/>
  <c r="O5251" i="1" s="1"/>
  <c r="M5250" i="1"/>
  <c r="N5250" i="1" s="1"/>
  <c r="O5250" i="1" s="1"/>
  <c r="M5249" i="1"/>
  <c r="N5249" i="1" s="1"/>
  <c r="O5249" i="1" s="1"/>
  <c r="M5248" i="1"/>
  <c r="N5248" i="1" s="1"/>
  <c r="O5248" i="1" s="1"/>
  <c r="M5247" i="1"/>
  <c r="M5246" i="1"/>
  <c r="M5245" i="1"/>
  <c r="M5244" i="1"/>
  <c r="M5243" i="1"/>
  <c r="N5243" i="1" s="1"/>
  <c r="O5243" i="1" s="1"/>
  <c r="M5242" i="1"/>
  <c r="N5242" i="1" s="1"/>
  <c r="O5242" i="1" s="1"/>
  <c r="M5241" i="1"/>
  <c r="N5241" i="1" s="1"/>
  <c r="O5241" i="1" s="1"/>
  <c r="M5240" i="1"/>
  <c r="N5240" i="1" s="1"/>
  <c r="M5239" i="1"/>
  <c r="N5239" i="1" s="1"/>
  <c r="M5238" i="1"/>
  <c r="M5237" i="1"/>
  <c r="M5236" i="1"/>
  <c r="M5235" i="1"/>
  <c r="N5235" i="1" s="1"/>
  <c r="O5235" i="1" s="1"/>
  <c r="M5234" i="1"/>
  <c r="N5234" i="1" s="1"/>
  <c r="O5234" i="1" s="1"/>
  <c r="M5233" i="1"/>
  <c r="N5233" i="1" s="1"/>
  <c r="O5233" i="1" s="1"/>
  <c r="M5232" i="1"/>
  <c r="M5231" i="1"/>
  <c r="N5231" i="1" s="1"/>
  <c r="M5230" i="1"/>
  <c r="N5230" i="1" s="1"/>
  <c r="M5229" i="1"/>
  <c r="M5228" i="1"/>
  <c r="M5227" i="1"/>
  <c r="N5227" i="1" s="1"/>
  <c r="O5227" i="1" s="1"/>
  <c r="M5226" i="1"/>
  <c r="N5226" i="1" s="1"/>
  <c r="O5226" i="1" s="1"/>
  <c r="M5225" i="1"/>
  <c r="N5225" i="1" s="1"/>
  <c r="O5225" i="1" s="1"/>
  <c r="M5224" i="1"/>
  <c r="N5224" i="1" s="1"/>
  <c r="O5224" i="1" s="1"/>
  <c r="M5223" i="1"/>
  <c r="M5222" i="1"/>
  <c r="N5222" i="1" s="1"/>
  <c r="M5221" i="1"/>
  <c r="M5220" i="1"/>
  <c r="M5219" i="1"/>
  <c r="N5219" i="1" s="1"/>
  <c r="O5219" i="1" s="1"/>
  <c r="M5218" i="1"/>
  <c r="N5218" i="1" s="1"/>
  <c r="O5218" i="1" s="1"/>
  <c r="M5217" i="1"/>
  <c r="N5217" i="1" s="1"/>
  <c r="O5217" i="1" s="1"/>
  <c r="M5216" i="1"/>
  <c r="M5215" i="1"/>
  <c r="M5214" i="1"/>
  <c r="M5213" i="1"/>
  <c r="M5212" i="1"/>
  <c r="M5211" i="1"/>
  <c r="N5211" i="1" s="1"/>
  <c r="O5211" i="1" s="1"/>
  <c r="M5210" i="1"/>
  <c r="N5210" i="1" s="1"/>
  <c r="O5210" i="1" s="1"/>
  <c r="M5209" i="1"/>
  <c r="N5209" i="1" s="1"/>
  <c r="O5209" i="1" s="1"/>
  <c r="M5208" i="1"/>
  <c r="M5207" i="1"/>
  <c r="N5207" i="1" s="1"/>
  <c r="M5206" i="1"/>
  <c r="M5205" i="1"/>
  <c r="N5456" i="1"/>
  <c r="O5456" i="1" s="1"/>
  <c r="N5455" i="1"/>
  <c r="O5455" i="1" s="1"/>
  <c r="N5453" i="1"/>
  <c r="O5453" i="1" s="1"/>
  <c r="N5452" i="1"/>
  <c r="O5452" i="1" s="1"/>
  <c r="N5448" i="1"/>
  <c r="O5448" i="1" s="1"/>
  <c r="N5447" i="1"/>
  <c r="O5447" i="1" s="1"/>
  <c r="N5446" i="1"/>
  <c r="N5445" i="1"/>
  <c r="N5444" i="1"/>
  <c r="O5444" i="1" s="1"/>
  <c r="N5442" i="1"/>
  <c r="O5442" i="1" s="1"/>
  <c r="N5439" i="1"/>
  <c r="O5439" i="1" s="1"/>
  <c r="N5438" i="1"/>
  <c r="O5438" i="1" s="1"/>
  <c r="N5437" i="1"/>
  <c r="N5436" i="1"/>
  <c r="N5432" i="1"/>
  <c r="N5431" i="1"/>
  <c r="N5430" i="1"/>
  <c r="O5430" i="1" s="1"/>
  <c r="N5429" i="1"/>
  <c r="O5429" i="1" s="1"/>
  <c r="N5428" i="1"/>
  <c r="O5428" i="1" s="1"/>
  <c r="N5424" i="1"/>
  <c r="O5424" i="1" s="1"/>
  <c r="N5423" i="1"/>
  <c r="N5421" i="1"/>
  <c r="O5421" i="1" s="1"/>
  <c r="N5420" i="1"/>
  <c r="O5420" i="1" s="1"/>
  <c r="N5418" i="1"/>
  <c r="O5418" i="1" s="1"/>
  <c r="N5416" i="1"/>
  <c r="O5416" i="1" s="1"/>
  <c r="N5415" i="1"/>
  <c r="O5415" i="1" s="1"/>
  <c r="N5413" i="1"/>
  <c r="N5412" i="1"/>
  <c r="O5412" i="1" s="1"/>
  <c r="N5408" i="1"/>
  <c r="N5407" i="1"/>
  <c r="N5406" i="1"/>
  <c r="O5406" i="1" s="1"/>
  <c r="N5405" i="1"/>
  <c r="O5405" i="1" s="1"/>
  <c r="N5404" i="1"/>
  <c r="N5400" i="1"/>
  <c r="O5400" i="1" s="1"/>
  <c r="N5399" i="1"/>
  <c r="O5399" i="1" s="1"/>
  <c r="N5398" i="1"/>
  <c r="O5398" i="1" s="1"/>
  <c r="N5397" i="1"/>
  <c r="O5397" i="1" s="1"/>
  <c r="N5396" i="1"/>
  <c r="N5392" i="1"/>
  <c r="O5392" i="1" s="1"/>
  <c r="N5391" i="1"/>
  <c r="N5389" i="1"/>
  <c r="O5389" i="1" s="1"/>
  <c r="N5388" i="1"/>
  <c r="O5388" i="1" s="1"/>
  <c r="N5384" i="1"/>
  <c r="O5384" i="1" s="1"/>
  <c r="N5383" i="1"/>
  <c r="O5383" i="1" s="1"/>
  <c r="N5382" i="1"/>
  <c r="N5381" i="1"/>
  <c r="N5380" i="1"/>
  <c r="N5375" i="1"/>
  <c r="O5375" i="1" s="1"/>
  <c r="N5374" i="1"/>
  <c r="O5374" i="1" s="1"/>
  <c r="N5373" i="1"/>
  <c r="O5373" i="1" s="1"/>
  <c r="N5372" i="1"/>
  <c r="O5372" i="1" s="1"/>
  <c r="N5367" i="1"/>
  <c r="O5367" i="1" s="1"/>
  <c r="N5366" i="1"/>
  <c r="O5366" i="1" s="1"/>
  <c r="N5365" i="1"/>
  <c r="O5365" i="1" s="1"/>
  <c r="N5364" i="1"/>
  <c r="O5364" i="1" s="1"/>
  <c r="N5360" i="1"/>
  <c r="O5360" i="1" s="1"/>
  <c r="N5359" i="1"/>
  <c r="O5359" i="1" s="1"/>
  <c r="N5357" i="1"/>
  <c r="O5357" i="1" s="1"/>
  <c r="N5356" i="1"/>
  <c r="O5356" i="1" s="1"/>
  <c r="N5352" i="1"/>
  <c r="O5352" i="1" s="1"/>
  <c r="N5351" i="1"/>
  <c r="O5351" i="1" s="1"/>
  <c r="N5349" i="1"/>
  <c r="N5348" i="1"/>
  <c r="O5348" i="1" s="1"/>
  <c r="N5344" i="1"/>
  <c r="N5343" i="1"/>
  <c r="N5342" i="1"/>
  <c r="N5341" i="1"/>
  <c r="O5341" i="1" s="1"/>
  <c r="N5340" i="1"/>
  <c r="O5340" i="1" s="1"/>
  <c r="N5335" i="1"/>
  <c r="N5334" i="1"/>
  <c r="N5333" i="1"/>
  <c r="N5332" i="1"/>
  <c r="N5328" i="1"/>
  <c r="O5328" i="1" s="1"/>
  <c r="N5327" i="1"/>
  <c r="N5325" i="1"/>
  <c r="N5324" i="1"/>
  <c r="N5320" i="1"/>
  <c r="O5320" i="1" s="1"/>
  <c r="N5319" i="1"/>
  <c r="O5319" i="1" s="1"/>
  <c r="N5318" i="1"/>
  <c r="N5317" i="1"/>
  <c r="N5316" i="1"/>
  <c r="N5311" i="1"/>
  <c r="O5311" i="1" s="1"/>
  <c r="N5310" i="1"/>
  <c r="O5310" i="1" s="1"/>
  <c r="N5309" i="1"/>
  <c r="N5308" i="1"/>
  <c r="O5308" i="1" s="1"/>
  <c r="N5306" i="1"/>
  <c r="N5303" i="1"/>
  <c r="N5302" i="1"/>
  <c r="O5302" i="1" s="1"/>
  <c r="N5301" i="1"/>
  <c r="O5301" i="1" s="1"/>
  <c r="N5300" i="1"/>
  <c r="N5296" i="1"/>
  <c r="N5295" i="1"/>
  <c r="N5293" i="1"/>
  <c r="O5293" i="1" s="1"/>
  <c r="N5292" i="1"/>
  <c r="O5292" i="1" s="1"/>
  <c r="N5288" i="1"/>
  <c r="O5288" i="1" s="1"/>
  <c r="N5287" i="1"/>
  <c r="O5287" i="1" s="1"/>
  <c r="N5285" i="1"/>
  <c r="N5284" i="1"/>
  <c r="O5284" i="1" s="1"/>
  <c r="N5280" i="1"/>
  <c r="N5279" i="1"/>
  <c r="O5279" i="1" s="1"/>
  <c r="N5278" i="1"/>
  <c r="O5278" i="1" s="1"/>
  <c r="N5277" i="1"/>
  <c r="O5277" i="1" s="1"/>
  <c r="N5276" i="1"/>
  <c r="N5270" i="1"/>
  <c r="O5270" i="1" s="1"/>
  <c r="N5269" i="1"/>
  <c r="N5268" i="1"/>
  <c r="N5264" i="1"/>
  <c r="O5264" i="1" s="1"/>
  <c r="N5263" i="1"/>
  <c r="O5263" i="1" s="1"/>
  <c r="N5261" i="1"/>
  <c r="O5261" i="1" s="1"/>
  <c r="N5260" i="1"/>
  <c r="O5260" i="1" s="1"/>
  <c r="N5255" i="1"/>
  <c r="N5254" i="1"/>
  <c r="N5253" i="1"/>
  <c r="N5252" i="1"/>
  <c r="O5252" i="1" s="1"/>
  <c r="N5247" i="1"/>
  <c r="O5247" i="1" s="1"/>
  <c r="N5246" i="1"/>
  <c r="O5246" i="1" s="1"/>
  <c r="N5245" i="1"/>
  <c r="O5245" i="1" s="1"/>
  <c r="N5244" i="1"/>
  <c r="O5244" i="1" s="1"/>
  <c r="N5238" i="1"/>
  <c r="O5238" i="1" s="1"/>
  <c r="N5237" i="1"/>
  <c r="O5237" i="1" s="1"/>
  <c r="N5236" i="1"/>
  <c r="O5236" i="1" s="1"/>
  <c r="N5232" i="1"/>
  <c r="O5232" i="1" s="1"/>
  <c r="N5229" i="1"/>
  <c r="N5228" i="1"/>
  <c r="O5228" i="1" s="1"/>
  <c r="N5223" i="1"/>
  <c r="N5221" i="1"/>
  <c r="N5220" i="1"/>
  <c r="O5220" i="1" s="1"/>
  <c r="N5216" i="1"/>
  <c r="O5216" i="1" s="1"/>
  <c r="N5215" i="1"/>
  <c r="N5214" i="1"/>
  <c r="O5214" i="1" s="1"/>
  <c r="N5213" i="1"/>
  <c r="N5212" i="1"/>
  <c r="N5208" i="1"/>
  <c r="N5206" i="1"/>
  <c r="O5206" i="1" s="1"/>
  <c r="N5205" i="1"/>
  <c r="O5205" i="1" s="1"/>
  <c r="O5454" i="1"/>
  <c r="O5451" i="1"/>
  <c r="O5446" i="1"/>
  <c r="O5445" i="1"/>
  <c r="O5440" i="1"/>
  <c r="O5437" i="1"/>
  <c r="O5436" i="1"/>
  <c r="O5435" i="1"/>
  <c r="O5432" i="1"/>
  <c r="O5431" i="1"/>
  <c r="O5427" i="1"/>
  <c r="O5423" i="1"/>
  <c r="O5422" i="1"/>
  <c r="O5419" i="1"/>
  <c r="O5414" i="1"/>
  <c r="O5413" i="1"/>
  <c r="O5408" i="1"/>
  <c r="O5407" i="1"/>
  <c r="O5404" i="1"/>
  <c r="O5396" i="1"/>
  <c r="O5395" i="1"/>
  <c r="O5391" i="1"/>
  <c r="O5390" i="1"/>
  <c r="O5382" i="1"/>
  <c r="O5381" i="1"/>
  <c r="O5380" i="1"/>
  <c r="O5379" i="1"/>
  <c r="O5371" i="1"/>
  <c r="O5368" i="1"/>
  <c r="O5358" i="1"/>
  <c r="O5355" i="1"/>
  <c r="O5350" i="1"/>
  <c r="O5349" i="1"/>
  <c r="O5344" i="1"/>
  <c r="O5343" i="1"/>
  <c r="O5342" i="1"/>
  <c r="O5335" i="1"/>
  <c r="O5334" i="1"/>
  <c r="O5333" i="1"/>
  <c r="O5332" i="1"/>
  <c r="O5331" i="1"/>
  <c r="O5327" i="1"/>
  <c r="O5326" i="1"/>
  <c r="O5325" i="1"/>
  <c r="O5324" i="1"/>
  <c r="O5323" i="1"/>
  <c r="O5318" i="1"/>
  <c r="O5317" i="1"/>
  <c r="O5316" i="1"/>
  <c r="O5309" i="1"/>
  <c r="O5307" i="1"/>
  <c r="O5306" i="1"/>
  <c r="O5304" i="1"/>
  <c r="O5303" i="1"/>
  <c r="O5300" i="1"/>
  <c r="O5296" i="1"/>
  <c r="O5295" i="1"/>
  <c r="O5294" i="1"/>
  <c r="O5291" i="1"/>
  <c r="O5286" i="1"/>
  <c r="O5285" i="1"/>
  <c r="O5282" i="1"/>
  <c r="O5280" i="1"/>
  <c r="O5276" i="1"/>
  <c r="O5271" i="1"/>
  <c r="O5269" i="1"/>
  <c r="O5268" i="1"/>
  <c r="O5262" i="1"/>
  <c r="O5255" i="1"/>
  <c r="O5254" i="1"/>
  <c r="O5253" i="1"/>
  <c r="O5240" i="1"/>
  <c r="O5239" i="1"/>
  <c r="O5231" i="1"/>
  <c r="O5230" i="1"/>
  <c r="O5229" i="1"/>
  <c r="O5223" i="1"/>
  <c r="O5222" i="1"/>
  <c r="O5221" i="1"/>
  <c r="O5215" i="1"/>
  <c r="O5213" i="1"/>
  <c r="O5212" i="1"/>
  <c r="O5208" i="1"/>
  <c r="O5207" i="1"/>
  <c r="P5458" i="1"/>
  <c r="Q5458" i="1" s="1"/>
  <c r="R5458" i="1" s="1"/>
  <c r="P5457" i="1"/>
  <c r="P5456" i="1"/>
  <c r="Q5456" i="1" s="1"/>
  <c r="R5456" i="1" s="1"/>
  <c r="P5455" i="1"/>
  <c r="Q5455" i="1" s="1"/>
  <c r="P5454" i="1"/>
  <c r="P5453" i="1"/>
  <c r="P5452" i="1"/>
  <c r="P5451" i="1"/>
  <c r="Q5451" i="1" s="1"/>
  <c r="R5451" i="1" s="1"/>
  <c r="P5450" i="1"/>
  <c r="P5449" i="1"/>
  <c r="Q5449" i="1" s="1"/>
  <c r="R5449" i="1" s="1"/>
  <c r="P5448" i="1"/>
  <c r="Q5448" i="1" s="1"/>
  <c r="R5448" i="1" s="1"/>
  <c r="P5447" i="1"/>
  <c r="Q5447" i="1" s="1"/>
  <c r="R5447" i="1" s="1"/>
  <c r="P5446" i="1"/>
  <c r="P5445" i="1"/>
  <c r="P5444" i="1"/>
  <c r="P5443" i="1"/>
  <c r="P5442" i="1"/>
  <c r="P5441" i="1"/>
  <c r="P5440" i="1"/>
  <c r="Q5440" i="1" s="1"/>
  <c r="R5440" i="1" s="1"/>
  <c r="P5439" i="1"/>
  <c r="Q5439" i="1" s="1"/>
  <c r="P5438" i="1"/>
  <c r="P5437" i="1"/>
  <c r="P5436" i="1"/>
  <c r="P5435" i="1"/>
  <c r="P5434" i="1"/>
  <c r="P5433" i="1"/>
  <c r="P5432" i="1"/>
  <c r="Q5432" i="1" s="1"/>
  <c r="R5432" i="1" s="1"/>
  <c r="P5431" i="1"/>
  <c r="Q5431" i="1" s="1"/>
  <c r="P5430" i="1"/>
  <c r="P5429" i="1"/>
  <c r="P5428" i="1"/>
  <c r="P5427" i="1"/>
  <c r="P5426" i="1"/>
  <c r="Q5426" i="1" s="1"/>
  <c r="R5426" i="1" s="1"/>
  <c r="P5425" i="1"/>
  <c r="Q5425" i="1" s="1"/>
  <c r="P5424" i="1"/>
  <c r="Q5424" i="1" s="1"/>
  <c r="R5424" i="1" s="1"/>
  <c r="P5423" i="1"/>
  <c r="Q5423" i="1" s="1"/>
  <c r="P5422" i="1"/>
  <c r="P5421" i="1"/>
  <c r="P5420" i="1"/>
  <c r="P5419" i="1"/>
  <c r="P5418" i="1"/>
  <c r="P5417" i="1"/>
  <c r="Q5417" i="1" s="1"/>
  <c r="R5417" i="1" s="1"/>
  <c r="P5416" i="1"/>
  <c r="Q5416" i="1" s="1"/>
  <c r="R5416" i="1" s="1"/>
  <c r="P5415" i="1"/>
  <c r="Q5415" i="1" s="1"/>
  <c r="P5414" i="1"/>
  <c r="P5413" i="1"/>
  <c r="P5412" i="1"/>
  <c r="P5411" i="1"/>
  <c r="P5410" i="1"/>
  <c r="P5409" i="1"/>
  <c r="P5408" i="1"/>
  <c r="Q5408" i="1" s="1"/>
  <c r="R5408" i="1" s="1"/>
  <c r="P5407" i="1"/>
  <c r="Q5407" i="1" s="1"/>
  <c r="P5406" i="1"/>
  <c r="P5405" i="1"/>
  <c r="P5404" i="1"/>
  <c r="P5403" i="1"/>
  <c r="Q5403" i="1" s="1"/>
  <c r="R5403" i="1" s="1"/>
  <c r="P5402" i="1"/>
  <c r="Q5402" i="1" s="1"/>
  <c r="R5402" i="1" s="1"/>
  <c r="P5401" i="1"/>
  <c r="P5400" i="1"/>
  <c r="Q5400" i="1" s="1"/>
  <c r="R5400" i="1" s="1"/>
  <c r="P5399" i="1"/>
  <c r="Q5399" i="1" s="1"/>
  <c r="P5398" i="1"/>
  <c r="P5397" i="1"/>
  <c r="P5396" i="1"/>
  <c r="P5395" i="1"/>
  <c r="Q5395" i="1" s="1"/>
  <c r="R5395" i="1" s="1"/>
  <c r="P5394" i="1"/>
  <c r="Q5394" i="1" s="1"/>
  <c r="R5394" i="1" s="1"/>
  <c r="P5393" i="1"/>
  <c r="P5392" i="1"/>
  <c r="Q5392" i="1" s="1"/>
  <c r="R5392" i="1" s="1"/>
  <c r="P5391" i="1"/>
  <c r="Q5391" i="1" s="1"/>
  <c r="P5390" i="1"/>
  <c r="P5389" i="1"/>
  <c r="P5388" i="1"/>
  <c r="P5387" i="1"/>
  <c r="Q5387" i="1" s="1"/>
  <c r="R5387" i="1" s="1"/>
  <c r="P5386" i="1"/>
  <c r="Q5386" i="1" s="1"/>
  <c r="R5386" i="1" s="1"/>
  <c r="P5385" i="1"/>
  <c r="P5384" i="1"/>
  <c r="Q5384" i="1" s="1"/>
  <c r="R5384" i="1" s="1"/>
  <c r="P5383" i="1"/>
  <c r="Q5383" i="1" s="1"/>
  <c r="P5382" i="1"/>
  <c r="P5381" i="1"/>
  <c r="P5380" i="1"/>
  <c r="P5379" i="1"/>
  <c r="P5378" i="1"/>
  <c r="Q5378" i="1" s="1"/>
  <c r="R5378" i="1" s="1"/>
  <c r="P5377" i="1"/>
  <c r="Q5377" i="1" s="1"/>
  <c r="R5377" i="1" s="1"/>
  <c r="P5376" i="1"/>
  <c r="Q5376" i="1" s="1"/>
  <c r="R5376" i="1" s="1"/>
  <c r="P5375" i="1"/>
  <c r="Q5375" i="1" s="1"/>
  <c r="P5374" i="1"/>
  <c r="P5373" i="1"/>
  <c r="P5372" i="1"/>
  <c r="P5371" i="1"/>
  <c r="P5370" i="1"/>
  <c r="Q5370" i="1" s="1"/>
  <c r="R5370" i="1" s="1"/>
  <c r="P5369" i="1"/>
  <c r="P5368" i="1"/>
  <c r="Q5368" i="1" s="1"/>
  <c r="R5368" i="1" s="1"/>
  <c r="P5367" i="1"/>
  <c r="Q5367" i="1" s="1"/>
  <c r="P5366" i="1"/>
  <c r="P5365" i="1"/>
  <c r="P5364" i="1"/>
  <c r="P5363" i="1"/>
  <c r="P5362" i="1"/>
  <c r="Q5362" i="1" s="1"/>
  <c r="R5362" i="1" s="1"/>
  <c r="P5361" i="1"/>
  <c r="P5360" i="1"/>
  <c r="Q5360" i="1" s="1"/>
  <c r="R5360" i="1" s="1"/>
  <c r="P5359" i="1"/>
  <c r="Q5359" i="1" s="1"/>
  <c r="R5359" i="1" s="1"/>
  <c r="P5358" i="1"/>
  <c r="P5357" i="1"/>
  <c r="P5356" i="1"/>
  <c r="P5355" i="1"/>
  <c r="P5354" i="1"/>
  <c r="Q5354" i="1" s="1"/>
  <c r="R5354" i="1" s="1"/>
  <c r="P5353" i="1"/>
  <c r="Q5353" i="1" s="1"/>
  <c r="R5353" i="1" s="1"/>
  <c r="P5352" i="1"/>
  <c r="Q5352" i="1" s="1"/>
  <c r="R5352" i="1" s="1"/>
  <c r="P5351" i="1"/>
  <c r="Q5351" i="1" s="1"/>
  <c r="P5350" i="1"/>
  <c r="P5349" i="1"/>
  <c r="P5348" i="1"/>
  <c r="P5347" i="1"/>
  <c r="P5346" i="1"/>
  <c r="P5345" i="1"/>
  <c r="P5344" i="1"/>
  <c r="Q5344" i="1" s="1"/>
  <c r="R5344" i="1" s="1"/>
  <c r="P5343" i="1"/>
  <c r="Q5343" i="1" s="1"/>
  <c r="R5343" i="1" s="1"/>
  <c r="P5342" i="1"/>
  <c r="P5341" i="1"/>
  <c r="P5340" i="1"/>
  <c r="P5339" i="1"/>
  <c r="Q5339" i="1" s="1"/>
  <c r="R5339" i="1" s="1"/>
  <c r="P5338" i="1"/>
  <c r="Q5338" i="1" s="1"/>
  <c r="R5338" i="1" s="1"/>
  <c r="P5337" i="1"/>
  <c r="P5336" i="1"/>
  <c r="Q5336" i="1" s="1"/>
  <c r="R5336" i="1" s="1"/>
  <c r="P5335" i="1"/>
  <c r="Q5335" i="1" s="1"/>
  <c r="P5334" i="1"/>
  <c r="P5333" i="1"/>
  <c r="P5332" i="1"/>
  <c r="P5331" i="1"/>
  <c r="Q5331" i="1" s="1"/>
  <c r="R5331" i="1" s="1"/>
  <c r="P5330" i="1"/>
  <c r="Q5330" i="1" s="1"/>
  <c r="R5330" i="1" s="1"/>
  <c r="P5329" i="1"/>
  <c r="Q5329" i="1" s="1"/>
  <c r="R5329" i="1" s="1"/>
  <c r="P5328" i="1"/>
  <c r="Q5328" i="1" s="1"/>
  <c r="R5328" i="1" s="1"/>
  <c r="P5327" i="1"/>
  <c r="Q5327" i="1" s="1"/>
  <c r="P5326" i="1"/>
  <c r="P5325" i="1"/>
  <c r="P5324" i="1"/>
  <c r="P5323" i="1"/>
  <c r="Q5323" i="1" s="1"/>
  <c r="R5323" i="1" s="1"/>
  <c r="P5322" i="1"/>
  <c r="Q5322" i="1" s="1"/>
  <c r="R5322" i="1" s="1"/>
  <c r="P5321" i="1"/>
  <c r="P5320" i="1"/>
  <c r="Q5320" i="1" s="1"/>
  <c r="R5320" i="1" s="1"/>
  <c r="P5319" i="1"/>
  <c r="Q5319" i="1" s="1"/>
  <c r="P5318" i="1"/>
  <c r="P5317" i="1"/>
  <c r="P5316" i="1"/>
  <c r="P5315" i="1"/>
  <c r="Q5315" i="1" s="1"/>
  <c r="R5315" i="1" s="1"/>
  <c r="P5314" i="1"/>
  <c r="Q5314" i="1" s="1"/>
  <c r="R5314" i="1" s="1"/>
  <c r="P5313" i="1"/>
  <c r="Q5313" i="1" s="1"/>
  <c r="R5313" i="1" s="1"/>
  <c r="P5312" i="1"/>
  <c r="Q5312" i="1" s="1"/>
  <c r="R5312" i="1" s="1"/>
  <c r="P5311" i="1"/>
  <c r="Q5311" i="1" s="1"/>
  <c r="P5310" i="1"/>
  <c r="P5309" i="1"/>
  <c r="P5308" i="1"/>
  <c r="P5307" i="1"/>
  <c r="P5306" i="1"/>
  <c r="Q5306" i="1" s="1"/>
  <c r="R5306" i="1" s="1"/>
  <c r="P5305" i="1"/>
  <c r="P5304" i="1"/>
  <c r="Q5304" i="1" s="1"/>
  <c r="R5304" i="1" s="1"/>
  <c r="P5303" i="1"/>
  <c r="Q5303" i="1" s="1"/>
  <c r="P5302" i="1"/>
  <c r="P5301" i="1"/>
  <c r="P5300" i="1"/>
  <c r="P5299" i="1"/>
  <c r="P5298" i="1"/>
  <c r="Q5298" i="1" s="1"/>
  <c r="R5298" i="1" s="1"/>
  <c r="P5297" i="1"/>
  <c r="P5296" i="1"/>
  <c r="Q5296" i="1" s="1"/>
  <c r="R5296" i="1" s="1"/>
  <c r="P5295" i="1"/>
  <c r="Q5295" i="1" s="1"/>
  <c r="P5294" i="1"/>
  <c r="P5293" i="1"/>
  <c r="P5292" i="1"/>
  <c r="P5291" i="1"/>
  <c r="Q5291" i="1" s="1"/>
  <c r="R5291" i="1" s="1"/>
  <c r="P5290" i="1"/>
  <c r="Q5290" i="1" s="1"/>
  <c r="R5290" i="1" s="1"/>
  <c r="P5289" i="1"/>
  <c r="Q5289" i="1" s="1"/>
  <c r="R5289" i="1" s="1"/>
  <c r="P5288" i="1"/>
  <c r="Q5288" i="1" s="1"/>
  <c r="R5288" i="1" s="1"/>
  <c r="P5287" i="1"/>
  <c r="Q5287" i="1" s="1"/>
  <c r="P5286" i="1"/>
  <c r="P5285" i="1"/>
  <c r="P5284" i="1"/>
  <c r="P5283" i="1"/>
  <c r="P5282" i="1"/>
  <c r="P5281" i="1"/>
  <c r="Q5281" i="1" s="1"/>
  <c r="R5281" i="1" s="1"/>
  <c r="P5280" i="1"/>
  <c r="Q5280" i="1" s="1"/>
  <c r="R5280" i="1" s="1"/>
  <c r="P5279" i="1"/>
  <c r="Q5279" i="1" s="1"/>
  <c r="P5278" i="1"/>
  <c r="P5277" i="1"/>
  <c r="P5276" i="1"/>
  <c r="P5275" i="1"/>
  <c r="Q5275" i="1" s="1"/>
  <c r="R5275" i="1" s="1"/>
  <c r="P5274" i="1"/>
  <c r="Q5274" i="1" s="1"/>
  <c r="R5274" i="1" s="1"/>
  <c r="P5273" i="1"/>
  <c r="P5272" i="1"/>
  <c r="Q5272" i="1" s="1"/>
  <c r="R5272" i="1" s="1"/>
  <c r="P5271" i="1"/>
  <c r="Q5271" i="1" s="1"/>
  <c r="P5270" i="1"/>
  <c r="P5269" i="1"/>
  <c r="P5268" i="1"/>
  <c r="P5267" i="1"/>
  <c r="Q5267" i="1" s="1"/>
  <c r="R5267" i="1" s="1"/>
  <c r="P5266" i="1"/>
  <c r="Q5266" i="1" s="1"/>
  <c r="R5266" i="1" s="1"/>
  <c r="P5265" i="1"/>
  <c r="Q5265" i="1" s="1"/>
  <c r="R5265" i="1" s="1"/>
  <c r="P5264" i="1"/>
  <c r="Q5264" i="1" s="1"/>
  <c r="R5264" i="1" s="1"/>
  <c r="P5263" i="1"/>
  <c r="Q5263" i="1" s="1"/>
  <c r="P5262" i="1"/>
  <c r="P5261" i="1"/>
  <c r="P5260" i="1"/>
  <c r="P5259" i="1"/>
  <c r="Q5259" i="1" s="1"/>
  <c r="R5259" i="1" s="1"/>
  <c r="P5258" i="1"/>
  <c r="Q5258" i="1" s="1"/>
  <c r="R5258" i="1" s="1"/>
  <c r="P5257" i="1"/>
  <c r="P5256" i="1"/>
  <c r="Q5256" i="1" s="1"/>
  <c r="R5256" i="1" s="1"/>
  <c r="P5255" i="1"/>
  <c r="Q5255" i="1" s="1"/>
  <c r="P5254" i="1"/>
  <c r="P5253" i="1"/>
  <c r="P5252" i="1"/>
  <c r="P5251" i="1"/>
  <c r="Q5251" i="1" s="1"/>
  <c r="R5251" i="1" s="1"/>
  <c r="P5250" i="1"/>
  <c r="Q5250" i="1" s="1"/>
  <c r="R5250" i="1" s="1"/>
  <c r="P5249" i="1"/>
  <c r="Q5249" i="1" s="1"/>
  <c r="R5249" i="1" s="1"/>
  <c r="P5248" i="1"/>
  <c r="Q5248" i="1" s="1"/>
  <c r="R5248" i="1" s="1"/>
  <c r="P5247" i="1"/>
  <c r="Q5247" i="1" s="1"/>
  <c r="P5246" i="1"/>
  <c r="P5245" i="1"/>
  <c r="P5244" i="1"/>
  <c r="P5243" i="1"/>
  <c r="P5242" i="1"/>
  <c r="Q5242" i="1" s="1"/>
  <c r="R5242" i="1" s="1"/>
  <c r="P5241" i="1"/>
  <c r="P5240" i="1"/>
  <c r="Q5240" i="1" s="1"/>
  <c r="R5240" i="1" s="1"/>
  <c r="P5239" i="1"/>
  <c r="Q5239" i="1" s="1"/>
  <c r="R5239" i="1" s="1"/>
  <c r="P5238" i="1"/>
  <c r="P5237" i="1"/>
  <c r="P5236" i="1"/>
  <c r="P5235" i="1"/>
  <c r="P5234" i="1"/>
  <c r="P5233" i="1"/>
  <c r="P5232" i="1"/>
  <c r="Q5232" i="1" s="1"/>
  <c r="R5232" i="1" s="1"/>
  <c r="P5231" i="1"/>
  <c r="Q5231" i="1" s="1"/>
  <c r="P5230" i="1"/>
  <c r="P5229" i="1"/>
  <c r="P5228" i="1"/>
  <c r="P5227" i="1"/>
  <c r="Q5227" i="1" s="1"/>
  <c r="R5227" i="1" s="1"/>
  <c r="P5226" i="1"/>
  <c r="Q5226" i="1" s="1"/>
  <c r="R5226" i="1" s="1"/>
  <c r="P5225" i="1"/>
  <c r="Q5225" i="1" s="1"/>
  <c r="R5225" i="1" s="1"/>
  <c r="P5224" i="1"/>
  <c r="Q5224" i="1" s="1"/>
  <c r="R5224" i="1" s="1"/>
  <c r="P5223" i="1"/>
  <c r="Q5223" i="1" s="1"/>
  <c r="R5223" i="1" s="1"/>
  <c r="P5222" i="1"/>
  <c r="P5221" i="1"/>
  <c r="P5220" i="1"/>
  <c r="P5219" i="1"/>
  <c r="P5218" i="1"/>
  <c r="Q5218" i="1" s="1"/>
  <c r="R5218" i="1" s="1"/>
  <c r="P5217" i="1"/>
  <c r="Q5217" i="1" s="1"/>
  <c r="R5217" i="1" s="1"/>
  <c r="P5216" i="1"/>
  <c r="Q5216" i="1" s="1"/>
  <c r="R5216" i="1" s="1"/>
  <c r="P5215" i="1"/>
  <c r="Q5215" i="1" s="1"/>
  <c r="P5214" i="1"/>
  <c r="P5213" i="1"/>
  <c r="P5212" i="1"/>
  <c r="P5211" i="1"/>
  <c r="Q5211" i="1" s="1"/>
  <c r="R5211" i="1" s="1"/>
  <c r="P5210" i="1"/>
  <c r="Q5210" i="1" s="1"/>
  <c r="R5210" i="1" s="1"/>
  <c r="P5209" i="1"/>
  <c r="P5208" i="1"/>
  <c r="Q5208" i="1" s="1"/>
  <c r="R5208" i="1" s="1"/>
  <c r="P5207" i="1"/>
  <c r="Q5207" i="1" s="1"/>
  <c r="R5207" i="1" s="1"/>
  <c r="P5206" i="1"/>
  <c r="P5205" i="1"/>
  <c r="Q5457" i="1"/>
  <c r="R5457" i="1" s="1"/>
  <c r="Q5454" i="1"/>
  <c r="R5454" i="1" s="1"/>
  <c r="Q5453" i="1"/>
  <c r="R5453" i="1" s="1"/>
  <c r="Q5452" i="1"/>
  <c r="R5452" i="1" s="1"/>
  <c r="Q5450" i="1"/>
  <c r="Q5446" i="1"/>
  <c r="R5446" i="1" s="1"/>
  <c r="Q5445" i="1"/>
  <c r="R5445" i="1" s="1"/>
  <c r="Q5444" i="1"/>
  <c r="R5444" i="1" s="1"/>
  <c r="Q5443" i="1"/>
  <c r="Q5442" i="1"/>
  <c r="Q5441" i="1"/>
  <c r="R5441" i="1" s="1"/>
  <c r="Q5438" i="1"/>
  <c r="R5438" i="1" s="1"/>
  <c r="Q5437" i="1"/>
  <c r="R5437" i="1" s="1"/>
  <c r="Q5436" i="1"/>
  <c r="R5436" i="1" s="1"/>
  <c r="Q5435" i="1"/>
  <c r="R5435" i="1" s="1"/>
  <c r="Q5434" i="1"/>
  <c r="R5434" i="1" s="1"/>
  <c r="Q5433" i="1"/>
  <c r="R5433" i="1" s="1"/>
  <c r="Q5430" i="1"/>
  <c r="Q5429" i="1"/>
  <c r="R5429" i="1" s="1"/>
  <c r="Q5428" i="1"/>
  <c r="R5428" i="1" s="1"/>
  <c r="Q5427" i="1"/>
  <c r="R5427" i="1" s="1"/>
  <c r="Q5422" i="1"/>
  <c r="R5422" i="1" s="1"/>
  <c r="Q5421" i="1"/>
  <c r="R5421" i="1" s="1"/>
  <c r="Q5420" i="1"/>
  <c r="R5420" i="1" s="1"/>
  <c r="Q5419" i="1"/>
  <c r="R5419" i="1" s="1"/>
  <c r="Q5418" i="1"/>
  <c r="R5418" i="1" s="1"/>
  <c r="Q5414" i="1"/>
  <c r="Q5413" i="1"/>
  <c r="R5413" i="1" s="1"/>
  <c r="Q5412" i="1"/>
  <c r="Q5411" i="1"/>
  <c r="R5411" i="1" s="1"/>
  <c r="Q5410" i="1"/>
  <c r="R5410" i="1" s="1"/>
  <c r="Q5409" i="1"/>
  <c r="R5409" i="1" s="1"/>
  <c r="Q5406" i="1"/>
  <c r="Q5405" i="1"/>
  <c r="R5405" i="1" s="1"/>
  <c r="Q5404" i="1"/>
  <c r="Q5401" i="1"/>
  <c r="R5401" i="1" s="1"/>
  <c r="Q5398" i="1"/>
  <c r="R5398" i="1" s="1"/>
  <c r="Q5397" i="1"/>
  <c r="R5397" i="1" s="1"/>
  <c r="Q5396" i="1"/>
  <c r="R5396" i="1" s="1"/>
  <c r="Q5393" i="1"/>
  <c r="R5393" i="1" s="1"/>
  <c r="Q5390" i="1"/>
  <c r="Q5389" i="1"/>
  <c r="Q5388" i="1"/>
  <c r="Q5385" i="1"/>
  <c r="Q5382" i="1"/>
  <c r="R5382" i="1" s="1"/>
  <c r="Q5381" i="1"/>
  <c r="R5381" i="1" s="1"/>
  <c r="Q5380" i="1"/>
  <c r="R5380" i="1" s="1"/>
  <c r="Q5379" i="1"/>
  <c r="R5379" i="1" s="1"/>
  <c r="Q5374" i="1"/>
  <c r="Q5373" i="1"/>
  <c r="Q5372" i="1"/>
  <c r="R5372" i="1" s="1"/>
  <c r="Q5371" i="1"/>
  <c r="R5371" i="1" s="1"/>
  <c r="Q5369" i="1"/>
  <c r="R5369" i="1" s="1"/>
  <c r="Q5366" i="1"/>
  <c r="Q5365" i="1"/>
  <c r="Q5364" i="1"/>
  <c r="R5364" i="1" s="1"/>
  <c r="Q5363" i="1"/>
  <c r="R5363" i="1" s="1"/>
  <c r="Q5361" i="1"/>
  <c r="R5361" i="1" s="1"/>
  <c r="Q5358" i="1"/>
  <c r="R5358" i="1" s="1"/>
  <c r="Q5357" i="1"/>
  <c r="R5357" i="1" s="1"/>
  <c r="Q5356" i="1"/>
  <c r="R5356" i="1" s="1"/>
  <c r="Q5355" i="1"/>
  <c r="R5355" i="1" s="1"/>
  <c r="Q5350" i="1"/>
  <c r="Q5349" i="1"/>
  <c r="Q5348" i="1"/>
  <c r="R5348" i="1" s="1"/>
  <c r="Q5347" i="1"/>
  <c r="R5347" i="1" s="1"/>
  <c r="Q5346" i="1"/>
  <c r="R5346" i="1" s="1"/>
  <c r="Q5345" i="1"/>
  <c r="R5345" i="1" s="1"/>
  <c r="Q5342" i="1"/>
  <c r="Q5341" i="1"/>
  <c r="Q5340" i="1"/>
  <c r="Q5337" i="1"/>
  <c r="R5337" i="1" s="1"/>
  <c r="Q5334" i="1"/>
  <c r="R5334" i="1" s="1"/>
  <c r="Q5333" i="1"/>
  <c r="R5333" i="1" s="1"/>
  <c r="Q5332" i="1"/>
  <c r="Q5326" i="1"/>
  <c r="Q5325" i="1"/>
  <c r="Q5324" i="1"/>
  <c r="R5324" i="1" s="1"/>
  <c r="Q5321" i="1"/>
  <c r="R5321" i="1" s="1"/>
  <c r="Q5318" i="1"/>
  <c r="Q5317" i="1"/>
  <c r="Q5316" i="1"/>
  <c r="R5316" i="1" s="1"/>
  <c r="Q5310" i="1"/>
  <c r="R5310" i="1" s="1"/>
  <c r="Q5309" i="1"/>
  <c r="R5309" i="1" s="1"/>
  <c r="Q5308" i="1"/>
  <c r="R5308" i="1" s="1"/>
  <c r="Q5307" i="1"/>
  <c r="R5307" i="1" s="1"/>
  <c r="Q5305" i="1"/>
  <c r="R5305" i="1" s="1"/>
  <c r="Q5302" i="1"/>
  <c r="Q5301" i="1"/>
  <c r="Q5300" i="1"/>
  <c r="R5300" i="1" s="1"/>
  <c r="Q5299" i="1"/>
  <c r="R5299" i="1" s="1"/>
  <c r="Q5297" i="1"/>
  <c r="R5297" i="1" s="1"/>
  <c r="Q5294" i="1"/>
  <c r="Q5293" i="1"/>
  <c r="R5293" i="1" s="1"/>
  <c r="Q5292" i="1"/>
  <c r="R5292" i="1" s="1"/>
  <c r="Q5286" i="1"/>
  <c r="Q5285" i="1"/>
  <c r="Q5284" i="1"/>
  <c r="Q5283" i="1"/>
  <c r="R5283" i="1" s="1"/>
  <c r="Q5282" i="1"/>
  <c r="R5282" i="1" s="1"/>
  <c r="Q5278" i="1"/>
  <c r="Q5277" i="1"/>
  <c r="R5277" i="1" s="1"/>
  <c r="Q5276" i="1"/>
  <c r="R5276" i="1" s="1"/>
  <c r="Q5273" i="1"/>
  <c r="R5273" i="1" s="1"/>
  <c r="Q5270" i="1"/>
  <c r="R5270" i="1" s="1"/>
  <c r="Q5269" i="1"/>
  <c r="R5269" i="1" s="1"/>
  <c r="Q5268" i="1"/>
  <c r="Q5262" i="1"/>
  <c r="Q5261" i="1"/>
  <c r="Q5260" i="1"/>
  <c r="R5260" i="1" s="1"/>
  <c r="Q5257" i="1"/>
  <c r="R5257" i="1" s="1"/>
  <c r="Q5254" i="1"/>
  <c r="R5254" i="1" s="1"/>
  <c r="Q5253" i="1"/>
  <c r="Q5252" i="1"/>
  <c r="R5252" i="1" s="1"/>
  <c r="Q5246" i="1"/>
  <c r="Q5245" i="1"/>
  <c r="R5245" i="1" s="1"/>
  <c r="Q5244" i="1"/>
  <c r="R5244" i="1" s="1"/>
  <c r="Q5243" i="1"/>
  <c r="R5243" i="1" s="1"/>
  <c r="Q5241" i="1"/>
  <c r="R5241" i="1" s="1"/>
  <c r="Q5238" i="1"/>
  <c r="Q5237" i="1"/>
  <c r="Q5236" i="1"/>
  <c r="R5236" i="1" s="1"/>
  <c r="Q5235" i="1"/>
  <c r="R5235" i="1" s="1"/>
  <c r="Q5234" i="1"/>
  <c r="R5234" i="1" s="1"/>
  <c r="Q5233" i="1"/>
  <c r="R5233" i="1" s="1"/>
  <c r="Q5230" i="1"/>
  <c r="R5230" i="1" s="1"/>
  <c r="Q5229" i="1"/>
  <c r="Q5228" i="1"/>
  <c r="Q5222" i="1"/>
  <c r="R5222" i="1" s="1"/>
  <c r="Q5221" i="1"/>
  <c r="R5221" i="1" s="1"/>
  <c r="Q5220" i="1"/>
  <c r="R5220" i="1" s="1"/>
  <c r="Q5219" i="1"/>
  <c r="R5219" i="1" s="1"/>
  <c r="Q5214" i="1"/>
  <c r="Q5213" i="1"/>
  <c r="Q5212" i="1"/>
  <c r="Q5209" i="1"/>
  <c r="R5209" i="1" s="1"/>
  <c r="Q5206" i="1"/>
  <c r="R5206" i="1" s="1"/>
  <c r="Q5205" i="1"/>
  <c r="R5455" i="1"/>
  <c r="R5450" i="1"/>
  <c r="R5443" i="1"/>
  <c r="R5442" i="1"/>
  <c r="R5439" i="1"/>
  <c r="R5431" i="1"/>
  <c r="R5430" i="1"/>
  <c r="R5425" i="1"/>
  <c r="R5423" i="1"/>
  <c r="R5415" i="1"/>
  <c r="R5414" i="1"/>
  <c r="R5412" i="1"/>
  <c r="R5407" i="1"/>
  <c r="R5406" i="1"/>
  <c r="R5404" i="1"/>
  <c r="R5399" i="1"/>
  <c r="R5391" i="1"/>
  <c r="R5390" i="1"/>
  <c r="R5389" i="1"/>
  <c r="R5388" i="1"/>
  <c r="R5385" i="1"/>
  <c r="R5383" i="1"/>
  <c r="R5375" i="1"/>
  <c r="R5374" i="1"/>
  <c r="R5373" i="1"/>
  <c r="R5367" i="1"/>
  <c r="R5366" i="1"/>
  <c r="R5365" i="1"/>
  <c r="R5351" i="1"/>
  <c r="R5350" i="1"/>
  <c r="R5349" i="1"/>
  <c r="R5342" i="1"/>
  <c r="R5341" i="1"/>
  <c r="R5340" i="1"/>
  <c r="R5335" i="1"/>
  <c r="R5332" i="1"/>
  <c r="R5327" i="1"/>
  <c r="R5326" i="1"/>
  <c r="R5325" i="1"/>
  <c r="R5319" i="1"/>
  <c r="R5318" i="1"/>
  <c r="R5317" i="1"/>
  <c r="R5311" i="1"/>
  <c r="R5303" i="1"/>
  <c r="R5302" i="1"/>
  <c r="R5301" i="1"/>
  <c r="R5295" i="1"/>
  <c r="R5294" i="1"/>
  <c r="R5287" i="1"/>
  <c r="R5286" i="1"/>
  <c r="R5285" i="1"/>
  <c r="R5284" i="1"/>
  <c r="R5279" i="1"/>
  <c r="R5278" i="1"/>
  <c r="R5271" i="1"/>
  <c r="R5268" i="1"/>
  <c r="R5263" i="1"/>
  <c r="R5262" i="1"/>
  <c r="R5261" i="1"/>
  <c r="R5255" i="1"/>
  <c r="R5253" i="1"/>
  <c r="R5247" i="1"/>
  <c r="R5246" i="1"/>
  <c r="R5238" i="1"/>
  <c r="R5237" i="1"/>
  <c r="R5231" i="1"/>
  <c r="R5229" i="1"/>
  <c r="R5228" i="1"/>
  <c r="R5215" i="1"/>
  <c r="R5214" i="1"/>
  <c r="R5213" i="1"/>
  <c r="R5212" i="1"/>
  <c r="R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J5204" i="1"/>
  <c r="L5204" i="1" s="1"/>
  <c r="J5203" i="1"/>
  <c r="J5202" i="1"/>
  <c r="J5201" i="1"/>
  <c r="L5201" i="1" s="1"/>
  <c r="J5200" i="1"/>
  <c r="J5199" i="1"/>
  <c r="J5198" i="1"/>
  <c r="J5197" i="1"/>
  <c r="J5196" i="1"/>
  <c r="L5196" i="1" s="1"/>
  <c r="J5195" i="1"/>
  <c r="J5194" i="1"/>
  <c r="J5193" i="1"/>
  <c r="L5193" i="1" s="1"/>
  <c r="J5192" i="1"/>
  <c r="J5191" i="1"/>
  <c r="J5190" i="1"/>
  <c r="J5189" i="1"/>
  <c r="J5188" i="1"/>
  <c r="L5188" i="1" s="1"/>
  <c r="J5187" i="1"/>
  <c r="J5186" i="1"/>
  <c r="J5185" i="1"/>
  <c r="L5185" i="1" s="1"/>
  <c r="J5184" i="1"/>
  <c r="J5183" i="1"/>
  <c r="J5182" i="1"/>
  <c r="J5181" i="1"/>
  <c r="J5180" i="1"/>
  <c r="L5180" i="1" s="1"/>
  <c r="J5179" i="1"/>
  <c r="J5178" i="1"/>
  <c r="J5177" i="1"/>
  <c r="L5177" i="1" s="1"/>
  <c r="J5176" i="1"/>
  <c r="J5175" i="1"/>
  <c r="J5174" i="1"/>
  <c r="J5173" i="1"/>
  <c r="J5172" i="1"/>
  <c r="L5172" i="1" s="1"/>
  <c r="J5171" i="1"/>
  <c r="J5170" i="1"/>
  <c r="J5169" i="1"/>
  <c r="L5169" i="1" s="1"/>
  <c r="J5168" i="1"/>
  <c r="J5167" i="1"/>
  <c r="J5166" i="1"/>
  <c r="J5165" i="1"/>
  <c r="J5164" i="1"/>
  <c r="L5164" i="1" s="1"/>
  <c r="J5163" i="1"/>
  <c r="J5162" i="1"/>
  <c r="J5161" i="1"/>
  <c r="L5161" i="1" s="1"/>
  <c r="J5160" i="1"/>
  <c r="J5159" i="1"/>
  <c r="J5158" i="1"/>
  <c r="J5157" i="1"/>
  <c r="J5156" i="1"/>
  <c r="L5156" i="1" s="1"/>
  <c r="J5155" i="1"/>
  <c r="J5154" i="1"/>
  <c r="J5153" i="1"/>
  <c r="L5153" i="1" s="1"/>
  <c r="J5152" i="1"/>
  <c r="J5151" i="1"/>
  <c r="J5150" i="1"/>
  <c r="J5149" i="1"/>
  <c r="J5148" i="1"/>
  <c r="L5148" i="1" s="1"/>
  <c r="J5147" i="1"/>
  <c r="J5146" i="1"/>
  <c r="J5145" i="1"/>
  <c r="L5145" i="1" s="1"/>
  <c r="J5144" i="1"/>
  <c r="J5143" i="1"/>
  <c r="J5142" i="1"/>
  <c r="J5141" i="1"/>
  <c r="J5140" i="1"/>
  <c r="L5140" i="1" s="1"/>
  <c r="J5139" i="1"/>
  <c r="J5138" i="1"/>
  <c r="J5137" i="1"/>
  <c r="L5137" i="1" s="1"/>
  <c r="J5136" i="1"/>
  <c r="J5135" i="1"/>
  <c r="J5134" i="1"/>
  <c r="J5133" i="1"/>
  <c r="J5132" i="1"/>
  <c r="L5132" i="1" s="1"/>
  <c r="J5131" i="1"/>
  <c r="J5130" i="1"/>
  <c r="J5129" i="1"/>
  <c r="L5129" i="1" s="1"/>
  <c r="J5128" i="1"/>
  <c r="J5127" i="1"/>
  <c r="J5126" i="1"/>
  <c r="J5125" i="1"/>
  <c r="J5124" i="1"/>
  <c r="L5124" i="1" s="1"/>
  <c r="J5123" i="1"/>
  <c r="J5122" i="1"/>
  <c r="J5121" i="1"/>
  <c r="L5121" i="1" s="1"/>
  <c r="J5120" i="1"/>
  <c r="J5119" i="1"/>
  <c r="J5118" i="1"/>
  <c r="J5117" i="1"/>
  <c r="J5116" i="1"/>
  <c r="L5116" i="1" s="1"/>
  <c r="J5115" i="1"/>
  <c r="J5114" i="1"/>
  <c r="J5113" i="1"/>
  <c r="L5113" i="1" s="1"/>
  <c r="J5112" i="1"/>
  <c r="J5111" i="1"/>
  <c r="J5110" i="1"/>
  <c r="J5109" i="1"/>
  <c r="J5108" i="1"/>
  <c r="L5108" i="1" s="1"/>
  <c r="J5107" i="1"/>
  <c r="L5107" i="1" s="1"/>
  <c r="J5106" i="1"/>
  <c r="J5105" i="1"/>
  <c r="L5105" i="1" s="1"/>
  <c r="J5104" i="1"/>
  <c r="J5103" i="1"/>
  <c r="J5102" i="1"/>
  <c r="J5101" i="1"/>
  <c r="J5100" i="1"/>
  <c r="L5100" i="1" s="1"/>
  <c r="J5099" i="1"/>
  <c r="L5099" i="1" s="1"/>
  <c r="J5098" i="1"/>
  <c r="J5097" i="1"/>
  <c r="L5097" i="1" s="1"/>
  <c r="J5096" i="1"/>
  <c r="J5095" i="1"/>
  <c r="J5094" i="1"/>
  <c r="J5093" i="1"/>
  <c r="J5092" i="1"/>
  <c r="L5092" i="1" s="1"/>
  <c r="J5091" i="1"/>
  <c r="L5091" i="1" s="1"/>
  <c r="J5090" i="1"/>
  <c r="J5089" i="1"/>
  <c r="L5089" i="1" s="1"/>
  <c r="J5088" i="1"/>
  <c r="J5087" i="1"/>
  <c r="J5086" i="1"/>
  <c r="J5085" i="1"/>
  <c r="J5084" i="1"/>
  <c r="L5084" i="1" s="1"/>
  <c r="J5083" i="1"/>
  <c r="L5083" i="1" s="1"/>
  <c r="J5082" i="1"/>
  <c r="J5081" i="1"/>
  <c r="L5081" i="1" s="1"/>
  <c r="J5080" i="1"/>
  <c r="J5079" i="1"/>
  <c r="J5078" i="1"/>
  <c r="J5077" i="1"/>
  <c r="J5076" i="1"/>
  <c r="J5075" i="1"/>
  <c r="L5075" i="1" s="1"/>
  <c r="J5074" i="1"/>
  <c r="J5073" i="1"/>
  <c r="L5073" i="1" s="1"/>
  <c r="J5072" i="1"/>
  <c r="J5071" i="1"/>
  <c r="J5070" i="1"/>
  <c r="J5069" i="1"/>
  <c r="J5068" i="1"/>
  <c r="L5068" i="1" s="1"/>
  <c r="J5067" i="1"/>
  <c r="L5067" i="1" s="1"/>
  <c r="J5066" i="1"/>
  <c r="J5065" i="1"/>
  <c r="L5065" i="1" s="1"/>
  <c r="J5064" i="1"/>
  <c r="J5063" i="1"/>
  <c r="J5062" i="1"/>
  <c r="J5061" i="1"/>
  <c r="J5060" i="1"/>
  <c r="L5060" i="1" s="1"/>
  <c r="J5059" i="1"/>
  <c r="L5059" i="1" s="1"/>
  <c r="J5058" i="1"/>
  <c r="J5057" i="1"/>
  <c r="L5057" i="1" s="1"/>
  <c r="J5056" i="1"/>
  <c r="J5055" i="1"/>
  <c r="J5054" i="1"/>
  <c r="J5053" i="1"/>
  <c r="J5052" i="1"/>
  <c r="L5052" i="1" s="1"/>
  <c r="J5051" i="1"/>
  <c r="L5051" i="1" s="1"/>
  <c r="J5050" i="1"/>
  <c r="J5049" i="1"/>
  <c r="L5049" i="1" s="1"/>
  <c r="J5048" i="1"/>
  <c r="J5047" i="1"/>
  <c r="J5046" i="1"/>
  <c r="J5045" i="1"/>
  <c r="J5044" i="1"/>
  <c r="L5044" i="1" s="1"/>
  <c r="J5043" i="1"/>
  <c r="L5043" i="1" s="1"/>
  <c r="J5042" i="1"/>
  <c r="J5041" i="1"/>
  <c r="L5041" i="1" s="1"/>
  <c r="J5040" i="1"/>
  <c r="J5039" i="1"/>
  <c r="J5038" i="1"/>
  <c r="J5037" i="1"/>
  <c r="J5036" i="1"/>
  <c r="L5036" i="1" s="1"/>
  <c r="J5035" i="1"/>
  <c r="L5035" i="1" s="1"/>
  <c r="J5034" i="1"/>
  <c r="J5033" i="1"/>
  <c r="L5033" i="1" s="1"/>
  <c r="J5032" i="1"/>
  <c r="J5031" i="1"/>
  <c r="J5030" i="1"/>
  <c r="J5029" i="1"/>
  <c r="J5028" i="1"/>
  <c r="L5028" i="1" s="1"/>
  <c r="J5027" i="1"/>
  <c r="L5027" i="1" s="1"/>
  <c r="J5026" i="1"/>
  <c r="J5025" i="1"/>
  <c r="L5025" i="1" s="1"/>
  <c r="J5024" i="1"/>
  <c r="J5023" i="1"/>
  <c r="J5022" i="1"/>
  <c r="J5021" i="1"/>
  <c r="J5020" i="1"/>
  <c r="L5020" i="1" s="1"/>
  <c r="J5019" i="1"/>
  <c r="L5019" i="1" s="1"/>
  <c r="J5018" i="1"/>
  <c r="J5017" i="1"/>
  <c r="L5017" i="1" s="1"/>
  <c r="J5016" i="1"/>
  <c r="J5015" i="1"/>
  <c r="J5014" i="1"/>
  <c r="J5013" i="1"/>
  <c r="J5012" i="1"/>
  <c r="L5012" i="1" s="1"/>
  <c r="J5011" i="1"/>
  <c r="L5011" i="1" s="1"/>
  <c r="J5010" i="1"/>
  <c r="J5009" i="1"/>
  <c r="L5009" i="1" s="1"/>
  <c r="J5008" i="1"/>
  <c r="J5007" i="1"/>
  <c r="J5006" i="1"/>
  <c r="J5005" i="1"/>
  <c r="J5004" i="1"/>
  <c r="L5004" i="1" s="1"/>
  <c r="J5003" i="1"/>
  <c r="L5003" i="1" s="1"/>
  <c r="J5002" i="1"/>
  <c r="J5001" i="1"/>
  <c r="L5001" i="1" s="1"/>
  <c r="J5000" i="1"/>
  <c r="J4999" i="1"/>
  <c r="J4998" i="1"/>
  <c r="J4997" i="1"/>
  <c r="J4996" i="1"/>
  <c r="L4996" i="1" s="1"/>
  <c r="J4995" i="1"/>
  <c r="L4995" i="1" s="1"/>
  <c r="J4994" i="1"/>
  <c r="J4993" i="1"/>
  <c r="L4993" i="1" s="1"/>
  <c r="J4992" i="1"/>
  <c r="J4991" i="1"/>
  <c r="J4990" i="1"/>
  <c r="J4989" i="1"/>
  <c r="J4988" i="1"/>
  <c r="L4988" i="1" s="1"/>
  <c r="J4987" i="1"/>
  <c r="L4987" i="1" s="1"/>
  <c r="J4986" i="1"/>
  <c r="J4985" i="1"/>
  <c r="L4985" i="1" s="1"/>
  <c r="J4984" i="1"/>
  <c r="J4983" i="1"/>
  <c r="J4982" i="1"/>
  <c r="J4981" i="1"/>
  <c r="J4980" i="1"/>
  <c r="L4980" i="1" s="1"/>
  <c r="J4979" i="1"/>
  <c r="L4979" i="1" s="1"/>
  <c r="J4978" i="1"/>
  <c r="J4977" i="1"/>
  <c r="L4977" i="1" s="1"/>
  <c r="J4976" i="1"/>
  <c r="J4975" i="1"/>
  <c r="J4974" i="1"/>
  <c r="J4973" i="1"/>
  <c r="J4972" i="1"/>
  <c r="L4972" i="1" s="1"/>
  <c r="J4971" i="1"/>
  <c r="L4971" i="1" s="1"/>
  <c r="J4970" i="1"/>
  <c r="J4969" i="1"/>
  <c r="L4969" i="1" s="1"/>
  <c r="J4968" i="1"/>
  <c r="J4967" i="1"/>
  <c r="J4966" i="1"/>
  <c r="J4965" i="1"/>
  <c r="J4964" i="1"/>
  <c r="L4964" i="1" s="1"/>
  <c r="J4963" i="1"/>
  <c r="L4963" i="1" s="1"/>
  <c r="J4962" i="1"/>
  <c r="J4961" i="1"/>
  <c r="L4961" i="1" s="1"/>
  <c r="J4960" i="1"/>
  <c r="J4959" i="1"/>
  <c r="J4958" i="1"/>
  <c r="J4957" i="1"/>
  <c r="J4956" i="1"/>
  <c r="L4956" i="1" s="1"/>
  <c r="J4955" i="1"/>
  <c r="L4955" i="1" s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L5203" i="1"/>
  <c r="L5202" i="1"/>
  <c r="L5200" i="1"/>
  <c r="L5199" i="1"/>
  <c r="L5198" i="1"/>
  <c r="L5197" i="1"/>
  <c r="L5195" i="1"/>
  <c r="L5194" i="1"/>
  <c r="L5192" i="1"/>
  <c r="L5191" i="1"/>
  <c r="L5190" i="1"/>
  <c r="L5189" i="1"/>
  <c r="L5187" i="1"/>
  <c r="L5186" i="1"/>
  <c r="L5184" i="1"/>
  <c r="L5183" i="1"/>
  <c r="L5182" i="1"/>
  <c r="L5181" i="1"/>
  <c r="L5179" i="1"/>
  <c r="L5178" i="1"/>
  <c r="L5176" i="1"/>
  <c r="L5175" i="1"/>
  <c r="L5174" i="1"/>
  <c r="L5173" i="1"/>
  <c r="L5171" i="1"/>
  <c r="L5170" i="1"/>
  <c r="L5168" i="1"/>
  <c r="L5167" i="1"/>
  <c r="L5166" i="1"/>
  <c r="L5165" i="1"/>
  <c r="L5163" i="1"/>
  <c r="L5162" i="1"/>
  <c r="L5160" i="1"/>
  <c r="L5159" i="1"/>
  <c r="L5158" i="1"/>
  <c r="L5157" i="1"/>
  <c r="L5155" i="1"/>
  <c r="L5154" i="1"/>
  <c r="L5152" i="1"/>
  <c r="L5151" i="1"/>
  <c r="L5150" i="1"/>
  <c r="L5149" i="1"/>
  <c r="L5147" i="1"/>
  <c r="L5146" i="1"/>
  <c r="L5144" i="1"/>
  <c r="L5143" i="1"/>
  <c r="L5142" i="1"/>
  <c r="L5141" i="1"/>
  <c r="L5139" i="1"/>
  <c r="L5138" i="1"/>
  <c r="L5136" i="1"/>
  <c r="L5135" i="1"/>
  <c r="L5134" i="1"/>
  <c r="L5133" i="1"/>
  <c r="L5131" i="1"/>
  <c r="L5130" i="1"/>
  <c r="L5128" i="1"/>
  <c r="L5127" i="1"/>
  <c r="L5126" i="1"/>
  <c r="L5125" i="1"/>
  <c r="L5123" i="1"/>
  <c r="L5122" i="1"/>
  <c r="L5120" i="1"/>
  <c r="L5119" i="1"/>
  <c r="L5118" i="1"/>
  <c r="L5117" i="1"/>
  <c r="L5115" i="1"/>
  <c r="L5114" i="1"/>
  <c r="L5112" i="1"/>
  <c r="L5111" i="1"/>
  <c r="L5110" i="1"/>
  <c r="L5109" i="1"/>
  <c r="L5106" i="1"/>
  <c r="L5104" i="1"/>
  <c r="L5103" i="1"/>
  <c r="L5102" i="1"/>
  <c r="L5101" i="1"/>
  <c r="L5098" i="1"/>
  <c r="L5096" i="1"/>
  <c r="L5095" i="1"/>
  <c r="L5094" i="1"/>
  <c r="L5093" i="1"/>
  <c r="L5090" i="1"/>
  <c r="L5088" i="1"/>
  <c r="L5087" i="1"/>
  <c r="L5086" i="1"/>
  <c r="L5085" i="1"/>
  <c r="L5082" i="1"/>
  <c r="L5080" i="1"/>
  <c r="L5079" i="1"/>
  <c r="L5078" i="1"/>
  <c r="L5077" i="1"/>
  <c r="L5076" i="1"/>
  <c r="L5074" i="1"/>
  <c r="L5072" i="1"/>
  <c r="L5071" i="1"/>
  <c r="L5070" i="1"/>
  <c r="L5069" i="1"/>
  <c r="L5066" i="1"/>
  <c r="L5064" i="1"/>
  <c r="L5063" i="1"/>
  <c r="L5062" i="1"/>
  <c r="L5061" i="1"/>
  <c r="L5058" i="1"/>
  <c r="L5056" i="1"/>
  <c r="L5055" i="1"/>
  <c r="L5054" i="1"/>
  <c r="L5053" i="1"/>
  <c r="L5050" i="1"/>
  <c r="L5048" i="1"/>
  <c r="L5047" i="1"/>
  <c r="L5046" i="1"/>
  <c r="L5045" i="1"/>
  <c r="L5042" i="1"/>
  <c r="L5040" i="1"/>
  <c r="L5039" i="1"/>
  <c r="L5038" i="1"/>
  <c r="L5037" i="1"/>
  <c r="L5034" i="1"/>
  <c r="L5032" i="1"/>
  <c r="L5031" i="1"/>
  <c r="L5030" i="1"/>
  <c r="L5029" i="1"/>
  <c r="L5026" i="1"/>
  <c r="L5024" i="1"/>
  <c r="L5023" i="1"/>
  <c r="L5022" i="1"/>
  <c r="L5021" i="1"/>
  <c r="L5018" i="1"/>
  <c r="L5016" i="1"/>
  <c r="L5015" i="1"/>
  <c r="L5014" i="1"/>
  <c r="L5013" i="1"/>
  <c r="L5010" i="1"/>
  <c r="L5008" i="1"/>
  <c r="L5007" i="1"/>
  <c r="L5006" i="1"/>
  <c r="L5005" i="1"/>
  <c r="L5002" i="1"/>
  <c r="L5000" i="1"/>
  <c r="L4999" i="1"/>
  <c r="L4998" i="1"/>
  <c r="L4997" i="1"/>
  <c r="L4994" i="1"/>
  <c r="L4992" i="1"/>
  <c r="L4991" i="1"/>
  <c r="L4990" i="1"/>
  <c r="L4989" i="1"/>
  <c r="L4986" i="1"/>
  <c r="L4984" i="1"/>
  <c r="L4983" i="1"/>
  <c r="L4982" i="1"/>
  <c r="L4981" i="1"/>
  <c r="L4978" i="1"/>
  <c r="L4976" i="1"/>
  <c r="L4975" i="1"/>
  <c r="L4974" i="1"/>
  <c r="L4973" i="1"/>
  <c r="L4970" i="1"/>
  <c r="L4968" i="1"/>
  <c r="L4967" i="1"/>
  <c r="L4966" i="1"/>
  <c r="L4965" i="1"/>
  <c r="L4962" i="1"/>
  <c r="L4960" i="1"/>
  <c r="L4959" i="1"/>
  <c r="L4958" i="1"/>
  <c r="L4957" i="1"/>
  <c r="M5204" i="1"/>
  <c r="N5204" i="1" s="1"/>
  <c r="O5204" i="1" s="1"/>
  <c r="M5203" i="1"/>
  <c r="N5203" i="1" s="1"/>
  <c r="O5203" i="1" s="1"/>
  <c r="M5202" i="1"/>
  <c r="M5201" i="1"/>
  <c r="N5201" i="1" s="1"/>
  <c r="O5201" i="1" s="1"/>
  <c r="M5200" i="1"/>
  <c r="N5200" i="1" s="1"/>
  <c r="O5200" i="1" s="1"/>
  <c r="M5199" i="1"/>
  <c r="N5199" i="1" s="1"/>
  <c r="O5199" i="1" s="1"/>
  <c r="M5198" i="1"/>
  <c r="M5197" i="1"/>
  <c r="N5197" i="1" s="1"/>
  <c r="O5197" i="1" s="1"/>
  <c r="M5196" i="1"/>
  <c r="M5195" i="1"/>
  <c r="M5194" i="1"/>
  <c r="N5194" i="1" s="1"/>
  <c r="O5194" i="1" s="1"/>
  <c r="M5193" i="1"/>
  <c r="N5193" i="1" s="1"/>
  <c r="O5193" i="1" s="1"/>
  <c r="M5192" i="1"/>
  <c r="N5192" i="1" s="1"/>
  <c r="O5192" i="1" s="1"/>
  <c r="M5191" i="1"/>
  <c r="N5191" i="1" s="1"/>
  <c r="O5191" i="1" s="1"/>
  <c r="M5190" i="1"/>
  <c r="M5189" i="1"/>
  <c r="N5189" i="1" s="1"/>
  <c r="O5189" i="1" s="1"/>
  <c r="M5188" i="1"/>
  <c r="N5188" i="1" s="1"/>
  <c r="M5187" i="1"/>
  <c r="M5186" i="1"/>
  <c r="N5186" i="1" s="1"/>
  <c r="O5186" i="1" s="1"/>
  <c r="M5185" i="1"/>
  <c r="N5185" i="1" s="1"/>
  <c r="O5185" i="1" s="1"/>
  <c r="M5184" i="1"/>
  <c r="N5184" i="1" s="1"/>
  <c r="O5184" i="1" s="1"/>
  <c r="M5183" i="1"/>
  <c r="N5183" i="1" s="1"/>
  <c r="O5183" i="1" s="1"/>
  <c r="M5182" i="1"/>
  <c r="M5181" i="1"/>
  <c r="N5181" i="1" s="1"/>
  <c r="O5181" i="1" s="1"/>
  <c r="M5180" i="1"/>
  <c r="M5179" i="1"/>
  <c r="N5179" i="1" s="1"/>
  <c r="O5179" i="1" s="1"/>
  <c r="M5178" i="1"/>
  <c r="M5177" i="1"/>
  <c r="N5177" i="1" s="1"/>
  <c r="O5177" i="1" s="1"/>
  <c r="M5176" i="1"/>
  <c r="N5176" i="1" s="1"/>
  <c r="O5176" i="1" s="1"/>
  <c r="M5175" i="1"/>
  <c r="N5175" i="1" s="1"/>
  <c r="O5175" i="1" s="1"/>
  <c r="M5174" i="1"/>
  <c r="N5174" i="1" s="1"/>
  <c r="O5174" i="1" s="1"/>
  <c r="M5173" i="1"/>
  <c r="N5173" i="1" s="1"/>
  <c r="O5173" i="1" s="1"/>
  <c r="M5172" i="1"/>
  <c r="M5171" i="1"/>
  <c r="N5171" i="1" s="1"/>
  <c r="O5171" i="1" s="1"/>
  <c r="M5170" i="1"/>
  <c r="N5170" i="1" s="1"/>
  <c r="O5170" i="1" s="1"/>
  <c r="M5169" i="1"/>
  <c r="N5169" i="1" s="1"/>
  <c r="O5169" i="1" s="1"/>
  <c r="M5168" i="1"/>
  <c r="N5168" i="1" s="1"/>
  <c r="O5168" i="1" s="1"/>
  <c r="M5167" i="1"/>
  <c r="N5167" i="1" s="1"/>
  <c r="O5167" i="1" s="1"/>
  <c r="M5166" i="1"/>
  <c r="N5166" i="1" s="1"/>
  <c r="O5166" i="1" s="1"/>
  <c r="M5165" i="1"/>
  <c r="N5165" i="1" s="1"/>
  <c r="O5165" i="1" s="1"/>
  <c r="M5164" i="1"/>
  <c r="M5163" i="1"/>
  <c r="N5163" i="1" s="1"/>
  <c r="O5163" i="1" s="1"/>
  <c r="M5162" i="1"/>
  <c r="M5161" i="1"/>
  <c r="N5161" i="1" s="1"/>
  <c r="O5161" i="1" s="1"/>
  <c r="M5160" i="1"/>
  <c r="N5160" i="1" s="1"/>
  <c r="O5160" i="1" s="1"/>
  <c r="M5159" i="1"/>
  <c r="N5159" i="1" s="1"/>
  <c r="O5159" i="1" s="1"/>
  <c r="M5158" i="1"/>
  <c r="M5157" i="1"/>
  <c r="N5157" i="1" s="1"/>
  <c r="O5157" i="1" s="1"/>
  <c r="M5156" i="1"/>
  <c r="N5156" i="1" s="1"/>
  <c r="O5156" i="1" s="1"/>
  <c r="M5155" i="1"/>
  <c r="N5155" i="1" s="1"/>
  <c r="O5155" i="1" s="1"/>
  <c r="M5154" i="1"/>
  <c r="M5153" i="1"/>
  <c r="N5153" i="1" s="1"/>
  <c r="O5153" i="1" s="1"/>
  <c r="M5152" i="1"/>
  <c r="N5152" i="1" s="1"/>
  <c r="O5152" i="1" s="1"/>
  <c r="M5151" i="1"/>
  <c r="N5151" i="1" s="1"/>
  <c r="O5151" i="1" s="1"/>
  <c r="M5150" i="1"/>
  <c r="M5149" i="1"/>
  <c r="N5149" i="1" s="1"/>
  <c r="O5149" i="1" s="1"/>
  <c r="M5148" i="1"/>
  <c r="N5148" i="1" s="1"/>
  <c r="O5148" i="1" s="1"/>
  <c r="M5147" i="1"/>
  <c r="N5147" i="1" s="1"/>
  <c r="O5147" i="1" s="1"/>
  <c r="M5146" i="1"/>
  <c r="M5145" i="1"/>
  <c r="N5145" i="1" s="1"/>
  <c r="O5145" i="1" s="1"/>
  <c r="M5144" i="1"/>
  <c r="N5144" i="1" s="1"/>
  <c r="O5144" i="1" s="1"/>
  <c r="M5143" i="1"/>
  <c r="N5143" i="1" s="1"/>
  <c r="O5143" i="1" s="1"/>
  <c r="M5142" i="1"/>
  <c r="M5141" i="1"/>
  <c r="N5141" i="1" s="1"/>
  <c r="O5141" i="1" s="1"/>
  <c r="M5140" i="1"/>
  <c r="M5139" i="1"/>
  <c r="N5139" i="1" s="1"/>
  <c r="O5139" i="1" s="1"/>
  <c r="M5138" i="1"/>
  <c r="M5137" i="1"/>
  <c r="N5137" i="1" s="1"/>
  <c r="O5137" i="1" s="1"/>
  <c r="M5136" i="1"/>
  <c r="N5136" i="1" s="1"/>
  <c r="O5136" i="1" s="1"/>
  <c r="M5135" i="1"/>
  <c r="N5135" i="1" s="1"/>
  <c r="O5135" i="1" s="1"/>
  <c r="M5134" i="1"/>
  <c r="N5134" i="1" s="1"/>
  <c r="O5134" i="1" s="1"/>
  <c r="M5133" i="1"/>
  <c r="N5133" i="1" s="1"/>
  <c r="O5133" i="1" s="1"/>
  <c r="M5132" i="1"/>
  <c r="N5132" i="1" s="1"/>
  <c r="O5132" i="1" s="1"/>
  <c r="M5131" i="1"/>
  <c r="N5131" i="1" s="1"/>
  <c r="O5131" i="1" s="1"/>
  <c r="M5130" i="1"/>
  <c r="N5130" i="1" s="1"/>
  <c r="O5130" i="1" s="1"/>
  <c r="M5129" i="1"/>
  <c r="N5129" i="1" s="1"/>
  <c r="O5129" i="1" s="1"/>
  <c r="M5128" i="1"/>
  <c r="N5128" i="1" s="1"/>
  <c r="O5128" i="1" s="1"/>
  <c r="M5127" i="1"/>
  <c r="N5127" i="1" s="1"/>
  <c r="O5127" i="1" s="1"/>
  <c r="M5126" i="1"/>
  <c r="M5125" i="1"/>
  <c r="N5125" i="1" s="1"/>
  <c r="O5125" i="1" s="1"/>
  <c r="M5124" i="1"/>
  <c r="N5124" i="1" s="1"/>
  <c r="O5124" i="1" s="1"/>
  <c r="M5123" i="1"/>
  <c r="M5122" i="1"/>
  <c r="N5122" i="1" s="1"/>
  <c r="O5122" i="1" s="1"/>
  <c r="M5121" i="1"/>
  <c r="N5121" i="1" s="1"/>
  <c r="O5121" i="1" s="1"/>
  <c r="M5120" i="1"/>
  <c r="N5120" i="1" s="1"/>
  <c r="O5120" i="1" s="1"/>
  <c r="M5119" i="1"/>
  <c r="N5119" i="1" s="1"/>
  <c r="O5119" i="1" s="1"/>
  <c r="M5118" i="1"/>
  <c r="N5118" i="1" s="1"/>
  <c r="O5118" i="1" s="1"/>
  <c r="M5117" i="1"/>
  <c r="N5117" i="1" s="1"/>
  <c r="O5117" i="1" s="1"/>
  <c r="M5116" i="1"/>
  <c r="M5115" i="1"/>
  <c r="N5115" i="1" s="1"/>
  <c r="O5115" i="1" s="1"/>
  <c r="M5114" i="1"/>
  <c r="M5113" i="1"/>
  <c r="N5113" i="1" s="1"/>
  <c r="O5113" i="1" s="1"/>
  <c r="M5112" i="1"/>
  <c r="N5112" i="1" s="1"/>
  <c r="O5112" i="1" s="1"/>
  <c r="M5111" i="1"/>
  <c r="M5110" i="1"/>
  <c r="M5109" i="1"/>
  <c r="N5109" i="1" s="1"/>
  <c r="O5109" i="1" s="1"/>
  <c r="M5108" i="1"/>
  <c r="N5108" i="1" s="1"/>
  <c r="O5108" i="1" s="1"/>
  <c r="M5107" i="1"/>
  <c r="N5107" i="1" s="1"/>
  <c r="O5107" i="1" s="1"/>
  <c r="M5106" i="1"/>
  <c r="N5106" i="1" s="1"/>
  <c r="O5106" i="1" s="1"/>
  <c r="M5105" i="1"/>
  <c r="N5105" i="1" s="1"/>
  <c r="O5105" i="1" s="1"/>
  <c r="M5104" i="1"/>
  <c r="N5104" i="1" s="1"/>
  <c r="O5104" i="1" s="1"/>
  <c r="M5103" i="1"/>
  <c r="N5103" i="1" s="1"/>
  <c r="O5103" i="1" s="1"/>
  <c r="M5102" i="1"/>
  <c r="M5101" i="1"/>
  <c r="N5101" i="1" s="1"/>
  <c r="O5101" i="1" s="1"/>
  <c r="M5100" i="1"/>
  <c r="N5100" i="1" s="1"/>
  <c r="M5099" i="1"/>
  <c r="N5099" i="1" s="1"/>
  <c r="O5099" i="1" s="1"/>
  <c r="M5098" i="1"/>
  <c r="M5097" i="1"/>
  <c r="N5097" i="1" s="1"/>
  <c r="O5097" i="1" s="1"/>
  <c r="M5096" i="1"/>
  <c r="N5096" i="1" s="1"/>
  <c r="O5096" i="1" s="1"/>
  <c r="M5095" i="1"/>
  <c r="N5095" i="1" s="1"/>
  <c r="O5095" i="1" s="1"/>
  <c r="M5094" i="1"/>
  <c r="M5093" i="1"/>
  <c r="N5093" i="1" s="1"/>
  <c r="O5093" i="1" s="1"/>
  <c r="M5092" i="1"/>
  <c r="N5092" i="1" s="1"/>
  <c r="O5092" i="1" s="1"/>
  <c r="M5091" i="1"/>
  <c r="N5091" i="1" s="1"/>
  <c r="O5091" i="1" s="1"/>
  <c r="M5090" i="1"/>
  <c r="M5089" i="1"/>
  <c r="N5089" i="1" s="1"/>
  <c r="O5089" i="1" s="1"/>
  <c r="M5088" i="1"/>
  <c r="N5088" i="1" s="1"/>
  <c r="O5088" i="1" s="1"/>
  <c r="M5087" i="1"/>
  <c r="M5086" i="1"/>
  <c r="M5085" i="1"/>
  <c r="N5085" i="1" s="1"/>
  <c r="O5085" i="1" s="1"/>
  <c r="M5084" i="1"/>
  <c r="N5084" i="1" s="1"/>
  <c r="O5084" i="1" s="1"/>
  <c r="M5083" i="1"/>
  <c r="M5082" i="1"/>
  <c r="M5081" i="1"/>
  <c r="N5081" i="1" s="1"/>
  <c r="O5081" i="1" s="1"/>
  <c r="M5080" i="1"/>
  <c r="N5080" i="1" s="1"/>
  <c r="O5080" i="1" s="1"/>
  <c r="M5079" i="1"/>
  <c r="N5079" i="1" s="1"/>
  <c r="O5079" i="1" s="1"/>
  <c r="M5078" i="1"/>
  <c r="N5078" i="1" s="1"/>
  <c r="O5078" i="1" s="1"/>
  <c r="M5077" i="1"/>
  <c r="N5077" i="1" s="1"/>
  <c r="O5077" i="1" s="1"/>
  <c r="M5076" i="1"/>
  <c r="N5076" i="1" s="1"/>
  <c r="O5076" i="1" s="1"/>
  <c r="M5075" i="1"/>
  <c r="N5075" i="1" s="1"/>
  <c r="O5075" i="1" s="1"/>
  <c r="M5074" i="1"/>
  <c r="M5073" i="1"/>
  <c r="N5073" i="1" s="1"/>
  <c r="O5073" i="1" s="1"/>
  <c r="M5072" i="1"/>
  <c r="N5072" i="1" s="1"/>
  <c r="O5072" i="1" s="1"/>
  <c r="M5071" i="1"/>
  <c r="N5071" i="1" s="1"/>
  <c r="O5071" i="1" s="1"/>
  <c r="M5070" i="1"/>
  <c r="M5069" i="1"/>
  <c r="N5069" i="1" s="1"/>
  <c r="O5069" i="1" s="1"/>
  <c r="M5068" i="1"/>
  <c r="N5068" i="1" s="1"/>
  <c r="O5068" i="1" s="1"/>
  <c r="M5067" i="1"/>
  <c r="N5067" i="1" s="1"/>
  <c r="O5067" i="1" s="1"/>
  <c r="M5066" i="1"/>
  <c r="N5066" i="1" s="1"/>
  <c r="O5066" i="1" s="1"/>
  <c r="M5065" i="1"/>
  <c r="N5065" i="1" s="1"/>
  <c r="O5065" i="1" s="1"/>
  <c r="M5064" i="1"/>
  <c r="N5064" i="1" s="1"/>
  <c r="O5064" i="1" s="1"/>
  <c r="M5063" i="1"/>
  <c r="M5062" i="1"/>
  <c r="M5061" i="1"/>
  <c r="N5061" i="1" s="1"/>
  <c r="O5061" i="1" s="1"/>
  <c r="M5060" i="1"/>
  <c r="N5060" i="1" s="1"/>
  <c r="O5060" i="1" s="1"/>
  <c r="M5059" i="1"/>
  <c r="M5058" i="1"/>
  <c r="N5058" i="1" s="1"/>
  <c r="O5058" i="1" s="1"/>
  <c r="M5057" i="1"/>
  <c r="N5057" i="1" s="1"/>
  <c r="O5057" i="1" s="1"/>
  <c r="M5056" i="1"/>
  <c r="N5056" i="1" s="1"/>
  <c r="O5056" i="1" s="1"/>
  <c r="M5055" i="1"/>
  <c r="N5055" i="1" s="1"/>
  <c r="O5055" i="1" s="1"/>
  <c r="M5054" i="1"/>
  <c r="N5054" i="1" s="1"/>
  <c r="O5054" i="1" s="1"/>
  <c r="M5053" i="1"/>
  <c r="N5053" i="1" s="1"/>
  <c r="O5053" i="1" s="1"/>
  <c r="M5052" i="1"/>
  <c r="M5051" i="1"/>
  <c r="N5051" i="1" s="1"/>
  <c r="O5051" i="1" s="1"/>
  <c r="M5050" i="1"/>
  <c r="N5050" i="1" s="1"/>
  <c r="O5050" i="1" s="1"/>
  <c r="M5049" i="1"/>
  <c r="N5049" i="1" s="1"/>
  <c r="O5049" i="1" s="1"/>
  <c r="M5048" i="1"/>
  <c r="N5048" i="1" s="1"/>
  <c r="O5048" i="1" s="1"/>
  <c r="M5047" i="1"/>
  <c r="N5047" i="1" s="1"/>
  <c r="O5047" i="1" s="1"/>
  <c r="M5046" i="1"/>
  <c r="N5046" i="1" s="1"/>
  <c r="O5046" i="1" s="1"/>
  <c r="M5045" i="1"/>
  <c r="N5045" i="1" s="1"/>
  <c r="O5045" i="1" s="1"/>
  <c r="M5044" i="1"/>
  <c r="N5044" i="1" s="1"/>
  <c r="O5044" i="1" s="1"/>
  <c r="M5043" i="1"/>
  <c r="M5042" i="1"/>
  <c r="N5042" i="1" s="1"/>
  <c r="O5042" i="1" s="1"/>
  <c r="M5041" i="1"/>
  <c r="N5041" i="1" s="1"/>
  <c r="O5041" i="1" s="1"/>
  <c r="M5040" i="1"/>
  <c r="N5040" i="1" s="1"/>
  <c r="O5040" i="1" s="1"/>
  <c r="M5039" i="1"/>
  <c r="N5039" i="1" s="1"/>
  <c r="O5039" i="1" s="1"/>
  <c r="M5038" i="1"/>
  <c r="M5037" i="1"/>
  <c r="N5037" i="1" s="1"/>
  <c r="O5037" i="1" s="1"/>
  <c r="M5036" i="1"/>
  <c r="N5036" i="1" s="1"/>
  <c r="O5036" i="1" s="1"/>
  <c r="M5035" i="1"/>
  <c r="N5035" i="1" s="1"/>
  <c r="O5035" i="1" s="1"/>
  <c r="M5034" i="1"/>
  <c r="M5033" i="1"/>
  <c r="N5033" i="1" s="1"/>
  <c r="O5033" i="1" s="1"/>
  <c r="M5032" i="1"/>
  <c r="N5032" i="1" s="1"/>
  <c r="O5032" i="1" s="1"/>
  <c r="M5031" i="1"/>
  <c r="N5031" i="1" s="1"/>
  <c r="O5031" i="1" s="1"/>
  <c r="M5030" i="1"/>
  <c r="N5030" i="1" s="1"/>
  <c r="O5030" i="1" s="1"/>
  <c r="M5029" i="1"/>
  <c r="N5029" i="1" s="1"/>
  <c r="O5029" i="1" s="1"/>
  <c r="M5028" i="1"/>
  <c r="N5028" i="1" s="1"/>
  <c r="O5028" i="1" s="1"/>
  <c r="M5027" i="1"/>
  <c r="N5027" i="1" s="1"/>
  <c r="O5027" i="1" s="1"/>
  <c r="M5026" i="1"/>
  <c r="M5025" i="1"/>
  <c r="N5025" i="1" s="1"/>
  <c r="O5025" i="1" s="1"/>
  <c r="M5024" i="1"/>
  <c r="N5024" i="1" s="1"/>
  <c r="O5024" i="1" s="1"/>
  <c r="M5023" i="1"/>
  <c r="N5023" i="1" s="1"/>
  <c r="O5023" i="1" s="1"/>
  <c r="M5022" i="1"/>
  <c r="N5022" i="1" s="1"/>
  <c r="M5021" i="1"/>
  <c r="N5021" i="1" s="1"/>
  <c r="O5021" i="1" s="1"/>
  <c r="M5020" i="1"/>
  <c r="M5019" i="1"/>
  <c r="N5019" i="1" s="1"/>
  <c r="O5019" i="1" s="1"/>
  <c r="M5018" i="1"/>
  <c r="M5017" i="1"/>
  <c r="N5017" i="1" s="1"/>
  <c r="O5017" i="1" s="1"/>
  <c r="M5016" i="1"/>
  <c r="N5016" i="1" s="1"/>
  <c r="O5016" i="1" s="1"/>
  <c r="M5015" i="1"/>
  <c r="N5015" i="1" s="1"/>
  <c r="O5015" i="1" s="1"/>
  <c r="M5014" i="1"/>
  <c r="N5014" i="1" s="1"/>
  <c r="O5014" i="1" s="1"/>
  <c r="M5013" i="1"/>
  <c r="N5013" i="1" s="1"/>
  <c r="O5013" i="1" s="1"/>
  <c r="M5012" i="1"/>
  <c r="N5012" i="1" s="1"/>
  <c r="O5012" i="1" s="1"/>
  <c r="M5011" i="1"/>
  <c r="N5011" i="1" s="1"/>
  <c r="O5011" i="1" s="1"/>
  <c r="M5010" i="1"/>
  <c r="N5010" i="1" s="1"/>
  <c r="O5010" i="1" s="1"/>
  <c r="M5009" i="1"/>
  <c r="N5009" i="1" s="1"/>
  <c r="O5009" i="1" s="1"/>
  <c r="M5008" i="1"/>
  <c r="N5008" i="1" s="1"/>
  <c r="O5008" i="1" s="1"/>
  <c r="M5007" i="1"/>
  <c r="N5007" i="1" s="1"/>
  <c r="O5007" i="1" s="1"/>
  <c r="M5006" i="1"/>
  <c r="N5006" i="1" s="1"/>
  <c r="O5006" i="1" s="1"/>
  <c r="M5005" i="1"/>
  <c r="N5005" i="1" s="1"/>
  <c r="O5005" i="1" s="1"/>
  <c r="M5004" i="1"/>
  <c r="N5004" i="1" s="1"/>
  <c r="O5004" i="1" s="1"/>
  <c r="M5003" i="1"/>
  <c r="M5002" i="1"/>
  <c r="N5002" i="1" s="1"/>
  <c r="O5002" i="1" s="1"/>
  <c r="M5001" i="1"/>
  <c r="N5001" i="1" s="1"/>
  <c r="O5001" i="1" s="1"/>
  <c r="M5000" i="1"/>
  <c r="N5000" i="1" s="1"/>
  <c r="O5000" i="1" s="1"/>
  <c r="M4999" i="1"/>
  <c r="N4999" i="1" s="1"/>
  <c r="O4999" i="1" s="1"/>
  <c r="M4998" i="1"/>
  <c r="M4997" i="1"/>
  <c r="N4997" i="1" s="1"/>
  <c r="O4997" i="1" s="1"/>
  <c r="M4996" i="1"/>
  <c r="M4995" i="1"/>
  <c r="N4995" i="1" s="1"/>
  <c r="O4995" i="1" s="1"/>
  <c r="M4994" i="1"/>
  <c r="N4994" i="1" s="1"/>
  <c r="O4994" i="1" s="1"/>
  <c r="M4993" i="1"/>
  <c r="N4993" i="1" s="1"/>
  <c r="O4993" i="1" s="1"/>
  <c r="M4992" i="1"/>
  <c r="N4992" i="1" s="1"/>
  <c r="O4992" i="1" s="1"/>
  <c r="M4991" i="1"/>
  <c r="N4991" i="1" s="1"/>
  <c r="O4991" i="1" s="1"/>
  <c r="M4990" i="1"/>
  <c r="N4990" i="1" s="1"/>
  <c r="O4990" i="1" s="1"/>
  <c r="M4989" i="1"/>
  <c r="N4989" i="1" s="1"/>
  <c r="O4989" i="1" s="1"/>
  <c r="M4988" i="1"/>
  <c r="N4988" i="1" s="1"/>
  <c r="O4988" i="1" s="1"/>
  <c r="M4987" i="1"/>
  <c r="M4986" i="1"/>
  <c r="N4986" i="1" s="1"/>
  <c r="O4986" i="1" s="1"/>
  <c r="M4985" i="1"/>
  <c r="N4985" i="1" s="1"/>
  <c r="O4985" i="1" s="1"/>
  <c r="M4984" i="1"/>
  <c r="N4984" i="1" s="1"/>
  <c r="O4984" i="1" s="1"/>
  <c r="M4983" i="1"/>
  <c r="N4983" i="1" s="1"/>
  <c r="O4983" i="1" s="1"/>
  <c r="M4982" i="1"/>
  <c r="N4982" i="1" s="1"/>
  <c r="O4982" i="1" s="1"/>
  <c r="M4981" i="1"/>
  <c r="N4981" i="1" s="1"/>
  <c r="O4981" i="1" s="1"/>
  <c r="M4980" i="1"/>
  <c r="N4980" i="1" s="1"/>
  <c r="M4979" i="1"/>
  <c r="N4979" i="1" s="1"/>
  <c r="O4979" i="1" s="1"/>
  <c r="M4978" i="1"/>
  <c r="N4978" i="1" s="1"/>
  <c r="O4978" i="1" s="1"/>
  <c r="M4977" i="1"/>
  <c r="N4977" i="1" s="1"/>
  <c r="O4977" i="1" s="1"/>
  <c r="M4976" i="1"/>
  <c r="N4976" i="1" s="1"/>
  <c r="O4976" i="1" s="1"/>
  <c r="M4975" i="1"/>
  <c r="N4975" i="1" s="1"/>
  <c r="O4975" i="1" s="1"/>
  <c r="M4974" i="1"/>
  <c r="M4973" i="1"/>
  <c r="N4973" i="1" s="1"/>
  <c r="O4973" i="1" s="1"/>
  <c r="M4972" i="1"/>
  <c r="N4972" i="1" s="1"/>
  <c r="O4972" i="1" s="1"/>
  <c r="M4971" i="1"/>
  <c r="M4970" i="1"/>
  <c r="M4969" i="1"/>
  <c r="N4969" i="1" s="1"/>
  <c r="O4969" i="1" s="1"/>
  <c r="M4968" i="1"/>
  <c r="N4968" i="1" s="1"/>
  <c r="O4968" i="1" s="1"/>
  <c r="M4967" i="1"/>
  <c r="N4967" i="1" s="1"/>
  <c r="O4967" i="1" s="1"/>
  <c r="M4966" i="1"/>
  <c r="N4966" i="1" s="1"/>
  <c r="O4966" i="1" s="1"/>
  <c r="M4965" i="1"/>
  <c r="N4965" i="1" s="1"/>
  <c r="O4965" i="1" s="1"/>
  <c r="M4964" i="1"/>
  <c r="N4964" i="1" s="1"/>
  <c r="O4964" i="1" s="1"/>
  <c r="M4963" i="1"/>
  <c r="N4963" i="1" s="1"/>
  <c r="O4963" i="1" s="1"/>
  <c r="M4962" i="1"/>
  <c r="N4962" i="1" s="1"/>
  <c r="O4962" i="1" s="1"/>
  <c r="M4961" i="1"/>
  <c r="N4961" i="1" s="1"/>
  <c r="O4961" i="1" s="1"/>
  <c r="M4960" i="1"/>
  <c r="N4960" i="1" s="1"/>
  <c r="O4960" i="1" s="1"/>
  <c r="M4959" i="1"/>
  <c r="N4959" i="1" s="1"/>
  <c r="O4959" i="1" s="1"/>
  <c r="M4958" i="1"/>
  <c r="N4958" i="1" s="1"/>
  <c r="O4958" i="1" s="1"/>
  <c r="M4957" i="1"/>
  <c r="N4957" i="1" s="1"/>
  <c r="O4957" i="1" s="1"/>
  <c r="M4956" i="1"/>
  <c r="N4956" i="1" s="1"/>
  <c r="O4956" i="1" s="1"/>
  <c r="M4955" i="1"/>
  <c r="N5202" i="1"/>
  <c r="O5202" i="1" s="1"/>
  <c r="N5198" i="1"/>
  <c r="N5196" i="1"/>
  <c r="O5196" i="1" s="1"/>
  <c r="N5195" i="1"/>
  <c r="O5195" i="1" s="1"/>
  <c r="N5190" i="1"/>
  <c r="N5187" i="1"/>
  <c r="O5187" i="1" s="1"/>
  <c r="N5182" i="1"/>
  <c r="O5182" i="1" s="1"/>
  <c r="N5180" i="1"/>
  <c r="O5180" i="1" s="1"/>
  <c r="N5178" i="1"/>
  <c r="O5178" i="1" s="1"/>
  <c r="N5172" i="1"/>
  <c r="O5172" i="1" s="1"/>
  <c r="N5164" i="1"/>
  <c r="O5164" i="1" s="1"/>
  <c r="N5162" i="1"/>
  <c r="O5162" i="1" s="1"/>
  <c r="N5158" i="1"/>
  <c r="O5158" i="1" s="1"/>
  <c r="N5154" i="1"/>
  <c r="O5154" i="1" s="1"/>
  <c r="N5150" i="1"/>
  <c r="O5150" i="1" s="1"/>
  <c r="N5146" i="1"/>
  <c r="O5146" i="1" s="1"/>
  <c r="N5142" i="1"/>
  <c r="N5140" i="1"/>
  <c r="O5140" i="1" s="1"/>
  <c r="N5138" i="1"/>
  <c r="O5138" i="1" s="1"/>
  <c r="N5126" i="1"/>
  <c r="O5126" i="1" s="1"/>
  <c r="N5123" i="1"/>
  <c r="O5123" i="1" s="1"/>
  <c r="N5116" i="1"/>
  <c r="N5114" i="1"/>
  <c r="O5114" i="1" s="1"/>
  <c r="N5111" i="1"/>
  <c r="O5111" i="1" s="1"/>
  <c r="N5110" i="1"/>
  <c r="O5110" i="1" s="1"/>
  <c r="N5102" i="1"/>
  <c r="O5102" i="1" s="1"/>
  <c r="N5098" i="1"/>
  <c r="O5098" i="1" s="1"/>
  <c r="N5094" i="1"/>
  <c r="O5094" i="1" s="1"/>
  <c r="N5090" i="1"/>
  <c r="O5090" i="1" s="1"/>
  <c r="N5087" i="1"/>
  <c r="O5087" i="1" s="1"/>
  <c r="N5086" i="1"/>
  <c r="N5083" i="1"/>
  <c r="O5083" i="1" s="1"/>
  <c r="N5082" i="1"/>
  <c r="O5082" i="1" s="1"/>
  <c r="N5074" i="1"/>
  <c r="O5074" i="1" s="1"/>
  <c r="N5070" i="1"/>
  <c r="O5070" i="1" s="1"/>
  <c r="N5063" i="1"/>
  <c r="O5063" i="1" s="1"/>
  <c r="N5062" i="1"/>
  <c r="N5059" i="1"/>
  <c r="O5059" i="1" s="1"/>
  <c r="N5052" i="1"/>
  <c r="O5052" i="1" s="1"/>
  <c r="N5043" i="1"/>
  <c r="O5043" i="1" s="1"/>
  <c r="N5038" i="1"/>
  <c r="O5038" i="1" s="1"/>
  <c r="N5034" i="1"/>
  <c r="O5034" i="1" s="1"/>
  <c r="N5026" i="1"/>
  <c r="O5026" i="1" s="1"/>
  <c r="N5020" i="1"/>
  <c r="O5020" i="1" s="1"/>
  <c r="N5018" i="1"/>
  <c r="O5018" i="1" s="1"/>
  <c r="N5003" i="1"/>
  <c r="O5003" i="1" s="1"/>
  <c r="N4998" i="1"/>
  <c r="O4998" i="1" s="1"/>
  <c r="N4996" i="1"/>
  <c r="N4987" i="1"/>
  <c r="O4987" i="1" s="1"/>
  <c r="N4974" i="1"/>
  <c r="O4974" i="1" s="1"/>
  <c r="N4971" i="1"/>
  <c r="O4971" i="1" s="1"/>
  <c r="N4970" i="1"/>
  <c r="O4970" i="1" s="1"/>
  <c r="N4955" i="1"/>
  <c r="O4955" i="1" s="1"/>
  <c r="O5198" i="1"/>
  <c r="O5190" i="1"/>
  <c r="O5188" i="1"/>
  <c r="O5142" i="1"/>
  <c r="O5116" i="1"/>
  <c r="O5100" i="1"/>
  <c r="O5086" i="1"/>
  <c r="O5062" i="1"/>
  <c r="O5022" i="1"/>
  <c r="O4996" i="1"/>
  <c r="O4980" i="1"/>
  <c r="P5204" i="1"/>
  <c r="Q5204" i="1" s="1"/>
  <c r="R5204" i="1" s="1"/>
  <c r="P5203" i="1"/>
  <c r="Q5203" i="1" s="1"/>
  <c r="R5203" i="1" s="1"/>
  <c r="P5202" i="1"/>
  <c r="P5201" i="1"/>
  <c r="P5200" i="1"/>
  <c r="Q5200" i="1" s="1"/>
  <c r="R5200" i="1" s="1"/>
  <c r="P5199" i="1"/>
  <c r="Q5199" i="1" s="1"/>
  <c r="P5198" i="1"/>
  <c r="Q5198" i="1" s="1"/>
  <c r="R5198" i="1" s="1"/>
  <c r="P5197" i="1"/>
  <c r="Q5197" i="1" s="1"/>
  <c r="R5197" i="1" s="1"/>
  <c r="P5196" i="1"/>
  <c r="Q5196" i="1" s="1"/>
  <c r="R5196" i="1" s="1"/>
  <c r="P5195" i="1"/>
  <c r="Q5195" i="1" s="1"/>
  <c r="R5195" i="1" s="1"/>
  <c r="P5194" i="1"/>
  <c r="Q5194" i="1" s="1"/>
  <c r="R5194" i="1" s="1"/>
  <c r="P5193" i="1"/>
  <c r="P5192" i="1"/>
  <c r="Q5192" i="1" s="1"/>
  <c r="R5192" i="1" s="1"/>
  <c r="P5191" i="1"/>
  <c r="Q5191" i="1" s="1"/>
  <c r="P5190" i="1"/>
  <c r="Q5190" i="1" s="1"/>
  <c r="R5190" i="1" s="1"/>
  <c r="P5189" i="1"/>
  <c r="P5188" i="1"/>
  <c r="Q5188" i="1" s="1"/>
  <c r="R5188" i="1" s="1"/>
  <c r="P5187" i="1"/>
  <c r="Q5187" i="1" s="1"/>
  <c r="R5187" i="1" s="1"/>
  <c r="P5186" i="1"/>
  <c r="Q5186" i="1" s="1"/>
  <c r="P5185" i="1"/>
  <c r="P5184" i="1"/>
  <c r="Q5184" i="1" s="1"/>
  <c r="R5184" i="1" s="1"/>
  <c r="P5183" i="1"/>
  <c r="Q5183" i="1" s="1"/>
  <c r="P5182" i="1"/>
  <c r="Q5182" i="1" s="1"/>
  <c r="R5182" i="1" s="1"/>
  <c r="P5181" i="1"/>
  <c r="Q5181" i="1" s="1"/>
  <c r="R5181" i="1" s="1"/>
  <c r="P5180" i="1"/>
  <c r="Q5180" i="1" s="1"/>
  <c r="R5180" i="1" s="1"/>
  <c r="P5179" i="1"/>
  <c r="Q5179" i="1" s="1"/>
  <c r="R5179" i="1" s="1"/>
  <c r="P5178" i="1"/>
  <c r="P5177" i="1"/>
  <c r="Q5177" i="1" s="1"/>
  <c r="R5177" i="1" s="1"/>
  <c r="P5176" i="1"/>
  <c r="Q5176" i="1" s="1"/>
  <c r="R5176" i="1" s="1"/>
  <c r="P5175" i="1"/>
  <c r="Q5175" i="1" s="1"/>
  <c r="P5174" i="1"/>
  <c r="Q5174" i="1" s="1"/>
  <c r="R5174" i="1" s="1"/>
  <c r="P5173" i="1"/>
  <c r="Q5173" i="1" s="1"/>
  <c r="R5173" i="1" s="1"/>
  <c r="P5172" i="1"/>
  <c r="Q5172" i="1" s="1"/>
  <c r="R5172" i="1" s="1"/>
  <c r="P5171" i="1"/>
  <c r="Q5171" i="1" s="1"/>
  <c r="R5171" i="1" s="1"/>
  <c r="P5170" i="1"/>
  <c r="P5169" i="1"/>
  <c r="P5168" i="1"/>
  <c r="Q5168" i="1" s="1"/>
  <c r="R5168" i="1" s="1"/>
  <c r="P5167" i="1"/>
  <c r="Q5167" i="1" s="1"/>
  <c r="P5166" i="1"/>
  <c r="P5165" i="1"/>
  <c r="P5164" i="1"/>
  <c r="Q5164" i="1" s="1"/>
  <c r="R5164" i="1" s="1"/>
  <c r="P5163" i="1"/>
  <c r="Q5163" i="1" s="1"/>
  <c r="R5163" i="1" s="1"/>
  <c r="P5162" i="1"/>
  <c r="Q5162" i="1" s="1"/>
  <c r="R5162" i="1" s="1"/>
  <c r="P5161" i="1"/>
  <c r="P5160" i="1"/>
  <c r="Q5160" i="1" s="1"/>
  <c r="R5160" i="1" s="1"/>
  <c r="P5159" i="1"/>
  <c r="Q5159" i="1" s="1"/>
  <c r="P5158" i="1"/>
  <c r="Q5158" i="1" s="1"/>
  <c r="R5158" i="1" s="1"/>
  <c r="P5157" i="1"/>
  <c r="P5156" i="1"/>
  <c r="Q5156" i="1" s="1"/>
  <c r="R5156" i="1" s="1"/>
  <c r="P5155" i="1"/>
  <c r="Q5155" i="1" s="1"/>
  <c r="R5155" i="1" s="1"/>
  <c r="P5154" i="1"/>
  <c r="Q5154" i="1" s="1"/>
  <c r="R5154" i="1" s="1"/>
  <c r="P5153" i="1"/>
  <c r="Q5153" i="1" s="1"/>
  <c r="P5152" i="1"/>
  <c r="Q5152" i="1" s="1"/>
  <c r="R5152" i="1" s="1"/>
  <c r="P5151" i="1"/>
  <c r="Q5151" i="1" s="1"/>
  <c r="P5150" i="1"/>
  <c r="Q5150" i="1" s="1"/>
  <c r="R5150" i="1" s="1"/>
  <c r="P5149" i="1"/>
  <c r="P5148" i="1"/>
  <c r="Q5148" i="1" s="1"/>
  <c r="R5148" i="1" s="1"/>
  <c r="P5147" i="1"/>
  <c r="Q5147" i="1" s="1"/>
  <c r="R5147" i="1" s="1"/>
  <c r="P5146" i="1"/>
  <c r="P5145" i="1"/>
  <c r="Q5145" i="1" s="1"/>
  <c r="R5145" i="1" s="1"/>
  <c r="P5144" i="1"/>
  <c r="Q5144" i="1" s="1"/>
  <c r="R5144" i="1" s="1"/>
  <c r="P5143" i="1"/>
  <c r="Q5143" i="1" s="1"/>
  <c r="P5142" i="1"/>
  <c r="Q5142" i="1" s="1"/>
  <c r="R5142" i="1" s="1"/>
  <c r="P5141" i="1"/>
  <c r="P5140" i="1"/>
  <c r="Q5140" i="1" s="1"/>
  <c r="R5140" i="1" s="1"/>
  <c r="P5139" i="1"/>
  <c r="Q5139" i="1" s="1"/>
  <c r="R5139" i="1" s="1"/>
  <c r="P5138" i="1"/>
  <c r="Q5138" i="1" s="1"/>
  <c r="R5138" i="1" s="1"/>
  <c r="P5137" i="1"/>
  <c r="Q5137" i="1" s="1"/>
  <c r="R5137" i="1" s="1"/>
  <c r="P5136" i="1"/>
  <c r="Q5136" i="1" s="1"/>
  <c r="R5136" i="1" s="1"/>
  <c r="P5135" i="1"/>
  <c r="Q5135" i="1" s="1"/>
  <c r="P5134" i="1"/>
  <c r="Q5134" i="1" s="1"/>
  <c r="R5134" i="1" s="1"/>
  <c r="P5133" i="1"/>
  <c r="P5132" i="1"/>
  <c r="Q5132" i="1" s="1"/>
  <c r="R5132" i="1" s="1"/>
  <c r="P5131" i="1"/>
  <c r="Q5131" i="1" s="1"/>
  <c r="R5131" i="1" s="1"/>
  <c r="P5130" i="1"/>
  <c r="Q5130" i="1" s="1"/>
  <c r="R5130" i="1" s="1"/>
  <c r="P5129" i="1"/>
  <c r="Q5129" i="1" s="1"/>
  <c r="R5129" i="1" s="1"/>
  <c r="P5128" i="1"/>
  <c r="Q5128" i="1" s="1"/>
  <c r="R5128" i="1" s="1"/>
  <c r="P5127" i="1"/>
  <c r="Q5127" i="1" s="1"/>
  <c r="P5126" i="1"/>
  <c r="Q5126" i="1" s="1"/>
  <c r="R5126" i="1" s="1"/>
  <c r="P5125" i="1"/>
  <c r="Q5125" i="1" s="1"/>
  <c r="R5125" i="1" s="1"/>
  <c r="P5124" i="1"/>
  <c r="Q5124" i="1" s="1"/>
  <c r="R5124" i="1" s="1"/>
  <c r="P5123" i="1"/>
  <c r="Q5123" i="1" s="1"/>
  <c r="R5123" i="1" s="1"/>
  <c r="P5122" i="1"/>
  <c r="P5121" i="1"/>
  <c r="P5120" i="1"/>
  <c r="P5119" i="1"/>
  <c r="Q5119" i="1" s="1"/>
  <c r="P5118" i="1"/>
  <c r="Q5118" i="1" s="1"/>
  <c r="R5118" i="1" s="1"/>
  <c r="P5117" i="1"/>
  <c r="P5116" i="1"/>
  <c r="Q5116" i="1" s="1"/>
  <c r="R5116" i="1" s="1"/>
  <c r="P5115" i="1"/>
  <c r="Q5115" i="1" s="1"/>
  <c r="R5115" i="1" s="1"/>
  <c r="P5114" i="1"/>
  <c r="P5113" i="1"/>
  <c r="P5112" i="1"/>
  <c r="Q5112" i="1" s="1"/>
  <c r="R5112" i="1" s="1"/>
  <c r="P5111" i="1"/>
  <c r="Q5111" i="1" s="1"/>
  <c r="P5110" i="1"/>
  <c r="Q5110" i="1" s="1"/>
  <c r="R5110" i="1" s="1"/>
  <c r="P5109" i="1"/>
  <c r="Q5109" i="1" s="1"/>
  <c r="P5108" i="1"/>
  <c r="Q5108" i="1" s="1"/>
  <c r="R5108" i="1" s="1"/>
  <c r="P5107" i="1"/>
  <c r="Q5107" i="1" s="1"/>
  <c r="R5107" i="1" s="1"/>
  <c r="P5106" i="1"/>
  <c r="Q5106" i="1" s="1"/>
  <c r="P5105" i="1"/>
  <c r="Q5105" i="1" s="1"/>
  <c r="R5105" i="1" s="1"/>
  <c r="P5104" i="1"/>
  <c r="Q5104" i="1" s="1"/>
  <c r="R5104" i="1" s="1"/>
  <c r="P5103" i="1"/>
  <c r="Q5103" i="1" s="1"/>
  <c r="R5103" i="1" s="1"/>
  <c r="P5102" i="1"/>
  <c r="Q5102" i="1" s="1"/>
  <c r="R5102" i="1" s="1"/>
  <c r="P5101" i="1"/>
  <c r="P5100" i="1"/>
  <c r="P5099" i="1"/>
  <c r="Q5099" i="1" s="1"/>
  <c r="R5099" i="1" s="1"/>
  <c r="P5098" i="1"/>
  <c r="P5097" i="1"/>
  <c r="Q5097" i="1" s="1"/>
  <c r="R5097" i="1" s="1"/>
  <c r="P5096" i="1"/>
  <c r="Q5096" i="1" s="1"/>
  <c r="R5096" i="1" s="1"/>
  <c r="P5095" i="1"/>
  <c r="Q5095" i="1" s="1"/>
  <c r="P5094" i="1"/>
  <c r="Q5094" i="1" s="1"/>
  <c r="R5094" i="1" s="1"/>
  <c r="P5093" i="1"/>
  <c r="P5092" i="1"/>
  <c r="Q5092" i="1" s="1"/>
  <c r="R5092" i="1" s="1"/>
  <c r="P5091" i="1"/>
  <c r="Q5091" i="1" s="1"/>
  <c r="R5091" i="1" s="1"/>
  <c r="P5090" i="1"/>
  <c r="P5089" i="1"/>
  <c r="Q5089" i="1" s="1"/>
  <c r="R5089" i="1" s="1"/>
  <c r="P5088" i="1"/>
  <c r="Q5088" i="1" s="1"/>
  <c r="R5088" i="1" s="1"/>
  <c r="P5087" i="1"/>
  <c r="Q5087" i="1" s="1"/>
  <c r="P5086" i="1"/>
  <c r="P5085" i="1"/>
  <c r="P5084" i="1"/>
  <c r="Q5084" i="1" s="1"/>
  <c r="R5084" i="1" s="1"/>
  <c r="P5083" i="1"/>
  <c r="Q5083" i="1" s="1"/>
  <c r="R5083" i="1" s="1"/>
  <c r="P5082" i="1"/>
  <c r="Q5082" i="1" s="1"/>
  <c r="R5082" i="1" s="1"/>
  <c r="P5081" i="1"/>
  <c r="P5080" i="1"/>
  <c r="Q5080" i="1" s="1"/>
  <c r="R5080" i="1" s="1"/>
  <c r="P5079" i="1"/>
  <c r="Q5079" i="1" s="1"/>
  <c r="P5078" i="1"/>
  <c r="P5077" i="1"/>
  <c r="Q5077" i="1" s="1"/>
  <c r="R5077" i="1" s="1"/>
  <c r="P5076" i="1"/>
  <c r="Q5076" i="1" s="1"/>
  <c r="R5076" i="1" s="1"/>
  <c r="P5075" i="1"/>
  <c r="Q5075" i="1" s="1"/>
  <c r="R5075" i="1" s="1"/>
  <c r="P5074" i="1"/>
  <c r="P5073" i="1"/>
  <c r="Q5073" i="1" s="1"/>
  <c r="R5073" i="1" s="1"/>
  <c r="P5072" i="1"/>
  <c r="Q5072" i="1" s="1"/>
  <c r="R5072" i="1" s="1"/>
  <c r="P5071" i="1"/>
  <c r="Q5071" i="1" s="1"/>
  <c r="P5070" i="1"/>
  <c r="Q5070" i="1" s="1"/>
  <c r="R5070" i="1" s="1"/>
  <c r="P5069" i="1"/>
  <c r="Q5069" i="1" s="1"/>
  <c r="R5069" i="1" s="1"/>
  <c r="P5068" i="1"/>
  <c r="Q5068" i="1" s="1"/>
  <c r="R5068" i="1" s="1"/>
  <c r="P5067" i="1"/>
  <c r="Q5067" i="1" s="1"/>
  <c r="R5067" i="1" s="1"/>
  <c r="P5066" i="1"/>
  <c r="P5065" i="1"/>
  <c r="P5064" i="1"/>
  <c r="Q5064" i="1" s="1"/>
  <c r="R5064" i="1" s="1"/>
  <c r="P5063" i="1"/>
  <c r="Q5063" i="1" s="1"/>
  <c r="R5063" i="1" s="1"/>
  <c r="P5062" i="1"/>
  <c r="Q5062" i="1" s="1"/>
  <c r="R5062" i="1" s="1"/>
  <c r="P5061" i="1"/>
  <c r="P5060" i="1"/>
  <c r="Q5060" i="1" s="1"/>
  <c r="R5060" i="1" s="1"/>
  <c r="P5059" i="1"/>
  <c r="Q5059" i="1" s="1"/>
  <c r="R5059" i="1" s="1"/>
  <c r="P5058" i="1"/>
  <c r="Q5058" i="1" s="1"/>
  <c r="R5058" i="1" s="1"/>
  <c r="P5057" i="1"/>
  <c r="Q5057" i="1" s="1"/>
  <c r="R5057" i="1" s="1"/>
  <c r="P5056" i="1"/>
  <c r="Q5056" i="1" s="1"/>
  <c r="R5056" i="1" s="1"/>
  <c r="P5055" i="1"/>
  <c r="Q5055" i="1" s="1"/>
  <c r="P5054" i="1"/>
  <c r="Q5054" i="1" s="1"/>
  <c r="R5054" i="1" s="1"/>
  <c r="P5053" i="1"/>
  <c r="P5052" i="1"/>
  <c r="Q5052" i="1" s="1"/>
  <c r="R5052" i="1" s="1"/>
  <c r="P5051" i="1"/>
  <c r="Q5051" i="1" s="1"/>
  <c r="R5051" i="1" s="1"/>
  <c r="P5050" i="1"/>
  <c r="Q5050" i="1" s="1"/>
  <c r="R5050" i="1" s="1"/>
  <c r="P5049" i="1"/>
  <c r="Q5049" i="1" s="1"/>
  <c r="R5049" i="1" s="1"/>
  <c r="P5048" i="1"/>
  <c r="Q5048" i="1" s="1"/>
  <c r="R5048" i="1" s="1"/>
  <c r="P5047" i="1"/>
  <c r="Q5047" i="1" s="1"/>
  <c r="P5046" i="1"/>
  <c r="Q5046" i="1" s="1"/>
  <c r="R5046" i="1" s="1"/>
  <c r="P5045" i="1"/>
  <c r="P5044" i="1"/>
  <c r="Q5044" i="1" s="1"/>
  <c r="R5044" i="1" s="1"/>
  <c r="P5043" i="1"/>
  <c r="Q5043" i="1" s="1"/>
  <c r="R5043" i="1" s="1"/>
  <c r="P5042" i="1"/>
  <c r="P5041" i="1"/>
  <c r="Q5041" i="1" s="1"/>
  <c r="R5041" i="1" s="1"/>
  <c r="P5040" i="1"/>
  <c r="Q5040" i="1" s="1"/>
  <c r="R5040" i="1" s="1"/>
  <c r="P5039" i="1"/>
  <c r="Q5039" i="1" s="1"/>
  <c r="R5039" i="1" s="1"/>
  <c r="P5038" i="1"/>
  <c r="Q5038" i="1" s="1"/>
  <c r="R5038" i="1" s="1"/>
  <c r="P5037" i="1"/>
  <c r="P5036" i="1"/>
  <c r="Q5036" i="1" s="1"/>
  <c r="R5036" i="1" s="1"/>
  <c r="P5035" i="1"/>
  <c r="Q5035" i="1" s="1"/>
  <c r="R5035" i="1" s="1"/>
  <c r="P5034" i="1"/>
  <c r="Q5034" i="1" s="1"/>
  <c r="R5034" i="1" s="1"/>
  <c r="P5033" i="1"/>
  <c r="Q5033" i="1" s="1"/>
  <c r="R5033" i="1" s="1"/>
  <c r="P5032" i="1"/>
  <c r="Q5032" i="1" s="1"/>
  <c r="R5032" i="1" s="1"/>
  <c r="P5031" i="1"/>
  <c r="Q5031" i="1" s="1"/>
  <c r="P5030" i="1"/>
  <c r="Q5030" i="1" s="1"/>
  <c r="R5030" i="1" s="1"/>
  <c r="P5029" i="1"/>
  <c r="Q5029" i="1" s="1"/>
  <c r="R5029" i="1" s="1"/>
  <c r="P5028" i="1"/>
  <c r="Q5028" i="1" s="1"/>
  <c r="R5028" i="1" s="1"/>
  <c r="P5027" i="1"/>
  <c r="Q5027" i="1" s="1"/>
  <c r="R5027" i="1" s="1"/>
  <c r="P5026" i="1"/>
  <c r="P5025" i="1"/>
  <c r="Q5025" i="1" s="1"/>
  <c r="R5025" i="1" s="1"/>
  <c r="P5024" i="1"/>
  <c r="Q5024" i="1" s="1"/>
  <c r="R5024" i="1" s="1"/>
  <c r="P5023" i="1"/>
  <c r="P5022" i="1"/>
  <c r="Q5022" i="1" s="1"/>
  <c r="R5022" i="1" s="1"/>
  <c r="P5021" i="1"/>
  <c r="P5020" i="1"/>
  <c r="Q5020" i="1" s="1"/>
  <c r="R5020" i="1" s="1"/>
  <c r="P5019" i="1"/>
  <c r="Q5019" i="1" s="1"/>
  <c r="R5019" i="1" s="1"/>
  <c r="P5018" i="1"/>
  <c r="P5017" i="1"/>
  <c r="P5016" i="1"/>
  <c r="Q5016" i="1" s="1"/>
  <c r="R5016" i="1" s="1"/>
  <c r="P5015" i="1"/>
  <c r="Q5015" i="1" s="1"/>
  <c r="R5015" i="1" s="1"/>
  <c r="P5014" i="1"/>
  <c r="Q5014" i="1" s="1"/>
  <c r="R5014" i="1" s="1"/>
  <c r="P5013" i="1"/>
  <c r="P5012" i="1"/>
  <c r="Q5012" i="1" s="1"/>
  <c r="R5012" i="1" s="1"/>
  <c r="P5011" i="1"/>
  <c r="Q5011" i="1" s="1"/>
  <c r="R5011" i="1" s="1"/>
  <c r="P5010" i="1"/>
  <c r="P5009" i="1"/>
  <c r="P5008" i="1"/>
  <c r="Q5008" i="1" s="1"/>
  <c r="R5008" i="1" s="1"/>
  <c r="P5007" i="1"/>
  <c r="P5006" i="1"/>
  <c r="Q5006" i="1" s="1"/>
  <c r="R5006" i="1" s="1"/>
  <c r="P5005" i="1"/>
  <c r="P5004" i="1"/>
  <c r="Q5004" i="1" s="1"/>
  <c r="R5004" i="1" s="1"/>
  <c r="P5003" i="1"/>
  <c r="Q5003" i="1" s="1"/>
  <c r="R5003" i="1" s="1"/>
  <c r="P5002" i="1"/>
  <c r="Q5002" i="1" s="1"/>
  <c r="P5001" i="1"/>
  <c r="Q5001" i="1" s="1"/>
  <c r="R5001" i="1" s="1"/>
  <c r="P5000" i="1"/>
  <c r="Q5000" i="1" s="1"/>
  <c r="R5000" i="1" s="1"/>
  <c r="P4999" i="1"/>
  <c r="Q4999" i="1" s="1"/>
  <c r="R4999" i="1" s="1"/>
  <c r="P4998" i="1"/>
  <c r="Q4998" i="1" s="1"/>
  <c r="R4998" i="1" s="1"/>
  <c r="P4997" i="1"/>
  <c r="P4996" i="1"/>
  <c r="Q4996" i="1" s="1"/>
  <c r="R4996" i="1" s="1"/>
  <c r="P4995" i="1"/>
  <c r="Q4995" i="1" s="1"/>
  <c r="R4995" i="1" s="1"/>
  <c r="P4994" i="1"/>
  <c r="P4993" i="1"/>
  <c r="P4992" i="1"/>
  <c r="Q4992" i="1" s="1"/>
  <c r="R4992" i="1" s="1"/>
  <c r="P4991" i="1"/>
  <c r="P4990" i="1"/>
  <c r="Q4990" i="1" s="1"/>
  <c r="R4990" i="1" s="1"/>
  <c r="P4989" i="1"/>
  <c r="P4988" i="1"/>
  <c r="Q4988" i="1" s="1"/>
  <c r="R4988" i="1" s="1"/>
  <c r="P4987" i="1"/>
  <c r="Q4987" i="1" s="1"/>
  <c r="R4987" i="1" s="1"/>
  <c r="P4986" i="1"/>
  <c r="P4985" i="1"/>
  <c r="P4984" i="1"/>
  <c r="Q4984" i="1" s="1"/>
  <c r="R4984" i="1" s="1"/>
  <c r="P4983" i="1"/>
  <c r="P4982" i="1"/>
  <c r="Q4982" i="1" s="1"/>
  <c r="R4982" i="1" s="1"/>
  <c r="P4981" i="1"/>
  <c r="Q4981" i="1" s="1"/>
  <c r="R4981" i="1" s="1"/>
  <c r="P4980" i="1"/>
  <c r="Q4980" i="1" s="1"/>
  <c r="R4980" i="1" s="1"/>
  <c r="P4979" i="1"/>
  <c r="Q4979" i="1" s="1"/>
  <c r="R4979" i="1" s="1"/>
  <c r="P4978" i="1"/>
  <c r="Q4978" i="1" s="1"/>
  <c r="R4978" i="1" s="1"/>
  <c r="P4977" i="1"/>
  <c r="P4976" i="1"/>
  <c r="Q4976" i="1" s="1"/>
  <c r="R4976" i="1" s="1"/>
  <c r="P4975" i="1"/>
  <c r="P4974" i="1"/>
  <c r="Q4974" i="1" s="1"/>
  <c r="R4974" i="1" s="1"/>
  <c r="P4973" i="1"/>
  <c r="P4972" i="1"/>
  <c r="Q4972" i="1" s="1"/>
  <c r="R4972" i="1" s="1"/>
  <c r="P4971" i="1"/>
  <c r="Q4971" i="1" s="1"/>
  <c r="R4971" i="1" s="1"/>
  <c r="P4970" i="1"/>
  <c r="Q4970" i="1" s="1"/>
  <c r="P4969" i="1"/>
  <c r="P4968" i="1"/>
  <c r="P4967" i="1"/>
  <c r="P4966" i="1"/>
  <c r="Q4966" i="1" s="1"/>
  <c r="R4966" i="1" s="1"/>
  <c r="P4965" i="1"/>
  <c r="P4964" i="1"/>
  <c r="Q4964" i="1" s="1"/>
  <c r="R4964" i="1" s="1"/>
  <c r="P4963" i="1"/>
  <c r="Q4963" i="1" s="1"/>
  <c r="R4963" i="1" s="1"/>
  <c r="P4962" i="1"/>
  <c r="Q4962" i="1" s="1"/>
  <c r="R4962" i="1" s="1"/>
  <c r="P4961" i="1"/>
  <c r="P4960" i="1"/>
  <c r="Q4960" i="1" s="1"/>
  <c r="R4960" i="1" s="1"/>
  <c r="P4959" i="1"/>
  <c r="P4958" i="1"/>
  <c r="Q4958" i="1" s="1"/>
  <c r="R4958" i="1" s="1"/>
  <c r="P4957" i="1"/>
  <c r="Q4957" i="1" s="1"/>
  <c r="R4957" i="1" s="1"/>
  <c r="P4956" i="1"/>
  <c r="Q4956" i="1" s="1"/>
  <c r="R4956" i="1" s="1"/>
  <c r="P4955" i="1"/>
  <c r="Q4955" i="1" s="1"/>
  <c r="R4955" i="1" s="1"/>
  <c r="Q5202" i="1"/>
  <c r="R5202" i="1" s="1"/>
  <c r="Q5201" i="1"/>
  <c r="R5201" i="1" s="1"/>
  <c r="Q5193" i="1"/>
  <c r="R5193" i="1" s="1"/>
  <c r="Q5189" i="1"/>
  <c r="R5189" i="1" s="1"/>
  <c r="Q5185" i="1"/>
  <c r="R5185" i="1" s="1"/>
  <c r="Q5178" i="1"/>
  <c r="R5178" i="1" s="1"/>
  <c r="Q5170" i="1"/>
  <c r="R5170" i="1" s="1"/>
  <c r="Q5169" i="1"/>
  <c r="R5169" i="1" s="1"/>
  <c r="Q5166" i="1"/>
  <c r="R5166" i="1" s="1"/>
  <c r="Q5165" i="1"/>
  <c r="R5165" i="1" s="1"/>
  <c r="Q5161" i="1"/>
  <c r="R5161" i="1" s="1"/>
  <c r="Q5157" i="1"/>
  <c r="R5157" i="1" s="1"/>
  <c r="Q5149" i="1"/>
  <c r="R5149" i="1" s="1"/>
  <c r="Q5146" i="1"/>
  <c r="R5146" i="1" s="1"/>
  <c r="Q5141" i="1"/>
  <c r="R5141" i="1" s="1"/>
  <c r="Q5133" i="1"/>
  <c r="R5133" i="1" s="1"/>
  <c r="Q5122" i="1"/>
  <c r="R5122" i="1" s="1"/>
  <c r="Q5121" i="1"/>
  <c r="R5121" i="1" s="1"/>
  <c r="Q5120" i="1"/>
  <c r="R5120" i="1" s="1"/>
  <c r="Q5117" i="1"/>
  <c r="R5117" i="1" s="1"/>
  <c r="Q5114" i="1"/>
  <c r="R5114" i="1" s="1"/>
  <c r="Q5113" i="1"/>
  <c r="R5113" i="1" s="1"/>
  <c r="Q5101" i="1"/>
  <c r="R5101" i="1" s="1"/>
  <c r="Q5100" i="1"/>
  <c r="R5100" i="1" s="1"/>
  <c r="Q5098" i="1"/>
  <c r="R5098" i="1" s="1"/>
  <c r="Q5093" i="1"/>
  <c r="R5093" i="1" s="1"/>
  <c r="Q5090" i="1"/>
  <c r="Q5086" i="1"/>
  <c r="R5086" i="1" s="1"/>
  <c r="Q5085" i="1"/>
  <c r="Q5081" i="1"/>
  <c r="R5081" i="1" s="1"/>
  <c r="Q5078" i="1"/>
  <c r="Q5074" i="1"/>
  <c r="R5074" i="1" s="1"/>
  <c r="Q5066" i="1"/>
  <c r="R5066" i="1" s="1"/>
  <c r="Q5065" i="1"/>
  <c r="R5065" i="1" s="1"/>
  <c r="Q5061" i="1"/>
  <c r="R5061" i="1" s="1"/>
  <c r="Q5053" i="1"/>
  <c r="R5053" i="1" s="1"/>
  <c r="Q5045" i="1"/>
  <c r="R5045" i="1" s="1"/>
  <c r="Q5042" i="1"/>
  <c r="R5042" i="1" s="1"/>
  <c r="Q5037" i="1"/>
  <c r="R5037" i="1" s="1"/>
  <c r="Q5026" i="1"/>
  <c r="R5026" i="1" s="1"/>
  <c r="Q5023" i="1"/>
  <c r="R5023" i="1" s="1"/>
  <c r="Q5021" i="1"/>
  <c r="R5021" i="1" s="1"/>
  <c r="Q5018" i="1"/>
  <c r="R5018" i="1" s="1"/>
  <c r="Q5017" i="1"/>
  <c r="R5017" i="1" s="1"/>
  <c r="Q5013" i="1"/>
  <c r="R5013" i="1" s="1"/>
  <c r="Q5010" i="1"/>
  <c r="Q5009" i="1"/>
  <c r="R5009" i="1" s="1"/>
  <c r="Q5007" i="1"/>
  <c r="R5007" i="1" s="1"/>
  <c r="Q5005" i="1"/>
  <c r="R5005" i="1" s="1"/>
  <c r="Q4997" i="1"/>
  <c r="R4997" i="1" s="1"/>
  <c r="Q4994" i="1"/>
  <c r="R4994" i="1" s="1"/>
  <c r="Q4993" i="1"/>
  <c r="R4993" i="1" s="1"/>
  <c r="Q4991" i="1"/>
  <c r="R4991" i="1" s="1"/>
  <c r="Q4989" i="1"/>
  <c r="R4989" i="1" s="1"/>
  <c r="Q4986" i="1"/>
  <c r="Q4985" i="1"/>
  <c r="Q4983" i="1"/>
  <c r="R4983" i="1" s="1"/>
  <c r="Q4977" i="1"/>
  <c r="Q4975" i="1"/>
  <c r="R4975" i="1" s="1"/>
  <c r="Q4973" i="1"/>
  <c r="R4973" i="1" s="1"/>
  <c r="Q4969" i="1"/>
  <c r="Q4968" i="1"/>
  <c r="R4968" i="1" s="1"/>
  <c r="Q4967" i="1"/>
  <c r="R4967" i="1" s="1"/>
  <c r="Q4965" i="1"/>
  <c r="R4965" i="1" s="1"/>
  <c r="Q4961" i="1"/>
  <c r="R4961" i="1" s="1"/>
  <c r="Q4959" i="1"/>
  <c r="R4959" i="1" s="1"/>
  <c r="R5199" i="1"/>
  <c r="R5191" i="1"/>
  <c r="R5186" i="1"/>
  <c r="R5183" i="1"/>
  <c r="R5175" i="1"/>
  <c r="R5167" i="1"/>
  <c r="R5159" i="1"/>
  <c r="R5153" i="1"/>
  <c r="R5151" i="1"/>
  <c r="R5143" i="1"/>
  <c r="R5135" i="1"/>
  <c r="R5127" i="1"/>
  <c r="R5119" i="1"/>
  <c r="R5111" i="1"/>
  <c r="R5109" i="1"/>
  <c r="R5106" i="1"/>
  <c r="R5095" i="1"/>
  <c r="R5090" i="1"/>
  <c r="R5087" i="1"/>
  <c r="R5085" i="1"/>
  <c r="R5079" i="1"/>
  <c r="R5078" i="1"/>
  <c r="R5071" i="1"/>
  <c r="R5055" i="1"/>
  <c r="R5047" i="1"/>
  <c r="R5031" i="1"/>
  <c r="R5010" i="1"/>
  <c r="R5002" i="1"/>
  <c r="R4986" i="1"/>
  <c r="R4985" i="1"/>
  <c r="R4977" i="1"/>
  <c r="R4970" i="1"/>
  <c r="R4969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J4706" i="1"/>
  <c r="L4706" i="1" s="1"/>
  <c r="J4705" i="1"/>
  <c r="L4705" i="1" s="1"/>
  <c r="J4704" i="1"/>
  <c r="L4704" i="1" s="1"/>
  <c r="J4703" i="1"/>
  <c r="L4703" i="1" s="1"/>
  <c r="J4702" i="1"/>
  <c r="J4701" i="1"/>
  <c r="J4700" i="1"/>
  <c r="L4700" i="1" s="1"/>
  <c r="J4699" i="1"/>
  <c r="J4698" i="1"/>
  <c r="L4698" i="1" s="1"/>
  <c r="J4697" i="1"/>
  <c r="L4697" i="1" s="1"/>
  <c r="J4696" i="1"/>
  <c r="L4696" i="1" s="1"/>
  <c r="J4695" i="1"/>
  <c r="L4695" i="1" s="1"/>
  <c r="J4694" i="1"/>
  <c r="J4693" i="1"/>
  <c r="J4692" i="1"/>
  <c r="L4692" i="1" s="1"/>
  <c r="J4691" i="1"/>
  <c r="J4690" i="1"/>
  <c r="L4690" i="1" s="1"/>
  <c r="J4689" i="1"/>
  <c r="L4689" i="1" s="1"/>
  <c r="J4688" i="1"/>
  <c r="L4688" i="1" s="1"/>
  <c r="J4687" i="1"/>
  <c r="L4687" i="1" s="1"/>
  <c r="J4686" i="1"/>
  <c r="J4685" i="1"/>
  <c r="J4684" i="1"/>
  <c r="J4683" i="1"/>
  <c r="J4682" i="1"/>
  <c r="L4682" i="1" s="1"/>
  <c r="J4681" i="1"/>
  <c r="L4681" i="1" s="1"/>
  <c r="J4680" i="1"/>
  <c r="L4680" i="1" s="1"/>
  <c r="J4679" i="1"/>
  <c r="L4679" i="1" s="1"/>
  <c r="J4678" i="1"/>
  <c r="J4677" i="1"/>
  <c r="J4676" i="1"/>
  <c r="L4676" i="1" s="1"/>
  <c r="J4675" i="1"/>
  <c r="J4674" i="1"/>
  <c r="J4673" i="1"/>
  <c r="L4673" i="1" s="1"/>
  <c r="J4672" i="1"/>
  <c r="L4672" i="1" s="1"/>
  <c r="J4671" i="1"/>
  <c r="L4671" i="1" s="1"/>
  <c r="J4670" i="1"/>
  <c r="J4669" i="1"/>
  <c r="J4668" i="1"/>
  <c r="L4668" i="1" s="1"/>
  <c r="J4667" i="1"/>
  <c r="J4666" i="1"/>
  <c r="J4665" i="1"/>
  <c r="L4665" i="1" s="1"/>
  <c r="J4664" i="1"/>
  <c r="J4663" i="1"/>
  <c r="L4663" i="1" s="1"/>
  <c r="J4662" i="1"/>
  <c r="J4661" i="1"/>
  <c r="J4660" i="1"/>
  <c r="L4660" i="1" s="1"/>
  <c r="J4659" i="1"/>
  <c r="J4658" i="1"/>
  <c r="J4657" i="1"/>
  <c r="L4657" i="1" s="1"/>
  <c r="J4656" i="1"/>
  <c r="J4655" i="1"/>
  <c r="L4655" i="1" s="1"/>
  <c r="J4654" i="1"/>
  <c r="J4653" i="1"/>
  <c r="J4652" i="1"/>
  <c r="L4652" i="1" s="1"/>
  <c r="J4651" i="1"/>
  <c r="J4650" i="1"/>
  <c r="L4650" i="1" s="1"/>
  <c r="J4649" i="1"/>
  <c r="L4649" i="1" s="1"/>
  <c r="J4648" i="1"/>
  <c r="J4647" i="1"/>
  <c r="L4647" i="1" s="1"/>
  <c r="J4646" i="1"/>
  <c r="J4645" i="1"/>
  <c r="J4644" i="1"/>
  <c r="L4644" i="1" s="1"/>
  <c r="J4643" i="1"/>
  <c r="J4642" i="1"/>
  <c r="L4642" i="1" s="1"/>
  <c r="J4641" i="1"/>
  <c r="L4641" i="1" s="1"/>
  <c r="J4640" i="1"/>
  <c r="L4640" i="1" s="1"/>
  <c r="J4639" i="1"/>
  <c r="L4639" i="1" s="1"/>
  <c r="J4638" i="1"/>
  <c r="J4637" i="1"/>
  <c r="J4636" i="1"/>
  <c r="L4636" i="1" s="1"/>
  <c r="J4635" i="1"/>
  <c r="J4634" i="1"/>
  <c r="L4634" i="1" s="1"/>
  <c r="J4633" i="1"/>
  <c r="L4633" i="1" s="1"/>
  <c r="J4632" i="1"/>
  <c r="L4632" i="1" s="1"/>
  <c r="J4631" i="1"/>
  <c r="J4630" i="1"/>
  <c r="J4629" i="1"/>
  <c r="J4628" i="1"/>
  <c r="L4628" i="1" s="1"/>
  <c r="J4627" i="1"/>
  <c r="J4626" i="1"/>
  <c r="L4626" i="1" s="1"/>
  <c r="J4625" i="1"/>
  <c r="L4625" i="1" s="1"/>
  <c r="J4624" i="1"/>
  <c r="L4624" i="1" s="1"/>
  <c r="J4623" i="1"/>
  <c r="L4623" i="1" s="1"/>
  <c r="J4622" i="1"/>
  <c r="J4621" i="1"/>
  <c r="J4620" i="1"/>
  <c r="L4620" i="1" s="1"/>
  <c r="J4619" i="1"/>
  <c r="J4618" i="1"/>
  <c r="L4618" i="1" s="1"/>
  <c r="J4617" i="1"/>
  <c r="L4617" i="1" s="1"/>
  <c r="J4616" i="1"/>
  <c r="L4616" i="1" s="1"/>
  <c r="J4615" i="1"/>
  <c r="L4615" i="1" s="1"/>
  <c r="J4614" i="1"/>
  <c r="J4613" i="1"/>
  <c r="J4612" i="1"/>
  <c r="L4612" i="1" s="1"/>
  <c r="J4611" i="1"/>
  <c r="J4610" i="1"/>
  <c r="J4609" i="1"/>
  <c r="L4609" i="1" s="1"/>
  <c r="J4608" i="1"/>
  <c r="L4608" i="1" s="1"/>
  <c r="J4607" i="1"/>
  <c r="L4607" i="1" s="1"/>
  <c r="J4606" i="1"/>
  <c r="J4605" i="1"/>
  <c r="J4604" i="1"/>
  <c r="L4604" i="1" s="1"/>
  <c r="J4603" i="1"/>
  <c r="J4602" i="1"/>
  <c r="J4601" i="1"/>
  <c r="L4601" i="1" s="1"/>
  <c r="J4600" i="1"/>
  <c r="J4599" i="1"/>
  <c r="L4599" i="1" s="1"/>
  <c r="J4598" i="1"/>
  <c r="J4597" i="1"/>
  <c r="J4596" i="1"/>
  <c r="L4596" i="1" s="1"/>
  <c r="J4595" i="1"/>
  <c r="J4594" i="1"/>
  <c r="J4593" i="1"/>
  <c r="L4593" i="1" s="1"/>
  <c r="J4592" i="1"/>
  <c r="J4591" i="1"/>
  <c r="L4591" i="1" s="1"/>
  <c r="J4590" i="1"/>
  <c r="J4589" i="1"/>
  <c r="J4588" i="1"/>
  <c r="L4588" i="1" s="1"/>
  <c r="J4587" i="1"/>
  <c r="J4586" i="1"/>
  <c r="L4586" i="1" s="1"/>
  <c r="J4585" i="1"/>
  <c r="L4585" i="1" s="1"/>
  <c r="J4584" i="1"/>
  <c r="J4583" i="1"/>
  <c r="L4583" i="1" s="1"/>
  <c r="J4582" i="1"/>
  <c r="J4581" i="1"/>
  <c r="J4580" i="1"/>
  <c r="L4580" i="1" s="1"/>
  <c r="J4579" i="1"/>
  <c r="J4578" i="1"/>
  <c r="L4578" i="1" s="1"/>
  <c r="J4577" i="1"/>
  <c r="L4577" i="1" s="1"/>
  <c r="J4576" i="1"/>
  <c r="L4576" i="1" s="1"/>
  <c r="J4575" i="1"/>
  <c r="L4575" i="1" s="1"/>
  <c r="J4574" i="1"/>
  <c r="J4573" i="1"/>
  <c r="J4572" i="1"/>
  <c r="L4572" i="1" s="1"/>
  <c r="J4571" i="1"/>
  <c r="J4570" i="1"/>
  <c r="L4570" i="1" s="1"/>
  <c r="J4569" i="1"/>
  <c r="L4569" i="1" s="1"/>
  <c r="J4568" i="1"/>
  <c r="L4568" i="1" s="1"/>
  <c r="J4567" i="1"/>
  <c r="L4567" i="1" s="1"/>
  <c r="J4566" i="1"/>
  <c r="J4565" i="1"/>
  <c r="J4564" i="1"/>
  <c r="L4564" i="1" s="1"/>
  <c r="J4563" i="1"/>
  <c r="J4562" i="1"/>
  <c r="L4562" i="1" s="1"/>
  <c r="J4561" i="1"/>
  <c r="L4561" i="1" s="1"/>
  <c r="J4560" i="1"/>
  <c r="L4560" i="1" s="1"/>
  <c r="J4559" i="1"/>
  <c r="L4559" i="1" s="1"/>
  <c r="J4558" i="1"/>
  <c r="J4557" i="1"/>
  <c r="J4556" i="1"/>
  <c r="L4556" i="1" s="1"/>
  <c r="J4555" i="1"/>
  <c r="J4554" i="1"/>
  <c r="L4554" i="1" s="1"/>
  <c r="J4553" i="1"/>
  <c r="L4553" i="1" s="1"/>
  <c r="J4552" i="1"/>
  <c r="L4552" i="1" s="1"/>
  <c r="J4551" i="1"/>
  <c r="J4550" i="1"/>
  <c r="J4549" i="1"/>
  <c r="J4548" i="1"/>
  <c r="L4548" i="1" s="1"/>
  <c r="J4547" i="1"/>
  <c r="J4546" i="1"/>
  <c r="J4545" i="1"/>
  <c r="L4545" i="1" s="1"/>
  <c r="J4544" i="1"/>
  <c r="L4544" i="1" s="1"/>
  <c r="J4543" i="1"/>
  <c r="L4543" i="1" s="1"/>
  <c r="J4542" i="1"/>
  <c r="J4541" i="1"/>
  <c r="J4540" i="1"/>
  <c r="L4540" i="1" s="1"/>
  <c r="J4539" i="1"/>
  <c r="J4538" i="1"/>
  <c r="J4537" i="1"/>
  <c r="L4537" i="1" s="1"/>
  <c r="J4536" i="1"/>
  <c r="J4535" i="1"/>
  <c r="L4535" i="1" s="1"/>
  <c r="J4534" i="1"/>
  <c r="J4533" i="1"/>
  <c r="J4532" i="1"/>
  <c r="L4532" i="1" s="1"/>
  <c r="J4531" i="1"/>
  <c r="J4530" i="1"/>
  <c r="J4529" i="1"/>
  <c r="L4529" i="1" s="1"/>
  <c r="J4528" i="1"/>
  <c r="J4527" i="1"/>
  <c r="L4527" i="1" s="1"/>
  <c r="J4526" i="1"/>
  <c r="J4525" i="1"/>
  <c r="J4524" i="1"/>
  <c r="L4524" i="1" s="1"/>
  <c r="J4523" i="1"/>
  <c r="J4522" i="1"/>
  <c r="L4522" i="1" s="1"/>
  <c r="J4521" i="1"/>
  <c r="L4521" i="1" s="1"/>
  <c r="J4520" i="1"/>
  <c r="J4519" i="1"/>
  <c r="L4519" i="1" s="1"/>
  <c r="J4518" i="1"/>
  <c r="J4517" i="1"/>
  <c r="J4516" i="1"/>
  <c r="L4516" i="1" s="1"/>
  <c r="J4515" i="1"/>
  <c r="J4514" i="1"/>
  <c r="L4514" i="1" s="1"/>
  <c r="J4513" i="1"/>
  <c r="L4513" i="1" s="1"/>
  <c r="J4512" i="1"/>
  <c r="L4512" i="1" s="1"/>
  <c r="J4511" i="1"/>
  <c r="L4511" i="1" s="1"/>
  <c r="J4510" i="1"/>
  <c r="J4509" i="1"/>
  <c r="L4509" i="1" s="1"/>
  <c r="J4508" i="1"/>
  <c r="L4508" i="1" s="1"/>
  <c r="J4507" i="1"/>
  <c r="J4506" i="1"/>
  <c r="L4506" i="1" s="1"/>
  <c r="J4505" i="1"/>
  <c r="L4505" i="1" s="1"/>
  <c r="J4504" i="1"/>
  <c r="L4504" i="1" s="1"/>
  <c r="J4503" i="1"/>
  <c r="L4503" i="1" s="1"/>
  <c r="J4502" i="1"/>
  <c r="J4501" i="1"/>
  <c r="L4501" i="1" s="1"/>
  <c r="J4500" i="1"/>
  <c r="L4500" i="1" s="1"/>
  <c r="J4499" i="1"/>
  <c r="J4498" i="1"/>
  <c r="L4498" i="1" s="1"/>
  <c r="J4497" i="1"/>
  <c r="L4497" i="1" s="1"/>
  <c r="J4496" i="1"/>
  <c r="L4496" i="1" s="1"/>
  <c r="J4495" i="1"/>
  <c r="L4495" i="1" s="1"/>
  <c r="J4494" i="1"/>
  <c r="J4493" i="1"/>
  <c r="J4492" i="1"/>
  <c r="L4492" i="1" s="1"/>
  <c r="J4491" i="1"/>
  <c r="J4490" i="1"/>
  <c r="L4490" i="1" s="1"/>
  <c r="J4489" i="1"/>
  <c r="L4489" i="1" s="1"/>
  <c r="J4488" i="1"/>
  <c r="L4488" i="1" s="1"/>
  <c r="J4487" i="1"/>
  <c r="L4487" i="1" s="1"/>
  <c r="J4486" i="1"/>
  <c r="J4485" i="1"/>
  <c r="J4484" i="1"/>
  <c r="L4484" i="1" s="1"/>
  <c r="J4483" i="1"/>
  <c r="J4482" i="1"/>
  <c r="J4481" i="1"/>
  <c r="L4481" i="1" s="1"/>
  <c r="J4480" i="1"/>
  <c r="L4480" i="1" s="1"/>
  <c r="J4479" i="1"/>
  <c r="L4479" i="1" s="1"/>
  <c r="J4478" i="1"/>
  <c r="J4477" i="1"/>
  <c r="L4477" i="1" s="1"/>
  <c r="J4476" i="1"/>
  <c r="L4476" i="1" s="1"/>
  <c r="J4475" i="1"/>
  <c r="J4474" i="1"/>
  <c r="J4473" i="1"/>
  <c r="L4473" i="1" s="1"/>
  <c r="J4472" i="1"/>
  <c r="J4471" i="1"/>
  <c r="L4471" i="1" s="1"/>
  <c r="J4470" i="1"/>
  <c r="J4469" i="1"/>
  <c r="J4468" i="1"/>
  <c r="L4468" i="1" s="1"/>
  <c r="J4467" i="1"/>
  <c r="J4466" i="1"/>
  <c r="J4465" i="1"/>
  <c r="L4465" i="1" s="1"/>
  <c r="J4464" i="1"/>
  <c r="J4463" i="1"/>
  <c r="L4463" i="1" s="1"/>
  <c r="J4462" i="1"/>
  <c r="J4461" i="1"/>
  <c r="J4460" i="1"/>
  <c r="L4460" i="1" s="1"/>
  <c r="J4459" i="1"/>
  <c r="J4458" i="1"/>
  <c r="L4458" i="1" s="1"/>
  <c r="J4457" i="1"/>
  <c r="L4457" i="1" s="1"/>
  <c r="J4456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L4702" i="1"/>
  <c r="L4701" i="1"/>
  <c r="L4699" i="1"/>
  <c r="L4694" i="1"/>
  <c r="L4693" i="1"/>
  <c r="L4691" i="1"/>
  <c r="L4686" i="1"/>
  <c r="L4685" i="1"/>
  <c r="L4684" i="1"/>
  <c r="L4683" i="1"/>
  <c r="L4678" i="1"/>
  <c r="L4677" i="1"/>
  <c r="L4675" i="1"/>
  <c r="L4674" i="1"/>
  <c r="L4670" i="1"/>
  <c r="L4669" i="1"/>
  <c r="L4667" i="1"/>
  <c r="L4666" i="1"/>
  <c r="L4664" i="1"/>
  <c r="L4662" i="1"/>
  <c r="L4661" i="1"/>
  <c r="L4659" i="1"/>
  <c r="L4658" i="1"/>
  <c r="L4656" i="1"/>
  <c r="L4654" i="1"/>
  <c r="L4653" i="1"/>
  <c r="L4651" i="1"/>
  <c r="L4648" i="1"/>
  <c r="L4646" i="1"/>
  <c r="L4645" i="1"/>
  <c r="L4643" i="1"/>
  <c r="L4638" i="1"/>
  <c r="L4637" i="1"/>
  <c r="L4635" i="1"/>
  <c r="L4631" i="1"/>
  <c r="L4630" i="1"/>
  <c r="L4629" i="1"/>
  <c r="L4627" i="1"/>
  <c r="L4622" i="1"/>
  <c r="L4621" i="1"/>
  <c r="L4619" i="1"/>
  <c r="L4614" i="1"/>
  <c r="L4613" i="1"/>
  <c r="L4611" i="1"/>
  <c r="L4610" i="1"/>
  <c r="L4606" i="1"/>
  <c r="L4605" i="1"/>
  <c r="L4603" i="1"/>
  <c r="L4602" i="1"/>
  <c r="L4600" i="1"/>
  <c r="L4598" i="1"/>
  <c r="L4597" i="1"/>
  <c r="L4595" i="1"/>
  <c r="L4594" i="1"/>
  <c r="L4592" i="1"/>
  <c r="L4590" i="1"/>
  <c r="L4589" i="1"/>
  <c r="L4587" i="1"/>
  <c r="L4584" i="1"/>
  <c r="L4582" i="1"/>
  <c r="L4581" i="1"/>
  <c r="L4579" i="1"/>
  <c r="L4574" i="1"/>
  <c r="L4573" i="1"/>
  <c r="L4571" i="1"/>
  <c r="L4566" i="1"/>
  <c r="L4565" i="1"/>
  <c r="L4563" i="1"/>
  <c r="L4558" i="1"/>
  <c r="L4557" i="1"/>
  <c r="L4555" i="1"/>
  <c r="L4551" i="1"/>
  <c r="L4550" i="1"/>
  <c r="L4549" i="1"/>
  <c r="L4547" i="1"/>
  <c r="L4546" i="1"/>
  <c r="L4542" i="1"/>
  <c r="L4541" i="1"/>
  <c r="L4539" i="1"/>
  <c r="L4538" i="1"/>
  <c r="L4536" i="1"/>
  <c r="L4534" i="1"/>
  <c r="L4533" i="1"/>
  <c r="L4531" i="1"/>
  <c r="L4530" i="1"/>
  <c r="L4528" i="1"/>
  <c r="L4526" i="1"/>
  <c r="L4525" i="1"/>
  <c r="L4523" i="1"/>
  <c r="L4520" i="1"/>
  <c r="L4518" i="1"/>
  <c r="L4517" i="1"/>
  <c r="L4515" i="1"/>
  <c r="L4510" i="1"/>
  <c r="L4507" i="1"/>
  <c r="L4502" i="1"/>
  <c r="L4499" i="1"/>
  <c r="L4494" i="1"/>
  <c r="L4493" i="1"/>
  <c r="L4491" i="1"/>
  <c r="L4486" i="1"/>
  <c r="L4485" i="1"/>
  <c r="L4483" i="1"/>
  <c r="L4482" i="1"/>
  <c r="L4478" i="1"/>
  <c r="L4475" i="1"/>
  <c r="L4474" i="1"/>
  <c r="L4472" i="1"/>
  <c r="L4470" i="1"/>
  <c r="L4469" i="1"/>
  <c r="L4467" i="1"/>
  <c r="L4466" i="1"/>
  <c r="L4464" i="1"/>
  <c r="L4462" i="1"/>
  <c r="L4461" i="1"/>
  <c r="L4459" i="1"/>
  <c r="L4456" i="1"/>
  <c r="M4706" i="1"/>
  <c r="N4706" i="1" s="1"/>
  <c r="O4706" i="1" s="1"/>
  <c r="M4705" i="1"/>
  <c r="N4705" i="1" s="1"/>
  <c r="M4704" i="1"/>
  <c r="N4704" i="1" s="1"/>
  <c r="O4704" i="1" s="1"/>
  <c r="M4703" i="1"/>
  <c r="N4703" i="1" s="1"/>
  <c r="O4703" i="1" s="1"/>
  <c r="M4702" i="1"/>
  <c r="N4702" i="1" s="1"/>
  <c r="O4702" i="1" s="1"/>
  <c r="M4701" i="1"/>
  <c r="N4701" i="1" s="1"/>
  <c r="O4701" i="1" s="1"/>
  <c r="M4700" i="1"/>
  <c r="M4699" i="1"/>
  <c r="N4699" i="1" s="1"/>
  <c r="O4699" i="1" s="1"/>
  <c r="M4698" i="1"/>
  <c r="N4698" i="1" s="1"/>
  <c r="O4698" i="1" s="1"/>
  <c r="M4697" i="1"/>
  <c r="N4697" i="1" s="1"/>
  <c r="O4697" i="1" s="1"/>
  <c r="M4696" i="1"/>
  <c r="N4696" i="1" s="1"/>
  <c r="O4696" i="1" s="1"/>
  <c r="M4695" i="1"/>
  <c r="N4695" i="1" s="1"/>
  <c r="O4695" i="1" s="1"/>
  <c r="M4694" i="1"/>
  <c r="N4694" i="1" s="1"/>
  <c r="O4694" i="1" s="1"/>
  <c r="M4693" i="1"/>
  <c r="N4693" i="1" s="1"/>
  <c r="O4693" i="1" s="1"/>
  <c r="M4692" i="1"/>
  <c r="M4691" i="1"/>
  <c r="N4691" i="1" s="1"/>
  <c r="O4691" i="1" s="1"/>
  <c r="M4690" i="1"/>
  <c r="N4690" i="1" s="1"/>
  <c r="O4690" i="1" s="1"/>
  <c r="M4689" i="1"/>
  <c r="N4689" i="1" s="1"/>
  <c r="O4689" i="1" s="1"/>
  <c r="M4688" i="1"/>
  <c r="N4688" i="1" s="1"/>
  <c r="O4688" i="1" s="1"/>
  <c r="M4687" i="1"/>
  <c r="N4687" i="1" s="1"/>
  <c r="O4687" i="1" s="1"/>
  <c r="M4686" i="1"/>
  <c r="N4686" i="1" s="1"/>
  <c r="O4686" i="1" s="1"/>
  <c r="M4685" i="1"/>
  <c r="N4685" i="1" s="1"/>
  <c r="O4685" i="1" s="1"/>
  <c r="M4684" i="1"/>
  <c r="M4683" i="1"/>
  <c r="N4683" i="1" s="1"/>
  <c r="O4683" i="1" s="1"/>
  <c r="M4682" i="1"/>
  <c r="N4682" i="1" s="1"/>
  <c r="O4682" i="1" s="1"/>
  <c r="M4681" i="1"/>
  <c r="N4681" i="1" s="1"/>
  <c r="O4681" i="1" s="1"/>
  <c r="M4680" i="1"/>
  <c r="M4679" i="1"/>
  <c r="N4679" i="1" s="1"/>
  <c r="O4679" i="1" s="1"/>
  <c r="M4678" i="1"/>
  <c r="N4678" i="1" s="1"/>
  <c r="O4678" i="1" s="1"/>
  <c r="M4677" i="1"/>
  <c r="N4677" i="1" s="1"/>
  <c r="O4677" i="1" s="1"/>
  <c r="M4676" i="1"/>
  <c r="N4676" i="1" s="1"/>
  <c r="O4676" i="1" s="1"/>
  <c r="M4675" i="1"/>
  <c r="N4675" i="1" s="1"/>
  <c r="O4675" i="1" s="1"/>
  <c r="M4674" i="1"/>
  <c r="N4674" i="1" s="1"/>
  <c r="O4674" i="1" s="1"/>
  <c r="M4673" i="1"/>
  <c r="N4673" i="1" s="1"/>
  <c r="O4673" i="1" s="1"/>
  <c r="M4672" i="1"/>
  <c r="N4672" i="1" s="1"/>
  <c r="M4671" i="1"/>
  <c r="N4671" i="1" s="1"/>
  <c r="O4671" i="1" s="1"/>
  <c r="M4670" i="1"/>
  <c r="N4670" i="1" s="1"/>
  <c r="O4670" i="1" s="1"/>
  <c r="M4669" i="1"/>
  <c r="N4669" i="1" s="1"/>
  <c r="O4669" i="1" s="1"/>
  <c r="M4668" i="1"/>
  <c r="M4667" i="1"/>
  <c r="N4667" i="1" s="1"/>
  <c r="O4667" i="1" s="1"/>
  <c r="M4666" i="1"/>
  <c r="N4666" i="1" s="1"/>
  <c r="O4666" i="1" s="1"/>
  <c r="M4665" i="1"/>
  <c r="N4665" i="1" s="1"/>
  <c r="O4665" i="1" s="1"/>
  <c r="M4664" i="1"/>
  <c r="N4664" i="1" s="1"/>
  <c r="O4664" i="1" s="1"/>
  <c r="M4663" i="1"/>
  <c r="N4663" i="1" s="1"/>
  <c r="O4663" i="1" s="1"/>
  <c r="M4662" i="1"/>
  <c r="M4661" i="1"/>
  <c r="N4661" i="1" s="1"/>
  <c r="O4661" i="1" s="1"/>
  <c r="M4660" i="1"/>
  <c r="M4659" i="1"/>
  <c r="N4659" i="1" s="1"/>
  <c r="O4659" i="1" s="1"/>
  <c r="M4658" i="1"/>
  <c r="N4658" i="1" s="1"/>
  <c r="O4658" i="1" s="1"/>
  <c r="M4657" i="1"/>
  <c r="N4657" i="1" s="1"/>
  <c r="O4657" i="1" s="1"/>
  <c r="M4656" i="1"/>
  <c r="N4656" i="1" s="1"/>
  <c r="O4656" i="1" s="1"/>
  <c r="M4655" i="1"/>
  <c r="N4655" i="1" s="1"/>
  <c r="O4655" i="1" s="1"/>
  <c r="M4654" i="1"/>
  <c r="N4654" i="1" s="1"/>
  <c r="O4654" i="1" s="1"/>
  <c r="M4653" i="1"/>
  <c r="N4653" i="1" s="1"/>
  <c r="O4653" i="1" s="1"/>
  <c r="M4652" i="1"/>
  <c r="M4651" i="1"/>
  <c r="N4651" i="1" s="1"/>
  <c r="O4651" i="1" s="1"/>
  <c r="M4650" i="1"/>
  <c r="N4650" i="1" s="1"/>
  <c r="O4650" i="1" s="1"/>
  <c r="M4649" i="1"/>
  <c r="N4649" i="1" s="1"/>
  <c r="M4648" i="1"/>
  <c r="M4647" i="1"/>
  <c r="N4647" i="1" s="1"/>
  <c r="O4647" i="1" s="1"/>
  <c r="M4646" i="1"/>
  <c r="N4646" i="1" s="1"/>
  <c r="O4646" i="1" s="1"/>
  <c r="M4645" i="1"/>
  <c r="N4645" i="1" s="1"/>
  <c r="O4645" i="1" s="1"/>
  <c r="M4644" i="1"/>
  <c r="M4643" i="1"/>
  <c r="N4643" i="1" s="1"/>
  <c r="O4643" i="1" s="1"/>
  <c r="M4642" i="1"/>
  <c r="N4642" i="1" s="1"/>
  <c r="O4642" i="1" s="1"/>
  <c r="M4641" i="1"/>
  <c r="N4641" i="1" s="1"/>
  <c r="O4641" i="1" s="1"/>
  <c r="M4640" i="1"/>
  <c r="N4640" i="1" s="1"/>
  <c r="O4640" i="1" s="1"/>
  <c r="M4639" i="1"/>
  <c r="N4639" i="1" s="1"/>
  <c r="O4639" i="1" s="1"/>
  <c r="M4638" i="1"/>
  <c r="N4638" i="1" s="1"/>
  <c r="O4638" i="1" s="1"/>
  <c r="M4637" i="1"/>
  <c r="N4637" i="1" s="1"/>
  <c r="O4637" i="1" s="1"/>
  <c r="M4636" i="1"/>
  <c r="M4635" i="1"/>
  <c r="N4635" i="1" s="1"/>
  <c r="O4635" i="1" s="1"/>
  <c r="M4634" i="1"/>
  <c r="N4634" i="1" s="1"/>
  <c r="O4634" i="1" s="1"/>
  <c r="M4633" i="1"/>
  <c r="N4633" i="1" s="1"/>
  <c r="O4633" i="1" s="1"/>
  <c r="M4632" i="1"/>
  <c r="N4632" i="1" s="1"/>
  <c r="O4632" i="1" s="1"/>
  <c r="M4631" i="1"/>
  <c r="N4631" i="1" s="1"/>
  <c r="O4631" i="1" s="1"/>
  <c r="M4630" i="1"/>
  <c r="N4630" i="1" s="1"/>
  <c r="O4630" i="1" s="1"/>
  <c r="M4629" i="1"/>
  <c r="N4629" i="1" s="1"/>
  <c r="O4629" i="1" s="1"/>
  <c r="M4628" i="1"/>
  <c r="M4627" i="1"/>
  <c r="N4627" i="1" s="1"/>
  <c r="O4627" i="1" s="1"/>
  <c r="M4626" i="1"/>
  <c r="N4626" i="1" s="1"/>
  <c r="O4626" i="1" s="1"/>
  <c r="M4625" i="1"/>
  <c r="N4625" i="1" s="1"/>
  <c r="O4625" i="1" s="1"/>
  <c r="M4624" i="1"/>
  <c r="N4624" i="1" s="1"/>
  <c r="O4624" i="1" s="1"/>
  <c r="M4623" i="1"/>
  <c r="N4623" i="1" s="1"/>
  <c r="O4623" i="1" s="1"/>
  <c r="M4622" i="1"/>
  <c r="N4622" i="1" s="1"/>
  <c r="O4622" i="1" s="1"/>
  <c r="M4621" i="1"/>
  <c r="N4621" i="1" s="1"/>
  <c r="O4621" i="1" s="1"/>
  <c r="M4620" i="1"/>
  <c r="M4619" i="1"/>
  <c r="N4619" i="1" s="1"/>
  <c r="O4619" i="1" s="1"/>
  <c r="M4618" i="1"/>
  <c r="N4618" i="1" s="1"/>
  <c r="O4618" i="1" s="1"/>
  <c r="M4617" i="1"/>
  <c r="N4617" i="1" s="1"/>
  <c r="O4617" i="1" s="1"/>
  <c r="M4616" i="1"/>
  <c r="N4616" i="1" s="1"/>
  <c r="O4616" i="1" s="1"/>
  <c r="M4615" i="1"/>
  <c r="N4615" i="1" s="1"/>
  <c r="O4615" i="1" s="1"/>
  <c r="M4614" i="1"/>
  <c r="M4613" i="1"/>
  <c r="N4613" i="1" s="1"/>
  <c r="O4613" i="1" s="1"/>
  <c r="M4612" i="1"/>
  <c r="N4612" i="1" s="1"/>
  <c r="O4612" i="1" s="1"/>
  <c r="M4611" i="1"/>
  <c r="N4611" i="1" s="1"/>
  <c r="O4611" i="1" s="1"/>
  <c r="M4610" i="1"/>
  <c r="N4610" i="1" s="1"/>
  <c r="O4610" i="1" s="1"/>
  <c r="M4609" i="1"/>
  <c r="N4609" i="1" s="1"/>
  <c r="O4609" i="1" s="1"/>
  <c r="M4608" i="1"/>
  <c r="N4608" i="1" s="1"/>
  <c r="O4608" i="1" s="1"/>
  <c r="M4607" i="1"/>
  <c r="N4607" i="1" s="1"/>
  <c r="M4606" i="1"/>
  <c r="N4606" i="1" s="1"/>
  <c r="O4606" i="1" s="1"/>
  <c r="M4605" i="1"/>
  <c r="N4605" i="1" s="1"/>
  <c r="O4605" i="1" s="1"/>
  <c r="M4604" i="1"/>
  <c r="M4603" i="1"/>
  <c r="N4603" i="1" s="1"/>
  <c r="O4603" i="1" s="1"/>
  <c r="M4602" i="1"/>
  <c r="N4602" i="1" s="1"/>
  <c r="O4602" i="1" s="1"/>
  <c r="M4601" i="1"/>
  <c r="N4601" i="1" s="1"/>
  <c r="O4601" i="1" s="1"/>
  <c r="M4600" i="1"/>
  <c r="N4600" i="1" s="1"/>
  <c r="O4600" i="1" s="1"/>
  <c r="M4599" i="1"/>
  <c r="N4599" i="1" s="1"/>
  <c r="O4599" i="1" s="1"/>
  <c r="M4598" i="1"/>
  <c r="N4598" i="1" s="1"/>
  <c r="O4598" i="1" s="1"/>
  <c r="M4597" i="1"/>
  <c r="N4597" i="1" s="1"/>
  <c r="O4597" i="1" s="1"/>
  <c r="M4596" i="1"/>
  <c r="M4595" i="1"/>
  <c r="N4595" i="1" s="1"/>
  <c r="O4595" i="1" s="1"/>
  <c r="M4594" i="1"/>
  <c r="N4594" i="1" s="1"/>
  <c r="O4594" i="1" s="1"/>
  <c r="M4593" i="1"/>
  <c r="N4593" i="1" s="1"/>
  <c r="O4593" i="1" s="1"/>
  <c r="M4592" i="1"/>
  <c r="N4592" i="1" s="1"/>
  <c r="O4592" i="1" s="1"/>
  <c r="M4591" i="1"/>
  <c r="N4591" i="1" s="1"/>
  <c r="O4591" i="1" s="1"/>
  <c r="M4590" i="1"/>
  <c r="N4590" i="1" s="1"/>
  <c r="O4590" i="1" s="1"/>
  <c r="M4589" i="1"/>
  <c r="N4589" i="1" s="1"/>
  <c r="O4589" i="1" s="1"/>
  <c r="M4588" i="1"/>
  <c r="M4587" i="1"/>
  <c r="N4587" i="1" s="1"/>
  <c r="O4587" i="1" s="1"/>
  <c r="M4586" i="1"/>
  <c r="N4586" i="1" s="1"/>
  <c r="O4586" i="1" s="1"/>
  <c r="M4585" i="1"/>
  <c r="N4585" i="1" s="1"/>
  <c r="O4585" i="1" s="1"/>
  <c r="M4584" i="1"/>
  <c r="N4584" i="1" s="1"/>
  <c r="O4584" i="1" s="1"/>
  <c r="M4583" i="1"/>
  <c r="N4583" i="1" s="1"/>
  <c r="O4583" i="1" s="1"/>
  <c r="M4582" i="1"/>
  <c r="N4582" i="1" s="1"/>
  <c r="O4582" i="1" s="1"/>
  <c r="M4581" i="1"/>
  <c r="N4581" i="1" s="1"/>
  <c r="O4581" i="1" s="1"/>
  <c r="M4580" i="1"/>
  <c r="M4579" i="1"/>
  <c r="N4579" i="1" s="1"/>
  <c r="O4579" i="1" s="1"/>
  <c r="M4578" i="1"/>
  <c r="N4578" i="1" s="1"/>
  <c r="O4578" i="1" s="1"/>
  <c r="M4577" i="1"/>
  <c r="N4577" i="1" s="1"/>
  <c r="M4576" i="1"/>
  <c r="N4576" i="1" s="1"/>
  <c r="O4576" i="1" s="1"/>
  <c r="M4575" i="1"/>
  <c r="N4575" i="1" s="1"/>
  <c r="O4575" i="1" s="1"/>
  <c r="M4574" i="1"/>
  <c r="N4574" i="1" s="1"/>
  <c r="O4574" i="1" s="1"/>
  <c r="M4573" i="1"/>
  <c r="N4573" i="1" s="1"/>
  <c r="O4573" i="1" s="1"/>
  <c r="M4572" i="1"/>
  <c r="M4571" i="1"/>
  <c r="N4571" i="1" s="1"/>
  <c r="O4571" i="1" s="1"/>
  <c r="M4570" i="1"/>
  <c r="N4570" i="1" s="1"/>
  <c r="O4570" i="1" s="1"/>
  <c r="M4569" i="1"/>
  <c r="N4569" i="1" s="1"/>
  <c r="O4569" i="1" s="1"/>
  <c r="M4568" i="1"/>
  <c r="N4568" i="1" s="1"/>
  <c r="O4568" i="1" s="1"/>
  <c r="M4567" i="1"/>
  <c r="N4567" i="1" s="1"/>
  <c r="O4567" i="1" s="1"/>
  <c r="M4566" i="1"/>
  <c r="N4566" i="1" s="1"/>
  <c r="O4566" i="1" s="1"/>
  <c r="M4565" i="1"/>
  <c r="N4565" i="1" s="1"/>
  <c r="O4565" i="1" s="1"/>
  <c r="M4564" i="1"/>
  <c r="M4563" i="1"/>
  <c r="N4563" i="1" s="1"/>
  <c r="O4563" i="1" s="1"/>
  <c r="M4562" i="1"/>
  <c r="N4562" i="1" s="1"/>
  <c r="O4562" i="1" s="1"/>
  <c r="M4561" i="1"/>
  <c r="N4561" i="1" s="1"/>
  <c r="M4560" i="1"/>
  <c r="N4560" i="1" s="1"/>
  <c r="O4560" i="1" s="1"/>
  <c r="M4559" i="1"/>
  <c r="N4559" i="1" s="1"/>
  <c r="M4558" i="1"/>
  <c r="M4557" i="1"/>
  <c r="N4557" i="1" s="1"/>
  <c r="O4557" i="1" s="1"/>
  <c r="M4556" i="1"/>
  <c r="M4555" i="1"/>
  <c r="N4555" i="1" s="1"/>
  <c r="O4555" i="1" s="1"/>
  <c r="M4554" i="1"/>
  <c r="N4554" i="1" s="1"/>
  <c r="O4554" i="1" s="1"/>
  <c r="M4553" i="1"/>
  <c r="N4553" i="1" s="1"/>
  <c r="O4553" i="1" s="1"/>
  <c r="M4552" i="1"/>
  <c r="N4552" i="1" s="1"/>
  <c r="O4552" i="1" s="1"/>
  <c r="M4551" i="1"/>
  <c r="N4551" i="1" s="1"/>
  <c r="O4551" i="1" s="1"/>
  <c r="M4550" i="1"/>
  <c r="N4550" i="1" s="1"/>
  <c r="O4550" i="1" s="1"/>
  <c r="M4549" i="1"/>
  <c r="N4549" i="1" s="1"/>
  <c r="O4549" i="1" s="1"/>
  <c r="M4548" i="1"/>
  <c r="M4547" i="1"/>
  <c r="N4547" i="1" s="1"/>
  <c r="O4547" i="1" s="1"/>
  <c r="M4546" i="1"/>
  <c r="N4546" i="1" s="1"/>
  <c r="O4546" i="1" s="1"/>
  <c r="M4545" i="1"/>
  <c r="N4545" i="1" s="1"/>
  <c r="M4544" i="1"/>
  <c r="N4544" i="1" s="1"/>
  <c r="O4544" i="1" s="1"/>
  <c r="M4543" i="1"/>
  <c r="N4543" i="1" s="1"/>
  <c r="O4543" i="1" s="1"/>
  <c r="M4542" i="1"/>
  <c r="N4542" i="1" s="1"/>
  <c r="O4542" i="1" s="1"/>
  <c r="M4541" i="1"/>
  <c r="N4541" i="1" s="1"/>
  <c r="O4541" i="1" s="1"/>
  <c r="M4540" i="1"/>
  <c r="N4540" i="1" s="1"/>
  <c r="O4540" i="1" s="1"/>
  <c r="M4539" i="1"/>
  <c r="N4539" i="1" s="1"/>
  <c r="O4539" i="1" s="1"/>
  <c r="M4538" i="1"/>
  <c r="N4538" i="1" s="1"/>
  <c r="O4538" i="1" s="1"/>
  <c r="M4537" i="1"/>
  <c r="N4537" i="1" s="1"/>
  <c r="O4537" i="1" s="1"/>
  <c r="M4536" i="1"/>
  <c r="N4536" i="1" s="1"/>
  <c r="O4536" i="1" s="1"/>
  <c r="M4535" i="1"/>
  <c r="N4535" i="1" s="1"/>
  <c r="O4535" i="1" s="1"/>
  <c r="M4534" i="1"/>
  <c r="M4533" i="1"/>
  <c r="N4533" i="1" s="1"/>
  <c r="O4533" i="1" s="1"/>
  <c r="M4532" i="1"/>
  <c r="M4531" i="1"/>
  <c r="N4531" i="1" s="1"/>
  <c r="O4531" i="1" s="1"/>
  <c r="M4530" i="1"/>
  <c r="N4530" i="1" s="1"/>
  <c r="O4530" i="1" s="1"/>
  <c r="M4529" i="1"/>
  <c r="N4529" i="1" s="1"/>
  <c r="O4529" i="1" s="1"/>
  <c r="M4528" i="1"/>
  <c r="N4528" i="1" s="1"/>
  <c r="O4528" i="1" s="1"/>
  <c r="M4527" i="1"/>
  <c r="N4527" i="1" s="1"/>
  <c r="M4526" i="1"/>
  <c r="N4526" i="1" s="1"/>
  <c r="O4526" i="1" s="1"/>
  <c r="M4525" i="1"/>
  <c r="N4525" i="1" s="1"/>
  <c r="O4525" i="1" s="1"/>
  <c r="M4524" i="1"/>
  <c r="N4524" i="1" s="1"/>
  <c r="O4524" i="1" s="1"/>
  <c r="M4523" i="1"/>
  <c r="N4523" i="1" s="1"/>
  <c r="O4523" i="1" s="1"/>
  <c r="M4522" i="1"/>
  <c r="N4522" i="1" s="1"/>
  <c r="O4522" i="1" s="1"/>
  <c r="M4521" i="1"/>
  <c r="N4521" i="1" s="1"/>
  <c r="O4521" i="1" s="1"/>
  <c r="M4520" i="1"/>
  <c r="N4520" i="1" s="1"/>
  <c r="O4520" i="1" s="1"/>
  <c r="M4519" i="1"/>
  <c r="N4519" i="1" s="1"/>
  <c r="M4518" i="1"/>
  <c r="M4517" i="1"/>
  <c r="N4517" i="1" s="1"/>
  <c r="O4517" i="1" s="1"/>
  <c r="M4516" i="1"/>
  <c r="M4515" i="1"/>
  <c r="N4515" i="1" s="1"/>
  <c r="O4515" i="1" s="1"/>
  <c r="M4514" i="1"/>
  <c r="N4514" i="1" s="1"/>
  <c r="O4514" i="1" s="1"/>
  <c r="M4513" i="1"/>
  <c r="N4513" i="1" s="1"/>
  <c r="O4513" i="1" s="1"/>
  <c r="M4512" i="1"/>
  <c r="N4512" i="1" s="1"/>
  <c r="O4512" i="1" s="1"/>
  <c r="M4511" i="1"/>
  <c r="N4511" i="1" s="1"/>
  <c r="O4511" i="1" s="1"/>
  <c r="M4510" i="1"/>
  <c r="N4510" i="1" s="1"/>
  <c r="O4510" i="1" s="1"/>
  <c r="M4509" i="1"/>
  <c r="N4509" i="1" s="1"/>
  <c r="O4509" i="1" s="1"/>
  <c r="M4508" i="1"/>
  <c r="N4508" i="1" s="1"/>
  <c r="O4508" i="1" s="1"/>
  <c r="M4507" i="1"/>
  <c r="N4507" i="1" s="1"/>
  <c r="O4507" i="1" s="1"/>
  <c r="M4506" i="1"/>
  <c r="N4506" i="1" s="1"/>
  <c r="O4506" i="1" s="1"/>
  <c r="M4505" i="1"/>
  <c r="N4505" i="1" s="1"/>
  <c r="O4505" i="1" s="1"/>
  <c r="M4504" i="1"/>
  <c r="N4504" i="1" s="1"/>
  <c r="O4504" i="1" s="1"/>
  <c r="M4503" i="1"/>
  <c r="N4503" i="1" s="1"/>
  <c r="O4503" i="1" s="1"/>
  <c r="M4502" i="1"/>
  <c r="N4502" i="1" s="1"/>
  <c r="O4502" i="1" s="1"/>
  <c r="M4501" i="1"/>
  <c r="N4501" i="1" s="1"/>
  <c r="O4501" i="1" s="1"/>
  <c r="M4500" i="1"/>
  <c r="M4499" i="1"/>
  <c r="N4499" i="1" s="1"/>
  <c r="O4499" i="1" s="1"/>
  <c r="M4498" i="1"/>
  <c r="N4498" i="1" s="1"/>
  <c r="O4498" i="1" s="1"/>
  <c r="M4497" i="1"/>
  <c r="N4497" i="1" s="1"/>
  <c r="O4497" i="1" s="1"/>
  <c r="M4496" i="1"/>
  <c r="N4496" i="1" s="1"/>
  <c r="O4496" i="1" s="1"/>
  <c r="M4495" i="1"/>
  <c r="N4495" i="1" s="1"/>
  <c r="O4495" i="1" s="1"/>
  <c r="M4494" i="1"/>
  <c r="N4494" i="1" s="1"/>
  <c r="O4494" i="1" s="1"/>
  <c r="M4493" i="1"/>
  <c r="N4493" i="1" s="1"/>
  <c r="O4493" i="1" s="1"/>
  <c r="M4492" i="1"/>
  <c r="M4491" i="1"/>
  <c r="N4491" i="1" s="1"/>
  <c r="O4491" i="1" s="1"/>
  <c r="M4490" i="1"/>
  <c r="N4490" i="1" s="1"/>
  <c r="O4490" i="1" s="1"/>
  <c r="M4489" i="1"/>
  <c r="N4489" i="1" s="1"/>
  <c r="O4489" i="1" s="1"/>
  <c r="M4488" i="1"/>
  <c r="N4488" i="1" s="1"/>
  <c r="O4488" i="1" s="1"/>
  <c r="M4487" i="1"/>
  <c r="N4487" i="1" s="1"/>
  <c r="O4487" i="1" s="1"/>
  <c r="M4486" i="1"/>
  <c r="N4486" i="1" s="1"/>
  <c r="O4486" i="1" s="1"/>
  <c r="M4485" i="1"/>
  <c r="N4485" i="1" s="1"/>
  <c r="O4485" i="1" s="1"/>
  <c r="M4484" i="1"/>
  <c r="M4483" i="1"/>
  <c r="N4483" i="1" s="1"/>
  <c r="O4483" i="1" s="1"/>
  <c r="M4482" i="1"/>
  <c r="N4482" i="1" s="1"/>
  <c r="O4482" i="1" s="1"/>
  <c r="M4481" i="1"/>
  <c r="N4481" i="1" s="1"/>
  <c r="O4481" i="1" s="1"/>
  <c r="M4480" i="1"/>
  <c r="N4480" i="1" s="1"/>
  <c r="O4480" i="1" s="1"/>
  <c r="M4479" i="1"/>
  <c r="N4479" i="1" s="1"/>
  <c r="O4479" i="1" s="1"/>
  <c r="M4478" i="1"/>
  <c r="N4478" i="1" s="1"/>
  <c r="O4478" i="1" s="1"/>
  <c r="M4477" i="1"/>
  <c r="N4477" i="1" s="1"/>
  <c r="O4477" i="1" s="1"/>
  <c r="M4476" i="1"/>
  <c r="N4476" i="1" s="1"/>
  <c r="O4476" i="1" s="1"/>
  <c r="M4475" i="1"/>
  <c r="N4475" i="1" s="1"/>
  <c r="O4475" i="1" s="1"/>
  <c r="M4474" i="1"/>
  <c r="N4474" i="1" s="1"/>
  <c r="O4474" i="1" s="1"/>
  <c r="M4473" i="1"/>
  <c r="N4473" i="1" s="1"/>
  <c r="O4473" i="1" s="1"/>
  <c r="M4472" i="1"/>
  <c r="N4472" i="1" s="1"/>
  <c r="O4472" i="1" s="1"/>
  <c r="M4471" i="1"/>
  <c r="N4471" i="1" s="1"/>
  <c r="O4471" i="1" s="1"/>
  <c r="M4470" i="1"/>
  <c r="N4470" i="1" s="1"/>
  <c r="O4470" i="1" s="1"/>
  <c r="M4469" i="1"/>
  <c r="N4469" i="1" s="1"/>
  <c r="O4469" i="1" s="1"/>
  <c r="M4468" i="1"/>
  <c r="M4467" i="1"/>
  <c r="N4467" i="1" s="1"/>
  <c r="O4467" i="1" s="1"/>
  <c r="M4466" i="1"/>
  <c r="N4466" i="1" s="1"/>
  <c r="O4466" i="1" s="1"/>
  <c r="M4465" i="1"/>
  <c r="N4465" i="1" s="1"/>
  <c r="O4465" i="1" s="1"/>
  <c r="M4464" i="1"/>
  <c r="N4464" i="1" s="1"/>
  <c r="O4464" i="1" s="1"/>
  <c r="M4463" i="1"/>
  <c r="N4463" i="1" s="1"/>
  <c r="O4463" i="1" s="1"/>
  <c r="M4462" i="1"/>
  <c r="N4462" i="1" s="1"/>
  <c r="O4462" i="1" s="1"/>
  <c r="M4461" i="1"/>
  <c r="N4461" i="1" s="1"/>
  <c r="O4461" i="1" s="1"/>
  <c r="M4460" i="1"/>
  <c r="M4459" i="1"/>
  <c r="N4459" i="1" s="1"/>
  <c r="O4459" i="1" s="1"/>
  <c r="M4458" i="1"/>
  <c r="N4458" i="1" s="1"/>
  <c r="O4458" i="1" s="1"/>
  <c r="M4457" i="1"/>
  <c r="N4457" i="1" s="1"/>
  <c r="O4457" i="1" s="1"/>
  <c r="M4456" i="1"/>
  <c r="N4456" i="1" s="1"/>
  <c r="O4456" i="1" s="1"/>
  <c r="N4700" i="1"/>
  <c r="O4700" i="1" s="1"/>
  <c r="N4692" i="1"/>
  <c r="O4692" i="1" s="1"/>
  <c r="N4684" i="1"/>
  <c r="O4684" i="1" s="1"/>
  <c r="N4680" i="1"/>
  <c r="O4680" i="1" s="1"/>
  <c r="N4668" i="1"/>
  <c r="O4668" i="1" s="1"/>
  <c r="N4662" i="1"/>
  <c r="O4662" i="1" s="1"/>
  <c r="N4660" i="1"/>
  <c r="O4660" i="1" s="1"/>
  <c r="N4652" i="1"/>
  <c r="O4652" i="1" s="1"/>
  <c r="N4648" i="1"/>
  <c r="O4648" i="1" s="1"/>
  <c r="N4644" i="1"/>
  <c r="O4644" i="1" s="1"/>
  <c r="N4636" i="1"/>
  <c r="O4636" i="1" s="1"/>
  <c r="N4628" i="1"/>
  <c r="O4628" i="1" s="1"/>
  <c r="N4620" i="1"/>
  <c r="O4620" i="1" s="1"/>
  <c r="N4614" i="1"/>
  <c r="O4614" i="1" s="1"/>
  <c r="N4604" i="1"/>
  <c r="O4604" i="1" s="1"/>
  <c r="N4596" i="1"/>
  <c r="O4596" i="1" s="1"/>
  <c r="N4588" i="1"/>
  <c r="O4588" i="1" s="1"/>
  <c r="N4580" i="1"/>
  <c r="O4580" i="1" s="1"/>
  <c r="N4572" i="1"/>
  <c r="O4572" i="1" s="1"/>
  <c r="N4564" i="1"/>
  <c r="O4564" i="1" s="1"/>
  <c r="N4558" i="1"/>
  <c r="O4558" i="1" s="1"/>
  <c r="N4556" i="1"/>
  <c r="O4556" i="1" s="1"/>
  <c r="N4548" i="1"/>
  <c r="O4548" i="1" s="1"/>
  <c r="N4534" i="1"/>
  <c r="O4534" i="1" s="1"/>
  <c r="N4532" i="1"/>
  <c r="O4532" i="1" s="1"/>
  <c r="N4518" i="1"/>
  <c r="O4518" i="1" s="1"/>
  <c r="N4516" i="1"/>
  <c r="O4516" i="1" s="1"/>
  <c r="N4500" i="1"/>
  <c r="O4500" i="1" s="1"/>
  <c r="N4492" i="1"/>
  <c r="O4492" i="1" s="1"/>
  <c r="N4484" i="1"/>
  <c r="O4484" i="1" s="1"/>
  <c r="N4468" i="1"/>
  <c r="O4468" i="1" s="1"/>
  <c r="N4460" i="1"/>
  <c r="O4460" i="1" s="1"/>
  <c r="O4705" i="1"/>
  <c r="O4672" i="1"/>
  <c r="O4649" i="1"/>
  <c r="O4607" i="1"/>
  <c r="O4577" i="1"/>
  <c r="O4561" i="1"/>
  <c r="O4559" i="1"/>
  <c r="O4545" i="1"/>
  <c r="O4527" i="1"/>
  <c r="O4519" i="1"/>
  <c r="P4706" i="1"/>
  <c r="Q4706" i="1" s="1"/>
  <c r="R4706" i="1" s="1"/>
  <c r="P4705" i="1"/>
  <c r="Q4705" i="1" s="1"/>
  <c r="R4705" i="1" s="1"/>
  <c r="P4704" i="1"/>
  <c r="Q4704" i="1" s="1"/>
  <c r="R4704" i="1" s="1"/>
  <c r="P4703" i="1"/>
  <c r="Q4703" i="1" s="1"/>
  <c r="R4703" i="1" s="1"/>
  <c r="P4702" i="1"/>
  <c r="P4701" i="1"/>
  <c r="Q4701" i="1" s="1"/>
  <c r="R4701" i="1" s="1"/>
  <c r="P4700" i="1"/>
  <c r="Q4700" i="1" s="1"/>
  <c r="R4700" i="1" s="1"/>
  <c r="P4699" i="1"/>
  <c r="Q4699" i="1" s="1"/>
  <c r="R4699" i="1" s="1"/>
  <c r="P4698" i="1"/>
  <c r="Q4698" i="1" s="1"/>
  <c r="R4698" i="1" s="1"/>
  <c r="P4697" i="1"/>
  <c r="Q4697" i="1" s="1"/>
  <c r="R4697" i="1" s="1"/>
  <c r="P4696" i="1"/>
  <c r="Q4696" i="1" s="1"/>
  <c r="R4696" i="1" s="1"/>
  <c r="P4695" i="1"/>
  <c r="Q4695" i="1" s="1"/>
  <c r="R4695" i="1" s="1"/>
  <c r="P4694" i="1"/>
  <c r="P4693" i="1"/>
  <c r="Q4693" i="1" s="1"/>
  <c r="R4693" i="1" s="1"/>
  <c r="P4692" i="1"/>
  <c r="Q4692" i="1" s="1"/>
  <c r="R4692" i="1" s="1"/>
  <c r="P4691" i="1"/>
  <c r="Q4691" i="1" s="1"/>
  <c r="R4691" i="1" s="1"/>
  <c r="P4690" i="1"/>
  <c r="Q4690" i="1" s="1"/>
  <c r="R4690" i="1" s="1"/>
  <c r="P4689" i="1"/>
  <c r="Q4689" i="1" s="1"/>
  <c r="R4689" i="1" s="1"/>
  <c r="P4688" i="1"/>
  <c r="Q4688" i="1" s="1"/>
  <c r="R4688" i="1" s="1"/>
  <c r="P4687" i="1"/>
  <c r="Q4687" i="1" s="1"/>
  <c r="R4687" i="1" s="1"/>
  <c r="P4686" i="1"/>
  <c r="P4685" i="1"/>
  <c r="P4684" i="1"/>
  <c r="Q4684" i="1" s="1"/>
  <c r="R4684" i="1" s="1"/>
  <c r="P4683" i="1"/>
  <c r="Q4683" i="1" s="1"/>
  <c r="R4683" i="1" s="1"/>
  <c r="P4682" i="1"/>
  <c r="Q4682" i="1" s="1"/>
  <c r="R4682" i="1" s="1"/>
  <c r="P4681" i="1"/>
  <c r="Q4681" i="1" s="1"/>
  <c r="R4681" i="1" s="1"/>
  <c r="P4680" i="1"/>
  <c r="Q4680" i="1" s="1"/>
  <c r="R4680" i="1" s="1"/>
  <c r="P4679" i="1"/>
  <c r="Q4679" i="1" s="1"/>
  <c r="R4679" i="1" s="1"/>
  <c r="P4678" i="1"/>
  <c r="P4677" i="1"/>
  <c r="Q4677" i="1" s="1"/>
  <c r="R4677" i="1" s="1"/>
  <c r="P4676" i="1"/>
  <c r="Q4676" i="1" s="1"/>
  <c r="R4676" i="1" s="1"/>
  <c r="P4675" i="1"/>
  <c r="Q4675" i="1" s="1"/>
  <c r="R4675" i="1" s="1"/>
  <c r="P4674" i="1"/>
  <c r="P4673" i="1"/>
  <c r="Q4673" i="1" s="1"/>
  <c r="R4673" i="1" s="1"/>
  <c r="P4672" i="1"/>
  <c r="Q4672" i="1" s="1"/>
  <c r="R4672" i="1" s="1"/>
  <c r="P4671" i="1"/>
  <c r="Q4671" i="1" s="1"/>
  <c r="R4671" i="1" s="1"/>
  <c r="P4670" i="1"/>
  <c r="P4669" i="1"/>
  <c r="Q4669" i="1" s="1"/>
  <c r="R4669" i="1" s="1"/>
  <c r="P4668" i="1"/>
  <c r="Q4668" i="1" s="1"/>
  <c r="R4668" i="1" s="1"/>
  <c r="P4667" i="1"/>
  <c r="Q4667" i="1" s="1"/>
  <c r="R4667" i="1" s="1"/>
  <c r="P4666" i="1"/>
  <c r="Q4666" i="1" s="1"/>
  <c r="R4666" i="1" s="1"/>
  <c r="P4665" i="1"/>
  <c r="Q4665" i="1" s="1"/>
  <c r="R4665" i="1" s="1"/>
  <c r="P4664" i="1"/>
  <c r="Q4664" i="1" s="1"/>
  <c r="R4664" i="1" s="1"/>
  <c r="P4663" i="1"/>
  <c r="Q4663" i="1" s="1"/>
  <c r="R4663" i="1" s="1"/>
  <c r="P4662" i="1"/>
  <c r="P4661" i="1"/>
  <c r="Q4661" i="1" s="1"/>
  <c r="R4661" i="1" s="1"/>
  <c r="P4660" i="1"/>
  <c r="Q4660" i="1" s="1"/>
  <c r="R4660" i="1" s="1"/>
  <c r="P4659" i="1"/>
  <c r="Q4659" i="1" s="1"/>
  <c r="R4659" i="1" s="1"/>
  <c r="P4658" i="1"/>
  <c r="Q4658" i="1" s="1"/>
  <c r="R4658" i="1" s="1"/>
  <c r="P4657" i="1"/>
  <c r="Q4657" i="1" s="1"/>
  <c r="R4657" i="1" s="1"/>
  <c r="P4656" i="1"/>
  <c r="Q4656" i="1" s="1"/>
  <c r="R4656" i="1" s="1"/>
  <c r="P4655" i="1"/>
  <c r="Q4655" i="1" s="1"/>
  <c r="R4655" i="1" s="1"/>
  <c r="P4654" i="1"/>
  <c r="P4653" i="1"/>
  <c r="Q4653" i="1" s="1"/>
  <c r="R4653" i="1" s="1"/>
  <c r="P4652" i="1"/>
  <c r="Q4652" i="1" s="1"/>
  <c r="R4652" i="1" s="1"/>
  <c r="P4651" i="1"/>
  <c r="Q4651" i="1" s="1"/>
  <c r="R4651" i="1" s="1"/>
  <c r="P4650" i="1"/>
  <c r="Q4650" i="1" s="1"/>
  <c r="R4650" i="1" s="1"/>
  <c r="P4649" i="1"/>
  <c r="Q4649" i="1" s="1"/>
  <c r="R4649" i="1" s="1"/>
  <c r="P4648" i="1"/>
  <c r="Q4648" i="1" s="1"/>
  <c r="R4648" i="1" s="1"/>
  <c r="P4647" i="1"/>
  <c r="Q4647" i="1" s="1"/>
  <c r="R4647" i="1" s="1"/>
  <c r="P4646" i="1"/>
  <c r="P4645" i="1"/>
  <c r="Q4645" i="1" s="1"/>
  <c r="R4645" i="1" s="1"/>
  <c r="P4644" i="1"/>
  <c r="Q4644" i="1" s="1"/>
  <c r="R4644" i="1" s="1"/>
  <c r="P4643" i="1"/>
  <c r="Q4643" i="1" s="1"/>
  <c r="R4643" i="1" s="1"/>
  <c r="P4642" i="1"/>
  <c r="Q4642" i="1" s="1"/>
  <c r="R4642" i="1" s="1"/>
  <c r="P4641" i="1"/>
  <c r="Q4641" i="1" s="1"/>
  <c r="R4641" i="1" s="1"/>
  <c r="P4640" i="1"/>
  <c r="Q4640" i="1" s="1"/>
  <c r="R4640" i="1" s="1"/>
  <c r="P4639" i="1"/>
  <c r="Q4639" i="1" s="1"/>
  <c r="R4639" i="1" s="1"/>
  <c r="P4638" i="1"/>
  <c r="P4637" i="1"/>
  <c r="Q4637" i="1" s="1"/>
  <c r="R4637" i="1" s="1"/>
  <c r="P4636" i="1"/>
  <c r="Q4636" i="1" s="1"/>
  <c r="R4636" i="1" s="1"/>
  <c r="P4635" i="1"/>
  <c r="Q4635" i="1" s="1"/>
  <c r="R4635" i="1" s="1"/>
  <c r="P4634" i="1"/>
  <c r="Q4634" i="1" s="1"/>
  <c r="R4634" i="1" s="1"/>
  <c r="P4633" i="1"/>
  <c r="Q4633" i="1" s="1"/>
  <c r="R4633" i="1" s="1"/>
  <c r="P4632" i="1"/>
  <c r="Q4632" i="1" s="1"/>
  <c r="R4632" i="1" s="1"/>
  <c r="P4631" i="1"/>
  <c r="Q4631" i="1" s="1"/>
  <c r="R4631" i="1" s="1"/>
  <c r="P4630" i="1"/>
  <c r="P4629" i="1"/>
  <c r="P4628" i="1"/>
  <c r="Q4628" i="1" s="1"/>
  <c r="R4628" i="1" s="1"/>
  <c r="P4627" i="1"/>
  <c r="Q4627" i="1" s="1"/>
  <c r="R4627" i="1" s="1"/>
  <c r="P4626" i="1"/>
  <c r="Q4626" i="1" s="1"/>
  <c r="R4626" i="1" s="1"/>
  <c r="P4625" i="1"/>
  <c r="Q4625" i="1" s="1"/>
  <c r="R4625" i="1" s="1"/>
  <c r="P4624" i="1"/>
  <c r="Q4624" i="1" s="1"/>
  <c r="R4624" i="1" s="1"/>
  <c r="P4623" i="1"/>
  <c r="Q4623" i="1" s="1"/>
  <c r="R4623" i="1" s="1"/>
  <c r="P4622" i="1"/>
  <c r="P4621" i="1"/>
  <c r="Q4621" i="1" s="1"/>
  <c r="R4621" i="1" s="1"/>
  <c r="P4620" i="1"/>
  <c r="Q4620" i="1" s="1"/>
  <c r="R4620" i="1" s="1"/>
  <c r="P4619" i="1"/>
  <c r="Q4619" i="1" s="1"/>
  <c r="R4619" i="1" s="1"/>
  <c r="P4618" i="1"/>
  <c r="Q4618" i="1" s="1"/>
  <c r="R4618" i="1" s="1"/>
  <c r="P4617" i="1"/>
  <c r="Q4617" i="1" s="1"/>
  <c r="R4617" i="1" s="1"/>
  <c r="P4616" i="1"/>
  <c r="Q4616" i="1" s="1"/>
  <c r="R4616" i="1" s="1"/>
  <c r="P4615" i="1"/>
  <c r="Q4615" i="1" s="1"/>
  <c r="R4615" i="1" s="1"/>
  <c r="P4614" i="1"/>
  <c r="Q4614" i="1" s="1"/>
  <c r="R4614" i="1" s="1"/>
  <c r="P4613" i="1"/>
  <c r="Q4613" i="1" s="1"/>
  <c r="R4613" i="1" s="1"/>
  <c r="P4612" i="1"/>
  <c r="Q4612" i="1" s="1"/>
  <c r="R4612" i="1" s="1"/>
  <c r="P4611" i="1"/>
  <c r="Q4611" i="1" s="1"/>
  <c r="R4611" i="1" s="1"/>
  <c r="P4610" i="1"/>
  <c r="P4609" i="1"/>
  <c r="Q4609" i="1" s="1"/>
  <c r="R4609" i="1" s="1"/>
  <c r="P4608" i="1"/>
  <c r="Q4608" i="1" s="1"/>
  <c r="R4608" i="1" s="1"/>
  <c r="P4607" i="1"/>
  <c r="Q4607" i="1" s="1"/>
  <c r="R4607" i="1" s="1"/>
  <c r="P4606" i="1"/>
  <c r="P4605" i="1"/>
  <c r="P4604" i="1"/>
  <c r="Q4604" i="1" s="1"/>
  <c r="R4604" i="1" s="1"/>
  <c r="P4603" i="1"/>
  <c r="Q4603" i="1" s="1"/>
  <c r="R4603" i="1" s="1"/>
  <c r="P4602" i="1"/>
  <c r="Q4602" i="1" s="1"/>
  <c r="R4602" i="1" s="1"/>
  <c r="P4601" i="1"/>
  <c r="Q4601" i="1" s="1"/>
  <c r="R4601" i="1" s="1"/>
  <c r="P4600" i="1"/>
  <c r="Q4600" i="1" s="1"/>
  <c r="R4600" i="1" s="1"/>
  <c r="P4599" i="1"/>
  <c r="Q4599" i="1" s="1"/>
  <c r="R4599" i="1" s="1"/>
  <c r="P4598" i="1"/>
  <c r="P4597" i="1"/>
  <c r="Q4597" i="1" s="1"/>
  <c r="R4597" i="1" s="1"/>
  <c r="P4596" i="1"/>
  <c r="Q4596" i="1" s="1"/>
  <c r="R4596" i="1" s="1"/>
  <c r="P4595" i="1"/>
  <c r="Q4595" i="1" s="1"/>
  <c r="R4595" i="1" s="1"/>
  <c r="P4594" i="1"/>
  <c r="Q4594" i="1" s="1"/>
  <c r="R4594" i="1" s="1"/>
  <c r="P4593" i="1"/>
  <c r="Q4593" i="1" s="1"/>
  <c r="R4593" i="1" s="1"/>
  <c r="P4592" i="1"/>
  <c r="Q4592" i="1" s="1"/>
  <c r="R4592" i="1" s="1"/>
  <c r="P4591" i="1"/>
  <c r="Q4591" i="1" s="1"/>
  <c r="R4591" i="1" s="1"/>
  <c r="P4590" i="1"/>
  <c r="P4589" i="1"/>
  <c r="Q4589" i="1" s="1"/>
  <c r="R4589" i="1" s="1"/>
  <c r="P4588" i="1"/>
  <c r="Q4588" i="1" s="1"/>
  <c r="R4588" i="1" s="1"/>
  <c r="P4587" i="1"/>
  <c r="Q4587" i="1" s="1"/>
  <c r="R4587" i="1" s="1"/>
  <c r="P4586" i="1"/>
  <c r="Q4586" i="1" s="1"/>
  <c r="R4586" i="1" s="1"/>
  <c r="P4585" i="1"/>
  <c r="Q4585" i="1" s="1"/>
  <c r="R4585" i="1" s="1"/>
  <c r="P4584" i="1"/>
  <c r="Q4584" i="1" s="1"/>
  <c r="R4584" i="1" s="1"/>
  <c r="P4583" i="1"/>
  <c r="Q4583" i="1" s="1"/>
  <c r="R4583" i="1" s="1"/>
  <c r="P4582" i="1"/>
  <c r="P4581" i="1"/>
  <c r="Q4581" i="1" s="1"/>
  <c r="R4581" i="1" s="1"/>
  <c r="P4580" i="1"/>
  <c r="Q4580" i="1" s="1"/>
  <c r="R4580" i="1" s="1"/>
  <c r="P4579" i="1"/>
  <c r="Q4579" i="1" s="1"/>
  <c r="R4579" i="1" s="1"/>
  <c r="P4578" i="1"/>
  <c r="Q4578" i="1" s="1"/>
  <c r="R4578" i="1" s="1"/>
  <c r="P4577" i="1"/>
  <c r="Q4577" i="1" s="1"/>
  <c r="R4577" i="1" s="1"/>
  <c r="P4576" i="1"/>
  <c r="Q4576" i="1" s="1"/>
  <c r="R4576" i="1" s="1"/>
  <c r="P4575" i="1"/>
  <c r="Q4575" i="1" s="1"/>
  <c r="R4575" i="1" s="1"/>
  <c r="P4574" i="1"/>
  <c r="P4573" i="1"/>
  <c r="Q4573" i="1" s="1"/>
  <c r="R4573" i="1" s="1"/>
  <c r="P4572" i="1"/>
  <c r="Q4572" i="1" s="1"/>
  <c r="R4572" i="1" s="1"/>
  <c r="P4571" i="1"/>
  <c r="Q4571" i="1" s="1"/>
  <c r="R4571" i="1" s="1"/>
  <c r="P4570" i="1"/>
  <c r="Q4570" i="1" s="1"/>
  <c r="R4570" i="1" s="1"/>
  <c r="P4569" i="1"/>
  <c r="Q4569" i="1" s="1"/>
  <c r="R4569" i="1" s="1"/>
  <c r="P4568" i="1"/>
  <c r="Q4568" i="1" s="1"/>
  <c r="R4568" i="1" s="1"/>
  <c r="P4567" i="1"/>
  <c r="Q4567" i="1" s="1"/>
  <c r="R4567" i="1" s="1"/>
  <c r="P4566" i="1"/>
  <c r="P4565" i="1"/>
  <c r="Q4565" i="1" s="1"/>
  <c r="R4565" i="1" s="1"/>
  <c r="P4564" i="1"/>
  <c r="Q4564" i="1" s="1"/>
  <c r="R4564" i="1" s="1"/>
  <c r="P4563" i="1"/>
  <c r="Q4563" i="1" s="1"/>
  <c r="R4563" i="1" s="1"/>
  <c r="P4562" i="1"/>
  <c r="Q4562" i="1" s="1"/>
  <c r="R4562" i="1" s="1"/>
  <c r="P4561" i="1"/>
  <c r="Q4561" i="1" s="1"/>
  <c r="R4561" i="1" s="1"/>
  <c r="P4560" i="1"/>
  <c r="Q4560" i="1" s="1"/>
  <c r="R4560" i="1" s="1"/>
  <c r="P4559" i="1"/>
  <c r="Q4559" i="1" s="1"/>
  <c r="R4559" i="1" s="1"/>
  <c r="P4558" i="1"/>
  <c r="P4557" i="1"/>
  <c r="Q4557" i="1" s="1"/>
  <c r="R4557" i="1" s="1"/>
  <c r="P4556" i="1"/>
  <c r="Q4556" i="1" s="1"/>
  <c r="R4556" i="1" s="1"/>
  <c r="P4555" i="1"/>
  <c r="Q4555" i="1" s="1"/>
  <c r="R4555" i="1" s="1"/>
  <c r="P4554" i="1"/>
  <c r="Q4554" i="1" s="1"/>
  <c r="R4554" i="1" s="1"/>
  <c r="P4553" i="1"/>
  <c r="Q4553" i="1" s="1"/>
  <c r="R4553" i="1" s="1"/>
  <c r="P4552" i="1"/>
  <c r="Q4552" i="1" s="1"/>
  <c r="R4552" i="1" s="1"/>
  <c r="P4551" i="1"/>
  <c r="Q4551" i="1" s="1"/>
  <c r="R4551" i="1" s="1"/>
  <c r="P4550" i="1"/>
  <c r="P4549" i="1"/>
  <c r="Q4549" i="1" s="1"/>
  <c r="R4549" i="1" s="1"/>
  <c r="P4548" i="1"/>
  <c r="Q4548" i="1" s="1"/>
  <c r="R4548" i="1" s="1"/>
  <c r="P4547" i="1"/>
  <c r="Q4547" i="1" s="1"/>
  <c r="R4547" i="1" s="1"/>
  <c r="P4546" i="1"/>
  <c r="Q4546" i="1" s="1"/>
  <c r="R4546" i="1" s="1"/>
  <c r="P4545" i="1"/>
  <c r="Q4545" i="1" s="1"/>
  <c r="R4545" i="1" s="1"/>
  <c r="P4544" i="1"/>
  <c r="Q4544" i="1" s="1"/>
  <c r="R4544" i="1" s="1"/>
  <c r="P4543" i="1"/>
  <c r="Q4543" i="1" s="1"/>
  <c r="R4543" i="1" s="1"/>
  <c r="P4542" i="1"/>
  <c r="P4541" i="1"/>
  <c r="Q4541" i="1" s="1"/>
  <c r="R4541" i="1" s="1"/>
  <c r="P4540" i="1"/>
  <c r="Q4540" i="1" s="1"/>
  <c r="R4540" i="1" s="1"/>
  <c r="P4539" i="1"/>
  <c r="Q4539" i="1" s="1"/>
  <c r="R4539" i="1" s="1"/>
  <c r="P4538" i="1"/>
  <c r="P4537" i="1"/>
  <c r="Q4537" i="1" s="1"/>
  <c r="R4537" i="1" s="1"/>
  <c r="P4536" i="1"/>
  <c r="Q4536" i="1" s="1"/>
  <c r="R4536" i="1" s="1"/>
  <c r="P4535" i="1"/>
  <c r="Q4535" i="1" s="1"/>
  <c r="R4535" i="1" s="1"/>
  <c r="P4534" i="1"/>
  <c r="P4533" i="1"/>
  <c r="Q4533" i="1" s="1"/>
  <c r="R4533" i="1" s="1"/>
  <c r="P4532" i="1"/>
  <c r="Q4532" i="1" s="1"/>
  <c r="R4532" i="1" s="1"/>
  <c r="P4531" i="1"/>
  <c r="Q4531" i="1" s="1"/>
  <c r="R4531" i="1" s="1"/>
  <c r="P4530" i="1"/>
  <c r="Q4530" i="1" s="1"/>
  <c r="R4530" i="1" s="1"/>
  <c r="P4529" i="1"/>
  <c r="Q4529" i="1" s="1"/>
  <c r="R4529" i="1" s="1"/>
  <c r="P4528" i="1"/>
  <c r="Q4528" i="1" s="1"/>
  <c r="R4528" i="1" s="1"/>
  <c r="P4527" i="1"/>
  <c r="Q4527" i="1" s="1"/>
  <c r="R4527" i="1" s="1"/>
  <c r="P4526" i="1"/>
  <c r="P4525" i="1"/>
  <c r="P4524" i="1"/>
  <c r="Q4524" i="1" s="1"/>
  <c r="R4524" i="1" s="1"/>
  <c r="P4523" i="1"/>
  <c r="Q4523" i="1" s="1"/>
  <c r="R4523" i="1" s="1"/>
  <c r="P4522" i="1"/>
  <c r="Q4522" i="1" s="1"/>
  <c r="R4522" i="1" s="1"/>
  <c r="P4521" i="1"/>
  <c r="Q4521" i="1" s="1"/>
  <c r="R4521" i="1" s="1"/>
  <c r="P4520" i="1"/>
  <c r="Q4520" i="1" s="1"/>
  <c r="R4520" i="1" s="1"/>
  <c r="P4519" i="1"/>
  <c r="Q4519" i="1" s="1"/>
  <c r="R4519" i="1" s="1"/>
  <c r="P4518" i="1"/>
  <c r="P4517" i="1"/>
  <c r="Q4517" i="1" s="1"/>
  <c r="R4517" i="1" s="1"/>
  <c r="P4516" i="1"/>
  <c r="Q4516" i="1" s="1"/>
  <c r="R4516" i="1" s="1"/>
  <c r="P4515" i="1"/>
  <c r="Q4515" i="1" s="1"/>
  <c r="R4515" i="1" s="1"/>
  <c r="P4514" i="1"/>
  <c r="Q4514" i="1" s="1"/>
  <c r="R4514" i="1" s="1"/>
  <c r="P4513" i="1"/>
  <c r="Q4513" i="1" s="1"/>
  <c r="R4513" i="1" s="1"/>
  <c r="P4512" i="1"/>
  <c r="Q4512" i="1" s="1"/>
  <c r="R4512" i="1" s="1"/>
  <c r="P4511" i="1"/>
  <c r="Q4511" i="1" s="1"/>
  <c r="R4511" i="1" s="1"/>
  <c r="P4510" i="1"/>
  <c r="P4509" i="1"/>
  <c r="Q4509" i="1" s="1"/>
  <c r="R4509" i="1" s="1"/>
  <c r="P4508" i="1"/>
  <c r="Q4508" i="1" s="1"/>
  <c r="R4508" i="1" s="1"/>
  <c r="P4507" i="1"/>
  <c r="Q4507" i="1" s="1"/>
  <c r="R4507" i="1" s="1"/>
  <c r="P4506" i="1"/>
  <c r="Q4506" i="1" s="1"/>
  <c r="R4506" i="1" s="1"/>
  <c r="P4505" i="1"/>
  <c r="Q4505" i="1" s="1"/>
  <c r="R4505" i="1" s="1"/>
  <c r="P4504" i="1"/>
  <c r="Q4504" i="1" s="1"/>
  <c r="R4504" i="1" s="1"/>
  <c r="P4503" i="1"/>
  <c r="Q4503" i="1" s="1"/>
  <c r="R4503" i="1" s="1"/>
  <c r="P4502" i="1"/>
  <c r="P4501" i="1"/>
  <c r="P4500" i="1"/>
  <c r="Q4500" i="1" s="1"/>
  <c r="R4500" i="1" s="1"/>
  <c r="P4499" i="1"/>
  <c r="Q4499" i="1" s="1"/>
  <c r="R4499" i="1" s="1"/>
  <c r="P4498" i="1"/>
  <c r="P4497" i="1"/>
  <c r="Q4497" i="1" s="1"/>
  <c r="R4497" i="1" s="1"/>
  <c r="P4496" i="1"/>
  <c r="Q4496" i="1" s="1"/>
  <c r="R4496" i="1" s="1"/>
  <c r="P4495" i="1"/>
  <c r="Q4495" i="1" s="1"/>
  <c r="R4495" i="1" s="1"/>
  <c r="P4494" i="1"/>
  <c r="P4493" i="1"/>
  <c r="Q4493" i="1" s="1"/>
  <c r="R4493" i="1" s="1"/>
  <c r="P4492" i="1"/>
  <c r="Q4492" i="1" s="1"/>
  <c r="R4492" i="1" s="1"/>
  <c r="P4491" i="1"/>
  <c r="Q4491" i="1" s="1"/>
  <c r="P4490" i="1"/>
  <c r="Q4490" i="1" s="1"/>
  <c r="R4490" i="1" s="1"/>
  <c r="P4489" i="1"/>
  <c r="Q4489" i="1" s="1"/>
  <c r="R4489" i="1" s="1"/>
  <c r="P4488" i="1"/>
  <c r="Q4488" i="1" s="1"/>
  <c r="R4488" i="1" s="1"/>
  <c r="P4487" i="1"/>
  <c r="Q4487" i="1" s="1"/>
  <c r="R4487" i="1" s="1"/>
  <c r="P4486" i="1"/>
  <c r="Q4486" i="1" s="1"/>
  <c r="R4486" i="1" s="1"/>
  <c r="P4485" i="1"/>
  <c r="Q4485" i="1" s="1"/>
  <c r="R4485" i="1" s="1"/>
  <c r="P4484" i="1"/>
  <c r="Q4484" i="1" s="1"/>
  <c r="R4484" i="1" s="1"/>
  <c r="P4483" i="1"/>
  <c r="Q4483" i="1" s="1"/>
  <c r="R4483" i="1" s="1"/>
  <c r="P4482" i="1"/>
  <c r="Q4482" i="1" s="1"/>
  <c r="R4482" i="1" s="1"/>
  <c r="P4481" i="1"/>
  <c r="Q4481" i="1" s="1"/>
  <c r="R4481" i="1" s="1"/>
  <c r="P4480" i="1"/>
  <c r="Q4480" i="1" s="1"/>
  <c r="R4480" i="1" s="1"/>
  <c r="P4479" i="1"/>
  <c r="Q4479" i="1" s="1"/>
  <c r="R4479" i="1" s="1"/>
  <c r="P4478" i="1"/>
  <c r="P4477" i="1"/>
  <c r="P4476" i="1"/>
  <c r="Q4476" i="1" s="1"/>
  <c r="R4476" i="1" s="1"/>
  <c r="P4475" i="1"/>
  <c r="Q4475" i="1" s="1"/>
  <c r="R4475" i="1" s="1"/>
  <c r="P4474" i="1"/>
  <c r="Q4474" i="1" s="1"/>
  <c r="R4474" i="1" s="1"/>
  <c r="P4473" i="1"/>
  <c r="Q4473" i="1" s="1"/>
  <c r="R4473" i="1" s="1"/>
  <c r="P4472" i="1"/>
  <c r="Q4472" i="1" s="1"/>
  <c r="R4472" i="1" s="1"/>
  <c r="P4471" i="1"/>
  <c r="Q4471" i="1" s="1"/>
  <c r="R4471" i="1" s="1"/>
  <c r="P4470" i="1"/>
  <c r="P4469" i="1"/>
  <c r="P4468" i="1"/>
  <c r="Q4468" i="1" s="1"/>
  <c r="R4468" i="1" s="1"/>
  <c r="P4467" i="1"/>
  <c r="Q4467" i="1" s="1"/>
  <c r="P4466" i="1"/>
  <c r="Q4466" i="1" s="1"/>
  <c r="R4466" i="1" s="1"/>
  <c r="P4465" i="1"/>
  <c r="Q4465" i="1" s="1"/>
  <c r="R4465" i="1" s="1"/>
  <c r="P4464" i="1"/>
  <c r="Q4464" i="1" s="1"/>
  <c r="R4464" i="1" s="1"/>
  <c r="P4463" i="1"/>
  <c r="Q4463" i="1" s="1"/>
  <c r="R4463" i="1" s="1"/>
  <c r="P4462" i="1"/>
  <c r="P4461" i="1"/>
  <c r="Q4461" i="1" s="1"/>
  <c r="R4461" i="1" s="1"/>
  <c r="P4460" i="1"/>
  <c r="Q4460" i="1" s="1"/>
  <c r="R4460" i="1" s="1"/>
  <c r="P4459" i="1"/>
  <c r="Q4459" i="1" s="1"/>
  <c r="R4459" i="1" s="1"/>
  <c r="P4458" i="1"/>
  <c r="Q4458" i="1" s="1"/>
  <c r="R4458" i="1" s="1"/>
  <c r="P4457" i="1"/>
  <c r="Q4457" i="1" s="1"/>
  <c r="R4457" i="1" s="1"/>
  <c r="P4456" i="1"/>
  <c r="Q4456" i="1" s="1"/>
  <c r="R4456" i="1" s="1"/>
  <c r="Q4702" i="1"/>
  <c r="R4702" i="1" s="1"/>
  <c r="Q4694" i="1"/>
  <c r="R4694" i="1" s="1"/>
  <c r="Q4686" i="1"/>
  <c r="R4686" i="1" s="1"/>
  <c r="Q4685" i="1"/>
  <c r="R4685" i="1" s="1"/>
  <c r="Q4678" i="1"/>
  <c r="R4678" i="1" s="1"/>
  <c r="Q4674" i="1"/>
  <c r="R4674" i="1" s="1"/>
  <c r="Q4670" i="1"/>
  <c r="R4670" i="1" s="1"/>
  <c r="Q4662" i="1"/>
  <c r="R4662" i="1" s="1"/>
  <c r="Q4654" i="1"/>
  <c r="R4654" i="1" s="1"/>
  <c r="Q4646" i="1"/>
  <c r="R4646" i="1" s="1"/>
  <c r="Q4638" i="1"/>
  <c r="R4638" i="1" s="1"/>
  <c r="Q4630" i="1"/>
  <c r="R4630" i="1" s="1"/>
  <c r="Q4629" i="1"/>
  <c r="R4629" i="1" s="1"/>
  <c r="Q4622" i="1"/>
  <c r="R4622" i="1" s="1"/>
  <c r="Q4610" i="1"/>
  <c r="R4610" i="1" s="1"/>
  <c r="Q4606" i="1"/>
  <c r="R4606" i="1" s="1"/>
  <c r="Q4605" i="1"/>
  <c r="R4605" i="1" s="1"/>
  <c r="Q4598" i="1"/>
  <c r="R4598" i="1" s="1"/>
  <c r="Q4590" i="1"/>
  <c r="R4590" i="1" s="1"/>
  <c r="Q4582" i="1"/>
  <c r="R4582" i="1" s="1"/>
  <c r="Q4574" i="1"/>
  <c r="R4574" i="1" s="1"/>
  <c r="Q4566" i="1"/>
  <c r="R4566" i="1" s="1"/>
  <c r="Q4558" i="1"/>
  <c r="R4558" i="1" s="1"/>
  <c r="Q4550" i="1"/>
  <c r="R4550" i="1" s="1"/>
  <c r="Q4542" i="1"/>
  <c r="R4542" i="1" s="1"/>
  <c r="Q4538" i="1"/>
  <c r="R4538" i="1" s="1"/>
  <c r="Q4534" i="1"/>
  <c r="R4534" i="1" s="1"/>
  <c r="Q4526" i="1"/>
  <c r="R4526" i="1" s="1"/>
  <c r="Q4525" i="1"/>
  <c r="R4525" i="1" s="1"/>
  <c r="Q4518" i="1"/>
  <c r="R4518" i="1" s="1"/>
  <c r="Q4510" i="1"/>
  <c r="R4510" i="1" s="1"/>
  <c r="Q4502" i="1"/>
  <c r="R4502" i="1" s="1"/>
  <c r="Q4501" i="1"/>
  <c r="R4501" i="1" s="1"/>
  <c r="Q4498" i="1"/>
  <c r="R4498" i="1" s="1"/>
  <c r="Q4494" i="1"/>
  <c r="R4494" i="1" s="1"/>
  <c r="Q4478" i="1"/>
  <c r="R4478" i="1" s="1"/>
  <c r="Q4477" i="1"/>
  <c r="R4477" i="1" s="1"/>
  <c r="Q4470" i="1"/>
  <c r="R4470" i="1" s="1"/>
  <c r="Q4469" i="1"/>
  <c r="R4469" i="1" s="1"/>
  <c r="Q4462" i="1"/>
  <c r="R4462" i="1" s="1"/>
  <c r="R4491" i="1"/>
  <c r="R4467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J4455" i="1"/>
  <c r="L4455" i="1" s="1"/>
  <c r="J4454" i="1"/>
  <c r="J4453" i="1"/>
  <c r="L4453" i="1" s="1"/>
  <c r="J4452" i="1"/>
  <c r="L4452" i="1" s="1"/>
  <c r="J4451" i="1"/>
  <c r="L4451" i="1" s="1"/>
  <c r="J4450" i="1"/>
  <c r="J4449" i="1"/>
  <c r="L4449" i="1" s="1"/>
  <c r="J4448" i="1"/>
  <c r="L4448" i="1" s="1"/>
  <c r="J4447" i="1"/>
  <c r="J4446" i="1"/>
  <c r="J4445" i="1"/>
  <c r="L4445" i="1" s="1"/>
  <c r="J4444" i="1"/>
  <c r="L4444" i="1" s="1"/>
  <c r="J4443" i="1"/>
  <c r="L4443" i="1" s="1"/>
  <c r="J4442" i="1"/>
  <c r="L4442" i="1" s="1"/>
  <c r="J4441" i="1"/>
  <c r="L4441" i="1" s="1"/>
  <c r="J4440" i="1"/>
  <c r="L4440" i="1" s="1"/>
  <c r="J4439" i="1"/>
  <c r="L4439" i="1" s="1"/>
  <c r="J4438" i="1"/>
  <c r="J4437" i="1"/>
  <c r="L4437" i="1" s="1"/>
  <c r="J4436" i="1"/>
  <c r="L4436" i="1" s="1"/>
  <c r="J4435" i="1"/>
  <c r="L4435" i="1" s="1"/>
  <c r="J4434" i="1"/>
  <c r="J4433" i="1"/>
  <c r="L4433" i="1" s="1"/>
  <c r="J4432" i="1"/>
  <c r="L4432" i="1" s="1"/>
  <c r="J4431" i="1"/>
  <c r="J4430" i="1"/>
  <c r="J4429" i="1"/>
  <c r="L4429" i="1" s="1"/>
  <c r="J4428" i="1"/>
  <c r="L4428" i="1" s="1"/>
  <c r="J4427" i="1"/>
  <c r="L4427" i="1" s="1"/>
  <c r="J4426" i="1"/>
  <c r="L4426" i="1" s="1"/>
  <c r="J4425" i="1"/>
  <c r="L4425" i="1" s="1"/>
  <c r="J4424" i="1"/>
  <c r="J4423" i="1"/>
  <c r="L4423" i="1" s="1"/>
  <c r="J4422" i="1"/>
  <c r="J4421" i="1"/>
  <c r="J4420" i="1"/>
  <c r="L4420" i="1" s="1"/>
  <c r="J4419" i="1"/>
  <c r="L4419" i="1" s="1"/>
  <c r="J4418" i="1"/>
  <c r="L4418" i="1" s="1"/>
  <c r="J4417" i="1"/>
  <c r="L4417" i="1" s="1"/>
  <c r="J4416" i="1"/>
  <c r="L4416" i="1" s="1"/>
  <c r="J4415" i="1"/>
  <c r="J4414" i="1"/>
  <c r="J4413" i="1"/>
  <c r="L4413" i="1" s="1"/>
  <c r="J4412" i="1"/>
  <c r="L4412" i="1" s="1"/>
  <c r="J4411" i="1"/>
  <c r="L4411" i="1" s="1"/>
  <c r="J4410" i="1"/>
  <c r="L4410" i="1" s="1"/>
  <c r="J4409" i="1"/>
  <c r="L4409" i="1" s="1"/>
  <c r="J4408" i="1"/>
  <c r="L4408" i="1" s="1"/>
  <c r="J4407" i="1"/>
  <c r="L4407" i="1" s="1"/>
  <c r="J4406" i="1"/>
  <c r="L4406" i="1" s="1"/>
  <c r="J4405" i="1"/>
  <c r="L4405" i="1" s="1"/>
  <c r="J4404" i="1"/>
  <c r="L4404" i="1" s="1"/>
  <c r="J4403" i="1"/>
  <c r="L4403" i="1" s="1"/>
  <c r="J4402" i="1"/>
  <c r="J4401" i="1"/>
  <c r="L4401" i="1" s="1"/>
  <c r="J4400" i="1"/>
  <c r="J4399" i="1"/>
  <c r="L4399" i="1" s="1"/>
  <c r="J4398" i="1"/>
  <c r="J4397" i="1"/>
  <c r="L4397" i="1" s="1"/>
  <c r="J4396" i="1"/>
  <c r="L4396" i="1" s="1"/>
  <c r="J4395" i="1"/>
  <c r="L4395" i="1" s="1"/>
  <c r="J4394" i="1"/>
  <c r="J4393" i="1"/>
  <c r="L4393" i="1" s="1"/>
  <c r="J4392" i="1"/>
  <c r="L4392" i="1" s="1"/>
  <c r="J4391" i="1"/>
  <c r="L4391" i="1" s="1"/>
  <c r="J4390" i="1"/>
  <c r="L4390" i="1" s="1"/>
  <c r="J4389" i="1"/>
  <c r="L4389" i="1" s="1"/>
  <c r="J4388" i="1"/>
  <c r="L4388" i="1" s="1"/>
  <c r="J4387" i="1"/>
  <c r="L4387" i="1" s="1"/>
  <c r="J4386" i="1"/>
  <c r="L4386" i="1" s="1"/>
  <c r="J4385" i="1"/>
  <c r="L4385" i="1" s="1"/>
  <c r="J4384" i="1"/>
  <c r="L4384" i="1" s="1"/>
  <c r="J4383" i="1"/>
  <c r="L4383" i="1" s="1"/>
  <c r="J4382" i="1"/>
  <c r="J4381" i="1"/>
  <c r="L4381" i="1" s="1"/>
  <c r="J4380" i="1"/>
  <c r="L4380" i="1" s="1"/>
  <c r="J4379" i="1"/>
  <c r="L4379" i="1" s="1"/>
  <c r="J4378" i="1"/>
  <c r="J4377" i="1"/>
  <c r="L4377" i="1" s="1"/>
  <c r="J4376" i="1"/>
  <c r="L4376" i="1" s="1"/>
  <c r="J4375" i="1"/>
  <c r="L4375" i="1" s="1"/>
  <c r="J4374" i="1"/>
  <c r="L4374" i="1" s="1"/>
  <c r="J4373" i="1"/>
  <c r="J4372" i="1"/>
  <c r="L4372" i="1" s="1"/>
  <c r="J4371" i="1"/>
  <c r="J4370" i="1"/>
  <c r="J4369" i="1"/>
  <c r="L4369" i="1" s="1"/>
  <c r="J4368" i="1"/>
  <c r="L4368" i="1" s="1"/>
  <c r="J4367" i="1"/>
  <c r="L4367" i="1" s="1"/>
  <c r="J4366" i="1"/>
  <c r="J4365" i="1"/>
  <c r="L4365" i="1" s="1"/>
  <c r="J4364" i="1"/>
  <c r="L4364" i="1" s="1"/>
  <c r="J4363" i="1"/>
  <c r="L4363" i="1" s="1"/>
  <c r="J4362" i="1"/>
  <c r="L4362" i="1" s="1"/>
  <c r="J4361" i="1"/>
  <c r="L4361" i="1" s="1"/>
  <c r="J4360" i="1"/>
  <c r="L4360" i="1" s="1"/>
  <c r="J4359" i="1"/>
  <c r="L4359" i="1" s="1"/>
  <c r="J4358" i="1"/>
  <c r="J4357" i="1"/>
  <c r="L4357" i="1" s="1"/>
  <c r="J4356" i="1"/>
  <c r="L4356" i="1" s="1"/>
  <c r="J4355" i="1"/>
  <c r="L4355" i="1" s="1"/>
  <c r="J4354" i="1"/>
  <c r="L4354" i="1" s="1"/>
  <c r="J4353" i="1"/>
  <c r="L4353" i="1" s="1"/>
  <c r="J4352" i="1"/>
  <c r="L4352" i="1" s="1"/>
  <c r="J4351" i="1"/>
  <c r="L4351" i="1" s="1"/>
  <c r="J4350" i="1"/>
  <c r="L4350" i="1" s="1"/>
  <c r="J4349" i="1"/>
  <c r="L4349" i="1" s="1"/>
  <c r="J4348" i="1"/>
  <c r="L4348" i="1" s="1"/>
  <c r="J4347" i="1"/>
  <c r="L4347" i="1" s="1"/>
  <c r="J4346" i="1"/>
  <c r="L4346" i="1" s="1"/>
  <c r="J4345" i="1"/>
  <c r="L4345" i="1" s="1"/>
  <c r="J4344" i="1"/>
  <c r="J4343" i="1"/>
  <c r="J4342" i="1"/>
  <c r="J4341" i="1"/>
  <c r="L4341" i="1" s="1"/>
  <c r="J4340" i="1"/>
  <c r="L4340" i="1" s="1"/>
  <c r="J4339" i="1"/>
  <c r="L4339" i="1" s="1"/>
  <c r="J4338" i="1"/>
  <c r="L4338" i="1" s="1"/>
  <c r="J4337" i="1"/>
  <c r="L4337" i="1" s="1"/>
  <c r="J4336" i="1"/>
  <c r="L4336" i="1" s="1"/>
  <c r="J4335" i="1"/>
  <c r="L4335" i="1" s="1"/>
  <c r="J4334" i="1"/>
  <c r="L4334" i="1" s="1"/>
  <c r="J4333" i="1"/>
  <c r="L4333" i="1" s="1"/>
  <c r="J4332" i="1"/>
  <c r="L4332" i="1" s="1"/>
  <c r="J4331" i="1"/>
  <c r="L4331" i="1" s="1"/>
  <c r="J4330" i="1"/>
  <c r="J4329" i="1"/>
  <c r="L4329" i="1" s="1"/>
  <c r="J4328" i="1"/>
  <c r="L4328" i="1" s="1"/>
  <c r="J4327" i="1"/>
  <c r="L4327" i="1" s="1"/>
  <c r="J4326" i="1"/>
  <c r="J4325" i="1"/>
  <c r="L4325" i="1" s="1"/>
  <c r="J4324" i="1"/>
  <c r="L4324" i="1" s="1"/>
  <c r="J4323" i="1"/>
  <c r="L4323" i="1" s="1"/>
  <c r="J4322" i="1"/>
  <c r="L4322" i="1" s="1"/>
  <c r="J4321" i="1"/>
  <c r="L4321" i="1" s="1"/>
  <c r="J4320" i="1"/>
  <c r="L4320" i="1" s="1"/>
  <c r="J4319" i="1"/>
  <c r="L4319" i="1" s="1"/>
  <c r="J4318" i="1"/>
  <c r="J4317" i="1"/>
  <c r="L4317" i="1" s="1"/>
  <c r="J4316" i="1"/>
  <c r="L4316" i="1" s="1"/>
  <c r="J4315" i="1"/>
  <c r="L4315" i="1" s="1"/>
  <c r="J4314" i="1"/>
  <c r="J4313" i="1"/>
  <c r="L4313" i="1" s="1"/>
  <c r="J4312" i="1"/>
  <c r="L4312" i="1" s="1"/>
  <c r="J4311" i="1"/>
  <c r="L4311" i="1" s="1"/>
  <c r="J4310" i="1"/>
  <c r="J4309" i="1"/>
  <c r="L4309" i="1" s="1"/>
  <c r="J4308" i="1"/>
  <c r="L4308" i="1" s="1"/>
  <c r="J4307" i="1"/>
  <c r="L4307" i="1" s="1"/>
  <c r="J4306" i="1"/>
  <c r="L4306" i="1" s="1"/>
  <c r="J4305" i="1"/>
  <c r="L4305" i="1" s="1"/>
  <c r="J4304" i="1"/>
  <c r="L4304" i="1" s="1"/>
  <c r="J4303" i="1"/>
  <c r="L4303" i="1" s="1"/>
  <c r="J4302" i="1"/>
  <c r="J4301" i="1"/>
  <c r="L4301" i="1" s="1"/>
  <c r="J4300" i="1"/>
  <c r="L4300" i="1" s="1"/>
  <c r="J4299" i="1"/>
  <c r="J4298" i="1"/>
  <c r="L4298" i="1" s="1"/>
  <c r="J4297" i="1"/>
  <c r="L4297" i="1" s="1"/>
  <c r="J4296" i="1"/>
  <c r="L4296" i="1" s="1"/>
  <c r="J4295" i="1"/>
  <c r="L4295" i="1" s="1"/>
  <c r="J4294" i="1"/>
  <c r="L4294" i="1" s="1"/>
  <c r="J4293" i="1"/>
  <c r="L4293" i="1" s="1"/>
  <c r="J4292" i="1"/>
  <c r="L4292" i="1" s="1"/>
  <c r="J4291" i="1"/>
  <c r="L4291" i="1" s="1"/>
  <c r="J4290" i="1"/>
  <c r="L4290" i="1" s="1"/>
  <c r="J4289" i="1"/>
  <c r="L4289" i="1" s="1"/>
  <c r="J4288" i="1"/>
  <c r="J4287" i="1"/>
  <c r="L4287" i="1" s="1"/>
  <c r="J4286" i="1"/>
  <c r="L4286" i="1" s="1"/>
  <c r="J4285" i="1"/>
  <c r="L4285" i="1" s="1"/>
  <c r="J4284" i="1"/>
  <c r="L4284" i="1" s="1"/>
  <c r="J4283" i="1"/>
  <c r="L4283" i="1" s="1"/>
  <c r="J4282" i="1"/>
  <c r="L4282" i="1" s="1"/>
  <c r="J4281" i="1"/>
  <c r="L4281" i="1" s="1"/>
  <c r="J4280" i="1"/>
  <c r="L4280" i="1" s="1"/>
  <c r="J4279" i="1"/>
  <c r="L4279" i="1" s="1"/>
  <c r="J4278" i="1"/>
  <c r="L4278" i="1" s="1"/>
  <c r="J4277" i="1"/>
  <c r="L4277" i="1" s="1"/>
  <c r="J4276" i="1"/>
  <c r="L4276" i="1" s="1"/>
  <c r="J4275" i="1"/>
  <c r="L4275" i="1" s="1"/>
  <c r="J4274" i="1"/>
  <c r="L4274" i="1" s="1"/>
  <c r="J4273" i="1"/>
  <c r="L4273" i="1" s="1"/>
  <c r="J4272" i="1"/>
  <c r="L4272" i="1" s="1"/>
  <c r="J4271" i="1"/>
  <c r="L4271" i="1" s="1"/>
  <c r="J4270" i="1"/>
  <c r="J4269" i="1"/>
  <c r="L4269" i="1" s="1"/>
  <c r="J4268" i="1"/>
  <c r="L4268" i="1" s="1"/>
  <c r="J4267" i="1"/>
  <c r="L4267" i="1" s="1"/>
  <c r="J4266" i="1"/>
  <c r="J4265" i="1"/>
  <c r="L4265" i="1" s="1"/>
  <c r="J4264" i="1"/>
  <c r="L4264" i="1" s="1"/>
  <c r="J4263" i="1"/>
  <c r="L4263" i="1" s="1"/>
  <c r="J4262" i="1"/>
  <c r="L4262" i="1" s="1"/>
  <c r="J4261" i="1"/>
  <c r="L4261" i="1" s="1"/>
  <c r="J4260" i="1"/>
  <c r="L4260" i="1" s="1"/>
  <c r="J4259" i="1"/>
  <c r="L4259" i="1" s="1"/>
  <c r="J4258" i="1"/>
  <c r="J4257" i="1"/>
  <c r="L4257" i="1" s="1"/>
  <c r="J4256" i="1"/>
  <c r="L4256" i="1" s="1"/>
  <c r="J4255" i="1"/>
  <c r="L4255" i="1" s="1"/>
  <c r="J4254" i="1"/>
  <c r="J4253" i="1"/>
  <c r="L4253" i="1" s="1"/>
  <c r="J4252" i="1"/>
  <c r="L4252" i="1" s="1"/>
  <c r="J4251" i="1"/>
  <c r="L4251" i="1" s="1"/>
  <c r="J4250" i="1"/>
  <c r="J4249" i="1"/>
  <c r="L4249" i="1" s="1"/>
  <c r="J4248" i="1"/>
  <c r="L4248" i="1" s="1"/>
  <c r="J4247" i="1"/>
  <c r="L4247" i="1" s="1"/>
  <c r="J4246" i="1"/>
  <c r="L4246" i="1" s="1"/>
  <c r="J4245" i="1"/>
  <c r="L4245" i="1" s="1"/>
  <c r="J4244" i="1"/>
  <c r="L4244" i="1" s="1"/>
  <c r="J4243" i="1"/>
  <c r="L4243" i="1" s="1"/>
  <c r="J4242" i="1"/>
  <c r="L4242" i="1" s="1"/>
  <c r="J4241" i="1"/>
  <c r="L4241" i="1" s="1"/>
  <c r="J4240" i="1"/>
  <c r="L4240" i="1" s="1"/>
  <c r="J4239" i="1"/>
  <c r="L4239" i="1" s="1"/>
  <c r="J4238" i="1"/>
  <c r="J4237" i="1"/>
  <c r="L4237" i="1" s="1"/>
  <c r="J4236" i="1"/>
  <c r="L4236" i="1" s="1"/>
  <c r="J4235" i="1"/>
  <c r="L4235" i="1" s="1"/>
  <c r="J4234" i="1"/>
  <c r="L4234" i="1" s="1"/>
  <c r="J4233" i="1"/>
  <c r="L4233" i="1" s="1"/>
  <c r="J4232" i="1"/>
  <c r="L4232" i="1" s="1"/>
  <c r="J4231" i="1"/>
  <c r="J4230" i="1"/>
  <c r="J4229" i="1"/>
  <c r="L4229" i="1" s="1"/>
  <c r="J4228" i="1"/>
  <c r="L4228" i="1" s="1"/>
  <c r="J4227" i="1"/>
  <c r="L4227" i="1" s="1"/>
  <c r="J4226" i="1"/>
  <c r="L4226" i="1" s="1"/>
  <c r="J4225" i="1"/>
  <c r="L4225" i="1" s="1"/>
  <c r="J4224" i="1"/>
  <c r="L4224" i="1" s="1"/>
  <c r="J4223" i="1"/>
  <c r="L4223" i="1" s="1"/>
  <c r="J4222" i="1"/>
  <c r="J4221" i="1"/>
  <c r="L4221" i="1" s="1"/>
  <c r="J4220" i="1"/>
  <c r="L4220" i="1" s="1"/>
  <c r="J4219" i="1"/>
  <c r="L4219" i="1" s="1"/>
  <c r="J4218" i="1"/>
  <c r="L4218" i="1" s="1"/>
  <c r="J4217" i="1"/>
  <c r="L4217" i="1" s="1"/>
  <c r="J4216" i="1"/>
  <c r="L4216" i="1" s="1"/>
  <c r="J4215" i="1"/>
  <c r="J4214" i="1"/>
  <c r="J4213" i="1"/>
  <c r="L4213" i="1" s="1"/>
  <c r="J4212" i="1"/>
  <c r="L4212" i="1" s="1"/>
  <c r="J4211" i="1"/>
  <c r="L4211" i="1" s="1"/>
  <c r="J4210" i="1"/>
  <c r="L4210" i="1" s="1"/>
  <c r="J4209" i="1"/>
  <c r="L4209" i="1" s="1"/>
  <c r="J4208" i="1"/>
  <c r="L4208" i="1" s="1"/>
  <c r="J4207" i="1"/>
  <c r="L4207" i="1" s="1"/>
  <c r="J4206" i="1"/>
  <c r="J4205" i="1"/>
  <c r="L4205" i="1" s="1"/>
  <c r="J4204" i="1"/>
  <c r="L4204" i="1" s="1"/>
  <c r="J4203" i="1"/>
  <c r="L4203" i="1" s="1"/>
  <c r="J4202" i="1"/>
  <c r="L4202" i="1" s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L4454" i="1"/>
  <c r="L4450" i="1"/>
  <c r="L4447" i="1"/>
  <c r="L4446" i="1"/>
  <c r="L4438" i="1"/>
  <c r="L4434" i="1"/>
  <c r="L4431" i="1"/>
  <c r="L4430" i="1"/>
  <c r="L4424" i="1"/>
  <c r="L4422" i="1"/>
  <c r="L4421" i="1"/>
  <c r="L4415" i="1"/>
  <c r="L4414" i="1"/>
  <c r="L4402" i="1"/>
  <c r="L4400" i="1"/>
  <c r="L4398" i="1"/>
  <c r="L4394" i="1"/>
  <c r="L4382" i="1"/>
  <c r="L4378" i="1"/>
  <c r="L4373" i="1"/>
  <c r="L4371" i="1"/>
  <c r="L4370" i="1"/>
  <c r="L4366" i="1"/>
  <c r="L4358" i="1"/>
  <c r="L4344" i="1"/>
  <c r="L4343" i="1"/>
  <c r="L4342" i="1"/>
  <c r="L4330" i="1"/>
  <c r="L4326" i="1"/>
  <c r="L4318" i="1"/>
  <c r="L4314" i="1"/>
  <c r="L4310" i="1"/>
  <c r="L4302" i="1"/>
  <c r="L4299" i="1"/>
  <c r="L4288" i="1"/>
  <c r="L4270" i="1"/>
  <c r="L4266" i="1"/>
  <c r="L4258" i="1"/>
  <c r="L4254" i="1"/>
  <c r="L4250" i="1"/>
  <c r="L4238" i="1"/>
  <c r="L4231" i="1"/>
  <c r="L4230" i="1"/>
  <c r="L4222" i="1"/>
  <c r="L4215" i="1"/>
  <c r="L4214" i="1"/>
  <c r="L4206" i="1"/>
  <c r="M4455" i="1"/>
  <c r="N4455" i="1" s="1"/>
  <c r="O4455" i="1" s="1"/>
  <c r="M4454" i="1"/>
  <c r="N4454" i="1" s="1"/>
  <c r="O4454" i="1" s="1"/>
  <c r="M4453" i="1"/>
  <c r="N4453" i="1" s="1"/>
  <c r="O4453" i="1" s="1"/>
  <c r="M4452" i="1"/>
  <c r="N4452" i="1" s="1"/>
  <c r="O4452" i="1" s="1"/>
  <c r="M4451" i="1"/>
  <c r="N4451" i="1" s="1"/>
  <c r="O4451" i="1" s="1"/>
  <c r="M4450" i="1"/>
  <c r="N4450" i="1" s="1"/>
  <c r="O4450" i="1" s="1"/>
  <c r="M4449" i="1"/>
  <c r="M4448" i="1"/>
  <c r="N4448" i="1" s="1"/>
  <c r="O4448" i="1" s="1"/>
  <c r="M4447" i="1"/>
  <c r="N4447" i="1" s="1"/>
  <c r="O4447" i="1" s="1"/>
  <c r="M4446" i="1"/>
  <c r="N4446" i="1" s="1"/>
  <c r="O4446" i="1" s="1"/>
  <c r="M4445" i="1"/>
  <c r="N4445" i="1" s="1"/>
  <c r="O4445" i="1" s="1"/>
  <c r="M4444" i="1"/>
  <c r="N4444" i="1" s="1"/>
  <c r="O4444" i="1" s="1"/>
  <c r="M4443" i="1"/>
  <c r="N4443" i="1" s="1"/>
  <c r="O4443" i="1" s="1"/>
  <c r="M4442" i="1"/>
  <c r="N4442" i="1" s="1"/>
  <c r="O4442" i="1" s="1"/>
  <c r="M4441" i="1"/>
  <c r="N4441" i="1" s="1"/>
  <c r="O4441" i="1" s="1"/>
  <c r="M4440" i="1"/>
  <c r="N4440" i="1" s="1"/>
  <c r="O4440" i="1" s="1"/>
  <c r="M4439" i="1"/>
  <c r="N4439" i="1" s="1"/>
  <c r="O4439" i="1" s="1"/>
  <c r="M4438" i="1"/>
  <c r="N4438" i="1" s="1"/>
  <c r="O4438" i="1" s="1"/>
  <c r="M4437" i="1"/>
  <c r="N4437" i="1" s="1"/>
  <c r="O4437" i="1" s="1"/>
  <c r="M4436" i="1"/>
  <c r="N4436" i="1" s="1"/>
  <c r="O4436" i="1" s="1"/>
  <c r="M4435" i="1"/>
  <c r="N4435" i="1" s="1"/>
  <c r="O4435" i="1" s="1"/>
  <c r="M4434" i="1"/>
  <c r="M4433" i="1"/>
  <c r="N4433" i="1" s="1"/>
  <c r="O4433" i="1" s="1"/>
  <c r="M4432" i="1"/>
  <c r="N4432" i="1" s="1"/>
  <c r="O4432" i="1" s="1"/>
  <c r="M4431" i="1"/>
  <c r="N4431" i="1" s="1"/>
  <c r="O4431" i="1" s="1"/>
  <c r="M4430" i="1"/>
  <c r="N4430" i="1" s="1"/>
  <c r="O4430" i="1" s="1"/>
  <c r="M4429" i="1"/>
  <c r="N4429" i="1" s="1"/>
  <c r="O4429" i="1" s="1"/>
  <c r="M4428" i="1"/>
  <c r="N4428" i="1" s="1"/>
  <c r="O4428" i="1" s="1"/>
  <c r="M4427" i="1"/>
  <c r="N4427" i="1" s="1"/>
  <c r="O4427" i="1" s="1"/>
  <c r="M4426" i="1"/>
  <c r="N4426" i="1" s="1"/>
  <c r="O4426" i="1" s="1"/>
  <c r="M4425" i="1"/>
  <c r="N4425" i="1" s="1"/>
  <c r="O4425" i="1" s="1"/>
  <c r="M4424" i="1"/>
  <c r="N4424" i="1" s="1"/>
  <c r="O4424" i="1" s="1"/>
  <c r="M4423" i="1"/>
  <c r="N4423" i="1" s="1"/>
  <c r="O4423" i="1" s="1"/>
  <c r="M4422" i="1"/>
  <c r="N4422" i="1" s="1"/>
  <c r="O4422" i="1" s="1"/>
  <c r="M4421" i="1"/>
  <c r="N4421" i="1" s="1"/>
  <c r="O4421" i="1" s="1"/>
  <c r="M4420" i="1"/>
  <c r="N4420" i="1" s="1"/>
  <c r="O4420" i="1" s="1"/>
  <c r="M4419" i="1"/>
  <c r="N4419" i="1" s="1"/>
  <c r="O4419" i="1" s="1"/>
  <c r="M4418" i="1"/>
  <c r="N4418" i="1" s="1"/>
  <c r="O4418" i="1" s="1"/>
  <c r="M4417" i="1"/>
  <c r="N4417" i="1" s="1"/>
  <c r="O4417" i="1" s="1"/>
  <c r="M4416" i="1"/>
  <c r="N4416" i="1" s="1"/>
  <c r="O4416" i="1" s="1"/>
  <c r="M4415" i="1"/>
  <c r="N4415" i="1" s="1"/>
  <c r="O4415" i="1" s="1"/>
  <c r="M4414" i="1"/>
  <c r="N4414" i="1" s="1"/>
  <c r="O4414" i="1" s="1"/>
  <c r="M4413" i="1"/>
  <c r="N4413" i="1" s="1"/>
  <c r="O4413" i="1" s="1"/>
  <c r="M4412" i="1"/>
  <c r="N4412" i="1" s="1"/>
  <c r="O4412" i="1" s="1"/>
  <c r="M4411" i="1"/>
  <c r="N4411" i="1" s="1"/>
  <c r="O4411" i="1" s="1"/>
  <c r="M4410" i="1"/>
  <c r="N4410" i="1" s="1"/>
  <c r="O4410" i="1" s="1"/>
  <c r="M4409" i="1"/>
  <c r="N4409" i="1" s="1"/>
  <c r="O4409" i="1" s="1"/>
  <c r="M4408" i="1"/>
  <c r="N4408" i="1" s="1"/>
  <c r="O4408" i="1" s="1"/>
  <c r="M4407" i="1"/>
  <c r="N4407" i="1" s="1"/>
  <c r="O4407" i="1" s="1"/>
  <c r="M4406" i="1"/>
  <c r="N4406" i="1" s="1"/>
  <c r="O4406" i="1" s="1"/>
  <c r="M4405" i="1"/>
  <c r="N4405" i="1" s="1"/>
  <c r="O4405" i="1" s="1"/>
  <c r="M4404" i="1"/>
  <c r="N4404" i="1" s="1"/>
  <c r="O4404" i="1" s="1"/>
  <c r="M4403" i="1"/>
  <c r="N4403" i="1" s="1"/>
  <c r="O4403" i="1" s="1"/>
  <c r="M4402" i="1"/>
  <c r="M4401" i="1"/>
  <c r="N4401" i="1" s="1"/>
  <c r="O4401" i="1" s="1"/>
  <c r="M4400" i="1"/>
  <c r="N4400" i="1" s="1"/>
  <c r="O4400" i="1" s="1"/>
  <c r="M4399" i="1"/>
  <c r="N4399" i="1" s="1"/>
  <c r="O4399" i="1" s="1"/>
  <c r="M4398" i="1"/>
  <c r="N4398" i="1" s="1"/>
  <c r="O4398" i="1" s="1"/>
  <c r="M4397" i="1"/>
  <c r="N4397" i="1" s="1"/>
  <c r="O4397" i="1" s="1"/>
  <c r="M4396" i="1"/>
  <c r="N4396" i="1" s="1"/>
  <c r="O4396" i="1" s="1"/>
  <c r="M4395" i="1"/>
  <c r="N4395" i="1" s="1"/>
  <c r="O4395" i="1" s="1"/>
  <c r="M4394" i="1"/>
  <c r="N4394" i="1" s="1"/>
  <c r="O4394" i="1" s="1"/>
  <c r="M4393" i="1"/>
  <c r="N4393" i="1" s="1"/>
  <c r="O4393" i="1" s="1"/>
  <c r="M4392" i="1"/>
  <c r="N4392" i="1" s="1"/>
  <c r="O4392" i="1" s="1"/>
  <c r="M4391" i="1"/>
  <c r="N4391" i="1" s="1"/>
  <c r="O4391" i="1" s="1"/>
  <c r="M4390" i="1"/>
  <c r="N4390" i="1" s="1"/>
  <c r="O4390" i="1" s="1"/>
  <c r="M4389" i="1"/>
  <c r="N4389" i="1" s="1"/>
  <c r="O4389" i="1" s="1"/>
  <c r="M4388" i="1"/>
  <c r="N4388" i="1" s="1"/>
  <c r="O4388" i="1" s="1"/>
  <c r="M4387" i="1"/>
  <c r="N4387" i="1" s="1"/>
  <c r="O4387" i="1" s="1"/>
  <c r="M4386" i="1"/>
  <c r="N4386" i="1" s="1"/>
  <c r="M4385" i="1"/>
  <c r="N4385" i="1" s="1"/>
  <c r="O4385" i="1" s="1"/>
  <c r="M4384" i="1"/>
  <c r="N4384" i="1" s="1"/>
  <c r="O4384" i="1" s="1"/>
  <c r="M4383" i="1"/>
  <c r="M4382" i="1"/>
  <c r="N4382" i="1" s="1"/>
  <c r="O4382" i="1" s="1"/>
  <c r="M4381" i="1"/>
  <c r="N4381" i="1" s="1"/>
  <c r="O4381" i="1" s="1"/>
  <c r="M4380" i="1"/>
  <c r="N4380" i="1" s="1"/>
  <c r="O4380" i="1" s="1"/>
  <c r="M4379" i="1"/>
  <c r="N4379" i="1" s="1"/>
  <c r="O4379" i="1" s="1"/>
  <c r="M4378" i="1"/>
  <c r="N4378" i="1" s="1"/>
  <c r="O4378" i="1" s="1"/>
  <c r="M4377" i="1"/>
  <c r="N4377" i="1" s="1"/>
  <c r="O4377" i="1" s="1"/>
  <c r="M4376" i="1"/>
  <c r="N4376" i="1" s="1"/>
  <c r="O4376" i="1" s="1"/>
  <c r="M4375" i="1"/>
  <c r="N4375" i="1" s="1"/>
  <c r="O4375" i="1" s="1"/>
  <c r="M4374" i="1"/>
  <c r="N4374" i="1" s="1"/>
  <c r="O4374" i="1" s="1"/>
  <c r="M4373" i="1"/>
  <c r="N4373" i="1" s="1"/>
  <c r="O4373" i="1" s="1"/>
  <c r="M4372" i="1"/>
  <c r="N4372" i="1" s="1"/>
  <c r="O4372" i="1" s="1"/>
  <c r="M4371" i="1"/>
  <c r="N4371" i="1" s="1"/>
  <c r="O4371" i="1" s="1"/>
  <c r="M4370" i="1"/>
  <c r="M4369" i="1"/>
  <c r="N4369" i="1" s="1"/>
  <c r="O4369" i="1" s="1"/>
  <c r="M4368" i="1"/>
  <c r="N4368" i="1" s="1"/>
  <c r="O4368" i="1" s="1"/>
  <c r="M4367" i="1"/>
  <c r="N4367" i="1" s="1"/>
  <c r="O4367" i="1" s="1"/>
  <c r="M4366" i="1"/>
  <c r="N4366" i="1" s="1"/>
  <c r="O4366" i="1" s="1"/>
  <c r="M4365" i="1"/>
  <c r="N4365" i="1" s="1"/>
  <c r="O4365" i="1" s="1"/>
  <c r="M4364" i="1"/>
  <c r="N4364" i="1" s="1"/>
  <c r="O4364" i="1" s="1"/>
  <c r="M4363" i="1"/>
  <c r="N4363" i="1" s="1"/>
  <c r="O4363" i="1" s="1"/>
  <c r="M4362" i="1"/>
  <c r="N4362" i="1" s="1"/>
  <c r="O4362" i="1" s="1"/>
  <c r="M4361" i="1"/>
  <c r="N4361" i="1" s="1"/>
  <c r="O4361" i="1" s="1"/>
  <c r="M4360" i="1"/>
  <c r="N4360" i="1" s="1"/>
  <c r="O4360" i="1" s="1"/>
  <c r="M4359" i="1"/>
  <c r="N4359" i="1" s="1"/>
  <c r="O4359" i="1" s="1"/>
  <c r="M4358" i="1"/>
  <c r="N4358" i="1" s="1"/>
  <c r="O4358" i="1" s="1"/>
  <c r="M4357" i="1"/>
  <c r="N4357" i="1" s="1"/>
  <c r="O4357" i="1" s="1"/>
  <c r="M4356" i="1"/>
  <c r="N4356" i="1" s="1"/>
  <c r="O4356" i="1" s="1"/>
  <c r="M4355" i="1"/>
  <c r="M4354" i="1"/>
  <c r="N4354" i="1" s="1"/>
  <c r="O4354" i="1" s="1"/>
  <c r="M4353" i="1"/>
  <c r="N4353" i="1" s="1"/>
  <c r="O4353" i="1" s="1"/>
  <c r="M4352" i="1"/>
  <c r="N4352" i="1" s="1"/>
  <c r="O4352" i="1" s="1"/>
  <c r="M4351" i="1"/>
  <c r="N4351" i="1" s="1"/>
  <c r="O4351" i="1" s="1"/>
  <c r="M4350" i="1"/>
  <c r="N4350" i="1" s="1"/>
  <c r="O4350" i="1" s="1"/>
  <c r="M4349" i="1"/>
  <c r="N4349" i="1" s="1"/>
  <c r="O4349" i="1" s="1"/>
  <c r="M4348" i="1"/>
  <c r="N4348" i="1" s="1"/>
  <c r="O4348" i="1" s="1"/>
  <c r="M4347" i="1"/>
  <c r="N4347" i="1" s="1"/>
  <c r="O4347" i="1" s="1"/>
  <c r="M4346" i="1"/>
  <c r="N4346" i="1" s="1"/>
  <c r="O4346" i="1" s="1"/>
  <c r="M4345" i="1"/>
  <c r="N4345" i="1" s="1"/>
  <c r="O4345" i="1" s="1"/>
  <c r="M4344" i="1"/>
  <c r="N4344" i="1" s="1"/>
  <c r="O4344" i="1" s="1"/>
  <c r="M4343" i="1"/>
  <c r="N4343" i="1" s="1"/>
  <c r="O4343" i="1" s="1"/>
  <c r="M4342" i="1"/>
  <c r="N4342" i="1" s="1"/>
  <c r="O4342" i="1" s="1"/>
  <c r="M4341" i="1"/>
  <c r="N4341" i="1" s="1"/>
  <c r="O4341" i="1" s="1"/>
  <c r="M4340" i="1"/>
  <c r="N4340" i="1" s="1"/>
  <c r="O4340" i="1" s="1"/>
  <c r="M4339" i="1"/>
  <c r="N4339" i="1" s="1"/>
  <c r="O4339" i="1" s="1"/>
  <c r="M4338" i="1"/>
  <c r="M4337" i="1"/>
  <c r="N4337" i="1" s="1"/>
  <c r="O4337" i="1" s="1"/>
  <c r="M4336" i="1"/>
  <c r="N4336" i="1" s="1"/>
  <c r="O4336" i="1" s="1"/>
  <c r="M4335" i="1"/>
  <c r="N4335" i="1" s="1"/>
  <c r="O4335" i="1" s="1"/>
  <c r="M4334" i="1"/>
  <c r="N4334" i="1" s="1"/>
  <c r="O4334" i="1" s="1"/>
  <c r="M4333" i="1"/>
  <c r="N4333" i="1" s="1"/>
  <c r="O4333" i="1" s="1"/>
  <c r="M4332" i="1"/>
  <c r="N4332" i="1" s="1"/>
  <c r="O4332" i="1" s="1"/>
  <c r="M4331" i="1"/>
  <c r="N4331" i="1" s="1"/>
  <c r="O4331" i="1" s="1"/>
  <c r="M4330" i="1"/>
  <c r="N4330" i="1" s="1"/>
  <c r="O4330" i="1" s="1"/>
  <c r="M4329" i="1"/>
  <c r="N4329" i="1" s="1"/>
  <c r="O4329" i="1" s="1"/>
  <c r="M4328" i="1"/>
  <c r="N4328" i="1" s="1"/>
  <c r="O4328" i="1" s="1"/>
  <c r="M4327" i="1"/>
  <c r="N4327" i="1" s="1"/>
  <c r="O4327" i="1" s="1"/>
  <c r="M4326" i="1"/>
  <c r="N4326" i="1" s="1"/>
  <c r="O4326" i="1" s="1"/>
  <c r="M4325" i="1"/>
  <c r="N4325" i="1" s="1"/>
  <c r="O4325" i="1" s="1"/>
  <c r="M4324" i="1"/>
  <c r="N4324" i="1" s="1"/>
  <c r="O4324" i="1" s="1"/>
  <c r="M4323" i="1"/>
  <c r="N4323" i="1" s="1"/>
  <c r="O4323" i="1" s="1"/>
  <c r="M4322" i="1"/>
  <c r="M4321" i="1"/>
  <c r="N4321" i="1" s="1"/>
  <c r="O4321" i="1" s="1"/>
  <c r="M4320" i="1"/>
  <c r="N4320" i="1" s="1"/>
  <c r="O4320" i="1" s="1"/>
  <c r="M4319" i="1"/>
  <c r="N4319" i="1" s="1"/>
  <c r="O4319" i="1" s="1"/>
  <c r="M4318" i="1"/>
  <c r="N4318" i="1" s="1"/>
  <c r="O4318" i="1" s="1"/>
  <c r="M4317" i="1"/>
  <c r="N4317" i="1" s="1"/>
  <c r="O4317" i="1" s="1"/>
  <c r="M4316" i="1"/>
  <c r="N4316" i="1" s="1"/>
  <c r="O4316" i="1" s="1"/>
  <c r="M4315" i="1"/>
  <c r="N4315" i="1" s="1"/>
  <c r="O4315" i="1" s="1"/>
  <c r="M4314" i="1"/>
  <c r="N4314" i="1" s="1"/>
  <c r="O4314" i="1" s="1"/>
  <c r="M4313" i="1"/>
  <c r="N4313" i="1" s="1"/>
  <c r="O4313" i="1" s="1"/>
  <c r="M4312" i="1"/>
  <c r="N4312" i="1" s="1"/>
  <c r="O4312" i="1" s="1"/>
  <c r="M4311" i="1"/>
  <c r="N4311" i="1" s="1"/>
  <c r="O4311" i="1" s="1"/>
  <c r="M4310" i="1"/>
  <c r="N4310" i="1" s="1"/>
  <c r="O4310" i="1" s="1"/>
  <c r="M4309" i="1"/>
  <c r="N4309" i="1" s="1"/>
  <c r="O4309" i="1" s="1"/>
  <c r="M4308" i="1"/>
  <c r="N4308" i="1" s="1"/>
  <c r="O4308" i="1" s="1"/>
  <c r="M4307" i="1"/>
  <c r="N4307" i="1" s="1"/>
  <c r="O4307" i="1" s="1"/>
  <c r="M4306" i="1"/>
  <c r="N4306" i="1" s="1"/>
  <c r="O4306" i="1" s="1"/>
  <c r="M4305" i="1"/>
  <c r="N4305" i="1" s="1"/>
  <c r="O4305" i="1" s="1"/>
  <c r="M4304" i="1"/>
  <c r="N4304" i="1" s="1"/>
  <c r="O4304" i="1" s="1"/>
  <c r="M4303" i="1"/>
  <c r="N4303" i="1" s="1"/>
  <c r="O4303" i="1" s="1"/>
  <c r="M4302" i="1"/>
  <c r="N4302" i="1" s="1"/>
  <c r="O4302" i="1" s="1"/>
  <c r="M4301" i="1"/>
  <c r="N4301" i="1" s="1"/>
  <c r="O4301" i="1" s="1"/>
  <c r="M4300" i="1"/>
  <c r="N4300" i="1" s="1"/>
  <c r="O4300" i="1" s="1"/>
  <c r="M4299" i="1"/>
  <c r="N4299" i="1" s="1"/>
  <c r="O4299" i="1" s="1"/>
  <c r="M4298" i="1"/>
  <c r="N4298" i="1" s="1"/>
  <c r="O4298" i="1" s="1"/>
  <c r="M4297" i="1"/>
  <c r="N4297" i="1" s="1"/>
  <c r="O4297" i="1" s="1"/>
  <c r="M4296" i="1"/>
  <c r="N4296" i="1" s="1"/>
  <c r="O4296" i="1" s="1"/>
  <c r="M4295" i="1"/>
  <c r="N4295" i="1" s="1"/>
  <c r="O4295" i="1" s="1"/>
  <c r="M4294" i="1"/>
  <c r="N4294" i="1" s="1"/>
  <c r="O4294" i="1" s="1"/>
  <c r="M4293" i="1"/>
  <c r="N4293" i="1" s="1"/>
  <c r="O4293" i="1" s="1"/>
  <c r="M4292" i="1"/>
  <c r="N4292" i="1" s="1"/>
  <c r="O4292" i="1" s="1"/>
  <c r="M4291" i="1"/>
  <c r="M4290" i="1"/>
  <c r="N4290" i="1" s="1"/>
  <c r="O4290" i="1" s="1"/>
  <c r="M4289" i="1"/>
  <c r="N4289" i="1" s="1"/>
  <c r="O4289" i="1" s="1"/>
  <c r="M4288" i="1"/>
  <c r="N4288" i="1" s="1"/>
  <c r="O4288" i="1" s="1"/>
  <c r="M4287" i="1"/>
  <c r="N4287" i="1" s="1"/>
  <c r="O4287" i="1" s="1"/>
  <c r="M4286" i="1"/>
  <c r="N4286" i="1" s="1"/>
  <c r="O4286" i="1" s="1"/>
  <c r="M4285" i="1"/>
  <c r="N4285" i="1" s="1"/>
  <c r="O4285" i="1" s="1"/>
  <c r="M4284" i="1"/>
  <c r="N4284" i="1" s="1"/>
  <c r="O4284" i="1" s="1"/>
  <c r="M4283" i="1"/>
  <c r="N4283" i="1" s="1"/>
  <c r="O4283" i="1" s="1"/>
  <c r="M4282" i="1"/>
  <c r="N4282" i="1" s="1"/>
  <c r="O4282" i="1" s="1"/>
  <c r="M4281" i="1"/>
  <c r="N4281" i="1" s="1"/>
  <c r="O4281" i="1" s="1"/>
  <c r="M4280" i="1"/>
  <c r="N4280" i="1" s="1"/>
  <c r="O4280" i="1" s="1"/>
  <c r="M4279" i="1"/>
  <c r="N4279" i="1" s="1"/>
  <c r="O4279" i="1" s="1"/>
  <c r="M4278" i="1"/>
  <c r="N4278" i="1" s="1"/>
  <c r="O4278" i="1" s="1"/>
  <c r="M4277" i="1"/>
  <c r="N4277" i="1" s="1"/>
  <c r="O4277" i="1" s="1"/>
  <c r="M4276" i="1"/>
  <c r="N4276" i="1" s="1"/>
  <c r="O4276" i="1" s="1"/>
  <c r="M4275" i="1"/>
  <c r="N4275" i="1" s="1"/>
  <c r="M4274" i="1"/>
  <c r="N4274" i="1" s="1"/>
  <c r="O4274" i="1" s="1"/>
  <c r="M4273" i="1"/>
  <c r="N4273" i="1" s="1"/>
  <c r="O4273" i="1" s="1"/>
  <c r="M4272" i="1"/>
  <c r="N4272" i="1" s="1"/>
  <c r="O4272" i="1" s="1"/>
  <c r="M4271" i="1"/>
  <c r="N4271" i="1" s="1"/>
  <c r="O4271" i="1" s="1"/>
  <c r="M4270" i="1"/>
  <c r="N4270" i="1" s="1"/>
  <c r="O4270" i="1" s="1"/>
  <c r="M4269" i="1"/>
  <c r="N4269" i="1" s="1"/>
  <c r="O4269" i="1" s="1"/>
  <c r="M4268" i="1"/>
  <c r="N4268" i="1" s="1"/>
  <c r="O4268" i="1" s="1"/>
  <c r="M4267" i="1"/>
  <c r="M4266" i="1"/>
  <c r="N4266" i="1" s="1"/>
  <c r="O4266" i="1" s="1"/>
  <c r="M4265" i="1"/>
  <c r="N4265" i="1" s="1"/>
  <c r="O4265" i="1" s="1"/>
  <c r="M4264" i="1"/>
  <c r="N4264" i="1" s="1"/>
  <c r="O4264" i="1" s="1"/>
  <c r="M4263" i="1"/>
  <c r="N4263" i="1" s="1"/>
  <c r="O4263" i="1" s="1"/>
  <c r="M4262" i="1"/>
  <c r="N4262" i="1" s="1"/>
  <c r="O4262" i="1" s="1"/>
  <c r="M4261" i="1"/>
  <c r="N4261" i="1" s="1"/>
  <c r="O4261" i="1" s="1"/>
  <c r="M4260" i="1"/>
  <c r="N4260" i="1" s="1"/>
  <c r="O4260" i="1" s="1"/>
  <c r="M4259" i="1"/>
  <c r="N4259" i="1" s="1"/>
  <c r="O4259" i="1" s="1"/>
  <c r="M4258" i="1"/>
  <c r="N4258" i="1" s="1"/>
  <c r="O4258" i="1" s="1"/>
  <c r="M4257" i="1"/>
  <c r="M4256" i="1"/>
  <c r="N4256" i="1" s="1"/>
  <c r="O4256" i="1" s="1"/>
  <c r="M4255" i="1"/>
  <c r="N4255" i="1" s="1"/>
  <c r="O4255" i="1" s="1"/>
  <c r="M4254" i="1"/>
  <c r="N4254" i="1" s="1"/>
  <c r="O4254" i="1" s="1"/>
  <c r="M4253" i="1"/>
  <c r="N4253" i="1" s="1"/>
  <c r="O4253" i="1" s="1"/>
  <c r="M4252" i="1"/>
  <c r="N4252" i="1" s="1"/>
  <c r="O4252" i="1" s="1"/>
  <c r="M4251" i="1"/>
  <c r="N4251" i="1" s="1"/>
  <c r="O4251" i="1" s="1"/>
  <c r="M4250" i="1"/>
  <c r="N4250" i="1" s="1"/>
  <c r="O4250" i="1" s="1"/>
  <c r="M4249" i="1"/>
  <c r="N4249" i="1" s="1"/>
  <c r="O4249" i="1" s="1"/>
  <c r="M4248" i="1"/>
  <c r="N4248" i="1" s="1"/>
  <c r="O4248" i="1" s="1"/>
  <c r="M4247" i="1"/>
  <c r="N4247" i="1" s="1"/>
  <c r="O4247" i="1" s="1"/>
  <c r="M4246" i="1"/>
  <c r="N4246" i="1" s="1"/>
  <c r="O4246" i="1" s="1"/>
  <c r="M4245" i="1"/>
  <c r="N4245" i="1" s="1"/>
  <c r="O4245" i="1" s="1"/>
  <c r="M4244" i="1"/>
  <c r="N4244" i="1" s="1"/>
  <c r="O4244" i="1" s="1"/>
  <c r="M4243" i="1"/>
  <c r="N4243" i="1" s="1"/>
  <c r="O4243" i="1" s="1"/>
  <c r="M4242" i="1"/>
  <c r="N4242" i="1" s="1"/>
  <c r="O4242" i="1" s="1"/>
  <c r="M4241" i="1"/>
  <c r="N4241" i="1" s="1"/>
  <c r="O4241" i="1" s="1"/>
  <c r="M4240" i="1"/>
  <c r="N4240" i="1" s="1"/>
  <c r="O4240" i="1" s="1"/>
  <c r="M4239" i="1"/>
  <c r="N4239" i="1" s="1"/>
  <c r="O4239" i="1" s="1"/>
  <c r="M4238" i="1"/>
  <c r="N4238" i="1" s="1"/>
  <c r="O4238" i="1" s="1"/>
  <c r="M4237" i="1"/>
  <c r="N4237" i="1" s="1"/>
  <c r="O4237" i="1" s="1"/>
  <c r="M4236" i="1"/>
  <c r="N4236" i="1" s="1"/>
  <c r="O4236" i="1" s="1"/>
  <c r="M4235" i="1"/>
  <c r="M4234" i="1"/>
  <c r="N4234" i="1" s="1"/>
  <c r="O4234" i="1" s="1"/>
  <c r="M4233" i="1"/>
  <c r="N4233" i="1" s="1"/>
  <c r="O4233" i="1" s="1"/>
  <c r="M4232" i="1"/>
  <c r="N4232" i="1" s="1"/>
  <c r="O4232" i="1" s="1"/>
  <c r="M4231" i="1"/>
  <c r="N4231" i="1" s="1"/>
  <c r="O4231" i="1" s="1"/>
  <c r="M4230" i="1"/>
  <c r="N4230" i="1" s="1"/>
  <c r="O4230" i="1" s="1"/>
  <c r="M4229" i="1"/>
  <c r="N4229" i="1" s="1"/>
  <c r="O4229" i="1" s="1"/>
  <c r="M4228" i="1"/>
  <c r="N4228" i="1" s="1"/>
  <c r="O4228" i="1" s="1"/>
  <c r="M4227" i="1"/>
  <c r="N4227" i="1" s="1"/>
  <c r="O4227" i="1" s="1"/>
  <c r="M4226" i="1"/>
  <c r="N4226" i="1" s="1"/>
  <c r="O4226" i="1" s="1"/>
  <c r="M4225" i="1"/>
  <c r="N4225" i="1" s="1"/>
  <c r="O4225" i="1" s="1"/>
  <c r="M4224" i="1"/>
  <c r="N4224" i="1" s="1"/>
  <c r="O4224" i="1" s="1"/>
  <c r="M4223" i="1"/>
  <c r="N4223" i="1" s="1"/>
  <c r="O4223" i="1" s="1"/>
  <c r="M4222" i="1"/>
  <c r="N4222" i="1" s="1"/>
  <c r="O4222" i="1" s="1"/>
  <c r="M4221" i="1"/>
  <c r="N4221" i="1" s="1"/>
  <c r="O4221" i="1" s="1"/>
  <c r="M4220" i="1"/>
  <c r="N4220" i="1" s="1"/>
  <c r="O4220" i="1" s="1"/>
  <c r="M4219" i="1"/>
  <c r="N4219" i="1" s="1"/>
  <c r="O4219" i="1" s="1"/>
  <c r="M4218" i="1"/>
  <c r="N4218" i="1" s="1"/>
  <c r="O4218" i="1" s="1"/>
  <c r="M4217" i="1"/>
  <c r="N4217" i="1" s="1"/>
  <c r="O4217" i="1" s="1"/>
  <c r="M4216" i="1"/>
  <c r="N4216" i="1" s="1"/>
  <c r="O4216" i="1" s="1"/>
  <c r="M4215" i="1"/>
  <c r="M4214" i="1"/>
  <c r="N4214" i="1" s="1"/>
  <c r="O4214" i="1" s="1"/>
  <c r="M4213" i="1"/>
  <c r="N4213" i="1" s="1"/>
  <c r="O4213" i="1" s="1"/>
  <c r="M4212" i="1"/>
  <c r="N4212" i="1" s="1"/>
  <c r="O4212" i="1" s="1"/>
  <c r="M4211" i="1"/>
  <c r="N4211" i="1" s="1"/>
  <c r="O4211" i="1" s="1"/>
  <c r="M4210" i="1"/>
  <c r="M4209" i="1"/>
  <c r="N4209" i="1" s="1"/>
  <c r="O4209" i="1" s="1"/>
  <c r="M4208" i="1"/>
  <c r="N4208" i="1" s="1"/>
  <c r="O4208" i="1" s="1"/>
  <c r="M4207" i="1"/>
  <c r="N4207" i="1" s="1"/>
  <c r="O4207" i="1" s="1"/>
  <c r="M4206" i="1"/>
  <c r="N4206" i="1" s="1"/>
  <c r="O4206" i="1" s="1"/>
  <c r="M4205" i="1"/>
  <c r="N4205" i="1" s="1"/>
  <c r="O4205" i="1" s="1"/>
  <c r="M4204" i="1"/>
  <c r="N4204" i="1" s="1"/>
  <c r="O4204" i="1" s="1"/>
  <c r="M4203" i="1"/>
  <c r="N4203" i="1" s="1"/>
  <c r="O4203" i="1" s="1"/>
  <c r="M4202" i="1"/>
  <c r="N4202" i="1" s="1"/>
  <c r="O4202" i="1" s="1"/>
  <c r="N4449" i="1"/>
  <c r="O4449" i="1" s="1"/>
  <c r="N4434" i="1"/>
  <c r="O4434" i="1" s="1"/>
  <c r="N4402" i="1"/>
  <c r="O4402" i="1" s="1"/>
  <c r="N4383" i="1"/>
  <c r="O4383" i="1" s="1"/>
  <c r="N4370" i="1"/>
  <c r="O4370" i="1" s="1"/>
  <c r="N4355" i="1"/>
  <c r="O4355" i="1" s="1"/>
  <c r="N4338" i="1"/>
  <c r="O4338" i="1" s="1"/>
  <c r="N4322" i="1"/>
  <c r="N4291" i="1"/>
  <c r="O4291" i="1" s="1"/>
  <c r="N4267" i="1"/>
  <c r="O4267" i="1" s="1"/>
  <c r="N4257" i="1"/>
  <c r="O4257" i="1" s="1"/>
  <c r="N4235" i="1"/>
  <c r="O4235" i="1" s="1"/>
  <c r="N4215" i="1"/>
  <c r="O4215" i="1" s="1"/>
  <c r="N4210" i="1"/>
  <c r="O4210" i="1" s="1"/>
  <c r="O4386" i="1"/>
  <c r="O4322" i="1"/>
  <c r="O4275" i="1"/>
  <c r="P4455" i="1"/>
  <c r="Q4455" i="1" s="1"/>
  <c r="R4455" i="1" s="1"/>
  <c r="P4454" i="1"/>
  <c r="Q4454" i="1" s="1"/>
  <c r="R4454" i="1" s="1"/>
  <c r="P4453" i="1"/>
  <c r="Q4453" i="1" s="1"/>
  <c r="R4453" i="1" s="1"/>
  <c r="P4452" i="1"/>
  <c r="Q4452" i="1" s="1"/>
  <c r="R4452" i="1" s="1"/>
  <c r="P4451" i="1"/>
  <c r="Q4451" i="1" s="1"/>
  <c r="R4451" i="1" s="1"/>
  <c r="P4450" i="1"/>
  <c r="Q4450" i="1" s="1"/>
  <c r="R4450" i="1" s="1"/>
  <c r="P4449" i="1"/>
  <c r="Q4449" i="1" s="1"/>
  <c r="R4449" i="1" s="1"/>
  <c r="P4448" i="1"/>
  <c r="Q4448" i="1" s="1"/>
  <c r="R4448" i="1" s="1"/>
  <c r="P4447" i="1"/>
  <c r="Q4447" i="1" s="1"/>
  <c r="R4447" i="1" s="1"/>
  <c r="P4446" i="1"/>
  <c r="Q4446" i="1" s="1"/>
  <c r="R4446" i="1" s="1"/>
  <c r="P4445" i="1"/>
  <c r="Q4445" i="1" s="1"/>
  <c r="R4445" i="1" s="1"/>
  <c r="P4444" i="1"/>
  <c r="Q4444" i="1" s="1"/>
  <c r="R4444" i="1" s="1"/>
  <c r="P4443" i="1"/>
  <c r="Q4443" i="1" s="1"/>
  <c r="R4443" i="1" s="1"/>
  <c r="P4442" i="1"/>
  <c r="Q4442" i="1" s="1"/>
  <c r="R4442" i="1" s="1"/>
  <c r="P4441" i="1"/>
  <c r="Q4441" i="1" s="1"/>
  <c r="R4441" i="1" s="1"/>
  <c r="P4440" i="1"/>
  <c r="Q4440" i="1" s="1"/>
  <c r="R4440" i="1" s="1"/>
  <c r="P4439" i="1"/>
  <c r="Q4439" i="1" s="1"/>
  <c r="R4439" i="1" s="1"/>
  <c r="P4438" i="1"/>
  <c r="Q4438" i="1" s="1"/>
  <c r="R4438" i="1" s="1"/>
  <c r="P4437" i="1"/>
  <c r="P4436" i="1"/>
  <c r="Q4436" i="1" s="1"/>
  <c r="R4436" i="1" s="1"/>
  <c r="P4435" i="1"/>
  <c r="Q4435" i="1" s="1"/>
  <c r="R4435" i="1" s="1"/>
  <c r="P4434" i="1"/>
  <c r="Q4434" i="1" s="1"/>
  <c r="R4434" i="1" s="1"/>
  <c r="P4433" i="1"/>
  <c r="Q4433" i="1" s="1"/>
  <c r="R4433" i="1" s="1"/>
  <c r="P4432" i="1"/>
  <c r="Q4432" i="1" s="1"/>
  <c r="R4432" i="1" s="1"/>
  <c r="P4431" i="1"/>
  <c r="Q4431" i="1" s="1"/>
  <c r="R4431" i="1" s="1"/>
  <c r="P4430" i="1"/>
  <c r="Q4430" i="1" s="1"/>
  <c r="R4430" i="1" s="1"/>
  <c r="P4429" i="1"/>
  <c r="Q4429" i="1" s="1"/>
  <c r="R4429" i="1" s="1"/>
  <c r="P4428" i="1"/>
  <c r="Q4428" i="1" s="1"/>
  <c r="R4428" i="1" s="1"/>
  <c r="P4427" i="1"/>
  <c r="Q4427" i="1" s="1"/>
  <c r="R4427" i="1" s="1"/>
  <c r="P4426" i="1"/>
  <c r="Q4426" i="1" s="1"/>
  <c r="R4426" i="1" s="1"/>
  <c r="P4425" i="1"/>
  <c r="Q4425" i="1" s="1"/>
  <c r="R4425" i="1" s="1"/>
  <c r="P4424" i="1"/>
  <c r="Q4424" i="1" s="1"/>
  <c r="R4424" i="1" s="1"/>
  <c r="P4423" i="1"/>
  <c r="Q4423" i="1" s="1"/>
  <c r="R4423" i="1" s="1"/>
  <c r="P4422" i="1"/>
  <c r="Q4422" i="1" s="1"/>
  <c r="R4422" i="1" s="1"/>
  <c r="P4421" i="1"/>
  <c r="Q4421" i="1" s="1"/>
  <c r="R4421" i="1" s="1"/>
  <c r="P4420" i="1"/>
  <c r="Q4420" i="1" s="1"/>
  <c r="R4420" i="1" s="1"/>
  <c r="P4419" i="1"/>
  <c r="Q4419" i="1" s="1"/>
  <c r="R4419" i="1" s="1"/>
  <c r="P4418" i="1"/>
  <c r="Q4418" i="1" s="1"/>
  <c r="R4418" i="1" s="1"/>
  <c r="P4417" i="1"/>
  <c r="Q4417" i="1" s="1"/>
  <c r="R4417" i="1" s="1"/>
  <c r="P4416" i="1"/>
  <c r="Q4416" i="1" s="1"/>
  <c r="R4416" i="1" s="1"/>
  <c r="P4415" i="1"/>
  <c r="Q4415" i="1" s="1"/>
  <c r="R4415" i="1" s="1"/>
  <c r="P4414" i="1"/>
  <c r="Q4414" i="1" s="1"/>
  <c r="R4414" i="1" s="1"/>
  <c r="P4413" i="1"/>
  <c r="Q4413" i="1" s="1"/>
  <c r="R4413" i="1" s="1"/>
  <c r="P4412" i="1"/>
  <c r="Q4412" i="1" s="1"/>
  <c r="R4412" i="1" s="1"/>
  <c r="P4411" i="1"/>
  <c r="Q4411" i="1" s="1"/>
  <c r="R4411" i="1" s="1"/>
  <c r="P4410" i="1"/>
  <c r="Q4410" i="1" s="1"/>
  <c r="R4410" i="1" s="1"/>
  <c r="P4409" i="1"/>
  <c r="Q4409" i="1" s="1"/>
  <c r="R4409" i="1" s="1"/>
  <c r="P4408" i="1"/>
  <c r="P4407" i="1"/>
  <c r="Q4407" i="1" s="1"/>
  <c r="R4407" i="1" s="1"/>
  <c r="P4406" i="1"/>
  <c r="Q4406" i="1" s="1"/>
  <c r="R4406" i="1" s="1"/>
  <c r="P4405" i="1"/>
  <c r="Q4405" i="1" s="1"/>
  <c r="R4405" i="1" s="1"/>
  <c r="P4404" i="1"/>
  <c r="Q4404" i="1" s="1"/>
  <c r="R4404" i="1" s="1"/>
  <c r="P4403" i="1"/>
  <c r="Q4403" i="1" s="1"/>
  <c r="R4403" i="1" s="1"/>
  <c r="P4402" i="1"/>
  <c r="Q4402" i="1" s="1"/>
  <c r="R4402" i="1" s="1"/>
  <c r="P4401" i="1"/>
  <c r="Q4401" i="1" s="1"/>
  <c r="R4401" i="1" s="1"/>
  <c r="P4400" i="1"/>
  <c r="Q4400" i="1" s="1"/>
  <c r="R4400" i="1" s="1"/>
  <c r="P4399" i="1"/>
  <c r="Q4399" i="1" s="1"/>
  <c r="R4399" i="1" s="1"/>
  <c r="P4398" i="1"/>
  <c r="Q4398" i="1" s="1"/>
  <c r="R4398" i="1" s="1"/>
  <c r="P4397" i="1"/>
  <c r="Q4397" i="1" s="1"/>
  <c r="R4397" i="1" s="1"/>
  <c r="P4396" i="1"/>
  <c r="P4395" i="1"/>
  <c r="Q4395" i="1" s="1"/>
  <c r="R4395" i="1" s="1"/>
  <c r="P4394" i="1"/>
  <c r="Q4394" i="1" s="1"/>
  <c r="R4394" i="1" s="1"/>
  <c r="P4393" i="1"/>
  <c r="Q4393" i="1" s="1"/>
  <c r="R4393" i="1" s="1"/>
  <c r="P4392" i="1"/>
  <c r="Q4392" i="1" s="1"/>
  <c r="R4392" i="1" s="1"/>
  <c r="P4391" i="1"/>
  <c r="Q4391" i="1" s="1"/>
  <c r="R4391" i="1" s="1"/>
  <c r="P4390" i="1"/>
  <c r="Q4390" i="1" s="1"/>
  <c r="R4390" i="1" s="1"/>
  <c r="P4389" i="1"/>
  <c r="Q4389" i="1" s="1"/>
  <c r="R4389" i="1" s="1"/>
  <c r="P4388" i="1"/>
  <c r="Q4388" i="1" s="1"/>
  <c r="R4388" i="1" s="1"/>
  <c r="P4387" i="1"/>
  <c r="Q4387" i="1" s="1"/>
  <c r="R4387" i="1" s="1"/>
  <c r="P4386" i="1"/>
  <c r="Q4386" i="1" s="1"/>
  <c r="R4386" i="1" s="1"/>
  <c r="P4385" i="1"/>
  <c r="Q4385" i="1" s="1"/>
  <c r="R4385" i="1" s="1"/>
  <c r="P4384" i="1"/>
  <c r="Q4384" i="1" s="1"/>
  <c r="R4384" i="1" s="1"/>
  <c r="P4383" i="1"/>
  <c r="Q4383" i="1" s="1"/>
  <c r="R4383" i="1" s="1"/>
  <c r="P4382" i="1"/>
  <c r="Q4382" i="1" s="1"/>
  <c r="R4382" i="1" s="1"/>
  <c r="P4381" i="1"/>
  <c r="Q4381" i="1" s="1"/>
  <c r="R4381" i="1" s="1"/>
  <c r="P4380" i="1"/>
  <c r="Q4380" i="1" s="1"/>
  <c r="R4380" i="1" s="1"/>
  <c r="P4379" i="1"/>
  <c r="Q4379" i="1" s="1"/>
  <c r="R4379" i="1" s="1"/>
  <c r="P4378" i="1"/>
  <c r="Q4378" i="1" s="1"/>
  <c r="R4378" i="1" s="1"/>
  <c r="P4377" i="1"/>
  <c r="Q4377" i="1" s="1"/>
  <c r="R4377" i="1" s="1"/>
  <c r="P4376" i="1"/>
  <c r="Q4376" i="1" s="1"/>
  <c r="R4376" i="1" s="1"/>
  <c r="P4375" i="1"/>
  <c r="Q4375" i="1" s="1"/>
  <c r="R4375" i="1" s="1"/>
  <c r="P4374" i="1"/>
  <c r="Q4374" i="1" s="1"/>
  <c r="R4374" i="1" s="1"/>
  <c r="P4373" i="1"/>
  <c r="Q4373" i="1" s="1"/>
  <c r="R4373" i="1" s="1"/>
  <c r="P4372" i="1"/>
  <c r="Q4372" i="1" s="1"/>
  <c r="R4372" i="1" s="1"/>
  <c r="P4371" i="1"/>
  <c r="Q4371" i="1" s="1"/>
  <c r="R4371" i="1" s="1"/>
  <c r="P4370" i="1"/>
  <c r="Q4370" i="1" s="1"/>
  <c r="R4370" i="1" s="1"/>
  <c r="P4369" i="1"/>
  <c r="Q4369" i="1" s="1"/>
  <c r="R4369" i="1" s="1"/>
  <c r="P4368" i="1"/>
  <c r="Q4368" i="1" s="1"/>
  <c r="R4368" i="1" s="1"/>
  <c r="P4367" i="1"/>
  <c r="Q4367" i="1" s="1"/>
  <c r="R4367" i="1" s="1"/>
  <c r="P4366" i="1"/>
  <c r="Q4366" i="1" s="1"/>
  <c r="R4366" i="1" s="1"/>
  <c r="P4365" i="1"/>
  <c r="Q4365" i="1" s="1"/>
  <c r="R4365" i="1" s="1"/>
  <c r="P4364" i="1"/>
  <c r="Q4364" i="1" s="1"/>
  <c r="R4364" i="1" s="1"/>
  <c r="P4363" i="1"/>
  <c r="Q4363" i="1" s="1"/>
  <c r="R4363" i="1" s="1"/>
  <c r="P4362" i="1"/>
  <c r="Q4362" i="1" s="1"/>
  <c r="R4362" i="1" s="1"/>
  <c r="P4361" i="1"/>
  <c r="Q4361" i="1" s="1"/>
  <c r="R4361" i="1" s="1"/>
  <c r="P4360" i="1"/>
  <c r="P4359" i="1"/>
  <c r="Q4359" i="1" s="1"/>
  <c r="R4359" i="1" s="1"/>
  <c r="P4358" i="1"/>
  <c r="Q4358" i="1" s="1"/>
  <c r="R4358" i="1" s="1"/>
  <c r="P4357" i="1"/>
  <c r="P4356" i="1"/>
  <c r="Q4356" i="1" s="1"/>
  <c r="R4356" i="1" s="1"/>
  <c r="P4355" i="1"/>
  <c r="Q4355" i="1" s="1"/>
  <c r="R4355" i="1" s="1"/>
  <c r="P4354" i="1"/>
  <c r="Q4354" i="1" s="1"/>
  <c r="R4354" i="1" s="1"/>
  <c r="P4353" i="1"/>
  <c r="Q4353" i="1" s="1"/>
  <c r="R4353" i="1" s="1"/>
  <c r="P4352" i="1"/>
  <c r="Q4352" i="1" s="1"/>
  <c r="R4352" i="1" s="1"/>
  <c r="P4351" i="1"/>
  <c r="Q4351" i="1" s="1"/>
  <c r="R4351" i="1" s="1"/>
  <c r="P4350" i="1"/>
  <c r="Q4350" i="1" s="1"/>
  <c r="R4350" i="1" s="1"/>
  <c r="P4349" i="1"/>
  <c r="Q4349" i="1" s="1"/>
  <c r="R4349" i="1" s="1"/>
  <c r="P4348" i="1"/>
  <c r="Q4348" i="1" s="1"/>
  <c r="R4348" i="1" s="1"/>
  <c r="P4347" i="1"/>
  <c r="Q4347" i="1" s="1"/>
  <c r="R4347" i="1" s="1"/>
  <c r="P4346" i="1"/>
  <c r="Q4346" i="1" s="1"/>
  <c r="R4346" i="1" s="1"/>
  <c r="P4345" i="1"/>
  <c r="Q4345" i="1" s="1"/>
  <c r="R4345" i="1" s="1"/>
  <c r="P4344" i="1"/>
  <c r="P4343" i="1"/>
  <c r="Q4343" i="1" s="1"/>
  <c r="R4343" i="1" s="1"/>
  <c r="P4342" i="1"/>
  <c r="Q4342" i="1" s="1"/>
  <c r="R4342" i="1" s="1"/>
  <c r="P4341" i="1"/>
  <c r="Q4341" i="1" s="1"/>
  <c r="R4341" i="1" s="1"/>
  <c r="P4340" i="1"/>
  <c r="Q4340" i="1" s="1"/>
  <c r="R4340" i="1" s="1"/>
  <c r="P4339" i="1"/>
  <c r="Q4339" i="1" s="1"/>
  <c r="R4339" i="1" s="1"/>
  <c r="P4338" i="1"/>
  <c r="Q4338" i="1" s="1"/>
  <c r="R4338" i="1" s="1"/>
  <c r="P4337" i="1"/>
  <c r="Q4337" i="1" s="1"/>
  <c r="R4337" i="1" s="1"/>
  <c r="P4336" i="1"/>
  <c r="P4335" i="1"/>
  <c r="Q4335" i="1" s="1"/>
  <c r="R4335" i="1" s="1"/>
  <c r="P4334" i="1"/>
  <c r="P4333" i="1"/>
  <c r="Q4333" i="1" s="1"/>
  <c r="R4333" i="1" s="1"/>
  <c r="P4332" i="1"/>
  <c r="Q4332" i="1" s="1"/>
  <c r="R4332" i="1" s="1"/>
  <c r="P4331" i="1"/>
  <c r="Q4331" i="1" s="1"/>
  <c r="R4331" i="1" s="1"/>
  <c r="P4330" i="1"/>
  <c r="Q4330" i="1" s="1"/>
  <c r="R4330" i="1" s="1"/>
  <c r="P4329" i="1"/>
  <c r="Q4329" i="1" s="1"/>
  <c r="R4329" i="1" s="1"/>
  <c r="P4328" i="1"/>
  <c r="Q4328" i="1" s="1"/>
  <c r="R4328" i="1" s="1"/>
  <c r="P4327" i="1"/>
  <c r="Q4327" i="1" s="1"/>
  <c r="R4327" i="1" s="1"/>
  <c r="P4326" i="1"/>
  <c r="Q4326" i="1" s="1"/>
  <c r="R4326" i="1" s="1"/>
  <c r="P4325" i="1"/>
  <c r="Q4325" i="1" s="1"/>
  <c r="R4325" i="1" s="1"/>
  <c r="P4324" i="1"/>
  <c r="Q4324" i="1" s="1"/>
  <c r="R4324" i="1" s="1"/>
  <c r="P4323" i="1"/>
  <c r="Q4323" i="1" s="1"/>
  <c r="R4323" i="1" s="1"/>
  <c r="P4322" i="1"/>
  <c r="Q4322" i="1" s="1"/>
  <c r="R4322" i="1" s="1"/>
  <c r="P4321" i="1"/>
  <c r="Q4321" i="1" s="1"/>
  <c r="R4321" i="1" s="1"/>
  <c r="P4320" i="1"/>
  <c r="Q4320" i="1" s="1"/>
  <c r="R4320" i="1" s="1"/>
  <c r="P4319" i="1"/>
  <c r="Q4319" i="1" s="1"/>
  <c r="R4319" i="1" s="1"/>
  <c r="P4318" i="1"/>
  <c r="Q4318" i="1" s="1"/>
  <c r="R4318" i="1" s="1"/>
  <c r="P4317" i="1"/>
  <c r="Q4317" i="1" s="1"/>
  <c r="R4317" i="1" s="1"/>
  <c r="P4316" i="1"/>
  <c r="Q4316" i="1" s="1"/>
  <c r="R4316" i="1" s="1"/>
  <c r="P4315" i="1"/>
  <c r="Q4315" i="1" s="1"/>
  <c r="R4315" i="1" s="1"/>
  <c r="P4314" i="1"/>
  <c r="Q4314" i="1" s="1"/>
  <c r="R4314" i="1" s="1"/>
  <c r="P4313" i="1"/>
  <c r="Q4313" i="1" s="1"/>
  <c r="R4313" i="1" s="1"/>
  <c r="P4312" i="1"/>
  <c r="Q4312" i="1" s="1"/>
  <c r="R4312" i="1" s="1"/>
  <c r="P4311" i="1"/>
  <c r="Q4311" i="1" s="1"/>
  <c r="R4311" i="1" s="1"/>
  <c r="P4310" i="1"/>
  <c r="Q4310" i="1" s="1"/>
  <c r="R4310" i="1" s="1"/>
  <c r="P4309" i="1"/>
  <c r="Q4309" i="1" s="1"/>
  <c r="R4309" i="1" s="1"/>
  <c r="P4308" i="1"/>
  <c r="Q4308" i="1" s="1"/>
  <c r="R4308" i="1" s="1"/>
  <c r="P4307" i="1"/>
  <c r="Q4307" i="1" s="1"/>
  <c r="R4307" i="1" s="1"/>
  <c r="P4306" i="1"/>
  <c r="Q4306" i="1" s="1"/>
  <c r="R4306" i="1" s="1"/>
  <c r="P4305" i="1"/>
  <c r="Q4305" i="1" s="1"/>
  <c r="R4305" i="1" s="1"/>
  <c r="P4304" i="1"/>
  <c r="Q4304" i="1" s="1"/>
  <c r="R4304" i="1" s="1"/>
  <c r="P4303" i="1"/>
  <c r="Q4303" i="1" s="1"/>
  <c r="R4303" i="1" s="1"/>
  <c r="P4302" i="1"/>
  <c r="Q4302" i="1" s="1"/>
  <c r="R4302" i="1" s="1"/>
  <c r="P4301" i="1"/>
  <c r="Q4301" i="1" s="1"/>
  <c r="R4301" i="1" s="1"/>
  <c r="P4300" i="1"/>
  <c r="Q4300" i="1" s="1"/>
  <c r="R4300" i="1" s="1"/>
  <c r="P4299" i="1"/>
  <c r="Q4299" i="1" s="1"/>
  <c r="R4299" i="1" s="1"/>
  <c r="P4298" i="1"/>
  <c r="Q4298" i="1" s="1"/>
  <c r="R4298" i="1" s="1"/>
  <c r="P4297" i="1"/>
  <c r="Q4297" i="1" s="1"/>
  <c r="R4297" i="1" s="1"/>
  <c r="P4296" i="1"/>
  <c r="Q4296" i="1" s="1"/>
  <c r="R4296" i="1" s="1"/>
  <c r="P4295" i="1"/>
  <c r="Q4295" i="1" s="1"/>
  <c r="R4295" i="1" s="1"/>
  <c r="P4294" i="1"/>
  <c r="Q4294" i="1" s="1"/>
  <c r="R4294" i="1" s="1"/>
  <c r="P4293" i="1"/>
  <c r="Q4293" i="1" s="1"/>
  <c r="R4293" i="1" s="1"/>
  <c r="P4292" i="1"/>
  <c r="Q4292" i="1" s="1"/>
  <c r="R4292" i="1" s="1"/>
  <c r="P4291" i="1"/>
  <c r="Q4291" i="1" s="1"/>
  <c r="R4291" i="1" s="1"/>
  <c r="P4290" i="1"/>
  <c r="Q4290" i="1" s="1"/>
  <c r="R4290" i="1" s="1"/>
  <c r="P4289" i="1"/>
  <c r="Q4289" i="1" s="1"/>
  <c r="R4289" i="1" s="1"/>
  <c r="P4288" i="1"/>
  <c r="Q4288" i="1" s="1"/>
  <c r="R4288" i="1" s="1"/>
  <c r="P4287" i="1"/>
  <c r="Q4287" i="1" s="1"/>
  <c r="R4287" i="1" s="1"/>
  <c r="P4286" i="1"/>
  <c r="Q4286" i="1" s="1"/>
  <c r="R4286" i="1" s="1"/>
  <c r="P4285" i="1"/>
  <c r="Q4285" i="1" s="1"/>
  <c r="R4285" i="1" s="1"/>
  <c r="P4284" i="1"/>
  <c r="Q4284" i="1" s="1"/>
  <c r="R4284" i="1" s="1"/>
  <c r="P4283" i="1"/>
  <c r="Q4283" i="1" s="1"/>
  <c r="R4283" i="1" s="1"/>
  <c r="P4282" i="1"/>
  <c r="Q4282" i="1" s="1"/>
  <c r="R4282" i="1" s="1"/>
  <c r="P4281" i="1"/>
  <c r="Q4281" i="1" s="1"/>
  <c r="R4281" i="1" s="1"/>
  <c r="P4280" i="1"/>
  <c r="Q4280" i="1" s="1"/>
  <c r="R4280" i="1" s="1"/>
  <c r="P4279" i="1"/>
  <c r="Q4279" i="1" s="1"/>
  <c r="R4279" i="1" s="1"/>
  <c r="P4278" i="1"/>
  <c r="Q4278" i="1" s="1"/>
  <c r="R4278" i="1" s="1"/>
  <c r="P4277" i="1"/>
  <c r="Q4277" i="1" s="1"/>
  <c r="R4277" i="1" s="1"/>
  <c r="P4276" i="1"/>
  <c r="Q4276" i="1" s="1"/>
  <c r="R4276" i="1" s="1"/>
  <c r="P4275" i="1"/>
  <c r="Q4275" i="1" s="1"/>
  <c r="R4275" i="1" s="1"/>
  <c r="P4274" i="1"/>
  <c r="Q4274" i="1" s="1"/>
  <c r="R4274" i="1" s="1"/>
  <c r="P4273" i="1"/>
  <c r="Q4273" i="1" s="1"/>
  <c r="R4273" i="1" s="1"/>
  <c r="P4272" i="1"/>
  <c r="Q4272" i="1" s="1"/>
  <c r="R4272" i="1" s="1"/>
  <c r="P4271" i="1"/>
  <c r="Q4271" i="1" s="1"/>
  <c r="R4271" i="1" s="1"/>
  <c r="P4270" i="1"/>
  <c r="Q4270" i="1" s="1"/>
  <c r="R4270" i="1" s="1"/>
  <c r="P4269" i="1"/>
  <c r="Q4269" i="1" s="1"/>
  <c r="R4269" i="1" s="1"/>
  <c r="P4268" i="1"/>
  <c r="Q4268" i="1" s="1"/>
  <c r="R4268" i="1" s="1"/>
  <c r="P4267" i="1"/>
  <c r="Q4267" i="1" s="1"/>
  <c r="R4267" i="1" s="1"/>
  <c r="P4266" i="1"/>
  <c r="Q4266" i="1" s="1"/>
  <c r="R4266" i="1" s="1"/>
  <c r="P4265" i="1"/>
  <c r="Q4265" i="1" s="1"/>
  <c r="R4265" i="1" s="1"/>
  <c r="P4264" i="1"/>
  <c r="P4263" i="1"/>
  <c r="Q4263" i="1" s="1"/>
  <c r="R4263" i="1" s="1"/>
  <c r="P4262" i="1"/>
  <c r="Q4262" i="1" s="1"/>
  <c r="R4262" i="1" s="1"/>
  <c r="P4261" i="1"/>
  <c r="Q4261" i="1" s="1"/>
  <c r="R4261" i="1" s="1"/>
  <c r="P4260" i="1"/>
  <c r="Q4260" i="1" s="1"/>
  <c r="R4260" i="1" s="1"/>
  <c r="P4259" i="1"/>
  <c r="Q4259" i="1" s="1"/>
  <c r="R4259" i="1" s="1"/>
  <c r="P4258" i="1"/>
  <c r="Q4258" i="1" s="1"/>
  <c r="R4258" i="1" s="1"/>
  <c r="P4257" i="1"/>
  <c r="Q4257" i="1" s="1"/>
  <c r="R4257" i="1" s="1"/>
  <c r="P4256" i="1"/>
  <c r="Q4256" i="1" s="1"/>
  <c r="R4256" i="1" s="1"/>
  <c r="P4255" i="1"/>
  <c r="Q4255" i="1" s="1"/>
  <c r="R4255" i="1" s="1"/>
  <c r="P4254" i="1"/>
  <c r="Q4254" i="1" s="1"/>
  <c r="R4254" i="1" s="1"/>
  <c r="P4253" i="1"/>
  <c r="Q4253" i="1" s="1"/>
  <c r="R4253" i="1" s="1"/>
  <c r="P4252" i="1"/>
  <c r="Q4252" i="1" s="1"/>
  <c r="R4252" i="1" s="1"/>
  <c r="P4251" i="1"/>
  <c r="Q4251" i="1" s="1"/>
  <c r="R4251" i="1" s="1"/>
  <c r="P4250" i="1"/>
  <c r="Q4250" i="1" s="1"/>
  <c r="R4250" i="1" s="1"/>
  <c r="P4249" i="1"/>
  <c r="Q4249" i="1" s="1"/>
  <c r="R4249" i="1" s="1"/>
  <c r="P4248" i="1"/>
  <c r="Q4248" i="1" s="1"/>
  <c r="R4248" i="1" s="1"/>
  <c r="P4247" i="1"/>
  <c r="Q4247" i="1" s="1"/>
  <c r="R4247" i="1" s="1"/>
  <c r="P4246" i="1"/>
  <c r="Q4246" i="1" s="1"/>
  <c r="R4246" i="1" s="1"/>
  <c r="P4245" i="1"/>
  <c r="Q4245" i="1" s="1"/>
  <c r="R4245" i="1" s="1"/>
  <c r="P4244" i="1"/>
  <c r="Q4244" i="1" s="1"/>
  <c r="R4244" i="1" s="1"/>
  <c r="P4243" i="1"/>
  <c r="Q4243" i="1" s="1"/>
  <c r="R4243" i="1" s="1"/>
  <c r="P4242" i="1"/>
  <c r="Q4242" i="1" s="1"/>
  <c r="R4242" i="1" s="1"/>
  <c r="P4241" i="1"/>
  <c r="Q4241" i="1" s="1"/>
  <c r="R4241" i="1" s="1"/>
  <c r="P4240" i="1"/>
  <c r="Q4240" i="1" s="1"/>
  <c r="R4240" i="1" s="1"/>
  <c r="P4239" i="1"/>
  <c r="Q4239" i="1" s="1"/>
  <c r="R4239" i="1" s="1"/>
  <c r="P4238" i="1"/>
  <c r="Q4238" i="1" s="1"/>
  <c r="R4238" i="1" s="1"/>
  <c r="P4237" i="1"/>
  <c r="Q4237" i="1" s="1"/>
  <c r="R4237" i="1" s="1"/>
  <c r="P4236" i="1"/>
  <c r="Q4236" i="1" s="1"/>
  <c r="R4236" i="1" s="1"/>
  <c r="P4235" i="1"/>
  <c r="Q4235" i="1" s="1"/>
  <c r="R4235" i="1" s="1"/>
  <c r="P4234" i="1"/>
  <c r="Q4234" i="1" s="1"/>
  <c r="R4234" i="1" s="1"/>
  <c r="P4233" i="1"/>
  <c r="Q4233" i="1" s="1"/>
  <c r="R4233" i="1" s="1"/>
  <c r="P4232" i="1"/>
  <c r="Q4232" i="1" s="1"/>
  <c r="R4232" i="1" s="1"/>
  <c r="P4231" i="1"/>
  <c r="Q4231" i="1" s="1"/>
  <c r="R4231" i="1" s="1"/>
  <c r="P4230" i="1"/>
  <c r="P4229" i="1"/>
  <c r="P4228" i="1"/>
  <c r="Q4228" i="1" s="1"/>
  <c r="R4228" i="1" s="1"/>
  <c r="P4227" i="1"/>
  <c r="Q4227" i="1" s="1"/>
  <c r="R4227" i="1" s="1"/>
  <c r="P4226" i="1"/>
  <c r="Q4226" i="1" s="1"/>
  <c r="R4226" i="1" s="1"/>
  <c r="P4225" i="1"/>
  <c r="Q4225" i="1" s="1"/>
  <c r="R4225" i="1" s="1"/>
  <c r="P4224" i="1"/>
  <c r="Q4224" i="1" s="1"/>
  <c r="R4224" i="1" s="1"/>
  <c r="P4223" i="1"/>
  <c r="Q4223" i="1" s="1"/>
  <c r="R4223" i="1" s="1"/>
  <c r="P4222" i="1"/>
  <c r="Q4222" i="1" s="1"/>
  <c r="R4222" i="1" s="1"/>
  <c r="P4221" i="1"/>
  <c r="Q4221" i="1" s="1"/>
  <c r="R4221" i="1" s="1"/>
  <c r="P4220" i="1"/>
  <c r="Q4220" i="1" s="1"/>
  <c r="R4220" i="1" s="1"/>
  <c r="P4219" i="1"/>
  <c r="Q4219" i="1" s="1"/>
  <c r="R4219" i="1" s="1"/>
  <c r="P4218" i="1"/>
  <c r="Q4218" i="1" s="1"/>
  <c r="R4218" i="1" s="1"/>
  <c r="P4217" i="1"/>
  <c r="Q4217" i="1" s="1"/>
  <c r="R4217" i="1" s="1"/>
  <c r="P4216" i="1"/>
  <c r="Q4216" i="1" s="1"/>
  <c r="R4216" i="1" s="1"/>
  <c r="P4215" i="1"/>
  <c r="Q4215" i="1" s="1"/>
  <c r="R4215" i="1" s="1"/>
  <c r="P4214" i="1"/>
  <c r="Q4214" i="1" s="1"/>
  <c r="R4214" i="1" s="1"/>
  <c r="P4213" i="1"/>
  <c r="Q4213" i="1" s="1"/>
  <c r="R4213" i="1" s="1"/>
  <c r="P4212" i="1"/>
  <c r="Q4212" i="1" s="1"/>
  <c r="R4212" i="1" s="1"/>
  <c r="P4211" i="1"/>
  <c r="Q4211" i="1" s="1"/>
  <c r="R4211" i="1" s="1"/>
  <c r="P4210" i="1"/>
  <c r="Q4210" i="1" s="1"/>
  <c r="R4210" i="1" s="1"/>
  <c r="P4209" i="1"/>
  <c r="Q4209" i="1" s="1"/>
  <c r="R4209" i="1" s="1"/>
  <c r="P4208" i="1"/>
  <c r="P4207" i="1"/>
  <c r="Q4207" i="1" s="1"/>
  <c r="R4207" i="1" s="1"/>
  <c r="P4206" i="1"/>
  <c r="Q4206" i="1" s="1"/>
  <c r="R4206" i="1" s="1"/>
  <c r="P4205" i="1"/>
  <c r="Q4205" i="1" s="1"/>
  <c r="R4205" i="1" s="1"/>
  <c r="P4204" i="1"/>
  <c r="Q4204" i="1" s="1"/>
  <c r="R4204" i="1" s="1"/>
  <c r="P4203" i="1"/>
  <c r="Q4203" i="1" s="1"/>
  <c r="R4203" i="1" s="1"/>
  <c r="P4202" i="1"/>
  <c r="Q4202" i="1" s="1"/>
  <c r="R4202" i="1" s="1"/>
  <c r="Q4437" i="1"/>
  <c r="R4437" i="1" s="1"/>
  <c r="Q4408" i="1"/>
  <c r="R4408" i="1" s="1"/>
  <c r="Q4396" i="1"/>
  <c r="R4396" i="1" s="1"/>
  <c r="Q4360" i="1"/>
  <c r="R4360" i="1" s="1"/>
  <c r="Q4357" i="1"/>
  <c r="R4357" i="1" s="1"/>
  <c r="Q4344" i="1"/>
  <c r="R4344" i="1" s="1"/>
  <c r="Q4336" i="1"/>
  <c r="R4336" i="1" s="1"/>
  <c r="Q4334" i="1"/>
  <c r="R4334" i="1" s="1"/>
  <c r="Q4264" i="1"/>
  <c r="R4264" i="1" s="1"/>
  <c r="Q4230" i="1"/>
  <c r="R4230" i="1" s="1"/>
  <c r="Q4229" i="1"/>
  <c r="R4229" i="1" s="1"/>
  <c r="Q4208" i="1"/>
  <c r="R4208" i="1" s="1"/>
  <c r="H3948" i="1"/>
  <c r="I3948" i="1"/>
  <c r="J3948" i="1"/>
  <c r="L3948" i="1" s="1"/>
  <c r="K3948" i="1"/>
  <c r="M3948" i="1"/>
  <c r="N3948" i="1" s="1"/>
  <c r="O3948" i="1" s="1"/>
  <c r="P3948" i="1"/>
  <c r="Q3948" i="1" s="1"/>
  <c r="R3948" i="1" s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J4201" i="1"/>
  <c r="L4201" i="1" s="1"/>
  <c r="J4200" i="1"/>
  <c r="L4200" i="1" s="1"/>
  <c r="J4199" i="1"/>
  <c r="J4198" i="1"/>
  <c r="J4197" i="1"/>
  <c r="J4196" i="1"/>
  <c r="L4196" i="1" s="1"/>
  <c r="J4195" i="1"/>
  <c r="L4195" i="1" s="1"/>
  <c r="J4194" i="1"/>
  <c r="J4193" i="1"/>
  <c r="L4193" i="1" s="1"/>
  <c r="J4192" i="1"/>
  <c r="L4192" i="1" s="1"/>
  <c r="J4191" i="1"/>
  <c r="L4191" i="1" s="1"/>
  <c r="J4190" i="1"/>
  <c r="L4190" i="1" s="1"/>
  <c r="J4189" i="1"/>
  <c r="L4189" i="1" s="1"/>
  <c r="J4188" i="1"/>
  <c r="L4188" i="1" s="1"/>
  <c r="J4187" i="1"/>
  <c r="J4186" i="1"/>
  <c r="J4185" i="1"/>
  <c r="J4184" i="1"/>
  <c r="L4184" i="1" s="1"/>
  <c r="J4183" i="1"/>
  <c r="L4183" i="1" s="1"/>
  <c r="J4182" i="1"/>
  <c r="L4182" i="1" s="1"/>
  <c r="J4181" i="1"/>
  <c r="L4181" i="1" s="1"/>
  <c r="J4180" i="1"/>
  <c r="L4180" i="1" s="1"/>
  <c r="J4179" i="1"/>
  <c r="J4178" i="1"/>
  <c r="L4178" i="1" s="1"/>
  <c r="J4177" i="1"/>
  <c r="L4177" i="1" s="1"/>
  <c r="J4176" i="1"/>
  <c r="L4176" i="1" s="1"/>
  <c r="J4175" i="1"/>
  <c r="L4175" i="1" s="1"/>
  <c r="J4174" i="1"/>
  <c r="L4174" i="1" s="1"/>
  <c r="J4173" i="1"/>
  <c r="L4173" i="1" s="1"/>
  <c r="J4172" i="1"/>
  <c r="L4172" i="1" s="1"/>
  <c r="J4171" i="1"/>
  <c r="J4170" i="1"/>
  <c r="J4169" i="1"/>
  <c r="L4169" i="1" s="1"/>
  <c r="J4168" i="1"/>
  <c r="L4168" i="1" s="1"/>
  <c r="J4167" i="1"/>
  <c r="L4167" i="1" s="1"/>
  <c r="J4166" i="1"/>
  <c r="L4166" i="1" s="1"/>
  <c r="J4165" i="1"/>
  <c r="L4165" i="1" s="1"/>
  <c r="J4164" i="1"/>
  <c r="L4164" i="1" s="1"/>
  <c r="J4163" i="1"/>
  <c r="L4163" i="1" s="1"/>
  <c r="J4162" i="1"/>
  <c r="J4161" i="1"/>
  <c r="L4161" i="1" s="1"/>
  <c r="J4160" i="1"/>
  <c r="L4160" i="1" s="1"/>
  <c r="J4159" i="1"/>
  <c r="L4159" i="1" s="1"/>
  <c r="J4158" i="1"/>
  <c r="L4158" i="1" s="1"/>
  <c r="J4157" i="1"/>
  <c r="L4157" i="1" s="1"/>
  <c r="J4156" i="1"/>
  <c r="L4156" i="1" s="1"/>
  <c r="J4155" i="1"/>
  <c r="L4155" i="1" s="1"/>
  <c r="J4154" i="1"/>
  <c r="J4153" i="1"/>
  <c r="L4153" i="1" s="1"/>
  <c r="J4152" i="1"/>
  <c r="L4152" i="1" s="1"/>
  <c r="J4151" i="1"/>
  <c r="L4151" i="1" s="1"/>
  <c r="J4150" i="1"/>
  <c r="L4150" i="1" s="1"/>
  <c r="J4149" i="1"/>
  <c r="J4148" i="1"/>
  <c r="L4148" i="1" s="1"/>
  <c r="J4147" i="1"/>
  <c r="L4147" i="1" s="1"/>
  <c r="J4146" i="1"/>
  <c r="J4145" i="1"/>
  <c r="L4145" i="1" s="1"/>
  <c r="J4144" i="1"/>
  <c r="L4144" i="1" s="1"/>
  <c r="J4143" i="1"/>
  <c r="J4142" i="1"/>
  <c r="L4142" i="1" s="1"/>
  <c r="J4141" i="1"/>
  <c r="L4141" i="1" s="1"/>
  <c r="J4140" i="1"/>
  <c r="L4140" i="1" s="1"/>
  <c r="J4139" i="1"/>
  <c r="L4139" i="1" s="1"/>
  <c r="J4138" i="1"/>
  <c r="L4138" i="1" s="1"/>
  <c r="J4137" i="1"/>
  <c r="L4137" i="1" s="1"/>
  <c r="J4136" i="1"/>
  <c r="L4136" i="1" s="1"/>
  <c r="J4135" i="1"/>
  <c r="L4135" i="1" s="1"/>
  <c r="J4134" i="1"/>
  <c r="L4134" i="1" s="1"/>
  <c r="J4133" i="1"/>
  <c r="L4133" i="1" s="1"/>
  <c r="J4132" i="1"/>
  <c r="L4132" i="1" s="1"/>
  <c r="J4131" i="1"/>
  <c r="L4131" i="1" s="1"/>
  <c r="J4130" i="1"/>
  <c r="L4130" i="1" s="1"/>
  <c r="J4129" i="1"/>
  <c r="L4129" i="1" s="1"/>
  <c r="J4128" i="1"/>
  <c r="L4128" i="1" s="1"/>
  <c r="J4127" i="1"/>
  <c r="L4127" i="1" s="1"/>
  <c r="J4126" i="1"/>
  <c r="L4126" i="1" s="1"/>
  <c r="J4125" i="1"/>
  <c r="J4124" i="1"/>
  <c r="L4124" i="1" s="1"/>
  <c r="J4123" i="1"/>
  <c r="L4123" i="1" s="1"/>
  <c r="J4122" i="1"/>
  <c r="L4122" i="1" s="1"/>
  <c r="J4121" i="1"/>
  <c r="L4121" i="1" s="1"/>
  <c r="J4120" i="1"/>
  <c r="L4120" i="1" s="1"/>
  <c r="J4119" i="1"/>
  <c r="L4119" i="1" s="1"/>
  <c r="J4118" i="1"/>
  <c r="L4118" i="1" s="1"/>
  <c r="J4117" i="1"/>
  <c r="L4117" i="1" s="1"/>
  <c r="J4116" i="1"/>
  <c r="L4116" i="1" s="1"/>
  <c r="J4115" i="1"/>
  <c r="L4115" i="1" s="1"/>
  <c r="J4114" i="1"/>
  <c r="J4113" i="1"/>
  <c r="L4113" i="1" s="1"/>
  <c r="J4112" i="1"/>
  <c r="L4112" i="1" s="1"/>
  <c r="J4111" i="1"/>
  <c r="L4111" i="1" s="1"/>
  <c r="J4110" i="1"/>
  <c r="L4110" i="1" s="1"/>
  <c r="J4109" i="1"/>
  <c r="L4109" i="1" s="1"/>
  <c r="J4108" i="1"/>
  <c r="L4108" i="1" s="1"/>
  <c r="J4107" i="1"/>
  <c r="L4107" i="1" s="1"/>
  <c r="J4106" i="1"/>
  <c r="J4105" i="1"/>
  <c r="L4105" i="1" s="1"/>
  <c r="J4104" i="1"/>
  <c r="L4104" i="1" s="1"/>
  <c r="J4103" i="1"/>
  <c r="L4103" i="1" s="1"/>
  <c r="J4102" i="1"/>
  <c r="J4101" i="1"/>
  <c r="L4101" i="1" s="1"/>
  <c r="J4100" i="1"/>
  <c r="L4100" i="1" s="1"/>
  <c r="J4099" i="1"/>
  <c r="L4099" i="1" s="1"/>
  <c r="J4098" i="1"/>
  <c r="L4098" i="1" s="1"/>
  <c r="J4097" i="1"/>
  <c r="L4097" i="1" s="1"/>
  <c r="J4096" i="1"/>
  <c r="L4096" i="1" s="1"/>
  <c r="J4095" i="1"/>
  <c r="L4095" i="1" s="1"/>
  <c r="J4094" i="1"/>
  <c r="L4094" i="1" s="1"/>
  <c r="J4093" i="1"/>
  <c r="L4093" i="1" s="1"/>
  <c r="J4092" i="1"/>
  <c r="L4092" i="1" s="1"/>
  <c r="J4091" i="1"/>
  <c r="L4091" i="1" s="1"/>
  <c r="J4090" i="1"/>
  <c r="L4090" i="1" s="1"/>
  <c r="J4089" i="1"/>
  <c r="L4089" i="1" s="1"/>
  <c r="J4088" i="1"/>
  <c r="L4088" i="1" s="1"/>
  <c r="J4087" i="1"/>
  <c r="L4087" i="1" s="1"/>
  <c r="J4086" i="1"/>
  <c r="L4086" i="1" s="1"/>
  <c r="J4085" i="1"/>
  <c r="L4085" i="1" s="1"/>
  <c r="J4084" i="1"/>
  <c r="L4084" i="1" s="1"/>
  <c r="J4083" i="1"/>
  <c r="L4083" i="1" s="1"/>
  <c r="J4082" i="1"/>
  <c r="J4081" i="1"/>
  <c r="L4081" i="1" s="1"/>
  <c r="J4080" i="1"/>
  <c r="L4080" i="1" s="1"/>
  <c r="J4079" i="1"/>
  <c r="L4079" i="1" s="1"/>
  <c r="J4078" i="1"/>
  <c r="L4078" i="1" s="1"/>
  <c r="J4077" i="1"/>
  <c r="L4077" i="1" s="1"/>
  <c r="J4076" i="1"/>
  <c r="L4076" i="1" s="1"/>
  <c r="J4075" i="1"/>
  <c r="L4075" i="1" s="1"/>
  <c r="J4074" i="1"/>
  <c r="J4073" i="1"/>
  <c r="L4073" i="1" s="1"/>
  <c r="J4072" i="1"/>
  <c r="L4072" i="1" s="1"/>
  <c r="J4071" i="1"/>
  <c r="L4071" i="1" s="1"/>
  <c r="J4070" i="1"/>
  <c r="L4070" i="1" s="1"/>
  <c r="J4069" i="1"/>
  <c r="L4069" i="1" s="1"/>
  <c r="J4068" i="1"/>
  <c r="L4068" i="1" s="1"/>
  <c r="J4067" i="1"/>
  <c r="J4066" i="1"/>
  <c r="L4066" i="1" s="1"/>
  <c r="J4065" i="1"/>
  <c r="L4065" i="1" s="1"/>
  <c r="J4064" i="1"/>
  <c r="L4064" i="1" s="1"/>
  <c r="J4063" i="1"/>
  <c r="L4063" i="1" s="1"/>
  <c r="J4062" i="1"/>
  <c r="L4062" i="1" s="1"/>
  <c r="J4061" i="1"/>
  <c r="L4061" i="1" s="1"/>
  <c r="J4060" i="1"/>
  <c r="L4060" i="1" s="1"/>
  <c r="J4059" i="1"/>
  <c r="J4058" i="1"/>
  <c r="L4058" i="1" s="1"/>
  <c r="J4057" i="1"/>
  <c r="L4057" i="1" s="1"/>
  <c r="J4056" i="1"/>
  <c r="L4056" i="1" s="1"/>
  <c r="J4055" i="1"/>
  <c r="L4055" i="1" s="1"/>
  <c r="J4054" i="1"/>
  <c r="L4054" i="1" s="1"/>
  <c r="J4053" i="1"/>
  <c r="L4053" i="1" s="1"/>
  <c r="J4052" i="1"/>
  <c r="L4052" i="1" s="1"/>
  <c r="J4051" i="1"/>
  <c r="J4050" i="1"/>
  <c r="J4049" i="1"/>
  <c r="L4049" i="1" s="1"/>
  <c r="J4048" i="1"/>
  <c r="L4048" i="1" s="1"/>
  <c r="J4047" i="1"/>
  <c r="L4047" i="1" s="1"/>
  <c r="J4046" i="1"/>
  <c r="L4046" i="1" s="1"/>
  <c r="J4045" i="1"/>
  <c r="L4045" i="1" s="1"/>
  <c r="J4044" i="1"/>
  <c r="L4044" i="1" s="1"/>
  <c r="J4043" i="1"/>
  <c r="L4043" i="1" s="1"/>
  <c r="J4042" i="1"/>
  <c r="L4042" i="1" s="1"/>
  <c r="J4041" i="1"/>
  <c r="L4041" i="1" s="1"/>
  <c r="J4040" i="1"/>
  <c r="L4040" i="1" s="1"/>
  <c r="J4039" i="1"/>
  <c r="J4038" i="1"/>
  <c r="L4038" i="1" s="1"/>
  <c r="J4037" i="1"/>
  <c r="L4037" i="1" s="1"/>
  <c r="J4036" i="1"/>
  <c r="L4036" i="1" s="1"/>
  <c r="J4035" i="1"/>
  <c r="L4035" i="1" s="1"/>
  <c r="J4034" i="1"/>
  <c r="L4034" i="1" s="1"/>
  <c r="J4033" i="1"/>
  <c r="L4033" i="1" s="1"/>
  <c r="J4032" i="1"/>
  <c r="L4032" i="1" s="1"/>
  <c r="J4031" i="1"/>
  <c r="L4031" i="1" s="1"/>
  <c r="J4030" i="1"/>
  <c r="L4030" i="1" s="1"/>
  <c r="J4029" i="1"/>
  <c r="L4029" i="1" s="1"/>
  <c r="J4028" i="1"/>
  <c r="L4028" i="1" s="1"/>
  <c r="J4027" i="1"/>
  <c r="J4026" i="1"/>
  <c r="L4026" i="1" s="1"/>
  <c r="J4025" i="1"/>
  <c r="L4025" i="1" s="1"/>
  <c r="J4024" i="1"/>
  <c r="L4024" i="1" s="1"/>
  <c r="J4023" i="1"/>
  <c r="L4023" i="1" s="1"/>
  <c r="J4022" i="1"/>
  <c r="L4022" i="1" s="1"/>
  <c r="J4021" i="1"/>
  <c r="L4021" i="1" s="1"/>
  <c r="J4020" i="1"/>
  <c r="L4020" i="1" s="1"/>
  <c r="J4019" i="1"/>
  <c r="J4018" i="1"/>
  <c r="L4018" i="1" s="1"/>
  <c r="J4017" i="1"/>
  <c r="L4017" i="1" s="1"/>
  <c r="J4016" i="1"/>
  <c r="L4016" i="1" s="1"/>
  <c r="J4015" i="1"/>
  <c r="L4015" i="1" s="1"/>
  <c r="J4014" i="1"/>
  <c r="L4014" i="1" s="1"/>
  <c r="J4013" i="1"/>
  <c r="L4013" i="1" s="1"/>
  <c r="J4012" i="1"/>
  <c r="L4012" i="1" s="1"/>
  <c r="J4011" i="1"/>
  <c r="J4010" i="1"/>
  <c r="L4010" i="1" s="1"/>
  <c r="J4009" i="1"/>
  <c r="L4009" i="1" s="1"/>
  <c r="J4008" i="1"/>
  <c r="L4008" i="1" s="1"/>
  <c r="J4007" i="1"/>
  <c r="L4007" i="1" s="1"/>
  <c r="J4006" i="1"/>
  <c r="L4006" i="1" s="1"/>
  <c r="J4005" i="1"/>
  <c r="L4005" i="1" s="1"/>
  <c r="J4004" i="1"/>
  <c r="L4004" i="1" s="1"/>
  <c r="J4003" i="1"/>
  <c r="L4003" i="1" s="1"/>
  <c r="J4002" i="1"/>
  <c r="L4002" i="1" s="1"/>
  <c r="J4001" i="1"/>
  <c r="L4001" i="1" s="1"/>
  <c r="J4000" i="1"/>
  <c r="L4000" i="1" s="1"/>
  <c r="J3999" i="1"/>
  <c r="L3999" i="1" s="1"/>
  <c r="J3998" i="1"/>
  <c r="L3998" i="1" s="1"/>
  <c r="J3997" i="1"/>
  <c r="L3997" i="1" s="1"/>
  <c r="J3996" i="1"/>
  <c r="L3996" i="1" s="1"/>
  <c r="J3995" i="1"/>
  <c r="J3994" i="1"/>
  <c r="L3994" i="1" s="1"/>
  <c r="J3993" i="1"/>
  <c r="L3993" i="1" s="1"/>
  <c r="J3992" i="1"/>
  <c r="L3992" i="1" s="1"/>
  <c r="J3991" i="1"/>
  <c r="L3991" i="1" s="1"/>
  <c r="J3990" i="1"/>
  <c r="L3990" i="1" s="1"/>
  <c r="J3989" i="1"/>
  <c r="L3989" i="1" s="1"/>
  <c r="J3988" i="1"/>
  <c r="L3988" i="1" s="1"/>
  <c r="J3987" i="1"/>
  <c r="J3986" i="1"/>
  <c r="L3986" i="1" s="1"/>
  <c r="J3985" i="1"/>
  <c r="L3985" i="1" s="1"/>
  <c r="J3984" i="1"/>
  <c r="L3984" i="1" s="1"/>
  <c r="J3983" i="1"/>
  <c r="L3983" i="1" s="1"/>
  <c r="J3982" i="1"/>
  <c r="L3982" i="1" s="1"/>
  <c r="J3981" i="1"/>
  <c r="L3981" i="1" s="1"/>
  <c r="J3980" i="1"/>
  <c r="L3980" i="1" s="1"/>
  <c r="J3979" i="1"/>
  <c r="L3979" i="1" s="1"/>
  <c r="J3978" i="1"/>
  <c r="L3978" i="1" s="1"/>
  <c r="J3977" i="1"/>
  <c r="L3977" i="1" s="1"/>
  <c r="J3976" i="1"/>
  <c r="L3976" i="1" s="1"/>
  <c r="J3975" i="1"/>
  <c r="L3975" i="1" s="1"/>
  <c r="J3974" i="1"/>
  <c r="L3974" i="1" s="1"/>
  <c r="J3973" i="1"/>
  <c r="L3973" i="1" s="1"/>
  <c r="J3972" i="1"/>
  <c r="L3972" i="1" s="1"/>
  <c r="J3971" i="1"/>
  <c r="J3970" i="1"/>
  <c r="L3970" i="1" s="1"/>
  <c r="J3969" i="1"/>
  <c r="L3969" i="1" s="1"/>
  <c r="J3968" i="1"/>
  <c r="L3968" i="1" s="1"/>
  <c r="J3967" i="1"/>
  <c r="L3967" i="1" s="1"/>
  <c r="J3966" i="1"/>
  <c r="L3966" i="1" s="1"/>
  <c r="J3965" i="1"/>
  <c r="L3965" i="1" s="1"/>
  <c r="J3964" i="1"/>
  <c r="L3964" i="1" s="1"/>
  <c r="J3963" i="1"/>
  <c r="L3963" i="1" s="1"/>
  <c r="J3962" i="1"/>
  <c r="L3962" i="1" s="1"/>
  <c r="J3961" i="1"/>
  <c r="L3961" i="1" s="1"/>
  <c r="J3960" i="1"/>
  <c r="L3960" i="1" s="1"/>
  <c r="J3959" i="1"/>
  <c r="L3959" i="1" s="1"/>
  <c r="J3958" i="1"/>
  <c r="L3958" i="1" s="1"/>
  <c r="J3957" i="1"/>
  <c r="L3957" i="1" s="1"/>
  <c r="J3956" i="1"/>
  <c r="L3956" i="1" s="1"/>
  <c r="J3955" i="1"/>
  <c r="L3955" i="1" s="1"/>
  <c r="J3954" i="1"/>
  <c r="L3954" i="1" s="1"/>
  <c r="J3953" i="1"/>
  <c r="L3953" i="1" s="1"/>
  <c r="J3952" i="1"/>
  <c r="L3952" i="1" s="1"/>
  <c r="J3951" i="1"/>
  <c r="L3951" i="1" s="1"/>
  <c r="J3950" i="1"/>
  <c r="L3950" i="1" s="1"/>
  <c r="J3949" i="1"/>
  <c r="L3949" i="1" s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L4199" i="1"/>
  <c r="L4198" i="1"/>
  <c r="L4197" i="1"/>
  <c r="L4194" i="1"/>
  <c r="L4187" i="1"/>
  <c r="L4186" i="1"/>
  <c r="L4185" i="1"/>
  <c r="L4179" i="1"/>
  <c r="L4171" i="1"/>
  <c r="L4170" i="1"/>
  <c r="L4162" i="1"/>
  <c r="L4154" i="1"/>
  <c r="L4149" i="1"/>
  <c r="L4146" i="1"/>
  <c r="L4143" i="1"/>
  <c r="L4125" i="1"/>
  <c r="L4114" i="1"/>
  <c r="L4106" i="1"/>
  <c r="L4102" i="1"/>
  <c r="L4082" i="1"/>
  <c r="L4074" i="1"/>
  <c r="L4067" i="1"/>
  <c r="L4059" i="1"/>
  <c r="L4051" i="1"/>
  <c r="L4050" i="1"/>
  <c r="L4039" i="1"/>
  <c r="L4027" i="1"/>
  <c r="L4019" i="1"/>
  <c r="L4011" i="1"/>
  <c r="L3995" i="1"/>
  <c r="L3987" i="1"/>
  <c r="L3971" i="1"/>
  <c r="M4201" i="1"/>
  <c r="N4201" i="1" s="1"/>
  <c r="O4201" i="1" s="1"/>
  <c r="M4200" i="1"/>
  <c r="N4200" i="1" s="1"/>
  <c r="O4200" i="1" s="1"/>
  <c r="M4199" i="1"/>
  <c r="N4199" i="1" s="1"/>
  <c r="O4199" i="1" s="1"/>
  <c r="M4198" i="1"/>
  <c r="N4198" i="1" s="1"/>
  <c r="O4198" i="1" s="1"/>
  <c r="M4197" i="1"/>
  <c r="N4197" i="1" s="1"/>
  <c r="O4197" i="1" s="1"/>
  <c r="M4196" i="1"/>
  <c r="N4196" i="1" s="1"/>
  <c r="O4196" i="1" s="1"/>
  <c r="M4195" i="1"/>
  <c r="N4195" i="1" s="1"/>
  <c r="O4195" i="1" s="1"/>
  <c r="M4194" i="1"/>
  <c r="N4194" i="1" s="1"/>
  <c r="O4194" i="1" s="1"/>
  <c r="M4193" i="1"/>
  <c r="N4193" i="1" s="1"/>
  <c r="O4193" i="1" s="1"/>
  <c r="M4192" i="1"/>
  <c r="N4192" i="1" s="1"/>
  <c r="O4192" i="1" s="1"/>
  <c r="M4191" i="1"/>
  <c r="N4191" i="1" s="1"/>
  <c r="O4191" i="1" s="1"/>
  <c r="M4190" i="1"/>
  <c r="N4190" i="1" s="1"/>
  <c r="O4190" i="1" s="1"/>
  <c r="M4189" i="1"/>
  <c r="N4189" i="1" s="1"/>
  <c r="O4189" i="1" s="1"/>
  <c r="M4188" i="1"/>
  <c r="N4188" i="1" s="1"/>
  <c r="O4188" i="1" s="1"/>
  <c r="M4187" i="1"/>
  <c r="N4187" i="1" s="1"/>
  <c r="O4187" i="1" s="1"/>
  <c r="M4186" i="1"/>
  <c r="N4186" i="1" s="1"/>
  <c r="O4186" i="1" s="1"/>
  <c r="M4185" i="1"/>
  <c r="N4185" i="1" s="1"/>
  <c r="O4185" i="1" s="1"/>
  <c r="M4184" i="1"/>
  <c r="N4184" i="1" s="1"/>
  <c r="O4184" i="1" s="1"/>
  <c r="M4183" i="1"/>
  <c r="N4183" i="1" s="1"/>
  <c r="O4183" i="1" s="1"/>
  <c r="M4182" i="1"/>
  <c r="N4182" i="1" s="1"/>
  <c r="O4182" i="1" s="1"/>
  <c r="M4181" i="1"/>
  <c r="N4181" i="1" s="1"/>
  <c r="O4181" i="1" s="1"/>
  <c r="M4180" i="1"/>
  <c r="N4180" i="1" s="1"/>
  <c r="O4180" i="1" s="1"/>
  <c r="M4179" i="1"/>
  <c r="N4179" i="1" s="1"/>
  <c r="O4179" i="1" s="1"/>
  <c r="M4178" i="1"/>
  <c r="N4178" i="1" s="1"/>
  <c r="O4178" i="1" s="1"/>
  <c r="M4177" i="1"/>
  <c r="N4177" i="1" s="1"/>
  <c r="O4177" i="1" s="1"/>
  <c r="M4176" i="1"/>
  <c r="N4176" i="1" s="1"/>
  <c r="O4176" i="1" s="1"/>
  <c r="M4175" i="1"/>
  <c r="N4175" i="1" s="1"/>
  <c r="O4175" i="1" s="1"/>
  <c r="M4174" i="1"/>
  <c r="N4174" i="1" s="1"/>
  <c r="O4174" i="1" s="1"/>
  <c r="M4173" i="1"/>
  <c r="N4173" i="1" s="1"/>
  <c r="O4173" i="1" s="1"/>
  <c r="M4172" i="1"/>
  <c r="N4172" i="1" s="1"/>
  <c r="O4172" i="1" s="1"/>
  <c r="M4171" i="1"/>
  <c r="N4171" i="1" s="1"/>
  <c r="O4171" i="1" s="1"/>
  <c r="M4170" i="1"/>
  <c r="N4170" i="1" s="1"/>
  <c r="O4170" i="1" s="1"/>
  <c r="M4169" i="1"/>
  <c r="N4169" i="1" s="1"/>
  <c r="O4169" i="1" s="1"/>
  <c r="M4168" i="1"/>
  <c r="N4168" i="1" s="1"/>
  <c r="O4168" i="1" s="1"/>
  <c r="M4167" i="1"/>
  <c r="N4167" i="1" s="1"/>
  <c r="O4167" i="1" s="1"/>
  <c r="M4166" i="1"/>
  <c r="N4166" i="1" s="1"/>
  <c r="O4166" i="1" s="1"/>
  <c r="M4165" i="1"/>
  <c r="N4165" i="1" s="1"/>
  <c r="O4165" i="1" s="1"/>
  <c r="M4164" i="1"/>
  <c r="N4164" i="1" s="1"/>
  <c r="O4164" i="1" s="1"/>
  <c r="M4163" i="1"/>
  <c r="N4163" i="1" s="1"/>
  <c r="O4163" i="1" s="1"/>
  <c r="M4162" i="1"/>
  <c r="N4162" i="1" s="1"/>
  <c r="O4162" i="1" s="1"/>
  <c r="M4161" i="1"/>
  <c r="N4161" i="1" s="1"/>
  <c r="O4161" i="1" s="1"/>
  <c r="M4160" i="1"/>
  <c r="N4160" i="1" s="1"/>
  <c r="O4160" i="1" s="1"/>
  <c r="M4159" i="1"/>
  <c r="N4159" i="1" s="1"/>
  <c r="O4159" i="1" s="1"/>
  <c r="M4158" i="1"/>
  <c r="N4158" i="1" s="1"/>
  <c r="O4158" i="1" s="1"/>
  <c r="M4157" i="1"/>
  <c r="N4157" i="1" s="1"/>
  <c r="O4157" i="1" s="1"/>
  <c r="M4156" i="1"/>
  <c r="N4156" i="1" s="1"/>
  <c r="O4156" i="1" s="1"/>
  <c r="M4155" i="1"/>
  <c r="N4155" i="1" s="1"/>
  <c r="O4155" i="1" s="1"/>
  <c r="M4154" i="1"/>
  <c r="N4154" i="1" s="1"/>
  <c r="O4154" i="1" s="1"/>
  <c r="M4153" i="1"/>
  <c r="N4153" i="1" s="1"/>
  <c r="O4153" i="1" s="1"/>
  <c r="M4152" i="1"/>
  <c r="N4152" i="1" s="1"/>
  <c r="O4152" i="1" s="1"/>
  <c r="M4151" i="1"/>
  <c r="N4151" i="1" s="1"/>
  <c r="O4151" i="1" s="1"/>
  <c r="M4150" i="1"/>
  <c r="N4150" i="1" s="1"/>
  <c r="O4150" i="1" s="1"/>
  <c r="M4149" i="1"/>
  <c r="M4148" i="1"/>
  <c r="N4148" i="1" s="1"/>
  <c r="O4148" i="1" s="1"/>
  <c r="M4147" i="1"/>
  <c r="N4147" i="1" s="1"/>
  <c r="O4147" i="1" s="1"/>
  <c r="M4146" i="1"/>
  <c r="N4146" i="1" s="1"/>
  <c r="O4146" i="1" s="1"/>
  <c r="M4145" i="1"/>
  <c r="N4145" i="1" s="1"/>
  <c r="O4145" i="1" s="1"/>
  <c r="M4144" i="1"/>
  <c r="N4144" i="1" s="1"/>
  <c r="O4144" i="1" s="1"/>
  <c r="M4143" i="1"/>
  <c r="N4143" i="1" s="1"/>
  <c r="O4143" i="1" s="1"/>
  <c r="M4142" i="1"/>
  <c r="N4142" i="1" s="1"/>
  <c r="O4142" i="1" s="1"/>
  <c r="M4141" i="1"/>
  <c r="N4141" i="1" s="1"/>
  <c r="O4141" i="1" s="1"/>
  <c r="M4140" i="1"/>
  <c r="N4140" i="1" s="1"/>
  <c r="O4140" i="1" s="1"/>
  <c r="M4139" i="1"/>
  <c r="N4139" i="1" s="1"/>
  <c r="O4139" i="1" s="1"/>
  <c r="M4138" i="1"/>
  <c r="N4138" i="1" s="1"/>
  <c r="O4138" i="1" s="1"/>
  <c r="M4137" i="1"/>
  <c r="N4137" i="1" s="1"/>
  <c r="O4137" i="1" s="1"/>
  <c r="M4136" i="1"/>
  <c r="N4136" i="1" s="1"/>
  <c r="O4136" i="1" s="1"/>
  <c r="M4135" i="1"/>
  <c r="N4135" i="1" s="1"/>
  <c r="O4135" i="1" s="1"/>
  <c r="M4134" i="1"/>
  <c r="N4134" i="1" s="1"/>
  <c r="O4134" i="1" s="1"/>
  <c r="M4133" i="1"/>
  <c r="N4133" i="1" s="1"/>
  <c r="O4133" i="1" s="1"/>
  <c r="M4132" i="1"/>
  <c r="N4132" i="1" s="1"/>
  <c r="O4132" i="1" s="1"/>
  <c r="M4131" i="1"/>
  <c r="N4131" i="1" s="1"/>
  <c r="O4131" i="1" s="1"/>
  <c r="M4130" i="1"/>
  <c r="M4129" i="1"/>
  <c r="N4129" i="1" s="1"/>
  <c r="O4129" i="1" s="1"/>
  <c r="M4128" i="1"/>
  <c r="N4128" i="1" s="1"/>
  <c r="O4128" i="1" s="1"/>
  <c r="M4127" i="1"/>
  <c r="N4127" i="1" s="1"/>
  <c r="O4127" i="1" s="1"/>
  <c r="M4126" i="1"/>
  <c r="N4126" i="1" s="1"/>
  <c r="O4126" i="1" s="1"/>
  <c r="M4125" i="1"/>
  <c r="N4125" i="1" s="1"/>
  <c r="O4125" i="1" s="1"/>
  <c r="M4124" i="1"/>
  <c r="N4124" i="1" s="1"/>
  <c r="O4124" i="1" s="1"/>
  <c r="M4123" i="1"/>
  <c r="N4123" i="1" s="1"/>
  <c r="O4123" i="1" s="1"/>
  <c r="M4122" i="1"/>
  <c r="N4122" i="1" s="1"/>
  <c r="O4122" i="1" s="1"/>
  <c r="M4121" i="1"/>
  <c r="N4121" i="1" s="1"/>
  <c r="O4121" i="1" s="1"/>
  <c r="M4120" i="1"/>
  <c r="N4120" i="1" s="1"/>
  <c r="O4120" i="1" s="1"/>
  <c r="M4119" i="1"/>
  <c r="N4119" i="1" s="1"/>
  <c r="O4119" i="1" s="1"/>
  <c r="M4118" i="1"/>
  <c r="N4118" i="1" s="1"/>
  <c r="O4118" i="1" s="1"/>
  <c r="M4117" i="1"/>
  <c r="N4117" i="1" s="1"/>
  <c r="O4117" i="1" s="1"/>
  <c r="M4116" i="1"/>
  <c r="N4116" i="1" s="1"/>
  <c r="O4116" i="1" s="1"/>
  <c r="M4115" i="1"/>
  <c r="N4115" i="1" s="1"/>
  <c r="O4115" i="1" s="1"/>
  <c r="M4114" i="1"/>
  <c r="N4114" i="1" s="1"/>
  <c r="O4114" i="1" s="1"/>
  <c r="M4113" i="1"/>
  <c r="N4113" i="1" s="1"/>
  <c r="O4113" i="1" s="1"/>
  <c r="M4112" i="1"/>
  <c r="N4112" i="1" s="1"/>
  <c r="O4112" i="1" s="1"/>
  <c r="M4111" i="1"/>
  <c r="N4111" i="1" s="1"/>
  <c r="O4111" i="1" s="1"/>
  <c r="M4110" i="1"/>
  <c r="N4110" i="1" s="1"/>
  <c r="O4110" i="1" s="1"/>
  <c r="M4109" i="1"/>
  <c r="N4109" i="1" s="1"/>
  <c r="O4109" i="1" s="1"/>
  <c r="M4108" i="1"/>
  <c r="N4108" i="1" s="1"/>
  <c r="O4108" i="1" s="1"/>
  <c r="M4107" i="1"/>
  <c r="N4107" i="1" s="1"/>
  <c r="O4107" i="1" s="1"/>
  <c r="M4106" i="1"/>
  <c r="N4106" i="1" s="1"/>
  <c r="O4106" i="1" s="1"/>
  <c r="M4105" i="1"/>
  <c r="N4105" i="1" s="1"/>
  <c r="O4105" i="1" s="1"/>
  <c r="M4104" i="1"/>
  <c r="N4104" i="1" s="1"/>
  <c r="O4104" i="1" s="1"/>
  <c r="M4103" i="1"/>
  <c r="N4103" i="1" s="1"/>
  <c r="O4103" i="1" s="1"/>
  <c r="M4102" i="1"/>
  <c r="N4102" i="1" s="1"/>
  <c r="O4102" i="1" s="1"/>
  <c r="M4101" i="1"/>
  <c r="N4101" i="1" s="1"/>
  <c r="O4101" i="1" s="1"/>
  <c r="M4100" i="1"/>
  <c r="N4100" i="1" s="1"/>
  <c r="O4100" i="1" s="1"/>
  <c r="M4099" i="1"/>
  <c r="N4099" i="1" s="1"/>
  <c r="O4099" i="1" s="1"/>
  <c r="M4098" i="1"/>
  <c r="N4098" i="1" s="1"/>
  <c r="O4098" i="1" s="1"/>
  <c r="M4097" i="1"/>
  <c r="N4097" i="1" s="1"/>
  <c r="O4097" i="1" s="1"/>
  <c r="M4096" i="1"/>
  <c r="N4096" i="1" s="1"/>
  <c r="O4096" i="1" s="1"/>
  <c r="M4095" i="1"/>
  <c r="N4095" i="1" s="1"/>
  <c r="O4095" i="1" s="1"/>
  <c r="M4094" i="1"/>
  <c r="N4094" i="1" s="1"/>
  <c r="O4094" i="1" s="1"/>
  <c r="M4093" i="1"/>
  <c r="N4093" i="1" s="1"/>
  <c r="O4093" i="1" s="1"/>
  <c r="M4092" i="1"/>
  <c r="N4092" i="1" s="1"/>
  <c r="O4092" i="1" s="1"/>
  <c r="M4091" i="1"/>
  <c r="N4091" i="1" s="1"/>
  <c r="O4091" i="1" s="1"/>
  <c r="M4090" i="1"/>
  <c r="N4090" i="1" s="1"/>
  <c r="O4090" i="1" s="1"/>
  <c r="M4089" i="1"/>
  <c r="N4089" i="1" s="1"/>
  <c r="O4089" i="1" s="1"/>
  <c r="M4088" i="1"/>
  <c r="N4088" i="1" s="1"/>
  <c r="O4088" i="1" s="1"/>
  <c r="M4087" i="1"/>
  <c r="N4087" i="1" s="1"/>
  <c r="O4087" i="1" s="1"/>
  <c r="M4086" i="1"/>
  <c r="N4086" i="1" s="1"/>
  <c r="O4086" i="1" s="1"/>
  <c r="M4085" i="1"/>
  <c r="N4085" i="1" s="1"/>
  <c r="O4085" i="1" s="1"/>
  <c r="M4084" i="1"/>
  <c r="N4084" i="1" s="1"/>
  <c r="O4084" i="1" s="1"/>
  <c r="M4083" i="1"/>
  <c r="N4083" i="1" s="1"/>
  <c r="O4083" i="1" s="1"/>
  <c r="M4082" i="1"/>
  <c r="N4082" i="1" s="1"/>
  <c r="O4082" i="1" s="1"/>
  <c r="M4081" i="1"/>
  <c r="N4081" i="1" s="1"/>
  <c r="O4081" i="1" s="1"/>
  <c r="M4080" i="1"/>
  <c r="N4080" i="1" s="1"/>
  <c r="O4080" i="1" s="1"/>
  <c r="M4079" i="1"/>
  <c r="N4079" i="1" s="1"/>
  <c r="O4079" i="1" s="1"/>
  <c r="M4078" i="1"/>
  <c r="N4078" i="1" s="1"/>
  <c r="O4078" i="1" s="1"/>
  <c r="M4077" i="1"/>
  <c r="N4077" i="1" s="1"/>
  <c r="O4077" i="1" s="1"/>
  <c r="M4076" i="1"/>
  <c r="N4076" i="1" s="1"/>
  <c r="O4076" i="1" s="1"/>
  <c r="M4075" i="1"/>
  <c r="N4075" i="1" s="1"/>
  <c r="O4075" i="1" s="1"/>
  <c r="M4074" i="1"/>
  <c r="N4074" i="1" s="1"/>
  <c r="O4074" i="1" s="1"/>
  <c r="M4073" i="1"/>
  <c r="N4073" i="1" s="1"/>
  <c r="O4073" i="1" s="1"/>
  <c r="M4072" i="1"/>
  <c r="N4072" i="1" s="1"/>
  <c r="O4072" i="1" s="1"/>
  <c r="M4071" i="1"/>
  <c r="N4071" i="1" s="1"/>
  <c r="O4071" i="1" s="1"/>
  <c r="M4070" i="1"/>
  <c r="N4070" i="1" s="1"/>
  <c r="O4070" i="1" s="1"/>
  <c r="M4069" i="1"/>
  <c r="N4069" i="1" s="1"/>
  <c r="O4069" i="1" s="1"/>
  <c r="M4068" i="1"/>
  <c r="N4068" i="1" s="1"/>
  <c r="O4068" i="1" s="1"/>
  <c r="M4067" i="1"/>
  <c r="N4067" i="1" s="1"/>
  <c r="O4067" i="1" s="1"/>
  <c r="M4066" i="1"/>
  <c r="N4066" i="1" s="1"/>
  <c r="O4066" i="1" s="1"/>
  <c r="M4065" i="1"/>
  <c r="N4065" i="1" s="1"/>
  <c r="O4065" i="1" s="1"/>
  <c r="M4064" i="1"/>
  <c r="N4064" i="1" s="1"/>
  <c r="O4064" i="1" s="1"/>
  <c r="M4063" i="1"/>
  <c r="N4063" i="1" s="1"/>
  <c r="O4063" i="1" s="1"/>
  <c r="M4062" i="1"/>
  <c r="N4062" i="1" s="1"/>
  <c r="O4062" i="1" s="1"/>
  <c r="M4061" i="1"/>
  <c r="N4061" i="1" s="1"/>
  <c r="O4061" i="1" s="1"/>
  <c r="M4060" i="1"/>
  <c r="N4060" i="1" s="1"/>
  <c r="O4060" i="1" s="1"/>
  <c r="M4059" i="1"/>
  <c r="N4059" i="1" s="1"/>
  <c r="O4059" i="1" s="1"/>
  <c r="M4058" i="1"/>
  <c r="N4058" i="1" s="1"/>
  <c r="O4058" i="1" s="1"/>
  <c r="M4057" i="1"/>
  <c r="N4057" i="1" s="1"/>
  <c r="O4057" i="1" s="1"/>
  <c r="M4056" i="1"/>
  <c r="N4056" i="1" s="1"/>
  <c r="O4056" i="1" s="1"/>
  <c r="M4055" i="1"/>
  <c r="N4055" i="1" s="1"/>
  <c r="O4055" i="1" s="1"/>
  <c r="M4054" i="1"/>
  <c r="N4054" i="1" s="1"/>
  <c r="O4054" i="1" s="1"/>
  <c r="M4053" i="1"/>
  <c r="N4053" i="1" s="1"/>
  <c r="O4053" i="1" s="1"/>
  <c r="M4052" i="1"/>
  <c r="N4052" i="1" s="1"/>
  <c r="O4052" i="1" s="1"/>
  <c r="M4051" i="1"/>
  <c r="N4051" i="1" s="1"/>
  <c r="O4051" i="1" s="1"/>
  <c r="M4050" i="1"/>
  <c r="N4050" i="1" s="1"/>
  <c r="O4050" i="1" s="1"/>
  <c r="M4049" i="1"/>
  <c r="N4049" i="1" s="1"/>
  <c r="O4049" i="1" s="1"/>
  <c r="M4048" i="1"/>
  <c r="N4048" i="1" s="1"/>
  <c r="O4048" i="1" s="1"/>
  <c r="M4047" i="1"/>
  <c r="N4047" i="1" s="1"/>
  <c r="O4047" i="1" s="1"/>
  <c r="M4046" i="1"/>
  <c r="N4046" i="1" s="1"/>
  <c r="O4046" i="1" s="1"/>
  <c r="M4045" i="1"/>
  <c r="N4045" i="1" s="1"/>
  <c r="O4045" i="1" s="1"/>
  <c r="M4044" i="1"/>
  <c r="N4044" i="1" s="1"/>
  <c r="O4044" i="1" s="1"/>
  <c r="M4043" i="1"/>
  <c r="N4043" i="1" s="1"/>
  <c r="O4043" i="1" s="1"/>
  <c r="M4042" i="1"/>
  <c r="N4042" i="1" s="1"/>
  <c r="O4042" i="1" s="1"/>
  <c r="M4041" i="1"/>
  <c r="N4041" i="1" s="1"/>
  <c r="O4041" i="1" s="1"/>
  <c r="M4040" i="1"/>
  <c r="N4040" i="1" s="1"/>
  <c r="O4040" i="1" s="1"/>
  <c r="M4039" i="1"/>
  <c r="N4039" i="1" s="1"/>
  <c r="O4039" i="1" s="1"/>
  <c r="M4038" i="1"/>
  <c r="N4038" i="1" s="1"/>
  <c r="O4038" i="1" s="1"/>
  <c r="M4037" i="1"/>
  <c r="N4037" i="1" s="1"/>
  <c r="O4037" i="1" s="1"/>
  <c r="M4036" i="1"/>
  <c r="N4036" i="1" s="1"/>
  <c r="O4036" i="1" s="1"/>
  <c r="M4035" i="1"/>
  <c r="N4035" i="1" s="1"/>
  <c r="O4035" i="1" s="1"/>
  <c r="M4034" i="1"/>
  <c r="N4034" i="1" s="1"/>
  <c r="O4034" i="1" s="1"/>
  <c r="M4033" i="1"/>
  <c r="N4033" i="1" s="1"/>
  <c r="O4033" i="1" s="1"/>
  <c r="M4032" i="1"/>
  <c r="N4032" i="1" s="1"/>
  <c r="O4032" i="1" s="1"/>
  <c r="M4031" i="1"/>
  <c r="N4031" i="1" s="1"/>
  <c r="O4031" i="1" s="1"/>
  <c r="M4030" i="1"/>
  <c r="N4030" i="1" s="1"/>
  <c r="O4030" i="1" s="1"/>
  <c r="M4029" i="1"/>
  <c r="N4029" i="1" s="1"/>
  <c r="O4029" i="1" s="1"/>
  <c r="M4028" i="1"/>
  <c r="N4028" i="1" s="1"/>
  <c r="O4028" i="1" s="1"/>
  <c r="M4027" i="1"/>
  <c r="N4027" i="1" s="1"/>
  <c r="O4027" i="1" s="1"/>
  <c r="M4026" i="1"/>
  <c r="N4026" i="1" s="1"/>
  <c r="O4026" i="1" s="1"/>
  <c r="M4025" i="1"/>
  <c r="N4025" i="1" s="1"/>
  <c r="O4025" i="1" s="1"/>
  <c r="M4024" i="1"/>
  <c r="N4024" i="1" s="1"/>
  <c r="O4024" i="1" s="1"/>
  <c r="M4023" i="1"/>
  <c r="N4023" i="1" s="1"/>
  <c r="O4023" i="1" s="1"/>
  <c r="M4022" i="1"/>
  <c r="N4022" i="1" s="1"/>
  <c r="O4022" i="1" s="1"/>
  <c r="M4021" i="1"/>
  <c r="M4020" i="1"/>
  <c r="N4020" i="1" s="1"/>
  <c r="O4020" i="1" s="1"/>
  <c r="M4019" i="1"/>
  <c r="N4019" i="1" s="1"/>
  <c r="O4019" i="1" s="1"/>
  <c r="M4018" i="1"/>
  <c r="N4018" i="1" s="1"/>
  <c r="O4018" i="1" s="1"/>
  <c r="M4017" i="1"/>
  <c r="N4017" i="1" s="1"/>
  <c r="O4017" i="1" s="1"/>
  <c r="M4016" i="1"/>
  <c r="N4016" i="1" s="1"/>
  <c r="O4016" i="1" s="1"/>
  <c r="M4015" i="1"/>
  <c r="N4015" i="1" s="1"/>
  <c r="O4015" i="1" s="1"/>
  <c r="M4014" i="1"/>
  <c r="N4014" i="1" s="1"/>
  <c r="O4014" i="1" s="1"/>
  <c r="M4013" i="1"/>
  <c r="N4013" i="1" s="1"/>
  <c r="O4013" i="1" s="1"/>
  <c r="M4012" i="1"/>
  <c r="N4012" i="1" s="1"/>
  <c r="O4012" i="1" s="1"/>
  <c r="M4011" i="1"/>
  <c r="N4011" i="1" s="1"/>
  <c r="O4011" i="1" s="1"/>
  <c r="M4010" i="1"/>
  <c r="N4010" i="1" s="1"/>
  <c r="O4010" i="1" s="1"/>
  <c r="M4009" i="1"/>
  <c r="N4009" i="1" s="1"/>
  <c r="O4009" i="1" s="1"/>
  <c r="M4008" i="1"/>
  <c r="N4008" i="1" s="1"/>
  <c r="O4008" i="1" s="1"/>
  <c r="M4007" i="1"/>
  <c r="N4007" i="1" s="1"/>
  <c r="O4007" i="1" s="1"/>
  <c r="M4006" i="1"/>
  <c r="N4006" i="1" s="1"/>
  <c r="O4006" i="1" s="1"/>
  <c r="M4005" i="1"/>
  <c r="N4005" i="1" s="1"/>
  <c r="O4005" i="1" s="1"/>
  <c r="M4004" i="1"/>
  <c r="N4004" i="1" s="1"/>
  <c r="O4004" i="1" s="1"/>
  <c r="M4003" i="1"/>
  <c r="N4003" i="1" s="1"/>
  <c r="O4003" i="1" s="1"/>
  <c r="M4002" i="1"/>
  <c r="N4002" i="1" s="1"/>
  <c r="O4002" i="1" s="1"/>
  <c r="M4001" i="1"/>
  <c r="N4001" i="1" s="1"/>
  <c r="O4001" i="1" s="1"/>
  <c r="M4000" i="1"/>
  <c r="N4000" i="1" s="1"/>
  <c r="O4000" i="1" s="1"/>
  <c r="M3999" i="1"/>
  <c r="N3999" i="1" s="1"/>
  <c r="O3999" i="1" s="1"/>
  <c r="M3998" i="1"/>
  <c r="N3998" i="1" s="1"/>
  <c r="O3998" i="1" s="1"/>
  <c r="M3997" i="1"/>
  <c r="N3997" i="1" s="1"/>
  <c r="O3997" i="1" s="1"/>
  <c r="M3996" i="1"/>
  <c r="N3996" i="1" s="1"/>
  <c r="O3996" i="1" s="1"/>
  <c r="M3995" i="1"/>
  <c r="N3995" i="1" s="1"/>
  <c r="O3995" i="1" s="1"/>
  <c r="M3994" i="1"/>
  <c r="N3994" i="1" s="1"/>
  <c r="O3994" i="1" s="1"/>
  <c r="M3993" i="1"/>
  <c r="N3993" i="1" s="1"/>
  <c r="O3993" i="1" s="1"/>
  <c r="M3992" i="1"/>
  <c r="N3992" i="1" s="1"/>
  <c r="O3992" i="1" s="1"/>
  <c r="M3991" i="1"/>
  <c r="N3991" i="1" s="1"/>
  <c r="O3991" i="1" s="1"/>
  <c r="M3990" i="1"/>
  <c r="N3990" i="1" s="1"/>
  <c r="O3990" i="1" s="1"/>
  <c r="M3989" i="1"/>
  <c r="N3989" i="1" s="1"/>
  <c r="O3989" i="1" s="1"/>
  <c r="M3988" i="1"/>
  <c r="N3988" i="1" s="1"/>
  <c r="O3988" i="1" s="1"/>
  <c r="M3987" i="1"/>
  <c r="N3987" i="1" s="1"/>
  <c r="O3987" i="1" s="1"/>
  <c r="M3986" i="1"/>
  <c r="N3986" i="1" s="1"/>
  <c r="O3986" i="1" s="1"/>
  <c r="M3985" i="1"/>
  <c r="N3985" i="1" s="1"/>
  <c r="O3985" i="1" s="1"/>
  <c r="M3984" i="1"/>
  <c r="N3984" i="1" s="1"/>
  <c r="O3984" i="1" s="1"/>
  <c r="M3983" i="1"/>
  <c r="N3983" i="1" s="1"/>
  <c r="O3983" i="1" s="1"/>
  <c r="M3982" i="1"/>
  <c r="N3982" i="1" s="1"/>
  <c r="O3982" i="1" s="1"/>
  <c r="M3981" i="1"/>
  <c r="N3981" i="1" s="1"/>
  <c r="O3981" i="1" s="1"/>
  <c r="M3980" i="1"/>
  <c r="N3980" i="1" s="1"/>
  <c r="O3980" i="1" s="1"/>
  <c r="M3979" i="1"/>
  <c r="N3979" i="1" s="1"/>
  <c r="O3979" i="1" s="1"/>
  <c r="M3978" i="1"/>
  <c r="N3978" i="1" s="1"/>
  <c r="O3978" i="1" s="1"/>
  <c r="M3977" i="1"/>
  <c r="N3977" i="1" s="1"/>
  <c r="O3977" i="1" s="1"/>
  <c r="M3976" i="1"/>
  <c r="N3976" i="1" s="1"/>
  <c r="O3976" i="1" s="1"/>
  <c r="M3975" i="1"/>
  <c r="N3975" i="1" s="1"/>
  <c r="O3975" i="1" s="1"/>
  <c r="M3974" i="1"/>
  <c r="N3974" i="1" s="1"/>
  <c r="O3974" i="1" s="1"/>
  <c r="M3973" i="1"/>
  <c r="N3973" i="1" s="1"/>
  <c r="O3973" i="1" s="1"/>
  <c r="M3972" i="1"/>
  <c r="N3972" i="1" s="1"/>
  <c r="O3972" i="1" s="1"/>
  <c r="M3971" i="1"/>
  <c r="N3971" i="1" s="1"/>
  <c r="O3971" i="1" s="1"/>
  <c r="M3970" i="1"/>
  <c r="N3970" i="1" s="1"/>
  <c r="O3970" i="1" s="1"/>
  <c r="M3969" i="1"/>
  <c r="N3969" i="1" s="1"/>
  <c r="O3969" i="1" s="1"/>
  <c r="M3968" i="1"/>
  <c r="N3968" i="1" s="1"/>
  <c r="O3968" i="1" s="1"/>
  <c r="M3967" i="1"/>
  <c r="N3967" i="1" s="1"/>
  <c r="O3967" i="1" s="1"/>
  <c r="M3966" i="1"/>
  <c r="N3966" i="1" s="1"/>
  <c r="O3966" i="1" s="1"/>
  <c r="M3965" i="1"/>
  <c r="M3964" i="1"/>
  <c r="N3964" i="1" s="1"/>
  <c r="O3964" i="1" s="1"/>
  <c r="M3963" i="1"/>
  <c r="N3963" i="1" s="1"/>
  <c r="O3963" i="1" s="1"/>
  <c r="M3962" i="1"/>
  <c r="N3962" i="1" s="1"/>
  <c r="O3962" i="1" s="1"/>
  <c r="M3961" i="1"/>
  <c r="N3961" i="1" s="1"/>
  <c r="O3961" i="1" s="1"/>
  <c r="M3960" i="1"/>
  <c r="N3960" i="1" s="1"/>
  <c r="O3960" i="1" s="1"/>
  <c r="M3959" i="1"/>
  <c r="N3959" i="1" s="1"/>
  <c r="O3959" i="1" s="1"/>
  <c r="M3958" i="1"/>
  <c r="N3958" i="1" s="1"/>
  <c r="O3958" i="1" s="1"/>
  <c r="M3957" i="1"/>
  <c r="N3957" i="1" s="1"/>
  <c r="O3957" i="1" s="1"/>
  <c r="M3956" i="1"/>
  <c r="N3956" i="1" s="1"/>
  <c r="O3956" i="1" s="1"/>
  <c r="M3955" i="1"/>
  <c r="N3955" i="1" s="1"/>
  <c r="O3955" i="1" s="1"/>
  <c r="M3954" i="1"/>
  <c r="N3954" i="1" s="1"/>
  <c r="O3954" i="1" s="1"/>
  <c r="M3953" i="1"/>
  <c r="N3953" i="1" s="1"/>
  <c r="O3953" i="1" s="1"/>
  <c r="M3952" i="1"/>
  <c r="N3952" i="1" s="1"/>
  <c r="O3952" i="1" s="1"/>
  <c r="M3951" i="1"/>
  <c r="N3951" i="1" s="1"/>
  <c r="O3951" i="1" s="1"/>
  <c r="M3950" i="1"/>
  <c r="N3950" i="1" s="1"/>
  <c r="O3950" i="1" s="1"/>
  <c r="M3949" i="1"/>
  <c r="N3949" i="1" s="1"/>
  <c r="O3949" i="1" s="1"/>
  <c r="N4149" i="1"/>
  <c r="O4149" i="1" s="1"/>
  <c r="N4130" i="1"/>
  <c r="O4130" i="1" s="1"/>
  <c r="N4021" i="1"/>
  <c r="O4021" i="1" s="1"/>
  <c r="N3965" i="1"/>
  <c r="O3965" i="1" s="1"/>
  <c r="P4201" i="1"/>
  <c r="Q4201" i="1" s="1"/>
  <c r="R4201" i="1" s="1"/>
  <c r="P4200" i="1"/>
  <c r="Q4200" i="1" s="1"/>
  <c r="R4200" i="1" s="1"/>
  <c r="P4199" i="1"/>
  <c r="Q4199" i="1" s="1"/>
  <c r="R4199" i="1" s="1"/>
  <c r="P4198" i="1"/>
  <c r="Q4198" i="1" s="1"/>
  <c r="R4198" i="1" s="1"/>
  <c r="P4197" i="1"/>
  <c r="Q4197" i="1" s="1"/>
  <c r="R4197" i="1" s="1"/>
  <c r="P4196" i="1"/>
  <c r="Q4196" i="1" s="1"/>
  <c r="R4196" i="1" s="1"/>
  <c r="P4195" i="1"/>
  <c r="Q4195" i="1" s="1"/>
  <c r="R4195" i="1" s="1"/>
  <c r="P4194" i="1"/>
  <c r="P4193" i="1"/>
  <c r="Q4193" i="1" s="1"/>
  <c r="R4193" i="1" s="1"/>
  <c r="P4192" i="1"/>
  <c r="Q4192" i="1" s="1"/>
  <c r="R4192" i="1" s="1"/>
  <c r="P4191" i="1"/>
  <c r="Q4191" i="1" s="1"/>
  <c r="R4191" i="1" s="1"/>
  <c r="P4190" i="1"/>
  <c r="Q4190" i="1" s="1"/>
  <c r="R4190" i="1" s="1"/>
  <c r="P4189" i="1"/>
  <c r="Q4189" i="1" s="1"/>
  <c r="R4189" i="1" s="1"/>
  <c r="P4188" i="1"/>
  <c r="Q4188" i="1" s="1"/>
  <c r="R4188" i="1" s="1"/>
  <c r="P4187" i="1"/>
  <c r="Q4187" i="1" s="1"/>
  <c r="R4187" i="1" s="1"/>
  <c r="P4186" i="1"/>
  <c r="Q4186" i="1" s="1"/>
  <c r="R4186" i="1" s="1"/>
  <c r="P4185" i="1"/>
  <c r="Q4185" i="1" s="1"/>
  <c r="R4185" i="1" s="1"/>
  <c r="P4184" i="1"/>
  <c r="Q4184" i="1" s="1"/>
  <c r="R4184" i="1" s="1"/>
  <c r="P4183" i="1"/>
  <c r="Q4183" i="1" s="1"/>
  <c r="R4183" i="1" s="1"/>
  <c r="P4182" i="1"/>
  <c r="Q4182" i="1" s="1"/>
  <c r="R4182" i="1" s="1"/>
  <c r="P4181" i="1"/>
  <c r="Q4181" i="1" s="1"/>
  <c r="R4181" i="1" s="1"/>
  <c r="P4180" i="1"/>
  <c r="Q4180" i="1" s="1"/>
  <c r="R4180" i="1" s="1"/>
  <c r="P4179" i="1"/>
  <c r="Q4179" i="1" s="1"/>
  <c r="R4179" i="1" s="1"/>
  <c r="P4178" i="1"/>
  <c r="Q4178" i="1" s="1"/>
  <c r="R4178" i="1" s="1"/>
  <c r="P4177" i="1"/>
  <c r="Q4177" i="1" s="1"/>
  <c r="R4177" i="1" s="1"/>
  <c r="P4176" i="1"/>
  <c r="Q4176" i="1" s="1"/>
  <c r="R4176" i="1" s="1"/>
  <c r="P4175" i="1"/>
  <c r="Q4175" i="1" s="1"/>
  <c r="R4175" i="1" s="1"/>
  <c r="P4174" i="1"/>
  <c r="Q4174" i="1" s="1"/>
  <c r="R4174" i="1" s="1"/>
  <c r="P4173" i="1"/>
  <c r="Q4173" i="1" s="1"/>
  <c r="R4173" i="1" s="1"/>
  <c r="P4172" i="1"/>
  <c r="Q4172" i="1" s="1"/>
  <c r="R4172" i="1" s="1"/>
  <c r="P4171" i="1"/>
  <c r="Q4171" i="1" s="1"/>
  <c r="R4171" i="1" s="1"/>
  <c r="P4170" i="1"/>
  <c r="Q4170" i="1" s="1"/>
  <c r="R4170" i="1" s="1"/>
  <c r="P4169" i="1"/>
  <c r="Q4169" i="1" s="1"/>
  <c r="R4169" i="1" s="1"/>
  <c r="P4168" i="1"/>
  <c r="Q4168" i="1" s="1"/>
  <c r="R4168" i="1" s="1"/>
  <c r="P4167" i="1"/>
  <c r="Q4167" i="1" s="1"/>
  <c r="R4167" i="1" s="1"/>
  <c r="P4166" i="1"/>
  <c r="Q4166" i="1" s="1"/>
  <c r="R4166" i="1" s="1"/>
  <c r="P4165" i="1"/>
  <c r="Q4165" i="1" s="1"/>
  <c r="R4165" i="1" s="1"/>
  <c r="P4164" i="1"/>
  <c r="Q4164" i="1" s="1"/>
  <c r="R4164" i="1" s="1"/>
  <c r="P4163" i="1"/>
  <c r="Q4163" i="1" s="1"/>
  <c r="R4163" i="1" s="1"/>
  <c r="P4162" i="1"/>
  <c r="Q4162" i="1" s="1"/>
  <c r="R4162" i="1" s="1"/>
  <c r="P4161" i="1"/>
  <c r="Q4161" i="1" s="1"/>
  <c r="R4161" i="1" s="1"/>
  <c r="P4160" i="1"/>
  <c r="Q4160" i="1" s="1"/>
  <c r="R4160" i="1" s="1"/>
  <c r="P4159" i="1"/>
  <c r="Q4159" i="1" s="1"/>
  <c r="R4159" i="1" s="1"/>
  <c r="P4158" i="1"/>
  <c r="Q4158" i="1" s="1"/>
  <c r="R4158" i="1" s="1"/>
  <c r="P4157" i="1"/>
  <c r="Q4157" i="1" s="1"/>
  <c r="R4157" i="1" s="1"/>
  <c r="P4156" i="1"/>
  <c r="Q4156" i="1" s="1"/>
  <c r="R4156" i="1" s="1"/>
  <c r="P4155" i="1"/>
  <c r="P4154" i="1"/>
  <c r="Q4154" i="1" s="1"/>
  <c r="R4154" i="1" s="1"/>
  <c r="P4153" i="1"/>
  <c r="Q4153" i="1" s="1"/>
  <c r="R4153" i="1" s="1"/>
  <c r="P4152" i="1"/>
  <c r="Q4152" i="1" s="1"/>
  <c r="R4152" i="1" s="1"/>
  <c r="P4151" i="1"/>
  <c r="Q4151" i="1" s="1"/>
  <c r="R4151" i="1" s="1"/>
  <c r="P4150" i="1"/>
  <c r="Q4150" i="1" s="1"/>
  <c r="R4150" i="1" s="1"/>
  <c r="P4149" i="1"/>
  <c r="Q4149" i="1" s="1"/>
  <c r="R4149" i="1" s="1"/>
  <c r="P4148" i="1"/>
  <c r="Q4148" i="1" s="1"/>
  <c r="R4148" i="1" s="1"/>
  <c r="P4147" i="1"/>
  <c r="Q4147" i="1" s="1"/>
  <c r="R4147" i="1" s="1"/>
  <c r="P4146" i="1"/>
  <c r="Q4146" i="1" s="1"/>
  <c r="R4146" i="1" s="1"/>
  <c r="P4145" i="1"/>
  <c r="Q4145" i="1" s="1"/>
  <c r="R4145" i="1" s="1"/>
  <c r="P4144" i="1"/>
  <c r="Q4144" i="1" s="1"/>
  <c r="R4144" i="1" s="1"/>
  <c r="P4143" i="1"/>
  <c r="Q4143" i="1" s="1"/>
  <c r="R4143" i="1" s="1"/>
  <c r="P4142" i="1"/>
  <c r="Q4142" i="1" s="1"/>
  <c r="R4142" i="1" s="1"/>
  <c r="P4141" i="1"/>
  <c r="Q4141" i="1" s="1"/>
  <c r="R4141" i="1" s="1"/>
  <c r="P4140" i="1"/>
  <c r="Q4140" i="1" s="1"/>
  <c r="R4140" i="1" s="1"/>
  <c r="P4139" i="1"/>
  <c r="Q4139" i="1" s="1"/>
  <c r="R4139" i="1" s="1"/>
  <c r="P4138" i="1"/>
  <c r="Q4138" i="1" s="1"/>
  <c r="R4138" i="1" s="1"/>
  <c r="P4137" i="1"/>
  <c r="Q4137" i="1" s="1"/>
  <c r="R4137" i="1" s="1"/>
  <c r="P4136" i="1"/>
  <c r="Q4136" i="1" s="1"/>
  <c r="R4136" i="1" s="1"/>
  <c r="P4135" i="1"/>
  <c r="Q4135" i="1" s="1"/>
  <c r="R4135" i="1" s="1"/>
  <c r="P4134" i="1"/>
  <c r="Q4134" i="1" s="1"/>
  <c r="R4134" i="1" s="1"/>
  <c r="P4133" i="1"/>
  <c r="Q4133" i="1" s="1"/>
  <c r="R4133" i="1" s="1"/>
  <c r="P4132" i="1"/>
  <c r="Q4132" i="1" s="1"/>
  <c r="R4132" i="1" s="1"/>
  <c r="P4131" i="1"/>
  <c r="Q4131" i="1" s="1"/>
  <c r="R4131" i="1" s="1"/>
  <c r="P4130" i="1"/>
  <c r="Q4130" i="1" s="1"/>
  <c r="R4130" i="1" s="1"/>
  <c r="P4129" i="1"/>
  <c r="Q4129" i="1" s="1"/>
  <c r="R4129" i="1" s="1"/>
  <c r="P4128" i="1"/>
  <c r="Q4128" i="1" s="1"/>
  <c r="R4128" i="1" s="1"/>
  <c r="P4127" i="1"/>
  <c r="Q4127" i="1" s="1"/>
  <c r="R4127" i="1" s="1"/>
  <c r="P4126" i="1"/>
  <c r="Q4126" i="1" s="1"/>
  <c r="R4126" i="1" s="1"/>
  <c r="P4125" i="1"/>
  <c r="Q4125" i="1" s="1"/>
  <c r="R4125" i="1" s="1"/>
  <c r="P4124" i="1"/>
  <c r="Q4124" i="1" s="1"/>
  <c r="R4124" i="1" s="1"/>
  <c r="P4123" i="1"/>
  <c r="Q4123" i="1" s="1"/>
  <c r="R4123" i="1" s="1"/>
  <c r="P4122" i="1"/>
  <c r="Q4122" i="1" s="1"/>
  <c r="R4122" i="1" s="1"/>
  <c r="P4121" i="1"/>
  <c r="Q4121" i="1" s="1"/>
  <c r="R4121" i="1" s="1"/>
  <c r="P4120" i="1"/>
  <c r="Q4120" i="1" s="1"/>
  <c r="R4120" i="1" s="1"/>
  <c r="P4119" i="1"/>
  <c r="Q4119" i="1" s="1"/>
  <c r="R4119" i="1" s="1"/>
  <c r="P4118" i="1"/>
  <c r="Q4118" i="1" s="1"/>
  <c r="R4118" i="1" s="1"/>
  <c r="P4117" i="1"/>
  <c r="Q4117" i="1" s="1"/>
  <c r="R4117" i="1" s="1"/>
  <c r="P4116" i="1"/>
  <c r="Q4116" i="1" s="1"/>
  <c r="R4116" i="1" s="1"/>
  <c r="P4115" i="1"/>
  <c r="Q4115" i="1" s="1"/>
  <c r="R4115" i="1" s="1"/>
  <c r="P4114" i="1"/>
  <c r="Q4114" i="1" s="1"/>
  <c r="R4114" i="1" s="1"/>
  <c r="P4113" i="1"/>
  <c r="Q4113" i="1" s="1"/>
  <c r="R4113" i="1" s="1"/>
  <c r="P4112" i="1"/>
  <c r="Q4112" i="1" s="1"/>
  <c r="R4112" i="1" s="1"/>
  <c r="P4111" i="1"/>
  <c r="Q4111" i="1" s="1"/>
  <c r="R4111" i="1" s="1"/>
  <c r="P4110" i="1"/>
  <c r="Q4110" i="1" s="1"/>
  <c r="R4110" i="1" s="1"/>
  <c r="P4109" i="1"/>
  <c r="Q4109" i="1" s="1"/>
  <c r="R4109" i="1" s="1"/>
  <c r="P4108" i="1"/>
  <c r="Q4108" i="1" s="1"/>
  <c r="R4108" i="1" s="1"/>
  <c r="P4107" i="1"/>
  <c r="Q4107" i="1" s="1"/>
  <c r="R4107" i="1" s="1"/>
  <c r="P4106" i="1"/>
  <c r="Q4106" i="1" s="1"/>
  <c r="R4106" i="1" s="1"/>
  <c r="P4105" i="1"/>
  <c r="Q4105" i="1" s="1"/>
  <c r="R4105" i="1" s="1"/>
  <c r="P4104" i="1"/>
  <c r="Q4104" i="1" s="1"/>
  <c r="R4104" i="1" s="1"/>
  <c r="P4103" i="1"/>
  <c r="Q4103" i="1" s="1"/>
  <c r="R4103" i="1" s="1"/>
  <c r="P4102" i="1"/>
  <c r="Q4102" i="1" s="1"/>
  <c r="R4102" i="1" s="1"/>
  <c r="P4101" i="1"/>
  <c r="Q4101" i="1" s="1"/>
  <c r="R4101" i="1" s="1"/>
  <c r="P4100" i="1"/>
  <c r="Q4100" i="1" s="1"/>
  <c r="R4100" i="1" s="1"/>
  <c r="P4099" i="1"/>
  <c r="Q4099" i="1" s="1"/>
  <c r="R4099" i="1" s="1"/>
  <c r="P4098" i="1"/>
  <c r="Q4098" i="1" s="1"/>
  <c r="R4098" i="1" s="1"/>
  <c r="P4097" i="1"/>
  <c r="Q4097" i="1" s="1"/>
  <c r="R4097" i="1" s="1"/>
  <c r="P4096" i="1"/>
  <c r="Q4096" i="1" s="1"/>
  <c r="R4096" i="1" s="1"/>
  <c r="P4095" i="1"/>
  <c r="Q4095" i="1" s="1"/>
  <c r="R4095" i="1" s="1"/>
  <c r="P4094" i="1"/>
  <c r="Q4094" i="1" s="1"/>
  <c r="R4094" i="1" s="1"/>
  <c r="P4093" i="1"/>
  <c r="Q4093" i="1" s="1"/>
  <c r="R4093" i="1" s="1"/>
  <c r="P4092" i="1"/>
  <c r="Q4092" i="1" s="1"/>
  <c r="R4092" i="1" s="1"/>
  <c r="P4091" i="1"/>
  <c r="Q4091" i="1" s="1"/>
  <c r="R4091" i="1" s="1"/>
  <c r="P4090" i="1"/>
  <c r="Q4090" i="1" s="1"/>
  <c r="R4090" i="1" s="1"/>
  <c r="P4089" i="1"/>
  <c r="P4088" i="1"/>
  <c r="Q4088" i="1" s="1"/>
  <c r="R4088" i="1" s="1"/>
  <c r="P4087" i="1"/>
  <c r="Q4087" i="1" s="1"/>
  <c r="R4087" i="1" s="1"/>
  <c r="P4086" i="1"/>
  <c r="Q4086" i="1" s="1"/>
  <c r="R4086" i="1" s="1"/>
  <c r="P4085" i="1"/>
  <c r="Q4085" i="1" s="1"/>
  <c r="R4085" i="1" s="1"/>
  <c r="P4084" i="1"/>
  <c r="Q4084" i="1" s="1"/>
  <c r="R4084" i="1" s="1"/>
  <c r="P4083" i="1"/>
  <c r="Q4083" i="1" s="1"/>
  <c r="R4083" i="1" s="1"/>
  <c r="P4082" i="1"/>
  <c r="Q4082" i="1" s="1"/>
  <c r="R4082" i="1" s="1"/>
  <c r="P4081" i="1"/>
  <c r="Q4081" i="1" s="1"/>
  <c r="R4081" i="1" s="1"/>
  <c r="P4080" i="1"/>
  <c r="Q4080" i="1" s="1"/>
  <c r="R4080" i="1" s="1"/>
  <c r="P4079" i="1"/>
  <c r="Q4079" i="1" s="1"/>
  <c r="R4079" i="1" s="1"/>
  <c r="P4078" i="1"/>
  <c r="Q4078" i="1" s="1"/>
  <c r="R4078" i="1" s="1"/>
  <c r="P4077" i="1"/>
  <c r="Q4077" i="1" s="1"/>
  <c r="R4077" i="1" s="1"/>
  <c r="P4076" i="1"/>
  <c r="Q4076" i="1" s="1"/>
  <c r="R4076" i="1" s="1"/>
  <c r="P4075" i="1"/>
  <c r="Q4075" i="1" s="1"/>
  <c r="R4075" i="1" s="1"/>
  <c r="P4074" i="1"/>
  <c r="Q4074" i="1" s="1"/>
  <c r="R4074" i="1" s="1"/>
  <c r="P4073" i="1"/>
  <c r="Q4073" i="1" s="1"/>
  <c r="R4073" i="1" s="1"/>
  <c r="P4072" i="1"/>
  <c r="Q4072" i="1" s="1"/>
  <c r="R4072" i="1" s="1"/>
  <c r="P4071" i="1"/>
  <c r="Q4071" i="1" s="1"/>
  <c r="R4071" i="1" s="1"/>
  <c r="P4070" i="1"/>
  <c r="Q4070" i="1" s="1"/>
  <c r="R4070" i="1" s="1"/>
  <c r="P4069" i="1"/>
  <c r="Q4069" i="1" s="1"/>
  <c r="R4069" i="1" s="1"/>
  <c r="P4068" i="1"/>
  <c r="Q4068" i="1" s="1"/>
  <c r="R4068" i="1" s="1"/>
  <c r="P4067" i="1"/>
  <c r="Q4067" i="1" s="1"/>
  <c r="R4067" i="1" s="1"/>
  <c r="P4066" i="1"/>
  <c r="Q4066" i="1" s="1"/>
  <c r="R4066" i="1" s="1"/>
  <c r="P4065" i="1"/>
  <c r="Q4065" i="1" s="1"/>
  <c r="R4065" i="1" s="1"/>
  <c r="P4064" i="1"/>
  <c r="Q4064" i="1" s="1"/>
  <c r="R4064" i="1" s="1"/>
  <c r="P4063" i="1"/>
  <c r="Q4063" i="1" s="1"/>
  <c r="R4063" i="1" s="1"/>
  <c r="P4062" i="1"/>
  <c r="Q4062" i="1" s="1"/>
  <c r="R4062" i="1" s="1"/>
  <c r="P4061" i="1"/>
  <c r="Q4061" i="1" s="1"/>
  <c r="R4061" i="1" s="1"/>
  <c r="P4060" i="1"/>
  <c r="Q4060" i="1" s="1"/>
  <c r="R4060" i="1" s="1"/>
  <c r="P4059" i="1"/>
  <c r="Q4059" i="1" s="1"/>
  <c r="R4059" i="1" s="1"/>
  <c r="P4058" i="1"/>
  <c r="Q4058" i="1" s="1"/>
  <c r="R4058" i="1" s="1"/>
  <c r="P4057" i="1"/>
  <c r="Q4057" i="1" s="1"/>
  <c r="R4057" i="1" s="1"/>
  <c r="P4056" i="1"/>
  <c r="Q4056" i="1" s="1"/>
  <c r="R4056" i="1" s="1"/>
  <c r="P4055" i="1"/>
  <c r="Q4055" i="1" s="1"/>
  <c r="R4055" i="1" s="1"/>
  <c r="P4054" i="1"/>
  <c r="Q4054" i="1" s="1"/>
  <c r="R4054" i="1" s="1"/>
  <c r="P4053" i="1"/>
  <c r="Q4053" i="1" s="1"/>
  <c r="R4053" i="1" s="1"/>
  <c r="P4052" i="1"/>
  <c r="Q4052" i="1" s="1"/>
  <c r="R4052" i="1" s="1"/>
  <c r="P4051" i="1"/>
  <c r="Q4051" i="1" s="1"/>
  <c r="R4051" i="1" s="1"/>
  <c r="P4050" i="1"/>
  <c r="Q4050" i="1" s="1"/>
  <c r="R4050" i="1" s="1"/>
  <c r="P4049" i="1"/>
  <c r="Q4049" i="1" s="1"/>
  <c r="R4049" i="1" s="1"/>
  <c r="P4048" i="1"/>
  <c r="Q4048" i="1" s="1"/>
  <c r="R4048" i="1" s="1"/>
  <c r="P4047" i="1"/>
  <c r="Q4047" i="1" s="1"/>
  <c r="R4047" i="1" s="1"/>
  <c r="P4046" i="1"/>
  <c r="Q4046" i="1" s="1"/>
  <c r="R4046" i="1" s="1"/>
  <c r="P4045" i="1"/>
  <c r="Q4045" i="1" s="1"/>
  <c r="R4045" i="1" s="1"/>
  <c r="P4044" i="1"/>
  <c r="Q4044" i="1" s="1"/>
  <c r="R4044" i="1" s="1"/>
  <c r="P4043" i="1"/>
  <c r="Q4043" i="1" s="1"/>
  <c r="R4043" i="1" s="1"/>
  <c r="P4042" i="1"/>
  <c r="Q4042" i="1" s="1"/>
  <c r="R4042" i="1" s="1"/>
  <c r="P4041" i="1"/>
  <c r="P4040" i="1"/>
  <c r="Q4040" i="1" s="1"/>
  <c r="R4040" i="1" s="1"/>
  <c r="P4039" i="1"/>
  <c r="Q4039" i="1" s="1"/>
  <c r="R4039" i="1" s="1"/>
  <c r="P4038" i="1"/>
  <c r="Q4038" i="1" s="1"/>
  <c r="R4038" i="1" s="1"/>
  <c r="P4037" i="1"/>
  <c r="Q4037" i="1" s="1"/>
  <c r="R4037" i="1" s="1"/>
  <c r="P4036" i="1"/>
  <c r="Q4036" i="1" s="1"/>
  <c r="R4036" i="1" s="1"/>
  <c r="P4035" i="1"/>
  <c r="Q4035" i="1" s="1"/>
  <c r="R4035" i="1" s="1"/>
  <c r="P4034" i="1"/>
  <c r="Q4034" i="1" s="1"/>
  <c r="R4034" i="1" s="1"/>
  <c r="P4033" i="1"/>
  <c r="Q4033" i="1" s="1"/>
  <c r="R4033" i="1" s="1"/>
  <c r="P4032" i="1"/>
  <c r="Q4032" i="1" s="1"/>
  <c r="R4032" i="1" s="1"/>
  <c r="P4031" i="1"/>
  <c r="Q4031" i="1" s="1"/>
  <c r="R4031" i="1" s="1"/>
  <c r="P4030" i="1"/>
  <c r="Q4030" i="1" s="1"/>
  <c r="R4030" i="1" s="1"/>
  <c r="P4029" i="1"/>
  <c r="Q4029" i="1" s="1"/>
  <c r="R4029" i="1" s="1"/>
  <c r="P4028" i="1"/>
  <c r="Q4028" i="1" s="1"/>
  <c r="R4028" i="1" s="1"/>
  <c r="P4027" i="1"/>
  <c r="Q4027" i="1" s="1"/>
  <c r="R4027" i="1" s="1"/>
  <c r="P4026" i="1"/>
  <c r="Q4026" i="1" s="1"/>
  <c r="R4026" i="1" s="1"/>
  <c r="P4025" i="1"/>
  <c r="Q4025" i="1" s="1"/>
  <c r="R4025" i="1" s="1"/>
  <c r="P4024" i="1"/>
  <c r="Q4024" i="1" s="1"/>
  <c r="R4024" i="1" s="1"/>
  <c r="P4023" i="1"/>
  <c r="Q4023" i="1" s="1"/>
  <c r="R4023" i="1" s="1"/>
  <c r="P4022" i="1"/>
  <c r="Q4022" i="1" s="1"/>
  <c r="R4022" i="1" s="1"/>
  <c r="P4021" i="1"/>
  <c r="Q4021" i="1" s="1"/>
  <c r="R4021" i="1" s="1"/>
  <c r="P4020" i="1"/>
  <c r="Q4020" i="1" s="1"/>
  <c r="R4020" i="1" s="1"/>
  <c r="P4019" i="1"/>
  <c r="Q4019" i="1" s="1"/>
  <c r="R4019" i="1" s="1"/>
  <c r="P4018" i="1"/>
  <c r="Q4018" i="1" s="1"/>
  <c r="R4018" i="1" s="1"/>
  <c r="P4017" i="1"/>
  <c r="Q4017" i="1" s="1"/>
  <c r="R4017" i="1" s="1"/>
  <c r="P4016" i="1"/>
  <c r="Q4016" i="1" s="1"/>
  <c r="R4016" i="1" s="1"/>
  <c r="P4015" i="1"/>
  <c r="Q4015" i="1" s="1"/>
  <c r="R4015" i="1" s="1"/>
  <c r="P4014" i="1"/>
  <c r="Q4014" i="1" s="1"/>
  <c r="R4014" i="1" s="1"/>
  <c r="P4013" i="1"/>
  <c r="Q4013" i="1" s="1"/>
  <c r="R4013" i="1" s="1"/>
  <c r="P4012" i="1"/>
  <c r="Q4012" i="1" s="1"/>
  <c r="R4012" i="1" s="1"/>
  <c r="P4011" i="1"/>
  <c r="Q4011" i="1" s="1"/>
  <c r="R4011" i="1" s="1"/>
  <c r="P4010" i="1"/>
  <c r="Q4010" i="1" s="1"/>
  <c r="R4010" i="1" s="1"/>
  <c r="P4009" i="1"/>
  <c r="Q4009" i="1" s="1"/>
  <c r="R4009" i="1" s="1"/>
  <c r="P4008" i="1"/>
  <c r="Q4008" i="1" s="1"/>
  <c r="R4008" i="1" s="1"/>
  <c r="P4007" i="1"/>
  <c r="Q4007" i="1" s="1"/>
  <c r="R4007" i="1" s="1"/>
  <c r="P4006" i="1"/>
  <c r="Q4006" i="1" s="1"/>
  <c r="R4006" i="1" s="1"/>
  <c r="P4005" i="1"/>
  <c r="Q4005" i="1" s="1"/>
  <c r="R4005" i="1" s="1"/>
  <c r="P4004" i="1"/>
  <c r="Q4004" i="1" s="1"/>
  <c r="R4004" i="1" s="1"/>
  <c r="P4003" i="1"/>
  <c r="Q4003" i="1" s="1"/>
  <c r="R4003" i="1" s="1"/>
  <c r="P4002" i="1"/>
  <c r="Q4002" i="1" s="1"/>
  <c r="R4002" i="1" s="1"/>
  <c r="P4001" i="1"/>
  <c r="Q4001" i="1" s="1"/>
  <c r="R4001" i="1" s="1"/>
  <c r="P4000" i="1"/>
  <c r="Q4000" i="1" s="1"/>
  <c r="R4000" i="1" s="1"/>
  <c r="P3999" i="1"/>
  <c r="Q3999" i="1" s="1"/>
  <c r="R3999" i="1" s="1"/>
  <c r="P3998" i="1"/>
  <c r="Q3998" i="1" s="1"/>
  <c r="R3998" i="1" s="1"/>
  <c r="P3997" i="1"/>
  <c r="Q3997" i="1" s="1"/>
  <c r="R3997" i="1" s="1"/>
  <c r="P3996" i="1"/>
  <c r="Q3996" i="1" s="1"/>
  <c r="R3996" i="1" s="1"/>
  <c r="P3995" i="1"/>
  <c r="Q3995" i="1" s="1"/>
  <c r="R3995" i="1" s="1"/>
  <c r="P3994" i="1"/>
  <c r="Q3994" i="1" s="1"/>
  <c r="R3994" i="1" s="1"/>
  <c r="P3993" i="1"/>
  <c r="Q3993" i="1" s="1"/>
  <c r="R3993" i="1" s="1"/>
  <c r="P3992" i="1"/>
  <c r="Q3992" i="1" s="1"/>
  <c r="R3992" i="1" s="1"/>
  <c r="P3991" i="1"/>
  <c r="Q3991" i="1" s="1"/>
  <c r="R3991" i="1" s="1"/>
  <c r="P3990" i="1"/>
  <c r="P3989" i="1"/>
  <c r="Q3989" i="1" s="1"/>
  <c r="R3989" i="1" s="1"/>
  <c r="P3988" i="1"/>
  <c r="Q3988" i="1" s="1"/>
  <c r="R3988" i="1" s="1"/>
  <c r="P3987" i="1"/>
  <c r="Q3987" i="1" s="1"/>
  <c r="R3987" i="1" s="1"/>
  <c r="P3986" i="1"/>
  <c r="Q3986" i="1" s="1"/>
  <c r="R3986" i="1" s="1"/>
  <c r="P3985" i="1"/>
  <c r="Q3985" i="1" s="1"/>
  <c r="R3985" i="1" s="1"/>
  <c r="P3984" i="1"/>
  <c r="Q3984" i="1" s="1"/>
  <c r="R3984" i="1" s="1"/>
  <c r="P3983" i="1"/>
  <c r="Q3983" i="1" s="1"/>
  <c r="R3983" i="1" s="1"/>
  <c r="P3982" i="1"/>
  <c r="Q3982" i="1" s="1"/>
  <c r="R3982" i="1" s="1"/>
  <c r="P3981" i="1"/>
  <c r="Q3981" i="1" s="1"/>
  <c r="R3981" i="1" s="1"/>
  <c r="P3980" i="1"/>
  <c r="Q3980" i="1" s="1"/>
  <c r="R3980" i="1" s="1"/>
  <c r="P3979" i="1"/>
  <c r="Q3979" i="1" s="1"/>
  <c r="R3979" i="1" s="1"/>
  <c r="P3978" i="1"/>
  <c r="Q3978" i="1" s="1"/>
  <c r="R3978" i="1" s="1"/>
  <c r="P3977" i="1"/>
  <c r="Q3977" i="1" s="1"/>
  <c r="R3977" i="1" s="1"/>
  <c r="P3976" i="1"/>
  <c r="Q3976" i="1" s="1"/>
  <c r="R3976" i="1" s="1"/>
  <c r="P3975" i="1"/>
  <c r="Q3975" i="1" s="1"/>
  <c r="R3975" i="1" s="1"/>
  <c r="P3974" i="1"/>
  <c r="Q3974" i="1" s="1"/>
  <c r="R3974" i="1" s="1"/>
  <c r="P3973" i="1"/>
  <c r="Q3973" i="1" s="1"/>
  <c r="R3973" i="1" s="1"/>
  <c r="P3972" i="1"/>
  <c r="Q3972" i="1" s="1"/>
  <c r="R3972" i="1" s="1"/>
  <c r="P3971" i="1"/>
  <c r="Q3971" i="1" s="1"/>
  <c r="R3971" i="1" s="1"/>
  <c r="P3970" i="1"/>
  <c r="Q3970" i="1" s="1"/>
  <c r="R3970" i="1" s="1"/>
  <c r="P3969" i="1"/>
  <c r="Q3969" i="1" s="1"/>
  <c r="R3969" i="1" s="1"/>
  <c r="P3968" i="1"/>
  <c r="Q3968" i="1" s="1"/>
  <c r="R3968" i="1" s="1"/>
  <c r="P3967" i="1"/>
  <c r="Q3967" i="1" s="1"/>
  <c r="R3967" i="1" s="1"/>
  <c r="P3966" i="1"/>
  <c r="Q3966" i="1" s="1"/>
  <c r="R3966" i="1" s="1"/>
  <c r="P3965" i="1"/>
  <c r="Q3965" i="1" s="1"/>
  <c r="R3965" i="1" s="1"/>
  <c r="P3964" i="1"/>
  <c r="Q3964" i="1" s="1"/>
  <c r="R3964" i="1" s="1"/>
  <c r="P3963" i="1"/>
  <c r="Q3963" i="1" s="1"/>
  <c r="R3963" i="1" s="1"/>
  <c r="P3962" i="1"/>
  <c r="Q3962" i="1" s="1"/>
  <c r="R3962" i="1" s="1"/>
  <c r="P3961" i="1"/>
  <c r="Q3961" i="1" s="1"/>
  <c r="R3961" i="1" s="1"/>
  <c r="P3960" i="1"/>
  <c r="Q3960" i="1" s="1"/>
  <c r="R3960" i="1" s="1"/>
  <c r="P3959" i="1"/>
  <c r="Q3959" i="1" s="1"/>
  <c r="R3959" i="1" s="1"/>
  <c r="P3958" i="1"/>
  <c r="Q3958" i="1" s="1"/>
  <c r="R3958" i="1" s="1"/>
  <c r="P3957" i="1"/>
  <c r="Q3957" i="1" s="1"/>
  <c r="R3957" i="1" s="1"/>
  <c r="P3956" i="1"/>
  <c r="Q3956" i="1" s="1"/>
  <c r="R3956" i="1" s="1"/>
  <c r="P3955" i="1"/>
  <c r="Q3955" i="1" s="1"/>
  <c r="R3955" i="1" s="1"/>
  <c r="P3954" i="1"/>
  <c r="Q3954" i="1" s="1"/>
  <c r="R3954" i="1" s="1"/>
  <c r="P3953" i="1"/>
  <c r="Q3953" i="1" s="1"/>
  <c r="R3953" i="1" s="1"/>
  <c r="P3952" i="1"/>
  <c r="Q3952" i="1" s="1"/>
  <c r="R3952" i="1" s="1"/>
  <c r="P3951" i="1"/>
  <c r="Q3951" i="1" s="1"/>
  <c r="R3951" i="1" s="1"/>
  <c r="P3950" i="1"/>
  <c r="Q3950" i="1" s="1"/>
  <c r="R3950" i="1" s="1"/>
  <c r="P3949" i="1"/>
  <c r="Q3949" i="1" s="1"/>
  <c r="R3949" i="1" s="1"/>
  <c r="Q4194" i="1"/>
  <c r="R4194" i="1" s="1"/>
  <c r="Q4155" i="1"/>
  <c r="R4155" i="1" s="1"/>
  <c r="Q4089" i="1"/>
  <c r="R4089" i="1" s="1"/>
  <c r="Q4041" i="1"/>
  <c r="R4041" i="1" s="1"/>
  <c r="Q3990" i="1"/>
  <c r="R3990" i="1" s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J3947" i="1"/>
  <c r="J3946" i="1"/>
  <c r="J3945" i="1"/>
  <c r="L3945" i="1" s="1"/>
  <c r="J3944" i="1"/>
  <c r="L3944" i="1" s="1"/>
  <c r="J3943" i="1"/>
  <c r="L3943" i="1" s="1"/>
  <c r="J3942" i="1"/>
  <c r="L3942" i="1" s="1"/>
  <c r="J3941" i="1"/>
  <c r="L3941" i="1" s="1"/>
  <c r="J3940" i="1"/>
  <c r="L3940" i="1" s="1"/>
  <c r="J3939" i="1"/>
  <c r="J3938" i="1"/>
  <c r="J3937" i="1"/>
  <c r="L3937" i="1" s="1"/>
  <c r="J3936" i="1"/>
  <c r="L3936" i="1" s="1"/>
  <c r="J3935" i="1"/>
  <c r="L3935" i="1" s="1"/>
  <c r="J3934" i="1"/>
  <c r="L3934" i="1" s="1"/>
  <c r="J3933" i="1"/>
  <c r="L3933" i="1" s="1"/>
  <c r="J3932" i="1"/>
  <c r="L3932" i="1" s="1"/>
  <c r="J3931" i="1"/>
  <c r="J3930" i="1"/>
  <c r="J3929" i="1"/>
  <c r="L3929" i="1" s="1"/>
  <c r="J3928" i="1"/>
  <c r="L3928" i="1" s="1"/>
  <c r="J3927" i="1"/>
  <c r="L3927" i="1" s="1"/>
  <c r="J3926" i="1"/>
  <c r="L3926" i="1" s="1"/>
  <c r="J3925" i="1"/>
  <c r="L3925" i="1" s="1"/>
  <c r="J3924" i="1"/>
  <c r="L3924" i="1" s="1"/>
  <c r="J3923" i="1"/>
  <c r="J3922" i="1"/>
  <c r="J3921" i="1"/>
  <c r="L3921" i="1" s="1"/>
  <c r="J3920" i="1"/>
  <c r="L3920" i="1" s="1"/>
  <c r="J3919" i="1"/>
  <c r="J3918" i="1"/>
  <c r="L3918" i="1" s="1"/>
  <c r="J3917" i="1"/>
  <c r="L3917" i="1" s="1"/>
  <c r="J3916" i="1"/>
  <c r="L3916" i="1" s="1"/>
  <c r="J3915" i="1"/>
  <c r="J3914" i="1"/>
  <c r="J3913" i="1"/>
  <c r="L3913" i="1" s="1"/>
  <c r="J3912" i="1"/>
  <c r="L3912" i="1" s="1"/>
  <c r="J3911" i="1"/>
  <c r="L3911" i="1" s="1"/>
  <c r="J3910" i="1"/>
  <c r="L3910" i="1" s="1"/>
  <c r="J3909" i="1"/>
  <c r="L3909" i="1" s="1"/>
  <c r="J3908" i="1"/>
  <c r="L3908" i="1" s="1"/>
  <c r="J3907" i="1"/>
  <c r="J3906" i="1"/>
  <c r="J3905" i="1"/>
  <c r="L3905" i="1" s="1"/>
  <c r="J3904" i="1"/>
  <c r="J3903" i="1"/>
  <c r="L3903" i="1" s="1"/>
  <c r="J3902" i="1"/>
  <c r="L3902" i="1" s="1"/>
  <c r="J3901" i="1"/>
  <c r="L3901" i="1" s="1"/>
  <c r="J3900" i="1"/>
  <c r="L3900" i="1" s="1"/>
  <c r="J3899" i="1"/>
  <c r="J3898" i="1"/>
  <c r="J3897" i="1"/>
  <c r="L3897" i="1" s="1"/>
  <c r="J3896" i="1"/>
  <c r="L3896" i="1" s="1"/>
  <c r="J3895" i="1"/>
  <c r="L3895" i="1" s="1"/>
  <c r="J3894" i="1"/>
  <c r="L3894" i="1" s="1"/>
  <c r="J3893" i="1"/>
  <c r="L3893" i="1" s="1"/>
  <c r="J3892" i="1"/>
  <c r="L3892" i="1" s="1"/>
  <c r="J3891" i="1"/>
  <c r="J3890" i="1"/>
  <c r="J3889" i="1"/>
  <c r="L3889" i="1" s="1"/>
  <c r="J3888" i="1"/>
  <c r="L3888" i="1" s="1"/>
  <c r="J3887" i="1"/>
  <c r="L3887" i="1" s="1"/>
  <c r="J3886" i="1"/>
  <c r="L3886" i="1" s="1"/>
  <c r="J3885" i="1"/>
  <c r="L3885" i="1" s="1"/>
  <c r="J3884" i="1"/>
  <c r="L3884" i="1" s="1"/>
  <c r="J3883" i="1"/>
  <c r="J3882" i="1"/>
  <c r="J3881" i="1"/>
  <c r="L3881" i="1" s="1"/>
  <c r="J3880" i="1"/>
  <c r="L3880" i="1" s="1"/>
  <c r="J3879" i="1"/>
  <c r="L3879" i="1" s="1"/>
  <c r="J3878" i="1"/>
  <c r="L3878" i="1" s="1"/>
  <c r="J3877" i="1"/>
  <c r="L3877" i="1" s="1"/>
  <c r="J3876" i="1"/>
  <c r="L3876" i="1" s="1"/>
  <c r="J3875" i="1"/>
  <c r="J3874" i="1"/>
  <c r="J3873" i="1"/>
  <c r="L3873" i="1" s="1"/>
  <c r="J3872" i="1"/>
  <c r="L3872" i="1" s="1"/>
  <c r="J3871" i="1"/>
  <c r="L3871" i="1" s="1"/>
  <c r="J3870" i="1"/>
  <c r="L3870" i="1" s="1"/>
  <c r="J3869" i="1"/>
  <c r="L3869" i="1" s="1"/>
  <c r="J3868" i="1"/>
  <c r="L3868" i="1" s="1"/>
  <c r="J3867" i="1"/>
  <c r="J3866" i="1"/>
  <c r="J3865" i="1"/>
  <c r="L3865" i="1" s="1"/>
  <c r="J3864" i="1"/>
  <c r="L3864" i="1" s="1"/>
  <c r="J3863" i="1"/>
  <c r="L3863" i="1" s="1"/>
  <c r="J3862" i="1"/>
  <c r="L3862" i="1" s="1"/>
  <c r="J3861" i="1"/>
  <c r="L3861" i="1" s="1"/>
  <c r="J3860" i="1"/>
  <c r="L3860" i="1" s="1"/>
  <c r="J3859" i="1"/>
  <c r="J3858" i="1"/>
  <c r="J3857" i="1"/>
  <c r="L3857" i="1" s="1"/>
  <c r="J3856" i="1"/>
  <c r="L3856" i="1" s="1"/>
  <c r="J3855" i="1"/>
  <c r="L3855" i="1" s="1"/>
  <c r="J3854" i="1"/>
  <c r="L3854" i="1" s="1"/>
  <c r="J3853" i="1"/>
  <c r="L3853" i="1" s="1"/>
  <c r="J3852" i="1"/>
  <c r="L3852" i="1" s="1"/>
  <c r="J3851" i="1"/>
  <c r="J3850" i="1"/>
  <c r="L3850" i="1" s="1"/>
  <c r="J3849" i="1"/>
  <c r="J3848" i="1"/>
  <c r="L3848" i="1" s="1"/>
  <c r="J3847" i="1"/>
  <c r="L3847" i="1" s="1"/>
  <c r="J3846" i="1"/>
  <c r="L3846" i="1" s="1"/>
  <c r="J3845" i="1"/>
  <c r="L3845" i="1" s="1"/>
  <c r="J3844" i="1"/>
  <c r="L3844" i="1" s="1"/>
  <c r="J3843" i="1"/>
  <c r="J3842" i="1"/>
  <c r="J3841" i="1"/>
  <c r="L3841" i="1" s="1"/>
  <c r="J3840" i="1"/>
  <c r="L3840" i="1" s="1"/>
  <c r="J3839" i="1"/>
  <c r="L3839" i="1" s="1"/>
  <c r="J3838" i="1"/>
  <c r="L3838" i="1" s="1"/>
  <c r="J3837" i="1"/>
  <c r="L3837" i="1" s="1"/>
  <c r="J3836" i="1"/>
  <c r="L3836" i="1" s="1"/>
  <c r="J3835" i="1"/>
  <c r="J3834" i="1"/>
  <c r="L3834" i="1" s="1"/>
  <c r="J3833" i="1"/>
  <c r="J3832" i="1"/>
  <c r="L3832" i="1" s="1"/>
  <c r="J3831" i="1"/>
  <c r="L3831" i="1" s="1"/>
  <c r="J3830" i="1"/>
  <c r="L3830" i="1" s="1"/>
  <c r="J3829" i="1"/>
  <c r="L3829" i="1" s="1"/>
  <c r="J3828" i="1"/>
  <c r="L3828" i="1" s="1"/>
  <c r="J3827" i="1"/>
  <c r="J3826" i="1"/>
  <c r="J3825" i="1"/>
  <c r="J3824" i="1"/>
  <c r="L3824" i="1" s="1"/>
  <c r="J3823" i="1"/>
  <c r="L3823" i="1" s="1"/>
  <c r="J3822" i="1"/>
  <c r="L3822" i="1" s="1"/>
  <c r="J3821" i="1"/>
  <c r="L3821" i="1" s="1"/>
  <c r="J3820" i="1"/>
  <c r="L3820" i="1" s="1"/>
  <c r="J3819" i="1"/>
  <c r="J3818" i="1"/>
  <c r="L3818" i="1" s="1"/>
  <c r="J3817" i="1"/>
  <c r="L3817" i="1" s="1"/>
  <c r="J3816" i="1"/>
  <c r="L3816" i="1" s="1"/>
  <c r="J3815" i="1"/>
  <c r="L3815" i="1" s="1"/>
  <c r="J3814" i="1"/>
  <c r="L3814" i="1" s="1"/>
  <c r="J3813" i="1"/>
  <c r="L3813" i="1" s="1"/>
  <c r="J3812" i="1"/>
  <c r="L3812" i="1" s="1"/>
  <c r="J3811" i="1"/>
  <c r="J3810" i="1"/>
  <c r="J3809" i="1"/>
  <c r="L3809" i="1" s="1"/>
  <c r="J3808" i="1"/>
  <c r="L3808" i="1" s="1"/>
  <c r="J3807" i="1"/>
  <c r="L3807" i="1" s="1"/>
  <c r="J3806" i="1"/>
  <c r="L3806" i="1" s="1"/>
  <c r="J3805" i="1"/>
  <c r="L3805" i="1" s="1"/>
  <c r="J3804" i="1"/>
  <c r="L3804" i="1" s="1"/>
  <c r="J3803" i="1"/>
  <c r="J3802" i="1"/>
  <c r="L3802" i="1" s="1"/>
  <c r="J3801" i="1"/>
  <c r="J3800" i="1"/>
  <c r="L3800" i="1" s="1"/>
  <c r="J3799" i="1"/>
  <c r="L3799" i="1" s="1"/>
  <c r="J3798" i="1"/>
  <c r="L3798" i="1" s="1"/>
  <c r="J3797" i="1"/>
  <c r="L3797" i="1" s="1"/>
  <c r="J3796" i="1"/>
  <c r="L3796" i="1" s="1"/>
  <c r="J3795" i="1"/>
  <c r="J3794" i="1"/>
  <c r="J3793" i="1"/>
  <c r="L3793" i="1" s="1"/>
  <c r="J3792" i="1"/>
  <c r="L3792" i="1" s="1"/>
  <c r="J3791" i="1"/>
  <c r="L3791" i="1" s="1"/>
  <c r="J3790" i="1"/>
  <c r="L3790" i="1" s="1"/>
  <c r="J3789" i="1"/>
  <c r="L3789" i="1" s="1"/>
  <c r="J3788" i="1"/>
  <c r="L3788" i="1" s="1"/>
  <c r="J3787" i="1"/>
  <c r="J3786" i="1"/>
  <c r="L3786" i="1" s="1"/>
  <c r="J3785" i="1"/>
  <c r="L3785" i="1" s="1"/>
  <c r="J3784" i="1"/>
  <c r="L3784" i="1" s="1"/>
  <c r="J3783" i="1"/>
  <c r="L3783" i="1" s="1"/>
  <c r="J3782" i="1"/>
  <c r="L3782" i="1" s="1"/>
  <c r="J3781" i="1"/>
  <c r="L3781" i="1" s="1"/>
  <c r="J3780" i="1"/>
  <c r="L3780" i="1" s="1"/>
  <c r="J3779" i="1"/>
  <c r="J3778" i="1"/>
  <c r="J3777" i="1"/>
  <c r="J3776" i="1"/>
  <c r="L3776" i="1" s="1"/>
  <c r="J3775" i="1"/>
  <c r="L3775" i="1" s="1"/>
  <c r="J3774" i="1"/>
  <c r="L3774" i="1" s="1"/>
  <c r="J3773" i="1"/>
  <c r="L3773" i="1" s="1"/>
  <c r="J3772" i="1"/>
  <c r="L3772" i="1" s="1"/>
  <c r="J3771" i="1"/>
  <c r="J3770" i="1"/>
  <c r="L3770" i="1" s="1"/>
  <c r="J3769" i="1"/>
  <c r="L3769" i="1" s="1"/>
  <c r="J3768" i="1"/>
  <c r="J3767" i="1"/>
  <c r="L3767" i="1" s="1"/>
  <c r="J3766" i="1"/>
  <c r="L3766" i="1" s="1"/>
  <c r="J3765" i="1"/>
  <c r="L3765" i="1" s="1"/>
  <c r="J3764" i="1"/>
  <c r="L3764" i="1" s="1"/>
  <c r="J3763" i="1"/>
  <c r="J3762" i="1"/>
  <c r="J3761" i="1"/>
  <c r="L3761" i="1" s="1"/>
  <c r="J3760" i="1"/>
  <c r="L3760" i="1" s="1"/>
  <c r="J3759" i="1"/>
  <c r="J3758" i="1"/>
  <c r="L3758" i="1" s="1"/>
  <c r="J3757" i="1"/>
  <c r="L3757" i="1" s="1"/>
  <c r="J3756" i="1"/>
  <c r="L3756" i="1" s="1"/>
  <c r="J3755" i="1"/>
  <c r="J3754" i="1"/>
  <c r="L3754" i="1" s="1"/>
  <c r="J3753" i="1"/>
  <c r="L3753" i="1" s="1"/>
  <c r="J3752" i="1"/>
  <c r="L3752" i="1" s="1"/>
  <c r="J3751" i="1"/>
  <c r="L3751" i="1" s="1"/>
  <c r="J3750" i="1"/>
  <c r="L3750" i="1" s="1"/>
  <c r="J3749" i="1"/>
  <c r="L3749" i="1" s="1"/>
  <c r="J3748" i="1"/>
  <c r="L3748" i="1" s="1"/>
  <c r="J3747" i="1"/>
  <c r="J3746" i="1"/>
  <c r="J3745" i="1"/>
  <c r="L3745" i="1" s="1"/>
  <c r="J3744" i="1"/>
  <c r="L3744" i="1" s="1"/>
  <c r="J3743" i="1"/>
  <c r="L3743" i="1" s="1"/>
  <c r="J3742" i="1"/>
  <c r="J3741" i="1"/>
  <c r="L3741" i="1" s="1"/>
  <c r="J3740" i="1"/>
  <c r="L3740" i="1" s="1"/>
  <c r="J3739" i="1"/>
  <c r="J3738" i="1"/>
  <c r="L3738" i="1" s="1"/>
  <c r="J3737" i="1"/>
  <c r="L3737" i="1" s="1"/>
  <c r="J3736" i="1"/>
  <c r="L3736" i="1" s="1"/>
  <c r="J3735" i="1"/>
  <c r="L3735" i="1" s="1"/>
  <c r="J3734" i="1"/>
  <c r="L3734" i="1" s="1"/>
  <c r="J3733" i="1"/>
  <c r="L3733" i="1" s="1"/>
  <c r="J3732" i="1"/>
  <c r="L3732" i="1" s="1"/>
  <c r="J3731" i="1"/>
  <c r="J3730" i="1"/>
  <c r="J3729" i="1"/>
  <c r="L3729" i="1" s="1"/>
  <c r="J3728" i="1"/>
  <c r="L3728" i="1" s="1"/>
  <c r="J3727" i="1"/>
  <c r="L3727" i="1" s="1"/>
  <c r="J3726" i="1"/>
  <c r="L3726" i="1" s="1"/>
  <c r="J3725" i="1"/>
  <c r="L3725" i="1" s="1"/>
  <c r="J3724" i="1"/>
  <c r="L3724" i="1" s="1"/>
  <c r="J3723" i="1"/>
  <c r="J3722" i="1"/>
  <c r="L3722" i="1" s="1"/>
  <c r="J3721" i="1"/>
  <c r="L3721" i="1" s="1"/>
  <c r="J3720" i="1"/>
  <c r="L3720" i="1" s="1"/>
  <c r="J3719" i="1"/>
  <c r="L3719" i="1" s="1"/>
  <c r="J3718" i="1"/>
  <c r="L3718" i="1" s="1"/>
  <c r="J3717" i="1"/>
  <c r="L3717" i="1" s="1"/>
  <c r="J3716" i="1"/>
  <c r="L3716" i="1" s="1"/>
  <c r="J3715" i="1"/>
  <c r="J3714" i="1"/>
  <c r="J3713" i="1"/>
  <c r="L3713" i="1" s="1"/>
  <c r="J3712" i="1"/>
  <c r="L3712" i="1" s="1"/>
  <c r="J3711" i="1"/>
  <c r="L3711" i="1" s="1"/>
  <c r="J3710" i="1"/>
  <c r="L3710" i="1" s="1"/>
  <c r="J3709" i="1"/>
  <c r="L3709" i="1" s="1"/>
  <c r="J3708" i="1"/>
  <c r="L3708" i="1" s="1"/>
  <c r="J3707" i="1"/>
  <c r="J3706" i="1"/>
  <c r="J3705" i="1"/>
  <c r="L3705" i="1" s="1"/>
  <c r="J3704" i="1"/>
  <c r="L3704" i="1" s="1"/>
  <c r="J3703" i="1"/>
  <c r="L3703" i="1" s="1"/>
  <c r="J3702" i="1"/>
  <c r="L3702" i="1" s="1"/>
  <c r="J3701" i="1"/>
  <c r="L3701" i="1" s="1"/>
  <c r="J3700" i="1"/>
  <c r="L3700" i="1" s="1"/>
  <c r="J3699" i="1"/>
  <c r="J3698" i="1"/>
  <c r="J3697" i="1"/>
  <c r="L3697" i="1" s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L3947" i="1"/>
  <c r="L3946" i="1"/>
  <c r="L3939" i="1"/>
  <c r="L3938" i="1"/>
  <c r="L3931" i="1"/>
  <c r="L3930" i="1"/>
  <c r="L3923" i="1"/>
  <c r="L3922" i="1"/>
  <c r="L3919" i="1"/>
  <c r="L3915" i="1"/>
  <c r="L3914" i="1"/>
  <c r="L3907" i="1"/>
  <c r="L3906" i="1"/>
  <c r="L3904" i="1"/>
  <c r="L3899" i="1"/>
  <c r="L3898" i="1"/>
  <c r="L3891" i="1"/>
  <c r="L3890" i="1"/>
  <c r="L3883" i="1"/>
  <c r="L3882" i="1"/>
  <c r="L3875" i="1"/>
  <c r="L3874" i="1"/>
  <c r="L3867" i="1"/>
  <c r="L3866" i="1"/>
  <c r="L3859" i="1"/>
  <c r="L3858" i="1"/>
  <c r="L3851" i="1"/>
  <c r="L3849" i="1"/>
  <c r="L3843" i="1"/>
  <c r="L3842" i="1"/>
  <c r="L3835" i="1"/>
  <c r="L3833" i="1"/>
  <c r="L3827" i="1"/>
  <c r="L3826" i="1"/>
  <c r="L3825" i="1"/>
  <c r="L3819" i="1"/>
  <c r="L3811" i="1"/>
  <c r="L3810" i="1"/>
  <c r="L3803" i="1"/>
  <c r="L3801" i="1"/>
  <c r="L3795" i="1"/>
  <c r="L3794" i="1"/>
  <c r="L3787" i="1"/>
  <c r="L3779" i="1"/>
  <c r="L3778" i="1"/>
  <c r="L3777" i="1"/>
  <c r="L3771" i="1"/>
  <c r="L3768" i="1"/>
  <c r="L3763" i="1"/>
  <c r="L3762" i="1"/>
  <c r="L3759" i="1"/>
  <c r="L3755" i="1"/>
  <c r="L3747" i="1"/>
  <c r="L3746" i="1"/>
  <c r="L3742" i="1"/>
  <c r="L3739" i="1"/>
  <c r="L3731" i="1"/>
  <c r="L3730" i="1"/>
  <c r="L3723" i="1"/>
  <c r="L3715" i="1"/>
  <c r="L3714" i="1"/>
  <c r="L3707" i="1"/>
  <c r="L3706" i="1"/>
  <c r="L3699" i="1"/>
  <c r="L3698" i="1"/>
  <c r="M3947" i="1"/>
  <c r="N3947" i="1" s="1"/>
  <c r="O3947" i="1" s="1"/>
  <c r="M3946" i="1"/>
  <c r="N3946" i="1" s="1"/>
  <c r="O3946" i="1" s="1"/>
  <c r="M3945" i="1"/>
  <c r="N3945" i="1" s="1"/>
  <c r="O3945" i="1" s="1"/>
  <c r="M3944" i="1"/>
  <c r="M3943" i="1"/>
  <c r="N3943" i="1" s="1"/>
  <c r="O3943" i="1" s="1"/>
  <c r="M3942" i="1"/>
  <c r="M3941" i="1"/>
  <c r="N3941" i="1" s="1"/>
  <c r="O3941" i="1" s="1"/>
  <c r="M3940" i="1"/>
  <c r="N3940" i="1" s="1"/>
  <c r="O3940" i="1" s="1"/>
  <c r="M3939" i="1"/>
  <c r="N3939" i="1" s="1"/>
  <c r="O3939" i="1" s="1"/>
  <c r="M3938" i="1"/>
  <c r="N3938" i="1" s="1"/>
  <c r="O3938" i="1" s="1"/>
  <c r="M3937" i="1"/>
  <c r="N3937" i="1" s="1"/>
  <c r="O3937" i="1" s="1"/>
  <c r="M3936" i="1"/>
  <c r="N3936" i="1" s="1"/>
  <c r="O3936" i="1" s="1"/>
  <c r="M3935" i="1"/>
  <c r="N3935" i="1" s="1"/>
  <c r="O3935" i="1" s="1"/>
  <c r="M3934" i="1"/>
  <c r="M3933" i="1"/>
  <c r="M3932" i="1"/>
  <c r="M3931" i="1"/>
  <c r="N3931" i="1" s="1"/>
  <c r="O3931" i="1" s="1"/>
  <c r="M3930" i="1"/>
  <c r="N3930" i="1" s="1"/>
  <c r="O3930" i="1" s="1"/>
  <c r="M3929" i="1"/>
  <c r="N3929" i="1" s="1"/>
  <c r="O3929" i="1" s="1"/>
  <c r="M3928" i="1"/>
  <c r="N3928" i="1" s="1"/>
  <c r="O3928" i="1" s="1"/>
  <c r="M3927" i="1"/>
  <c r="N3927" i="1" s="1"/>
  <c r="O3927" i="1" s="1"/>
  <c r="M3926" i="1"/>
  <c r="M3925" i="1"/>
  <c r="N3925" i="1" s="1"/>
  <c r="O3925" i="1" s="1"/>
  <c r="M3924" i="1"/>
  <c r="N3924" i="1" s="1"/>
  <c r="O3924" i="1" s="1"/>
  <c r="M3923" i="1"/>
  <c r="N3923" i="1" s="1"/>
  <c r="O3923" i="1" s="1"/>
  <c r="M3922" i="1"/>
  <c r="N3922" i="1" s="1"/>
  <c r="O3922" i="1" s="1"/>
  <c r="M3921" i="1"/>
  <c r="N3921" i="1" s="1"/>
  <c r="O3921" i="1" s="1"/>
  <c r="M3920" i="1"/>
  <c r="N3920" i="1" s="1"/>
  <c r="O3920" i="1" s="1"/>
  <c r="M3919" i="1"/>
  <c r="N3919" i="1" s="1"/>
  <c r="O3919" i="1" s="1"/>
  <c r="M3918" i="1"/>
  <c r="M3917" i="1"/>
  <c r="N3917" i="1" s="1"/>
  <c r="O3917" i="1" s="1"/>
  <c r="M3916" i="1"/>
  <c r="N3916" i="1" s="1"/>
  <c r="O3916" i="1" s="1"/>
  <c r="M3915" i="1"/>
  <c r="N3915" i="1" s="1"/>
  <c r="O3915" i="1" s="1"/>
  <c r="M3914" i="1"/>
  <c r="N3914" i="1" s="1"/>
  <c r="O3914" i="1" s="1"/>
  <c r="M3913" i="1"/>
  <c r="N3913" i="1" s="1"/>
  <c r="O3913" i="1" s="1"/>
  <c r="M3912" i="1"/>
  <c r="N3912" i="1" s="1"/>
  <c r="O3912" i="1" s="1"/>
  <c r="M3911" i="1"/>
  <c r="N3911" i="1" s="1"/>
  <c r="O3911" i="1" s="1"/>
  <c r="M3910" i="1"/>
  <c r="N3910" i="1" s="1"/>
  <c r="O3910" i="1" s="1"/>
  <c r="M3909" i="1"/>
  <c r="N3909" i="1" s="1"/>
  <c r="O3909" i="1" s="1"/>
  <c r="M3908" i="1"/>
  <c r="N3908" i="1" s="1"/>
  <c r="O3908" i="1" s="1"/>
  <c r="M3907" i="1"/>
  <c r="N3907" i="1" s="1"/>
  <c r="O3907" i="1" s="1"/>
  <c r="M3906" i="1"/>
  <c r="N3906" i="1" s="1"/>
  <c r="O3906" i="1" s="1"/>
  <c r="M3905" i="1"/>
  <c r="N3905" i="1" s="1"/>
  <c r="O3905" i="1" s="1"/>
  <c r="M3904" i="1"/>
  <c r="N3904" i="1" s="1"/>
  <c r="O3904" i="1" s="1"/>
  <c r="M3903" i="1"/>
  <c r="N3903" i="1" s="1"/>
  <c r="O3903" i="1" s="1"/>
  <c r="M3902" i="1"/>
  <c r="N3902" i="1" s="1"/>
  <c r="O3902" i="1" s="1"/>
  <c r="M3901" i="1"/>
  <c r="N3901" i="1" s="1"/>
  <c r="M3900" i="1"/>
  <c r="N3900" i="1" s="1"/>
  <c r="O3900" i="1" s="1"/>
  <c r="M3899" i="1"/>
  <c r="N3899" i="1" s="1"/>
  <c r="O3899" i="1" s="1"/>
  <c r="M3898" i="1"/>
  <c r="N3898" i="1" s="1"/>
  <c r="O3898" i="1" s="1"/>
  <c r="M3897" i="1"/>
  <c r="N3897" i="1" s="1"/>
  <c r="O3897" i="1" s="1"/>
  <c r="M3896" i="1"/>
  <c r="N3896" i="1" s="1"/>
  <c r="O3896" i="1" s="1"/>
  <c r="M3895" i="1"/>
  <c r="N3895" i="1" s="1"/>
  <c r="O3895" i="1" s="1"/>
  <c r="M3894" i="1"/>
  <c r="M3893" i="1"/>
  <c r="N3893" i="1" s="1"/>
  <c r="O3893" i="1" s="1"/>
  <c r="M3892" i="1"/>
  <c r="N3892" i="1" s="1"/>
  <c r="O3892" i="1" s="1"/>
  <c r="M3891" i="1"/>
  <c r="N3891" i="1" s="1"/>
  <c r="O3891" i="1" s="1"/>
  <c r="M3890" i="1"/>
  <c r="N3890" i="1" s="1"/>
  <c r="O3890" i="1" s="1"/>
  <c r="M3889" i="1"/>
  <c r="N3889" i="1" s="1"/>
  <c r="O3889" i="1" s="1"/>
  <c r="M3888" i="1"/>
  <c r="N3888" i="1" s="1"/>
  <c r="O3888" i="1" s="1"/>
  <c r="M3887" i="1"/>
  <c r="N3887" i="1" s="1"/>
  <c r="O3887" i="1" s="1"/>
  <c r="M3886" i="1"/>
  <c r="M3885" i="1"/>
  <c r="N3885" i="1" s="1"/>
  <c r="O3885" i="1" s="1"/>
  <c r="M3884" i="1"/>
  <c r="N3884" i="1" s="1"/>
  <c r="O3884" i="1" s="1"/>
  <c r="M3883" i="1"/>
  <c r="N3883" i="1" s="1"/>
  <c r="O3883" i="1" s="1"/>
  <c r="M3882" i="1"/>
  <c r="N3882" i="1" s="1"/>
  <c r="O3882" i="1" s="1"/>
  <c r="M3881" i="1"/>
  <c r="N3881" i="1" s="1"/>
  <c r="O3881" i="1" s="1"/>
  <c r="M3880" i="1"/>
  <c r="N3880" i="1" s="1"/>
  <c r="O3880" i="1" s="1"/>
  <c r="M3879" i="1"/>
  <c r="N3879" i="1" s="1"/>
  <c r="O3879" i="1" s="1"/>
  <c r="M3878" i="1"/>
  <c r="M3877" i="1"/>
  <c r="N3877" i="1" s="1"/>
  <c r="O3877" i="1" s="1"/>
  <c r="M3876" i="1"/>
  <c r="N3876" i="1" s="1"/>
  <c r="O3876" i="1" s="1"/>
  <c r="M3875" i="1"/>
  <c r="N3875" i="1" s="1"/>
  <c r="O3875" i="1" s="1"/>
  <c r="M3874" i="1"/>
  <c r="N3874" i="1" s="1"/>
  <c r="O3874" i="1" s="1"/>
  <c r="M3873" i="1"/>
  <c r="N3873" i="1" s="1"/>
  <c r="O3873" i="1" s="1"/>
  <c r="M3872" i="1"/>
  <c r="N3872" i="1" s="1"/>
  <c r="O3872" i="1" s="1"/>
  <c r="M3871" i="1"/>
  <c r="N3871" i="1" s="1"/>
  <c r="O3871" i="1" s="1"/>
  <c r="M3870" i="1"/>
  <c r="N3870" i="1" s="1"/>
  <c r="O3870" i="1" s="1"/>
  <c r="M3869" i="1"/>
  <c r="N3869" i="1" s="1"/>
  <c r="O3869" i="1" s="1"/>
  <c r="M3868" i="1"/>
  <c r="N3868" i="1" s="1"/>
  <c r="O3868" i="1" s="1"/>
  <c r="M3867" i="1"/>
  <c r="N3867" i="1" s="1"/>
  <c r="O3867" i="1" s="1"/>
  <c r="M3866" i="1"/>
  <c r="N3866" i="1" s="1"/>
  <c r="O3866" i="1" s="1"/>
  <c r="M3865" i="1"/>
  <c r="N3865" i="1" s="1"/>
  <c r="O3865" i="1" s="1"/>
  <c r="M3864" i="1"/>
  <c r="N3864" i="1" s="1"/>
  <c r="O3864" i="1" s="1"/>
  <c r="M3863" i="1"/>
  <c r="N3863" i="1" s="1"/>
  <c r="O3863" i="1" s="1"/>
  <c r="M3862" i="1"/>
  <c r="N3862" i="1" s="1"/>
  <c r="O3862" i="1" s="1"/>
  <c r="M3861" i="1"/>
  <c r="N3861" i="1" s="1"/>
  <c r="O3861" i="1" s="1"/>
  <c r="M3860" i="1"/>
  <c r="M3859" i="1"/>
  <c r="N3859" i="1" s="1"/>
  <c r="O3859" i="1" s="1"/>
  <c r="M3858" i="1"/>
  <c r="N3858" i="1" s="1"/>
  <c r="O3858" i="1" s="1"/>
  <c r="M3857" i="1"/>
  <c r="N3857" i="1" s="1"/>
  <c r="O3857" i="1" s="1"/>
  <c r="M3856" i="1"/>
  <c r="N3856" i="1" s="1"/>
  <c r="O3856" i="1" s="1"/>
  <c r="M3855" i="1"/>
  <c r="N3855" i="1" s="1"/>
  <c r="O3855" i="1" s="1"/>
  <c r="M3854" i="1"/>
  <c r="M3853" i="1"/>
  <c r="N3853" i="1" s="1"/>
  <c r="O3853" i="1" s="1"/>
  <c r="M3852" i="1"/>
  <c r="N3852" i="1" s="1"/>
  <c r="O3852" i="1" s="1"/>
  <c r="M3851" i="1"/>
  <c r="N3851" i="1" s="1"/>
  <c r="O3851" i="1" s="1"/>
  <c r="M3850" i="1"/>
  <c r="N3850" i="1" s="1"/>
  <c r="O3850" i="1" s="1"/>
  <c r="M3849" i="1"/>
  <c r="N3849" i="1" s="1"/>
  <c r="O3849" i="1" s="1"/>
  <c r="M3848" i="1"/>
  <c r="N3848" i="1" s="1"/>
  <c r="O3848" i="1" s="1"/>
  <c r="M3847" i="1"/>
  <c r="N3847" i="1" s="1"/>
  <c r="O3847" i="1" s="1"/>
  <c r="M3846" i="1"/>
  <c r="N3846" i="1" s="1"/>
  <c r="O3846" i="1" s="1"/>
  <c r="M3845" i="1"/>
  <c r="N3845" i="1" s="1"/>
  <c r="O3845" i="1" s="1"/>
  <c r="M3844" i="1"/>
  <c r="N3844" i="1" s="1"/>
  <c r="O3844" i="1" s="1"/>
  <c r="M3843" i="1"/>
  <c r="N3843" i="1" s="1"/>
  <c r="O3843" i="1" s="1"/>
  <c r="M3842" i="1"/>
  <c r="N3842" i="1" s="1"/>
  <c r="O3842" i="1" s="1"/>
  <c r="M3841" i="1"/>
  <c r="N3841" i="1" s="1"/>
  <c r="O3841" i="1" s="1"/>
  <c r="M3840" i="1"/>
  <c r="N3840" i="1" s="1"/>
  <c r="O3840" i="1" s="1"/>
  <c r="M3839" i="1"/>
  <c r="N3839" i="1" s="1"/>
  <c r="O3839" i="1" s="1"/>
  <c r="M3838" i="1"/>
  <c r="M3837" i="1"/>
  <c r="M3836" i="1"/>
  <c r="N3836" i="1" s="1"/>
  <c r="O3836" i="1" s="1"/>
  <c r="M3835" i="1"/>
  <c r="N3835" i="1" s="1"/>
  <c r="O3835" i="1" s="1"/>
  <c r="M3834" i="1"/>
  <c r="N3834" i="1" s="1"/>
  <c r="O3834" i="1" s="1"/>
  <c r="M3833" i="1"/>
  <c r="N3833" i="1" s="1"/>
  <c r="O3833" i="1" s="1"/>
  <c r="M3832" i="1"/>
  <c r="N3832" i="1" s="1"/>
  <c r="O3832" i="1" s="1"/>
  <c r="M3831" i="1"/>
  <c r="N3831" i="1" s="1"/>
  <c r="O3831" i="1" s="1"/>
  <c r="M3830" i="1"/>
  <c r="M3829" i="1"/>
  <c r="N3829" i="1" s="1"/>
  <c r="O3829" i="1" s="1"/>
  <c r="M3828" i="1"/>
  <c r="N3828" i="1" s="1"/>
  <c r="O3828" i="1" s="1"/>
  <c r="M3827" i="1"/>
  <c r="N3827" i="1" s="1"/>
  <c r="O3827" i="1" s="1"/>
  <c r="M3826" i="1"/>
  <c r="N3826" i="1" s="1"/>
  <c r="O3826" i="1" s="1"/>
  <c r="M3825" i="1"/>
  <c r="N3825" i="1" s="1"/>
  <c r="O3825" i="1" s="1"/>
  <c r="M3824" i="1"/>
  <c r="N3824" i="1" s="1"/>
  <c r="O3824" i="1" s="1"/>
  <c r="M3823" i="1"/>
  <c r="N3823" i="1" s="1"/>
  <c r="O3823" i="1" s="1"/>
  <c r="M3822" i="1"/>
  <c r="N3822" i="1" s="1"/>
  <c r="O3822" i="1" s="1"/>
  <c r="M3821" i="1"/>
  <c r="N3821" i="1" s="1"/>
  <c r="O3821" i="1" s="1"/>
  <c r="M3820" i="1"/>
  <c r="N3820" i="1" s="1"/>
  <c r="O3820" i="1" s="1"/>
  <c r="M3819" i="1"/>
  <c r="N3819" i="1" s="1"/>
  <c r="O3819" i="1" s="1"/>
  <c r="M3818" i="1"/>
  <c r="N3818" i="1" s="1"/>
  <c r="O3818" i="1" s="1"/>
  <c r="M3817" i="1"/>
  <c r="N3817" i="1" s="1"/>
  <c r="O3817" i="1" s="1"/>
  <c r="M3816" i="1"/>
  <c r="N3816" i="1" s="1"/>
  <c r="O3816" i="1" s="1"/>
  <c r="M3815" i="1"/>
  <c r="N3815" i="1" s="1"/>
  <c r="O3815" i="1" s="1"/>
  <c r="M3814" i="1"/>
  <c r="N3814" i="1" s="1"/>
  <c r="O3814" i="1" s="1"/>
  <c r="M3813" i="1"/>
  <c r="N3813" i="1" s="1"/>
  <c r="O3813" i="1" s="1"/>
  <c r="M3812" i="1"/>
  <c r="N3812" i="1" s="1"/>
  <c r="O3812" i="1" s="1"/>
  <c r="M3811" i="1"/>
  <c r="N3811" i="1" s="1"/>
  <c r="O3811" i="1" s="1"/>
  <c r="M3810" i="1"/>
  <c r="N3810" i="1" s="1"/>
  <c r="O3810" i="1" s="1"/>
  <c r="M3809" i="1"/>
  <c r="N3809" i="1" s="1"/>
  <c r="O3809" i="1" s="1"/>
  <c r="M3808" i="1"/>
  <c r="N3808" i="1" s="1"/>
  <c r="O3808" i="1" s="1"/>
  <c r="M3807" i="1"/>
  <c r="N3807" i="1" s="1"/>
  <c r="O3807" i="1" s="1"/>
  <c r="M3806" i="1"/>
  <c r="M3805" i="1"/>
  <c r="N3805" i="1" s="1"/>
  <c r="O3805" i="1" s="1"/>
  <c r="M3804" i="1"/>
  <c r="N3804" i="1" s="1"/>
  <c r="O3804" i="1" s="1"/>
  <c r="M3803" i="1"/>
  <c r="N3803" i="1" s="1"/>
  <c r="O3803" i="1" s="1"/>
  <c r="M3802" i="1"/>
  <c r="N3802" i="1" s="1"/>
  <c r="O3802" i="1" s="1"/>
  <c r="M3801" i="1"/>
  <c r="N3801" i="1" s="1"/>
  <c r="O3801" i="1" s="1"/>
  <c r="M3800" i="1"/>
  <c r="N3800" i="1" s="1"/>
  <c r="O3800" i="1" s="1"/>
  <c r="M3799" i="1"/>
  <c r="N3799" i="1" s="1"/>
  <c r="O3799" i="1" s="1"/>
  <c r="M3798" i="1"/>
  <c r="N3798" i="1" s="1"/>
  <c r="O3798" i="1" s="1"/>
  <c r="M3797" i="1"/>
  <c r="N3797" i="1" s="1"/>
  <c r="O3797" i="1" s="1"/>
  <c r="M3796" i="1"/>
  <c r="N3796" i="1" s="1"/>
  <c r="O3796" i="1" s="1"/>
  <c r="M3795" i="1"/>
  <c r="N3795" i="1" s="1"/>
  <c r="O3795" i="1" s="1"/>
  <c r="M3794" i="1"/>
  <c r="N3794" i="1" s="1"/>
  <c r="O3794" i="1" s="1"/>
  <c r="M3793" i="1"/>
  <c r="N3793" i="1" s="1"/>
  <c r="O3793" i="1" s="1"/>
  <c r="M3792" i="1"/>
  <c r="N3792" i="1" s="1"/>
  <c r="O3792" i="1" s="1"/>
  <c r="M3791" i="1"/>
  <c r="N3791" i="1" s="1"/>
  <c r="O3791" i="1" s="1"/>
  <c r="M3790" i="1"/>
  <c r="N3790" i="1" s="1"/>
  <c r="O3790" i="1" s="1"/>
  <c r="M3789" i="1"/>
  <c r="N3789" i="1" s="1"/>
  <c r="O3789" i="1" s="1"/>
  <c r="M3788" i="1"/>
  <c r="N3788" i="1" s="1"/>
  <c r="O3788" i="1" s="1"/>
  <c r="M3787" i="1"/>
  <c r="N3787" i="1" s="1"/>
  <c r="O3787" i="1" s="1"/>
  <c r="M3786" i="1"/>
  <c r="N3786" i="1" s="1"/>
  <c r="O3786" i="1" s="1"/>
  <c r="M3785" i="1"/>
  <c r="N3785" i="1" s="1"/>
  <c r="O3785" i="1" s="1"/>
  <c r="M3784" i="1"/>
  <c r="N3784" i="1" s="1"/>
  <c r="O3784" i="1" s="1"/>
  <c r="M3783" i="1"/>
  <c r="N3783" i="1" s="1"/>
  <c r="O3783" i="1" s="1"/>
  <c r="M3782" i="1"/>
  <c r="M3781" i="1"/>
  <c r="N3781" i="1" s="1"/>
  <c r="O3781" i="1" s="1"/>
  <c r="M3780" i="1"/>
  <c r="N3780" i="1" s="1"/>
  <c r="O3780" i="1" s="1"/>
  <c r="M3779" i="1"/>
  <c r="N3779" i="1" s="1"/>
  <c r="O3779" i="1" s="1"/>
  <c r="M3778" i="1"/>
  <c r="N3778" i="1" s="1"/>
  <c r="O3778" i="1" s="1"/>
  <c r="M3777" i="1"/>
  <c r="N3777" i="1" s="1"/>
  <c r="O3777" i="1" s="1"/>
  <c r="M3776" i="1"/>
  <c r="N3776" i="1" s="1"/>
  <c r="O3776" i="1" s="1"/>
  <c r="M3775" i="1"/>
  <c r="N3775" i="1" s="1"/>
  <c r="O3775" i="1" s="1"/>
  <c r="M3774" i="1"/>
  <c r="N3774" i="1" s="1"/>
  <c r="O3774" i="1" s="1"/>
  <c r="M3773" i="1"/>
  <c r="N3773" i="1" s="1"/>
  <c r="O3773" i="1" s="1"/>
  <c r="M3772" i="1"/>
  <c r="N3772" i="1" s="1"/>
  <c r="O3772" i="1" s="1"/>
  <c r="M3771" i="1"/>
  <c r="N3771" i="1" s="1"/>
  <c r="O3771" i="1" s="1"/>
  <c r="M3770" i="1"/>
  <c r="N3770" i="1" s="1"/>
  <c r="O3770" i="1" s="1"/>
  <c r="M3769" i="1"/>
  <c r="N3769" i="1" s="1"/>
  <c r="O3769" i="1" s="1"/>
  <c r="M3768" i="1"/>
  <c r="N3768" i="1" s="1"/>
  <c r="O3768" i="1" s="1"/>
  <c r="M3767" i="1"/>
  <c r="N3767" i="1" s="1"/>
  <c r="O3767" i="1" s="1"/>
  <c r="M3766" i="1"/>
  <c r="N3766" i="1" s="1"/>
  <c r="O3766" i="1" s="1"/>
  <c r="M3765" i="1"/>
  <c r="N3765" i="1" s="1"/>
  <c r="O3765" i="1" s="1"/>
  <c r="M3764" i="1"/>
  <c r="N3764" i="1" s="1"/>
  <c r="O3764" i="1" s="1"/>
  <c r="M3763" i="1"/>
  <c r="N3763" i="1" s="1"/>
  <c r="O3763" i="1" s="1"/>
  <c r="M3762" i="1"/>
  <c r="N3762" i="1" s="1"/>
  <c r="O3762" i="1" s="1"/>
  <c r="M3761" i="1"/>
  <c r="N3761" i="1" s="1"/>
  <c r="O3761" i="1" s="1"/>
  <c r="M3760" i="1"/>
  <c r="N3760" i="1" s="1"/>
  <c r="O3760" i="1" s="1"/>
  <c r="M3759" i="1"/>
  <c r="N3759" i="1" s="1"/>
  <c r="O3759" i="1" s="1"/>
  <c r="M3758" i="1"/>
  <c r="M3757" i="1"/>
  <c r="N3757" i="1" s="1"/>
  <c r="O3757" i="1" s="1"/>
  <c r="M3756" i="1"/>
  <c r="N3756" i="1" s="1"/>
  <c r="O3756" i="1" s="1"/>
  <c r="M3755" i="1"/>
  <c r="N3755" i="1" s="1"/>
  <c r="O3755" i="1" s="1"/>
  <c r="M3754" i="1"/>
  <c r="N3754" i="1" s="1"/>
  <c r="O3754" i="1" s="1"/>
  <c r="M3753" i="1"/>
  <c r="N3753" i="1" s="1"/>
  <c r="O3753" i="1" s="1"/>
  <c r="M3752" i="1"/>
  <c r="N3752" i="1" s="1"/>
  <c r="O3752" i="1" s="1"/>
  <c r="M3751" i="1"/>
  <c r="N3751" i="1" s="1"/>
  <c r="O3751" i="1" s="1"/>
  <c r="M3750" i="1"/>
  <c r="N3750" i="1" s="1"/>
  <c r="O3750" i="1" s="1"/>
  <c r="M3749" i="1"/>
  <c r="N3749" i="1" s="1"/>
  <c r="O3749" i="1" s="1"/>
  <c r="M3748" i="1"/>
  <c r="N3748" i="1" s="1"/>
  <c r="O3748" i="1" s="1"/>
  <c r="M3747" i="1"/>
  <c r="N3747" i="1" s="1"/>
  <c r="O3747" i="1" s="1"/>
  <c r="M3746" i="1"/>
  <c r="N3746" i="1" s="1"/>
  <c r="O3746" i="1" s="1"/>
  <c r="M3745" i="1"/>
  <c r="N3745" i="1" s="1"/>
  <c r="O3745" i="1" s="1"/>
  <c r="M3744" i="1"/>
  <c r="N3744" i="1" s="1"/>
  <c r="O3744" i="1" s="1"/>
  <c r="M3743" i="1"/>
  <c r="N3743" i="1" s="1"/>
  <c r="O3743" i="1" s="1"/>
  <c r="M3742" i="1"/>
  <c r="M3741" i="1"/>
  <c r="N3741" i="1" s="1"/>
  <c r="O3741" i="1" s="1"/>
  <c r="M3740" i="1"/>
  <c r="N3740" i="1" s="1"/>
  <c r="O3740" i="1" s="1"/>
  <c r="M3739" i="1"/>
  <c r="N3739" i="1" s="1"/>
  <c r="O3739" i="1" s="1"/>
  <c r="M3738" i="1"/>
  <c r="N3738" i="1" s="1"/>
  <c r="O3738" i="1" s="1"/>
  <c r="M3737" i="1"/>
  <c r="N3737" i="1" s="1"/>
  <c r="O3737" i="1" s="1"/>
  <c r="M3736" i="1"/>
  <c r="N3736" i="1" s="1"/>
  <c r="O3736" i="1" s="1"/>
  <c r="M3735" i="1"/>
  <c r="N3735" i="1" s="1"/>
  <c r="O3735" i="1" s="1"/>
  <c r="M3734" i="1"/>
  <c r="N3734" i="1" s="1"/>
  <c r="O3734" i="1" s="1"/>
  <c r="M3733" i="1"/>
  <c r="N3733" i="1" s="1"/>
  <c r="O3733" i="1" s="1"/>
  <c r="M3732" i="1"/>
  <c r="N3732" i="1" s="1"/>
  <c r="O3732" i="1" s="1"/>
  <c r="M3731" i="1"/>
  <c r="N3731" i="1" s="1"/>
  <c r="O3731" i="1" s="1"/>
  <c r="M3730" i="1"/>
  <c r="N3730" i="1" s="1"/>
  <c r="O3730" i="1" s="1"/>
  <c r="M3729" i="1"/>
  <c r="N3729" i="1" s="1"/>
  <c r="O3729" i="1" s="1"/>
  <c r="M3728" i="1"/>
  <c r="N3728" i="1" s="1"/>
  <c r="O3728" i="1" s="1"/>
  <c r="M3727" i="1"/>
  <c r="N3727" i="1" s="1"/>
  <c r="O3727" i="1" s="1"/>
  <c r="M3726" i="1"/>
  <c r="N3726" i="1" s="1"/>
  <c r="O3726" i="1" s="1"/>
  <c r="M3725" i="1"/>
  <c r="N3725" i="1" s="1"/>
  <c r="O3725" i="1" s="1"/>
  <c r="M3724" i="1"/>
  <c r="N3724" i="1" s="1"/>
  <c r="O3724" i="1" s="1"/>
  <c r="M3723" i="1"/>
  <c r="N3723" i="1" s="1"/>
  <c r="O3723" i="1" s="1"/>
  <c r="M3722" i="1"/>
  <c r="N3722" i="1" s="1"/>
  <c r="O3722" i="1" s="1"/>
  <c r="M3721" i="1"/>
  <c r="N3721" i="1" s="1"/>
  <c r="O3721" i="1" s="1"/>
  <c r="M3720" i="1"/>
  <c r="N3720" i="1" s="1"/>
  <c r="O3720" i="1" s="1"/>
  <c r="M3719" i="1"/>
  <c r="N3719" i="1" s="1"/>
  <c r="O3719" i="1" s="1"/>
  <c r="M3718" i="1"/>
  <c r="N3718" i="1" s="1"/>
  <c r="O3718" i="1" s="1"/>
  <c r="M3717" i="1"/>
  <c r="N3717" i="1" s="1"/>
  <c r="O3717" i="1" s="1"/>
  <c r="M3716" i="1"/>
  <c r="N3716" i="1" s="1"/>
  <c r="O3716" i="1" s="1"/>
  <c r="M3715" i="1"/>
  <c r="N3715" i="1" s="1"/>
  <c r="O3715" i="1" s="1"/>
  <c r="M3714" i="1"/>
  <c r="N3714" i="1" s="1"/>
  <c r="O3714" i="1" s="1"/>
  <c r="M3713" i="1"/>
  <c r="N3713" i="1" s="1"/>
  <c r="O3713" i="1" s="1"/>
  <c r="M3712" i="1"/>
  <c r="N3712" i="1" s="1"/>
  <c r="O3712" i="1" s="1"/>
  <c r="M3711" i="1"/>
  <c r="N3711" i="1" s="1"/>
  <c r="O3711" i="1" s="1"/>
  <c r="M3710" i="1"/>
  <c r="M3709" i="1"/>
  <c r="N3709" i="1" s="1"/>
  <c r="O3709" i="1" s="1"/>
  <c r="M3708" i="1"/>
  <c r="N3708" i="1" s="1"/>
  <c r="O3708" i="1" s="1"/>
  <c r="M3707" i="1"/>
  <c r="N3707" i="1" s="1"/>
  <c r="O3707" i="1" s="1"/>
  <c r="M3706" i="1"/>
  <c r="N3706" i="1" s="1"/>
  <c r="O3706" i="1" s="1"/>
  <c r="M3705" i="1"/>
  <c r="N3705" i="1" s="1"/>
  <c r="O3705" i="1" s="1"/>
  <c r="M3704" i="1"/>
  <c r="N3704" i="1" s="1"/>
  <c r="O3704" i="1" s="1"/>
  <c r="M3703" i="1"/>
  <c r="N3703" i="1" s="1"/>
  <c r="O3703" i="1" s="1"/>
  <c r="M3702" i="1"/>
  <c r="N3702" i="1" s="1"/>
  <c r="O3702" i="1" s="1"/>
  <c r="M3701" i="1"/>
  <c r="N3701" i="1" s="1"/>
  <c r="O3701" i="1" s="1"/>
  <c r="M3700" i="1"/>
  <c r="N3700" i="1" s="1"/>
  <c r="O3700" i="1" s="1"/>
  <c r="M3699" i="1"/>
  <c r="N3699" i="1" s="1"/>
  <c r="O3699" i="1" s="1"/>
  <c r="M3698" i="1"/>
  <c r="N3698" i="1" s="1"/>
  <c r="O3698" i="1" s="1"/>
  <c r="M3697" i="1"/>
  <c r="N3697" i="1" s="1"/>
  <c r="O3697" i="1" s="1"/>
  <c r="N3944" i="1"/>
  <c r="O3944" i="1" s="1"/>
  <c r="N3942" i="1"/>
  <c r="O3942" i="1" s="1"/>
  <c r="N3934" i="1"/>
  <c r="O3934" i="1" s="1"/>
  <c r="N3933" i="1"/>
  <c r="O3933" i="1" s="1"/>
  <c r="N3932" i="1"/>
  <c r="O3932" i="1" s="1"/>
  <c r="N3926" i="1"/>
  <c r="O3926" i="1" s="1"/>
  <c r="N3918" i="1"/>
  <c r="O3918" i="1" s="1"/>
  <c r="N3894" i="1"/>
  <c r="O3894" i="1" s="1"/>
  <c r="N3886" i="1"/>
  <c r="O3886" i="1" s="1"/>
  <c r="N3878" i="1"/>
  <c r="O3878" i="1" s="1"/>
  <c r="N3860" i="1"/>
  <c r="O3860" i="1" s="1"/>
  <c r="N3854" i="1"/>
  <c r="O3854" i="1" s="1"/>
  <c r="N3838" i="1"/>
  <c r="O3838" i="1" s="1"/>
  <c r="N3837" i="1"/>
  <c r="O3837" i="1" s="1"/>
  <c r="N3830" i="1"/>
  <c r="O3830" i="1" s="1"/>
  <c r="N3806" i="1"/>
  <c r="O3806" i="1" s="1"/>
  <c r="N3782" i="1"/>
  <c r="O3782" i="1" s="1"/>
  <c r="N3758" i="1"/>
  <c r="O3758" i="1" s="1"/>
  <c r="N3742" i="1"/>
  <c r="O3742" i="1" s="1"/>
  <c r="N3710" i="1"/>
  <c r="O3710" i="1" s="1"/>
  <c r="O3901" i="1"/>
  <c r="P3947" i="1"/>
  <c r="Q3947" i="1" s="1"/>
  <c r="R3947" i="1" s="1"/>
  <c r="P3946" i="1"/>
  <c r="Q3946" i="1" s="1"/>
  <c r="R3946" i="1" s="1"/>
  <c r="P3945" i="1"/>
  <c r="Q3945" i="1" s="1"/>
  <c r="R3945" i="1" s="1"/>
  <c r="P3944" i="1"/>
  <c r="Q3944" i="1" s="1"/>
  <c r="R3944" i="1" s="1"/>
  <c r="P3943" i="1"/>
  <c r="Q3943" i="1" s="1"/>
  <c r="R3943" i="1" s="1"/>
  <c r="P3942" i="1"/>
  <c r="Q3942" i="1" s="1"/>
  <c r="R3942" i="1" s="1"/>
  <c r="P3941" i="1"/>
  <c r="Q3941" i="1" s="1"/>
  <c r="R3941" i="1" s="1"/>
  <c r="P3940" i="1"/>
  <c r="Q3940" i="1" s="1"/>
  <c r="R3940" i="1" s="1"/>
  <c r="P3939" i="1"/>
  <c r="Q3939" i="1" s="1"/>
  <c r="R3939" i="1" s="1"/>
  <c r="P3938" i="1"/>
  <c r="Q3938" i="1" s="1"/>
  <c r="R3938" i="1" s="1"/>
  <c r="P3937" i="1"/>
  <c r="Q3937" i="1" s="1"/>
  <c r="R3937" i="1" s="1"/>
  <c r="P3936" i="1"/>
  <c r="Q3936" i="1" s="1"/>
  <c r="R3936" i="1" s="1"/>
  <c r="P3935" i="1"/>
  <c r="Q3935" i="1" s="1"/>
  <c r="R3935" i="1" s="1"/>
  <c r="P3934" i="1"/>
  <c r="Q3934" i="1" s="1"/>
  <c r="P3933" i="1"/>
  <c r="Q3933" i="1" s="1"/>
  <c r="R3933" i="1" s="1"/>
  <c r="P3932" i="1"/>
  <c r="Q3932" i="1" s="1"/>
  <c r="R3932" i="1" s="1"/>
  <c r="P3931" i="1"/>
  <c r="Q3931" i="1" s="1"/>
  <c r="R3931" i="1" s="1"/>
  <c r="P3930" i="1"/>
  <c r="Q3930" i="1" s="1"/>
  <c r="R3930" i="1" s="1"/>
  <c r="P3929" i="1"/>
  <c r="Q3929" i="1" s="1"/>
  <c r="R3929" i="1" s="1"/>
  <c r="P3928" i="1"/>
  <c r="Q3928" i="1" s="1"/>
  <c r="R3928" i="1" s="1"/>
  <c r="P3927" i="1"/>
  <c r="Q3927" i="1" s="1"/>
  <c r="R3927" i="1" s="1"/>
  <c r="P3926" i="1"/>
  <c r="Q3926" i="1" s="1"/>
  <c r="R3926" i="1" s="1"/>
  <c r="P3925" i="1"/>
  <c r="Q3925" i="1" s="1"/>
  <c r="R3925" i="1" s="1"/>
  <c r="P3924" i="1"/>
  <c r="Q3924" i="1" s="1"/>
  <c r="R3924" i="1" s="1"/>
  <c r="P3923" i="1"/>
  <c r="Q3923" i="1" s="1"/>
  <c r="R3923" i="1" s="1"/>
  <c r="P3922" i="1"/>
  <c r="Q3922" i="1" s="1"/>
  <c r="R3922" i="1" s="1"/>
  <c r="P3921" i="1"/>
  <c r="Q3921" i="1" s="1"/>
  <c r="R3921" i="1" s="1"/>
  <c r="P3920" i="1"/>
  <c r="Q3920" i="1" s="1"/>
  <c r="R3920" i="1" s="1"/>
  <c r="P3919" i="1"/>
  <c r="Q3919" i="1" s="1"/>
  <c r="R3919" i="1" s="1"/>
  <c r="P3918" i="1"/>
  <c r="Q3918" i="1" s="1"/>
  <c r="R3918" i="1" s="1"/>
  <c r="P3917" i="1"/>
  <c r="Q3917" i="1" s="1"/>
  <c r="R3917" i="1" s="1"/>
  <c r="P3916" i="1"/>
  <c r="Q3916" i="1" s="1"/>
  <c r="R3916" i="1" s="1"/>
  <c r="P3915" i="1"/>
  <c r="Q3915" i="1" s="1"/>
  <c r="R3915" i="1" s="1"/>
  <c r="P3914" i="1"/>
  <c r="Q3914" i="1" s="1"/>
  <c r="R3914" i="1" s="1"/>
  <c r="P3913" i="1"/>
  <c r="Q3913" i="1" s="1"/>
  <c r="R3913" i="1" s="1"/>
  <c r="P3912" i="1"/>
  <c r="Q3912" i="1" s="1"/>
  <c r="R3912" i="1" s="1"/>
  <c r="P3911" i="1"/>
  <c r="Q3911" i="1" s="1"/>
  <c r="R3911" i="1" s="1"/>
  <c r="P3910" i="1"/>
  <c r="Q3910" i="1" s="1"/>
  <c r="R3910" i="1" s="1"/>
  <c r="P3909" i="1"/>
  <c r="Q3909" i="1" s="1"/>
  <c r="R3909" i="1" s="1"/>
  <c r="P3908" i="1"/>
  <c r="Q3908" i="1" s="1"/>
  <c r="R3908" i="1" s="1"/>
  <c r="P3907" i="1"/>
  <c r="P3906" i="1"/>
  <c r="Q3906" i="1" s="1"/>
  <c r="R3906" i="1" s="1"/>
  <c r="P3905" i="1"/>
  <c r="Q3905" i="1" s="1"/>
  <c r="R3905" i="1" s="1"/>
  <c r="P3904" i="1"/>
  <c r="Q3904" i="1" s="1"/>
  <c r="R3904" i="1" s="1"/>
  <c r="P3903" i="1"/>
  <c r="Q3903" i="1" s="1"/>
  <c r="R3903" i="1" s="1"/>
  <c r="P3902" i="1"/>
  <c r="Q3902" i="1" s="1"/>
  <c r="R3902" i="1" s="1"/>
  <c r="P3901" i="1"/>
  <c r="Q3901" i="1" s="1"/>
  <c r="R3901" i="1" s="1"/>
  <c r="P3900" i="1"/>
  <c r="Q3900" i="1" s="1"/>
  <c r="R3900" i="1" s="1"/>
  <c r="P3899" i="1"/>
  <c r="Q3899" i="1" s="1"/>
  <c r="R3899" i="1" s="1"/>
  <c r="P3898" i="1"/>
  <c r="Q3898" i="1" s="1"/>
  <c r="R3898" i="1" s="1"/>
  <c r="P3897" i="1"/>
  <c r="Q3897" i="1" s="1"/>
  <c r="R3897" i="1" s="1"/>
  <c r="P3896" i="1"/>
  <c r="P3895" i="1"/>
  <c r="Q3895" i="1" s="1"/>
  <c r="R3895" i="1" s="1"/>
  <c r="P3894" i="1"/>
  <c r="Q3894" i="1" s="1"/>
  <c r="R3894" i="1" s="1"/>
  <c r="P3893" i="1"/>
  <c r="Q3893" i="1" s="1"/>
  <c r="R3893" i="1" s="1"/>
  <c r="P3892" i="1"/>
  <c r="Q3892" i="1" s="1"/>
  <c r="R3892" i="1" s="1"/>
  <c r="P3891" i="1"/>
  <c r="Q3891" i="1" s="1"/>
  <c r="R3891" i="1" s="1"/>
  <c r="P3890" i="1"/>
  <c r="Q3890" i="1" s="1"/>
  <c r="R3890" i="1" s="1"/>
  <c r="P3889" i="1"/>
  <c r="Q3889" i="1" s="1"/>
  <c r="R3889" i="1" s="1"/>
  <c r="P3888" i="1"/>
  <c r="Q3888" i="1" s="1"/>
  <c r="R3888" i="1" s="1"/>
  <c r="P3887" i="1"/>
  <c r="Q3887" i="1" s="1"/>
  <c r="R3887" i="1" s="1"/>
  <c r="P3886" i="1"/>
  <c r="Q3886" i="1" s="1"/>
  <c r="R3886" i="1" s="1"/>
  <c r="P3885" i="1"/>
  <c r="Q3885" i="1" s="1"/>
  <c r="R3885" i="1" s="1"/>
  <c r="P3884" i="1"/>
  <c r="Q3884" i="1" s="1"/>
  <c r="R3884" i="1" s="1"/>
  <c r="P3883" i="1"/>
  <c r="Q3883" i="1" s="1"/>
  <c r="R3883" i="1" s="1"/>
  <c r="P3882" i="1"/>
  <c r="Q3882" i="1" s="1"/>
  <c r="R3882" i="1" s="1"/>
  <c r="P3881" i="1"/>
  <c r="Q3881" i="1" s="1"/>
  <c r="R3881" i="1" s="1"/>
  <c r="P3880" i="1"/>
  <c r="Q3880" i="1" s="1"/>
  <c r="R3880" i="1" s="1"/>
  <c r="P3879" i="1"/>
  <c r="Q3879" i="1" s="1"/>
  <c r="R3879" i="1" s="1"/>
  <c r="P3878" i="1"/>
  <c r="Q3878" i="1" s="1"/>
  <c r="R3878" i="1" s="1"/>
  <c r="P3877" i="1"/>
  <c r="Q3877" i="1" s="1"/>
  <c r="R3877" i="1" s="1"/>
  <c r="P3876" i="1"/>
  <c r="Q3876" i="1" s="1"/>
  <c r="R3876" i="1" s="1"/>
  <c r="P3875" i="1"/>
  <c r="Q3875" i="1" s="1"/>
  <c r="R3875" i="1" s="1"/>
  <c r="P3874" i="1"/>
  <c r="Q3874" i="1" s="1"/>
  <c r="R3874" i="1" s="1"/>
  <c r="P3873" i="1"/>
  <c r="Q3873" i="1" s="1"/>
  <c r="R3873" i="1" s="1"/>
  <c r="P3872" i="1"/>
  <c r="Q3872" i="1" s="1"/>
  <c r="R3872" i="1" s="1"/>
  <c r="P3871" i="1"/>
  <c r="Q3871" i="1" s="1"/>
  <c r="R3871" i="1" s="1"/>
  <c r="P3870" i="1"/>
  <c r="Q3870" i="1" s="1"/>
  <c r="R3870" i="1" s="1"/>
  <c r="P3869" i="1"/>
  <c r="Q3869" i="1" s="1"/>
  <c r="R3869" i="1" s="1"/>
  <c r="P3868" i="1"/>
  <c r="Q3868" i="1" s="1"/>
  <c r="R3868" i="1" s="1"/>
  <c r="P3867" i="1"/>
  <c r="Q3867" i="1" s="1"/>
  <c r="R3867" i="1" s="1"/>
  <c r="P3866" i="1"/>
  <c r="Q3866" i="1" s="1"/>
  <c r="R3866" i="1" s="1"/>
  <c r="P3865" i="1"/>
  <c r="Q3865" i="1" s="1"/>
  <c r="R3865" i="1" s="1"/>
  <c r="P3864" i="1"/>
  <c r="Q3864" i="1" s="1"/>
  <c r="R3864" i="1" s="1"/>
  <c r="P3863" i="1"/>
  <c r="Q3863" i="1" s="1"/>
  <c r="R3863" i="1" s="1"/>
  <c r="P3862" i="1"/>
  <c r="Q3862" i="1" s="1"/>
  <c r="R3862" i="1" s="1"/>
  <c r="P3861" i="1"/>
  <c r="Q3861" i="1" s="1"/>
  <c r="R3861" i="1" s="1"/>
  <c r="P3860" i="1"/>
  <c r="Q3860" i="1" s="1"/>
  <c r="R3860" i="1" s="1"/>
  <c r="P3859" i="1"/>
  <c r="P3858" i="1"/>
  <c r="Q3858" i="1" s="1"/>
  <c r="R3858" i="1" s="1"/>
  <c r="P3857" i="1"/>
  <c r="Q3857" i="1" s="1"/>
  <c r="R3857" i="1" s="1"/>
  <c r="P3856" i="1"/>
  <c r="Q3856" i="1" s="1"/>
  <c r="R3856" i="1" s="1"/>
  <c r="P3855" i="1"/>
  <c r="Q3855" i="1" s="1"/>
  <c r="R3855" i="1" s="1"/>
  <c r="P3854" i="1"/>
  <c r="Q3854" i="1" s="1"/>
  <c r="R3854" i="1" s="1"/>
  <c r="P3853" i="1"/>
  <c r="Q3853" i="1" s="1"/>
  <c r="R3853" i="1" s="1"/>
  <c r="P3852" i="1"/>
  <c r="Q3852" i="1" s="1"/>
  <c r="R3852" i="1" s="1"/>
  <c r="P3851" i="1"/>
  <c r="Q3851" i="1" s="1"/>
  <c r="R3851" i="1" s="1"/>
  <c r="P3850" i="1"/>
  <c r="Q3850" i="1" s="1"/>
  <c r="R3850" i="1" s="1"/>
  <c r="P3849" i="1"/>
  <c r="Q3849" i="1" s="1"/>
  <c r="R3849" i="1" s="1"/>
  <c r="P3848" i="1"/>
  <c r="Q3848" i="1" s="1"/>
  <c r="R3848" i="1" s="1"/>
  <c r="P3847" i="1"/>
  <c r="Q3847" i="1" s="1"/>
  <c r="R3847" i="1" s="1"/>
  <c r="P3846" i="1"/>
  <c r="Q3846" i="1" s="1"/>
  <c r="R3846" i="1" s="1"/>
  <c r="P3845" i="1"/>
  <c r="Q3845" i="1" s="1"/>
  <c r="R3845" i="1" s="1"/>
  <c r="P3844" i="1"/>
  <c r="Q3844" i="1" s="1"/>
  <c r="R3844" i="1" s="1"/>
  <c r="P3843" i="1"/>
  <c r="Q3843" i="1" s="1"/>
  <c r="R3843" i="1" s="1"/>
  <c r="P3842" i="1"/>
  <c r="Q3842" i="1" s="1"/>
  <c r="R3842" i="1" s="1"/>
  <c r="P3841" i="1"/>
  <c r="Q3841" i="1" s="1"/>
  <c r="R3841" i="1" s="1"/>
  <c r="P3840" i="1"/>
  <c r="Q3840" i="1" s="1"/>
  <c r="R3840" i="1" s="1"/>
  <c r="P3839" i="1"/>
  <c r="Q3839" i="1" s="1"/>
  <c r="R3839" i="1" s="1"/>
  <c r="P3838" i="1"/>
  <c r="Q3838" i="1" s="1"/>
  <c r="R3838" i="1" s="1"/>
  <c r="P3837" i="1"/>
  <c r="Q3837" i="1" s="1"/>
  <c r="R3837" i="1" s="1"/>
  <c r="P3836" i="1"/>
  <c r="Q3836" i="1" s="1"/>
  <c r="R3836" i="1" s="1"/>
  <c r="P3835" i="1"/>
  <c r="Q3835" i="1" s="1"/>
  <c r="R3835" i="1" s="1"/>
  <c r="P3834" i="1"/>
  <c r="Q3834" i="1" s="1"/>
  <c r="R3834" i="1" s="1"/>
  <c r="P3833" i="1"/>
  <c r="Q3833" i="1" s="1"/>
  <c r="R3833" i="1" s="1"/>
  <c r="P3832" i="1"/>
  <c r="Q3832" i="1" s="1"/>
  <c r="R3832" i="1" s="1"/>
  <c r="P3831" i="1"/>
  <c r="Q3831" i="1" s="1"/>
  <c r="R3831" i="1" s="1"/>
  <c r="P3830" i="1"/>
  <c r="Q3830" i="1" s="1"/>
  <c r="R3830" i="1" s="1"/>
  <c r="P3829" i="1"/>
  <c r="Q3829" i="1" s="1"/>
  <c r="R3829" i="1" s="1"/>
  <c r="P3828" i="1"/>
  <c r="Q3828" i="1" s="1"/>
  <c r="R3828" i="1" s="1"/>
  <c r="P3827" i="1"/>
  <c r="Q3827" i="1" s="1"/>
  <c r="R3827" i="1" s="1"/>
  <c r="P3826" i="1"/>
  <c r="Q3826" i="1" s="1"/>
  <c r="R3826" i="1" s="1"/>
  <c r="P3825" i="1"/>
  <c r="Q3825" i="1" s="1"/>
  <c r="R3825" i="1" s="1"/>
  <c r="P3824" i="1"/>
  <c r="Q3824" i="1" s="1"/>
  <c r="R3824" i="1" s="1"/>
  <c r="P3823" i="1"/>
  <c r="Q3823" i="1" s="1"/>
  <c r="R3823" i="1" s="1"/>
  <c r="P3822" i="1"/>
  <c r="Q3822" i="1" s="1"/>
  <c r="R3822" i="1" s="1"/>
  <c r="P3821" i="1"/>
  <c r="Q3821" i="1" s="1"/>
  <c r="R3821" i="1" s="1"/>
  <c r="P3820" i="1"/>
  <c r="Q3820" i="1" s="1"/>
  <c r="R3820" i="1" s="1"/>
  <c r="P3819" i="1"/>
  <c r="Q3819" i="1" s="1"/>
  <c r="R3819" i="1" s="1"/>
  <c r="P3818" i="1"/>
  <c r="Q3818" i="1" s="1"/>
  <c r="R3818" i="1" s="1"/>
  <c r="P3817" i="1"/>
  <c r="Q3817" i="1" s="1"/>
  <c r="R3817" i="1" s="1"/>
  <c r="P3816" i="1"/>
  <c r="Q3816" i="1" s="1"/>
  <c r="R3816" i="1" s="1"/>
  <c r="P3815" i="1"/>
  <c r="Q3815" i="1" s="1"/>
  <c r="R3815" i="1" s="1"/>
  <c r="P3814" i="1"/>
  <c r="Q3814" i="1" s="1"/>
  <c r="R3814" i="1" s="1"/>
  <c r="P3813" i="1"/>
  <c r="Q3813" i="1" s="1"/>
  <c r="R3813" i="1" s="1"/>
  <c r="P3812" i="1"/>
  <c r="Q3812" i="1" s="1"/>
  <c r="R3812" i="1" s="1"/>
  <c r="P3811" i="1"/>
  <c r="P3810" i="1"/>
  <c r="Q3810" i="1" s="1"/>
  <c r="R3810" i="1" s="1"/>
  <c r="P3809" i="1"/>
  <c r="Q3809" i="1" s="1"/>
  <c r="R3809" i="1" s="1"/>
  <c r="P3808" i="1"/>
  <c r="Q3808" i="1" s="1"/>
  <c r="R3808" i="1" s="1"/>
  <c r="P3807" i="1"/>
  <c r="Q3807" i="1" s="1"/>
  <c r="R3807" i="1" s="1"/>
  <c r="P3806" i="1"/>
  <c r="Q3806" i="1" s="1"/>
  <c r="R3806" i="1" s="1"/>
  <c r="P3805" i="1"/>
  <c r="Q3805" i="1" s="1"/>
  <c r="R3805" i="1" s="1"/>
  <c r="P3804" i="1"/>
  <c r="Q3804" i="1" s="1"/>
  <c r="R3804" i="1" s="1"/>
  <c r="P3803" i="1"/>
  <c r="Q3803" i="1" s="1"/>
  <c r="R3803" i="1" s="1"/>
  <c r="P3802" i="1"/>
  <c r="Q3802" i="1" s="1"/>
  <c r="R3802" i="1" s="1"/>
  <c r="P3801" i="1"/>
  <c r="Q3801" i="1" s="1"/>
  <c r="R3801" i="1" s="1"/>
  <c r="P3800" i="1"/>
  <c r="Q3800" i="1" s="1"/>
  <c r="R3800" i="1" s="1"/>
  <c r="P3799" i="1"/>
  <c r="Q3799" i="1" s="1"/>
  <c r="R3799" i="1" s="1"/>
  <c r="P3798" i="1"/>
  <c r="Q3798" i="1" s="1"/>
  <c r="R3798" i="1" s="1"/>
  <c r="P3797" i="1"/>
  <c r="Q3797" i="1" s="1"/>
  <c r="R3797" i="1" s="1"/>
  <c r="P3796" i="1"/>
  <c r="Q3796" i="1" s="1"/>
  <c r="R3796" i="1" s="1"/>
  <c r="P3795" i="1"/>
  <c r="Q3795" i="1" s="1"/>
  <c r="R3795" i="1" s="1"/>
  <c r="P3794" i="1"/>
  <c r="Q3794" i="1" s="1"/>
  <c r="R3794" i="1" s="1"/>
  <c r="P3793" i="1"/>
  <c r="Q3793" i="1" s="1"/>
  <c r="R3793" i="1" s="1"/>
  <c r="P3792" i="1"/>
  <c r="Q3792" i="1" s="1"/>
  <c r="R3792" i="1" s="1"/>
  <c r="P3791" i="1"/>
  <c r="Q3791" i="1" s="1"/>
  <c r="R3791" i="1" s="1"/>
  <c r="P3790" i="1"/>
  <c r="Q3790" i="1" s="1"/>
  <c r="R3790" i="1" s="1"/>
  <c r="P3789" i="1"/>
  <c r="Q3789" i="1" s="1"/>
  <c r="R3789" i="1" s="1"/>
  <c r="P3788" i="1"/>
  <c r="Q3788" i="1" s="1"/>
  <c r="R3788" i="1" s="1"/>
  <c r="P3787" i="1"/>
  <c r="Q3787" i="1" s="1"/>
  <c r="R3787" i="1" s="1"/>
  <c r="P3786" i="1"/>
  <c r="Q3786" i="1" s="1"/>
  <c r="R3786" i="1" s="1"/>
  <c r="P3785" i="1"/>
  <c r="Q3785" i="1" s="1"/>
  <c r="R3785" i="1" s="1"/>
  <c r="P3784" i="1"/>
  <c r="Q3784" i="1" s="1"/>
  <c r="R3784" i="1" s="1"/>
  <c r="P3783" i="1"/>
  <c r="Q3783" i="1" s="1"/>
  <c r="R3783" i="1" s="1"/>
  <c r="P3782" i="1"/>
  <c r="Q3782" i="1" s="1"/>
  <c r="R3782" i="1" s="1"/>
  <c r="P3781" i="1"/>
  <c r="Q3781" i="1" s="1"/>
  <c r="R3781" i="1" s="1"/>
  <c r="P3780" i="1"/>
  <c r="Q3780" i="1" s="1"/>
  <c r="R3780" i="1" s="1"/>
  <c r="P3779" i="1"/>
  <c r="P3778" i="1"/>
  <c r="Q3778" i="1" s="1"/>
  <c r="R3778" i="1" s="1"/>
  <c r="P3777" i="1"/>
  <c r="Q3777" i="1" s="1"/>
  <c r="R3777" i="1" s="1"/>
  <c r="P3776" i="1"/>
  <c r="P3775" i="1"/>
  <c r="Q3775" i="1" s="1"/>
  <c r="R3775" i="1" s="1"/>
  <c r="P3774" i="1"/>
  <c r="Q3774" i="1" s="1"/>
  <c r="R3774" i="1" s="1"/>
  <c r="P3773" i="1"/>
  <c r="Q3773" i="1" s="1"/>
  <c r="R3773" i="1" s="1"/>
  <c r="P3772" i="1"/>
  <c r="Q3772" i="1" s="1"/>
  <c r="R3772" i="1" s="1"/>
  <c r="P3771" i="1"/>
  <c r="Q3771" i="1" s="1"/>
  <c r="R3771" i="1" s="1"/>
  <c r="P3770" i="1"/>
  <c r="Q3770" i="1" s="1"/>
  <c r="R3770" i="1" s="1"/>
  <c r="P3769" i="1"/>
  <c r="Q3769" i="1" s="1"/>
  <c r="R3769" i="1" s="1"/>
  <c r="P3768" i="1"/>
  <c r="Q3768" i="1" s="1"/>
  <c r="R3768" i="1" s="1"/>
  <c r="P3767" i="1"/>
  <c r="Q3767" i="1" s="1"/>
  <c r="R3767" i="1" s="1"/>
  <c r="P3766" i="1"/>
  <c r="Q3766" i="1" s="1"/>
  <c r="R3766" i="1" s="1"/>
  <c r="P3765" i="1"/>
  <c r="Q3765" i="1" s="1"/>
  <c r="R3765" i="1" s="1"/>
  <c r="P3764" i="1"/>
  <c r="Q3764" i="1" s="1"/>
  <c r="R3764" i="1" s="1"/>
  <c r="P3763" i="1"/>
  <c r="Q3763" i="1" s="1"/>
  <c r="R3763" i="1" s="1"/>
  <c r="P3762" i="1"/>
  <c r="Q3762" i="1" s="1"/>
  <c r="R3762" i="1" s="1"/>
  <c r="P3761" i="1"/>
  <c r="Q3761" i="1" s="1"/>
  <c r="R3761" i="1" s="1"/>
  <c r="P3760" i="1"/>
  <c r="Q3760" i="1" s="1"/>
  <c r="R3760" i="1" s="1"/>
  <c r="P3759" i="1"/>
  <c r="Q3759" i="1" s="1"/>
  <c r="R3759" i="1" s="1"/>
  <c r="P3758" i="1"/>
  <c r="Q3758" i="1" s="1"/>
  <c r="R3758" i="1" s="1"/>
  <c r="P3757" i="1"/>
  <c r="Q3757" i="1" s="1"/>
  <c r="R3757" i="1" s="1"/>
  <c r="P3756" i="1"/>
  <c r="Q3756" i="1" s="1"/>
  <c r="R3756" i="1" s="1"/>
  <c r="P3755" i="1"/>
  <c r="Q3755" i="1" s="1"/>
  <c r="R3755" i="1" s="1"/>
  <c r="P3754" i="1"/>
  <c r="Q3754" i="1" s="1"/>
  <c r="R3754" i="1" s="1"/>
  <c r="P3753" i="1"/>
  <c r="Q3753" i="1" s="1"/>
  <c r="R3753" i="1" s="1"/>
  <c r="P3752" i="1"/>
  <c r="Q3752" i="1" s="1"/>
  <c r="R3752" i="1" s="1"/>
  <c r="P3751" i="1"/>
  <c r="Q3751" i="1" s="1"/>
  <c r="R3751" i="1" s="1"/>
  <c r="P3750" i="1"/>
  <c r="Q3750" i="1" s="1"/>
  <c r="R3750" i="1" s="1"/>
  <c r="P3749" i="1"/>
  <c r="Q3749" i="1" s="1"/>
  <c r="R3749" i="1" s="1"/>
  <c r="P3748" i="1"/>
  <c r="Q3748" i="1" s="1"/>
  <c r="R3748" i="1" s="1"/>
  <c r="P3747" i="1"/>
  <c r="Q3747" i="1" s="1"/>
  <c r="R3747" i="1" s="1"/>
  <c r="P3746" i="1"/>
  <c r="Q3746" i="1" s="1"/>
  <c r="R3746" i="1" s="1"/>
  <c r="P3745" i="1"/>
  <c r="Q3745" i="1" s="1"/>
  <c r="R3745" i="1" s="1"/>
  <c r="P3744" i="1"/>
  <c r="Q3744" i="1" s="1"/>
  <c r="R3744" i="1" s="1"/>
  <c r="P3743" i="1"/>
  <c r="Q3743" i="1" s="1"/>
  <c r="R3743" i="1" s="1"/>
  <c r="P3742" i="1"/>
  <c r="Q3742" i="1" s="1"/>
  <c r="R3742" i="1" s="1"/>
  <c r="P3741" i="1"/>
  <c r="Q3741" i="1" s="1"/>
  <c r="R3741" i="1" s="1"/>
  <c r="P3740" i="1"/>
  <c r="Q3740" i="1" s="1"/>
  <c r="R3740" i="1" s="1"/>
  <c r="P3739" i="1"/>
  <c r="Q3739" i="1" s="1"/>
  <c r="R3739" i="1" s="1"/>
  <c r="P3738" i="1"/>
  <c r="Q3738" i="1" s="1"/>
  <c r="R3738" i="1" s="1"/>
  <c r="P3737" i="1"/>
  <c r="Q3737" i="1" s="1"/>
  <c r="R3737" i="1" s="1"/>
  <c r="P3736" i="1"/>
  <c r="Q3736" i="1" s="1"/>
  <c r="R3736" i="1" s="1"/>
  <c r="P3735" i="1"/>
  <c r="Q3735" i="1" s="1"/>
  <c r="R3735" i="1" s="1"/>
  <c r="P3734" i="1"/>
  <c r="Q3734" i="1" s="1"/>
  <c r="R3734" i="1" s="1"/>
  <c r="P3733" i="1"/>
  <c r="Q3733" i="1" s="1"/>
  <c r="R3733" i="1" s="1"/>
  <c r="P3732" i="1"/>
  <c r="Q3732" i="1" s="1"/>
  <c r="R3732" i="1" s="1"/>
  <c r="P3731" i="1"/>
  <c r="Q3731" i="1" s="1"/>
  <c r="R3731" i="1" s="1"/>
  <c r="P3730" i="1"/>
  <c r="Q3730" i="1" s="1"/>
  <c r="R3730" i="1" s="1"/>
  <c r="P3729" i="1"/>
  <c r="Q3729" i="1" s="1"/>
  <c r="R3729" i="1" s="1"/>
  <c r="P3728" i="1"/>
  <c r="Q3728" i="1" s="1"/>
  <c r="R3728" i="1" s="1"/>
  <c r="P3727" i="1"/>
  <c r="Q3727" i="1" s="1"/>
  <c r="R3727" i="1" s="1"/>
  <c r="P3726" i="1"/>
  <c r="Q3726" i="1" s="1"/>
  <c r="R3726" i="1" s="1"/>
  <c r="P3725" i="1"/>
  <c r="Q3725" i="1" s="1"/>
  <c r="R3725" i="1" s="1"/>
  <c r="P3724" i="1"/>
  <c r="Q3724" i="1" s="1"/>
  <c r="R3724" i="1" s="1"/>
  <c r="P3723" i="1"/>
  <c r="Q3723" i="1" s="1"/>
  <c r="R3723" i="1" s="1"/>
  <c r="P3722" i="1"/>
  <c r="Q3722" i="1" s="1"/>
  <c r="R3722" i="1" s="1"/>
  <c r="P3721" i="1"/>
  <c r="Q3721" i="1" s="1"/>
  <c r="R3721" i="1" s="1"/>
  <c r="P3720" i="1"/>
  <c r="Q3720" i="1" s="1"/>
  <c r="R3720" i="1" s="1"/>
  <c r="P3719" i="1"/>
  <c r="Q3719" i="1" s="1"/>
  <c r="R3719" i="1" s="1"/>
  <c r="P3718" i="1"/>
  <c r="Q3718" i="1" s="1"/>
  <c r="R3718" i="1" s="1"/>
  <c r="P3717" i="1"/>
  <c r="Q3717" i="1" s="1"/>
  <c r="R3717" i="1" s="1"/>
  <c r="P3716" i="1"/>
  <c r="Q3716" i="1" s="1"/>
  <c r="R3716" i="1" s="1"/>
  <c r="P3715" i="1"/>
  <c r="Q3715" i="1" s="1"/>
  <c r="R3715" i="1" s="1"/>
  <c r="P3714" i="1"/>
  <c r="Q3714" i="1" s="1"/>
  <c r="R3714" i="1" s="1"/>
  <c r="P3713" i="1"/>
  <c r="Q3713" i="1" s="1"/>
  <c r="R3713" i="1" s="1"/>
  <c r="P3712" i="1"/>
  <c r="Q3712" i="1" s="1"/>
  <c r="R3712" i="1" s="1"/>
  <c r="P3711" i="1"/>
  <c r="Q3711" i="1" s="1"/>
  <c r="R3711" i="1" s="1"/>
  <c r="P3710" i="1"/>
  <c r="Q3710" i="1" s="1"/>
  <c r="R3710" i="1" s="1"/>
  <c r="P3709" i="1"/>
  <c r="Q3709" i="1" s="1"/>
  <c r="R3709" i="1" s="1"/>
  <c r="P3708" i="1"/>
  <c r="Q3708" i="1" s="1"/>
  <c r="R3708" i="1" s="1"/>
  <c r="P3707" i="1"/>
  <c r="Q3707" i="1" s="1"/>
  <c r="R3707" i="1" s="1"/>
  <c r="P3706" i="1"/>
  <c r="Q3706" i="1" s="1"/>
  <c r="R3706" i="1" s="1"/>
  <c r="P3705" i="1"/>
  <c r="Q3705" i="1" s="1"/>
  <c r="R3705" i="1" s="1"/>
  <c r="P3704" i="1"/>
  <c r="Q3704" i="1" s="1"/>
  <c r="R3704" i="1" s="1"/>
  <c r="P3703" i="1"/>
  <c r="Q3703" i="1" s="1"/>
  <c r="R3703" i="1" s="1"/>
  <c r="P3702" i="1"/>
  <c r="Q3702" i="1" s="1"/>
  <c r="R3702" i="1" s="1"/>
  <c r="P3701" i="1"/>
  <c r="Q3701" i="1" s="1"/>
  <c r="R3701" i="1" s="1"/>
  <c r="P3700" i="1"/>
  <c r="Q3700" i="1" s="1"/>
  <c r="R3700" i="1" s="1"/>
  <c r="P3699" i="1"/>
  <c r="Q3699" i="1" s="1"/>
  <c r="R3699" i="1" s="1"/>
  <c r="P3698" i="1"/>
  <c r="Q3698" i="1" s="1"/>
  <c r="R3698" i="1" s="1"/>
  <c r="P3697" i="1"/>
  <c r="Q3697" i="1" s="1"/>
  <c r="R3697" i="1" s="1"/>
  <c r="Q3907" i="1"/>
  <c r="R3907" i="1" s="1"/>
  <c r="Q3896" i="1"/>
  <c r="R3896" i="1" s="1"/>
  <c r="Q3859" i="1"/>
  <c r="R3859" i="1" s="1"/>
  <c r="Q3811" i="1"/>
  <c r="R3811" i="1" s="1"/>
  <c r="Q3779" i="1"/>
  <c r="R3779" i="1" s="1"/>
  <c r="Q3776" i="1"/>
  <c r="R3776" i="1" s="1"/>
  <c r="R3934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J3696" i="1"/>
  <c r="L3696" i="1" s="1"/>
  <c r="J3695" i="1"/>
  <c r="J3694" i="1"/>
  <c r="L3694" i="1" s="1"/>
  <c r="J3693" i="1"/>
  <c r="L3693" i="1" s="1"/>
  <c r="J3692" i="1"/>
  <c r="L3692" i="1" s="1"/>
  <c r="J3691" i="1"/>
  <c r="L3691" i="1" s="1"/>
  <c r="J3690" i="1"/>
  <c r="L3690" i="1" s="1"/>
  <c r="J3689" i="1"/>
  <c r="L3689" i="1" s="1"/>
  <c r="J3688" i="1"/>
  <c r="L3688" i="1" s="1"/>
  <c r="J3687" i="1"/>
  <c r="J3686" i="1"/>
  <c r="L3686" i="1" s="1"/>
  <c r="J3685" i="1"/>
  <c r="L3685" i="1" s="1"/>
  <c r="J3684" i="1"/>
  <c r="L3684" i="1" s="1"/>
  <c r="J3683" i="1"/>
  <c r="L3683" i="1" s="1"/>
  <c r="J3682" i="1"/>
  <c r="L3682" i="1" s="1"/>
  <c r="J3681" i="1"/>
  <c r="L3681" i="1" s="1"/>
  <c r="J3680" i="1"/>
  <c r="L3680" i="1" s="1"/>
  <c r="J3679" i="1"/>
  <c r="L3679" i="1" s="1"/>
  <c r="J3678" i="1"/>
  <c r="L3678" i="1" s="1"/>
  <c r="J3677" i="1"/>
  <c r="L3677" i="1" s="1"/>
  <c r="J3676" i="1"/>
  <c r="L3676" i="1" s="1"/>
  <c r="J3675" i="1"/>
  <c r="L3675" i="1" s="1"/>
  <c r="J3674" i="1"/>
  <c r="L3674" i="1" s="1"/>
  <c r="J3673" i="1"/>
  <c r="L3673" i="1" s="1"/>
  <c r="J3672" i="1"/>
  <c r="L3672" i="1" s="1"/>
  <c r="J3671" i="1"/>
  <c r="J3670" i="1"/>
  <c r="J3669" i="1"/>
  <c r="L3669" i="1" s="1"/>
  <c r="J3668" i="1"/>
  <c r="L3668" i="1" s="1"/>
  <c r="J3667" i="1"/>
  <c r="L3667" i="1" s="1"/>
  <c r="J3666" i="1"/>
  <c r="L3666" i="1" s="1"/>
  <c r="J3665" i="1"/>
  <c r="L3665" i="1" s="1"/>
  <c r="J3664" i="1"/>
  <c r="L3664" i="1" s="1"/>
  <c r="J3663" i="1"/>
  <c r="L3663" i="1" s="1"/>
  <c r="J3662" i="1"/>
  <c r="L3662" i="1" s="1"/>
  <c r="J3661" i="1"/>
  <c r="L3661" i="1" s="1"/>
  <c r="J3660" i="1"/>
  <c r="L3660" i="1" s="1"/>
  <c r="J3659" i="1"/>
  <c r="J3658" i="1"/>
  <c r="L3658" i="1" s="1"/>
  <c r="J3657" i="1"/>
  <c r="L3657" i="1" s="1"/>
  <c r="J3656" i="1"/>
  <c r="L3656" i="1" s="1"/>
  <c r="J3655" i="1"/>
  <c r="J3654" i="1"/>
  <c r="L3654" i="1" s="1"/>
  <c r="J3653" i="1"/>
  <c r="L3653" i="1" s="1"/>
  <c r="J3652" i="1"/>
  <c r="L3652" i="1" s="1"/>
  <c r="J3651" i="1"/>
  <c r="L3651" i="1" s="1"/>
  <c r="J3650" i="1"/>
  <c r="L3650" i="1" s="1"/>
  <c r="J3649" i="1"/>
  <c r="L3649" i="1" s="1"/>
  <c r="J3648" i="1"/>
  <c r="L3648" i="1" s="1"/>
  <c r="J3647" i="1"/>
  <c r="J3646" i="1"/>
  <c r="L3646" i="1" s="1"/>
  <c r="J3645" i="1"/>
  <c r="L3645" i="1" s="1"/>
  <c r="J3644" i="1"/>
  <c r="L3644" i="1" s="1"/>
  <c r="J3643" i="1"/>
  <c r="L3643" i="1" s="1"/>
  <c r="J3642" i="1"/>
  <c r="L3642" i="1" s="1"/>
  <c r="J3641" i="1"/>
  <c r="L3641" i="1" s="1"/>
  <c r="J3640" i="1"/>
  <c r="L3640" i="1" s="1"/>
  <c r="J3639" i="1"/>
  <c r="J3638" i="1"/>
  <c r="L3638" i="1" s="1"/>
  <c r="J3637" i="1"/>
  <c r="L3637" i="1" s="1"/>
  <c r="J3636" i="1"/>
  <c r="L3636" i="1" s="1"/>
  <c r="J3635" i="1"/>
  <c r="L3635" i="1" s="1"/>
  <c r="J3634" i="1"/>
  <c r="L3634" i="1" s="1"/>
  <c r="J3633" i="1"/>
  <c r="L3633" i="1" s="1"/>
  <c r="J3632" i="1"/>
  <c r="L3632" i="1" s="1"/>
  <c r="J3631" i="1"/>
  <c r="J3630" i="1"/>
  <c r="L3630" i="1" s="1"/>
  <c r="J3629" i="1"/>
  <c r="L3629" i="1" s="1"/>
  <c r="J3628" i="1"/>
  <c r="L3628" i="1" s="1"/>
  <c r="J3627" i="1"/>
  <c r="L3627" i="1" s="1"/>
  <c r="J3626" i="1"/>
  <c r="L3626" i="1" s="1"/>
  <c r="J3625" i="1"/>
  <c r="L3625" i="1" s="1"/>
  <c r="J3624" i="1"/>
  <c r="L3624" i="1" s="1"/>
  <c r="J3623" i="1"/>
  <c r="J3622" i="1"/>
  <c r="L3622" i="1" s="1"/>
  <c r="J3621" i="1"/>
  <c r="L3621" i="1" s="1"/>
  <c r="J3620" i="1"/>
  <c r="L3620" i="1" s="1"/>
  <c r="J3619" i="1"/>
  <c r="L3619" i="1" s="1"/>
  <c r="J3618" i="1"/>
  <c r="L3618" i="1" s="1"/>
  <c r="J3617" i="1"/>
  <c r="L3617" i="1" s="1"/>
  <c r="J3616" i="1"/>
  <c r="L3616" i="1" s="1"/>
  <c r="J3615" i="1"/>
  <c r="J3614" i="1"/>
  <c r="J3613" i="1"/>
  <c r="L3613" i="1" s="1"/>
  <c r="J3612" i="1"/>
  <c r="L3612" i="1" s="1"/>
  <c r="J3611" i="1"/>
  <c r="L3611" i="1" s="1"/>
  <c r="J3610" i="1"/>
  <c r="L3610" i="1" s="1"/>
  <c r="J3609" i="1"/>
  <c r="L3609" i="1" s="1"/>
  <c r="J3608" i="1"/>
  <c r="L3608" i="1" s="1"/>
  <c r="J3607" i="1"/>
  <c r="L3607" i="1" s="1"/>
  <c r="J3606" i="1"/>
  <c r="L3606" i="1" s="1"/>
  <c r="J3605" i="1"/>
  <c r="L3605" i="1" s="1"/>
  <c r="J3604" i="1"/>
  <c r="L3604" i="1" s="1"/>
  <c r="J3603" i="1"/>
  <c r="J3602" i="1"/>
  <c r="L3602" i="1" s="1"/>
  <c r="J3601" i="1"/>
  <c r="L3601" i="1" s="1"/>
  <c r="J3600" i="1"/>
  <c r="L3600" i="1" s="1"/>
  <c r="J3599" i="1"/>
  <c r="J3598" i="1"/>
  <c r="L3598" i="1" s="1"/>
  <c r="J3597" i="1"/>
  <c r="L3597" i="1" s="1"/>
  <c r="J3596" i="1"/>
  <c r="L3596" i="1" s="1"/>
  <c r="J3595" i="1"/>
  <c r="L3595" i="1" s="1"/>
  <c r="J3594" i="1"/>
  <c r="L3594" i="1" s="1"/>
  <c r="J3593" i="1"/>
  <c r="L3593" i="1" s="1"/>
  <c r="J3592" i="1"/>
  <c r="L3592" i="1" s="1"/>
  <c r="J3591" i="1"/>
  <c r="L3591" i="1" s="1"/>
  <c r="J3590" i="1"/>
  <c r="L3590" i="1" s="1"/>
  <c r="J3589" i="1"/>
  <c r="L3589" i="1" s="1"/>
  <c r="J3588" i="1"/>
  <c r="L3588" i="1" s="1"/>
  <c r="J3587" i="1"/>
  <c r="L3587" i="1" s="1"/>
  <c r="J3586" i="1"/>
  <c r="L3586" i="1" s="1"/>
  <c r="J3585" i="1"/>
  <c r="L3585" i="1" s="1"/>
  <c r="J3584" i="1"/>
  <c r="J3583" i="1"/>
  <c r="J3582" i="1"/>
  <c r="J3581" i="1"/>
  <c r="L3581" i="1" s="1"/>
  <c r="J3580" i="1"/>
  <c r="L3580" i="1" s="1"/>
  <c r="J3579" i="1"/>
  <c r="J3578" i="1"/>
  <c r="L3578" i="1" s="1"/>
  <c r="J3577" i="1"/>
  <c r="L3577" i="1" s="1"/>
  <c r="J3576" i="1"/>
  <c r="L3576" i="1" s="1"/>
  <c r="J3575" i="1"/>
  <c r="L3575" i="1" s="1"/>
  <c r="J3574" i="1"/>
  <c r="L3574" i="1" s="1"/>
  <c r="J3573" i="1"/>
  <c r="L3573" i="1" s="1"/>
  <c r="J3572" i="1"/>
  <c r="L3572" i="1" s="1"/>
  <c r="J3571" i="1"/>
  <c r="L3571" i="1" s="1"/>
  <c r="J3570" i="1"/>
  <c r="L3570" i="1" s="1"/>
  <c r="J3569" i="1"/>
  <c r="L3569" i="1" s="1"/>
  <c r="J3568" i="1"/>
  <c r="L3568" i="1" s="1"/>
  <c r="J3567" i="1"/>
  <c r="L3567" i="1" s="1"/>
  <c r="J3566" i="1"/>
  <c r="L3566" i="1" s="1"/>
  <c r="J3565" i="1"/>
  <c r="L3565" i="1" s="1"/>
  <c r="J3564" i="1"/>
  <c r="L3564" i="1" s="1"/>
  <c r="J3563" i="1"/>
  <c r="L3563" i="1" s="1"/>
  <c r="J3562" i="1"/>
  <c r="L3562" i="1" s="1"/>
  <c r="J3561" i="1"/>
  <c r="L3561" i="1" s="1"/>
  <c r="J3560" i="1"/>
  <c r="L3560" i="1" s="1"/>
  <c r="J3559" i="1"/>
  <c r="J3558" i="1"/>
  <c r="L3558" i="1" s="1"/>
  <c r="J3557" i="1"/>
  <c r="L3557" i="1" s="1"/>
  <c r="J3556" i="1"/>
  <c r="L3556" i="1" s="1"/>
  <c r="J3555" i="1"/>
  <c r="L3555" i="1" s="1"/>
  <c r="J3554" i="1"/>
  <c r="L3554" i="1" s="1"/>
  <c r="J3553" i="1"/>
  <c r="L3553" i="1" s="1"/>
  <c r="J3552" i="1"/>
  <c r="L3552" i="1" s="1"/>
  <c r="J3551" i="1"/>
  <c r="J3550" i="1"/>
  <c r="L3550" i="1" s="1"/>
  <c r="J3549" i="1"/>
  <c r="L3549" i="1" s="1"/>
  <c r="J3548" i="1"/>
  <c r="L3548" i="1" s="1"/>
  <c r="J3547" i="1"/>
  <c r="L3547" i="1" s="1"/>
  <c r="J3546" i="1"/>
  <c r="L3546" i="1" s="1"/>
  <c r="J3545" i="1"/>
  <c r="L3545" i="1" s="1"/>
  <c r="J3544" i="1"/>
  <c r="L3544" i="1" s="1"/>
  <c r="J3543" i="1"/>
  <c r="J3542" i="1"/>
  <c r="L3542" i="1" s="1"/>
  <c r="J3541" i="1"/>
  <c r="L3541" i="1" s="1"/>
  <c r="J3540" i="1"/>
  <c r="L3540" i="1" s="1"/>
  <c r="J3539" i="1"/>
  <c r="L3539" i="1" s="1"/>
  <c r="J3538" i="1"/>
  <c r="L3538" i="1" s="1"/>
  <c r="J3537" i="1"/>
  <c r="L3537" i="1" s="1"/>
  <c r="J3536" i="1"/>
  <c r="L3536" i="1" s="1"/>
  <c r="J3535" i="1"/>
  <c r="L3535" i="1" s="1"/>
  <c r="J3534" i="1"/>
  <c r="L3534" i="1" s="1"/>
  <c r="J3533" i="1"/>
  <c r="L3533" i="1" s="1"/>
  <c r="J3532" i="1"/>
  <c r="L3532" i="1" s="1"/>
  <c r="J3531" i="1"/>
  <c r="L3531" i="1" s="1"/>
  <c r="J3530" i="1"/>
  <c r="L3530" i="1" s="1"/>
  <c r="J3529" i="1"/>
  <c r="L3529" i="1" s="1"/>
  <c r="J3528" i="1"/>
  <c r="L3528" i="1" s="1"/>
  <c r="J3527" i="1"/>
  <c r="L3527" i="1" s="1"/>
  <c r="J3526" i="1"/>
  <c r="L3526" i="1" s="1"/>
  <c r="J3525" i="1"/>
  <c r="L3525" i="1" s="1"/>
  <c r="J3524" i="1"/>
  <c r="L3524" i="1" s="1"/>
  <c r="J3523" i="1"/>
  <c r="L3523" i="1" s="1"/>
  <c r="J3522" i="1"/>
  <c r="L3522" i="1" s="1"/>
  <c r="J3521" i="1"/>
  <c r="L3521" i="1" s="1"/>
  <c r="J3520" i="1"/>
  <c r="L3520" i="1" s="1"/>
  <c r="J3519" i="1"/>
  <c r="L3519" i="1" s="1"/>
  <c r="J3518" i="1"/>
  <c r="L3518" i="1" s="1"/>
  <c r="J3517" i="1"/>
  <c r="L3517" i="1" s="1"/>
  <c r="J3516" i="1"/>
  <c r="L3516" i="1" s="1"/>
  <c r="J3515" i="1"/>
  <c r="L3515" i="1" s="1"/>
  <c r="J3514" i="1"/>
  <c r="L3514" i="1" s="1"/>
  <c r="J3513" i="1"/>
  <c r="L3513" i="1" s="1"/>
  <c r="J3512" i="1"/>
  <c r="L3512" i="1" s="1"/>
  <c r="J3511" i="1"/>
  <c r="L3511" i="1" s="1"/>
  <c r="J3510" i="1"/>
  <c r="J3509" i="1"/>
  <c r="L3509" i="1" s="1"/>
  <c r="J3508" i="1"/>
  <c r="L3508" i="1" s="1"/>
  <c r="J3507" i="1"/>
  <c r="L3507" i="1" s="1"/>
  <c r="J3506" i="1"/>
  <c r="L3506" i="1" s="1"/>
  <c r="J3505" i="1"/>
  <c r="L3505" i="1" s="1"/>
  <c r="J3504" i="1"/>
  <c r="L3504" i="1" s="1"/>
  <c r="J3503" i="1"/>
  <c r="L3503" i="1" s="1"/>
  <c r="J3502" i="1"/>
  <c r="L3502" i="1" s="1"/>
  <c r="J3501" i="1"/>
  <c r="L3501" i="1" s="1"/>
  <c r="J3500" i="1"/>
  <c r="L3500" i="1" s="1"/>
  <c r="J3499" i="1"/>
  <c r="L3499" i="1" s="1"/>
  <c r="J3498" i="1"/>
  <c r="L3498" i="1" s="1"/>
  <c r="J3497" i="1"/>
  <c r="L3497" i="1" s="1"/>
  <c r="J3496" i="1"/>
  <c r="L3496" i="1" s="1"/>
  <c r="J3495" i="1"/>
  <c r="L3495" i="1" s="1"/>
  <c r="J3494" i="1"/>
  <c r="L3494" i="1" s="1"/>
  <c r="J3493" i="1"/>
  <c r="L3493" i="1" s="1"/>
  <c r="J3492" i="1"/>
  <c r="L3492" i="1" s="1"/>
  <c r="J3491" i="1"/>
  <c r="J3490" i="1"/>
  <c r="L3490" i="1" s="1"/>
  <c r="J3489" i="1"/>
  <c r="L3489" i="1" s="1"/>
  <c r="J3488" i="1"/>
  <c r="L3488" i="1" s="1"/>
  <c r="J3487" i="1"/>
  <c r="J3486" i="1"/>
  <c r="L3486" i="1" s="1"/>
  <c r="J3485" i="1"/>
  <c r="L3485" i="1" s="1"/>
  <c r="J3484" i="1"/>
  <c r="L3484" i="1" s="1"/>
  <c r="J3483" i="1"/>
  <c r="L3483" i="1" s="1"/>
  <c r="J3482" i="1"/>
  <c r="L3482" i="1" s="1"/>
  <c r="J3481" i="1"/>
  <c r="L3481" i="1" s="1"/>
  <c r="J3480" i="1"/>
  <c r="L3480" i="1" s="1"/>
  <c r="J3479" i="1"/>
  <c r="L3479" i="1" s="1"/>
  <c r="J3478" i="1"/>
  <c r="L3478" i="1" s="1"/>
  <c r="J3477" i="1"/>
  <c r="L3477" i="1" s="1"/>
  <c r="J3476" i="1"/>
  <c r="L3476" i="1" s="1"/>
  <c r="J3475" i="1"/>
  <c r="L3475" i="1" s="1"/>
  <c r="J3474" i="1"/>
  <c r="L3474" i="1" s="1"/>
  <c r="J3473" i="1"/>
  <c r="L3473" i="1" s="1"/>
  <c r="J3472" i="1"/>
  <c r="L3472" i="1" s="1"/>
  <c r="J3471" i="1"/>
  <c r="J3470" i="1"/>
  <c r="L3470" i="1" s="1"/>
  <c r="J3469" i="1"/>
  <c r="L3469" i="1" s="1"/>
  <c r="J3468" i="1"/>
  <c r="L3468" i="1" s="1"/>
  <c r="J3467" i="1"/>
  <c r="L3467" i="1" s="1"/>
  <c r="J3466" i="1"/>
  <c r="L3466" i="1" s="1"/>
  <c r="J3465" i="1"/>
  <c r="L3465" i="1" s="1"/>
  <c r="J3464" i="1"/>
  <c r="L3464" i="1" s="1"/>
  <c r="J3463" i="1"/>
  <c r="L3463" i="1" s="1"/>
  <c r="J3462" i="1"/>
  <c r="L3462" i="1" s="1"/>
  <c r="J3461" i="1"/>
  <c r="L3461" i="1" s="1"/>
  <c r="J3460" i="1"/>
  <c r="L3460" i="1" s="1"/>
  <c r="J3459" i="1"/>
  <c r="L3459" i="1" s="1"/>
  <c r="J3458" i="1"/>
  <c r="L3458" i="1" s="1"/>
  <c r="J3457" i="1"/>
  <c r="L3457" i="1" s="1"/>
  <c r="J3456" i="1"/>
  <c r="L3456" i="1" s="1"/>
  <c r="J3455" i="1"/>
  <c r="L3455" i="1" s="1"/>
  <c r="J3454" i="1"/>
  <c r="L3454" i="1" s="1"/>
  <c r="J3453" i="1"/>
  <c r="L3453" i="1" s="1"/>
  <c r="J3452" i="1"/>
  <c r="L3452" i="1" s="1"/>
  <c r="J3451" i="1"/>
  <c r="J3450" i="1"/>
  <c r="L3450" i="1" s="1"/>
  <c r="J3449" i="1"/>
  <c r="L3449" i="1" s="1"/>
  <c r="J3448" i="1"/>
  <c r="L3448" i="1" s="1"/>
  <c r="J344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L3695" i="1"/>
  <c r="L3687" i="1"/>
  <c r="L3671" i="1"/>
  <c r="L3670" i="1"/>
  <c r="L3659" i="1"/>
  <c r="L3655" i="1"/>
  <c r="L3647" i="1"/>
  <c r="L3639" i="1"/>
  <c r="L3631" i="1"/>
  <c r="L3623" i="1"/>
  <c r="L3615" i="1"/>
  <c r="L3614" i="1"/>
  <c r="L3603" i="1"/>
  <c r="L3599" i="1"/>
  <c r="L3584" i="1"/>
  <c r="L3583" i="1"/>
  <c r="L3582" i="1"/>
  <c r="L3579" i="1"/>
  <c r="L3559" i="1"/>
  <c r="L3551" i="1"/>
  <c r="L3543" i="1"/>
  <c r="L3510" i="1"/>
  <c r="L3491" i="1"/>
  <c r="L3487" i="1"/>
  <c r="L3471" i="1"/>
  <c r="L3451" i="1"/>
  <c r="L3447" i="1"/>
  <c r="M3696" i="1"/>
  <c r="N3696" i="1" s="1"/>
  <c r="O3696" i="1" s="1"/>
  <c r="M3695" i="1"/>
  <c r="M3694" i="1"/>
  <c r="N3694" i="1" s="1"/>
  <c r="O3694" i="1" s="1"/>
  <c r="M3693" i="1"/>
  <c r="N3693" i="1" s="1"/>
  <c r="O3693" i="1" s="1"/>
  <c r="M3692" i="1"/>
  <c r="N3692" i="1" s="1"/>
  <c r="O3692" i="1" s="1"/>
  <c r="M3691" i="1"/>
  <c r="N3691" i="1" s="1"/>
  <c r="O3691" i="1" s="1"/>
  <c r="M3690" i="1"/>
  <c r="N3690" i="1" s="1"/>
  <c r="O3690" i="1" s="1"/>
  <c r="M3689" i="1"/>
  <c r="N3689" i="1" s="1"/>
  <c r="O3689" i="1" s="1"/>
  <c r="M3688" i="1"/>
  <c r="N3688" i="1" s="1"/>
  <c r="O3688" i="1" s="1"/>
  <c r="M3687" i="1"/>
  <c r="M3686" i="1"/>
  <c r="N3686" i="1" s="1"/>
  <c r="O3686" i="1" s="1"/>
  <c r="M3685" i="1"/>
  <c r="N3685" i="1" s="1"/>
  <c r="O3685" i="1" s="1"/>
  <c r="M3684" i="1"/>
  <c r="N3684" i="1" s="1"/>
  <c r="O3684" i="1" s="1"/>
  <c r="M3683" i="1"/>
  <c r="N3683" i="1" s="1"/>
  <c r="O3683" i="1" s="1"/>
  <c r="M3682" i="1"/>
  <c r="N3682" i="1" s="1"/>
  <c r="O3682" i="1" s="1"/>
  <c r="M3681" i="1"/>
  <c r="N3681" i="1" s="1"/>
  <c r="O3681" i="1" s="1"/>
  <c r="M3680" i="1"/>
  <c r="N3680" i="1" s="1"/>
  <c r="O3680" i="1" s="1"/>
  <c r="M3679" i="1"/>
  <c r="N3679" i="1" s="1"/>
  <c r="O3679" i="1" s="1"/>
  <c r="M3678" i="1"/>
  <c r="N3678" i="1" s="1"/>
  <c r="O3678" i="1" s="1"/>
  <c r="M3677" i="1"/>
  <c r="N3677" i="1" s="1"/>
  <c r="O3677" i="1" s="1"/>
  <c r="M3676" i="1"/>
  <c r="N3676" i="1" s="1"/>
  <c r="O3676" i="1" s="1"/>
  <c r="M3675" i="1"/>
  <c r="N3675" i="1" s="1"/>
  <c r="O3675" i="1" s="1"/>
  <c r="M3674" i="1"/>
  <c r="N3674" i="1" s="1"/>
  <c r="O3674" i="1" s="1"/>
  <c r="M3673" i="1"/>
  <c r="N3673" i="1" s="1"/>
  <c r="O3673" i="1" s="1"/>
  <c r="M3672" i="1"/>
  <c r="N3672" i="1" s="1"/>
  <c r="O3672" i="1" s="1"/>
  <c r="M3671" i="1"/>
  <c r="N3671" i="1" s="1"/>
  <c r="O3671" i="1" s="1"/>
  <c r="M3670" i="1"/>
  <c r="N3670" i="1" s="1"/>
  <c r="O3670" i="1" s="1"/>
  <c r="M3669" i="1"/>
  <c r="N3669" i="1" s="1"/>
  <c r="O3669" i="1" s="1"/>
  <c r="M3668" i="1"/>
  <c r="N3668" i="1" s="1"/>
  <c r="O3668" i="1" s="1"/>
  <c r="M3667" i="1"/>
  <c r="N3667" i="1" s="1"/>
  <c r="O3667" i="1" s="1"/>
  <c r="M3666" i="1"/>
  <c r="N3666" i="1" s="1"/>
  <c r="O3666" i="1" s="1"/>
  <c r="M3665" i="1"/>
  <c r="N3665" i="1" s="1"/>
  <c r="O3665" i="1" s="1"/>
  <c r="M3664" i="1"/>
  <c r="N3664" i="1" s="1"/>
  <c r="O3664" i="1" s="1"/>
  <c r="M3663" i="1"/>
  <c r="N3663" i="1" s="1"/>
  <c r="O3663" i="1" s="1"/>
  <c r="M3662" i="1"/>
  <c r="N3662" i="1" s="1"/>
  <c r="O3662" i="1" s="1"/>
  <c r="M3661" i="1"/>
  <c r="N3661" i="1" s="1"/>
  <c r="O3661" i="1" s="1"/>
  <c r="M3660" i="1"/>
  <c r="N3660" i="1" s="1"/>
  <c r="O3660" i="1" s="1"/>
  <c r="M3659" i="1"/>
  <c r="N3659" i="1" s="1"/>
  <c r="O3659" i="1" s="1"/>
  <c r="M3658" i="1"/>
  <c r="N3658" i="1" s="1"/>
  <c r="O3658" i="1" s="1"/>
  <c r="M3657" i="1"/>
  <c r="N3657" i="1" s="1"/>
  <c r="O3657" i="1" s="1"/>
  <c r="M3656" i="1"/>
  <c r="N3656" i="1" s="1"/>
  <c r="O3656" i="1" s="1"/>
  <c r="M3655" i="1"/>
  <c r="N3655" i="1" s="1"/>
  <c r="O3655" i="1" s="1"/>
  <c r="M3654" i="1"/>
  <c r="N3654" i="1" s="1"/>
  <c r="O3654" i="1" s="1"/>
  <c r="M3653" i="1"/>
  <c r="N3653" i="1" s="1"/>
  <c r="O3653" i="1" s="1"/>
  <c r="M3652" i="1"/>
  <c r="N3652" i="1" s="1"/>
  <c r="O3652" i="1" s="1"/>
  <c r="M3651" i="1"/>
  <c r="N3651" i="1" s="1"/>
  <c r="O3651" i="1" s="1"/>
  <c r="M3650" i="1"/>
  <c r="N3650" i="1" s="1"/>
  <c r="O3650" i="1" s="1"/>
  <c r="M3649" i="1"/>
  <c r="N3649" i="1" s="1"/>
  <c r="O3649" i="1" s="1"/>
  <c r="M3648" i="1"/>
  <c r="N3648" i="1" s="1"/>
  <c r="O3648" i="1" s="1"/>
  <c r="M3647" i="1"/>
  <c r="N3647" i="1" s="1"/>
  <c r="O3647" i="1" s="1"/>
  <c r="M3646" i="1"/>
  <c r="N3646" i="1" s="1"/>
  <c r="O3646" i="1" s="1"/>
  <c r="M3645" i="1"/>
  <c r="N3645" i="1" s="1"/>
  <c r="O3645" i="1" s="1"/>
  <c r="M3644" i="1"/>
  <c r="N3644" i="1" s="1"/>
  <c r="O3644" i="1" s="1"/>
  <c r="M3643" i="1"/>
  <c r="N3643" i="1" s="1"/>
  <c r="O3643" i="1" s="1"/>
  <c r="M3642" i="1"/>
  <c r="N3642" i="1" s="1"/>
  <c r="O3642" i="1" s="1"/>
  <c r="M3641" i="1"/>
  <c r="N3641" i="1" s="1"/>
  <c r="O3641" i="1" s="1"/>
  <c r="M3640" i="1"/>
  <c r="N3640" i="1" s="1"/>
  <c r="O3640" i="1" s="1"/>
  <c r="M3639" i="1"/>
  <c r="N3639" i="1" s="1"/>
  <c r="O3639" i="1" s="1"/>
  <c r="M3638" i="1"/>
  <c r="N3638" i="1" s="1"/>
  <c r="O3638" i="1" s="1"/>
  <c r="M3637" i="1"/>
  <c r="N3637" i="1" s="1"/>
  <c r="O3637" i="1" s="1"/>
  <c r="M3636" i="1"/>
  <c r="N3636" i="1" s="1"/>
  <c r="O3636" i="1" s="1"/>
  <c r="M3635" i="1"/>
  <c r="N3635" i="1" s="1"/>
  <c r="O3635" i="1" s="1"/>
  <c r="M3634" i="1"/>
  <c r="N3634" i="1" s="1"/>
  <c r="O3634" i="1" s="1"/>
  <c r="M3633" i="1"/>
  <c r="N3633" i="1" s="1"/>
  <c r="O3633" i="1" s="1"/>
  <c r="M3632" i="1"/>
  <c r="N3632" i="1" s="1"/>
  <c r="O3632" i="1" s="1"/>
  <c r="M3631" i="1"/>
  <c r="N3631" i="1" s="1"/>
  <c r="O3631" i="1" s="1"/>
  <c r="M3630" i="1"/>
  <c r="N3630" i="1" s="1"/>
  <c r="O3630" i="1" s="1"/>
  <c r="M3629" i="1"/>
  <c r="N3629" i="1" s="1"/>
  <c r="O3629" i="1" s="1"/>
  <c r="M3628" i="1"/>
  <c r="N3628" i="1" s="1"/>
  <c r="O3628" i="1" s="1"/>
  <c r="M3627" i="1"/>
  <c r="N3627" i="1" s="1"/>
  <c r="O3627" i="1" s="1"/>
  <c r="M3626" i="1"/>
  <c r="N3626" i="1" s="1"/>
  <c r="O3626" i="1" s="1"/>
  <c r="M3625" i="1"/>
  <c r="N3625" i="1" s="1"/>
  <c r="O3625" i="1" s="1"/>
  <c r="M3624" i="1"/>
  <c r="N3624" i="1" s="1"/>
  <c r="O3624" i="1" s="1"/>
  <c r="M3623" i="1"/>
  <c r="M3622" i="1"/>
  <c r="N3622" i="1" s="1"/>
  <c r="O3622" i="1" s="1"/>
  <c r="M3621" i="1"/>
  <c r="N3621" i="1" s="1"/>
  <c r="O3621" i="1" s="1"/>
  <c r="M3620" i="1"/>
  <c r="N3620" i="1" s="1"/>
  <c r="O3620" i="1" s="1"/>
  <c r="M3619" i="1"/>
  <c r="N3619" i="1" s="1"/>
  <c r="O3619" i="1" s="1"/>
  <c r="M3618" i="1"/>
  <c r="N3618" i="1" s="1"/>
  <c r="O3618" i="1" s="1"/>
  <c r="M3617" i="1"/>
  <c r="N3617" i="1" s="1"/>
  <c r="O3617" i="1" s="1"/>
  <c r="M3616" i="1"/>
  <c r="N3616" i="1" s="1"/>
  <c r="O3616" i="1" s="1"/>
  <c r="M3615" i="1"/>
  <c r="M3614" i="1"/>
  <c r="N3614" i="1" s="1"/>
  <c r="O3614" i="1" s="1"/>
  <c r="M3613" i="1"/>
  <c r="N3613" i="1" s="1"/>
  <c r="O3613" i="1" s="1"/>
  <c r="M3612" i="1"/>
  <c r="N3612" i="1" s="1"/>
  <c r="O3612" i="1" s="1"/>
  <c r="M3611" i="1"/>
  <c r="N3611" i="1" s="1"/>
  <c r="O3611" i="1" s="1"/>
  <c r="M3610" i="1"/>
  <c r="N3610" i="1" s="1"/>
  <c r="O3610" i="1" s="1"/>
  <c r="M3609" i="1"/>
  <c r="N3609" i="1" s="1"/>
  <c r="O3609" i="1" s="1"/>
  <c r="M3608" i="1"/>
  <c r="N3608" i="1" s="1"/>
  <c r="O3608" i="1" s="1"/>
  <c r="M3607" i="1"/>
  <c r="M3606" i="1"/>
  <c r="N3606" i="1" s="1"/>
  <c r="O3606" i="1" s="1"/>
  <c r="M3605" i="1"/>
  <c r="N3605" i="1" s="1"/>
  <c r="O3605" i="1" s="1"/>
  <c r="M3604" i="1"/>
  <c r="N3604" i="1" s="1"/>
  <c r="O3604" i="1" s="1"/>
  <c r="M3603" i="1"/>
  <c r="N3603" i="1" s="1"/>
  <c r="O3603" i="1" s="1"/>
  <c r="M3602" i="1"/>
  <c r="N3602" i="1" s="1"/>
  <c r="O3602" i="1" s="1"/>
  <c r="M3601" i="1"/>
  <c r="N3601" i="1" s="1"/>
  <c r="O3601" i="1" s="1"/>
  <c r="M3600" i="1"/>
  <c r="N3600" i="1" s="1"/>
  <c r="O3600" i="1" s="1"/>
  <c r="M3599" i="1"/>
  <c r="N3599" i="1" s="1"/>
  <c r="O3599" i="1" s="1"/>
  <c r="M3598" i="1"/>
  <c r="N3598" i="1" s="1"/>
  <c r="O3598" i="1" s="1"/>
  <c r="M3597" i="1"/>
  <c r="N3597" i="1" s="1"/>
  <c r="O3597" i="1" s="1"/>
  <c r="M3596" i="1"/>
  <c r="N3596" i="1" s="1"/>
  <c r="O3596" i="1" s="1"/>
  <c r="M3595" i="1"/>
  <c r="N3595" i="1" s="1"/>
  <c r="O3595" i="1" s="1"/>
  <c r="M3594" i="1"/>
  <c r="N3594" i="1" s="1"/>
  <c r="O3594" i="1" s="1"/>
  <c r="M3593" i="1"/>
  <c r="N3593" i="1" s="1"/>
  <c r="O3593" i="1" s="1"/>
  <c r="M3592" i="1"/>
  <c r="N3592" i="1" s="1"/>
  <c r="O3592" i="1" s="1"/>
  <c r="M3591" i="1"/>
  <c r="N3591" i="1" s="1"/>
  <c r="O3591" i="1" s="1"/>
  <c r="M3590" i="1"/>
  <c r="N3590" i="1" s="1"/>
  <c r="O3590" i="1" s="1"/>
  <c r="M3589" i="1"/>
  <c r="N3589" i="1" s="1"/>
  <c r="O3589" i="1" s="1"/>
  <c r="M3588" i="1"/>
  <c r="N3588" i="1" s="1"/>
  <c r="O3588" i="1" s="1"/>
  <c r="M3587" i="1"/>
  <c r="N3587" i="1" s="1"/>
  <c r="O3587" i="1" s="1"/>
  <c r="M3586" i="1"/>
  <c r="N3586" i="1" s="1"/>
  <c r="O3586" i="1" s="1"/>
  <c r="M3585" i="1"/>
  <c r="N3585" i="1" s="1"/>
  <c r="O3585" i="1" s="1"/>
  <c r="M3584" i="1"/>
  <c r="N3584" i="1" s="1"/>
  <c r="O3584" i="1" s="1"/>
  <c r="M3583" i="1"/>
  <c r="N3583" i="1" s="1"/>
  <c r="O3583" i="1" s="1"/>
  <c r="M3582" i="1"/>
  <c r="N3582" i="1" s="1"/>
  <c r="O3582" i="1" s="1"/>
  <c r="M3581" i="1"/>
  <c r="N3581" i="1" s="1"/>
  <c r="O3581" i="1" s="1"/>
  <c r="M3580" i="1"/>
  <c r="N3580" i="1" s="1"/>
  <c r="O3580" i="1" s="1"/>
  <c r="M3579" i="1"/>
  <c r="N3579" i="1" s="1"/>
  <c r="O3579" i="1" s="1"/>
  <c r="M3578" i="1"/>
  <c r="N3578" i="1" s="1"/>
  <c r="O3578" i="1" s="1"/>
  <c r="M3577" i="1"/>
  <c r="N3577" i="1" s="1"/>
  <c r="O3577" i="1" s="1"/>
  <c r="M3576" i="1"/>
  <c r="N3576" i="1" s="1"/>
  <c r="O3576" i="1" s="1"/>
  <c r="M3575" i="1"/>
  <c r="N3575" i="1" s="1"/>
  <c r="O3575" i="1" s="1"/>
  <c r="M3574" i="1"/>
  <c r="N3574" i="1" s="1"/>
  <c r="O3574" i="1" s="1"/>
  <c r="M3573" i="1"/>
  <c r="N3573" i="1" s="1"/>
  <c r="O3573" i="1" s="1"/>
  <c r="M3572" i="1"/>
  <c r="N3572" i="1" s="1"/>
  <c r="O3572" i="1" s="1"/>
  <c r="M3571" i="1"/>
  <c r="N3571" i="1" s="1"/>
  <c r="O3571" i="1" s="1"/>
  <c r="M3570" i="1"/>
  <c r="N3570" i="1" s="1"/>
  <c r="O3570" i="1" s="1"/>
  <c r="M3569" i="1"/>
  <c r="N3569" i="1" s="1"/>
  <c r="O3569" i="1" s="1"/>
  <c r="M3568" i="1"/>
  <c r="N3568" i="1" s="1"/>
  <c r="O3568" i="1" s="1"/>
  <c r="M3567" i="1"/>
  <c r="N3567" i="1" s="1"/>
  <c r="O3567" i="1" s="1"/>
  <c r="M3566" i="1"/>
  <c r="N3566" i="1" s="1"/>
  <c r="O3566" i="1" s="1"/>
  <c r="M3565" i="1"/>
  <c r="N3565" i="1" s="1"/>
  <c r="O3565" i="1" s="1"/>
  <c r="M3564" i="1"/>
  <c r="N3564" i="1" s="1"/>
  <c r="O3564" i="1" s="1"/>
  <c r="M3563" i="1"/>
  <c r="N3563" i="1" s="1"/>
  <c r="O3563" i="1" s="1"/>
  <c r="M3562" i="1"/>
  <c r="N3562" i="1" s="1"/>
  <c r="O3562" i="1" s="1"/>
  <c r="M3561" i="1"/>
  <c r="N3561" i="1" s="1"/>
  <c r="O3561" i="1" s="1"/>
  <c r="M3560" i="1"/>
  <c r="N3560" i="1" s="1"/>
  <c r="O3560" i="1" s="1"/>
  <c r="M3559" i="1"/>
  <c r="M3558" i="1"/>
  <c r="N3558" i="1" s="1"/>
  <c r="O3558" i="1" s="1"/>
  <c r="M3557" i="1"/>
  <c r="N3557" i="1" s="1"/>
  <c r="O3557" i="1" s="1"/>
  <c r="M3556" i="1"/>
  <c r="N3556" i="1" s="1"/>
  <c r="O3556" i="1" s="1"/>
  <c r="M3555" i="1"/>
  <c r="N3555" i="1" s="1"/>
  <c r="O3555" i="1" s="1"/>
  <c r="M3554" i="1"/>
  <c r="N3554" i="1" s="1"/>
  <c r="O3554" i="1" s="1"/>
  <c r="M3553" i="1"/>
  <c r="N3553" i="1" s="1"/>
  <c r="O3553" i="1" s="1"/>
  <c r="M3552" i="1"/>
  <c r="N3552" i="1" s="1"/>
  <c r="O3552" i="1" s="1"/>
  <c r="M3551" i="1"/>
  <c r="M3550" i="1"/>
  <c r="N3550" i="1" s="1"/>
  <c r="O3550" i="1" s="1"/>
  <c r="M3549" i="1"/>
  <c r="N3549" i="1" s="1"/>
  <c r="O3549" i="1" s="1"/>
  <c r="M3548" i="1"/>
  <c r="N3548" i="1" s="1"/>
  <c r="O3548" i="1" s="1"/>
  <c r="M3547" i="1"/>
  <c r="N3547" i="1" s="1"/>
  <c r="O3547" i="1" s="1"/>
  <c r="M3546" i="1"/>
  <c r="N3546" i="1" s="1"/>
  <c r="O3546" i="1" s="1"/>
  <c r="M3545" i="1"/>
  <c r="N3545" i="1" s="1"/>
  <c r="O3545" i="1" s="1"/>
  <c r="M3544" i="1"/>
  <c r="N3544" i="1" s="1"/>
  <c r="O3544" i="1" s="1"/>
  <c r="M3543" i="1"/>
  <c r="N3543" i="1" s="1"/>
  <c r="O3543" i="1" s="1"/>
  <c r="M3542" i="1"/>
  <c r="N3542" i="1" s="1"/>
  <c r="O3542" i="1" s="1"/>
  <c r="M3541" i="1"/>
  <c r="N3541" i="1" s="1"/>
  <c r="O3541" i="1" s="1"/>
  <c r="M3540" i="1"/>
  <c r="N3540" i="1" s="1"/>
  <c r="O3540" i="1" s="1"/>
  <c r="M3539" i="1"/>
  <c r="N3539" i="1" s="1"/>
  <c r="O3539" i="1" s="1"/>
  <c r="M3538" i="1"/>
  <c r="N3538" i="1" s="1"/>
  <c r="O3538" i="1" s="1"/>
  <c r="M3537" i="1"/>
  <c r="N3537" i="1" s="1"/>
  <c r="O3537" i="1" s="1"/>
  <c r="M3536" i="1"/>
  <c r="N3536" i="1" s="1"/>
  <c r="O3536" i="1" s="1"/>
  <c r="M3535" i="1"/>
  <c r="N3535" i="1" s="1"/>
  <c r="O3535" i="1" s="1"/>
  <c r="M3534" i="1"/>
  <c r="N3534" i="1" s="1"/>
  <c r="O3534" i="1" s="1"/>
  <c r="M3533" i="1"/>
  <c r="N3533" i="1" s="1"/>
  <c r="O3533" i="1" s="1"/>
  <c r="M3532" i="1"/>
  <c r="N3532" i="1" s="1"/>
  <c r="O3532" i="1" s="1"/>
  <c r="M3531" i="1"/>
  <c r="N3531" i="1" s="1"/>
  <c r="O3531" i="1" s="1"/>
  <c r="M3530" i="1"/>
  <c r="N3530" i="1" s="1"/>
  <c r="O3530" i="1" s="1"/>
  <c r="M3529" i="1"/>
  <c r="N3529" i="1" s="1"/>
  <c r="O3529" i="1" s="1"/>
  <c r="M3528" i="1"/>
  <c r="N3528" i="1" s="1"/>
  <c r="O3528" i="1" s="1"/>
  <c r="M3527" i="1"/>
  <c r="N3527" i="1" s="1"/>
  <c r="O3527" i="1" s="1"/>
  <c r="M3526" i="1"/>
  <c r="N3526" i="1" s="1"/>
  <c r="O3526" i="1" s="1"/>
  <c r="M3525" i="1"/>
  <c r="N3525" i="1" s="1"/>
  <c r="O3525" i="1" s="1"/>
  <c r="M3524" i="1"/>
  <c r="N3524" i="1" s="1"/>
  <c r="O3524" i="1" s="1"/>
  <c r="M3523" i="1"/>
  <c r="N3523" i="1" s="1"/>
  <c r="O3523" i="1" s="1"/>
  <c r="M3522" i="1"/>
  <c r="N3522" i="1" s="1"/>
  <c r="O3522" i="1" s="1"/>
  <c r="M3521" i="1"/>
  <c r="N3521" i="1" s="1"/>
  <c r="O3521" i="1" s="1"/>
  <c r="M3520" i="1"/>
  <c r="N3520" i="1" s="1"/>
  <c r="O3520" i="1" s="1"/>
  <c r="M3519" i="1"/>
  <c r="N3519" i="1" s="1"/>
  <c r="O3519" i="1" s="1"/>
  <c r="M3518" i="1"/>
  <c r="N3518" i="1" s="1"/>
  <c r="O3518" i="1" s="1"/>
  <c r="M3517" i="1"/>
  <c r="N3517" i="1" s="1"/>
  <c r="O3517" i="1" s="1"/>
  <c r="M3516" i="1"/>
  <c r="N3516" i="1" s="1"/>
  <c r="O3516" i="1" s="1"/>
  <c r="M3515" i="1"/>
  <c r="N3515" i="1" s="1"/>
  <c r="O3515" i="1" s="1"/>
  <c r="M3514" i="1"/>
  <c r="N3514" i="1" s="1"/>
  <c r="O3514" i="1" s="1"/>
  <c r="M3513" i="1"/>
  <c r="N3513" i="1" s="1"/>
  <c r="O3513" i="1" s="1"/>
  <c r="M3512" i="1"/>
  <c r="N3512" i="1" s="1"/>
  <c r="O3512" i="1" s="1"/>
  <c r="M3511" i="1"/>
  <c r="M3510" i="1"/>
  <c r="N3510" i="1" s="1"/>
  <c r="O3510" i="1" s="1"/>
  <c r="M3509" i="1"/>
  <c r="N3509" i="1" s="1"/>
  <c r="O3509" i="1" s="1"/>
  <c r="M3508" i="1"/>
  <c r="N3508" i="1" s="1"/>
  <c r="O3508" i="1" s="1"/>
  <c r="M3507" i="1"/>
  <c r="N3507" i="1" s="1"/>
  <c r="O3507" i="1" s="1"/>
  <c r="M3506" i="1"/>
  <c r="N3506" i="1" s="1"/>
  <c r="O3506" i="1" s="1"/>
  <c r="M3505" i="1"/>
  <c r="N3505" i="1" s="1"/>
  <c r="O3505" i="1" s="1"/>
  <c r="M3504" i="1"/>
  <c r="N3504" i="1" s="1"/>
  <c r="O3504" i="1" s="1"/>
  <c r="M3503" i="1"/>
  <c r="N3503" i="1" s="1"/>
  <c r="O3503" i="1" s="1"/>
  <c r="M3502" i="1"/>
  <c r="N3502" i="1" s="1"/>
  <c r="O3502" i="1" s="1"/>
  <c r="M3501" i="1"/>
  <c r="N3501" i="1" s="1"/>
  <c r="O3501" i="1" s="1"/>
  <c r="M3500" i="1"/>
  <c r="N3500" i="1" s="1"/>
  <c r="O3500" i="1" s="1"/>
  <c r="M3499" i="1"/>
  <c r="N3499" i="1" s="1"/>
  <c r="O3499" i="1" s="1"/>
  <c r="M3498" i="1"/>
  <c r="N3498" i="1" s="1"/>
  <c r="O3498" i="1" s="1"/>
  <c r="M3497" i="1"/>
  <c r="N3497" i="1" s="1"/>
  <c r="O3497" i="1" s="1"/>
  <c r="M3496" i="1"/>
  <c r="N3496" i="1" s="1"/>
  <c r="O3496" i="1" s="1"/>
  <c r="M3495" i="1"/>
  <c r="N3495" i="1" s="1"/>
  <c r="O3495" i="1" s="1"/>
  <c r="M3494" i="1"/>
  <c r="N3494" i="1" s="1"/>
  <c r="O3494" i="1" s="1"/>
  <c r="M3493" i="1"/>
  <c r="N3493" i="1" s="1"/>
  <c r="O3493" i="1" s="1"/>
  <c r="M3492" i="1"/>
  <c r="N3492" i="1" s="1"/>
  <c r="O3492" i="1" s="1"/>
  <c r="M3491" i="1"/>
  <c r="N3491" i="1" s="1"/>
  <c r="O3491" i="1" s="1"/>
  <c r="M3490" i="1"/>
  <c r="N3490" i="1" s="1"/>
  <c r="O3490" i="1" s="1"/>
  <c r="M3489" i="1"/>
  <c r="N3489" i="1" s="1"/>
  <c r="O3489" i="1" s="1"/>
  <c r="M3488" i="1"/>
  <c r="N3488" i="1" s="1"/>
  <c r="O3488" i="1" s="1"/>
  <c r="M3487" i="1"/>
  <c r="N3487" i="1" s="1"/>
  <c r="O3487" i="1" s="1"/>
  <c r="M3486" i="1"/>
  <c r="N3486" i="1" s="1"/>
  <c r="O3486" i="1" s="1"/>
  <c r="M3485" i="1"/>
  <c r="N3485" i="1" s="1"/>
  <c r="O3485" i="1" s="1"/>
  <c r="M3484" i="1"/>
  <c r="N3484" i="1" s="1"/>
  <c r="O3484" i="1" s="1"/>
  <c r="M3483" i="1"/>
  <c r="N3483" i="1" s="1"/>
  <c r="O3483" i="1" s="1"/>
  <c r="M3482" i="1"/>
  <c r="N3482" i="1" s="1"/>
  <c r="O3482" i="1" s="1"/>
  <c r="M3481" i="1"/>
  <c r="N3481" i="1" s="1"/>
  <c r="O3481" i="1" s="1"/>
  <c r="M3480" i="1"/>
  <c r="N3480" i="1" s="1"/>
  <c r="O3480" i="1" s="1"/>
  <c r="M3479" i="1"/>
  <c r="N3479" i="1" s="1"/>
  <c r="O3479" i="1" s="1"/>
  <c r="M3478" i="1"/>
  <c r="N3478" i="1" s="1"/>
  <c r="O3478" i="1" s="1"/>
  <c r="M3477" i="1"/>
  <c r="N3477" i="1" s="1"/>
  <c r="O3477" i="1" s="1"/>
  <c r="M3476" i="1"/>
  <c r="N3476" i="1" s="1"/>
  <c r="O3476" i="1" s="1"/>
  <c r="M3475" i="1"/>
  <c r="N3475" i="1" s="1"/>
  <c r="O3475" i="1" s="1"/>
  <c r="M3474" i="1"/>
  <c r="N3474" i="1" s="1"/>
  <c r="O3474" i="1" s="1"/>
  <c r="M3473" i="1"/>
  <c r="N3473" i="1" s="1"/>
  <c r="O3473" i="1" s="1"/>
  <c r="M3472" i="1"/>
  <c r="N3472" i="1" s="1"/>
  <c r="O3472" i="1" s="1"/>
  <c r="M3471" i="1"/>
  <c r="M3470" i="1"/>
  <c r="N3470" i="1" s="1"/>
  <c r="O3470" i="1" s="1"/>
  <c r="M3469" i="1"/>
  <c r="N3469" i="1" s="1"/>
  <c r="O3469" i="1" s="1"/>
  <c r="M3468" i="1"/>
  <c r="N3468" i="1" s="1"/>
  <c r="O3468" i="1" s="1"/>
  <c r="M3467" i="1"/>
  <c r="N3467" i="1" s="1"/>
  <c r="O3467" i="1" s="1"/>
  <c r="M3466" i="1"/>
  <c r="N3466" i="1" s="1"/>
  <c r="O3466" i="1" s="1"/>
  <c r="M3465" i="1"/>
  <c r="N3465" i="1" s="1"/>
  <c r="O3465" i="1" s="1"/>
  <c r="M3464" i="1"/>
  <c r="N3464" i="1" s="1"/>
  <c r="O3464" i="1" s="1"/>
  <c r="M3463" i="1"/>
  <c r="N3463" i="1" s="1"/>
  <c r="O3463" i="1" s="1"/>
  <c r="M3462" i="1"/>
  <c r="N3462" i="1" s="1"/>
  <c r="O3462" i="1" s="1"/>
  <c r="M3461" i="1"/>
  <c r="N3461" i="1" s="1"/>
  <c r="O3461" i="1" s="1"/>
  <c r="M3460" i="1"/>
  <c r="N3460" i="1" s="1"/>
  <c r="O3460" i="1" s="1"/>
  <c r="M3459" i="1"/>
  <c r="N3459" i="1" s="1"/>
  <c r="O3459" i="1" s="1"/>
  <c r="M3458" i="1"/>
  <c r="N3458" i="1" s="1"/>
  <c r="O3458" i="1" s="1"/>
  <c r="M3457" i="1"/>
  <c r="N3457" i="1" s="1"/>
  <c r="O3457" i="1" s="1"/>
  <c r="M3456" i="1"/>
  <c r="N3456" i="1" s="1"/>
  <c r="O3456" i="1" s="1"/>
  <c r="M3455" i="1"/>
  <c r="M3454" i="1"/>
  <c r="N3454" i="1" s="1"/>
  <c r="O3454" i="1" s="1"/>
  <c r="M3453" i="1"/>
  <c r="N3453" i="1" s="1"/>
  <c r="O3453" i="1" s="1"/>
  <c r="M3452" i="1"/>
  <c r="N3452" i="1" s="1"/>
  <c r="O3452" i="1" s="1"/>
  <c r="M3451" i="1"/>
  <c r="N3451" i="1" s="1"/>
  <c r="O3451" i="1" s="1"/>
  <c r="M3450" i="1"/>
  <c r="N3450" i="1" s="1"/>
  <c r="O3450" i="1" s="1"/>
  <c r="M3449" i="1"/>
  <c r="N3449" i="1" s="1"/>
  <c r="O3449" i="1" s="1"/>
  <c r="M3448" i="1"/>
  <c r="N3448" i="1" s="1"/>
  <c r="O3448" i="1" s="1"/>
  <c r="M3447" i="1"/>
  <c r="N3447" i="1" s="1"/>
  <c r="O3447" i="1" s="1"/>
  <c r="N3695" i="1"/>
  <c r="O3695" i="1" s="1"/>
  <c r="N3687" i="1"/>
  <c r="O3687" i="1" s="1"/>
  <c r="N3623" i="1"/>
  <c r="O3623" i="1" s="1"/>
  <c r="N3615" i="1"/>
  <c r="O3615" i="1" s="1"/>
  <c r="N3607" i="1"/>
  <c r="O3607" i="1" s="1"/>
  <c r="N3559" i="1"/>
  <c r="O3559" i="1" s="1"/>
  <c r="N3551" i="1"/>
  <c r="O3551" i="1" s="1"/>
  <c r="N3511" i="1"/>
  <c r="O3511" i="1" s="1"/>
  <c r="N3471" i="1"/>
  <c r="O3471" i="1" s="1"/>
  <c r="N3455" i="1"/>
  <c r="O3455" i="1" s="1"/>
  <c r="P3696" i="1"/>
  <c r="Q3696" i="1" s="1"/>
  <c r="R3696" i="1" s="1"/>
  <c r="P3695" i="1"/>
  <c r="Q3695" i="1" s="1"/>
  <c r="R3695" i="1" s="1"/>
  <c r="P3694" i="1"/>
  <c r="P3693" i="1"/>
  <c r="P3692" i="1"/>
  <c r="P3691" i="1"/>
  <c r="Q3691" i="1" s="1"/>
  <c r="R3691" i="1" s="1"/>
  <c r="P3690" i="1"/>
  <c r="Q3690" i="1" s="1"/>
  <c r="R3690" i="1" s="1"/>
  <c r="P3689" i="1"/>
  <c r="Q3689" i="1" s="1"/>
  <c r="R3689" i="1" s="1"/>
  <c r="P3688" i="1"/>
  <c r="Q3688" i="1" s="1"/>
  <c r="R3688" i="1" s="1"/>
  <c r="P3687" i="1"/>
  <c r="Q3687" i="1" s="1"/>
  <c r="R3687" i="1" s="1"/>
  <c r="P3686" i="1"/>
  <c r="Q3686" i="1" s="1"/>
  <c r="R3686" i="1" s="1"/>
  <c r="P3685" i="1"/>
  <c r="Q3685" i="1" s="1"/>
  <c r="R3685" i="1" s="1"/>
  <c r="P3684" i="1"/>
  <c r="Q3684" i="1" s="1"/>
  <c r="R3684" i="1" s="1"/>
  <c r="P3683" i="1"/>
  <c r="Q3683" i="1" s="1"/>
  <c r="R3683" i="1" s="1"/>
  <c r="P3682" i="1"/>
  <c r="Q3682" i="1" s="1"/>
  <c r="R3682" i="1" s="1"/>
  <c r="P3681" i="1"/>
  <c r="Q3681" i="1" s="1"/>
  <c r="R3681" i="1" s="1"/>
  <c r="P3680" i="1"/>
  <c r="Q3680" i="1" s="1"/>
  <c r="R3680" i="1" s="1"/>
  <c r="P3679" i="1"/>
  <c r="Q3679" i="1" s="1"/>
  <c r="R3679" i="1" s="1"/>
  <c r="P3678" i="1"/>
  <c r="Q3678" i="1" s="1"/>
  <c r="R3678" i="1" s="1"/>
  <c r="P3677" i="1"/>
  <c r="Q3677" i="1" s="1"/>
  <c r="R3677" i="1" s="1"/>
  <c r="P3676" i="1"/>
  <c r="Q3676" i="1" s="1"/>
  <c r="R3676" i="1" s="1"/>
  <c r="P3675" i="1"/>
  <c r="Q3675" i="1" s="1"/>
  <c r="R3675" i="1" s="1"/>
  <c r="P3674" i="1"/>
  <c r="Q3674" i="1" s="1"/>
  <c r="R3674" i="1" s="1"/>
  <c r="P3673" i="1"/>
  <c r="Q3673" i="1" s="1"/>
  <c r="R3673" i="1" s="1"/>
  <c r="P3672" i="1"/>
  <c r="Q3672" i="1" s="1"/>
  <c r="R3672" i="1" s="1"/>
  <c r="P3671" i="1"/>
  <c r="Q3671" i="1" s="1"/>
  <c r="R3671" i="1" s="1"/>
  <c r="P3670" i="1"/>
  <c r="Q3670" i="1" s="1"/>
  <c r="R3670" i="1" s="1"/>
  <c r="P3669" i="1"/>
  <c r="Q3669" i="1" s="1"/>
  <c r="R3669" i="1" s="1"/>
  <c r="P3668" i="1"/>
  <c r="Q3668" i="1" s="1"/>
  <c r="R3668" i="1" s="1"/>
  <c r="P3667" i="1"/>
  <c r="Q3667" i="1" s="1"/>
  <c r="R3667" i="1" s="1"/>
  <c r="P3666" i="1"/>
  <c r="Q3666" i="1" s="1"/>
  <c r="R3666" i="1" s="1"/>
  <c r="P3665" i="1"/>
  <c r="Q3665" i="1" s="1"/>
  <c r="R3665" i="1" s="1"/>
  <c r="P3664" i="1"/>
  <c r="Q3664" i="1" s="1"/>
  <c r="R3664" i="1" s="1"/>
  <c r="P3663" i="1"/>
  <c r="Q3663" i="1" s="1"/>
  <c r="R3663" i="1" s="1"/>
  <c r="P3662" i="1"/>
  <c r="Q3662" i="1" s="1"/>
  <c r="R3662" i="1" s="1"/>
  <c r="P3661" i="1"/>
  <c r="Q3661" i="1" s="1"/>
  <c r="R3661" i="1" s="1"/>
  <c r="P3660" i="1"/>
  <c r="Q3660" i="1" s="1"/>
  <c r="R3660" i="1" s="1"/>
  <c r="P3659" i="1"/>
  <c r="Q3659" i="1" s="1"/>
  <c r="R3659" i="1" s="1"/>
  <c r="P3658" i="1"/>
  <c r="Q3658" i="1" s="1"/>
  <c r="R3658" i="1" s="1"/>
  <c r="P3657" i="1"/>
  <c r="Q3657" i="1" s="1"/>
  <c r="R3657" i="1" s="1"/>
  <c r="P3656" i="1"/>
  <c r="Q3656" i="1" s="1"/>
  <c r="R3656" i="1" s="1"/>
  <c r="P3655" i="1"/>
  <c r="Q3655" i="1" s="1"/>
  <c r="R3655" i="1" s="1"/>
  <c r="P3654" i="1"/>
  <c r="Q3654" i="1" s="1"/>
  <c r="R3654" i="1" s="1"/>
  <c r="P3653" i="1"/>
  <c r="Q3653" i="1" s="1"/>
  <c r="R3653" i="1" s="1"/>
  <c r="P3652" i="1"/>
  <c r="Q3652" i="1" s="1"/>
  <c r="R3652" i="1" s="1"/>
  <c r="P3651" i="1"/>
  <c r="Q3651" i="1" s="1"/>
  <c r="R3651" i="1" s="1"/>
  <c r="P3650" i="1"/>
  <c r="Q3650" i="1" s="1"/>
  <c r="R3650" i="1" s="1"/>
  <c r="P3649" i="1"/>
  <c r="Q3649" i="1" s="1"/>
  <c r="R3649" i="1" s="1"/>
  <c r="P3648" i="1"/>
  <c r="Q3648" i="1" s="1"/>
  <c r="R3648" i="1" s="1"/>
  <c r="P3647" i="1"/>
  <c r="Q3647" i="1" s="1"/>
  <c r="R3647" i="1" s="1"/>
  <c r="P3646" i="1"/>
  <c r="Q3646" i="1" s="1"/>
  <c r="R3646" i="1" s="1"/>
  <c r="P3645" i="1"/>
  <c r="Q3645" i="1" s="1"/>
  <c r="R3645" i="1" s="1"/>
  <c r="P3644" i="1"/>
  <c r="Q3644" i="1" s="1"/>
  <c r="R3644" i="1" s="1"/>
  <c r="P3643" i="1"/>
  <c r="Q3643" i="1" s="1"/>
  <c r="R3643" i="1" s="1"/>
  <c r="P3642" i="1"/>
  <c r="Q3642" i="1" s="1"/>
  <c r="R3642" i="1" s="1"/>
  <c r="P3641" i="1"/>
  <c r="Q3641" i="1" s="1"/>
  <c r="R3641" i="1" s="1"/>
  <c r="P3640" i="1"/>
  <c r="Q3640" i="1" s="1"/>
  <c r="R3640" i="1" s="1"/>
  <c r="P3639" i="1"/>
  <c r="Q3639" i="1" s="1"/>
  <c r="R3639" i="1" s="1"/>
  <c r="P3638" i="1"/>
  <c r="Q3638" i="1" s="1"/>
  <c r="R3638" i="1" s="1"/>
  <c r="P3637" i="1"/>
  <c r="Q3637" i="1" s="1"/>
  <c r="R3637" i="1" s="1"/>
  <c r="P3636" i="1"/>
  <c r="Q3636" i="1" s="1"/>
  <c r="R3636" i="1" s="1"/>
  <c r="P3635" i="1"/>
  <c r="Q3635" i="1" s="1"/>
  <c r="R3635" i="1" s="1"/>
  <c r="P3634" i="1"/>
  <c r="Q3634" i="1" s="1"/>
  <c r="R3634" i="1" s="1"/>
  <c r="P3633" i="1"/>
  <c r="Q3633" i="1" s="1"/>
  <c r="R3633" i="1" s="1"/>
  <c r="P3632" i="1"/>
  <c r="Q3632" i="1" s="1"/>
  <c r="R3632" i="1" s="1"/>
  <c r="P3631" i="1"/>
  <c r="Q3631" i="1" s="1"/>
  <c r="R3631" i="1" s="1"/>
  <c r="P3630" i="1"/>
  <c r="Q3630" i="1" s="1"/>
  <c r="R3630" i="1" s="1"/>
  <c r="P3629" i="1"/>
  <c r="Q3629" i="1" s="1"/>
  <c r="R3629" i="1" s="1"/>
  <c r="P3628" i="1"/>
  <c r="Q3628" i="1" s="1"/>
  <c r="R3628" i="1" s="1"/>
  <c r="P3627" i="1"/>
  <c r="Q3627" i="1" s="1"/>
  <c r="R3627" i="1" s="1"/>
  <c r="P3626" i="1"/>
  <c r="Q3626" i="1" s="1"/>
  <c r="R3626" i="1" s="1"/>
  <c r="P3625" i="1"/>
  <c r="Q3625" i="1" s="1"/>
  <c r="R3625" i="1" s="1"/>
  <c r="P3624" i="1"/>
  <c r="Q3624" i="1" s="1"/>
  <c r="R3624" i="1" s="1"/>
  <c r="P3623" i="1"/>
  <c r="Q3623" i="1" s="1"/>
  <c r="R3623" i="1" s="1"/>
  <c r="P3622" i="1"/>
  <c r="Q3622" i="1" s="1"/>
  <c r="R3622" i="1" s="1"/>
  <c r="P3621" i="1"/>
  <c r="Q3621" i="1" s="1"/>
  <c r="R3621" i="1" s="1"/>
  <c r="P3620" i="1"/>
  <c r="Q3620" i="1" s="1"/>
  <c r="R3620" i="1" s="1"/>
  <c r="P3619" i="1"/>
  <c r="Q3619" i="1" s="1"/>
  <c r="R3619" i="1" s="1"/>
  <c r="P3618" i="1"/>
  <c r="Q3618" i="1" s="1"/>
  <c r="R3618" i="1" s="1"/>
  <c r="P3617" i="1"/>
  <c r="Q3617" i="1" s="1"/>
  <c r="R3617" i="1" s="1"/>
  <c r="P3616" i="1"/>
  <c r="Q3616" i="1" s="1"/>
  <c r="R3616" i="1" s="1"/>
  <c r="P3615" i="1"/>
  <c r="Q3615" i="1" s="1"/>
  <c r="R3615" i="1" s="1"/>
  <c r="P3614" i="1"/>
  <c r="Q3614" i="1" s="1"/>
  <c r="R3614" i="1" s="1"/>
  <c r="P3613" i="1"/>
  <c r="Q3613" i="1" s="1"/>
  <c r="R3613" i="1" s="1"/>
  <c r="P3612" i="1"/>
  <c r="Q3612" i="1" s="1"/>
  <c r="R3612" i="1" s="1"/>
  <c r="P3611" i="1"/>
  <c r="Q3611" i="1" s="1"/>
  <c r="R3611" i="1" s="1"/>
  <c r="P3610" i="1"/>
  <c r="Q3610" i="1" s="1"/>
  <c r="R3610" i="1" s="1"/>
  <c r="P3609" i="1"/>
  <c r="Q3609" i="1" s="1"/>
  <c r="R3609" i="1" s="1"/>
  <c r="P3608" i="1"/>
  <c r="Q3608" i="1" s="1"/>
  <c r="R3608" i="1" s="1"/>
  <c r="P3607" i="1"/>
  <c r="Q3607" i="1" s="1"/>
  <c r="R3607" i="1" s="1"/>
  <c r="P3606" i="1"/>
  <c r="Q3606" i="1" s="1"/>
  <c r="R3606" i="1" s="1"/>
  <c r="P3605" i="1"/>
  <c r="Q3605" i="1" s="1"/>
  <c r="R3605" i="1" s="1"/>
  <c r="P3604" i="1"/>
  <c r="Q3604" i="1" s="1"/>
  <c r="R3604" i="1" s="1"/>
  <c r="P3603" i="1"/>
  <c r="Q3603" i="1" s="1"/>
  <c r="R3603" i="1" s="1"/>
  <c r="P3602" i="1"/>
  <c r="Q3602" i="1" s="1"/>
  <c r="R3602" i="1" s="1"/>
  <c r="P3601" i="1"/>
  <c r="Q3601" i="1" s="1"/>
  <c r="R3601" i="1" s="1"/>
  <c r="P3600" i="1"/>
  <c r="Q3600" i="1" s="1"/>
  <c r="R3600" i="1" s="1"/>
  <c r="P3599" i="1"/>
  <c r="Q3599" i="1" s="1"/>
  <c r="R3599" i="1" s="1"/>
  <c r="P3598" i="1"/>
  <c r="Q3598" i="1" s="1"/>
  <c r="R3598" i="1" s="1"/>
  <c r="P3597" i="1"/>
  <c r="Q3597" i="1" s="1"/>
  <c r="R3597" i="1" s="1"/>
  <c r="P3596" i="1"/>
  <c r="Q3596" i="1" s="1"/>
  <c r="R3596" i="1" s="1"/>
  <c r="P3595" i="1"/>
  <c r="Q3595" i="1" s="1"/>
  <c r="R3595" i="1" s="1"/>
  <c r="P3594" i="1"/>
  <c r="Q3594" i="1" s="1"/>
  <c r="R3594" i="1" s="1"/>
  <c r="P3593" i="1"/>
  <c r="Q3593" i="1" s="1"/>
  <c r="R3593" i="1" s="1"/>
  <c r="P3592" i="1"/>
  <c r="Q3592" i="1" s="1"/>
  <c r="R3592" i="1" s="1"/>
  <c r="P3591" i="1"/>
  <c r="Q3591" i="1" s="1"/>
  <c r="R3591" i="1" s="1"/>
  <c r="P3590" i="1"/>
  <c r="Q3590" i="1" s="1"/>
  <c r="R3590" i="1" s="1"/>
  <c r="P3589" i="1"/>
  <c r="Q3589" i="1" s="1"/>
  <c r="R3589" i="1" s="1"/>
  <c r="P3588" i="1"/>
  <c r="Q3588" i="1" s="1"/>
  <c r="R3588" i="1" s="1"/>
  <c r="P3587" i="1"/>
  <c r="Q3587" i="1" s="1"/>
  <c r="R3587" i="1" s="1"/>
  <c r="P3586" i="1"/>
  <c r="Q3586" i="1" s="1"/>
  <c r="R3586" i="1" s="1"/>
  <c r="P3585" i="1"/>
  <c r="Q3585" i="1" s="1"/>
  <c r="R3585" i="1" s="1"/>
  <c r="P3584" i="1"/>
  <c r="Q3584" i="1" s="1"/>
  <c r="R3584" i="1" s="1"/>
  <c r="P3583" i="1"/>
  <c r="Q3583" i="1" s="1"/>
  <c r="R3583" i="1" s="1"/>
  <c r="P3582" i="1"/>
  <c r="Q3582" i="1" s="1"/>
  <c r="R3582" i="1" s="1"/>
  <c r="P3581" i="1"/>
  <c r="Q3581" i="1" s="1"/>
  <c r="R3581" i="1" s="1"/>
  <c r="P3580" i="1"/>
  <c r="Q3580" i="1" s="1"/>
  <c r="R3580" i="1" s="1"/>
  <c r="P3579" i="1"/>
  <c r="Q3579" i="1" s="1"/>
  <c r="R3579" i="1" s="1"/>
  <c r="P3578" i="1"/>
  <c r="Q3578" i="1" s="1"/>
  <c r="R3578" i="1" s="1"/>
  <c r="P3577" i="1"/>
  <c r="Q3577" i="1" s="1"/>
  <c r="R3577" i="1" s="1"/>
  <c r="P3576" i="1"/>
  <c r="Q3576" i="1" s="1"/>
  <c r="R3576" i="1" s="1"/>
  <c r="P3575" i="1"/>
  <c r="Q3575" i="1" s="1"/>
  <c r="R3575" i="1" s="1"/>
  <c r="P3574" i="1"/>
  <c r="Q3574" i="1" s="1"/>
  <c r="R3574" i="1" s="1"/>
  <c r="P3573" i="1"/>
  <c r="Q3573" i="1" s="1"/>
  <c r="R3573" i="1" s="1"/>
  <c r="P3572" i="1"/>
  <c r="Q3572" i="1" s="1"/>
  <c r="R3572" i="1" s="1"/>
  <c r="P3571" i="1"/>
  <c r="Q3571" i="1" s="1"/>
  <c r="R3571" i="1" s="1"/>
  <c r="P3570" i="1"/>
  <c r="Q3570" i="1" s="1"/>
  <c r="R3570" i="1" s="1"/>
  <c r="P3569" i="1"/>
  <c r="Q3569" i="1" s="1"/>
  <c r="R3569" i="1" s="1"/>
  <c r="P3568" i="1"/>
  <c r="Q3568" i="1" s="1"/>
  <c r="R3568" i="1" s="1"/>
  <c r="P3567" i="1"/>
  <c r="Q3567" i="1" s="1"/>
  <c r="R3567" i="1" s="1"/>
  <c r="P3566" i="1"/>
  <c r="Q3566" i="1" s="1"/>
  <c r="R3566" i="1" s="1"/>
  <c r="P3565" i="1"/>
  <c r="Q3565" i="1" s="1"/>
  <c r="R3565" i="1" s="1"/>
  <c r="P3564" i="1"/>
  <c r="Q3564" i="1" s="1"/>
  <c r="R3564" i="1" s="1"/>
  <c r="P3563" i="1"/>
  <c r="Q3563" i="1" s="1"/>
  <c r="R3563" i="1" s="1"/>
  <c r="P3562" i="1"/>
  <c r="Q3562" i="1" s="1"/>
  <c r="R3562" i="1" s="1"/>
  <c r="P3561" i="1"/>
  <c r="Q3561" i="1" s="1"/>
  <c r="R3561" i="1" s="1"/>
  <c r="P3560" i="1"/>
  <c r="Q3560" i="1" s="1"/>
  <c r="R3560" i="1" s="1"/>
  <c r="P3559" i="1"/>
  <c r="Q3559" i="1" s="1"/>
  <c r="R3559" i="1" s="1"/>
  <c r="P3558" i="1"/>
  <c r="Q3558" i="1" s="1"/>
  <c r="R3558" i="1" s="1"/>
  <c r="P3557" i="1"/>
  <c r="Q3557" i="1" s="1"/>
  <c r="R3557" i="1" s="1"/>
  <c r="P3556" i="1"/>
  <c r="Q3556" i="1" s="1"/>
  <c r="R3556" i="1" s="1"/>
  <c r="P3555" i="1"/>
  <c r="Q3555" i="1" s="1"/>
  <c r="R3555" i="1" s="1"/>
  <c r="P3554" i="1"/>
  <c r="Q3554" i="1" s="1"/>
  <c r="R3554" i="1" s="1"/>
  <c r="P3553" i="1"/>
  <c r="Q3553" i="1" s="1"/>
  <c r="R3553" i="1" s="1"/>
  <c r="P3552" i="1"/>
  <c r="Q3552" i="1" s="1"/>
  <c r="R3552" i="1" s="1"/>
  <c r="P3551" i="1"/>
  <c r="Q3551" i="1" s="1"/>
  <c r="R3551" i="1" s="1"/>
  <c r="P3550" i="1"/>
  <c r="Q3550" i="1" s="1"/>
  <c r="R3550" i="1" s="1"/>
  <c r="P3549" i="1"/>
  <c r="Q3549" i="1" s="1"/>
  <c r="R3549" i="1" s="1"/>
  <c r="P3548" i="1"/>
  <c r="Q3548" i="1" s="1"/>
  <c r="R3548" i="1" s="1"/>
  <c r="P3547" i="1"/>
  <c r="Q3547" i="1" s="1"/>
  <c r="R3547" i="1" s="1"/>
  <c r="P3546" i="1"/>
  <c r="Q3546" i="1" s="1"/>
  <c r="R3546" i="1" s="1"/>
  <c r="P3545" i="1"/>
  <c r="Q3545" i="1" s="1"/>
  <c r="R3545" i="1" s="1"/>
  <c r="P3544" i="1"/>
  <c r="Q3544" i="1" s="1"/>
  <c r="R3544" i="1" s="1"/>
  <c r="P3543" i="1"/>
  <c r="Q3543" i="1" s="1"/>
  <c r="R3543" i="1" s="1"/>
  <c r="P3542" i="1"/>
  <c r="Q3542" i="1" s="1"/>
  <c r="R3542" i="1" s="1"/>
  <c r="P3541" i="1"/>
  <c r="Q3541" i="1" s="1"/>
  <c r="R3541" i="1" s="1"/>
  <c r="P3540" i="1"/>
  <c r="Q3540" i="1" s="1"/>
  <c r="R3540" i="1" s="1"/>
  <c r="P3539" i="1"/>
  <c r="Q3539" i="1" s="1"/>
  <c r="R3539" i="1" s="1"/>
  <c r="P3538" i="1"/>
  <c r="Q3538" i="1" s="1"/>
  <c r="R3538" i="1" s="1"/>
  <c r="P3537" i="1"/>
  <c r="Q3537" i="1" s="1"/>
  <c r="R3537" i="1" s="1"/>
  <c r="P3536" i="1"/>
  <c r="Q3536" i="1" s="1"/>
  <c r="R3536" i="1" s="1"/>
  <c r="P3535" i="1"/>
  <c r="Q3535" i="1" s="1"/>
  <c r="R3535" i="1" s="1"/>
  <c r="P3534" i="1"/>
  <c r="Q3534" i="1" s="1"/>
  <c r="R3534" i="1" s="1"/>
  <c r="P3533" i="1"/>
  <c r="Q3533" i="1" s="1"/>
  <c r="R3533" i="1" s="1"/>
  <c r="P3532" i="1"/>
  <c r="Q3532" i="1" s="1"/>
  <c r="R3532" i="1" s="1"/>
  <c r="P3531" i="1"/>
  <c r="Q3531" i="1" s="1"/>
  <c r="R3531" i="1" s="1"/>
  <c r="P3530" i="1"/>
  <c r="Q3530" i="1" s="1"/>
  <c r="R3530" i="1" s="1"/>
  <c r="P3529" i="1"/>
  <c r="Q3529" i="1" s="1"/>
  <c r="R3529" i="1" s="1"/>
  <c r="P3528" i="1"/>
  <c r="Q3528" i="1" s="1"/>
  <c r="R3528" i="1" s="1"/>
  <c r="P3527" i="1"/>
  <c r="Q3527" i="1" s="1"/>
  <c r="R3527" i="1" s="1"/>
  <c r="P3526" i="1"/>
  <c r="Q3526" i="1" s="1"/>
  <c r="R3526" i="1" s="1"/>
  <c r="P3525" i="1"/>
  <c r="Q3525" i="1" s="1"/>
  <c r="R3525" i="1" s="1"/>
  <c r="P3524" i="1"/>
  <c r="Q3524" i="1" s="1"/>
  <c r="R3524" i="1" s="1"/>
  <c r="P3523" i="1"/>
  <c r="Q3523" i="1" s="1"/>
  <c r="R3523" i="1" s="1"/>
  <c r="P3522" i="1"/>
  <c r="Q3522" i="1" s="1"/>
  <c r="R3522" i="1" s="1"/>
  <c r="P3521" i="1"/>
  <c r="Q3521" i="1" s="1"/>
  <c r="R3521" i="1" s="1"/>
  <c r="P3520" i="1"/>
  <c r="Q3520" i="1" s="1"/>
  <c r="R3520" i="1" s="1"/>
  <c r="P3519" i="1"/>
  <c r="Q3519" i="1" s="1"/>
  <c r="R3519" i="1" s="1"/>
  <c r="P3518" i="1"/>
  <c r="Q3518" i="1" s="1"/>
  <c r="R3518" i="1" s="1"/>
  <c r="P3517" i="1"/>
  <c r="Q3517" i="1" s="1"/>
  <c r="R3517" i="1" s="1"/>
  <c r="P3516" i="1"/>
  <c r="Q3516" i="1" s="1"/>
  <c r="R3516" i="1" s="1"/>
  <c r="P3515" i="1"/>
  <c r="Q3515" i="1" s="1"/>
  <c r="R3515" i="1" s="1"/>
  <c r="P3514" i="1"/>
  <c r="Q3514" i="1" s="1"/>
  <c r="R3514" i="1" s="1"/>
  <c r="P3513" i="1"/>
  <c r="Q3513" i="1" s="1"/>
  <c r="R3513" i="1" s="1"/>
  <c r="P3512" i="1"/>
  <c r="Q3512" i="1" s="1"/>
  <c r="R3512" i="1" s="1"/>
  <c r="P3511" i="1"/>
  <c r="Q3511" i="1" s="1"/>
  <c r="R3511" i="1" s="1"/>
  <c r="P3510" i="1"/>
  <c r="Q3510" i="1" s="1"/>
  <c r="R3510" i="1" s="1"/>
  <c r="P3509" i="1"/>
  <c r="Q3509" i="1" s="1"/>
  <c r="R3509" i="1" s="1"/>
  <c r="P3508" i="1"/>
  <c r="Q3508" i="1" s="1"/>
  <c r="R3508" i="1" s="1"/>
  <c r="P3507" i="1"/>
  <c r="Q3507" i="1" s="1"/>
  <c r="R3507" i="1" s="1"/>
  <c r="P3506" i="1"/>
  <c r="Q3506" i="1" s="1"/>
  <c r="R3506" i="1" s="1"/>
  <c r="P3505" i="1"/>
  <c r="Q3505" i="1" s="1"/>
  <c r="R3505" i="1" s="1"/>
  <c r="P3504" i="1"/>
  <c r="Q3504" i="1" s="1"/>
  <c r="R3504" i="1" s="1"/>
  <c r="P3503" i="1"/>
  <c r="Q3503" i="1" s="1"/>
  <c r="R3503" i="1" s="1"/>
  <c r="P3502" i="1"/>
  <c r="Q3502" i="1" s="1"/>
  <c r="R3502" i="1" s="1"/>
  <c r="P3501" i="1"/>
  <c r="Q3501" i="1" s="1"/>
  <c r="R3501" i="1" s="1"/>
  <c r="P3500" i="1"/>
  <c r="Q3500" i="1" s="1"/>
  <c r="R3500" i="1" s="1"/>
  <c r="P3499" i="1"/>
  <c r="Q3499" i="1" s="1"/>
  <c r="R3499" i="1" s="1"/>
  <c r="P3498" i="1"/>
  <c r="Q3498" i="1" s="1"/>
  <c r="R3498" i="1" s="1"/>
  <c r="P3497" i="1"/>
  <c r="Q3497" i="1" s="1"/>
  <c r="R3497" i="1" s="1"/>
  <c r="P3496" i="1"/>
  <c r="Q3496" i="1" s="1"/>
  <c r="R3496" i="1" s="1"/>
  <c r="P3495" i="1"/>
  <c r="Q3495" i="1" s="1"/>
  <c r="R3495" i="1" s="1"/>
  <c r="P3494" i="1"/>
  <c r="Q3494" i="1" s="1"/>
  <c r="R3494" i="1" s="1"/>
  <c r="P3493" i="1"/>
  <c r="Q3493" i="1" s="1"/>
  <c r="R3493" i="1" s="1"/>
  <c r="P3492" i="1"/>
  <c r="Q3492" i="1" s="1"/>
  <c r="R3492" i="1" s="1"/>
  <c r="P3491" i="1"/>
  <c r="Q3491" i="1" s="1"/>
  <c r="R3491" i="1" s="1"/>
  <c r="P3490" i="1"/>
  <c r="Q3490" i="1" s="1"/>
  <c r="R3490" i="1" s="1"/>
  <c r="P3489" i="1"/>
  <c r="Q3489" i="1" s="1"/>
  <c r="R3489" i="1" s="1"/>
  <c r="P3488" i="1"/>
  <c r="Q3488" i="1" s="1"/>
  <c r="R3488" i="1" s="1"/>
  <c r="P3487" i="1"/>
  <c r="Q3487" i="1" s="1"/>
  <c r="R3487" i="1" s="1"/>
  <c r="P3486" i="1"/>
  <c r="Q3486" i="1" s="1"/>
  <c r="R3486" i="1" s="1"/>
  <c r="P3485" i="1"/>
  <c r="Q3485" i="1" s="1"/>
  <c r="R3485" i="1" s="1"/>
  <c r="P3484" i="1"/>
  <c r="Q3484" i="1" s="1"/>
  <c r="R3484" i="1" s="1"/>
  <c r="P3483" i="1"/>
  <c r="Q3483" i="1" s="1"/>
  <c r="R3483" i="1" s="1"/>
  <c r="P3482" i="1"/>
  <c r="Q3482" i="1" s="1"/>
  <c r="R3482" i="1" s="1"/>
  <c r="P3481" i="1"/>
  <c r="Q3481" i="1" s="1"/>
  <c r="R3481" i="1" s="1"/>
  <c r="P3480" i="1"/>
  <c r="Q3480" i="1" s="1"/>
  <c r="R3480" i="1" s="1"/>
  <c r="P3479" i="1"/>
  <c r="Q3479" i="1" s="1"/>
  <c r="R3479" i="1" s="1"/>
  <c r="P3478" i="1"/>
  <c r="Q3478" i="1" s="1"/>
  <c r="R3478" i="1" s="1"/>
  <c r="P3477" i="1"/>
  <c r="Q3477" i="1" s="1"/>
  <c r="R3477" i="1" s="1"/>
  <c r="P3476" i="1"/>
  <c r="Q3476" i="1" s="1"/>
  <c r="R3476" i="1" s="1"/>
  <c r="P3475" i="1"/>
  <c r="Q3475" i="1" s="1"/>
  <c r="R3475" i="1" s="1"/>
  <c r="P3474" i="1"/>
  <c r="Q3474" i="1" s="1"/>
  <c r="R3474" i="1" s="1"/>
  <c r="P3473" i="1"/>
  <c r="Q3473" i="1" s="1"/>
  <c r="R3473" i="1" s="1"/>
  <c r="P3472" i="1"/>
  <c r="Q3472" i="1" s="1"/>
  <c r="R3472" i="1" s="1"/>
  <c r="P3471" i="1"/>
  <c r="Q3471" i="1" s="1"/>
  <c r="R3471" i="1" s="1"/>
  <c r="P3470" i="1"/>
  <c r="Q3470" i="1" s="1"/>
  <c r="R3470" i="1" s="1"/>
  <c r="P3469" i="1"/>
  <c r="Q3469" i="1" s="1"/>
  <c r="R3469" i="1" s="1"/>
  <c r="P3468" i="1"/>
  <c r="Q3468" i="1" s="1"/>
  <c r="R3468" i="1" s="1"/>
  <c r="P3467" i="1"/>
  <c r="Q3467" i="1" s="1"/>
  <c r="R3467" i="1" s="1"/>
  <c r="P3466" i="1"/>
  <c r="Q3466" i="1" s="1"/>
  <c r="R3466" i="1" s="1"/>
  <c r="P3465" i="1"/>
  <c r="Q3465" i="1" s="1"/>
  <c r="R3465" i="1" s="1"/>
  <c r="P3464" i="1"/>
  <c r="Q3464" i="1" s="1"/>
  <c r="R3464" i="1" s="1"/>
  <c r="P3463" i="1"/>
  <c r="Q3463" i="1" s="1"/>
  <c r="R3463" i="1" s="1"/>
  <c r="P3462" i="1"/>
  <c r="Q3462" i="1" s="1"/>
  <c r="R3462" i="1" s="1"/>
  <c r="P3461" i="1"/>
  <c r="Q3461" i="1" s="1"/>
  <c r="R3461" i="1" s="1"/>
  <c r="P3460" i="1"/>
  <c r="Q3460" i="1" s="1"/>
  <c r="R3460" i="1" s="1"/>
  <c r="P3459" i="1"/>
  <c r="Q3459" i="1" s="1"/>
  <c r="R3459" i="1" s="1"/>
  <c r="P3458" i="1"/>
  <c r="Q3458" i="1" s="1"/>
  <c r="R3458" i="1" s="1"/>
  <c r="P3457" i="1"/>
  <c r="Q3457" i="1" s="1"/>
  <c r="R3457" i="1" s="1"/>
  <c r="P3456" i="1"/>
  <c r="Q3456" i="1" s="1"/>
  <c r="R3456" i="1" s="1"/>
  <c r="P3455" i="1"/>
  <c r="Q3455" i="1" s="1"/>
  <c r="R3455" i="1" s="1"/>
  <c r="P3454" i="1"/>
  <c r="Q3454" i="1" s="1"/>
  <c r="R3454" i="1" s="1"/>
  <c r="P3453" i="1"/>
  <c r="Q3453" i="1" s="1"/>
  <c r="R3453" i="1" s="1"/>
  <c r="P3452" i="1"/>
  <c r="Q3452" i="1" s="1"/>
  <c r="R3452" i="1" s="1"/>
  <c r="P3451" i="1"/>
  <c r="Q3451" i="1" s="1"/>
  <c r="R3451" i="1" s="1"/>
  <c r="P3450" i="1"/>
  <c r="Q3450" i="1" s="1"/>
  <c r="R3450" i="1" s="1"/>
  <c r="P3449" i="1"/>
  <c r="Q3449" i="1" s="1"/>
  <c r="R3449" i="1" s="1"/>
  <c r="P3448" i="1"/>
  <c r="Q3448" i="1" s="1"/>
  <c r="R3448" i="1" s="1"/>
  <c r="P3447" i="1"/>
  <c r="Q3447" i="1" s="1"/>
  <c r="R3447" i="1" s="1"/>
  <c r="Q3694" i="1"/>
  <c r="R3694" i="1" s="1"/>
  <c r="Q3693" i="1"/>
  <c r="R3693" i="1" s="1"/>
  <c r="Q3692" i="1"/>
  <c r="R3692" i="1" s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J3446" i="1"/>
  <c r="L3446" i="1" s="1"/>
  <c r="J3445" i="1"/>
  <c r="L3445" i="1" s="1"/>
  <c r="J3444" i="1"/>
  <c r="J3443" i="1"/>
  <c r="J3442" i="1"/>
  <c r="J3441" i="1"/>
  <c r="L3441" i="1" s="1"/>
  <c r="J3440" i="1"/>
  <c r="L3440" i="1" s="1"/>
  <c r="J3439" i="1"/>
  <c r="L3439" i="1" s="1"/>
  <c r="J3438" i="1"/>
  <c r="L3438" i="1" s="1"/>
  <c r="J3437" i="1"/>
  <c r="L3437" i="1" s="1"/>
  <c r="J3436" i="1"/>
  <c r="L3436" i="1" s="1"/>
  <c r="J3435" i="1"/>
  <c r="L3435" i="1" s="1"/>
  <c r="J3434" i="1"/>
  <c r="L3434" i="1" s="1"/>
  <c r="J3433" i="1"/>
  <c r="L3433" i="1" s="1"/>
  <c r="J3432" i="1"/>
  <c r="L3432" i="1" s="1"/>
  <c r="J3431" i="1"/>
  <c r="L3431" i="1" s="1"/>
  <c r="J3430" i="1"/>
  <c r="L3430" i="1" s="1"/>
  <c r="J3429" i="1"/>
  <c r="L3429" i="1" s="1"/>
  <c r="J3428" i="1"/>
  <c r="L3428" i="1" s="1"/>
  <c r="J3427" i="1"/>
  <c r="L3427" i="1" s="1"/>
  <c r="J3426" i="1"/>
  <c r="L3426" i="1" s="1"/>
  <c r="J3425" i="1"/>
  <c r="L3425" i="1" s="1"/>
  <c r="J3424" i="1"/>
  <c r="L3424" i="1" s="1"/>
  <c r="J3423" i="1"/>
  <c r="L3423" i="1" s="1"/>
  <c r="J3422" i="1"/>
  <c r="L3422" i="1" s="1"/>
  <c r="J3421" i="1"/>
  <c r="L3421" i="1" s="1"/>
  <c r="J3420" i="1"/>
  <c r="L3420" i="1" s="1"/>
  <c r="J3419" i="1"/>
  <c r="L3419" i="1" s="1"/>
  <c r="J3418" i="1"/>
  <c r="L3418" i="1" s="1"/>
  <c r="J3417" i="1"/>
  <c r="L3417" i="1" s="1"/>
  <c r="J3416" i="1"/>
  <c r="L3416" i="1" s="1"/>
  <c r="J3415" i="1"/>
  <c r="L3415" i="1" s="1"/>
  <c r="J3414" i="1"/>
  <c r="L3414" i="1" s="1"/>
  <c r="J3413" i="1"/>
  <c r="L3413" i="1" s="1"/>
  <c r="J3412" i="1"/>
  <c r="L3412" i="1" s="1"/>
  <c r="J3411" i="1"/>
  <c r="L3411" i="1" s="1"/>
  <c r="J3410" i="1"/>
  <c r="J3409" i="1"/>
  <c r="L3409" i="1" s="1"/>
  <c r="J3408" i="1"/>
  <c r="L3408" i="1" s="1"/>
  <c r="J3407" i="1"/>
  <c r="L3407" i="1" s="1"/>
  <c r="J3406" i="1"/>
  <c r="L3406" i="1" s="1"/>
  <c r="J3405" i="1"/>
  <c r="L3405" i="1" s="1"/>
  <c r="J3404" i="1"/>
  <c r="L3404" i="1" s="1"/>
  <c r="J3403" i="1"/>
  <c r="L3403" i="1" s="1"/>
  <c r="J3402" i="1"/>
  <c r="L3402" i="1" s="1"/>
  <c r="J3401" i="1"/>
  <c r="L3401" i="1" s="1"/>
  <c r="J3400" i="1"/>
  <c r="L3400" i="1" s="1"/>
  <c r="J3399" i="1"/>
  <c r="L3399" i="1" s="1"/>
  <c r="J3398" i="1"/>
  <c r="L3398" i="1" s="1"/>
  <c r="J3397" i="1"/>
  <c r="L3397" i="1" s="1"/>
  <c r="J3396" i="1"/>
  <c r="L3396" i="1" s="1"/>
  <c r="J3395" i="1"/>
  <c r="L3395" i="1" s="1"/>
  <c r="J3394" i="1"/>
  <c r="J3393" i="1"/>
  <c r="L3393" i="1" s="1"/>
  <c r="J3392" i="1"/>
  <c r="L3392" i="1" s="1"/>
  <c r="J3391" i="1"/>
  <c r="L3391" i="1" s="1"/>
  <c r="J3390" i="1"/>
  <c r="L3390" i="1" s="1"/>
  <c r="J3389" i="1"/>
  <c r="L3389" i="1" s="1"/>
  <c r="J3388" i="1"/>
  <c r="L3388" i="1" s="1"/>
  <c r="J3387" i="1"/>
  <c r="J3386" i="1"/>
  <c r="L3386" i="1" s="1"/>
  <c r="J3385" i="1"/>
  <c r="L3385" i="1" s="1"/>
  <c r="J3384" i="1"/>
  <c r="L3384" i="1" s="1"/>
  <c r="J3383" i="1"/>
  <c r="L3383" i="1" s="1"/>
  <c r="J3382" i="1"/>
  <c r="L3382" i="1" s="1"/>
  <c r="J3381" i="1"/>
  <c r="L3381" i="1" s="1"/>
  <c r="J3380" i="1"/>
  <c r="L3380" i="1" s="1"/>
  <c r="J3379" i="1"/>
  <c r="L3379" i="1" s="1"/>
  <c r="J3378" i="1"/>
  <c r="J3377" i="1"/>
  <c r="L3377" i="1" s="1"/>
  <c r="J3376" i="1"/>
  <c r="L3376" i="1" s="1"/>
  <c r="J3375" i="1"/>
  <c r="L3375" i="1" s="1"/>
  <c r="J3374" i="1"/>
  <c r="L3374" i="1" s="1"/>
  <c r="J3373" i="1"/>
  <c r="L3373" i="1" s="1"/>
  <c r="J3372" i="1"/>
  <c r="L3372" i="1" s="1"/>
  <c r="J3371" i="1"/>
  <c r="L3371" i="1" s="1"/>
  <c r="J3370" i="1"/>
  <c r="L3370" i="1" s="1"/>
  <c r="J3369" i="1"/>
  <c r="L3369" i="1" s="1"/>
  <c r="J3368" i="1"/>
  <c r="L3368" i="1" s="1"/>
  <c r="J3367" i="1"/>
  <c r="L3367" i="1" s="1"/>
  <c r="J3366" i="1"/>
  <c r="L3366" i="1" s="1"/>
  <c r="J3365" i="1"/>
  <c r="L3365" i="1" s="1"/>
  <c r="J3364" i="1"/>
  <c r="L3364" i="1" s="1"/>
  <c r="J3363" i="1"/>
  <c r="L3363" i="1" s="1"/>
  <c r="J3362" i="1"/>
  <c r="J3361" i="1"/>
  <c r="L3361" i="1" s="1"/>
  <c r="J3360" i="1"/>
  <c r="L3360" i="1" s="1"/>
  <c r="J3359" i="1"/>
  <c r="L3359" i="1" s="1"/>
  <c r="J3358" i="1"/>
  <c r="L3358" i="1" s="1"/>
  <c r="J3357" i="1"/>
  <c r="L3357" i="1" s="1"/>
  <c r="J3356" i="1"/>
  <c r="L3356" i="1" s="1"/>
  <c r="J3355" i="1"/>
  <c r="L3355" i="1" s="1"/>
  <c r="J3354" i="1"/>
  <c r="L3354" i="1" s="1"/>
  <c r="J3353" i="1"/>
  <c r="L3353" i="1" s="1"/>
  <c r="J3352" i="1"/>
  <c r="L3352" i="1" s="1"/>
  <c r="J3351" i="1"/>
  <c r="L3351" i="1" s="1"/>
  <c r="J3350" i="1"/>
  <c r="L3350" i="1" s="1"/>
  <c r="J3349" i="1"/>
  <c r="L3349" i="1" s="1"/>
  <c r="J3348" i="1"/>
  <c r="L3348" i="1" s="1"/>
  <c r="J3347" i="1"/>
  <c r="L3347" i="1" s="1"/>
  <c r="J3346" i="1"/>
  <c r="L3346" i="1" s="1"/>
  <c r="J3345" i="1"/>
  <c r="L3345" i="1" s="1"/>
  <c r="J3344" i="1"/>
  <c r="L3344" i="1" s="1"/>
  <c r="J3343" i="1"/>
  <c r="L3343" i="1" s="1"/>
  <c r="J3342" i="1"/>
  <c r="L3342" i="1" s="1"/>
  <c r="J3341" i="1"/>
  <c r="L3341" i="1" s="1"/>
  <c r="J3340" i="1"/>
  <c r="L3340" i="1" s="1"/>
  <c r="J3339" i="1"/>
  <c r="L3339" i="1" s="1"/>
  <c r="J3338" i="1"/>
  <c r="L3338" i="1" s="1"/>
  <c r="J3337" i="1"/>
  <c r="L3337" i="1" s="1"/>
  <c r="J3336" i="1"/>
  <c r="L3336" i="1" s="1"/>
  <c r="J3335" i="1"/>
  <c r="L3335" i="1" s="1"/>
  <c r="J3334" i="1"/>
  <c r="L3334" i="1" s="1"/>
  <c r="J3333" i="1"/>
  <c r="L3333" i="1" s="1"/>
  <c r="J3332" i="1"/>
  <c r="L3332" i="1" s="1"/>
  <c r="J3331" i="1"/>
  <c r="L3331" i="1" s="1"/>
  <c r="J3330" i="1"/>
  <c r="L3330" i="1" s="1"/>
  <c r="J3329" i="1"/>
  <c r="L3329" i="1" s="1"/>
  <c r="J3328" i="1"/>
  <c r="L3328" i="1" s="1"/>
  <c r="J3327" i="1"/>
  <c r="L3327" i="1" s="1"/>
  <c r="J3326" i="1"/>
  <c r="L3326" i="1" s="1"/>
  <c r="J3325" i="1"/>
  <c r="L3325" i="1" s="1"/>
  <c r="J3324" i="1"/>
  <c r="L3324" i="1" s="1"/>
  <c r="J3323" i="1"/>
  <c r="L3323" i="1" s="1"/>
  <c r="J3322" i="1"/>
  <c r="L3322" i="1" s="1"/>
  <c r="J3321" i="1"/>
  <c r="L3321" i="1" s="1"/>
  <c r="J3320" i="1"/>
  <c r="L3320" i="1" s="1"/>
  <c r="J3319" i="1"/>
  <c r="L3319" i="1" s="1"/>
  <c r="J3318" i="1"/>
  <c r="L3318" i="1" s="1"/>
  <c r="J3317" i="1"/>
  <c r="L3317" i="1" s="1"/>
  <c r="J3316" i="1"/>
  <c r="L3316" i="1" s="1"/>
  <c r="J3315" i="1"/>
  <c r="L3315" i="1" s="1"/>
  <c r="J3314" i="1"/>
  <c r="L3314" i="1" s="1"/>
  <c r="J3313" i="1"/>
  <c r="L3313" i="1" s="1"/>
  <c r="J3312" i="1"/>
  <c r="L3312" i="1" s="1"/>
  <c r="J3311" i="1"/>
  <c r="L3311" i="1" s="1"/>
  <c r="J3310" i="1"/>
  <c r="L3310" i="1" s="1"/>
  <c r="J3309" i="1"/>
  <c r="L3309" i="1" s="1"/>
  <c r="J3308" i="1"/>
  <c r="L3308" i="1" s="1"/>
  <c r="J3307" i="1"/>
  <c r="L3307" i="1" s="1"/>
  <c r="J3306" i="1"/>
  <c r="J3305" i="1"/>
  <c r="L3305" i="1" s="1"/>
  <c r="J3304" i="1"/>
  <c r="L3304" i="1" s="1"/>
  <c r="J3303" i="1"/>
  <c r="L3303" i="1" s="1"/>
  <c r="J3302" i="1"/>
  <c r="L3302" i="1" s="1"/>
  <c r="J3301" i="1"/>
  <c r="L3301" i="1" s="1"/>
  <c r="J3300" i="1"/>
  <c r="L3300" i="1" s="1"/>
  <c r="J3299" i="1"/>
  <c r="L3299" i="1" s="1"/>
  <c r="J3298" i="1"/>
  <c r="J3297" i="1"/>
  <c r="L3297" i="1" s="1"/>
  <c r="J3296" i="1"/>
  <c r="L3296" i="1" s="1"/>
  <c r="J3295" i="1"/>
  <c r="L3295" i="1" s="1"/>
  <c r="J3294" i="1"/>
  <c r="L3294" i="1" s="1"/>
  <c r="J3293" i="1"/>
  <c r="L3293" i="1" s="1"/>
  <c r="J3292" i="1"/>
  <c r="L3292" i="1" s="1"/>
  <c r="J3291" i="1"/>
  <c r="L3291" i="1" s="1"/>
  <c r="J3290" i="1"/>
  <c r="L3290" i="1" s="1"/>
  <c r="J3289" i="1"/>
  <c r="L3289" i="1" s="1"/>
  <c r="J3288" i="1"/>
  <c r="L3288" i="1" s="1"/>
  <c r="J3287" i="1"/>
  <c r="L3287" i="1" s="1"/>
  <c r="J3286" i="1"/>
  <c r="L3286" i="1" s="1"/>
  <c r="J3285" i="1"/>
  <c r="L3285" i="1" s="1"/>
  <c r="J3284" i="1"/>
  <c r="L3284" i="1" s="1"/>
  <c r="J3283" i="1"/>
  <c r="L3283" i="1" s="1"/>
  <c r="J3282" i="1"/>
  <c r="L3282" i="1" s="1"/>
  <c r="J3281" i="1"/>
  <c r="L3281" i="1" s="1"/>
  <c r="J3280" i="1"/>
  <c r="L3280" i="1" s="1"/>
  <c r="J3279" i="1"/>
  <c r="L3279" i="1" s="1"/>
  <c r="J3278" i="1"/>
  <c r="L3278" i="1" s="1"/>
  <c r="J3277" i="1"/>
  <c r="L3277" i="1" s="1"/>
  <c r="J3276" i="1"/>
  <c r="L3276" i="1" s="1"/>
  <c r="J3275" i="1"/>
  <c r="L3275" i="1" s="1"/>
  <c r="J3274" i="1"/>
  <c r="J3273" i="1"/>
  <c r="L3273" i="1" s="1"/>
  <c r="J3272" i="1"/>
  <c r="L3272" i="1" s="1"/>
  <c r="J3271" i="1"/>
  <c r="L3271" i="1" s="1"/>
  <c r="J3270" i="1"/>
  <c r="L3270" i="1" s="1"/>
  <c r="J3269" i="1"/>
  <c r="L3269" i="1" s="1"/>
  <c r="J3268" i="1"/>
  <c r="L3268" i="1" s="1"/>
  <c r="J3267" i="1"/>
  <c r="L3267" i="1" s="1"/>
  <c r="J3266" i="1"/>
  <c r="L3266" i="1" s="1"/>
  <c r="J3265" i="1"/>
  <c r="L3265" i="1" s="1"/>
  <c r="J3264" i="1"/>
  <c r="L3264" i="1" s="1"/>
  <c r="J3263" i="1"/>
  <c r="L3263" i="1" s="1"/>
  <c r="J3262" i="1"/>
  <c r="L3262" i="1" s="1"/>
  <c r="J3261" i="1"/>
  <c r="L3261" i="1" s="1"/>
  <c r="J3260" i="1"/>
  <c r="L3260" i="1" s="1"/>
  <c r="J3259" i="1"/>
  <c r="L3259" i="1" s="1"/>
  <c r="J3258" i="1"/>
  <c r="J3257" i="1"/>
  <c r="L3257" i="1" s="1"/>
  <c r="J3256" i="1"/>
  <c r="L3256" i="1" s="1"/>
  <c r="J3255" i="1"/>
  <c r="L3255" i="1" s="1"/>
  <c r="J3254" i="1"/>
  <c r="L3254" i="1" s="1"/>
  <c r="J3253" i="1"/>
  <c r="L3253" i="1" s="1"/>
  <c r="J3252" i="1"/>
  <c r="L3252" i="1" s="1"/>
  <c r="J3251" i="1"/>
  <c r="L3251" i="1" s="1"/>
  <c r="J3250" i="1"/>
  <c r="L3250" i="1" s="1"/>
  <c r="J3249" i="1"/>
  <c r="L3249" i="1" s="1"/>
  <c r="J3248" i="1"/>
  <c r="L3248" i="1" s="1"/>
  <c r="J3247" i="1"/>
  <c r="L3247" i="1" s="1"/>
  <c r="J3246" i="1"/>
  <c r="L3246" i="1" s="1"/>
  <c r="J3245" i="1"/>
  <c r="L3245" i="1" s="1"/>
  <c r="J3244" i="1"/>
  <c r="L3244" i="1" s="1"/>
  <c r="J3243" i="1"/>
  <c r="L3243" i="1" s="1"/>
  <c r="J3242" i="1"/>
  <c r="J3241" i="1"/>
  <c r="L3241" i="1" s="1"/>
  <c r="J3240" i="1"/>
  <c r="L3240" i="1" s="1"/>
  <c r="J3239" i="1"/>
  <c r="L3239" i="1" s="1"/>
  <c r="J3238" i="1"/>
  <c r="L3238" i="1" s="1"/>
  <c r="J3237" i="1"/>
  <c r="L3237" i="1" s="1"/>
  <c r="J3236" i="1"/>
  <c r="L3236" i="1" s="1"/>
  <c r="J3235" i="1"/>
  <c r="J3234" i="1"/>
  <c r="L3234" i="1" s="1"/>
  <c r="J3233" i="1"/>
  <c r="L3233" i="1" s="1"/>
  <c r="J3232" i="1"/>
  <c r="L3232" i="1" s="1"/>
  <c r="J3231" i="1"/>
  <c r="L3231" i="1" s="1"/>
  <c r="J3230" i="1"/>
  <c r="L3230" i="1" s="1"/>
  <c r="J3229" i="1"/>
  <c r="L3229" i="1" s="1"/>
  <c r="J3228" i="1"/>
  <c r="L3228" i="1" s="1"/>
  <c r="J3227" i="1"/>
  <c r="L3227" i="1" s="1"/>
  <c r="J3226" i="1"/>
  <c r="L3226" i="1" s="1"/>
  <c r="J3225" i="1"/>
  <c r="L3225" i="1" s="1"/>
  <c r="J3224" i="1"/>
  <c r="L3224" i="1" s="1"/>
  <c r="J3223" i="1"/>
  <c r="L3223" i="1" s="1"/>
  <c r="J3222" i="1"/>
  <c r="L3222" i="1" s="1"/>
  <c r="J3221" i="1"/>
  <c r="L3221" i="1" s="1"/>
  <c r="J3220" i="1"/>
  <c r="L3220" i="1" s="1"/>
  <c r="J3219" i="1"/>
  <c r="L3219" i="1" s="1"/>
  <c r="J3218" i="1"/>
  <c r="L3218" i="1" s="1"/>
  <c r="J3217" i="1"/>
  <c r="L3217" i="1" s="1"/>
  <c r="J3216" i="1"/>
  <c r="L3216" i="1" s="1"/>
  <c r="J3215" i="1"/>
  <c r="L3215" i="1" s="1"/>
  <c r="J3214" i="1"/>
  <c r="L3214" i="1" s="1"/>
  <c r="J3213" i="1"/>
  <c r="L3213" i="1" s="1"/>
  <c r="J3212" i="1"/>
  <c r="L3212" i="1" s="1"/>
  <c r="J3211" i="1"/>
  <c r="L3211" i="1" s="1"/>
  <c r="J3210" i="1"/>
  <c r="L3210" i="1" s="1"/>
  <c r="J3209" i="1"/>
  <c r="L3209" i="1" s="1"/>
  <c r="J3208" i="1"/>
  <c r="L3208" i="1" s="1"/>
  <c r="J3207" i="1"/>
  <c r="L3207" i="1" s="1"/>
  <c r="J3206" i="1"/>
  <c r="L3206" i="1" s="1"/>
  <c r="J3205" i="1"/>
  <c r="L3205" i="1" s="1"/>
  <c r="J3204" i="1"/>
  <c r="L3204" i="1" s="1"/>
  <c r="J3203" i="1"/>
  <c r="L3203" i="1" s="1"/>
  <c r="J3202" i="1"/>
  <c r="L3202" i="1" s="1"/>
  <c r="J3201" i="1"/>
  <c r="L3201" i="1" s="1"/>
  <c r="J3200" i="1"/>
  <c r="L3200" i="1" s="1"/>
  <c r="J3199" i="1"/>
  <c r="L3199" i="1" s="1"/>
  <c r="J3198" i="1"/>
  <c r="L3198" i="1" s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L3444" i="1"/>
  <c r="L3443" i="1"/>
  <c r="L3442" i="1"/>
  <c r="L3410" i="1"/>
  <c r="L3394" i="1"/>
  <c r="L3387" i="1"/>
  <c r="L3378" i="1"/>
  <c r="L3362" i="1"/>
  <c r="L3306" i="1"/>
  <c r="L3298" i="1"/>
  <c r="L3274" i="1"/>
  <c r="L3258" i="1"/>
  <c r="L3242" i="1"/>
  <c r="L3235" i="1"/>
  <c r="M3446" i="1"/>
  <c r="N3446" i="1" s="1"/>
  <c r="O3446" i="1" s="1"/>
  <c r="M3445" i="1"/>
  <c r="N3445" i="1" s="1"/>
  <c r="O3445" i="1" s="1"/>
  <c r="M3444" i="1"/>
  <c r="M3443" i="1"/>
  <c r="N3443" i="1" s="1"/>
  <c r="O3443" i="1" s="1"/>
  <c r="M3442" i="1"/>
  <c r="N3442" i="1" s="1"/>
  <c r="O3442" i="1" s="1"/>
  <c r="M3441" i="1"/>
  <c r="N3441" i="1" s="1"/>
  <c r="O3441" i="1" s="1"/>
  <c r="M3440" i="1"/>
  <c r="N3440" i="1" s="1"/>
  <c r="O3440" i="1" s="1"/>
  <c r="M3439" i="1"/>
  <c r="N3439" i="1" s="1"/>
  <c r="O3439" i="1" s="1"/>
  <c r="M3438" i="1"/>
  <c r="N3438" i="1" s="1"/>
  <c r="O3438" i="1" s="1"/>
  <c r="M3437" i="1"/>
  <c r="N3437" i="1" s="1"/>
  <c r="O3437" i="1" s="1"/>
  <c r="M3436" i="1"/>
  <c r="N3436" i="1" s="1"/>
  <c r="O3436" i="1" s="1"/>
  <c r="M3435" i="1"/>
  <c r="N3435" i="1" s="1"/>
  <c r="O3435" i="1" s="1"/>
  <c r="M3434" i="1"/>
  <c r="N3434" i="1" s="1"/>
  <c r="O3434" i="1" s="1"/>
  <c r="M3433" i="1"/>
  <c r="N3433" i="1" s="1"/>
  <c r="O3433" i="1" s="1"/>
  <c r="M3432" i="1"/>
  <c r="N3432" i="1" s="1"/>
  <c r="O3432" i="1" s="1"/>
  <c r="M3431" i="1"/>
  <c r="N3431" i="1" s="1"/>
  <c r="O3431" i="1" s="1"/>
  <c r="M3430" i="1"/>
  <c r="N3430" i="1" s="1"/>
  <c r="O3430" i="1" s="1"/>
  <c r="M3429" i="1"/>
  <c r="N3429" i="1" s="1"/>
  <c r="O3429" i="1" s="1"/>
  <c r="M3428" i="1"/>
  <c r="N3428" i="1" s="1"/>
  <c r="O3428" i="1" s="1"/>
  <c r="M3427" i="1"/>
  <c r="N3427" i="1" s="1"/>
  <c r="O3427" i="1" s="1"/>
  <c r="M3426" i="1"/>
  <c r="N3426" i="1" s="1"/>
  <c r="O3426" i="1" s="1"/>
  <c r="M3425" i="1"/>
  <c r="N3425" i="1" s="1"/>
  <c r="O3425" i="1" s="1"/>
  <c r="M3424" i="1"/>
  <c r="N3424" i="1" s="1"/>
  <c r="O3424" i="1" s="1"/>
  <c r="M3423" i="1"/>
  <c r="N3423" i="1" s="1"/>
  <c r="O3423" i="1" s="1"/>
  <c r="M3422" i="1"/>
  <c r="N3422" i="1" s="1"/>
  <c r="O3422" i="1" s="1"/>
  <c r="M3421" i="1"/>
  <c r="N3421" i="1" s="1"/>
  <c r="O3421" i="1" s="1"/>
  <c r="M3420" i="1"/>
  <c r="N3420" i="1" s="1"/>
  <c r="O3420" i="1" s="1"/>
  <c r="M3419" i="1"/>
  <c r="N3419" i="1" s="1"/>
  <c r="O3419" i="1" s="1"/>
  <c r="M3418" i="1"/>
  <c r="N3418" i="1" s="1"/>
  <c r="O3418" i="1" s="1"/>
  <c r="M3417" i="1"/>
  <c r="N3417" i="1" s="1"/>
  <c r="O3417" i="1" s="1"/>
  <c r="M3416" i="1"/>
  <c r="N3416" i="1" s="1"/>
  <c r="O3416" i="1" s="1"/>
  <c r="M3415" i="1"/>
  <c r="N3415" i="1" s="1"/>
  <c r="O3415" i="1" s="1"/>
  <c r="M3414" i="1"/>
  <c r="N3414" i="1" s="1"/>
  <c r="O3414" i="1" s="1"/>
  <c r="M3413" i="1"/>
  <c r="N3413" i="1" s="1"/>
  <c r="O3413" i="1" s="1"/>
  <c r="M3412" i="1"/>
  <c r="N3412" i="1" s="1"/>
  <c r="O3412" i="1" s="1"/>
  <c r="M3411" i="1"/>
  <c r="N3411" i="1" s="1"/>
  <c r="O3411" i="1" s="1"/>
  <c r="M3410" i="1"/>
  <c r="N3410" i="1" s="1"/>
  <c r="O3410" i="1" s="1"/>
  <c r="M3409" i="1"/>
  <c r="N3409" i="1" s="1"/>
  <c r="O3409" i="1" s="1"/>
  <c r="M3408" i="1"/>
  <c r="N3408" i="1" s="1"/>
  <c r="O3408" i="1" s="1"/>
  <c r="M3407" i="1"/>
  <c r="N3407" i="1" s="1"/>
  <c r="O3407" i="1" s="1"/>
  <c r="M3406" i="1"/>
  <c r="N3406" i="1" s="1"/>
  <c r="O3406" i="1" s="1"/>
  <c r="M3405" i="1"/>
  <c r="N3405" i="1" s="1"/>
  <c r="O3405" i="1" s="1"/>
  <c r="M3404" i="1"/>
  <c r="N3404" i="1" s="1"/>
  <c r="O3404" i="1" s="1"/>
  <c r="M3403" i="1"/>
  <c r="N3403" i="1" s="1"/>
  <c r="O3403" i="1" s="1"/>
  <c r="M3402" i="1"/>
  <c r="N3402" i="1" s="1"/>
  <c r="O3402" i="1" s="1"/>
  <c r="M3401" i="1"/>
  <c r="N3401" i="1" s="1"/>
  <c r="O3401" i="1" s="1"/>
  <c r="M3400" i="1"/>
  <c r="N3400" i="1" s="1"/>
  <c r="O3400" i="1" s="1"/>
  <c r="M3399" i="1"/>
  <c r="N3399" i="1" s="1"/>
  <c r="O3399" i="1" s="1"/>
  <c r="M3398" i="1"/>
  <c r="N3398" i="1" s="1"/>
  <c r="O3398" i="1" s="1"/>
  <c r="M3397" i="1"/>
  <c r="N3397" i="1" s="1"/>
  <c r="O3397" i="1" s="1"/>
  <c r="M3396" i="1"/>
  <c r="N3396" i="1" s="1"/>
  <c r="O3396" i="1" s="1"/>
  <c r="M3395" i="1"/>
  <c r="N3395" i="1" s="1"/>
  <c r="O3395" i="1" s="1"/>
  <c r="M3394" i="1"/>
  <c r="N3394" i="1" s="1"/>
  <c r="O3394" i="1" s="1"/>
  <c r="M3393" i="1"/>
  <c r="N3393" i="1" s="1"/>
  <c r="O3393" i="1" s="1"/>
  <c r="M3392" i="1"/>
  <c r="N3392" i="1" s="1"/>
  <c r="O3392" i="1" s="1"/>
  <c r="M3391" i="1"/>
  <c r="N3391" i="1" s="1"/>
  <c r="O3391" i="1" s="1"/>
  <c r="M3390" i="1"/>
  <c r="N3390" i="1" s="1"/>
  <c r="O3390" i="1" s="1"/>
  <c r="M3389" i="1"/>
  <c r="N3389" i="1" s="1"/>
  <c r="O3389" i="1" s="1"/>
  <c r="M3388" i="1"/>
  <c r="N3388" i="1" s="1"/>
  <c r="O3388" i="1" s="1"/>
  <c r="M3387" i="1"/>
  <c r="N3387" i="1" s="1"/>
  <c r="O3387" i="1" s="1"/>
  <c r="M3386" i="1"/>
  <c r="N3386" i="1" s="1"/>
  <c r="O3386" i="1" s="1"/>
  <c r="M3385" i="1"/>
  <c r="N3385" i="1" s="1"/>
  <c r="O3385" i="1" s="1"/>
  <c r="M3384" i="1"/>
  <c r="N3384" i="1" s="1"/>
  <c r="O3384" i="1" s="1"/>
  <c r="M3383" i="1"/>
  <c r="N3383" i="1" s="1"/>
  <c r="O3383" i="1" s="1"/>
  <c r="M3382" i="1"/>
  <c r="N3382" i="1" s="1"/>
  <c r="O3382" i="1" s="1"/>
  <c r="M3381" i="1"/>
  <c r="N3381" i="1" s="1"/>
  <c r="O3381" i="1" s="1"/>
  <c r="M3380" i="1"/>
  <c r="N3380" i="1" s="1"/>
  <c r="O3380" i="1" s="1"/>
  <c r="M3379" i="1"/>
  <c r="N3379" i="1" s="1"/>
  <c r="O3379" i="1" s="1"/>
  <c r="M3378" i="1"/>
  <c r="N3378" i="1" s="1"/>
  <c r="O3378" i="1" s="1"/>
  <c r="M3377" i="1"/>
  <c r="N3377" i="1" s="1"/>
  <c r="O3377" i="1" s="1"/>
  <c r="M3376" i="1"/>
  <c r="N3376" i="1" s="1"/>
  <c r="O3376" i="1" s="1"/>
  <c r="M3375" i="1"/>
  <c r="N3375" i="1" s="1"/>
  <c r="O3375" i="1" s="1"/>
  <c r="M3374" i="1"/>
  <c r="N3374" i="1" s="1"/>
  <c r="O3374" i="1" s="1"/>
  <c r="M3373" i="1"/>
  <c r="N3373" i="1" s="1"/>
  <c r="O3373" i="1" s="1"/>
  <c r="M3372" i="1"/>
  <c r="N3372" i="1" s="1"/>
  <c r="O3372" i="1" s="1"/>
  <c r="M3371" i="1"/>
  <c r="N3371" i="1" s="1"/>
  <c r="O3371" i="1" s="1"/>
  <c r="M3370" i="1"/>
  <c r="N3370" i="1" s="1"/>
  <c r="O3370" i="1" s="1"/>
  <c r="M3369" i="1"/>
  <c r="N3369" i="1" s="1"/>
  <c r="O3369" i="1" s="1"/>
  <c r="M3368" i="1"/>
  <c r="N3368" i="1" s="1"/>
  <c r="O3368" i="1" s="1"/>
  <c r="M3367" i="1"/>
  <c r="N3367" i="1" s="1"/>
  <c r="O3367" i="1" s="1"/>
  <c r="M3366" i="1"/>
  <c r="N3366" i="1" s="1"/>
  <c r="O3366" i="1" s="1"/>
  <c r="M3365" i="1"/>
  <c r="N3365" i="1" s="1"/>
  <c r="O3365" i="1" s="1"/>
  <c r="M3364" i="1"/>
  <c r="N3364" i="1" s="1"/>
  <c r="O3364" i="1" s="1"/>
  <c r="M3363" i="1"/>
  <c r="N3363" i="1" s="1"/>
  <c r="O3363" i="1" s="1"/>
  <c r="M3362" i="1"/>
  <c r="N3362" i="1" s="1"/>
  <c r="O3362" i="1" s="1"/>
  <c r="M3361" i="1"/>
  <c r="N3361" i="1" s="1"/>
  <c r="O3361" i="1" s="1"/>
  <c r="M3360" i="1"/>
  <c r="N3360" i="1" s="1"/>
  <c r="O3360" i="1" s="1"/>
  <c r="M3359" i="1"/>
  <c r="N3359" i="1" s="1"/>
  <c r="O3359" i="1" s="1"/>
  <c r="M3358" i="1"/>
  <c r="N3358" i="1" s="1"/>
  <c r="O3358" i="1" s="1"/>
  <c r="M3357" i="1"/>
  <c r="N3357" i="1" s="1"/>
  <c r="O3357" i="1" s="1"/>
  <c r="M3356" i="1"/>
  <c r="N3356" i="1" s="1"/>
  <c r="O3356" i="1" s="1"/>
  <c r="M3355" i="1"/>
  <c r="N3355" i="1" s="1"/>
  <c r="O3355" i="1" s="1"/>
  <c r="M3354" i="1"/>
  <c r="N3354" i="1" s="1"/>
  <c r="O3354" i="1" s="1"/>
  <c r="M3353" i="1"/>
  <c r="N3353" i="1" s="1"/>
  <c r="O3353" i="1" s="1"/>
  <c r="M3352" i="1"/>
  <c r="N3352" i="1" s="1"/>
  <c r="O3352" i="1" s="1"/>
  <c r="M3351" i="1"/>
  <c r="N3351" i="1" s="1"/>
  <c r="O3351" i="1" s="1"/>
  <c r="M3350" i="1"/>
  <c r="N3350" i="1" s="1"/>
  <c r="O3350" i="1" s="1"/>
  <c r="M3349" i="1"/>
  <c r="N3349" i="1" s="1"/>
  <c r="O3349" i="1" s="1"/>
  <c r="M3348" i="1"/>
  <c r="N3348" i="1" s="1"/>
  <c r="O3348" i="1" s="1"/>
  <c r="M3347" i="1"/>
  <c r="N3347" i="1" s="1"/>
  <c r="O3347" i="1" s="1"/>
  <c r="M3346" i="1"/>
  <c r="N3346" i="1" s="1"/>
  <c r="O3346" i="1" s="1"/>
  <c r="M3345" i="1"/>
  <c r="N3345" i="1" s="1"/>
  <c r="O3345" i="1" s="1"/>
  <c r="M3344" i="1"/>
  <c r="N3344" i="1" s="1"/>
  <c r="O3344" i="1" s="1"/>
  <c r="M3343" i="1"/>
  <c r="N3343" i="1" s="1"/>
  <c r="O3343" i="1" s="1"/>
  <c r="M3342" i="1"/>
  <c r="N3342" i="1" s="1"/>
  <c r="O3342" i="1" s="1"/>
  <c r="M3341" i="1"/>
  <c r="N3341" i="1" s="1"/>
  <c r="O3341" i="1" s="1"/>
  <c r="M3340" i="1"/>
  <c r="N3340" i="1" s="1"/>
  <c r="O3340" i="1" s="1"/>
  <c r="M3339" i="1"/>
  <c r="N3339" i="1" s="1"/>
  <c r="O3339" i="1" s="1"/>
  <c r="M3338" i="1"/>
  <c r="N3338" i="1" s="1"/>
  <c r="O3338" i="1" s="1"/>
  <c r="M3337" i="1"/>
  <c r="N3337" i="1" s="1"/>
  <c r="O3337" i="1" s="1"/>
  <c r="M3336" i="1"/>
  <c r="N3336" i="1" s="1"/>
  <c r="O3336" i="1" s="1"/>
  <c r="M3335" i="1"/>
  <c r="N3335" i="1" s="1"/>
  <c r="O3335" i="1" s="1"/>
  <c r="M3334" i="1"/>
  <c r="N3334" i="1" s="1"/>
  <c r="O3334" i="1" s="1"/>
  <c r="M3333" i="1"/>
  <c r="N3333" i="1" s="1"/>
  <c r="O3333" i="1" s="1"/>
  <c r="M3332" i="1"/>
  <c r="N3332" i="1" s="1"/>
  <c r="O3332" i="1" s="1"/>
  <c r="M3331" i="1"/>
  <c r="N3331" i="1" s="1"/>
  <c r="O3331" i="1" s="1"/>
  <c r="M3330" i="1"/>
  <c r="N3330" i="1" s="1"/>
  <c r="O3330" i="1" s="1"/>
  <c r="M3329" i="1"/>
  <c r="N3329" i="1" s="1"/>
  <c r="O3329" i="1" s="1"/>
  <c r="M3328" i="1"/>
  <c r="N3328" i="1" s="1"/>
  <c r="O3328" i="1" s="1"/>
  <c r="M3327" i="1"/>
  <c r="N3327" i="1" s="1"/>
  <c r="O3327" i="1" s="1"/>
  <c r="M3326" i="1"/>
  <c r="N3326" i="1" s="1"/>
  <c r="O3326" i="1" s="1"/>
  <c r="M3325" i="1"/>
  <c r="N3325" i="1" s="1"/>
  <c r="O3325" i="1" s="1"/>
  <c r="M3324" i="1"/>
  <c r="N3324" i="1" s="1"/>
  <c r="O3324" i="1" s="1"/>
  <c r="M3323" i="1"/>
  <c r="N3323" i="1" s="1"/>
  <c r="O3323" i="1" s="1"/>
  <c r="M3322" i="1"/>
  <c r="N3322" i="1" s="1"/>
  <c r="O3322" i="1" s="1"/>
  <c r="M3321" i="1"/>
  <c r="N3321" i="1" s="1"/>
  <c r="O3321" i="1" s="1"/>
  <c r="M3320" i="1"/>
  <c r="N3320" i="1" s="1"/>
  <c r="O3320" i="1" s="1"/>
  <c r="M3319" i="1"/>
  <c r="N3319" i="1" s="1"/>
  <c r="O3319" i="1" s="1"/>
  <c r="M3318" i="1"/>
  <c r="N3318" i="1" s="1"/>
  <c r="O3318" i="1" s="1"/>
  <c r="M3317" i="1"/>
  <c r="N3317" i="1" s="1"/>
  <c r="O3317" i="1" s="1"/>
  <c r="M3316" i="1"/>
  <c r="N3316" i="1" s="1"/>
  <c r="O3316" i="1" s="1"/>
  <c r="M3315" i="1"/>
  <c r="N3315" i="1" s="1"/>
  <c r="O3315" i="1" s="1"/>
  <c r="M3314" i="1"/>
  <c r="N3314" i="1" s="1"/>
  <c r="O3314" i="1" s="1"/>
  <c r="M3313" i="1"/>
  <c r="N3313" i="1" s="1"/>
  <c r="O3313" i="1" s="1"/>
  <c r="M3312" i="1"/>
  <c r="N3312" i="1" s="1"/>
  <c r="O3312" i="1" s="1"/>
  <c r="M3311" i="1"/>
  <c r="N3311" i="1" s="1"/>
  <c r="O3311" i="1" s="1"/>
  <c r="M3310" i="1"/>
  <c r="N3310" i="1" s="1"/>
  <c r="O3310" i="1" s="1"/>
  <c r="M3309" i="1"/>
  <c r="N3309" i="1" s="1"/>
  <c r="O3309" i="1" s="1"/>
  <c r="M3308" i="1"/>
  <c r="N3308" i="1" s="1"/>
  <c r="O3308" i="1" s="1"/>
  <c r="M3307" i="1"/>
  <c r="N3307" i="1" s="1"/>
  <c r="O3307" i="1" s="1"/>
  <c r="M3306" i="1"/>
  <c r="N3306" i="1" s="1"/>
  <c r="O3306" i="1" s="1"/>
  <c r="M3305" i="1"/>
  <c r="N3305" i="1" s="1"/>
  <c r="O3305" i="1" s="1"/>
  <c r="M3304" i="1"/>
  <c r="N3304" i="1" s="1"/>
  <c r="O3304" i="1" s="1"/>
  <c r="M3303" i="1"/>
  <c r="N3303" i="1" s="1"/>
  <c r="O3303" i="1" s="1"/>
  <c r="M3302" i="1"/>
  <c r="N3302" i="1" s="1"/>
  <c r="O3302" i="1" s="1"/>
  <c r="M3301" i="1"/>
  <c r="N3301" i="1" s="1"/>
  <c r="O3301" i="1" s="1"/>
  <c r="M3300" i="1"/>
  <c r="N3300" i="1" s="1"/>
  <c r="O3300" i="1" s="1"/>
  <c r="M3299" i="1"/>
  <c r="N3299" i="1" s="1"/>
  <c r="O3299" i="1" s="1"/>
  <c r="M3298" i="1"/>
  <c r="N3298" i="1" s="1"/>
  <c r="O3298" i="1" s="1"/>
  <c r="M3297" i="1"/>
  <c r="N3297" i="1" s="1"/>
  <c r="O3297" i="1" s="1"/>
  <c r="M3296" i="1"/>
  <c r="N3296" i="1" s="1"/>
  <c r="O3296" i="1" s="1"/>
  <c r="M3295" i="1"/>
  <c r="N3295" i="1" s="1"/>
  <c r="O3295" i="1" s="1"/>
  <c r="M3294" i="1"/>
  <c r="N3294" i="1" s="1"/>
  <c r="O3294" i="1" s="1"/>
  <c r="M3293" i="1"/>
  <c r="N3293" i="1" s="1"/>
  <c r="O3293" i="1" s="1"/>
  <c r="M3292" i="1"/>
  <c r="N3292" i="1" s="1"/>
  <c r="O3292" i="1" s="1"/>
  <c r="M3291" i="1"/>
  <c r="N3291" i="1" s="1"/>
  <c r="O3291" i="1" s="1"/>
  <c r="M3290" i="1"/>
  <c r="N3290" i="1" s="1"/>
  <c r="O3290" i="1" s="1"/>
  <c r="M3289" i="1"/>
  <c r="N3289" i="1" s="1"/>
  <c r="O3289" i="1" s="1"/>
  <c r="M3288" i="1"/>
  <c r="N3288" i="1" s="1"/>
  <c r="O3288" i="1" s="1"/>
  <c r="M3287" i="1"/>
  <c r="N3287" i="1" s="1"/>
  <c r="O3287" i="1" s="1"/>
  <c r="M3286" i="1"/>
  <c r="N3286" i="1" s="1"/>
  <c r="O3286" i="1" s="1"/>
  <c r="M3285" i="1"/>
  <c r="N3285" i="1" s="1"/>
  <c r="O3285" i="1" s="1"/>
  <c r="M3284" i="1"/>
  <c r="N3284" i="1" s="1"/>
  <c r="O3284" i="1" s="1"/>
  <c r="M3283" i="1"/>
  <c r="N3283" i="1" s="1"/>
  <c r="O3283" i="1" s="1"/>
  <c r="M3282" i="1"/>
  <c r="N3282" i="1" s="1"/>
  <c r="O3282" i="1" s="1"/>
  <c r="M3281" i="1"/>
  <c r="N3281" i="1" s="1"/>
  <c r="O3281" i="1" s="1"/>
  <c r="M3280" i="1"/>
  <c r="N3280" i="1" s="1"/>
  <c r="O3280" i="1" s="1"/>
  <c r="M3279" i="1"/>
  <c r="N3279" i="1" s="1"/>
  <c r="O3279" i="1" s="1"/>
  <c r="M3278" i="1"/>
  <c r="N3278" i="1" s="1"/>
  <c r="O3278" i="1" s="1"/>
  <c r="M3277" i="1"/>
  <c r="N3277" i="1" s="1"/>
  <c r="O3277" i="1" s="1"/>
  <c r="M3276" i="1"/>
  <c r="N3276" i="1" s="1"/>
  <c r="O3276" i="1" s="1"/>
  <c r="M3275" i="1"/>
  <c r="N3275" i="1" s="1"/>
  <c r="O3275" i="1" s="1"/>
  <c r="M3274" i="1"/>
  <c r="N3274" i="1" s="1"/>
  <c r="O3274" i="1" s="1"/>
  <c r="M3273" i="1"/>
  <c r="N3273" i="1" s="1"/>
  <c r="O3273" i="1" s="1"/>
  <c r="M3272" i="1"/>
  <c r="N3272" i="1" s="1"/>
  <c r="O3272" i="1" s="1"/>
  <c r="M3271" i="1"/>
  <c r="N3271" i="1" s="1"/>
  <c r="O3271" i="1" s="1"/>
  <c r="M3270" i="1"/>
  <c r="N3270" i="1" s="1"/>
  <c r="O3270" i="1" s="1"/>
  <c r="M3269" i="1"/>
  <c r="N3269" i="1" s="1"/>
  <c r="O3269" i="1" s="1"/>
  <c r="M3268" i="1"/>
  <c r="N3268" i="1" s="1"/>
  <c r="O3268" i="1" s="1"/>
  <c r="M3267" i="1"/>
  <c r="N3267" i="1" s="1"/>
  <c r="O3267" i="1" s="1"/>
  <c r="M3266" i="1"/>
  <c r="N3266" i="1" s="1"/>
  <c r="O3266" i="1" s="1"/>
  <c r="M3265" i="1"/>
  <c r="N3265" i="1" s="1"/>
  <c r="O3265" i="1" s="1"/>
  <c r="M3264" i="1"/>
  <c r="N3264" i="1" s="1"/>
  <c r="O3264" i="1" s="1"/>
  <c r="M3263" i="1"/>
  <c r="N3263" i="1" s="1"/>
  <c r="O3263" i="1" s="1"/>
  <c r="M3262" i="1"/>
  <c r="N3262" i="1" s="1"/>
  <c r="O3262" i="1" s="1"/>
  <c r="M3261" i="1"/>
  <c r="N3261" i="1" s="1"/>
  <c r="O3261" i="1" s="1"/>
  <c r="M3260" i="1"/>
  <c r="N3260" i="1" s="1"/>
  <c r="O3260" i="1" s="1"/>
  <c r="M3259" i="1"/>
  <c r="N3259" i="1" s="1"/>
  <c r="O3259" i="1" s="1"/>
  <c r="M3258" i="1"/>
  <c r="N3258" i="1" s="1"/>
  <c r="O3258" i="1" s="1"/>
  <c r="M3257" i="1"/>
  <c r="N3257" i="1" s="1"/>
  <c r="O3257" i="1" s="1"/>
  <c r="M3256" i="1"/>
  <c r="N3256" i="1" s="1"/>
  <c r="O3256" i="1" s="1"/>
  <c r="M3255" i="1"/>
  <c r="N3255" i="1" s="1"/>
  <c r="O3255" i="1" s="1"/>
  <c r="M3254" i="1"/>
  <c r="N3254" i="1" s="1"/>
  <c r="O3254" i="1" s="1"/>
  <c r="M3253" i="1"/>
  <c r="N3253" i="1" s="1"/>
  <c r="O3253" i="1" s="1"/>
  <c r="M3252" i="1"/>
  <c r="N3252" i="1" s="1"/>
  <c r="O3252" i="1" s="1"/>
  <c r="M3251" i="1"/>
  <c r="N3251" i="1" s="1"/>
  <c r="O3251" i="1" s="1"/>
  <c r="M3250" i="1"/>
  <c r="N3250" i="1" s="1"/>
  <c r="O3250" i="1" s="1"/>
  <c r="M3249" i="1"/>
  <c r="N3249" i="1" s="1"/>
  <c r="O3249" i="1" s="1"/>
  <c r="M3248" i="1"/>
  <c r="N3248" i="1" s="1"/>
  <c r="O3248" i="1" s="1"/>
  <c r="M3247" i="1"/>
  <c r="N3247" i="1" s="1"/>
  <c r="O3247" i="1" s="1"/>
  <c r="M3246" i="1"/>
  <c r="N3246" i="1" s="1"/>
  <c r="O3246" i="1" s="1"/>
  <c r="M3245" i="1"/>
  <c r="N3245" i="1" s="1"/>
  <c r="O3245" i="1" s="1"/>
  <c r="M3244" i="1"/>
  <c r="N3244" i="1" s="1"/>
  <c r="O3244" i="1" s="1"/>
  <c r="M3243" i="1"/>
  <c r="N3243" i="1" s="1"/>
  <c r="O3243" i="1" s="1"/>
  <c r="M3242" i="1"/>
  <c r="N3242" i="1" s="1"/>
  <c r="O3242" i="1" s="1"/>
  <c r="M3241" i="1"/>
  <c r="N3241" i="1" s="1"/>
  <c r="O3241" i="1" s="1"/>
  <c r="M3240" i="1"/>
  <c r="N3240" i="1" s="1"/>
  <c r="O3240" i="1" s="1"/>
  <c r="M3239" i="1"/>
  <c r="N3239" i="1" s="1"/>
  <c r="O3239" i="1" s="1"/>
  <c r="M3238" i="1"/>
  <c r="N3238" i="1" s="1"/>
  <c r="O3238" i="1" s="1"/>
  <c r="M3237" i="1"/>
  <c r="N3237" i="1" s="1"/>
  <c r="O3237" i="1" s="1"/>
  <c r="M3236" i="1"/>
  <c r="N3236" i="1" s="1"/>
  <c r="O3236" i="1" s="1"/>
  <c r="M3235" i="1"/>
  <c r="N3235" i="1" s="1"/>
  <c r="O3235" i="1" s="1"/>
  <c r="M3234" i="1"/>
  <c r="N3234" i="1" s="1"/>
  <c r="O3234" i="1" s="1"/>
  <c r="M3233" i="1"/>
  <c r="N3233" i="1" s="1"/>
  <c r="O3233" i="1" s="1"/>
  <c r="M3232" i="1"/>
  <c r="N3232" i="1" s="1"/>
  <c r="O3232" i="1" s="1"/>
  <c r="M3231" i="1"/>
  <c r="N3231" i="1" s="1"/>
  <c r="O3231" i="1" s="1"/>
  <c r="M3230" i="1"/>
  <c r="N3230" i="1" s="1"/>
  <c r="O3230" i="1" s="1"/>
  <c r="M3229" i="1"/>
  <c r="N3229" i="1" s="1"/>
  <c r="O3229" i="1" s="1"/>
  <c r="M3228" i="1"/>
  <c r="N3228" i="1" s="1"/>
  <c r="M3227" i="1"/>
  <c r="N3227" i="1" s="1"/>
  <c r="O3227" i="1" s="1"/>
  <c r="M3226" i="1"/>
  <c r="N3226" i="1" s="1"/>
  <c r="O3226" i="1" s="1"/>
  <c r="M3225" i="1"/>
  <c r="N3225" i="1" s="1"/>
  <c r="O3225" i="1" s="1"/>
  <c r="M3224" i="1"/>
  <c r="N3224" i="1" s="1"/>
  <c r="O3224" i="1" s="1"/>
  <c r="M3223" i="1"/>
  <c r="N3223" i="1" s="1"/>
  <c r="O3223" i="1" s="1"/>
  <c r="M3222" i="1"/>
  <c r="N3222" i="1" s="1"/>
  <c r="O3222" i="1" s="1"/>
  <c r="M3221" i="1"/>
  <c r="N3221" i="1" s="1"/>
  <c r="O3221" i="1" s="1"/>
  <c r="M3220" i="1"/>
  <c r="N3220" i="1" s="1"/>
  <c r="O3220" i="1" s="1"/>
  <c r="M3219" i="1"/>
  <c r="N3219" i="1" s="1"/>
  <c r="O3219" i="1" s="1"/>
  <c r="M3218" i="1"/>
  <c r="N3218" i="1" s="1"/>
  <c r="O3218" i="1" s="1"/>
  <c r="M3217" i="1"/>
  <c r="N3217" i="1" s="1"/>
  <c r="O3217" i="1" s="1"/>
  <c r="M3216" i="1"/>
  <c r="N3216" i="1" s="1"/>
  <c r="O3216" i="1" s="1"/>
  <c r="M3215" i="1"/>
  <c r="N3215" i="1" s="1"/>
  <c r="O3215" i="1" s="1"/>
  <c r="M3214" i="1"/>
  <c r="N3214" i="1" s="1"/>
  <c r="O3214" i="1" s="1"/>
  <c r="M3213" i="1"/>
  <c r="N3213" i="1" s="1"/>
  <c r="O3213" i="1" s="1"/>
  <c r="M3212" i="1"/>
  <c r="N3212" i="1" s="1"/>
  <c r="O3212" i="1" s="1"/>
  <c r="M3211" i="1"/>
  <c r="N3211" i="1" s="1"/>
  <c r="O3211" i="1" s="1"/>
  <c r="M3210" i="1"/>
  <c r="N3210" i="1" s="1"/>
  <c r="O3210" i="1" s="1"/>
  <c r="M3209" i="1"/>
  <c r="N3209" i="1" s="1"/>
  <c r="O3209" i="1" s="1"/>
  <c r="M3208" i="1"/>
  <c r="N3208" i="1" s="1"/>
  <c r="O3208" i="1" s="1"/>
  <c r="M3207" i="1"/>
  <c r="N3207" i="1" s="1"/>
  <c r="O3207" i="1" s="1"/>
  <c r="M3206" i="1"/>
  <c r="N3206" i="1" s="1"/>
  <c r="O3206" i="1" s="1"/>
  <c r="M3205" i="1"/>
  <c r="N3205" i="1" s="1"/>
  <c r="O3205" i="1" s="1"/>
  <c r="M3204" i="1"/>
  <c r="N3204" i="1" s="1"/>
  <c r="O3204" i="1" s="1"/>
  <c r="M3203" i="1"/>
  <c r="N3203" i="1" s="1"/>
  <c r="O3203" i="1" s="1"/>
  <c r="M3202" i="1"/>
  <c r="N3202" i="1" s="1"/>
  <c r="O3202" i="1" s="1"/>
  <c r="M3201" i="1"/>
  <c r="N3201" i="1" s="1"/>
  <c r="O3201" i="1" s="1"/>
  <c r="M3200" i="1"/>
  <c r="N3200" i="1" s="1"/>
  <c r="O3200" i="1" s="1"/>
  <c r="M3199" i="1"/>
  <c r="N3199" i="1" s="1"/>
  <c r="O3199" i="1" s="1"/>
  <c r="M3198" i="1"/>
  <c r="N3198" i="1" s="1"/>
  <c r="O3198" i="1" s="1"/>
  <c r="N3444" i="1"/>
  <c r="O3444" i="1" s="1"/>
  <c r="O3228" i="1"/>
  <c r="P3446" i="1"/>
  <c r="Q3446" i="1" s="1"/>
  <c r="R3446" i="1" s="1"/>
  <c r="P3445" i="1"/>
  <c r="Q3445" i="1" s="1"/>
  <c r="R3445" i="1" s="1"/>
  <c r="P3444" i="1"/>
  <c r="Q3444" i="1" s="1"/>
  <c r="R3444" i="1" s="1"/>
  <c r="P3443" i="1"/>
  <c r="Q3443" i="1" s="1"/>
  <c r="R3443" i="1" s="1"/>
  <c r="P3442" i="1"/>
  <c r="Q3442" i="1" s="1"/>
  <c r="R3442" i="1" s="1"/>
  <c r="P3441" i="1"/>
  <c r="Q3441" i="1" s="1"/>
  <c r="R3441" i="1" s="1"/>
  <c r="P3440" i="1"/>
  <c r="Q3440" i="1" s="1"/>
  <c r="R3440" i="1" s="1"/>
  <c r="P3439" i="1"/>
  <c r="Q3439" i="1" s="1"/>
  <c r="R3439" i="1" s="1"/>
  <c r="P3438" i="1"/>
  <c r="Q3438" i="1" s="1"/>
  <c r="R3438" i="1" s="1"/>
  <c r="P3437" i="1"/>
  <c r="Q3437" i="1" s="1"/>
  <c r="R3437" i="1" s="1"/>
  <c r="P3436" i="1"/>
  <c r="Q3436" i="1" s="1"/>
  <c r="R3436" i="1" s="1"/>
  <c r="P3435" i="1"/>
  <c r="Q3435" i="1" s="1"/>
  <c r="R3435" i="1" s="1"/>
  <c r="P3434" i="1"/>
  <c r="Q3434" i="1" s="1"/>
  <c r="R3434" i="1" s="1"/>
  <c r="P3433" i="1"/>
  <c r="Q3433" i="1" s="1"/>
  <c r="R3433" i="1" s="1"/>
  <c r="P3432" i="1"/>
  <c r="Q3432" i="1" s="1"/>
  <c r="R3432" i="1" s="1"/>
  <c r="P3431" i="1"/>
  <c r="Q3431" i="1" s="1"/>
  <c r="R3431" i="1" s="1"/>
  <c r="P3430" i="1"/>
  <c r="Q3430" i="1" s="1"/>
  <c r="R3430" i="1" s="1"/>
  <c r="P3429" i="1"/>
  <c r="Q3429" i="1" s="1"/>
  <c r="R3429" i="1" s="1"/>
  <c r="P3428" i="1"/>
  <c r="Q3428" i="1" s="1"/>
  <c r="R3428" i="1" s="1"/>
  <c r="P3427" i="1"/>
  <c r="Q3427" i="1" s="1"/>
  <c r="R3427" i="1" s="1"/>
  <c r="P3426" i="1"/>
  <c r="Q3426" i="1" s="1"/>
  <c r="R3426" i="1" s="1"/>
  <c r="P3425" i="1"/>
  <c r="Q3425" i="1" s="1"/>
  <c r="R3425" i="1" s="1"/>
  <c r="P3424" i="1"/>
  <c r="Q3424" i="1" s="1"/>
  <c r="R3424" i="1" s="1"/>
  <c r="P3423" i="1"/>
  <c r="Q3423" i="1" s="1"/>
  <c r="R3423" i="1" s="1"/>
  <c r="P3422" i="1"/>
  <c r="Q3422" i="1" s="1"/>
  <c r="R3422" i="1" s="1"/>
  <c r="P3421" i="1"/>
  <c r="Q3421" i="1" s="1"/>
  <c r="R3421" i="1" s="1"/>
  <c r="P3420" i="1"/>
  <c r="Q3420" i="1" s="1"/>
  <c r="R3420" i="1" s="1"/>
  <c r="P3419" i="1"/>
  <c r="Q3419" i="1" s="1"/>
  <c r="R3419" i="1" s="1"/>
  <c r="P3418" i="1"/>
  <c r="Q3418" i="1" s="1"/>
  <c r="R3418" i="1" s="1"/>
  <c r="P3417" i="1"/>
  <c r="Q3417" i="1" s="1"/>
  <c r="R3417" i="1" s="1"/>
  <c r="P3416" i="1"/>
  <c r="Q3416" i="1" s="1"/>
  <c r="R3416" i="1" s="1"/>
  <c r="P3415" i="1"/>
  <c r="Q3415" i="1" s="1"/>
  <c r="R3415" i="1" s="1"/>
  <c r="P3414" i="1"/>
  <c r="Q3414" i="1" s="1"/>
  <c r="R3414" i="1" s="1"/>
  <c r="P3413" i="1"/>
  <c r="Q3413" i="1" s="1"/>
  <c r="R3413" i="1" s="1"/>
  <c r="P3412" i="1"/>
  <c r="Q3412" i="1" s="1"/>
  <c r="R3412" i="1" s="1"/>
  <c r="P3411" i="1"/>
  <c r="Q3411" i="1" s="1"/>
  <c r="R3411" i="1" s="1"/>
  <c r="P3410" i="1"/>
  <c r="Q3410" i="1" s="1"/>
  <c r="R3410" i="1" s="1"/>
  <c r="P3409" i="1"/>
  <c r="Q3409" i="1" s="1"/>
  <c r="R3409" i="1" s="1"/>
  <c r="P3408" i="1"/>
  <c r="Q3408" i="1" s="1"/>
  <c r="R3408" i="1" s="1"/>
  <c r="P3407" i="1"/>
  <c r="Q3407" i="1" s="1"/>
  <c r="R3407" i="1" s="1"/>
  <c r="P3406" i="1"/>
  <c r="Q3406" i="1" s="1"/>
  <c r="R3406" i="1" s="1"/>
  <c r="P3405" i="1"/>
  <c r="Q3405" i="1" s="1"/>
  <c r="R3405" i="1" s="1"/>
  <c r="P3404" i="1"/>
  <c r="Q3404" i="1" s="1"/>
  <c r="R3404" i="1" s="1"/>
  <c r="P3403" i="1"/>
  <c r="Q3403" i="1" s="1"/>
  <c r="R3403" i="1" s="1"/>
  <c r="P3402" i="1"/>
  <c r="Q3402" i="1" s="1"/>
  <c r="R3402" i="1" s="1"/>
  <c r="P3401" i="1"/>
  <c r="Q3401" i="1" s="1"/>
  <c r="R3401" i="1" s="1"/>
  <c r="P3400" i="1"/>
  <c r="Q3400" i="1" s="1"/>
  <c r="R3400" i="1" s="1"/>
  <c r="P3399" i="1"/>
  <c r="Q3399" i="1" s="1"/>
  <c r="R3399" i="1" s="1"/>
  <c r="P3398" i="1"/>
  <c r="Q3398" i="1" s="1"/>
  <c r="R3398" i="1" s="1"/>
  <c r="P3397" i="1"/>
  <c r="Q3397" i="1" s="1"/>
  <c r="R3397" i="1" s="1"/>
  <c r="P3396" i="1"/>
  <c r="Q3396" i="1" s="1"/>
  <c r="R3396" i="1" s="1"/>
  <c r="P3395" i="1"/>
  <c r="Q3395" i="1" s="1"/>
  <c r="R3395" i="1" s="1"/>
  <c r="P3394" i="1"/>
  <c r="Q3394" i="1" s="1"/>
  <c r="R3394" i="1" s="1"/>
  <c r="P3393" i="1"/>
  <c r="Q3393" i="1" s="1"/>
  <c r="R3393" i="1" s="1"/>
  <c r="P3392" i="1"/>
  <c r="Q3392" i="1" s="1"/>
  <c r="R3392" i="1" s="1"/>
  <c r="P3391" i="1"/>
  <c r="Q3391" i="1" s="1"/>
  <c r="R3391" i="1" s="1"/>
  <c r="P3390" i="1"/>
  <c r="Q3390" i="1" s="1"/>
  <c r="R3390" i="1" s="1"/>
  <c r="P3389" i="1"/>
  <c r="Q3389" i="1" s="1"/>
  <c r="R3389" i="1" s="1"/>
  <c r="P3388" i="1"/>
  <c r="Q3388" i="1" s="1"/>
  <c r="R3388" i="1" s="1"/>
  <c r="P3387" i="1"/>
  <c r="Q3387" i="1" s="1"/>
  <c r="R3387" i="1" s="1"/>
  <c r="P3386" i="1"/>
  <c r="Q3386" i="1" s="1"/>
  <c r="R3386" i="1" s="1"/>
  <c r="P3385" i="1"/>
  <c r="Q3385" i="1" s="1"/>
  <c r="R3385" i="1" s="1"/>
  <c r="P3384" i="1"/>
  <c r="Q3384" i="1" s="1"/>
  <c r="R3384" i="1" s="1"/>
  <c r="P3383" i="1"/>
  <c r="Q3383" i="1" s="1"/>
  <c r="R3383" i="1" s="1"/>
  <c r="P3382" i="1"/>
  <c r="Q3382" i="1" s="1"/>
  <c r="R3382" i="1" s="1"/>
  <c r="P3381" i="1"/>
  <c r="Q3381" i="1" s="1"/>
  <c r="R3381" i="1" s="1"/>
  <c r="P3380" i="1"/>
  <c r="Q3380" i="1" s="1"/>
  <c r="R3380" i="1" s="1"/>
  <c r="P3379" i="1"/>
  <c r="Q3379" i="1" s="1"/>
  <c r="R3379" i="1" s="1"/>
  <c r="P3378" i="1"/>
  <c r="Q3378" i="1" s="1"/>
  <c r="R3378" i="1" s="1"/>
  <c r="P3377" i="1"/>
  <c r="Q3377" i="1" s="1"/>
  <c r="R3377" i="1" s="1"/>
  <c r="P3376" i="1"/>
  <c r="Q3376" i="1" s="1"/>
  <c r="R3376" i="1" s="1"/>
  <c r="P3375" i="1"/>
  <c r="Q3375" i="1" s="1"/>
  <c r="R3375" i="1" s="1"/>
  <c r="P3374" i="1"/>
  <c r="Q3374" i="1" s="1"/>
  <c r="R3374" i="1" s="1"/>
  <c r="P3373" i="1"/>
  <c r="Q3373" i="1" s="1"/>
  <c r="R3373" i="1" s="1"/>
  <c r="P3372" i="1"/>
  <c r="Q3372" i="1" s="1"/>
  <c r="R3372" i="1" s="1"/>
  <c r="P3371" i="1"/>
  <c r="Q3371" i="1" s="1"/>
  <c r="R3371" i="1" s="1"/>
  <c r="P3370" i="1"/>
  <c r="Q3370" i="1" s="1"/>
  <c r="R3370" i="1" s="1"/>
  <c r="P3369" i="1"/>
  <c r="Q3369" i="1" s="1"/>
  <c r="R3369" i="1" s="1"/>
  <c r="P3368" i="1"/>
  <c r="Q3368" i="1" s="1"/>
  <c r="R3368" i="1" s="1"/>
  <c r="P3367" i="1"/>
  <c r="Q3367" i="1" s="1"/>
  <c r="R3367" i="1" s="1"/>
  <c r="P3366" i="1"/>
  <c r="Q3366" i="1" s="1"/>
  <c r="R3366" i="1" s="1"/>
  <c r="P3365" i="1"/>
  <c r="Q3365" i="1" s="1"/>
  <c r="R3365" i="1" s="1"/>
  <c r="P3364" i="1"/>
  <c r="Q3364" i="1" s="1"/>
  <c r="R3364" i="1" s="1"/>
  <c r="P3363" i="1"/>
  <c r="Q3363" i="1" s="1"/>
  <c r="R3363" i="1" s="1"/>
  <c r="P3362" i="1"/>
  <c r="Q3362" i="1" s="1"/>
  <c r="R3362" i="1" s="1"/>
  <c r="P3361" i="1"/>
  <c r="Q3361" i="1" s="1"/>
  <c r="R3361" i="1" s="1"/>
  <c r="P3360" i="1"/>
  <c r="Q3360" i="1" s="1"/>
  <c r="R3360" i="1" s="1"/>
  <c r="P3359" i="1"/>
  <c r="Q3359" i="1" s="1"/>
  <c r="R3359" i="1" s="1"/>
  <c r="P3358" i="1"/>
  <c r="Q3358" i="1" s="1"/>
  <c r="R3358" i="1" s="1"/>
  <c r="P3357" i="1"/>
  <c r="Q3357" i="1" s="1"/>
  <c r="R3357" i="1" s="1"/>
  <c r="P3356" i="1"/>
  <c r="Q3356" i="1" s="1"/>
  <c r="R3356" i="1" s="1"/>
  <c r="P3355" i="1"/>
  <c r="Q3355" i="1" s="1"/>
  <c r="R3355" i="1" s="1"/>
  <c r="P3354" i="1"/>
  <c r="Q3354" i="1" s="1"/>
  <c r="R3354" i="1" s="1"/>
  <c r="P3353" i="1"/>
  <c r="Q3353" i="1" s="1"/>
  <c r="R3353" i="1" s="1"/>
  <c r="P3352" i="1"/>
  <c r="Q3352" i="1" s="1"/>
  <c r="R3352" i="1" s="1"/>
  <c r="P3351" i="1"/>
  <c r="Q3351" i="1" s="1"/>
  <c r="R3351" i="1" s="1"/>
  <c r="P3350" i="1"/>
  <c r="Q3350" i="1" s="1"/>
  <c r="R3350" i="1" s="1"/>
  <c r="P3349" i="1"/>
  <c r="Q3349" i="1" s="1"/>
  <c r="R3349" i="1" s="1"/>
  <c r="P3348" i="1"/>
  <c r="Q3348" i="1" s="1"/>
  <c r="R3348" i="1" s="1"/>
  <c r="P3347" i="1"/>
  <c r="Q3347" i="1" s="1"/>
  <c r="R3347" i="1" s="1"/>
  <c r="P3346" i="1"/>
  <c r="Q3346" i="1" s="1"/>
  <c r="R3346" i="1" s="1"/>
  <c r="P3345" i="1"/>
  <c r="Q3345" i="1" s="1"/>
  <c r="R3345" i="1" s="1"/>
  <c r="P3344" i="1"/>
  <c r="Q3344" i="1" s="1"/>
  <c r="R3344" i="1" s="1"/>
  <c r="P3343" i="1"/>
  <c r="Q3343" i="1" s="1"/>
  <c r="R3343" i="1" s="1"/>
  <c r="P3342" i="1"/>
  <c r="Q3342" i="1" s="1"/>
  <c r="R3342" i="1" s="1"/>
  <c r="P3341" i="1"/>
  <c r="Q3341" i="1" s="1"/>
  <c r="R3341" i="1" s="1"/>
  <c r="P3340" i="1"/>
  <c r="Q3340" i="1" s="1"/>
  <c r="R3340" i="1" s="1"/>
  <c r="P3339" i="1"/>
  <c r="Q3339" i="1" s="1"/>
  <c r="R3339" i="1" s="1"/>
  <c r="P3338" i="1"/>
  <c r="Q3338" i="1" s="1"/>
  <c r="R3338" i="1" s="1"/>
  <c r="P3337" i="1"/>
  <c r="Q3337" i="1" s="1"/>
  <c r="R3337" i="1" s="1"/>
  <c r="P3336" i="1"/>
  <c r="Q3336" i="1" s="1"/>
  <c r="R3336" i="1" s="1"/>
  <c r="P3335" i="1"/>
  <c r="Q3335" i="1" s="1"/>
  <c r="R3335" i="1" s="1"/>
  <c r="P3334" i="1"/>
  <c r="Q3334" i="1" s="1"/>
  <c r="R3334" i="1" s="1"/>
  <c r="P3333" i="1"/>
  <c r="Q3333" i="1" s="1"/>
  <c r="R3333" i="1" s="1"/>
  <c r="P3332" i="1"/>
  <c r="Q3332" i="1" s="1"/>
  <c r="R3332" i="1" s="1"/>
  <c r="P3331" i="1"/>
  <c r="Q3331" i="1" s="1"/>
  <c r="R3331" i="1" s="1"/>
  <c r="P3330" i="1"/>
  <c r="Q3330" i="1" s="1"/>
  <c r="R3330" i="1" s="1"/>
  <c r="P3329" i="1"/>
  <c r="Q3329" i="1" s="1"/>
  <c r="R3329" i="1" s="1"/>
  <c r="P3328" i="1"/>
  <c r="Q3328" i="1" s="1"/>
  <c r="R3328" i="1" s="1"/>
  <c r="P3327" i="1"/>
  <c r="Q3327" i="1" s="1"/>
  <c r="R3327" i="1" s="1"/>
  <c r="P3326" i="1"/>
  <c r="Q3326" i="1" s="1"/>
  <c r="R3326" i="1" s="1"/>
  <c r="P3325" i="1"/>
  <c r="Q3325" i="1" s="1"/>
  <c r="R3325" i="1" s="1"/>
  <c r="P3324" i="1"/>
  <c r="Q3324" i="1" s="1"/>
  <c r="R3324" i="1" s="1"/>
  <c r="P3323" i="1"/>
  <c r="Q3323" i="1" s="1"/>
  <c r="R3323" i="1" s="1"/>
  <c r="P3322" i="1"/>
  <c r="Q3322" i="1" s="1"/>
  <c r="R3322" i="1" s="1"/>
  <c r="P3321" i="1"/>
  <c r="Q3321" i="1" s="1"/>
  <c r="R3321" i="1" s="1"/>
  <c r="P3320" i="1"/>
  <c r="Q3320" i="1" s="1"/>
  <c r="R3320" i="1" s="1"/>
  <c r="P3319" i="1"/>
  <c r="Q3319" i="1" s="1"/>
  <c r="R3319" i="1" s="1"/>
  <c r="P3318" i="1"/>
  <c r="Q3318" i="1" s="1"/>
  <c r="R3318" i="1" s="1"/>
  <c r="P3317" i="1"/>
  <c r="Q3317" i="1" s="1"/>
  <c r="R3317" i="1" s="1"/>
  <c r="P3316" i="1"/>
  <c r="Q3316" i="1" s="1"/>
  <c r="R3316" i="1" s="1"/>
  <c r="P3315" i="1"/>
  <c r="Q3315" i="1" s="1"/>
  <c r="R3315" i="1" s="1"/>
  <c r="P3314" i="1"/>
  <c r="Q3314" i="1" s="1"/>
  <c r="R3314" i="1" s="1"/>
  <c r="P3313" i="1"/>
  <c r="Q3313" i="1" s="1"/>
  <c r="R3313" i="1" s="1"/>
  <c r="P3312" i="1"/>
  <c r="Q3312" i="1" s="1"/>
  <c r="R3312" i="1" s="1"/>
  <c r="P3311" i="1"/>
  <c r="Q3311" i="1" s="1"/>
  <c r="R3311" i="1" s="1"/>
  <c r="P3310" i="1"/>
  <c r="Q3310" i="1" s="1"/>
  <c r="R3310" i="1" s="1"/>
  <c r="P3309" i="1"/>
  <c r="Q3309" i="1" s="1"/>
  <c r="R3309" i="1" s="1"/>
  <c r="P3308" i="1"/>
  <c r="Q3308" i="1" s="1"/>
  <c r="R3308" i="1" s="1"/>
  <c r="P3307" i="1"/>
  <c r="Q3307" i="1" s="1"/>
  <c r="R3307" i="1" s="1"/>
  <c r="P3306" i="1"/>
  <c r="Q3306" i="1" s="1"/>
  <c r="R3306" i="1" s="1"/>
  <c r="P3305" i="1"/>
  <c r="Q3305" i="1" s="1"/>
  <c r="R3305" i="1" s="1"/>
  <c r="P3304" i="1"/>
  <c r="Q3304" i="1" s="1"/>
  <c r="R3304" i="1" s="1"/>
  <c r="P3303" i="1"/>
  <c r="Q3303" i="1" s="1"/>
  <c r="R3303" i="1" s="1"/>
  <c r="P3302" i="1"/>
  <c r="Q3302" i="1" s="1"/>
  <c r="R3302" i="1" s="1"/>
  <c r="P3301" i="1"/>
  <c r="Q3301" i="1" s="1"/>
  <c r="R3301" i="1" s="1"/>
  <c r="P3300" i="1"/>
  <c r="Q3300" i="1" s="1"/>
  <c r="R3300" i="1" s="1"/>
  <c r="P3299" i="1"/>
  <c r="Q3299" i="1" s="1"/>
  <c r="R3299" i="1" s="1"/>
  <c r="P3298" i="1"/>
  <c r="Q3298" i="1" s="1"/>
  <c r="R3298" i="1" s="1"/>
  <c r="P3297" i="1"/>
  <c r="Q3297" i="1" s="1"/>
  <c r="R3297" i="1" s="1"/>
  <c r="P3296" i="1"/>
  <c r="Q3296" i="1" s="1"/>
  <c r="R3296" i="1" s="1"/>
  <c r="P3295" i="1"/>
  <c r="Q3295" i="1" s="1"/>
  <c r="R3295" i="1" s="1"/>
  <c r="P3294" i="1"/>
  <c r="Q3294" i="1" s="1"/>
  <c r="R3294" i="1" s="1"/>
  <c r="P3293" i="1"/>
  <c r="Q3293" i="1" s="1"/>
  <c r="R3293" i="1" s="1"/>
  <c r="P3292" i="1"/>
  <c r="Q3292" i="1" s="1"/>
  <c r="R3292" i="1" s="1"/>
  <c r="P3291" i="1"/>
  <c r="Q3291" i="1" s="1"/>
  <c r="R3291" i="1" s="1"/>
  <c r="P3290" i="1"/>
  <c r="Q3290" i="1" s="1"/>
  <c r="R3290" i="1" s="1"/>
  <c r="P3289" i="1"/>
  <c r="Q3289" i="1" s="1"/>
  <c r="R3289" i="1" s="1"/>
  <c r="P3288" i="1"/>
  <c r="Q3288" i="1" s="1"/>
  <c r="R3288" i="1" s="1"/>
  <c r="P3287" i="1"/>
  <c r="Q3287" i="1" s="1"/>
  <c r="R3287" i="1" s="1"/>
  <c r="P3286" i="1"/>
  <c r="Q3286" i="1" s="1"/>
  <c r="R3286" i="1" s="1"/>
  <c r="P3285" i="1"/>
  <c r="Q3285" i="1" s="1"/>
  <c r="R3285" i="1" s="1"/>
  <c r="P3284" i="1"/>
  <c r="Q3284" i="1" s="1"/>
  <c r="R3284" i="1" s="1"/>
  <c r="P3283" i="1"/>
  <c r="Q3283" i="1" s="1"/>
  <c r="R3283" i="1" s="1"/>
  <c r="P3282" i="1"/>
  <c r="Q3282" i="1" s="1"/>
  <c r="R3282" i="1" s="1"/>
  <c r="P3281" i="1"/>
  <c r="Q3281" i="1" s="1"/>
  <c r="R3281" i="1" s="1"/>
  <c r="P3280" i="1"/>
  <c r="Q3280" i="1" s="1"/>
  <c r="R3280" i="1" s="1"/>
  <c r="P3279" i="1"/>
  <c r="Q3279" i="1" s="1"/>
  <c r="R3279" i="1" s="1"/>
  <c r="P3278" i="1"/>
  <c r="Q3278" i="1" s="1"/>
  <c r="R3278" i="1" s="1"/>
  <c r="P3277" i="1"/>
  <c r="Q3277" i="1" s="1"/>
  <c r="R3277" i="1" s="1"/>
  <c r="P3276" i="1"/>
  <c r="Q3276" i="1" s="1"/>
  <c r="R3276" i="1" s="1"/>
  <c r="P3275" i="1"/>
  <c r="Q3275" i="1" s="1"/>
  <c r="R3275" i="1" s="1"/>
  <c r="P3274" i="1"/>
  <c r="Q3274" i="1" s="1"/>
  <c r="R3274" i="1" s="1"/>
  <c r="P3273" i="1"/>
  <c r="Q3273" i="1" s="1"/>
  <c r="R3273" i="1" s="1"/>
  <c r="P3272" i="1"/>
  <c r="Q3272" i="1" s="1"/>
  <c r="R3272" i="1" s="1"/>
  <c r="P3271" i="1"/>
  <c r="Q3271" i="1" s="1"/>
  <c r="R3271" i="1" s="1"/>
  <c r="P3270" i="1"/>
  <c r="Q3270" i="1" s="1"/>
  <c r="R3270" i="1" s="1"/>
  <c r="P3269" i="1"/>
  <c r="Q3269" i="1" s="1"/>
  <c r="R3269" i="1" s="1"/>
  <c r="P3268" i="1"/>
  <c r="Q3268" i="1" s="1"/>
  <c r="R3268" i="1" s="1"/>
  <c r="P3267" i="1"/>
  <c r="Q3267" i="1" s="1"/>
  <c r="R3267" i="1" s="1"/>
  <c r="P3266" i="1"/>
  <c r="Q3266" i="1" s="1"/>
  <c r="R3266" i="1" s="1"/>
  <c r="P3265" i="1"/>
  <c r="Q3265" i="1" s="1"/>
  <c r="R3265" i="1" s="1"/>
  <c r="P3264" i="1"/>
  <c r="Q3264" i="1" s="1"/>
  <c r="R3264" i="1" s="1"/>
  <c r="P3263" i="1"/>
  <c r="Q3263" i="1" s="1"/>
  <c r="R3263" i="1" s="1"/>
  <c r="P3262" i="1"/>
  <c r="Q3262" i="1" s="1"/>
  <c r="R3262" i="1" s="1"/>
  <c r="P3261" i="1"/>
  <c r="Q3261" i="1" s="1"/>
  <c r="R3261" i="1" s="1"/>
  <c r="P3260" i="1"/>
  <c r="Q3260" i="1" s="1"/>
  <c r="R3260" i="1" s="1"/>
  <c r="P3259" i="1"/>
  <c r="Q3259" i="1" s="1"/>
  <c r="R3259" i="1" s="1"/>
  <c r="P3258" i="1"/>
  <c r="Q3258" i="1" s="1"/>
  <c r="R3258" i="1" s="1"/>
  <c r="P3257" i="1"/>
  <c r="Q3257" i="1" s="1"/>
  <c r="R3257" i="1" s="1"/>
  <c r="P3256" i="1"/>
  <c r="Q3256" i="1" s="1"/>
  <c r="R3256" i="1" s="1"/>
  <c r="P3255" i="1"/>
  <c r="Q3255" i="1" s="1"/>
  <c r="R3255" i="1" s="1"/>
  <c r="P3254" i="1"/>
  <c r="Q3254" i="1" s="1"/>
  <c r="R3254" i="1" s="1"/>
  <c r="P3253" i="1"/>
  <c r="Q3253" i="1" s="1"/>
  <c r="R3253" i="1" s="1"/>
  <c r="P3252" i="1"/>
  <c r="Q3252" i="1" s="1"/>
  <c r="R3252" i="1" s="1"/>
  <c r="P3251" i="1"/>
  <c r="Q3251" i="1" s="1"/>
  <c r="R3251" i="1" s="1"/>
  <c r="P3250" i="1"/>
  <c r="Q3250" i="1" s="1"/>
  <c r="R3250" i="1" s="1"/>
  <c r="P3249" i="1"/>
  <c r="Q3249" i="1" s="1"/>
  <c r="R3249" i="1" s="1"/>
  <c r="P3248" i="1"/>
  <c r="Q3248" i="1" s="1"/>
  <c r="R3248" i="1" s="1"/>
  <c r="P3247" i="1"/>
  <c r="Q3247" i="1" s="1"/>
  <c r="R3247" i="1" s="1"/>
  <c r="P3246" i="1"/>
  <c r="Q3246" i="1" s="1"/>
  <c r="R3246" i="1" s="1"/>
  <c r="P3245" i="1"/>
  <c r="Q3245" i="1" s="1"/>
  <c r="R3245" i="1" s="1"/>
  <c r="P3244" i="1"/>
  <c r="Q3244" i="1" s="1"/>
  <c r="R3244" i="1" s="1"/>
  <c r="P3243" i="1"/>
  <c r="Q3243" i="1" s="1"/>
  <c r="R3243" i="1" s="1"/>
  <c r="P3242" i="1"/>
  <c r="Q3242" i="1" s="1"/>
  <c r="R3242" i="1" s="1"/>
  <c r="P3241" i="1"/>
  <c r="Q3241" i="1" s="1"/>
  <c r="R3241" i="1" s="1"/>
  <c r="P3240" i="1"/>
  <c r="Q3240" i="1" s="1"/>
  <c r="R3240" i="1" s="1"/>
  <c r="P3239" i="1"/>
  <c r="Q3239" i="1" s="1"/>
  <c r="R3239" i="1" s="1"/>
  <c r="P3238" i="1"/>
  <c r="Q3238" i="1" s="1"/>
  <c r="R3238" i="1" s="1"/>
  <c r="P3237" i="1"/>
  <c r="Q3237" i="1" s="1"/>
  <c r="R3237" i="1" s="1"/>
  <c r="P3236" i="1"/>
  <c r="Q3236" i="1" s="1"/>
  <c r="R3236" i="1" s="1"/>
  <c r="P3235" i="1"/>
  <c r="Q3235" i="1" s="1"/>
  <c r="R3235" i="1" s="1"/>
  <c r="P3234" i="1"/>
  <c r="Q3234" i="1" s="1"/>
  <c r="R3234" i="1" s="1"/>
  <c r="P3233" i="1"/>
  <c r="Q3233" i="1" s="1"/>
  <c r="R3233" i="1" s="1"/>
  <c r="P3232" i="1"/>
  <c r="Q3232" i="1" s="1"/>
  <c r="R3232" i="1" s="1"/>
  <c r="P3231" i="1"/>
  <c r="Q3231" i="1" s="1"/>
  <c r="R3231" i="1" s="1"/>
  <c r="P3230" i="1"/>
  <c r="Q3230" i="1" s="1"/>
  <c r="R3230" i="1" s="1"/>
  <c r="P3229" i="1"/>
  <c r="Q3229" i="1" s="1"/>
  <c r="R3229" i="1" s="1"/>
  <c r="P3228" i="1"/>
  <c r="Q3228" i="1" s="1"/>
  <c r="R3228" i="1" s="1"/>
  <c r="P3227" i="1"/>
  <c r="Q3227" i="1" s="1"/>
  <c r="R3227" i="1" s="1"/>
  <c r="P3226" i="1"/>
  <c r="Q3226" i="1" s="1"/>
  <c r="R3226" i="1" s="1"/>
  <c r="P3225" i="1"/>
  <c r="Q3225" i="1" s="1"/>
  <c r="R3225" i="1" s="1"/>
  <c r="P3224" i="1"/>
  <c r="Q3224" i="1" s="1"/>
  <c r="R3224" i="1" s="1"/>
  <c r="P3223" i="1"/>
  <c r="Q3223" i="1" s="1"/>
  <c r="R3223" i="1" s="1"/>
  <c r="P3222" i="1"/>
  <c r="Q3222" i="1" s="1"/>
  <c r="R3222" i="1" s="1"/>
  <c r="P3221" i="1"/>
  <c r="Q3221" i="1" s="1"/>
  <c r="R3221" i="1" s="1"/>
  <c r="P3220" i="1"/>
  <c r="Q3220" i="1" s="1"/>
  <c r="R3220" i="1" s="1"/>
  <c r="P3219" i="1"/>
  <c r="Q3219" i="1" s="1"/>
  <c r="R3219" i="1" s="1"/>
  <c r="P3218" i="1"/>
  <c r="Q3218" i="1" s="1"/>
  <c r="R3218" i="1" s="1"/>
  <c r="P3217" i="1"/>
  <c r="Q3217" i="1" s="1"/>
  <c r="R3217" i="1" s="1"/>
  <c r="P3216" i="1"/>
  <c r="Q3216" i="1" s="1"/>
  <c r="R3216" i="1" s="1"/>
  <c r="P3215" i="1"/>
  <c r="Q3215" i="1" s="1"/>
  <c r="R3215" i="1" s="1"/>
  <c r="P3214" i="1"/>
  <c r="Q3214" i="1" s="1"/>
  <c r="R3214" i="1" s="1"/>
  <c r="P3213" i="1"/>
  <c r="Q3213" i="1" s="1"/>
  <c r="R3213" i="1" s="1"/>
  <c r="P3212" i="1"/>
  <c r="Q3212" i="1" s="1"/>
  <c r="R3212" i="1" s="1"/>
  <c r="P3211" i="1"/>
  <c r="Q3211" i="1" s="1"/>
  <c r="R3211" i="1" s="1"/>
  <c r="P3210" i="1"/>
  <c r="Q3210" i="1" s="1"/>
  <c r="R3210" i="1" s="1"/>
  <c r="P3209" i="1"/>
  <c r="Q3209" i="1" s="1"/>
  <c r="R3209" i="1" s="1"/>
  <c r="P3208" i="1"/>
  <c r="Q3208" i="1" s="1"/>
  <c r="R3208" i="1" s="1"/>
  <c r="P3207" i="1"/>
  <c r="Q3207" i="1" s="1"/>
  <c r="R3207" i="1" s="1"/>
  <c r="P3206" i="1"/>
  <c r="Q3206" i="1" s="1"/>
  <c r="R3206" i="1" s="1"/>
  <c r="P3205" i="1"/>
  <c r="P3204" i="1"/>
  <c r="Q3204" i="1" s="1"/>
  <c r="R3204" i="1" s="1"/>
  <c r="P3203" i="1"/>
  <c r="Q3203" i="1" s="1"/>
  <c r="R3203" i="1" s="1"/>
  <c r="P3202" i="1"/>
  <c r="Q3202" i="1" s="1"/>
  <c r="R3202" i="1" s="1"/>
  <c r="P3201" i="1"/>
  <c r="Q3201" i="1" s="1"/>
  <c r="R3201" i="1" s="1"/>
  <c r="P3200" i="1"/>
  <c r="Q3200" i="1" s="1"/>
  <c r="R3200" i="1" s="1"/>
  <c r="P3199" i="1"/>
  <c r="Q3199" i="1" s="1"/>
  <c r="R3199" i="1" s="1"/>
  <c r="P3198" i="1"/>
  <c r="Q3198" i="1" s="1"/>
  <c r="R3198" i="1" s="1"/>
  <c r="Q3205" i="1"/>
  <c r="R3205" i="1" s="1"/>
  <c r="H2952" i="1"/>
  <c r="I2952" i="1"/>
  <c r="J2952" i="1"/>
  <c r="L2952" i="1" s="1"/>
  <c r="K2952" i="1"/>
  <c r="M2952" i="1"/>
  <c r="N2952" i="1" s="1"/>
  <c r="O2952" i="1" s="1"/>
  <c r="P2952" i="1"/>
  <c r="Q2952" i="1" s="1"/>
  <c r="R2952" i="1" s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J3197" i="1"/>
  <c r="L3197" i="1" s="1"/>
  <c r="J3196" i="1"/>
  <c r="L3196" i="1" s="1"/>
  <c r="J3195" i="1"/>
  <c r="L3195" i="1" s="1"/>
  <c r="J3194" i="1"/>
  <c r="L3194" i="1" s="1"/>
  <c r="J3193" i="1"/>
  <c r="L3193" i="1" s="1"/>
  <c r="J3192" i="1"/>
  <c r="L3192" i="1" s="1"/>
  <c r="J3191" i="1"/>
  <c r="J3190" i="1"/>
  <c r="L3190" i="1" s="1"/>
  <c r="J3189" i="1"/>
  <c r="L3189" i="1" s="1"/>
  <c r="J3188" i="1"/>
  <c r="L3188" i="1" s="1"/>
  <c r="J3187" i="1"/>
  <c r="L3187" i="1" s="1"/>
  <c r="J3186" i="1"/>
  <c r="L3186" i="1" s="1"/>
  <c r="J3185" i="1"/>
  <c r="L3185" i="1" s="1"/>
  <c r="J3184" i="1"/>
  <c r="L3184" i="1" s="1"/>
  <c r="J3183" i="1"/>
  <c r="L3183" i="1" s="1"/>
  <c r="J3182" i="1"/>
  <c r="L3182" i="1" s="1"/>
  <c r="J3181" i="1"/>
  <c r="L3181" i="1" s="1"/>
  <c r="J3180" i="1"/>
  <c r="L3180" i="1" s="1"/>
  <c r="J3179" i="1"/>
  <c r="L3179" i="1" s="1"/>
  <c r="J3178" i="1"/>
  <c r="L3178" i="1" s="1"/>
  <c r="J3177" i="1"/>
  <c r="L3177" i="1" s="1"/>
  <c r="J3176" i="1"/>
  <c r="L3176" i="1" s="1"/>
  <c r="J3175" i="1"/>
  <c r="L3175" i="1" s="1"/>
  <c r="J3174" i="1"/>
  <c r="L3174" i="1" s="1"/>
  <c r="J3173" i="1"/>
  <c r="L3173" i="1" s="1"/>
  <c r="J3172" i="1"/>
  <c r="L3172" i="1" s="1"/>
  <c r="J3171" i="1"/>
  <c r="L3171" i="1" s="1"/>
  <c r="J3170" i="1"/>
  <c r="L3170" i="1" s="1"/>
  <c r="J3169" i="1"/>
  <c r="L3169" i="1" s="1"/>
  <c r="J3168" i="1"/>
  <c r="L3168" i="1" s="1"/>
  <c r="J3167" i="1"/>
  <c r="L3167" i="1" s="1"/>
  <c r="J3166" i="1"/>
  <c r="L3166" i="1" s="1"/>
  <c r="J3165" i="1"/>
  <c r="L3165" i="1" s="1"/>
  <c r="J3164" i="1"/>
  <c r="L3164" i="1" s="1"/>
  <c r="J3163" i="1"/>
  <c r="L3163" i="1" s="1"/>
  <c r="J3162" i="1"/>
  <c r="L3162" i="1" s="1"/>
  <c r="J3161" i="1"/>
  <c r="L3161" i="1" s="1"/>
  <c r="J3160" i="1"/>
  <c r="L3160" i="1" s="1"/>
  <c r="J3159" i="1"/>
  <c r="L3159" i="1" s="1"/>
  <c r="J3158" i="1"/>
  <c r="L3158" i="1" s="1"/>
  <c r="J3157" i="1"/>
  <c r="L3157" i="1" s="1"/>
  <c r="J3156" i="1"/>
  <c r="L3156" i="1" s="1"/>
  <c r="J3155" i="1"/>
  <c r="L3155" i="1" s="1"/>
  <c r="J3154" i="1"/>
  <c r="L3154" i="1" s="1"/>
  <c r="J3153" i="1"/>
  <c r="L3153" i="1" s="1"/>
  <c r="J3152" i="1"/>
  <c r="L3152" i="1" s="1"/>
  <c r="J3151" i="1"/>
  <c r="L3151" i="1" s="1"/>
  <c r="J3150" i="1"/>
  <c r="L3150" i="1" s="1"/>
  <c r="J3149" i="1"/>
  <c r="L3149" i="1" s="1"/>
  <c r="J3148" i="1"/>
  <c r="L3148" i="1" s="1"/>
  <c r="J3147" i="1"/>
  <c r="L3147" i="1" s="1"/>
  <c r="J3146" i="1"/>
  <c r="L3146" i="1" s="1"/>
  <c r="J3145" i="1"/>
  <c r="L3145" i="1" s="1"/>
  <c r="J3144" i="1"/>
  <c r="L3144" i="1" s="1"/>
  <c r="J3143" i="1"/>
  <c r="L3143" i="1" s="1"/>
  <c r="J3142" i="1"/>
  <c r="L3142" i="1" s="1"/>
  <c r="J3141" i="1"/>
  <c r="L3141" i="1" s="1"/>
  <c r="J3140" i="1"/>
  <c r="L3140" i="1" s="1"/>
  <c r="J3139" i="1"/>
  <c r="L3139" i="1" s="1"/>
  <c r="J3138" i="1"/>
  <c r="L3138" i="1" s="1"/>
  <c r="J3137" i="1"/>
  <c r="L3137" i="1" s="1"/>
  <c r="J3136" i="1"/>
  <c r="L3136" i="1" s="1"/>
  <c r="J3135" i="1"/>
  <c r="L3135" i="1" s="1"/>
  <c r="J3134" i="1"/>
  <c r="L3134" i="1" s="1"/>
  <c r="J3133" i="1"/>
  <c r="L3133" i="1" s="1"/>
  <c r="J3132" i="1"/>
  <c r="L3132" i="1" s="1"/>
  <c r="J3131" i="1"/>
  <c r="L3131" i="1" s="1"/>
  <c r="J3130" i="1"/>
  <c r="L3130" i="1" s="1"/>
  <c r="J3129" i="1"/>
  <c r="L3129" i="1" s="1"/>
  <c r="J3128" i="1"/>
  <c r="L3128" i="1" s="1"/>
  <c r="J3127" i="1"/>
  <c r="L3127" i="1" s="1"/>
  <c r="J3126" i="1"/>
  <c r="L3126" i="1" s="1"/>
  <c r="J3125" i="1"/>
  <c r="L3125" i="1" s="1"/>
  <c r="J3124" i="1"/>
  <c r="L3124" i="1" s="1"/>
  <c r="J3123" i="1"/>
  <c r="L3123" i="1" s="1"/>
  <c r="J3122" i="1"/>
  <c r="L3122" i="1" s="1"/>
  <c r="J3121" i="1"/>
  <c r="L3121" i="1" s="1"/>
  <c r="J3120" i="1"/>
  <c r="L3120" i="1" s="1"/>
  <c r="J3119" i="1"/>
  <c r="L3119" i="1" s="1"/>
  <c r="J3118" i="1"/>
  <c r="J3117" i="1"/>
  <c r="L3117" i="1" s="1"/>
  <c r="J3116" i="1"/>
  <c r="L3116" i="1" s="1"/>
  <c r="J3115" i="1"/>
  <c r="L3115" i="1" s="1"/>
  <c r="J3114" i="1"/>
  <c r="L3114" i="1" s="1"/>
  <c r="J3113" i="1"/>
  <c r="L3113" i="1" s="1"/>
  <c r="J3112" i="1"/>
  <c r="L3112" i="1" s="1"/>
  <c r="J3111" i="1"/>
  <c r="L3111" i="1" s="1"/>
  <c r="J3110" i="1"/>
  <c r="L3110" i="1" s="1"/>
  <c r="J3109" i="1"/>
  <c r="L3109" i="1" s="1"/>
  <c r="J3108" i="1"/>
  <c r="L3108" i="1" s="1"/>
  <c r="J3107" i="1"/>
  <c r="L3107" i="1" s="1"/>
  <c r="J3106" i="1"/>
  <c r="L3106" i="1" s="1"/>
  <c r="J3105" i="1"/>
  <c r="L3105" i="1" s="1"/>
  <c r="J3104" i="1"/>
  <c r="L3104" i="1" s="1"/>
  <c r="J3103" i="1"/>
  <c r="L3103" i="1" s="1"/>
  <c r="J3102" i="1"/>
  <c r="L3102" i="1" s="1"/>
  <c r="J3101" i="1"/>
  <c r="L3101" i="1" s="1"/>
  <c r="J3100" i="1"/>
  <c r="L3100" i="1" s="1"/>
  <c r="J3099" i="1"/>
  <c r="L3099" i="1" s="1"/>
  <c r="J3098" i="1"/>
  <c r="L3098" i="1" s="1"/>
  <c r="J3097" i="1"/>
  <c r="L3097" i="1" s="1"/>
  <c r="J3096" i="1"/>
  <c r="L3096" i="1" s="1"/>
  <c r="J3095" i="1"/>
  <c r="L3095" i="1" s="1"/>
  <c r="J3094" i="1"/>
  <c r="L3094" i="1" s="1"/>
  <c r="J3093" i="1"/>
  <c r="L3093" i="1" s="1"/>
  <c r="J3092" i="1"/>
  <c r="L3092" i="1" s="1"/>
  <c r="J3091" i="1"/>
  <c r="L3091" i="1" s="1"/>
  <c r="J3090" i="1"/>
  <c r="L3090" i="1" s="1"/>
  <c r="J3089" i="1"/>
  <c r="L3089" i="1" s="1"/>
  <c r="J3088" i="1"/>
  <c r="L3088" i="1" s="1"/>
  <c r="J3087" i="1"/>
  <c r="L3087" i="1" s="1"/>
  <c r="J3086" i="1"/>
  <c r="L3086" i="1" s="1"/>
  <c r="J3085" i="1"/>
  <c r="L3085" i="1" s="1"/>
  <c r="J3084" i="1"/>
  <c r="L3084" i="1" s="1"/>
  <c r="J3083" i="1"/>
  <c r="L3083" i="1" s="1"/>
  <c r="J3082" i="1"/>
  <c r="L3082" i="1" s="1"/>
  <c r="J3081" i="1"/>
  <c r="L3081" i="1" s="1"/>
  <c r="J3080" i="1"/>
  <c r="L3080" i="1" s="1"/>
  <c r="J3079" i="1"/>
  <c r="L3079" i="1" s="1"/>
  <c r="J3078" i="1"/>
  <c r="L3078" i="1" s="1"/>
  <c r="J3077" i="1"/>
  <c r="L3077" i="1" s="1"/>
  <c r="J3076" i="1"/>
  <c r="L3076" i="1" s="1"/>
  <c r="J3075" i="1"/>
  <c r="L3075" i="1" s="1"/>
  <c r="J3074" i="1"/>
  <c r="L3074" i="1" s="1"/>
  <c r="J3073" i="1"/>
  <c r="L3073" i="1" s="1"/>
  <c r="J3072" i="1"/>
  <c r="L3072" i="1" s="1"/>
  <c r="J3071" i="1"/>
  <c r="L3071" i="1" s="1"/>
  <c r="J3070" i="1"/>
  <c r="L3070" i="1" s="1"/>
  <c r="J3069" i="1"/>
  <c r="L3069" i="1" s="1"/>
  <c r="J3068" i="1"/>
  <c r="L3068" i="1" s="1"/>
  <c r="J3067" i="1"/>
  <c r="L3067" i="1" s="1"/>
  <c r="J3066" i="1"/>
  <c r="L3066" i="1" s="1"/>
  <c r="J3065" i="1"/>
  <c r="L3065" i="1" s="1"/>
  <c r="J3064" i="1"/>
  <c r="L3064" i="1" s="1"/>
  <c r="J3063" i="1"/>
  <c r="L3063" i="1" s="1"/>
  <c r="J3062" i="1"/>
  <c r="J3061" i="1"/>
  <c r="L3061" i="1" s="1"/>
  <c r="J3060" i="1"/>
  <c r="L3060" i="1" s="1"/>
  <c r="J3059" i="1"/>
  <c r="L3059" i="1" s="1"/>
  <c r="J3058" i="1"/>
  <c r="L3058" i="1" s="1"/>
  <c r="J3057" i="1"/>
  <c r="L3057" i="1" s="1"/>
  <c r="J3056" i="1"/>
  <c r="L3056" i="1" s="1"/>
  <c r="J3055" i="1"/>
  <c r="L3055" i="1" s="1"/>
  <c r="J3054" i="1"/>
  <c r="L3054" i="1" s="1"/>
  <c r="J3053" i="1"/>
  <c r="L3053" i="1" s="1"/>
  <c r="J3052" i="1"/>
  <c r="L3052" i="1" s="1"/>
  <c r="J3051" i="1"/>
  <c r="L3051" i="1" s="1"/>
  <c r="J3050" i="1"/>
  <c r="L3050" i="1" s="1"/>
  <c r="J3049" i="1"/>
  <c r="L3049" i="1" s="1"/>
  <c r="J3048" i="1"/>
  <c r="L3048" i="1" s="1"/>
  <c r="J3047" i="1"/>
  <c r="L3047" i="1" s="1"/>
  <c r="J3046" i="1"/>
  <c r="L3046" i="1" s="1"/>
  <c r="J3045" i="1"/>
  <c r="L3045" i="1" s="1"/>
  <c r="J3044" i="1"/>
  <c r="L3044" i="1" s="1"/>
  <c r="J3043" i="1"/>
  <c r="L3043" i="1" s="1"/>
  <c r="J3042" i="1"/>
  <c r="L3042" i="1" s="1"/>
  <c r="J3041" i="1"/>
  <c r="L3041" i="1" s="1"/>
  <c r="J3040" i="1"/>
  <c r="L3040" i="1" s="1"/>
  <c r="J3039" i="1"/>
  <c r="L3039" i="1" s="1"/>
  <c r="J3038" i="1"/>
  <c r="L3038" i="1" s="1"/>
  <c r="J3037" i="1"/>
  <c r="L3037" i="1" s="1"/>
  <c r="J3036" i="1"/>
  <c r="L3036" i="1" s="1"/>
  <c r="J3035" i="1"/>
  <c r="L3035" i="1" s="1"/>
  <c r="J3034" i="1"/>
  <c r="L3034" i="1" s="1"/>
  <c r="J3033" i="1"/>
  <c r="L3033" i="1" s="1"/>
  <c r="J3032" i="1"/>
  <c r="L3032" i="1" s="1"/>
  <c r="J3031" i="1"/>
  <c r="L3031" i="1" s="1"/>
  <c r="J3030" i="1"/>
  <c r="L3030" i="1" s="1"/>
  <c r="J3029" i="1"/>
  <c r="L3029" i="1" s="1"/>
  <c r="J3028" i="1"/>
  <c r="L3028" i="1" s="1"/>
  <c r="J3027" i="1"/>
  <c r="L3027" i="1" s="1"/>
  <c r="J3026" i="1"/>
  <c r="L3026" i="1" s="1"/>
  <c r="J3025" i="1"/>
  <c r="L3025" i="1" s="1"/>
  <c r="J3024" i="1"/>
  <c r="L3024" i="1" s="1"/>
  <c r="J3023" i="1"/>
  <c r="L3023" i="1" s="1"/>
  <c r="J3022" i="1"/>
  <c r="L3022" i="1" s="1"/>
  <c r="J3021" i="1"/>
  <c r="L3021" i="1" s="1"/>
  <c r="J3020" i="1"/>
  <c r="L3020" i="1" s="1"/>
  <c r="J3019" i="1"/>
  <c r="L3019" i="1" s="1"/>
  <c r="J3018" i="1"/>
  <c r="L3018" i="1" s="1"/>
  <c r="J3017" i="1"/>
  <c r="L3017" i="1" s="1"/>
  <c r="J3016" i="1"/>
  <c r="L3016" i="1" s="1"/>
  <c r="J3015" i="1"/>
  <c r="L3015" i="1" s="1"/>
  <c r="J3014" i="1"/>
  <c r="L3014" i="1" s="1"/>
  <c r="J3013" i="1"/>
  <c r="L3013" i="1" s="1"/>
  <c r="J3012" i="1"/>
  <c r="L3012" i="1" s="1"/>
  <c r="J3011" i="1"/>
  <c r="L3011" i="1" s="1"/>
  <c r="J3010" i="1"/>
  <c r="L3010" i="1" s="1"/>
  <c r="J3009" i="1"/>
  <c r="L3009" i="1" s="1"/>
  <c r="J3008" i="1"/>
  <c r="L3008" i="1" s="1"/>
  <c r="J3007" i="1"/>
  <c r="L3007" i="1" s="1"/>
  <c r="J3006" i="1"/>
  <c r="L3006" i="1" s="1"/>
  <c r="J3005" i="1"/>
  <c r="L3005" i="1" s="1"/>
  <c r="J3004" i="1"/>
  <c r="L3004" i="1" s="1"/>
  <c r="J3003" i="1"/>
  <c r="L3003" i="1" s="1"/>
  <c r="J3002" i="1"/>
  <c r="L3002" i="1" s="1"/>
  <c r="J3001" i="1"/>
  <c r="L3001" i="1" s="1"/>
  <c r="J3000" i="1"/>
  <c r="L3000" i="1" s="1"/>
  <c r="J2999" i="1"/>
  <c r="L2999" i="1" s="1"/>
  <c r="J2998" i="1"/>
  <c r="L2998" i="1" s="1"/>
  <c r="J2997" i="1"/>
  <c r="L2997" i="1" s="1"/>
  <c r="J2996" i="1"/>
  <c r="L2996" i="1" s="1"/>
  <c r="J2995" i="1"/>
  <c r="L2995" i="1" s="1"/>
  <c r="J2994" i="1"/>
  <c r="L2994" i="1" s="1"/>
  <c r="J2993" i="1"/>
  <c r="L2993" i="1" s="1"/>
  <c r="J2992" i="1"/>
  <c r="L2992" i="1" s="1"/>
  <c r="J2991" i="1"/>
  <c r="L2991" i="1" s="1"/>
  <c r="J2990" i="1"/>
  <c r="L2990" i="1" s="1"/>
  <c r="J2989" i="1"/>
  <c r="L2989" i="1" s="1"/>
  <c r="J2988" i="1"/>
  <c r="L2988" i="1" s="1"/>
  <c r="J2987" i="1"/>
  <c r="L2987" i="1" s="1"/>
  <c r="J2986" i="1"/>
  <c r="L2986" i="1" s="1"/>
  <c r="J2985" i="1"/>
  <c r="L2985" i="1" s="1"/>
  <c r="J2984" i="1"/>
  <c r="L2984" i="1" s="1"/>
  <c r="J2983" i="1"/>
  <c r="L2983" i="1" s="1"/>
  <c r="J2982" i="1"/>
  <c r="L2982" i="1" s="1"/>
  <c r="J2981" i="1"/>
  <c r="L2981" i="1" s="1"/>
  <c r="J2980" i="1"/>
  <c r="L2980" i="1" s="1"/>
  <c r="J2979" i="1"/>
  <c r="L2979" i="1" s="1"/>
  <c r="J2978" i="1"/>
  <c r="L2978" i="1" s="1"/>
  <c r="J2977" i="1"/>
  <c r="L2977" i="1" s="1"/>
  <c r="J2976" i="1"/>
  <c r="L2976" i="1" s="1"/>
  <c r="J2975" i="1"/>
  <c r="L2975" i="1" s="1"/>
  <c r="J2974" i="1"/>
  <c r="L2974" i="1" s="1"/>
  <c r="J2973" i="1"/>
  <c r="L2973" i="1" s="1"/>
  <c r="J2972" i="1"/>
  <c r="L2972" i="1" s="1"/>
  <c r="J2971" i="1"/>
  <c r="L2971" i="1" s="1"/>
  <c r="J2970" i="1"/>
  <c r="L2970" i="1" s="1"/>
  <c r="J2969" i="1"/>
  <c r="L2969" i="1" s="1"/>
  <c r="J2968" i="1"/>
  <c r="L2968" i="1" s="1"/>
  <c r="J2967" i="1"/>
  <c r="L2967" i="1" s="1"/>
  <c r="J2966" i="1"/>
  <c r="J2965" i="1"/>
  <c r="L2965" i="1" s="1"/>
  <c r="J2964" i="1"/>
  <c r="L2964" i="1" s="1"/>
  <c r="J2963" i="1"/>
  <c r="L2963" i="1" s="1"/>
  <c r="J2962" i="1"/>
  <c r="L2962" i="1" s="1"/>
  <c r="J2961" i="1"/>
  <c r="L2961" i="1" s="1"/>
  <c r="J2960" i="1"/>
  <c r="L2960" i="1" s="1"/>
  <c r="J2959" i="1"/>
  <c r="L2959" i="1" s="1"/>
  <c r="J2958" i="1"/>
  <c r="L2958" i="1" s="1"/>
  <c r="J2957" i="1"/>
  <c r="L2957" i="1" s="1"/>
  <c r="J2956" i="1"/>
  <c r="L2956" i="1" s="1"/>
  <c r="J2955" i="1"/>
  <c r="L2955" i="1" s="1"/>
  <c r="J2954" i="1"/>
  <c r="L2954" i="1" s="1"/>
  <c r="J2953" i="1"/>
  <c r="L2953" i="1" s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L3191" i="1"/>
  <c r="L3118" i="1"/>
  <c r="L3062" i="1"/>
  <c r="L2966" i="1"/>
  <c r="M3197" i="1"/>
  <c r="N3197" i="1" s="1"/>
  <c r="O3197" i="1" s="1"/>
  <c r="M3196" i="1"/>
  <c r="N3196" i="1" s="1"/>
  <c r="O3196" i="1" s="1"/>
  <c r="M3195" i="1"/>
  <c r="N3195" i="1" s="1"/>
  <c r="O3195" i="1" s="1"/>
  <c r="M3194" i="1"/>
  <c r="N3194" i="1" s="1"/>
  <c r="O3194" i="1" s="1"/>
  <c r="M3193" i="1"/>
  <c r="N3193" i="1" s="1"/>
  <c r="O3193" i="1" s="1"/>
  <c r="M3192" i="1"/>
  <c r="N3192" i="1" s="1"/>
  <c r="O3192" i="1" s="1"/>
  <c r="M3191" i="1"/>
  <c r="N3191" i="1" s="1"/>
  <c r="O3191" i="1" s="1"/>
  <c r="M3190" i="1"/>
  <c r="N3190" i="1" s="1"/>
  <c r="O3190" i="1" s="1"/>
  <c r="M3189" i="1"/>
  <c r="N3189" i="1" s="1"/>
  <c r="O3189" i="1" s="1"/>
  <c r="M3188" i="1"/>
  <c r="N3188" i="1" s="1"/>
  <c r="O3188" i="1" s="1"/>
  <c r="M3187" i="1"/>
  <c r="N3187" i="1" s="1"/>
  <c r="O3187" i="1" s="1"/>
  <c r="M3186" i="1"/>
  <c r="N3186" i="1" s="1"/>
  <c r="O3186" i="1" s="1"/>
  <c r="M3185" i="1"/>
  <c r="N3185" i="1" s="1"/>
  <c r="O3185" i="1" s="1"/>
  <c r="M3184" i="1"/>
  <c r="N3184" i="1" s="1"/>
  <c r="O3184" i="1" s="1"/>
  <c r="M3183" i="1"/>
  <c r="N3183" i="1" s="1"/>
  <c r="O3183" i="1" s="1"/>
  <c r="M3182" i="1"/>
  <c r="N3182" i="1" s="1"/>
  <c r="O3182" i="1" s="1"/>
  <c r="M3181" i="1"/>
  <c r="N3181" i="1" s="1"/>
  <c r="O3181" i="1" s="1"/>
  <c r="M3180" i="1"/>
  <c r="N3180" i="1" s="1"/>
  <c r="O3180" i="1" s="1"/>
  <c r="M3179" i="1"/>
  <c r="N3179" i="1" s="1"/>
  <c r="O3179" i="1" s="1"/>
  <c r="M3178" i="1"/>
  <c r="N3178" i="1" s="1"/>
  <c r="O3178" i="1" s="1"/>
  <c r="M3177" i="1"/>
  <c r="N3177" i="1" s="1"/>
  <c r="O3177" i="1" s="1"/>
  <c r="M3176" i="1"/>
  <c r="N3176" i="1" s="1"/>
  <c r="O3176" i="1" s="1"/>
  <c r="M3175" i="1"/>
  <c r="N3175" i="1" s="1"/>
  <c r="O3175" i="1" s="1"/>
  <c r="M3174" i="1"/>
  <c r="N3174" i="1" s="1"/>
  <c r="O3174" i="1" s="1"/>
  <c r="M3173" i="1"/>
  <c r="N3173" i="1" s="1"/>
  <c r="O3173" i="1" s="1"/>
  <c r="M3172" i="1"/>
  <c r="N3172" i="1" s="1"/>
  <c r="O3172" i="1" s="1"/>
  <c r="M3171" i="1"/>
  <c r="N3171" i="1" s="1"/>
  <c r="O3171" i="1" s="1"/>
  <c r="M3170" i="1"/>
  <c r="N3170" i="1" s="1"/>
  <c r="O3170" i="1" s="1"/>
  <c r="M3169" i="1"/>
  <c r="N3169" i="1" s="1"/>
  <c r="O3169" i="1" s="1"/>
  <c r="M3168" i="1"/>
  <c r="N3168" i="1" s="1"/>
  <c r="O3168" i="1" s="1"/>
  <c r="M3167" i="1"/>
  <c r="N3167" i="1" s="1"/>
  <c r="O3167" i="1" s="1"/>
  <c r="M3166" i="1"/>
  <c r="N3166" i="1" s="1"/>
  <c r="O3166" i="1" s="1"/>
  <c r="M3165" i="1"/>
  <c r="N3165" i="1" s="1"/>
  <c r="O3165" i="1" s="1"/>
  <c r="M3164" i="1"/>
  <c r="N3164" i="1" s="1"/>
  <c r="O3164" i="1" s="1"/>
  <c r="M3163" i="1"/>
  <c r="N3163" i="1" s="1"/>
  <c r="O3163" i="1" s="1"/>
  <c r="M3162" i="1"/>
  <c r="N3162" i="1" s="1"/>
  <c r="O3162" i="1" s="1"/>
  <c r="M3161" i="1"/>
  <c r="N3161" i="1" s="1"/>
  <c r="O3161" i="1" s="1"/>
  <c r="M3160" i="1"/>
  <c r="N3160" i="1" s="1"/>
  <c r="O3160" i="1" s="1"/>
  <c r="M3159" i="1"/>
  <c r="N3159" i="1" s="1"/>
  <c r="O3159" i="1" s="1"/>
  <c r="M3158" i="1"/>
  <c r="N3158" i="1" s="1"/>
  <c r="O3158" i="1" s="1"/>
  <c r="M3157" i="1"/>
  <c r="N3157" i="1" s="1"/>
  <c r="O3157" i="1" s="1"/>
  <c r="M3156" i="1"/>
  <c r="N3156" i="1" s="1"/>
  <c r="O3156" i="1" s="1"/>
  <c r="M3155" i="1"/>
  <c r="N3155" i="1" s="1"/>
  <c r="O3155" i="1" s="1"/>
  <c r="M3154" i="1"/>
  <c r="N3154" i="1" s="1"/>
  <c r="O3154" i="1" s="1"/>
  <c r="M3153" i="1"/>
  <c r="N3153" i="1" s="1"/>
  <c r="O3153" i="1" s="1"/>
  <c r="M3152" i="1"/>
  <c r="N3152" i="1" s="1"/>
  <c r="O3152" i="1" s="1"/>
  <c r="M3151" i="1"/>
  <c r="N3151" i="1" s="1"/>
  <c r="O3151" i="1" s="1"/>
  <c r="M3150" i="1"/>
  <c r="N3150" i="1" s="1"/>
  <c r="O3150" i="1" s="1"/>
  <c r="M3149" i="1"/>
  <c r="N3149" i="1" s="1"/>
  <c r="O3149" i="1" s="1"/>
  <c r="M3148" i="1"/>
  <c r="N3148" i="1" s="1"/>
  <c r="O3148" i="1" s="1"/>
  <c r="M3147" i="1"/>
  <c r="N3147" i="1" s="1"/>
  <c r="O3147" i="1" s="1"/>
  <c r="M3146" i="1"/>
  <c r="N3146" i="1" s="1"/>
  <c r="O3146" i="1" s="1"/>
  <c r="M3145" i="1"/>
  <c r="N3145" i="1" s="1"/>
  <c r="O3145" i="1" s="1"/>
  <c r="M3144" i="1"/>
  <c r="N3144" i="1" s="1"/>
  <c r="O3144" i="1" s="1"/>
  <c r="M3143" i="1"/>
  <c r="N3143" i="1" s="1"/>
  <c r="O3143" i="1" s="1"/>
  <c r="M3142" i="1"/>
  <c r="N3142" i="1" s="1"/>
  <c r="O3142" i="1" s="1"/>
  <c r="M3141" i="1"/>
  <c r="N3141" i="1" s="1"/>
  <c r="O3141" i="1" s="1"/>
  <c r="M3140" i="1"/>
  <c r="N3140" i="1" s="1"/>
  <c r="O3140" i="1" s="1"/>
  <c r="M3139" i="1"/>
  <c r="N3139" i="1" s="1"/>
  <c r="O3139" i="1" s="1"/>
  <c r="M3138" i="1"/>
  <c r="N3138" i="1" s="1"/>
  <c r="O3138" i="1" s="1"/>
  <c r="M3137" i="1"/>
  <c r="N3137" i="1" s="1"/>
  <c r="O3137" i="1" s="1"/>
  <c r="M3136" i="1"/>
  <c r="N3136" i="1" s="1"/>
  <c r="O3136" i="1" s="1"/>
  <c r="M3135" i="1"/>
  <c r="N3135" i="1" s="1"/>
  <c r="O3135" i="1" s="1"/>
  <c r="M3134" i="1"/>
  <c r="N3134" i="1" s="1"/>
  <c r="O3134" i="1" s="1"/>
  <c r="M3133" i="1"/>
  <c r="N3133" i="1" s="1"/>
  <c r="O3133" i="1" s="1"/>
  <c r="M3132" i="1"/>
  <c r="N3132" i="1" s="1"/>
  <c r="O3132" i="1" s="1"/>
  <c r="M3131" i="1"/>
  <c r="N3131" i="1" s="1"/>
  <c r="O3131" i="1" s="1"/>
  <c r="M3130" i="1"/>
  <c r="N3130" i="1" s="1"/>
  <c r="O3130" i="1" s="1"/>
  <c r="M3129" i="1"/>
  <c r="N3129" i="1" s="1"/>
  <c r="O3129" i="1" s="1"/>
  <c r="M3128" i="1"/>
  <c r="N3128" i="1" s="1"/>
  <c r="O3128" i="1" s="1"/>
  <c r="M3127" i="1"/>
  <c r="N3127" i="1" s="1"/>
  <c r="O3127" i="1" s="1"/>
  <c r="M3126" i="1"/>
  <c r="N3126" i="1" s="1"/>
  <c r="O3126" i="1" s="1"/>
  <c r="M3125" i="1"/>
  <c r="N3125" i="1" s="1"/>
  <c r="O3125" i="1" s="1"/>
  <c r="M3124" i="1"/>
  <c r="N3124" i="1" s="1"/>
  <c r="O3124" i="1" s="1"/>
  <c r="M3123" i="1"/>
  <c r="N3123" i="1" s="1"/>
  <c r="O3123" i="1" s="1"/>
  <c r="M3122" i="1"/>
  <c r="N3122" i="1" s="1"/>
  <c r="O3122" i="1" s="1"/>
  <c r="M3121" i="1"/>
  <c r="N3121" i="1" s="1"/>
  <c r="O3121" i="1" s="1"/>
  <c r="M3120" i="1"/>
  <c r="N3120" i="1" s="1"/>
  <c r="O3120" i="1" s="1"/>
  <c r="M3119" i="1"/>
  <c r="N3119" i="1" s="1"/>
  <c r="O3119" i="1" s="1"/>
  <c r="M3118" i="1"/>
  <c r="N3118" i="1" s="1"/>
  <c r="O3118" i="1" s="1"/>
  <c r="M3117" i="1"/>
  <c r="N3117" i="1" s="1"/>
  <c r="O3117" i="1" s="1"/>
  <c r="M3116" i="1"/>
  <c r="N3116" i="1" s="1"/>
  <c r="O3116" i="1" s="1"/>
  <c r="M3115" i="1"/>
  <c r="N3115" i="1" s="1"/>
  <c r="O3115" i="1" s="1"/>
  <c r="M3114" i="1"/>
  <c r="N3114" i="1" s="1"/>
  <c r="O3114" i="1" s="1"/>
  <c r="M3113" i="1"/>
  <c r="N3113" i="1" s="1"/>
  <c r="O3113" i="1" s="1"/>
  <c r="M3112" i="1"/>
  <c r="N3112" i="1" s="1"/>
  <c r="O3112" i="1" s="1"/>
  <c r="M3111" i="1"/>
  <c r="N3111" i="1" s="1"/>
  <c r="O3111" i="1" s="1"/>
  <c r="M3110" i="1"/>
  <c r="N3110" i="1" s="1"/>
  <c r="O3110" i="1" s="1"/>
  <c r="M3109" i="1"/>
  <c r="N3109" i="1" s="1"/>
  <c r="O3109" i="1" s="1"/>
  <c r="M3108" i="1"/>
  <c r="N3108" i="1" s="1"/>
  <c r="O3108" i="1" s="1"/>
  <c r="M3107" i="1"/>
  <c r="N3107" i="1" s="1"/>
  <c r="O3107" i="1" s="1"/>
  <c r="M3106" i="1"/>
  <c r="N3106" i="1" s="1"/>
  <c r="O3106" i="1" s="1"/>
  <c r="M3105" i="1"/>
  <c r="N3105" i="1" s="1"/>
  <c r="O3105" i="1" s="1"/>
  <c r="M3104" i="1"/>
  <c r="N3104" i="1" s="1"/>
  <c r="O3104" i="1" s="1"/>
  <c r="M3103" i="1"/>
  <c r="N3103" i="1" s="1"/>
  <c r="O3103" i="1" s="1"/>
  <c r="M3102" i="1"/>
  <c r="N3102" i="1" s="1"/>
  <c r="O3102" i="1" s="1"/>
  <c r="M3101" i="1"/>
  <c r="N3101" i="1" s="1"/>
  <c r="O3101" i="1" s="1"/>
  <c r="M3100" i="1"/>
  <c r="N3100" i="1" s="1"/>
  <c r="O3100" i="1" s="1"/>
  <c r="M3099" i="1"/>
  <c r="N3099" i="1" s="1"/>
  <c r="O3099" i="1" s="1"/>
  <c r="M3098" i="1"/>
  <c r="N3098" i="1" s="1"/>
  <c r="O3098" i="1" s="1"/>
  <c r="M3097" i="1"/>
  <c r="N3097" i="1" s="1"/>
  <c r="O3097" i="1" s="1"/>
  <c r="M3096" i="1"/>
  <c r="N3096" i="1" s="1"/>
  <c r="O3096" i="1" s="1"/>
  <c r="M3095" i="1"/>
  <c r="N3095" i="1" s="1"/>
  <c r="O3095" i="1" s="1"/>
  <c r="M3094" i="1"/>
  <c r="N3094" i="1" s="1"/>
  <c r="O3094" i="1" s="1"/>
  <c r="M3093" i="1"/>
  <c r="N3093" i="1" s="1"/>
  <c r="O3093" i="1" s="1"/>
  <c r="M3092" i="1"/>
  <c r="N3092" i="1" s="1"/>
  <c r="O3092" i="1" s="1"/>
  <c r="M3091" i="1"/>
  <c r="N3091" i="1" s="1"/>
  <c r="O3091" i="1" s="1"/>
  <c r="M3090" i="1"/>
  <c r="N3090" i="1" s="1"/>
  <c r="O3090" i="1" s="1"/>
  <c r="M3089" i="1"/>
  <c r="N3089" i="1" s="1"/>
  <c r="O3089" i="1" s="1"/>
  <c r="M3088" i="1"/>
  <c r="N3088" i="1" s="1"/>
  <c r="O3088" i="1" s="1"/>
  <c r="M3087" i="1"/>
  <c r="N3087" i="1" s="1"/>
  <c r="O3087" i="1" s="1"/>
  <c r="M3086" i="1"/>
  <c r="N3086" i="1" s="1"/>
  <c r="O3086" i="1" s="1"/>
  <c r="M3085" i="1"/>
  <c r="N3085" i="1" s="1"/>
  <c r="O3085" i="1" s="1"/>
  <c r="M3084" i="1"/>
  <c r="N3084" i="1" s="1"/>
  <c r="O3084" i="1" s="1"/>
  <c r="M3083" i="1"/>
  <c r="N3083" i="1" s="1"/>
  <c r="O3083" i="1" s="1"/>
  <c r="M3082" i="1"/>
  <c r="N3082" i="1" s="1"/>
  <c r="O3082" i="1" s="1"/>
  <c r="M3081" i="1"/>
  <c r="N3081" i="1" s="1"/>
  <c r="O3081" i="1" s="1"/>
  <c r="M3080" i="1"/>
  <c r="N3080" i="1" s="1"/>
  <c r="O3080" i="1" s="1"/>
  <c r="M3079" i="1"/>
  <c r="N3079" i="1" s="1"/>
  <c r="O3079" i="1" s="1"/>
  <c r="M3078" i="1"/>
  <c r="N3078" i="1" s="1"/>
  <c r="O3078" i="1" s="1"/>
  <c r="M3077" i="1"/>
  <c r="N3077" i="1" s="1"/>
  <c r="O3077" i="1" s="1"/>
  <c r="M3076" i="1"/>
  <c r="N3076" i="1" s="1"/>
  <c r="O3076" i="1" s="1"/>
  <c r="M3075" i="1"/>
  <c r="N3075" i="1" s="1"/>
  <c r="O3075" i="1" s="1"/>
  <c r="M3074" i="1"/>
  <c r="N3074" i="1" s="1"/>
  <c r="O3074" i="1" s="1"/>
  <c r="M3073" i="1"/>
  <c r="N3073" i="1" s="1"/>
  <c r="O3073" i="1" s="1"/>
  <c r="M3072" i="1"/>
  <c r="N3072" i="1" s="1"/>
  <c r="O3072" i="1" s="1"/>
  <c r="M3071" i="1"/>
  <c r="N3071" i="1" s="1"/>
  <c r="O3071" i="1" s="1"/>
  <c r="M3070" i="1"/>
  <c r="N3070" i="1" s="1"/>
  <c r="O3070" i="1" s="1"/>
  <c r="M3069" i="1"/>
  <c r="N3069" i="1" s="1"/>
  <c r="O3069" i="1" s="1"/>
  <c r="M3068" i="1"/>
  <c r="N3068" i="1" s="1"/>
  <c r="O3068" i="1" s="1"/>
  <c r="M3067" i="1"/>
  <c r="N3067" i="1" s="1"/>
  <c r="O3067" i="1" s="1"/>
  <c r="M3066" i="1"/>
  <c r="N3066" i="1" s="1"/>
  <c r="O3066" i="1" s="1"/>
  <c r="M3065" i="1"/>
  <c r="N3065" i="1" s="1"/>
  <c r="O3065" i="1" s="1"/>
  <c r="M3064" i="1"/>
  <c r="N3064" i="1" s="1"/>
  <c r="O3064" i="1" s="1"/>
  <c r="M3063" i="1"/>
  <c r="N3063" i="1" s="1"/>
  <c r="O3063" i="1" s="1"/>
  <c r="M3062" i="1"/>
  <c r="N3062" i="1" s="1"/>
  <c r="O3062" i="1" s="1"/>
  <c r="M3061" i="1"/>
  <c r="N3061" i="1" s="1"/>
  <c r="O3061" i="1" s="1"/>
  <c r="M3060" i="1"/>
  <c r="N3060" i="1" s="1"/>
  <c r="O3060" i="1" s="1"/>
  <c r="M3059" i="1"/>
  <c r="N3059" i="1" s="1"/>
  <c r="O3059" i="1" s="1"/>
  <c r="M3058" i="1"/>
  <c r="N3058" i="1" s="1"/>
  <c r="O3058" i="1" s="1"/>
  <c r="M3057" i="1"/>
  <c r="N3057" i="1" s="1"/>
  <c r="O3057" i="1" s="1"/>
  <c r="M3056" i="1"/>
  <c r="N3056" i="1" s="1"/>
  <c r="O3056" i="1" s="1"/>
  <c r="M3055" i="1"/>
  <c r="N3055" i="1" s="1"/>
  <c r="O3055" i="1" s="1"/>
  <c r="M3054" i="1"/>
  <c r="N3054" i="1" s="1"/>
  <c r="O3054" i="1" s="1"/>
  <c r="M3053" i="1"/>
  <c r="N3053" i="1" s="1"/>
  <c r="O3053" i="1" s="1"/>
  <c r="M3052" i="1"/>
  <c r="N3052" i="1" s="1"/>
  <c r="O3052" i="1" s="1"/>
  <c r="M3051" i="1"/>
  <c r="N3051" i="1" s="1"/>
  <c r="O3051" i="1" s="1"/>
  <c r="M3050" i="1"/>
  <c r="N3050" i="1" s="1"/>
  <c r="O3050" i="1" s="1"/>
  <c r="M3049" i="1"/>
  <c r="N3049" i="1" s="1"/>
  <c r="O3049" i="1" s="1"/>
  <c r="M3048" i="1"/>
  <c r="N3048" i="1" s="1"/>
  <c r="O3048" i="1" s="1"/>
  <c r="M3047" i="1"/>
  <c r="N3047" i="1" s="1"/>
  <c r="O3047" i="1" s="1"/>
  <c r="M3046" i="1"/>
  <c r="N3046" i="1" s="1"/>
  <c r="O3046" i="1" s="1"/>
  <c r="M3045" i="1"/>
  <c r="N3045" i="1" s="1"/>
  <c r="O3045" i="1" s="1"/>
  <c r="M3044" i="1"/>
  <c r="N3044" i="1" s="1"/>
  <c r="O3044" i="1" s="1"/>
  <c r="M3043" i="1"/>
  <c r="N3043" i="1" s="1"/>
  <c r="O3043" i="1" s="1"/>
  <c r="M3042" i="1"/>
  <c r="N3042" i="1" s="1"/>
  <c r="O3042" i="1" s="1"/>
  <c r="M3041" i="1"/>
  <c r="N3041" i="1" s="1"/>
  <c r="O3041" i="1" s="1"/>
  <c r="M3040" i="1"/>
  <c r="N3040" i="1" s="1"/>
  <c r="O3040" i="1" s="1"/>
  <c r="M3039" i="1"/>
  <c r="N3039" i="1" s="1"/>
  <c r="O3039" i="1" s="1"/>
  <c r="M3038" i="1"/>
  <c r="N3038" i="1" s="1"/>
  <c r="O3038" i="1" s="1"/>
  <c r="M3037" i="1"/>
  <c r="N3037" i="1" s="1"/>
  <c r="O3037" i="1" s="1"/>
  <c r="M3036" i="1"/>
  <c r="N3036" i="1" s="1"/>
  <c r="O3036" i="1" s="1"/>
  <c r="M3035" i="1"/>
  <c r="N3035" i="1" s="1"/>
  <c r="O3035" i="1" s="1"/>
  <c r="M3034" i="1"/>
  <c r="N3034" i="1" s="1"/>
  <c r="O3034" i="1" s="1"/>
  <c r="M3033" i="1"/>
  <c r="N3033" i="1" s="1"/>
  <c r="O3033" i="1" s="1"/>
  <c r="M3032" i="1"/>
  <c r="N3032" i="1" s="1"/>
  <c r="O3032" i="1" s="1"/>
  <c r="M3031" i="1"/>
  <c r="N3031" i="1" s="1"/>
  <c r="O3031" i="1" s="1"/>
  <c r="M3030" i="1"/>
  <c r="N3030" i="1" s="1"/>
  <c r="O3030" i="1" s="1"/>
  <c r="M3029" i="1"/>
  <c r="N3029" i="1" s="1"/>
  <c r="O3029" i="1" s="1"/>
  <c r="M3028" i="1"/>
  <c r="N3028" i="1" s="1"/>
  <c r="O3028" i="1" s="1"/>
  <c r="M3027" i="1"/>
  <c r="N3027" i="1" s="1"/>
  <c r="O3027" i="1" s="1"/>
  <c r="M3026" i="1"/>
  <c r="N3026" i="1" s="1"/>
  <c r="O3026" i="1" s="1"/>
  <c r="M3025" i="1"/>
  <c r="N3025" i="1" s="1"/>
  <c r="O3025" i="1" s="1"/>
  <c r="M3024" i="1"/>
  <c r="N3024" i="1" s="1"/>
  <c r="O3024" i="1" s="1"/>
  <c r="M3023" i="1"/>
  <c r="N3023" i="1" s="1"/>
  <c r="O3023" i="1" s="1"/>
  <c r="M3022" i="1"/>
  <c r="N3022" i="1" s="1"/>
  <c r="O3022" i="1" s="1"/>
  <c r="M3021" i="1"/>
  <c r="N3021" i="1" s="1"/>
  <c r="O3021" i="1" s="1"/>
  <c r="M3020" i="1"/>
  <c r="N3020" i="1" s="1"/>
  <c r="O3020" i="1" s="1"/>
  <c r="M3019" i="1"/>
  <c r="N3019" i="1" s="1"/>
  <c r="O3019" i="1" s="1"/>
  <c r="M3018" i="1"/>
  <c r="N3018" i="1" s="1"/>
  <c r="O3018" i="1" s="1"/>
  <c r="M3017" i="1"/>
  <c r="N3017" i="1" s="1"/>
  <c r="O3017" i="1" s="1"/>
  <c r="M3016" i="1"/>
  <c r="N3016" i="1" s="1"/>
  <c r="O3016" i="1" s="1"/>
  <c r="M3015" i="1"/>
  <c r="N3015" i="1" s="1"/>
  <c r="O3015" i="1" s="1"/>
  <c r="M3014" i="1"/>
  <c r="N3014" i="1" s="1"/>
  <c r="O3014" i="1" s="1"/>
  <c r="M3013" i="1"/>
  <c r="N3013" i="1" s="1"/>
  <c r="O3013" i="1" s="1"/>
  <c r="M3012" i="1"/>
  <c r="N3012" i="1" s="1"/>
  <c r="O3012" i="1" s="1"/>
  <c r="M3011" i="1"/>
  <c r="N3011" i="1" s="1"/>
  <c r="O3011" i="1" s="1"/>
  <c r="M3010" i="1"/>
  <c r="N3010" i="1" s="1"/>
  <c r="O3010" i="1" s="1"/>
  <c r="M3009" i="1"/>
  <c r="N3009" i="1" s="1"/>
  <c r="O3009" i="1" s="1"/>
  <c r="M3008" i="1"/>
  <c r="N3008" i="1" s="1"/>
  <c r="O3008" i="1" s="1"/>
  <c r="M3007" i="1"/>
  <c r="N3007" i="1" s="1"/>
  <c r="O3007" i="1" s="1"/>
  <c r="M3006" i="1"/>
  <c r="N3006" i="1" s="1"/>
  <c r="O3006" i="1" s="1"/>
  <c r="M3005" i="1"/>
  <c r="N3005" i="1" s="1"/>
  <c r="O3005" i="1" s="1"/>
  <c r="M3004" i="1"/>
  <c r="N3004" i="1" s="1"/>
  <c r="O3004" i="1" s="1"/>
  <c r="M3003" i="1"/>
  <c r="N3003" i="1" s="1"/>
  <c r="O3003" i="1" s="1"/>
  <c r="M3002" i="1"/>
  <c r="N3002" i="1" s="1"/>
  <c r="O3002" i="1" s="1"/>
  <c r="M3001" i="1"/>
  <c r="N3001" i="1" s="1"/>
  <c r="O3001" i="1" s="1"/>
  <c r="M3000" i="1"/>
  <c r="N3000" i="1" s="1"/>
  <c r="O3000" i="1" s="1"/>
  <c r="M2999" i="1"/>
  <c r="N2999" i="1" s="1"/>
  <c r="O2999" i="1" s="1"/>
  <c r="M2998" i="1"/>
  <c r="N2998" i="1" s="1"/>
  <c r="O2998" i="1" s="1"/>
  <c r="M2997" i="1"/>
  <c r="N2997" i="1" s="1"/>
  <c r="O2997" i="1" s="1"/>
  <c r="M2996" i="1"/>
  <c r="N2996" i="1" s="1"/>
  <c r="O2996" i="1" s="1"/>
  <c r="M2995" i="1"/>
  <c r="N2995" i="1" s="1"/>
  <c r="O2995" i="1" s="1"/>
  <c r="M2994" i="1"/>
  <c r="N2994" i="1" s="1"/>
  <c r="O2994" i="1" s="1"/>
  <c r="M2993" i="1"/>
  <c r="N2993" i="1" s="1"/>
  <c r="O2993" i="1" s="1"/>
  <c r="M2992" i="1"/>
  <c r="N2992" i="1" s="1"/>
  <c r="O2992" i="1" s="1"/>
  <c r="M2991" i="1"/>
  <c r="N2991" i="1" s="1"/>
  <c r="O2991" i="1" s="1"/>
  <c r="M2990" i="1"/>
  <c r="N2990" i="1" s="1"/>
  <c r="O2990" i="1" s="1"/>
  <c r="M2989" i="1"/>
  <c r="N2989" i="1" s="1"/>
  <c r="O2989" i="1" s="1"/>
  <c r="M2988" i="1"/>
  <c r="N2988" i="1" s="1"/>
  <c r="O2988" i="1" s="1"/>
  <c r="M2987" i="1"/>
  <c r="N2987" i="1" s="1"/>
  <c r="O2987" i="1" s="1"/>
  <c r="M2986" i="1"/>
  <c r="N2986" i="1" s="1"/>
  <c r="O2986" i="1" s="1"/>
  <c r="M2985" i="1"/>
  <c r="N2985" i="1" s="1"/>
  <c r="O2985" i="1" s="1"/>
  <c r="M2984" i="1"/>
  <c r="N2984" i="1" s="1"/>
  <c r="O2984" i="1" s="1"/>
  <c r="M2983" i="1"/>
  <c r="N2983" i="1" s="1"/>
  <c r="O2983" i="1" s="1"/>
  <c r="M2982" i="1"/>
  <c r="N2982" i="1" s="1"/>
  <c r="O2982" i="1" s="1"/>
  <c r="M2981" i="1"/>
  <c r="N2981" i="1" s="1"/>
  <c r="O2981" i="1" s="1"/>
  <c r="M2980" i="1"/>
  <c r="N2980" i="1" s="1"/>
  <c r="O2980" i="1" s="1"/>
  <c r="M2979" i="1"/>
  <c r="N2979" i="1" s="1"/>
  <c r="O2979" i="1" s="1"/>
  <c r="M2978" i="1"/>
  <c r="N2978" i="1" s="1"/>
  <c r="O2978" i="1" s="1"/>
  <c r="M2977" i="1"/>
  <c r="N2977" i="1" s="1"/>
  <c r="O2977" i="1" s="1"/>
  <c r="M2976" i="1"/>
  <c r="N2976" i="1" s="1"/>
  <c r="O2976" i="1" s="1"/>
  <c r="M2975" i="1"/>
  <c r="N2975" i="1" s="1"/>
  <c r="O2975" i="1" s="1"/>
  <c r="M2974" i="1"/>
  <c r="N2974" i="1" s="1"/>
  <c r="O2974" i="1" s="1"/>
  <c r="M2973" i="1"/>
  <c r="N2973" i="1" s="1"/>
  <c r="O2973" i="1" s="1"/>
  <c r="M2972" i="1"/>
  <c r="N2972" i="1" s="1"/>
  <c r="O2972" i="1" s="1"/>
  <c r="M2971" i="1"/>
  <c r="N2971" i="1" s="1"/>
  <c r="O2971" i="1" s="1"/>
  <c r="M2970" i="1"/>
  <c r="N2970" i="1" s="1"/>
  <c r="O2970" i="1" s="1"/>
  <c r="M2969" i="1"/>
  <c r="N2969" i="1" s="1"/>
  <c r="O2969" i="1" s="1"/>
  <c r="M2968" i="1"/>
  <c r="N2968" i="1" s="1"/>
  <c r="O2968" i="1" s="1"/>
  <c r="M2967" i="1"/>
  <c r="N2967" i="1" s="1"/>
  <c r="O2967" i="1" s="1"/>
  <c r="M2966" i="1"/>
  <c r="N2966" i="1" s="1"/>
  <c r="O2966" i="1" s="1"/>
  <c r="M2965" i="1"/>
  <c r="N2965" i="1" s="1"/>
  <c r="O2965" i="1" s="1"/>
  <c r="M2964" i="1"/>
  <c r="N2964" i="1" s="1"/>
  <c r="O2964" i="1" s="1"/>
  <c r="M2963" i="1"/>
  <c r="N2963" i="1" s="1"/>
  <c r="O2963" i="1" s="1"/>
  <c r="M2962" i="1"/>
  <c r="N2962" i="1" s="1"/>
  <c r="O2962" i="1" s="1"/>
  <c r="M2961" i="1"/>
  <c r="N2961" i="1" s="1"/>
  <c r="O2961" i="1" s="1"/>
  <c r="M2960" i="1"/>
  <c r="N2960" i="1" s="1"/>
  <c r="O2960" i="1" s="1"/>
  <c r="M2959" i="1"/>
  <c r="N2959" i="1" s="1"/>
  <c r="O2959" i="1" s="1"/>
  <c r="M2958" i="1"/>
  <c r="N2958" i="1" s="1"/>
  <c r="O2958" i="1" s="1"/>
  <c r="M2957" i="1"/>
  <c r="N2957" i="1" s="1"/>
  <c r="O2957" i="1" s="1"/>
  <c r="M2956" i="1"/>
  <c r="N2956" i="1" s="1"/>
  <c r="O2956" i="1" s="1"/>
  <c r="M2955" i="1"/>
  <c r="N2955" i="1" s="1"/>
  <c r="O2955" i="1" s="1"/>
  <c r="M2954" i="1"/>
  <c r="N2954" i="1" s="1"/>
  <c r="O2954" i="1" s="1"/>
  <c r="M2953" i="1"/>
  <c r="N2953" i="1" s="1"/>
  <c r="O2953" i="1" s="1"/>
  <c r="P3197" i="1"/>
  <c r="Q3197" i="1" s="1"/>
  <c r="R3197" i="1" s="1"/>
  <c r="P3196" i="1"/>
  <c r="Q3196" i="1" s="1"/>
  <c r="R3196" i="1" s="1"/>
  <c r="P3195" i="1"/>
  <c r="Q3195" i="1" s="1"/>
  <c r="R3195" i="1" s="1"/>
  <c r="P3194" i="1"/>
  <c r="Q3194" i="1" s="1"/>
  <c r="R3194" i="1" s="1"/>
  <c r="P3193" i="1"/>
  <c r="Q3193" i="1" s="1"/>
  <c r="R3193" i="1" s="1"/>
  <c r="P3192" i="1"/>
  <c r="Q3192" i="1" s="1"/>
  <c r="R3192" i="1" s="1"/>
  <c r="P3191" i="1"/>
  <c r="Q3191" i="1" s="1"/>
  <c r="R3191" i="1" s="1"/>
  <c r="P3190" i="1"/>
  <c r="Q3190" i="1" s="1"/>
  <c r="R3190" i="1" s="1"/>
  <c r="P3189" i="1"/>
  <c r="Q3189" i="1" s="1"/>
  <c r="R3189" i="1" s="1"/>
  <c r="P3188" i="1"/>
  <c r="Q3188" i="1" s="1"/>
  <c r="R3188" i="1" s="1"/>
  <c r="P3187" i="1"/>
  <c r="Q3187" i="1" s="1"/>
  <c r="R3187" i="1" s="1"/>
  <c r="P3186" i="1"/>
  <c r="Q3186" i="1" s="1"/>
  <c r="R3186" i="1" s="1"/>
  <c r="P3185" i="1"/>
  <c r="Q3185" i="1" s="1"/>
  <c r="R3185" i="1" s="1"/>
  <c r="P3184" i="1"/>
  <c r="Q3184" i="1" s="1"/>
  <c r="R3184" i="1" s="1"/>
  <c r="P3183" i="1"/>
  <c r="Q3183" i="1" s="1"/>
  <c r="R3183" i="1" s="1"/>
  <c r="P3182" i="1"/>
  <c r="Q3182" i="1" s="1"/>
  <c r="R3182" i="1" s="1"/>
  <c r="P3181" i="1"/>
  <c r="Q3181" i="1" s="1"/>
  <c r="R3181" i="1" s="1"/>
  <c r="P3180" i="1"/>
  <c r="Q3180" i="1" s="1"/>
  <c r="R3180" i="1" s="1"/>
  <c r="P3179" i="1"/>
  <c r="Q3179" i="1" s="1"/>
  <c r="R3179" i="1" s="1"/>
  <c r="P3178" i="1"/>
  <c r="Q3178" i="1" s="1"/>
  <c r="R3178" i="1" s="1"/>
  <c r="P3177" i="1"/>
  <c r="Q3177" i="1" s="1"/>
  <c r="R3177" i="1" s="1"/>
  <c r="P3176" i="1"/>
  <c r="Q3176" i="1" s="1"/>
  <c r="R3176" i="1" s="1"/>
  <c r="P3175" i="1"/>
  <c r="Q3175" i="1" s="1"/>
  <c r="R3175" i="1" s="1"/>
  <c r="P3174" i="1"/>
  <c r="Q3174" i="1" s="1"/>
  <c r="R3174" i="1" s="1"/>
  <c r="P3173" i="1"/>
  <c r="Q3173" i="1" s="1"/>
  <c r="R3173" i="1" s="1"/>
  <c r="P3172" i="1"/>
  <c r="Q3172" i="1" s="1"/>
  <c r="R3172" i="1" s="1"/>
  <c r="P3171" i="1"/>
  <c r="Q3171" i="1" s="1"/>
  <c r="R3171" i="1" s="1"/>
  <c r="P3170" i="1"/>
  <c r="Q3170" i="1" s="1"/>
  <c r="R3170" i="1" s="1"/>
  <c r="P3169" i="1"/>
  <c r="Q3169" i="1" s="1"/>
  <c r="R3169" i="1" s="1"/>
  <c r="P3168" i="1"/>
  <c r="Q3168" i="1" s="1"/>
  <c r="R3168" i="1" s="1"/>
  <c r="P3167" i="1"/>
  <c r="Q3167" i="1" s="1"/>
  <c r="R3167" i="1" s="1"/>
  <c r="P3166" i="1"/>
  <c r="Q3166" i="1" s="1"/>
  <c r="R3166" i="1" s="1"/>
  <c r="P3165" i="1"/>
  <c r="Q3165" i="1" s="1"/>
  <c r="R3165" i="1" s="1"/>
  <c r="P3164" i="1"/>
  <c r="Q3164" i="1" s="1"/>
  <c r="R3164" i="1" s="1"/>
  <c r="P3163" i="1"/>
  <c r="Q3163" i="1" s="1"/>
  <c r="R3163" i="1" s="1"/>
  <c r="P3162" i="1"/>
  <c r="Q3162" i="1" s="1"/>
  <c r="R3162" i="1" s="1"/>
  <c r="P3161" i="1"/>
  <c r="Q3161" i="1" s="1"/>
  <c r="R3161" i="1" s="1"/>
  <c r="P3160" i="1"/>
  <c r="Q3160" i="1" s="1"/>
  <c r="R3160" i="1" s="1"/>
  <c r="P3159" i="1"/>
  <c r="Q3159" i="1" s="1"/>
  <c r="R3159" i="1" s="1"/>
  <c r="P3158" i="1"/>
  <c r="Q3158" i="1" s="1"/>
  <c r="R3158" i="1" s="1"/>
  <c r="P3157" i="1"/>
  <c r="Q3157" i="1" s="1"/>
  <c r="R3157" i="1" s="1"/>
  <c r="P3156" i="1"/>
  <c r="Q3156" i="1" s="1"/>
  <c r="R3156" i="1" s="1"/>
  <c r="P3155" i="1"/>
  <c r="Q3155" i="1" s="1"/>
  <c r="R3155" i="1" s="1"/>
  <c r="P3154" i="1"/>
  <c r="Q3154" i="1" s="1"/>
  <c r="R3154" i="1" s="1"/>
  <c r="P3153" i="1"/>
  <c r="Q3153" i="1" s="1"/>
  <c r="R3153" i="1" s="1"/>
  <c r="P3152" i="1"/>
  <c r="Q3152" i="1" s="1"/>
  <c r="R3152" i="1" s="1"/>
  <c r="P3151" i="1"/>
  <c r="Q3151" i="1" s="1"/>
  <c r="R3151" i="1" s="1"/>
  <c r="P3150" i="1"/>
  <c r="Q3150" i="1" s="1"/>
  <c r="R3150" i="1" s="1"/>
  <c r="P3149" i="1"/>
  <c r="Q3149" i="1" s="1"/>
  <c r="R3149" i="1" s="1"/>
  <c r="P3148" i="1"/>
  <c r="Q3148" i="1" s="1"/>
  <c r="R3148" i="1" s="1"/>
  <c r="P3147" i="1"/>
  <c r="Q3147" i="1" s="1"/>
  <c r="R3147" i="1" s="1"/>
  <c r="P3146" i="1"/>
  <c r="Q3146" i="1" s="1"/>
  <c r="R3146" i="1" s="1"/>
  <c r="P3145" i="1"/>
  <c r="Q3145" i="1" s="1"/>
  <c r="R3145" i="1" s="1"/>
  <c r="P3144" i="1"/>
  <c r="Q3144" i="1" s="1"/>
  <c r="R3144" i="1" s="1"/>
  <c r="P3143" i="1"/>
  <c r="Q3143" i="1" s="1"/>
  <c r="R3143" i="1" s="1"/>
  <c r="P3142" i="1"/>
  <c r="Q3142" i="1" s="1"/>
  <c r="R3142" i="1" s="1"/>
  <c r="P3141" i="1"/>
  <c r="Q3141" i="1" s="1"/>
  <c r="R3141" i="1" s="1"/>
  <c r="P3140" i="1"/>
  <c r="Q3140" i="1" s="1"/>
  <c r="R3140" i="1" s="1"/>
  <c r="P3139" i="1"/>
  <c r="Q3139" i="1" s="1"/>
  <c r="R3139" i="1" s="1"/>
  <c r="P3138" i="1"/>
  <c r="Q3138" i="1" s="1"/>
  <c r="R3138" i="1" s="1"/>
  <c r="P3137" i="1"/>
  <c r="Q3137" i="1" s="1"/>
  <c r="R3137" i="1" s="1"/>
  <c r="P3136" i="1"/>
  <c r="Q3136" i="1" s="1"/>
  <c r="R3136" i="1" s="1"/>
  <c r="P3135" i="1"/>
  <c r="Q3135" i="1" s="1"/>
  <c r="R3135" i="1" s="1"/>
  <c r="P3134" i="1"/>
  <c r="Q3134" i="1" s="1"/>
  <c r="R3134" i="1" s="1"/>
  <c r="P3133" i="1"/>
  <c r="Q3133" i="1" s="1"/>
  <c r="R3133" i="1" s="1"/>
  <c r="P3132" i="1"/>
  <c r="Q3132" i="1" s="1"/>
  <c r="R3132" i="1" s="1"/>
  <c r="P3131" i="1"/>
  <c r="Q3131" i="1" s="1"/>
  <c r="R3131" i="1" s="1"/>
  <c r="P3130" i="1"/>
  <c r="Q3130" i="1" s="1"/>
  <c r="R3130" i="1" s="1"/>
  <c r="P3129" i="1"/>
  <c r="Q3129" i="1" s="1"/>
  <c r="R3129" i="1" s="1"/>
  <c r="P3128" i="1"/>
  <c r="Q3128" i="1" s="1"/>
  <c r="R3128" i="1" s="1"/>
  <c r="P3127" i="1"/>
  <c r="Q3127" i="1" s="1"/>
  <c r="R3127" i="1" s="1"/>
  <c r="P3126" i="1"/>
  <c r="Q3126" i="1" s="1"/>
  <c r="R3126" i="1" s="1"/>
  <c r="P3125" i="1"/>
  <c r="Q3125" i="1" s="1"/>
  <c r="R3125" i="1" s="1"/>
  <c r="P3124" i="1"/>
  <c r="Q3124" i="1" s="1"/>
  <c r="R3124" i="1" s="1"/>
  <c r="P3123" i="1"/>
  <c r="Q3123" i="1" s="1"/>
  <c r="R3123" i="1" s="1"/>
  <c r="P3122" i="1"/>
  <c r="Q3122" i="1" s="1"/>
  <c r="R3122" i="1" s="1"/>
  <c r="P3121" i="1"/>
  <c r="Q3121" i="1" s="1"/>
  <c r="R3121" i="1" s="1"/>
  <c r="P3120" i="1"/>
  <c r="Q3120" i="1" s="1"/>
  <c r="R3120" i="1" s="1"/>
  <c r="P3119" i="1"/>
  <c r="Q3119" i="1" s="1"/>
  <c r="R3119" i="1" s="1"/>
  <c r="P3118" i="1"/>
  <c r="Q3118" i="1" s="1"/>
  <c r="R3118" i="1" s="1"/>
  <c r="P3117" i="1"/>
  <c r="Q3117" i="1" s="1"/>
  <c r="R3117" i="1" s="1"/>
  <c r="P3116" i="1"/>
  <c r="Q3116" i="1" s="1"/>
  <c r="R3116" i="1" s="1"/>
  <c r="P3115" i="1"/>
  <c r="Q3115" i="1" s="1"/>
  <c r="R3115" i="1" s="1"/>
  <c r="P3114" i="1"/>
  <c r="Q3114" i="1" s="1"/>
  <c r="R3114" i="1" s="1"/>
  <c r="P3113" i="1"/>
  <c r="Q3113" i="1" s="1"/>
  <c r="R3113" i="1" s="1"/>
  <c r="P3112" i="1"/>
  <c r="Q3112" i="1" s="1"/>
  <c r="R3112" i="1" s="1"/>
  <c r="P3111" i="1"/>
  <c r="Q3111" i="1" s="1"/>
  <c r="R3111" i="1" s="1"/>
  <c r="P3110" i="1"/>
  <c r="Q3110" i="1" s="1"/>
  <c r="R3110" i="1" s="1"/>
  <c r="P3109" i="1"/>
  <c r="Q3109" i="1" s="1"/>
  <c r="R3109" i="1" s="1"/>
  <c r="P3108" i="1"/>
  <c r="Q3108" i="1" s="1"/>
  <c r="R3108" i="1" s="1"/>
  <c r="P3107" i="1"/>
  <c r="Q3107" i="1" s="1"/>
  <c r="R3107" i="1" s="1"/>
  <c r="P3106" i="1"/>
  <c r="Q3106" i="1" s="1"/>
  <c r="R3106" i="1" s="1"/>
  <c r="P3105" i="1"/>
  <c r="Q3105" i="1" s="1"/>
  <c r="R3105" i="1" s="1"/>
  <c r="P3104" i="1"/>
  <c r="Q3104" i="1" s="1"/>
  <c r="R3104" i="1" s="1"/>
  <c r="P3103" i="1"/>
  <c r="Q3103" i="1" s="1"/>
  <c r="R3103" i="1" s="1"/>
  <c r="P3102" i="1"/>
  <c r="Q3102" i="1" s="1"/>
  <c r="R3102" i="1" s="1"/>
  <c r="P3101" i="1"/>
  <c r="Q3101" i="1" s="1"/>
  <c r="R3101" i="1" s="1"/>
  <c r="P3100" i="1"/>
  <c r="Q3100" i="1" s="1"/>
  <c r="R3100" i="1" s="1"/>
  <c r="P3099" i="1"/>
  <c r="Q3099" i="1" s="1"/>
  <c r="R3099" i="1" s="1"/>
  <c r="P3098" i="1"/>
  <c r="Q3098" i="1" s="1"/>
  <c r="R3098" i="1" s="1"/>
  <c r="P3097" i="1"/>
  <c r="Q3097" i="1" s="1"/>
  <c r="R3097" i="1" s="1"/>
  <c r="P3096" i="1"/>
  <c r="Q3096" i="1" s="1"/>
  <c r="R3096" i="1" s="1"/>
  <c r="P3095" i="1"/>
  <c r="Q3095" i="1" s="1"/>
  <c r="R3095" i="1" s="1"/>
  <c r="P3094" i="1"/>
  <c r="Q3094" i="1" s="1"/>
  <c r="R3094" i="1" s="1"/>
  <c r="P3093" i="1"/>
  <c r="Q3093" i="1" s="1"/>
  <c r="R3093" i="1" s="1"/>
  <c r="P3092" i="1"/>
  <c r="Q3092" i="1" s="1"/>
  <c r="R3092" i="1" s="1"/>
  <c r="P3091" i="1"/>
  <c r="Q3091" i="1" s="1"/>
  <c r="R3091" i="1" s="1"/>
  <c r="P3090" i="1"/>
  <c r="Q3090" i="1" s="1"/>
  <c r="R3090" i="1" s="1"/>
  <c r="P3089" i="1"/>
  <c r="Q3089" i="1" s="1"/>
  <c r="R3089" i="1" s="1"/>
  <c r="P3088" i="1"/>
  <c r="Q3088" i="1" s="1"/>
  <c r="R3088" i="1" s="1"/>
  <c r="P3087" i="1"/>
  <c r="Q3087" i="1" s="1"/>
  <c r="R3087" i="1" s="1"/>
  <c r="P3086" i="1"/>
  <c r="Q3086" i="1" s="1"/>
  <c r="R3086" i="1" s="1"/>
  <c r="P3085" i="1"/>
  <c r="Q3085" i="1" s="1"/>
  <c r="R3085" i="1" s="1"/>
  <c r="P3084" i="1"/>
  <c r="Q3084" i="1" s="1"/>
  <c r="R3084" i="1" s="1"/>
  <c r="P3083" i="1"/>
  <c r="Q3083" i="1" s="1"/>
  <c r="R3083" i="1" s="1"/>
  <c r="P3082" i="1"/>
  <c r="Q3082" i="1" s="1"/>
  <c r="R3082" i="1" s="1"/>
  <c r="P3081" i="1"/>
  <c r="Q3081" i="1" s="1"/>
  <c r="R3081" i="1" s="1"/>
  <c r="P3080" i="1"/>
  <c r="Q3080" i="1" s="1"/>
  <c r="R3080" i="1" s="1"/>
  <c r="P3079" i="1"/>
  <c r="Q3079" i="1" s="1"/>
  <c r="R3079" i="1" s="1"/>
  <c r="P3078" i="1"/>
  <c r="Q3078" i="1" s="1"/>
  <c r="R3078" i="1" s="1"/>
  <c r="P3077" i="1"/>
  <c r="Q3077" i="1" s="1"/>
  <c r="R3077" i="1" s="1"/>
  <c r="P3076" i="1"/>
  <c r="Q3076" i="1" s="1"/>
  <c r="R3076" i="1" s="1"/>
  <c r="P3075" i="1"/>
  <c r="Q3075" i="1" s="1"/>
  <c r="R3075" i="1" s="1"/>
  <c r="P3074" i="1"/>
  <c r="Q3074" i="1" s="1"/>
  <c r="R3074" i="1" s="1"/>
  <c r="P3073" i="1"/>
  <c r="Q3073" i="1" s="1"/>
  <c r="R3073" i="1" s="1"/>
  <c r="P3072" i="1"/>
  <c r="Q3072" i="1" s="1"/>
  <c r="R3072" i="1" s="1"/>
  <c r="P3071" i="1"/>
  <c r="Q3071" i="1" s="1"/>
  <c r="R3071" i="1" s="1"/>
  <c r="P3070" i="1"/>
  <c r="Q3070" i="1" s="1"/>
  <c r="R3070" i="1" s="1"/>
  <c r="P3069" i="1"/>
  <c r="Q3069" i="1" s="1"/>
  <c r="R3069" i="1" s="1"/>
  <c r="P3068" i="1"/>
  <c r="Q3068" i="1" s="1"/>
  <c r="R3068" i="1" s="1"/>
  <c r="P3067" i="1"/>
  <c r="Q3067" i="1" s="1"/>
  <c r="R3067" i="1" s="1"/>
  <c r="P3066" i="1"/>
  <c r="Q3066" i="1" s="1"/>
  <c r="R3066" i="1" s="1"/>
  <c r="P3065" i="1"/>
  <c r="Q3065" i="1" s="1"/>
  <c r="R3065" i="1" s="1"/>
  <c r="P3064" i="1"/>
  <c r="Q3064" i="1" s="1"/>
  <c r="R3064" i="1" s="1"/>
  <c r="P3063" i="1"/>
  <c r="Q3063" i="1" s="1"/>
  <c r="R3063" i="1" s="1"/>
  <c r="P3062" i="1"/>
  <c r="Q3062" i="1" s="1"/>
  <c r="R3062" i="1" s="1"/>
  <c r="P3061" i="1"/>
  <c r="Q3061" i="1" s="1"/>
  <c r="R3061" i="1" s="1"/>
  <c r="P3060" i="1"/>
  <c r="Q3060" i="1" s="1"/>
  <c r="R3060" i="1" s="1"/>
  <c r="P3059" i="1"/>
  <c r="Q3059" i="1" s="1"/>
  <c r="R3059" i="1" s="1"/>
  <c r="P3058" i="1"/>
  <c r="Q3058" i="1" s="1"/>
  <c r="R3058" i="1" s="1"/>
  <c r="P3057" i="1"/>
  <c r="Q3057" i="1" s="1"/>
  <c r="R3057" i="1" s="1"/>
  <c r="P3056" i="1"/>
  <c r="Q3056" i="1" s="1"/>
  <c r="R3056" i="1" s="1"/>
  <c r="P3055" i="1"/>
  <c r="Q3055" i="1" s="1"/>
  <c r="R3055" i="1" s="1"/>
  <c r="P3054" i="1"/>
  <c r="Q3054" i="1" s="1"/>
  <c r="R3054" i="1" s="1"/>
  <c r="P3053" i="1"/>
  <c r="Q3053" i="1" s="1"/>
  <c r="R3053" i="1" s="1"/>
  <c r="P3052" i="1"/>
  <c r="Q3052" i="1" s="1"/>
  <c r="R3052" i="1" s="1"/>
  <c r="P3051" i="1"/>
  <c r="Q3051" i="1" s="1"/>
  <c r="R3051" i="1" s="1"/>
  <c r="P3050" i="1"/>
  <c r="Q3050" i="1" s="1"/>
  <c r="R3050" i="1" s="1"/>
  <c r="P3049" i="1"/>
  <c r="Q3049" i="1" s="1"/>
  <c r="R3049" i="1" s="1"/>
  <c r="P3048" i="1"/>
  <c r="Q3048" i="1" s="1"/>
  <c r="R3048" i="1" s="1"/>
  <c r="P3047" i="1"/>
  <c r="Q3047" i="1" s="1"/>
  <c r="R3047" i="1" s="1"/>
  <c r="P3046" i="1"/>
  <c r="Q3046" i="1" s="1"/>
  <c r="R3046" i="1" s="1"/>
  <c r="P3045" i="1"/>
  <c r="Q3045" i="1" s="1"/>
  <c r="R3045" i="1" s="1"/>
  <c r="P3044" i="1"/>
  <c r="Q3044" i="1" s="1"/>
  <c r="R3044" i="1" s="1"/>
  <c r="P3043" i="1"/>
  <c r="Q3043" i="1" s="1"/>
  <c r="R3043" i="1" s="1"/>
  <c r="P3042" i="1"/>
  <c r="Q3042" i="1" s="1"/>
  <c r="R3042" i="1" s="1"/>
  <c r="P3041" i="1"/>
  <c r="Q3041" i="1" s="1"/>
  <c r="R3041" i="1" s="1"/>
  <c r="P3040" i="1"/>
  <c r="Q3040" i="1" s="1"/>
  <c r="R3040" i="1" s="1"/>
  <c r="P3039" i="1"/>
  <c r="Q3039" i="1" s="1"/>
  <c r="R3039" i="1" s="1"/>
  <c r="P3038" i="1"/>
  <c r="Q3038" i="1" s="1"/>
  <c r="R3038" i="1" s="1"/>
  <c r="P3037" i="1"/>
  <c r="Q3037" i="1" s="1"/>
  <c r="R3037" i="1" s="1"/>
  <c r="P3036" i="1"/>
  <c r="Q3036" i="1" s="1"/>
  <c r="R3036" i="1" s="1"/>
  <c r="P3035" i="1"/>
  <c r="Q3035" i="1" s="1"/>
  <c r="R3035" i="1" s="1"/>
  <c r="P3034" i="1"/>
  <c r="Q3034" i="1" s="1"/>
  <c r="R3034" i="1" s="1"/>
  <c r="P3033" i="1"/>
  <c r="Q3033" i="1" s="1"/>
  <c r="R3033" i="1" s="1"/>
  <c r="P3032" i="1"/>
  <c r="Q3032" i="1" s="1"/>
  <c r="R3032" i="1" s="1"/>
  <c r="P3031" i="1"/>
  <c r="Q3031" i="1" s="1"/>
  <c r="R3031" i="1" s="1"/>
  <c r="P3030" i="1"/>
  <c r="Q3030" i="1" s="1"/>
  <c r="R3030" i="1" s="1"/>
  <c r="P3029" i="1"/>
  <c r="Q3029" i="1" s="1"/>
  <c r="R3029" i="1" s="1"/>
  <c r="P3028" i="1"/>
  <c r="Q3028" i="1" s="1"/>
  <c r="R3028" i="1" s="1"/>
  <c r="P3027" i="1"/>
  <c r="Q3027" i="1" s="1"/>
  <c r="R3027" i="1" s="1"/>
  <c r="P3026" i="1"/>
  <c r="Q3026" i="1" s="1"/>
  <c r="R3026" i="1" s="1"/>
  <c r="P3025" i="1"/>
  <c r="Q3025" i="1" s="1"/>
  <c r="R3025" i="1" s="1"/>
  <c r="P3024" i="1"/>
  <c r="Q3024" i="1" s="1"/>
  <c r="R3024" i="1" s="1"/>
  <c r="P3023" i="1"/>
  <c r="Q3023" i="1" s="1"/>
  <c r="R3023" i="1" s="1"/>
  <c r="P3022" i="1"/>
  <c r="Q3022" i="1" s="1"/>
  <c r="R3022" i="1" s="1"/>
  <c r="P3021" i="1"/>
  <c r="Q3021" i="1" s="1"/>
  <c r="R3021" i="1" s="1"/>
  <c r="P3020" i="1"/>
  <c r="Q3020" i="1" s="1"/>
  <c r="R3020" i="1" s="1"/>
  <c r="P3019" i="1"/>
  <c r="Q3019" i="1" s="1"/>
  <c r="R3019" i="1" s="1"/>
  <c r="P3018" i="1"/>
  <c r="Q3018" i="1" s="1"/>
  <c r="R3018" i="1" s="1"/>
  <c r="P3017" i="1"/>
  <c r="Q3017" i="1" s="1"/>
  <c r="R3017" i="1" s="1"/>
  <c r="P3016" i="1"/>
  <c r="Q3016" i="1" s="1"/>
  <c r="R3016" i="1" s="1"/>
  <c r="P3015" i="1"/>
  <c r="Q3015" i="1" s="1"/>
  <c r="R3015" i="1" s="1"/>
  <c r="P3014" i="1"/>
  <c r="Q3014" i="1" s="1"/>
  <c r="R3014" i="1" s="1"/>
  <c r="P3013" i="1"/>
  <c r="Q3013" i="1" s="1"/>
  <c r="R3013" i="1" s="1"/>
  <c r="P3012" i="1"/>
  <c r="Q3012" i="1" s="1"/>
  <c r="R3012" i="1" s="1"/>
  <c r="P3011" i="1"/>
  <c r="Q3011" i="1" s="1"/>
  <c r="R3011" i="1" s="1"/>
  <c r="P3010" i="1"/>
  <c r="Q3010" i="1" s="1"/>
  <c r="R3010" i="1" s="1"/>
  <c r="P3009" i="1"/>
  <c r="Q3009" i="1" s="1"/>
  <c r="R3009" i="1" s="1"/>
  <c r="P3008" i="1"/>
  <c r="Q3008" i="1" s="1"/>
  <c r="R3008" i="1" s="1"/>
  <c r="P3007" i="1"/>
  <c r="Q3007" i="1" s="1"/>
  <c r="R3007" i="1" s="1"/>
  <c r="P3006" i="1"/>
  <c r="Q3006" i="1" s="1"/>
  <c r="R3006" i="1" s="1"/>
  <c r="P3005" i="1"/>
  <c r="Q3005" i="1" s="1"/>
  <c r="R3005" i="1" s="1"/>
  <c r="P3004" i="1"/>
  <c r="Q3004" i="1" s="1"/>
  <c r="R3004" i="1" s="1"/>
  <c r="P3003" i="1"/>
  <c r="Q3003" i="1" s="1"/>
  <c r="R3003" i="1" s="1"/>
  <c r="P3002" i="1"/>
  <c r="Q3002" i="1" s="1"/>
  <c r="R3002" i="1" s="1"/>
  <c r="P3001" i="1"/>
  <c r="Q3001" i="1" s="1"/>
  <c r="R3001" i="1" s="1"/>
  <c r="P3000" i="1"/>
  <c r="Q3000" i="1" s="1"/>
  <c r="R3000" i="1" s="1"/>
  <c r="P2999" i="1"/>
  <c r="Q2999" i="1" s="1"/>
  <c r="R2999" i="1" s="1"/>
  <c r="P2998" i="1"/>
  <c r="Q2998" i="1" s="1"/>
  <c r="R2998" i="1" s="1"/>
  <c r="P2997" i="1"/>
  <c r="Q2997" i="1" s="1"/>
  <c r="R2997" i="1" s="1"/>
  <c r="P2996" i="1"/>
  <c r="Q2996" i="1" s="1"/>
  <c r="R2996" i="1" s="1"/>
  <c r="P2995" i="1"/>
  <c r="Q2995" i="1" s="1"/>
  <c r="R2995" i="1" s="1"/>
  <c r="P2994" i="1"/>
  <c r="Q2994" i="1" s="1"/>
  <c r="R2994" i="1" s="1"/>
  <c r="P2993" i="1"/>
  <c r="Q2993" i="1" s="1"/>
  <c r="R2993" i="1" s="1"/>
  <c r="P2992" i="1"/>
  <c r="Q2992" i="1" s="1"/>
  <c r="R2992" i="1" s="1"/>
  <c r="P2991" i="1"/>
  <c r="Q2991" i="1" s="1"/>
  <c r="R2991" i="1" s="1"/>
  <c r="P2990" i="1"/>
  <c r="Q2990" i="1" s="1"/>
  <c r="R2990" i="1" s="1"/>
  <c r="P2989" i="1"/>
  <c r="Q2989" i="1" s="1"/>
  <c r="R2989" i="1" s="1"/>
  <c r="P2988" i="1"/>
  <c r="Q2988" i="1" s="1"/>
  <c r="R2988" i="1" s="1"/>
  <c r="P2987" i="1"/>
  <c r="Q2987" i="1" s="1"/>
  <c r="R2987" i="1" s="1"/>
  <c r="P2986" i="1"/>
  <c r="Q2986" i="1" s="1"/>
  <c r="R2986" i="1" s="1"/>
  <c r="P2985" i="1"/>
  <c r="Q2985" i="1" s="1"/>
  <c r="R2985" i="1" s="1"/>
  <c r="P2984" i="1"/>
  <c r="Q2984" i="1" s="1"/>
  <c r="R2984" i="1" s="1"/>
  <c r="P2983" i="1"/>
  <c r="Q2983" i="1" s="1"/>
  <c r="R2983" i="1" s="1"/>
  <c r="P2982" i="1"/>
  <c r="Q2982" i="1" s="1"/>
  <c r="R2982" i="1" s="1"/>
  <c r="P2981" i="1"/>
  <c r="Q2981" i="1" s="1"/>
  <c r="R2981" i="1" s="1"/>
  <c r="P2980" i="1"/>
  <c r="Q2980" i="1" s="1"/>
  <c r="R2980" i="1" s="1"/>
  <c r="P2979" i="1"/>
  <c r="Q2979" i="1" s="1"/>
  <c r="R2979" i="1" s="1"/>
  <c r="P2978" i="1"/>
  <c r="Q2978" i="1" s="1"/>
  <c r="R2978" i="1" s="1"/>
  <c r="P2977" i="1"/>
  <c r="Q2977" i="1" s="1"/>
  <c r="R2977" i="1" s="1"/>
  <c r="P2976" i="1"/>
  <c r="Q2976" i="1" s="1"/>
  <c r="R2976" i="1" s="1"/>
  <c r="P2975" i="1"/>
  <c r="Q2975" i="1" s="1"/>
  <c r="R2975" i="1" s="1"/>
  <c r="P2974" i="1"/>
  <c r="Q2974" i="1" s="1"/>
  <c r="R2974" i="1" s="1"/>
  <c r="P2973" i="1"/>
  <c r="Q2973" i="1" s="1"/>
  <c r="R2973" i="1" s="1"/>
  <c r="P2972" i="1"/>
  <c r="Q2972" i="1" s="1"/>
  <c r="R2972" i="1" s="1"/>
  <c r="P2971" i="1"/>
  <c r="Q2971" i="1" s="1"/>
  <c r="R2971" i="1" s="1"/>
  <c r="P2970" i="1"/>
  <c r="Q2970" i="1" s="1"/>
  <c r="R2970" i="1" s="1"/>
  <c r="P2969" i="1"/>
  <c r="Q2969" i="1" s="1"/>
  <c r="R2969" i="1" s="1"/>
  <c r="P2968" i="1"/>
  <c r="Q2968" i="1" s="1"/>
  <c r="R2968" i="1" s="1"/>
  <c r="P2967" i="1"/>
  <c r="Q2967" i="1" s="1"/>
  <c r="R2967" i="1" s="1"/>
  <c r="P2966" i="1"/>
  <c r="Q2966" i="1" s="1"/>
  <c r="R2966" i="1" s="1"/>
  <c r="P2965" i="1"/>
  <c r="Q2965" i="1" s="1"/>
  <c r="R2965" i="1" s="1"/>
  <c r="P2964" i="1"/>
  <c r="Q2964" i="1" s="1"/>
  <c r="R2964" i="1" s="1"/>
  <c r="P2963" i="1"/>
  <c r="Q2963" i="1" s="1"/>
  <c r="R2963" i="1" s="1"/>
  <c r="P2962" i="1"/>
  <c r="Q2962" i="1" s="1"/>
  <c r="R2962" i="1" s="1"/>
  <c r="P2961" i="1"/>
  <c r="Q2961" i="1" s="1"/>
  <c r="R2961" i="1" s="1"/>
  <c r="P2960" i="1"/>
  <c r="Q2960" i="1" s="1"/>
  <c r="R2960" i="1" s="1"/>
  <c r="P2959" i="1"/>
  <c r="Q2959" i="1" s="1"/>
  <c r="R2959" i="1" s="1"/>
  <c r="P2958" i="1"/>
  <c r="Q2958" i="1" s="1"/>
  <c r="R2958" i="1" s="1"/>
  <c r="P2957" i="1"/>
  <c r="Q2957" i="1" s="1"/>
  <c r="R2957" i="1" s="1"/>
  <c r="P2956" i="1"/>
  <c r="Q2956" i="1" s="1"/>
  <c r="R2956" i="1" s="1"/>
  <c r="P2955" i="1"/>
  <c r="Q2955" i="1" s="1"/>
  <c r="R2955" i="1" s="1"/>
  <c r="P2954" i="1"/>
  <c r="Q2954" i="1" s="1"/>
  <c r="R2954" i="1" s="1"/>
  <c r="P2953" i="1"/>
  <c r="Q2953" i="1" s="1"/>
  <c r="R2953" i="1" s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J2951" i="1"/>
  <c r="L2951" i="1" s="1"/>
  <c r="J2950" i="1"/>
  <c r="L2950" i="1" s="1"/>
  <c r="J2949" i="1"/>
  <c r="L2949" i="1" s="1"/>
  <c r="J2948" i="1"/>
  <c r="L2948" i="1" s="1"/>
  <c r="J2947" i="1"/>
  <c r="L2947" i="1" s="1"/>
  <c r="J2946" i="1"/>
  <c r="L2946" i="1" s="1"/>
  <c r="J2945" i="1"/>
  <c r="L2945" i="1" s="1"/>
  <c r="J2944" i="1"/>
  <c r="L2944" i="1" s="1"/>
  <c r="J2943" i="1"/>
  <c r="L2943" i="1" s="1"/>
  <c r="J2942" i="1"/>
  <c r="L2942" i="1" s="1"/>
  <c r="J2941" i="1"/>
  <c r="L2941" i="1" s="1"/>
  <c r="J2940" i="1"/>
  <c r="L2940" i="1" s="1"/>
  <c r="J2939" i="1"/>
  <c r="L2939" i="1" s="1"/>
  <c r="J2938" i="1"/>
  <c r="L2938" i="1" s="1"/>
  <c r="J2937" i="1"/>
  <c r="L2937" i="1" s="1"/>
  <c r="J2936" i="1"/>
  <c r="L2936" i="1" s="1"/>
  <c r="J2935" i="1"/>
  <c r="J2934" i="1"/>
  <c r="L2934" i="1" s="1"/>
  <c r="J2933" i="1"/>
  <c r="L2933" i="1" s="1"/>
  <c r="J2932" i="1"/>
  <c r="L2932" i="1" s="1"/>
  <c r="J2931" i="1"/>
  <c r="L2931" i="1" s="1"/>
  <c r="J2930" i="1"/>
  <c r="L2930" i="1" s="1"/>
  <c r="J2929" i="1"/>
  <c r="L2929" i="1" s="1"/>
  <c r="J2928" i="1"/>
  <c r="L2928" i="1" s="1"/>
  <c r="J2927" i="1"/>
  <c r="L2927" i="1" s="1"/>
  <c r="J2926" i="1"/>
  <c r="L2926" i="1" s="1"/>
  <c r="J2925" i="1"/>
  <c r="L2925" i="1" s="1"/>
  <c r="J2924" i="1"/>
  <c r="L2924" i="1" s="1"/>
  <c r="J2923" i="1"/>
  <c r="L2923" i="1" s="1"/>
  <c r="J2922" i="1"/>
  <c r="L2922" i="1" s="1"/>
  <c r="J2921" i="1"/>
  <c r="L2921" i="1" s="1"/>
  <c r="J2920" i="1"/>
  <c r="L2920" i="1" s="1"/>
  <c r="J2919" i="1"/>
  <c r="L2919" i="1" s="1"/>
  <c r="J2918" i="1"/>
  <c r="L2918" i="1" s="1"/>
  <c r="J2917" i="1"/>
  <c r="L2917" i="1" s="1"/>
  <c r="J2916" i="1"/>
  <c r="L2916" i="1" s="1"/>
  <c r="J2915" i="1"/>
  <c r="L2915" i="1" s="1"/>
  <c r="J2914" i="1"/>
  <c r="L2914" i="1" s="1"/>
  <c r="J2913" i="1"/>
  <c r="L2913" i="1" s="1"/>
  <c r="J2912" i="1"/>
  <c r="L2912" i="1" s="1"/>
  <c r="J2911" i="1"/>
  <c r="L2911" i="1" s="1"/>
  <c r="J2910" i="1"/>
  <c r="L2910" i="1" s="1"/>
  <c r="J2909" i="1"/>
  <c r="L2909" i="1" s="1"/>
  <c r="J2908" i="1"/>
  <c r="L2908" i="1" s="1"/>
  <c r="J2907" i="1"/>
  <c r="L2907" i="1" s="1"/>
  <c r="J2906" i="1"/>
  <c r="L2906" i="1" s="1"/>
  <c r="J2905" i="1"/>
  <c r="L2905" i="1" s="1"/>
  <c r="J2904" i="1"/>
  <c r="L2904" i="1" s="1"/>
  <c r="J2903" i="1"/>
  <c r="L2903" i="1" s="1"/>
  <c r="J2902" i="1"/>
  <c r="L2902" i="1" s="1"/>
  <c r="J2901" i="1"/>
  <c r="L2901" i="1" s="1"/>
  <c r="J2900" i="1"/>
  <c r="L2900" i="1" s="1"/>
  <c r="J2899" i="1"/>
  <c r="L2899" i="1" s="1"/>
  <c r="J2898" i="1"/>
  <c r="L2898" i="1" s="1"/>
  <c r="J2897" i="1"/>
  <c r="L2897" i="1" s="1"/>
  <c r="J2896" i="1"/>
  <c r="L2896" i="1" s="1"/>
  <c r="J2895" i="1"/>
  <c r="L2895" i="1" s="1"/>
  <c r="J2894" i="1"/>
  <c r="L2894" i="1" s="1"/>
  <c r="J2893" i="1"/>
  <c r="L2893" i="1" s="1"/>
  <c r="J2892" i="1"/>
  <c r="L2892" i="1" s="1"/>
  <c r="J2891" i="1"/>
  <c r="L2891" i="1" s="1"/>
  <c r="J2890" i="1"/>
  <c r="L2890" i="1" s="1"/>
  <c r="J2889" i="1"/>
  <c r="L2889" i="1" s="1"/>
  <c r="J2888" i="1"/>
  <c r="L2888" i="1" s="1"/>
  <c r="J2887" i="1"/>
  <c r="L2887" i="1" s="1"/>
  <c r="J2886" i="1"/>
  <c r="L2886" i="1" s="1"/>
  <c r="J2885" i="1"/>
  <c r="L2885" i="1" s="1"/>
  <c r="J2884" i="1"/>
  <c r="L2884" i="1" s="1"/>
  <c r="J2883" i="1"/>
  <c r="L2883" i="1" s="1"/>
  <c r="J2882" i="1"/>
  <c r="L2882" i="1" s="1"/>
  <c r="J2881" i="1"/>
  <c r="L2881" i="1" s="1"/>
  <c r="J2880" i="1"/>
  <c r="L2880" i="1" s="1"/>
  <c r="J2879" i="1"/>
  <c r="L2879" i="1" s="1"/>
  <c r="J2878" i="1"/>
  <c r="L2878" i="1" s="1"/>
  <c r="J2877" i="1"/>
  <c r="L2877" i="1" s="1"/>
  <c r="J2876" i="1"/>
  <c r="L2876" i="1" s="1"/>
  <c r="J2875" i="1"/>
  <c r="L2875" i="1" s="1"/>
  <c r="J2874" i="1"/>
  <c r="L2874" i="1" s="1"/>
  <c r="J2873" i="1"/>
  <c r="L2873" i="1" s="1"/>
  <c r="J2872" i="1"/>
  <c r="L2872" i="1" s="1"/>
  <c r="J2871" i="1"/>
  <c r="L2871" i="1" s="1"/>
  <c r="J2870" i="1"/>
  <c r="L2870" i="1" s="1"/>
  <c r="J2869" i="1"/>
  <c r="J2868" i="1"/>
  <c r="L2868" i="1" s="1"/>
  <c r="J2867" i="1"/>
  <c r="L2867" i="1" s="1"/>
  <c r="J2866" i="1"/>
  <c r="L2866" i="1" s="1"/>
  <c r="J2865" i="1"/>
  <c r="L2865" i="1" s="1"/>
  <c r="J2864" i="1"/>
  <c r="L2864" i="1" s="1"/>
  <c r="J2863" i="1"/>
  <c r="L2863" i="1" s="1"/>
  <c r="J2862" i="1"/>
  <c r="L2862" i="1" s="1"/>
  <c r="J2861" i="1"/>
  <c r="L2861" i="1" s="1"/>
  <c r="J2860" i="1"/>
  <c r="L2860" i="1" s="1"/>
  <c r="J2859" i="1"/>
  <c r="L2859" i="1" s="1"/>
  <c r="J2858" i="1"/>
  <c r="L2858" i="1" s="1"/>
  <c r="J2857" i="1"/>
  <c r="L2857" i="1" s="1"/>
  <c r="J2856" i="1"/>
  <c r="L2856" i="1" s="1"/>
  <c r="J2855" i="1"/>
  <c r="L2855" i="1" s="1"/>
  <c r="J2854" i="1"/>
  <c r="L2854" i="1" s="1"/>
  <c r="J2853" i="1"/>
  <c r="L2853" i="1" s="1"/>
  <c r="J2852" i="1"/>
  <c r="L2852" i="1" s="1"/>
  <c r="J2851" i="1"/>
  <c r="L2851" i="1" s="1"/>
  <c r="J2850" i="1"/>
  <c r="L2850" i="1" s="1"/>
  <c r="J2849" i="1"/>
  <c r="L2849" i="1" s="1"/>
  <c r="J2848" i="1"/>
  <c r="L2848" i="1" s="1"/>
  <c r="J2847" i="1"/>
  <c r="L2847" i="1" s="1"/>
  <c r="J2846" i="1"/>
  <c r="L2846" i="1" s="1"/>
  <c r="J2845" i="1"/>
  <c r="J2844" i="1"/>
  <c r="L2844" i="1" s="1"/>
  <c r="J2843" i="1"/>
  <c r="L2843" i="1" s="1"/>
  <c r="J2842" i="1"/>
  <c r="L2842" i="1" s="1"/>
  <c r="J2841" i="1"/>
  <c r="L2841" i="1" s="1"/>
  <c r="J2840" i="1"/>
  <c r="L2840" i="1" s="1"/>
  <c r="J2839" i="1"/>
  <c r="L2839" i="1" s="1"/>
  <c r="J2838" i="1"/>
  <c r="L2838" i="1" s="1"/>
  <c r="J2837" i="1"/>
  <c r="L2837" i="1" s="1"/>
  <c r="J2836" i="1"/>
  <c r="L2836" i="1" s="1"/>
  <c r="J2835" i="1"/>
  <c r="L2835" i="1" s="1"/>
  <c r="J2834" i="1"/>
  <c r="L2834" i="1" s="1"/>
  <c r="J2833" i="1"/>
  <c r="L2833" i="1" s="1"/>
  <c r="J2832" i="1"/>
  <c r="L2832" i="1" s="1"/>
  <c r="J2831" i="1"/>
  <c r="L2831" i="1" s="1"/>
  <c r="J2830" i="1"/>
  <c r="L2830" i="1" s="1"/>
  <c r="J2829" i="1"/>
  <c r="L2829" i="1" s="1"/>
  <c r="J2828" i="1"/>
  <c r="L2828" i="1" s="1"/>
  <c r="J2827" i="1"/>
  <c r="L2827" i="1" s="1"/>
  <c r="J2826" i="1"/>
  <c r="L2826" i="1" s="1"/>
  <c r="J2825" i="1"/>
  <c r="L2825" i="1" s="1"/>
  <c r="J2824" i="1"/>
  <c r="L2824" i="1" s="1"/>
  <c r="J2823" i="1"/>
  <c r="L2823" i="1" s="1"/>
  <c r="J2822" i="1"/>
  <c r="L2822" i="1" s="1"/>
  <c r="J2821" i="1"/>
  <c r="L2821" i="1" s="1"/>
  <c r="J2820" i="1"/>
  <c r="L2820" i="1" s="1"/>
  <c r="J2819" i="1"/>
  <c r="L2819" i="1" s="1"/>
  <c r="J2818" i="1"/>
  <c r="L2818" i="1" s="1"/>
  <c r="J2817" i="1"/>
  <c r="L2817" i="1" s="1"/>
  <c r="J2816" i="1"/>
  <c r="L2816" i="1" s="1"/>
  <c r="J2815" i="1"/>
  <c r="L2815" i="1" s="1"/>
  <c r="J2814" i="1"/>
  <c r="L2814" i="1" s="1"/>
  <c r="J2813" i="1"/>
  <c r="L2813" i="1" s="1"/>
  <c r="J2812" i="1"/>
  <c r="L2812" i="1" s="1"/>
  <c r="J2811" i="1"/>
  <c r="L2811" i="1" s="1"/>
  <c r="J2810" i="1"/>
  <c r="L2810" i="1" s="1"/>
  <c r="J2809" i="1"/>
  <c r="L2809" i="1" s="1"/>
  <c r="J2808" i="1"/>
  <c r="L2808" i="1" s="1"/>
  <c r="J2807" i="1"/>
  <c r="L2807" i="1" s="1"/>
  <c r="J2806" i="1"/>
  <c r="L2806" i="1" s="1"/>
  <c r="J2805" i="1"/>
  <c r="L2805" i="1" s="1"/>
  <c r="J2804" i="1"/>
  <c r="L2804" i="1" s="1"/>
  <c r="J2803" i="1"/>
  <c r="L2803" i="1" s="1"/>
  <c r="J2802" i="1"/>
  <c r="L2802" i="1" s="1"/>
  <c r="J2801" i="1"/>
  <c r="J2800" i="1"/>
  <c r="L2800" i="1" s="1"/>
  <c r="J2799" i="1"/>
  <c r="L2799" i="1" s="1"/>
  <c r="J2798" i="1"/>
  <c r="L2798" i="1" s="1"/>
  <c r="J2797" i="1"/>
  <c r="L2797" i="1" s="1"/>
  <c r="J2796" i="1"/>
  <c r="L2796" i="1" s="1"/>
  <c r="J2795" i="1"/>
  <c r="L2795" i="1" s="1"/>
  <c r="J2794" i="1"/>
  <c r="L2794" i="1" s="1"/>
  <c r="J2793" i="1"/>
  <c r="L2793" i="1" s="1"/>
  <c r="J2792" i="1"/>
  <c r="L2792" i="1" s="1"/>
  <c r="J2791" i="1"/>
  <c r="L2791" i="1" s="1"/>
  <c r="J2790" i="1"/>
  <c r="L2790" i="1" s="1"/>
  <c r="J2789" i="1"/>
  <c r="L2789" i="1" s="1"/>
  <c r="J2788" i="1"/>
  <c r="L2788" i="1" s="1"/>
  <c r="J2787" i="1"/>
  <c r="L2787" i="1" s="1"/>
  <c r="J2786" i="1"/>
  <c r="L2786" i="1" s="1"/>
  <c r="J2785" i="1"/>
  <c r="L2785" i="1" s="1"/>
  <c r="J2784" i="1"/>
  <c r="L2784" i="1" s="1"/>
  <c r="J2783" i="1"/>
  <c r="L2783" i="1" s="1"/>
  <c r="J2782" i="1"/>
  <c r="L2782" i="1" s="1"/>
  <c r="J2781" i="1"/>
  <c r="L2781" i="1" s="1"/>
  <c r="J2780" i="1"/>
  <c r="L2780" i="1" s="1"/>
  <c r="J2779" i="1"/>
  <c r="L2779" i="1" s="1"/>
  <c r="J2778" i="1"/>
  <c r="L2778" i="1" s="1"/>
  <c r="J2777" i="1"/>
  <c r="L2777" i="1" s="1"/>
  <c r="J2776" i="1"/>
  <c r="L2776" i="1" s="1"/>
  <c r="J2775" i="1"/>
  <c r="L2775" i="1" s="1"/>
  <c r="J2774" i="1"/>
  <c r="L2774" i="1" s="1"/>
  <c r="J2773" i="1"/>
  <c r="L2773" i="1" s="1"/>
  <c r="J2772" i="1"/>
  <c r="L2772" i="1" s="1"/>
  <c r="J2771" i="1"/>
  <c r="L2771" i="1" s="1"/>
  <c r="J2770" i="1"/>
  <c r="L2770" i="1" s="1"/>
  <c r="J2769" i="1"/>
  <c r="L2769" i="1" s="1"/>
  <c r="J2768" i="1"/>
  <c r="L2768" i="1" s="1"/>
  <c r="J2767" i="1"/>
  <c r="L2767" i="1" s="1"/>
  <c r="J2766" i="1"/>
  <c r="L2766" i="1" s="1"/>
  <c r="J2765" i="1"/>
  <c r="J2764" i="1"/>
  <c r="L2764" i="1" s="1"/>
  <c r="J2763" i="1"/>
  <c r="L2763" i="1" s="1"/>
  <c r="J2762" i="1"/>
  <c r="L2762" i="1" s="1"/>
  <c r="J2761" i="1"/>
  <c r="L2761" i="1" s="1"/>
  <c r="J2760" i="1"/>
  <c r="L2760" i="1" s="1"/>
  <c r="J2759" i="1"/>
  <c r="L2759" i="1" s="1"/>
  <c r="J2758" i="1"/>
  <c r="L2758" i="1" s="1"/>
  <c r="J2757" i="1"/>
  <c r="L2757" i="1" s="1"/>
  <c r="J2756" i="1"/>
  <c r="L2756" i="1" s="1"/>
  <c r="J2755" i="1"/>
  <c r="L2755" i="1" s="1"/>
  <c r="J2754" i="1"/>
  <c r="L2754" i="1" s="1"/>
  <c r="J2753" i="1"/>
  <c r="L2753" i="1" s="1"/>
  <c r="J2752" i="1"/>
  <c r="L2752" i="1" s="1"/>
  <c r="J2751" i="1"/>
  <c r="L2751" i="1" s="1"/>
  <c r="J2750" i="1"/>
  <c r="L2750" i="1" s="1"/>
  <c r="J2749" i="1"/>
  <c r="L2749" i="1" s="1"/>
  <c r="J2748" i="1"/>
  <c r="L2748" i="1" s="1"/>
  <c r="J2747" i="1"/>
  <c r="L2747" i="1" s="1"/>
  <c r="J2746" i="1"/>
  <c r="L2746" i="1" s="1"/>
  <c r="J2745" i="1"/>
  <c r="L2745" i="1" s="1"/>
  <c r="J2744" i="1"/>
  <c r="L2744" i="1" s="1"/>
  <c r="J2743" i="1"/>
  <c r="L2743" i="1" s="1"/>
  <c r="J2742" i="1"/>
  <c r="L2742" i="1" s="1"/>
  <c r="J2741" i="1"/>
  <c r="L2741" i="1" s="1"/>
  <c r="J2740" i="1"/>
  <c r="L2740" i="1" s="1"/>
  <c r="J2739" i="1"/>
  <c r="L2739" i="1" s="1"/>
  <c r="J2738" i="1"/>
  <c r="L2738" i="1" s="1"/>
  <c r="J2737" i="1"/>
  <c r="L2737" i="1" s="1"/>
  <c r="J2736" i="1"/>
  <c r="L2736" i="1" s="1"/>
  <c r="J2735" i="1"/>
  <c r="L2735" i="1" s="1"/>
  <c r="J2734" i="1"/>
  <c r="L2734" i="1" s="1"/>
  <c r="J2733" i="1"/>
  <c r="L2733" i="1" s="1"/>
  <c r="J2732" i="1"/>
  <c r="L2732" i="1" s="1"/>
  <c r="J2731" i="1"/>
  <c r="L2731" i="1" s="1"/>
  <c r="J2730" i="1"/>
  <c r="L2730" i="1" s="1"/>
  <c r="J2729" i="1"/>
  <c r="L2729" i="1" s="1"/>
  <c r="J2728" i="1"/>
  <c r="L2728" i="1" s="1"/>
  <c r="J2727" i="1"/>
  <c r="L2727" i="1" s="1"/>
  <c r="J2726" i="1"/>
  <c r="L2726" i="1" s="1"/>
  <c r="J2725" i="1"/>
  <c r="J2724" i="1"/>
  <c r="L2724" i="1" s="1"/>
  <c r="J2723" i="1"/>
  <c r="L2723" i="1" s="1"/>
  <c r="J2722" i="1"/>
  <c r="L2722" i="1" s="1"/>
  <c r="J2721" i="1"/>
  <c r="L2721" i="1" s="1"/>
  <c r="J2720" i="1"/>
  <c r="L2720" i="1" s="1"/>
  <c r="J2719" i="1"/>
  <c r="L2719" i="1" s="1"/>
  <c r="J2718" i="1"/>
  <c r="L2718" i="1" s="1"/>
  <c r="J2717" i="1"/>
  <c r="L2717" i="1" s="1"/>
  <c r="J2716" i="1"/>
  <c r="L2716" i="1" s="1"/>
  <c r="J2715" i="1"/>
  <c r="L2715" i="1" s="1"/>
  <c r="J2714" i="1"/>
  <c r="L2714" i="1" s="1"/>
  <c r="J2713" i="1"/>
  <c r="L2713" i="1" s="1"/>
  <c r="J2712" i="1"/>
  <c r="L2712" i="1" s="1"/>
  <c r="J2711" i="1"/>
  <c r="L2711" i="1" s="1"/>
  <c r="J2710" i="1"/>
  <c r="L2710" i="1" s="1"/>
  <c r="J2709" i="1"/>
  <c r="L2709" i="1" s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L2935" i="1"/>
  <c r="L2869" i="1"/>
  <c r="L2845" i="1"/>
  <c r="L2801" i="1"/>
  <c r="L2765" i="1"/>
  <c r="L2725" i="1"/>
  <c r="M2951" i="1"/>
  <c r="N2951" i="1" s="1"/>
  <c r="O2951" i="1" s="1"/>
  <c r="M2950" i="1"/>
  <c r="N2950" i="1" s="1"/>
  <c r="O2950" i="1" s="1"/>
  <c r="M2949" i="1"/>
  <c r="N2949" i="1" s="1"/>
  <c r="O2949" i="1" s="1"/>
  <c r="M2948" i="1"/>
  <c r="N2948" i="1" s="1"/>
  <c r="O2948" i="1" s="1"/>
  <c r="M2947" i="1"/>
  <c r="N2947" i="1" s="1"/>
  <c r="O2947" i="1" s="1"/>
  <c r="M2946" i="1"/>
  <c r="N2946" i="1" s="1"/>
  <c r="O2946" i="1" s="1"/>
  <c r="M2945" i="1"/>
  <c r="N2945" i="1" s="1"/>
  <c r="O2945" i="1" s="1"/>
  <c r="M2944" i="1"/>
  <c r="N2944" i="1" s="1"/>
  <c r="O2944" i="1" s="1"/>
  <c r="M2943" i="1"/>
  <c r="N2943" i="1" s="1"/>
  <c r="O2943" i="1" s="1"/>
  <c r="M2942" i="1"/>
  <c r="N2942" i="1" s="1"/>
  <c r="O2942" i="1" s="1"/>
  <c r="M2941" i="1"/>
  <c r="N2941" i="1" s="1"/>
  <c r="O2941" i="1" s="1"/>
  <c r="M2940" i="1"/>
  <c r="N2940" i="1" s="1"/>
  <c r="O2940" i="1" s="1"/>
  <c r="M2939" i="1"/>
  <c r="N2939" i="1" s="1"/>
  <c r="O2939" i="1" s="1"/>
  <c r="M2938" i="1"/>
  <c r="N2938" i="1" s="1"/>
  <c r="O2938" i="1" s="1"/>
  <c r="M2937" i="1"/>
  <c r="N2937" i="1" s="1"/>
  <c r="O2937" i="1" s="1"/>
  <c r="M2936" i="1"/>
  <c r="N2936" i="1" s="1"/>
  <c r="O2936" i="1" s="1"/>
  <c r="M2935" i="1"/>
  <c r="N2935" i="1" s="1"/>
  <c r="O2935" i="1" s="1"/>
  <c r="M2934" i="1"/>
  <c r="N2934" i="1" s="1"/>
  <c r="O2934" i="1" s="1"/>
  <c r="M2933" i="1"/>
  <c r="N2933" i="1" s="1"/>
  <c r="O2933" i="1" s="1"/>
  <c r="M2932" i="1"/>
  <c r="N2932" i="1" s="1"/>
  <c r="O2932" i="1" s="1"/>
  <c r="M2931" i="1"/>
  <c r="N2931" i="1" s="1"/>
  <c r="O2931" i="1" s="1"/>
  <c r="M2930" i="1"/>
  <c r="N2930" i="1" s="1"/>
  <c r="O2930" i="1" s="1"/>
  <c r="M2929" i="1"/>
  <c r="N2929" i="1" s="1"/>
  <c r="O2929" i="1" s="1"/>
  <c r="M2928" i="1"/>
  <c r="N2928" i="1" s="1"/>
  <c r="O2928" i="1" s="1"/>
  <c r="M2927" i="1"/>
  <c r="N2927" i="1" s="1"/>
  <c r="O2927" i="1" s="1"/>
  <c r="M2926" i="1"/>
  <c r="N2926" i="1" s="1"/>
  <c r="O2926" i="1" s="1"/>
  <c r="M2925" i="1"/>
  <c r="N2925" i="1" s="1"/>
  <c r="O2925" i="1" s="1"/>
  <c r="M2924" i="1"/>
  <c r="N2924" i="1" s="1"/>
  <c r="O2924" i="1" s="1"/>
  <c r="M2923" i="1"/>
  <c r="N2923" i="1" s="1"/>
  <c r="O2923" i="1" s="1"/>
  <c r="M2922" i="1"/>
  <c r="N2922" i="1" s="1"/>
  <c r="O2922" i="1" s="1"/>
  <c r="M2921" i="1"/>
  <c r="N2921" i="1" s="1"/>
  <c r="O2921" i="1" s="1"/>
  <c r="M2920" i="1"/>
  <c r="N2920" i="1" s="1"/>
  <c r="O2920" i="1" s="1"/>
  <c r="M2919" i="1"/>
  <c r="N2919" i="1" s="1"/>
  <c r="O2919" i="1" s="1"/>
  <c r="M2918" i="1"/>
  <c r="N2918" i="1" s="1"/>
  <c r="O2918" i="1" s="1"/>
  <c r="M2917" i="1"/>
  <c r="N2917" i="1" s="1"/>
  <c r="O2917" i="1" s="1"/>
  <c r="M2916" i="1"/>
  <c r="N2916" i="1" s="1"/>
  <c r="O2916" i="1" s="1"/>
  <c r="M2915" i="1"/>
  <c r="N2915" i="1" s="1"/>
  <c r="O2915" i="1" s="1"/>
  <c r="M2914" i="1"/>
  <c r="N2914" i="1" s="1"/>
  <c r="O2914" i="1" s="1"/>
  <c r="M2913" i="1"/>
  <c r="N2913" i="1" s="1"/>
  <c r="O2913" i="1" s="1"/>
  <c r="M2912" i="1"/>
  <c r="N2912" i="1" s="1"/>
  <c r="O2912" i="1" s="1"/>
  <c r="M2911" i="1"/>
  <c r="N2911" i="1" s="1"/>
  <c r="O2911" i="1" s="1"/>
  <c r="M2910" i="1"/>
  <c r="N2910" i="1" s="1"/>
  <c r="O2910" i="1" s="1"/>
  <c r="M2909" i="1"/>
  <c r="N2909" i="1" s="1"/>
  <c r="O2909" i="1" s="1"/>
  <c r="M2908" i="1"/>
  <c r="N2908" i="1" s="1"/>
  <c r="O2908" i="1" s="1"/>
  <c r="M2907" i="1"/>
  <c r="N2907" i="1" s="1"/>
  <c r="O2907" i="1" s="1"/>
  <c r="M2906" i="1"/>
  <c r="N2906" i="1" s="1"/>
  <c r="O2906" i="1" s="1"/>
  <c r="M2905" i="1"/>
  <c r="N2905" i="1" s="1"/>
  <c r="O2905" i="1" s="1"/>
  <c r="M2904" i="1"/>
  <c r="N2904" i="1" s="1"/>
  <c r="O2904" i="1" s="1"/>
  <c r="M2903" i="1"/>
  <c r="N2903" i="1" s="1"/>
  <c r="O2903" i="1" s="1"/>
  <c r="M2902" i="1"/>
  <c r="N2902" i="1" s="1"/>
  <c r="O2902" i="1" s="1"/>
  <c r="M2901" i="1"/>
  <c r="N2901" i="1" s="1"/>
  <c r="O2901" i="1" s="1"/>
  <c r="M2900" i="1"/>
  <c r="N2900" i="1" s="1"/>
  <c r="O2900" i="1" s="1"/>
  <c r="M2899" i="1"/>
  <c r="N2899" i="1" s="1"/>
  <c r="O2899" i="1" s="1"/>
  <c r="M2898" i="1"/>
  <c r="N2898" i="1" s="1"/>
  <c r="O2898" i="1" s="1"/>
  <c r="M2897" i="1"/>
  <c r="N2897" i="1" s="1"/>
  <c r="O2897" i="1" s="1"/>
  <c r="M2896" i="1"/>
  <c r="N2896" i="1" s="1"/>
  <c r="O2896" i="1" s="1"/>
  <c r="M2895" i="1"/>
  <c r="N2895" i="1" s="1"/>
  <c r="O2895" i="1" s="1"/>
  <c r="M2894" i="1"/>
  <c r="N2894" i="1" s="1"/>
  <c r="O2894" i="1" s="1"/>
  <c r="M2893" i="1"/>
  <c r="N2893" i="1" s="1"/>
  <c r="O2893" i="1" s="1"/>
  <c r="M2892" i="1"/>
  <c r="N2892" i="1" s="1"/>
  <c r="O2892" i="1" s="1"/>
  <c r="M2891" i="1"/>
  <c r="N2891" i="1" s="1"/>
  <c r="O2891" i="1" s="1"/>
  <c r="M2890" i="1"/>
  <c r="N2890" i="1" s="1"/>
  <c r="O2890" i="1" s="1"/>
  <c r="M2889" i="1"/>
  <c r="N2889" i="1" s="1"/>
  <c r="O2889" i="1" s="1"/>
  <c r="M2888" i="1"/>
  <c r="N2888" i="1" s="1"/>
  <c r="O2888" i="1" s="1"/>
  <c r="M2887" i="1"/>
  <c r="N2887" i="1" s="1"/>
  <c r="O2887" i="1" s="1"/>
  <c r="M2886" i="1"/>
  <c r="N2886" i="1" s="1"/>
  <c r="O2886" i="1" s="1"/>
  <c r="M2885" i="1"/>
  <c r="N2885" i="1" s="1"/>
  <c r="O2885" i="1" s="1"/>
  <c r="M2884" i="1"/>
  <c r="N2884" i="1" s="1"/>
  <c r="O2884" i="1" s="1"/>
  <c r="M2883" i="1"/>
  <c r="N2883" i="1" s="1"/>
  <c r="O2883" i="1" s="1"/>
  <c r="M2882" i="1"/>
  <c r="N2882" i="1" s="1"/>
  <c r="O2882" i="1" s="1"/>
  <c r="M2881" i="1"/>
  <c r="N2881" i="1" s="1"/>
  <c r="O2881" i="1" s="1"/>
  <c r="M2880" i="1"/>
  <c r="N2880" i="1" s="1"/>
  <c r="O2880" i="1" s="1"/>
  <c r="M2879" i="1"/>
  <c r="N2879" i="1" s="1"/>
  <c r="O2879" i="1" s="1"/>
  <c r="M2878" i="1"/>
  <c r="N2878" i="1" s="1"/>
  <c r="O2878" i="1" s="1"/>
  <c r="M2877" i="1"/>
  <c r="N2877" i="1" s="1"/>
  <c r="O2877" i="1" s="1"/>
  <c r="M2876" i="1"/>
  <c r="N2876" i="1" s="1"/>
  <c r="O2876" i="1" s="1"/>
  <c r="M2875" i="1"/>
  <c r="N2875" i="1" s="1"/>
  <c r="O2875" i="1" s="1"/>
  <c r="M2874" i="1"/>
  <c r="N2874" i="1" s="1"/>
  <c r="O2874" i="1" s="1"/>
  <c r="M2873" i="1"/>
  <c r="N2873" i="1" s="1"/>
  <c r="O2873" i="1" s="1"/>
  <c r="M2872" i="1"/>
  <c r="N2872" i="1" s="1"/>
  <c r="O2872" i="1" s="1"/>
  <c r="M2871" i="1"/>
  <c r="N2871" i="1" s="1"/>
  <c r="O2871" i="1" s="1"/>
  <c r="M2870" i="1"/>
  <c r="N2870" i="1" s="1"/>
  <c r="O2870" i="1" s="1"/>
  <c r="M2869" i="1"/>
  <c r="N2869" i="1" s="1"/>
  <c r="O2869" i="1" s="1"/>
  <c r="M2868" i="1"/>
  <c r="N2868" i="1" s="1"/>
  <c r="O2868" i="1" s="1"/>
  <c r="M2867" i="1"/>
  <c r="N2867" i="1" s="1"/>
  <c r="O2867" i="1" s="1"/>
  <c r="M2866" i="1"/>
  <c r="N2866" i="1" s="1"/>
  <c r="O2866" i="1" s="1"/>
  <c r="M2865" i="1"/>
  <c r="N2865" i="1" s="1"/>
  <c r="O2865" i="1" s="1"/>
  <c r="M2864" i="1"/>
  <c r="N2864" i="1" s="1"/>
  <c r="O2864" i="1" s="1"/>
  <c r="M2863" i="1"/>
  <c r="N2863" i="1" s="1"/>
  <c r="O2863" i="1" s="1"/>
  <c r="M2862" i="1"/>
  <c r="N2862" i="1" s="1"/>
  <c r="O2862" i="1" s="1"/>
  <c r="M2861" i="1"/>
  <c r="N2861" i="1" s="1"/>
  <c r="O2861" i="1" s="1"/>
  <c r="M2860" i="1"/>
  <c r="N2860" i="1" s="1"/>
  <c r="O2860" i="1" s="1"/>
  <c r="M2859" i="1"/>
  <c r="N2859" i="1" s="1"/>
  <c r="O2859" i="1" s="1"/>
  <c r="M2858" i="1"/>
  <c r="N2858" i="1" s="1"/>
  <c r="O2858" i="1" s="1"/>
  <c r="M2857" i="1"/>
  <c r="N2857" i="1" s="1"/>
  <c r="O2857" i="1" s="1"/>
  <c r="M2856" i="1"/>
  <c r="N2856" i="1" s="1"/>
  <c r="O2856" i="1" s="1"/>
  <c r="M2855" i="1"/>
  <c r="N2855" i="1" s="1"/>
  <c r="O2855" i="1" s="1"/>
  <c r="M2854" i="1"/>
  <c r="N2854" i="1" s="1"/>
  <c r="O2854" i="1" s="1"/>
  <c r="M2853" i="1"/>
  <c r="N2853" i="1" s="1"/>
  <c r="O2853" i="1" s="1"/>
  <c r="M2852" i="1"/>
  <c r="N2852" i="1" s="1"/>
  <c r="O2852" i="1" s="1"/>
  <c r="M2851" i="1"/>
  <c r="N2851" i="1" s="1"/>
  <c r="O2851" i="1" s="1"/>
  <c r="M2850" i="1"/>
  <c r="N2850" i="1" s="1"/>
  <c r="O2850" i="1" s="1"/>
  <c r="M2849" i="1"/>
  <c r="N2849" i="1" s="1"/>
  <c r="O2849" i="1" s="1"/>
  <c r="M2848" i="1"/>
  <c r="N2848" i="1" s="1"/>
  <c r="O2848" i="1" s="1"/>
  <c r="M2847" i="1"/>
  <c r="N2847" i="1" s="1"/>
  <c r="O2847" i="1" s="1"/>
  <c r="M2846" i="1"/>
  <c r="N2846" i="1" s="1"/>
  <c r="O2846" i="1" s="1"/>
  <c r="M2845" i="1"/>
  <c r="N2845" i="1" s="1"/>
  <c r="O2845" i="1" s="1"/>
  <c r="M2844" i="1"/>
  <c r="N2844" i="1" s="1"/>
  <c r="O2844" i="1" s="1"/>
  <c r="M2843" i="1"/>
  <c r="N2843" i="1" s="1"/>
  <c r="O2843" i="1" s="1"/>
  <c r="M2842" i="1"/>
  <c r="N2842" i="1" s="1"/>
  <c r="O2842" i="1" s="1"/>
  <c r="M2841" i="1"/>
  <c r="N2841" i="1" s="1"/>
  <c r="O2841" i="1" s="1"/>
  <c r="M2840" i="1"/>
  <c r="N2840" i="1" s="1"/>
  <c r="O2840" i="1" s="1"/>
  <c r="M2839" i="1"/>
  <c r="N2839" i="1" s="1"/>
  <c r="O2839" i="1" s="1"/>
  <c r="M2838" i="1"/>
  <c r="N2838" i="1" s="1"/>
  <c r="O2838" i="1" s="1"/>
  <c r="M2837" i="1"/>
  <c r="N2837" i="1" s="1"/>
  <c r="O2837" i="1" s="1"/>
  <c r="M2836" i="1"/>
  <c r="N2836" i="1" s="1"/>
  <c r="O2836" i="1" s="1"/>
  <c r="M2835" i="1"/>
  <c r="N2835" i="1" s="1"/>
  <c r="O2835" i="1" s="1"/>
  <c r="M2834" i="1"/>
  <c r="N2834" i="1" s="1"/>
  <c r="O2834" i="1" s="1"/>
  <c r="M2833" i="1"/>
  <c r="N2833" i="1" s="1"/>
  <c r="O2833" i="1" s="1"/>
  <c r="M2832" i="1"/>
  <c r="N2832" i="1" s="1"/>
  <c r="O2832" i="1" s="1"/>
  <c r="M2831" i="1"/>
  <c r="N2831" i="1" s="1"/>
  <c r="O2831" i="1" s="1"/>
  <c r="M2830" i="1"/>
  <c r="N2830" i="1" s="1"/>
  <c r="O2830" i="1" s="1"/>
  <c r="M2829" i="1"/>
  <c r="N2829" i="1" s="1"/>
  <c r="O2829" i="1" s="1"/>
  <c r="M2828" i="1"/>
  <c r="N2828" i="1" s="1"/>
  <c r="O2828" i="1" s="1"/>
  <c r="M2827" i="1"/>
  <c r="N2827" i="1" s="1"/>
  <c r="O2827" i="1" s="1"/>
  <c r="M2826" i="1"/>
  <c r="N2826" i="1" s="1"/>
  <c r="O2826" i="1" s="1"/>
  <c r="M2825" i="1"/>
  <c r="N2825" i="1" s="1"/>
  <c r="O2825" i="1" s="1"/>
  <c r="M2824" i="1"/>
  <c r="N2824" i="1" s="1"/>
  <c r="O2824" i="1" s="1"/>
  <c r="M2823" i="1"/>
  <c r="N2823" i="1" s="1"/>
  <c r="O2823" i="1" s="1"/>
  <c r="M2822" i="1"/>
  <c r="N2822" i="1" s="1"/>
  <c r="O2822" i="1" s="1"/>
  <c r="M2821" i="1"/>
  <c r="N2821" i="1" s="1"/>
  <c r="O2821" i="1" s="1"/>
  <c r="M2820" i="1"/>
  <c r="N2820" i="1" s="1"/>
  <c r="O2820" i="1" s="1"/>
  <c r="M2819" i="1"/>
  <c r="N2819" i="1" s="1"/>
  <c r="O2819" i="1" s="1"/>
  <c r="M2818" i="1"/>
  <c r="N2818" i="1" s="1"/>
  <c r="O2818" i="1" s="1"/>
  <c r="M2817" i="1"/>
  <c r="N2817" i="1" s="1"/>
  <c r="O2817" i="1" s="1"/>
  <c r="M2816" i="1"/>
  <c r="N2816" i="1" s="1"/>
  <c r="O2816" i="1" s="1"/>
  <c r="M2815" i="1"/>
  <c r="N2815" i="1" s="1"/>
  <c r="O2815" i="1" s="1"/>
  <c r="M2814" i="1"/>
  <c r="N2814" i="1" s="1"/>
  <c r="O2814" i="1" s="1"/>
  <c r="M2813" i="1"/>
  <c r="N2813" i="1" s="1"/>
  <c r="O2813" i="1" s="1"/>
  <c r="M2812" i="1"/>
  <c r="N2812" i="1" s="1"/>
  <c r="O2812" i="1" s="1"/>
  <c r="M2811" i="1"/>
  <c r="N2811" i="1" s="1"/>
  <c r="O2811" i="1" s="1"/>
  <c r="M2810" i="1"/>
  <c r="N2810" i="1" s="1"/>
  <c r="O2810" i="1" s="1"/>
  <c r="M2809" i="1"/>
  <c r="N2809" i="1" s="1"/>
  <c r="O2809" i="1" s="1"/>
  <c r="M2808" i="1"/>
  <c r="N2808" i="1" s="1"/>
  <c r="O2808" i="1" s="1"/>
  <c r="M2807" i="1"/>
  <c r="N2807" i="1" s="1"/>
  <c r="O2807" i="1" s="1"/>
  <c r="M2806" i="1"/>
  <c r="N2806" i="1" s="1"/>
  <c r="O2806" i="1" s="1"/>
  <c r="M2805" i="1"/>
  <c r="N2805" i="1" s="1"/>
  <c r="O2805" i="1" s="1"/>
  <c r="M2804" i="1"/>
  <c r="N2804" i="1" s="1"/>
  <c r="O2804" i="1" s="1"/>
  <c r="M2803" i="1"/>
  <c r="N2803" i="1" s="1"/>
  <c r="O2803" i="1" s="1"/>
  <c r="M2802" i="1"/>
  <c r="N2802" i="1" s="1"/>
  <c r="O2802" i="1" s="1"/>
  <c r="M2801" i="1"/>
  <c r="N2801" i="1" s="1"/>
  <c r="O2801" i="1" s="1"/>
  <c r="M2800" i="1"/>
  <c r="N2800" i="1" s="1"/>
  <c r="O2800" i="1" s="1"/>
  <c r="M2799" i="1"/>
  <c r="N2799" i="1" s="1"/>
  <c r="O2799" i="1" s="1"/>
  <c r="M2798" i="1"/>
  <c r="N2798" i="1" s="1"/>
  <c r="O2798" i="1" s="1"/>
  <c r="M2797" i="1"/>
  <c r="N2797" i="1" s="1"/>
  <c r="O2797" i="1" s="1"/>
  <c r="M2796" i="1"/>
  <c r="N2796" i="1" s="1"/>
  <c r="O2796" i="1" s="1"/>
  <c r="M2795" i="1"/>
  <c r="N2795" i="1" s="1"/>
  <c r="O2795" i="1" s="1"/>
  <c r="M2794" i="1"/>
  <c r="N2794" i="1" s="1"/>
  <c r="O2794" i="1" s="1"/>
  <c r="M2793" i="1"/>
  <c r="N2793" i="1" s="1"/>
  <c r="O2793" i="1" s="1"/>
  <c r="M2792" i="1"/>
  <c r="N2792" i="1" s="1"/>
  <c r="O2792" i="1" s="1"/>
  <c r="M2791" i="1"/>
  <c r="N2791" i="1" s="1"/>
  <c r="O2791" i="1" s="1"/>
  <c r="M2790" i="1"/>
  <c r="N2790" i="1" s="1"/>
  <c r="O2790" i="1" s="1"/>
  <c r="M2789" i="1"/>
  <c r="N2789" i="1" s="1"/>
  <c r="O2789" i="1" s="1"/>
  <c r="M2788" i="1"/>
  <c r="N2788" i="1" s="1"/>
  <c r="O2788" i="1" s="1"/>
  <c r="M2787" i="1"/>
  <c r="N2787" i="1" s="1"/>
  <c r="O2787" i="1" s="1"/>
  <c r="M2786" i="1"/>
  <c r="N2786" i="1" s="1"/>
  <c r="O2786" i="1" s="1"/>
  <c r="M2785" i="1"/>
  <c r="N2785" i="1" s="1"/>
  <c r="O2785" i="1" s="1"/>
  <c r="M2784" i="1"/>
  <c r="N2784" i="1" s="1"/>
  <c r="O2784" i="1" s="1"/>
  <c r="M2783" i="1"/>
  <c r="N2783" i="1" s="1"/>
  <c r="O2783" i="1" s="1"/>
  <c r="M2782" i="1"/>
  <c r="N2782" i="1" s="1"/>
  <c r="O2782" i="1" s="1"/>
  <c r="M2781" i="1"/>
  <c r="N2781" i="1" s="1"/>
  <c r="O2781" i="1" s="1"/>
  <c r="M2780" i="1"/>
  <c r="N2780" i="1" s="1"/>
  <c r="O2780" i="1" s="1"/>
  <c r="M2779" i="1"/>
  <c r="N2779" i="1" s="1"/>
  <c r="O2779" i="1" s="1"/>
  <c r="M2778" i="1"/>
  <c r="N2778" i="1" s="1"/>
  <c r="O2778" i="1" s="1"/>
  <c r="M2777" i="1"/>
  <c r="N2777" i="1" s="1"/>
  <c r="O2777" i="1" s="1"/>
  <c r="M2776" i="1"/>
  <c r="N2776" i="1" s="1"/>
  <c r="O2776" i="1" s="1"/>
  <c r="M2775" i="1"/>
  <c r="N2775" i="1" s="1"/>
  <c r="O2775" i="1" s="1"/>
  <c r="M2774" i="1"/>
  <c r="N2774" i="1" s="1"/>
  <c r="O2774" i="1" s="1"/>
  <c r="M2773" i="1"/>
  <c r="N2773" i="1" s="1"/>
  <c r="O2773" i="1" s="1"/>
  <c r="M2772" i="1"/>
  <c r="N2772" i="1" s="1"/>
  <c r="O2772" i="1" s="1"/>
  <c r="M2771" i="1"/>
  <c r="N2771" i="1" s="1"/>
  <c r="O2771" i="1" s="1"/>
  <c r="M2770" i="1"/>
  <c r="N2770" i="1" s="1"/>
  <c r="O2770" i="1" s="1"/>
  <c r="M2769" i="1"/>
  <c r="N2769" i="1" s="1"/>
  <c r="O2769" i="1" s="1"/>
  <c r="M2768" i="1"/>
  <c r="N2768" i="1" s="1"/>
  <c r="O2768" i="1" s="1"/>
  <c r="M2767" i="1"/>
  <c r="N2767" i="1" s="1"/>
  <c r="O2767" i="1" s="1"/>
  <c r="M2766" i="1"/>
  <c r="N2766" i="1" s="1"/>
  <c r="O2766" i="1" s="1"/>
  <c r="M2765" i="1"/>
  <c r="N2765" i="1" s="1"/>
  <c r="O2765" i="1" s="1"/>
  <c r="M2764" i="1"/>
  <c r="N2764" i="1" s="1"/>
  <c r="O2764" i="1" s="1"/>
  <c r="M2763" i="1"/>
  <c r="N2763" i="1" s="1"/>
  <c r="O2763" i="1" s="1"/>
  <c r="M2762" i="1"/>
  <c r="N2762" i="1" s="1"/>
  <c r="O2762" i="1" s="1"/>
  <c r="M2761" i="1"/>
  <c r="N2761" i="1" s="1"/>
  <c r="O2761" i="1" s="1"/>
  <c r="M2760" i="1"/>
  <c r="N2760" i="1" s="1"/>
  <c r="O2760" i="1" s="1"/>
  <c r="M2759" i="1"/>
  <c r="N2759" i="1" s="1"/>
  <c r="O2759" i="1" s="1"/>
  <c r="M2758" i="1"/>
  <c r="N2758" i="1" s="1"/>
  <c r="O2758" i="1" s="1"/>
  <c r="M2757" i="1"/>
  <c r="N2757" i="1" s="1"/>
  <c r="O2757" i="1" s="1"/>
  <c r="M2756" i="1"/>
  <c r="N2756" i="1" s="1"/>
  <c r="O2756" i="1" s="1"/>
  <c r="M2755" i="1"/>
  <c r="N2755" i="1" s="1"/>
  <c r="O2755" i="1" s="1"/>
  <c r="M2754" i="1"/>
  <c r="N2754" i="1" s="1"/>
  <c r="O2754" i="1" s="1"/>
  <c r="M2753" i="1"/>
  <c r="N2753" i="1" s="1"/>
  <c r="O2753" i="1" s="1"/>
  <c r="M2752" i="1"/>
  <c r="N2752" i="1" s="1"/>
  <c r="O2752" i="1" s="1"/>
  <c r="M2751" i="1"/>
  <c r="N2751" i="1" s="1"/>
  <c r="O2751" i="1" s="1"/>
  <c r="M2750" i="1"/>
  <c r="N2750" i="1" s="1"/>
  <c r="O2750" i="1" s="1"/>
  <c r="M2749" i="1"/>
  <c r="N2749" i="1" s="1"/>
  <c r="O2749" i="1" s="1"/>
  <c r="M2748" i="1"/>
  <c r="N2748" i="1" s="1"/>
  <c r="O2748" i="1" s="1"/>
  <c r="M2747" i="1"/>
  <c r="N2747" i="1" s="1"/>
  <c r="O2747" i="1" s="1"/>
  <c r="M2746" i="1"/>
  <c r="N2746" i="1" s="1"/>
  <c r="O2746" i="1" s="1"/>
  <c r="M2745" i="1"/>
  <c r="N2745" i="1" s="1"/>
  <c r="O2745" i="1" s="1"/>
  <c r="M2744" i="1"/>
  <c r="N2744" i="1" s="1"/>
  <c r="O2744" i="1" s="1"/>
  <c r="M2743" i="1"/>
  <c r="N2743" i="1" s="1"/>
  <c r="O2743" i="1" s="1"/>
  <c r="M2742" i="1"/>
  <c r="N2742" i="1" s="1"/>
  <c r="O2742" i="1" s="1"/>
  <c r="M2741" i="1"/>
  <c r="N2741" i="1" s="1"/>
  <c r="O2741" i="1" s="1"/>
  <c r="M2740" i="1"/>
  <c r="N2740" i="1" s="1"/>
  <c r="O2740" i="1" s="1"/>
  <c r="M2739" i="1"/>
  <c r="N2739" i="1" s="1"/>
  <c r="O2739" i="1" s="1"/>
  <c r="M2738" i="1"/>
  <c r="N2738" i="1" s="1"/>
  <c r="O2738" i="1" s="1"/>
  <c r="M2737" i="1"/>
  <c r="N2737" i="1" s="1"/>
  <c r="O2737" i="1" s="1"/>
  <c r="M2736" i="1"/>
  <c r="N2736" i="1" s="1"/>
  <c r="O2736" i="1" s="1"/>
  <c r="M2735" i="1"/>
  <c r="N2735" i="1" s="1"/>
  <c r="O2735" i="1" s="1"/>
  <c r="M2734" i="1"/>
  <c r="N2734" i="1" s="1"/>
  <c r="O2734" i="1" s="1"/>
  <c r="M2733" i="1"/>
  <c r="N2733" i="1" s="1"/>
  <c r="O2733" i="1" s="1"/>
  <c r="M2732" i="1"/>
  <c r="N2732" i="1" s="1"/>
  <c r="O2732" i="1" s="1"/>
  <c r="M2731" i="1"/>
  <c r="N2731" i="1" s="1"/>
  <c r="O2731" i="1" s="1"/>
  <c r="M2730" i="1"/>
  <c r="N2730" i="1" s="1"/>
  <c r="O2730" i="1" s="1"/>
  <c r="M2729" i="1"/>
  <c r="N2729" i="1" s="1"/>
  <c r="O2729" i="1" s="1"/>
  <c r="M2728" i="1"/>
  <c r="N2728" i="1" s="1"/>
  <c r="O2728" i="1" s="1"/>
  <c r="M2727" i="1"/>
  <c r="N2727" i="1" s="1"/>
  <c r="O2727" i="1" s="1"/>
  <c r="M2726" i="1"/>
  <c r="N2726" i="1" s="1"/>
  <c r="O2726" i="1" s="1"/>
  <c r="M2725" i="1"/>
  <c r="N2725" i="1" s="1"/>
  <c r="O2725" i="1" s="1"/>
  <c r="M2724" i="1"/>
  <c r="N2724" i="1" s="1"/>
  <c r="O2724" i="1" s="1"/>
  <c r="M2723" i="1"/>
  <c r="N2723" i="1" s="1"/>
  <c r="O2723" i="1" s="1"/>
  <c r="M2722" i="1"/>
  <c r="N2722" i="1" s="1"/>
  <c r="O2722" i="1" s="1"/>
  <c r="M2721" i="1"/>
  <c r="N2721" i="1" s="1"/>
  <c r="O2721" i="1" s="1"/>
  <c r="M2720" i="1"/>
  <c r="N2720" i="1" s="1"/>
  <c r="O2720" i="1" s="1"/>
  <c r="M2719" i="1"/>
  <c r="N2719" i="1" s="1"/>
  <c r="O2719" i="1" s="1"/>
  <c r="M2718" i="1"/>
  <c r="N2718" i="1" s="1"/>
  <c r="O2718" i="1" s="1"/>
  <c r="M2717" i="1"/>
  <c r="N2717" i="1" s="1"/>
  <c r="O2717" i="1" s="1"/>
  <c r="M2716" i="1"/>
  <c r="N2716" i="1" s="1"/>
  <c r="O2716" i="1" s="1"/>
  <c r="M2715" i="1"/>
  <c r="N2715" i="1" s="1"/>
  <c r="O2715" i="1" s="1"/>
  <c r="M2714" i="1"/>
  <c r="N2714" i="1" s="1"/>
  <c r="O2714" i="1" s="1"/>
  <c r="M2713" i="1"/>
  <c r="N2713" i="1" s="1"/>
  <c r="O2713" i="1" s="1"/>
  <c r="M2712" i="1"/>
  <c r="N2712" i="1" s="1"/>
  <c r="O2712" i="1" s="1"/>
  <c r="M2711" i="1"/>
  <c r="N2711" i="1" s="1"/>
  <c r="O2711" i="1" s="1"/>
  <c r="M2710" i="1"/>
  <c r="N2710" i="1" s="1"/>
  <c r="O2710" i="1" s="1"/>
  <c r="M2709" i="1"/>
  <c r="N2709" i="1" s="1"/>
  <c r="O2709" i="1" s="1"/>
  <c r="P2951" i="1"/>
  <c r="Q2951" i="1" s="1"/>
  <c r="R2951" i="1" s="1"/>
  <c r="P2950" i="1"/>
  <c r="Q2950" i="1" s="1"/>
  <c r="R2950" i="1" s="1"/>
  <c r="P2949" i="1"/>
  <c r="Q2949" i="1" s="1"/>
  <c r="R2949" i="1" s="1"/>
  <c r="P2948" i="1"/>
  <c r="P2947" i="1"/>
  <c r="Q2947" i="1" s="1"/>
  <c r="R2947" i="1" s="1"/>
  <c r="P2946" i="1"/>
  <c r="Q2946" i="1" s="1"/>
  <c r="R2946" i="1" s="1"/>
  <c r="P2945" i="1"/>
  <c r="Q2945" i="1" s="1"/>
  <c r="R2945" i="1" s="1"/>
  <c r="P2944" i="1"/>
  <c r="Q2944" i="1" s="1"/>
  <c r="R2944" i="1" s="1"/>
  <c r="P2943" i="1"/>
  <c r="Q2943" i="1" s="1"/>
  <c r="R2943" i="1" s="1"/>
  <c r="P2942" i="1"/>
  <c r="Q2942" i="1" s="1"/>
  <c r="R2942" i="1" s="1"/>
  <c r="P2941" i="1"/>
  <c r="Q2941" i="1" s="1"/>
  <c r="R2941" i="1" s="1"/>
  <c r="P2940" i="1"/>
  <c r="Q2940" i="1" s="1"/>
  <c r="R2940" i="1" s="1"/>
  <c r="P2939" i="1"/>
  <c r="Q2939" i="1" s="1"/>
  <c r="R2939" i="1" s="1"/>
  <c r="P2938" i="1"/>
  <c r="Q2938" i="1" s="1"/>
  <c r="R2938" i="1" s="1"/>
  <c r="P2937" i="1"/>
  <c r="Q2937" i="1" s="1"/>
  <c r="R2937" i="1" s="1"/>
  <c r="P2936" i="1"/>
  <c r="Q2936" i="1" s="1"/>
  <c r="R2936" i="1" s="1"/>
  <c r="P2935" i="1"/>
  <c r="Q2935" i="1" s="1"/>
  <c r="R2935" i="1" s="1"/>
  <c r="P2934" i="1"/>
  <c r="Q2934" i="1" s="1"/>
  <c r="R2934" i="1" s="1"/>
  <c r="P2933" i="1"/>
  <c r="Q2933" i="1" s="1"/>
  <c r="R2933" i="1" s="1"/>
  <c r="P2932" i="1"/>
  <c r="Q2932" i="1" s="1"/>
  <c r="R2932" i="1" s="1"/>
  <c r="P2931" i="1"/>
  <c r="Q2931" i="1" s="1"/>
  <c r="R2931" i="1" s="1"/>
  <c r="P2930" i="1"/>
  <c r="Q2930" i="1" s="1"/>
  <c r="R2930" i="1" s="1"/>
  <c r="P2929" i="1"/>
  <c r="Q2929" i="1" s="1"/>
  <c r="R2929" i="1" s="1"/>
  <c r="P2928" i="1"/>
  <c r="Q2928" i="1" s="1"/>
  <c r="R2928" i="1" s="1"/>
  <c r="P2927" i="1"/>
  <c r="Q2927" i="1" s="1"/>
  <c r="R2927" i="1" s="1"/>
  <c r="P2926" i="1"/>
  <c r="Q2926" i="1" s="1"/>
  <c r="R2926" i="1" s="1"/>
  <c r="P2925" i="1"/>
  <c r="Q2925" i="1" s="1"/>
  <c r="R2925" i="1" s="1"/>
  <c r="P2924" i="1"/>
  <c r="Q2924" i="1" s="1"/>
  <c r="R2924" i="1" s="1"/>
  <c r="P2923" i="1"/>
  <c r="Q2923" i="1" s="1"/>
  <c r="R2923" i="1" s="1"/>
  <c r="P2922" i="1"/>
  <c r="Q2922" i="1" s="1"/>
  <c r="R2922" i="1" s="1"/>
  <c r="P2921" i="1"/>
  <c r="Q2921" i="1" s="1"/>
  <c r="R2921" i="1" s="1"/>
  <c r="P2920" i="1"/>
  <c r="Q2920" i="1" s="1"/>
  <c r="R2920" i="1" s="1"/>
  <c r="P2919" i="1"/>
  <c r="Q2919" i="1" s="1"/>
  <c r="R2919" i="1" s="1"/>
  <c r="P2918" i="1"/>
  <c r="Q2918" i="1" s="1"/>
  <c r="R2918" i="1" s="1"/>
  <c r="P2917" i="1"/>
  <c r="Q2917" i="1" s="1"/>
  <c r="R2917" i="1" s="1"/>
  <c r="P2916" i="1"/>
  <c r="Q2916" i="1" s="1"/>
  <c r="R2916" i="1" s="1"/>
  <c r="P2915" i="1"/>
  <c r="Q2915" i="1" s="1"/>
  <c r="R2915" i="1" s="1"/>
  <c r="P2914" i="1"/>
  <c r="Q2914" i="1" s="1"/>
  <c r="R2914" i="1" s="1"/>
  <c r="P2913" i="1"/>
  <c r="Q2913" i="1" s="1"/>
  <c r="R2913" i="1" s="1"/>
  <c r="P2912" i="1"/>
  <c r="Q2912" i="1" s="1"/>
  <c r="R2912" i="1" s="1"/>
  <c r="P2911" i="1"/>
  <c r="Q2911" i="1" s="1"/>
  <c r="R2911" i="1" s="1"/>
  <c r="P2910" i="1"/>
  <c r="Q2910" i="1" s="1"/>
  <c r="R2910" i="1" s="1"/>
  <c r="P2909" i="1"/>
  <c r="Q2909" i="1" s="1"/>
  <c r="R2909" i="1" s="1"/>
  <c r="P2908" i="1"/>
  <c r="Q2908" i="1" s="1"/>
  <c r="R2908" i="1" s="1"/>
  <c r="P2907" i="1"/>
  <c r="Q2907" i="1" s="1"/>
  <c r="R2907" i="1" s="1"/>
  <c r="P2906" i="1"/>
  <c r="Q2906" i="1" s="1"/>
  <c r="R2906" i="1" s="1"/>
  <c r="P2905" i="1"/>
  <c r="Q2905" i="1" s="1"/>
  <c r="R2905" i="1" s="1"/>
  <c r="P2904" i="1"/>
  <c r="Q2904" i="1" s="1"/>
  <c r="R2904" i="1" s="1"/>
  <c r="P2903" i="1"/>
  <c r="Q2903" i="1" s="1"/>
  <c r="R2903" i="1" s="1"/>
  <c r="P2902" i="1"/>
  <c r="Q2902" i="1" s="1"/>
  <c r="R2902" i="1" s="1"/>
  <c r="P2901" i="1"/>
  <c r="Q2901" i="1" s="1"/>
  <c r="R2901" i="1" s="1"/>
  <c r="P2900" i="1"/>
  <c r="Q2900" i="1" s="1"/>
  <c r="R2900" i="1" s="1"/>
  <c r="P2899" i="1"/>
  <c r="Q2899" i="1" s="1"/>
  <c r="R2899" i="1" s="1"/>
  <c r="P2898" i="1"/>
  <c r="Q2898" i="1" s="1"/>
  <c r="R2898" i="1" s="1"/>
  <c r="P2897" i="1"/>
  <c r="Q2897" i="1" s="1"/>
  <c r="R2897" i="1" s="1"/>
  <c r="P2896" i="1"/>
  <c r="Q2896" i="1" s="1"/>
  <c r="R2896" i="1" s="1"/>
  <c r="P2895" i="1"/>
  <c r="Q2895" i="1" s="1"/>
  <c r="R2895" i="1" s="1"/>
  <c r="P2894" i="1"/>
  <c r="Q2894" i="1" s="1"/>
  <c r="R2894" i="1" s="1"/>
  <c r="P2893" i="1"/>
  <c r="Q2893" i="1" s="1"/>
  <c r="R2893" i="1" s="1"/>
  <c r="P2892" i="1"/>
  <c r="Q2892" i="1" s="1"/>
  <c r="R2892" i="1" s="1"/>
  <c r="P2891" i="1"/>
  <c r="Q2891" i="1" s="1"/>
  <c r="R2891" i="1" s="1"/>
  <c r="P2890" i="1"/>
  <c r="Q2890" i="1" s="1"/>
  <c r="R2890" i="1" s="1"/>
  <c r="P2889" i="1"/>
  <c r="Q2889" i="1" s="1"/>
  <c r="R2889" i="1" s="1"/>
  <c r="P2888" i="1"/>
  <c r="Q2888" i="1" s="1"/>
  <c r="R2888" i="1" s="1"/>
  <c r="P2887" i="1"/>
  <c r="Q2887" i="1" s="1"/>
  <c r="R2887" i="1" s="1"/>
  <c r="P2886" i="1"/>
  <c r="Q2886" i="1" s="1"/>
  <c r="R2886" i="1" s="1"/>
  <c r="P2885" i="1"/>
  <c r="Q2885" i="1" s="1"/>
  <c r="R2885" i="1" s="1"/>
  <c r="P2884" i="1"/>
  <c r="Q2884" i="1" s="1"/>
  <c r="R2884" i="1" s="1"/>
  <c r="P2883" i="1"/>
  <c r="Q2883" i="1" s="1"/>
  <c r="R2883" i="1" s="1"/>
  <c r="P2882" i="1"/>
  <c r="Q2882" i="1" s="1"/>
  <c r="R2882" i="1" s="1"/>
  <c r="P2881" i="1"/>
  <c r="Q2881" i="1" s="1"/>
  <c r="R2881" i="1" s="1"/>
  <c r="P2880" i="1"/>
  <c r="Q2880" i="1" s="1"/>
  <c r="R2880" i="1" s="1"/>
  <c r="P2879" i="1"/>
  <c r="Q2879" i="1" s="1"/>
  <c r="R2879" i="1" s="1"/>
  <c r="P2878" i="1"/>
  <c r="Q2878" i="1" s="1"/>
  <c r="R2878" i="1" s="1"/>
  <c r="P2877" i="1"/>
  <c r="Q2877" i="1" s="1"/>
  <c r="R2877" i="1" s="1"/>
  <c r="P2876" i="1"/>
  <c r="Q2876" i="1" s="1"/>
  <c r="R2876" i="1" s="1"/>
  <c r="P2875" i="1"/>
  <c r="Q2875" i="1" s="1"/>
  <c r="R2875" i="1" s="1"/>
  <c r="P2874" i="1"/>
  <c r="Q2874" i="1" s="1"/>
  <c r="R2874" i="1" s="1"/>
  <c r="P2873" i="1"/>
  <c r="Q2873" i="1" s="1"/>
  <c r="R2873" i="1" s="1"/>
  <c r="P2872" i="1"/>
  <c r="Q2872" i="1" s="1"/>
  <c r="R2872" i="1" s="1"/>
  <c r="P2871" i="1"/>
  <c r="Q2871" i="1" s="1"/>
  <c r="R2871" i="1" s="1"/>
  <c r="P2870" i="1"/>
  <c r="Q2870" i="1" s="1"/>
  <c r="R2870" i="1" s="1"/>
  <c r="P2869" i="1"/>
  <c r="Q2869" i="1" s="1"/>
  <c r="R2869" i="1" s="1"/>
  <c r="P2868" i="1"/>
  <c r="Q2868" i="1" s="1"/>
  <c r="R2868" i="1" s="1"/>
  <c r="P2867" i="1"/>
  <c r="Q2867" i="1" s="1"/>
  <c r="R2867" i="1" s="1"/>
  <c r="P2866" i="1"/>
  <c r="Q2866" i="1" s="1"/>
  <c r="R2866" i="1" s="1"/>
  <c r="P2865" i="1"/>
  <c r="Q2865" i="1" s="1"/>
  <c r="R2865" i="1" s="1"/>
  <c r="P2864" i="1"/>
  <c r="Q2864" i="1" s="1"/>
  <c r="R2864" i="1" s="1"/>
  <c r="P2863" i="1"/>
  <c r="Q2863" i="1" s="1"/>
  <c r="R2863" i="1" s="1"/>
  <c r="P2862" i="1"/>
  <c r="Q2862" i="1" s="1"/>
  <c r="R2862" i="1" s="1"/>
  <c r="P2861" i="1"/>
  <c r="Q2861" i="1" s="1"/>
  <c r="R2861" i="1" s="1"/>
  <c r="P2860" i="1"/>
  <c r="P2859" i="1"/>
  <c r="Q2859" i="1" s="1"/>
  <c r="R2859" i="1" s="1"/>
  <c r="P2858" i="1"/>
  <c r="Q2858" i="1" s="1"/>
  <c r="R2858" i="1" s="1"/>
  <c r="P2857" i="1"/>
  <c r="Q2857" i="1" s="1"/>
  <c r="R2857" i="1" s="1"/>
  <c r="P2856" i="1"/>
  <c r="Q2856" i="1" s="1"/>
  <c r="R2856" i="1" s="1"/>
  <c r="P2855" i="1"/>
  <c r="Q2855" i="1" s="1"/>
  <c r="R2855" i="1" s="1"/>
  <c r="P2854" i="1"/>
  <c r="Q2854" i="1" s="1"/>
  <c r="R2854" i="1" s="1"/>
  <c r="P2853" i="1"/>
  <c r="Q2853" i="1" s="1"/>
  <c r="R2853" i="1" s="1"/>
  <c r="P2852" i="1"/>
  <c r="Q2852" i="1" s="1"/>
  <c r="R2852" i="1" s="1"/>
  <c r="P2851" i="1"/>
  <c r="Q2851" i="1" s="1"/>
  <c r="R2851" i="1" s="1"/>
  <c r="P2850" i="1"/>
  <c r="Q2850" i="1" s="1"/>
  <c r="R2850" i="1" s="1"/>
  <c r="P2849" i="1"/>
  <c r="Q2849" i="1" s="1"/>
  <c r="R2849" i="1" s="1"/>
  <c r="P2848" i="1"/>
  <c r="Q2848" i="1" s="1"/>
  <c r="R2848" i="1" s="1"/>
  <c r="P2847" i="1"/>
  <c r="Q2847" i="1" s="1"/>
  <c r="R2847" i="1" s="1"/>
  <c r="P2846" i="1"/>
  <c r="Q2846" i="1" s="1"/>
  <c r="R2846" i="1" s="1"/>
  <c r="P2845" i="1"/>
  <c r="Q2845" i="1" s="1"/>
  <c r="R2845" i="1" s="1"/>
  <c r="P2844" i="1"/>
  <c r="Q2844" i="1" s="1"/>
  <c r="R2844" i="1" s="1"/>
  <c r="P2843" i="1"/>
  <c r="Q2843" i="1" s="1"/>
  <c r="R2843" i="1" s="1"/>
  <c r="P2842" i="1"/>
  <c r="Q2842" i="1" s="1"/>
  <c r="R2842" i="1" s="1"/>
  <c r="P2841" i="1"/>
  <c r="Q2841" i="1" s="1"/>
  <c r="R2841" i="1" s="1"/>
  <c r="P2840" i="1"/>
  <c r="Q2840" i="1" s="1"/>
  <c r="R2840" i="1" s="1"/>
  <c r="P2839" i="1"/>
  <c r="Q2839" i="1" s="1"/>
  <c r="R2839" i="1" s="1"/>
  <c r="P2838" i="1"/>
  <c r="Q2838" i="1" s="1"/>
  <c r="R2838" i="1" s="1"/>
  <c r="P2837" i="1"/>
  <c r="Q2837" i="1" s="1"/>
  <c r="R2837" i="1" s="1"/>
  <c r="P2836" i="1"/>
  <c r="Q2836" i="1" s="1"/>
  <c r="R2836" i="1" s="1"/>
  <c r="P2835" i="1"/>
  <c r="Q2835" i="1" s="1"/>
  <c r="R2835" i="1" s="1"/>
  <c r="P2834" i="1"/>
  <c r="Q2834" i="1" s="1"/>
  <c r="R2834" i="1" s="1"/>
  <c r="P2833" i="1"/>
  <c r="Q2833" i="1" s="1"/>
  <c r="R2833" i="1" s="1"/>
  <c r="P2832" i="1"/>
  <c r="Q2832" i="1" s="1"/>
  <c r="R2832" i="1" s="1"/>
  <c r="P2831" i="1"/>
  <c r="Q2831" i="1" s="1"/>
  <c r="R2831" i="1" s="1"/>
  <c r="P2830" i="1"/>
  <c r="Q2830" i="1" s="1"/>
  <c r="R2830" i="1" s="1"/>
  <c r="P2829" i="1"/>
  <c r="Q2829" i="1" s="1"/>
  <c r="R2829" i="1" s="1"/>
  <c r="P2828" i="1"/>
  <c r="Q2828" i="1" s="1"/>
  <c r="R2828" i="1" s="1"/>
  <c r="P2827" i="1"/>
  <c r="Q2827" i="1" s="1"/>
  <c r="R2827" i="1" s="1"/>
  <c r="P2826" i="1"/>
  <c r="Q2826" i="1" s="1"/>
  <c r="R2826" i="1" s="1"/>
  <c r="P2825" i="1"/>
  <c r="Q2825" i="1" s="1"/>
  <c r="R2825" i="1" s="1"/>
  <c r="P2824" i="1"/>
  <c r="Q2824" i="1" s="1"/>
  <c r="R2824" i="1" s="1"/>
  <c r="P2823" i="1"/>
  <c r="Q2823" i="1" s="1"/>
  <c r="R2823" i="1" s="1"/>
  <c r="P2822" i="1"/>
  <c r="Q2822" i="1" s="1"/>
  <c r="R2822" i="1" s="1"/>
  <c r="P2821" i="1"/>
  <c r="Q2821" i="1" s="1"/>
  <c r="R2821" i="1" s="1"/>
  <c r="P2820" i="1"/>
  <c r="Q2820" i="1" s="1"/>
  <c r="R2820" i="1" s="1"/>
  <c r="P2819" i="1"/>
  <c r="Q2819" i="1" s="1"/>
  <c r="R2819" i="1" s="1"/>
  <c r="P2818" i="1"/>
  <c r="Q2818" i="1" s="1"/>
  <c r="R2818" i="1" s="1"/>
  <c r="P2817" i="1"/>
  <c r="Q2817" i="1" s="1"/>
  <c r="R2817" i="1" s="1"/>
  <c r="P2816" i="1"/>
  <c r="Q2816" i="1" s="1"/>
  <c r="R2816" i="1" s="1"/>
  <c r="P2815" i="1"/>
  <c r="Q2815" i="1" s="1"/>
  <c r="R2815" i="1" s="1"/>
  <c r="P2814" i="1"/>
  <c r="Q2814" i="1" s="1"/>
  <c r="R2814" i="1" s="1"/>
  <c r="P2813" i="1"/>
  <c r="Q2813" i="1" s="1"/>
  <c r="R2813" i="1" s="1"/>
  <c r="P2812" i="1"/>
  <c r="Q2812" i="1" s="1"/>
  <c r="R2812" i="1" s="1"/>
  <c r="P2811" i="1"/>
  <c r="Q2811" i="1" s="1"/>
  <c r="R2811" i="1" s="1"/>
  <c r="P2810" i="1"/>
  <c r="Q2810" i="1" s="1"/>
  <c r="R2810" i="1" s="1"/>
  <c r="P2809" i="1"/>
  <c r="Q2809" i="1" s="1"/>
  <c r="R2809" i="1" s="1"/>
  <c r="P2808" i="1"/>
  <c r="Q2808" i="1" s="1"/>
  <c r="R2808" i="1" s="1"/>
  <c r="P2807" i="1"/>
  <c r="Q2807" i="1" s="1"/>
  <c r="R2807" i="1" s="1"/>
  <c r="P2806" i="1"/>
  <c r="Q2806" i="1" s="1"/>
  <c r="R2806" i="1" s="1"/>
  <c r="P2805" i="1"/>
  <c r="Q2805" i="1" s="1"/>
  <c r="R2805" i="1" s="1"/>
  <c r="P2804" i="1"/>
  <c r="P2803" i="1"/>
  <c r="Q2803" i="1" s="1"/>
  <c r="R2803" i="1" s="1"/>
  <c r="P2802" i="1"/>
  <c r="Q2802" i="1" s="1"/>
  <c r="R2802" i="1" s="1"/>
  <c r="P2801" i="1"/>
  <c r="Q2801" i="1" s="1"/>
  <c r="R2801" i="1" s="1"/>
  <c r="P2800" i="1"/>
  <c r="Q2800" i="1" s="1"/>
  <c r="R2800" i="1" s="1"/>
  <c r="P2799" i="1"/>
  <c r="Q2799" i="1" s="1"/>
  <c r="R2799" i="1" s="1"/>
  <c r="P2798" i="1"/>
  <c r="Q2798" i="1" s="1"/>
  <c r="R2798" i="1" s="1"/>
  <c r="P2797" i="1"/>
  <c r="Q2797" i="1" s="1"/>
  <c r="R2797" i="1" s="1"/>
  <c r="P2796" i="1"/>
  <c r="Q2796" i="1" s="1"/>
  <c r="R2796" i="1" s="1"/>
  <c r="P2795" i="1"/>
  <c r="Q2795" i="1" s="1"/>
  <c r="R2795" i="1" s="1"/>
  <c r="P2794" i="1"/>
  <c r="Q2794" i="1" s="1"/>
  <c r="R2794" i="1" s="1"/>
  <c r="P2793" i="1"/>
  <c r="Q2793" i="1" s="1"/>
  <c r="R2793" i="1" s="1"/>
  <c r="P2792" i="1"/>
  <c r="Q2792" i="1" s="1"/>
  <c r="R2792" i="1" s="1"/>
  <c r="P2791" i="1"/>
  <c r="Q2791" i="1" s="1"/>
  <c r="R2791" i="1" s="1"/>
  <c r="P2790" i="1"/>
  <c r="Q2790" i="1" s="1"/>
  <c r="R2790" i="1" s="1"/>
  <c r="P2789" i="1"/>
  <c r="Q2789" i="1" s="1"/>
  <c r="R2789" i="1" s="1"/>
  <c r="P2788" i="1"/>
  <c r="Q2788" i="1" s="1"/>
  <c r="R2788" i="1" s="1"/>
  <c r="P2787" i="1"/>
  <c r="Q2787" i="1" s="1"/>
  <c r="R2787" i="1" s="1"/>
  <c r="P2786" i="1"/>
  <c r="Q2786" i="1" s="1"/>
  <c r="R2786" i="1" s="1"/>
  <c r="P2785" i="1"/>
  <c r="Q2785" i="1" s="1"/>
  <c r="R2785" i="1" s="1"/>
  <c r="P2784" i="1"/>
  <c r="Q2784" i="1" s="1"/>
  <c r="R2784" i="1" s="1"/>
  <c r="P2783" i="1"/>
  <c r="Q2783" i="1" s="1"/>
  <c r="R2783" i="1" s="1"/>
  <c r="P2782" i="1"/>
  <c r="Q2782" i="1" s="1"/>
  <c r="R2782" i="1" s="1"/>
  <c r="P2781" i="1"/>
  <c r="Q2781" i="1" s="1"/>
  <c r="R2781" i="1" s="1"/>
  <c r="P2780" i="1"/>
  <c r="Q2780" i="1" s="1"/>
  <c r="R2780" i="1" s="1"/>
  <c r="P2779" i="1"/>
  <c r="Q2779" i="1" s="1"/>
  <c r="R2779" i="1" s="1"/>
  <c r="P2778" i="1"/>
  <c r="Q2778" i="1" s="1"/>
  <c r="R2778" i="1" s="1"/>
  <c r="P2777" i="1"/>
  <c r="Q2777" i="1" s="1"/>
  <c r="R2777" i="1" s="1"/>
  <c r="P2776" i="1"/>
  <c r="Q2776" i="1" s="1"/>
  <c r="R2776" i="1" s="1"/>
  <c r="P2775" i="1"/>
  <c r="Q2775" i="1" s="1"/>
  <c r="R2775" i="1" s="1"/>
  <c r="P2774" i="1"/>
  <c r="Q2774" i="1" s="1"/>
  <c r="R2774" i="1" s="1"/>
  <c r="P2773" i="1"/>
  <c r="Q2773" i="1" s="1"/>
  <c r="R2773" i="1" s="1"/>
  <c r="P2772" i="1"/>
  <c r="Q2772" i="1" s="1"/>
  <c r="R2772" i="1" s="1"/>
  <c r="P2771" i="1"/>
  <c r="Q2771" i="1" s="1"/>
  <c r="R2771" i="1" s="1"/>
  <c r="P2770" i="1"/>
  <c r="Q2770" i="1" s="1"/>
  <c r="R2770" i="1" s="1"/>
  <c r="P2769" i="1"/>
  <c r="Q2769" i="1" s="1"/>
  <c r="R2769" i="1" s="1"/>
  <c r="P2768" i="1"/>
  <c r="Q2768" i="1" s="1"/>
  <c r="R2768" i="1" s="1"/>
  <c r="P2767" i="1"/>
  <c r="Q2767" i="1" s="1"/>
  <c r="R2767" i="1" s="1"/>
  <c r="P2766" i="1"/>
  <c r="Q2766" i="1" s="1"/>
  <c r="R2766" i="1" s="1"/>
  <c r="P2765" i="1"/>
  <c r="Q2765" i="1" s="1"/>
  <c r="R2765" i="1" s="1"/>
  <c r="P2764" i="1"/>
  <c r="Q2764" i="1" s="1"/>
  <c r="R2764" i="1" s="1"/>
  <c r="P2763" i="1"/>
  <c r="Q2763" i="1" s="1"/>
  <c r="R2763" i="1" s="1"/>
  <c r="P2762" i="1"/>
  <c r="Q2762" i="1" s="1"/>
  <c r="R2762" i="1" s="1"/>
  <c r="P2761" i="1"/>
  <c r="Q2761" i="1" s="1"/>
  <c r="R2761" i="1" s="1"/>
  <c r="P2760" i="1"/>
  <c r="Q2760" i="1" s="1"/>
  <c r="R2760" i="1" s="1"/>
  <c r="P2759" i="1"/>
  <c r="Q2759" i="1" s="1"/>
  <c r="R2759" i="1" s="1"/>
  <c r="P2758" i="1"/>
  <c r="Q2758" i="1" s="1"/>
  <c r="R2758" i="1" s="1"/>
  <c r="P2757" i="1"/>
  <c r="Q2757" i="1" s="1"/>
  <c r="R2757" i="1" s="1"/>
  <c r="P2756" i="1"/>
  <c r="Q2756" i="1" s="1"/>
  <c r="R2756" i="1" s="1"/>
  <c r="P2755" i="1"/>
  <c r="Q2755" i="1" s="1"/>
  <c r="R2755" i="1" s="1"/>
  <c r="P2754" i="1"/>
  <c r="Q2754" i="1" s="1"/>
  <c r="R2754" i="1" s="1"/>
  <c r="P2753" i="1"/>
  <c r="Q2753" i="1" s="1"/>
  <c r="R2753" i="1" s="1"/>
  <c r="P2752" i="1"/>
  <c r="Q2752" i="1" s="1"/>
  <c r="R2752" i="1" s="1"/>
  <c r="P2751" i="1"/>
  <c r="Q2751" i="1" s="1"/>
  <c r="R2751" i="1" s="1"/>
  <c r="P2750" i="1"/>
  <c r="Q2750" i="1" s="1"/>
  <c r="R2750" i="1" s="1"/>
  <c r="P2749" i="1"/>
  <c r="Q2749" i="1" s="1"/>
  <c r="R2749" i="1" s="1"/>
  <c r="P2748" i="1"/>
  <c r="Q2748" i="1" s="1"/>
  <c r="R2748" i="1" s="1"/>
  <c r="P2747" i="1"/>
  <c r="Q2747" i="1" s="1"/>
  <c r="R2747" i="1" s="1"/>
  <c r="P2746" i="1"/>
  <c r="Q2746" i="1" s="1"/>
  <c r="R2746" i="1" s="1"/>
  <c r="P2745" i="1"/>
  <c r="Q2745" i="1" s="1"/>
  <c r="R2745" i="1" s="1"/>
  <c r="P2744" i="1"/>
  <c r="Q2744" i="1" s="1"/>
  <c r="R2744" i="1" s="1"/>
  <c r="P2743" i="1"/>
  <c r="Q2743" i="1" s="1"/>
  <c r="R2743" i="1" s="1"/>
  <c r="P2742" i="1"/>
  <c r="Q2742" i="1" s="1"/>
  <c r="R2742" i="1" s="1"/>
  <c r="P2741" i="1"/>
  <c r="Q2741" i="1" s="1"/>
  <c r="R2741" i="1" s="1"/>
  <c r="P2740" i="1"/>
  <c r="Q2740" i="1" s="1"/>
  <c r="R2740" i="1" s="1"/>
  <c r="P2739" i="1"/>
  <c r="Q2739" i="1" s="1"/>
  <c r="R2739" i="1" s="1"/>
  <c r="P2738" i="1"/>
  <c r="Q2738" i="1" s="1"/>
  <c r="R2738" i="1" s="1"/>
  <c r="P2737" i="1"/>
  <c r="Q2737" i="1" s="1"/>
  <c r="R2737" i="1" s="1"/>
  <c r="P2736" i="1"/>
  <c r="Q2736" i="1" s="1"/>
  <c r="R2736" i="1" s="1"/>
  <c r="P2735" i="1"/>
  <c r="Q2735" i="1" s="1"/>
  <c r="R2735" i="1" s="1"/>
  <c r="P2734" i="1"/>
  <c r="Q2734" i="1" s="1"/>
  <c r="R2734" i="1" s="1"/>
  <c r="P2733" i="1"/>
  <c r="Q2733" i="1" s="1"/>
  <c r="R2733" i="1" s="1"/>
  <c r="P2732" i="1"/>
  <c r="Q2732" i="1" s="1"/>
  <c r="R2732" i="1" s="1"/>
  <c r="P2731" i="1"/>
  <c r="Q2731" i="1" s="1"/>
  <c r="R2731" i="1" s="1"/>
  <c r="P2730" i="1"/>
  <c r="Q2730" i="1" s="1"/>
  <c r="R2730" i="1" s="1"/>
  <c r="P2729" i="1"/>
  <c r="Q2729" i="1" s="1"/>
  <c r="R2729" i="1" s="1"/>
  <c r="P2728" i="1"/>
  <c r="Q2728" i="1" s="1"/>
  <c r="R2728" i="1" s="1"/>
  <c r="P2727" i="1"/>
  <c r="Q2727" i="1" s="1"/>
  <c r="R2727" i="1" s="1"/>
  <c r="P2726" i="1"/>
  <c r="Q2726" i="1" s="1"/>
  <c r="R2726" i="1" s="1"/>
  <c r="P2725" i="1"/>
  <c r="Q2725" i="1" s="1"/>
  <c r="R2725" i="1" s="1"/>
  <c r="P2724" i="1"/>
  <c r="Q2724" i="1" s="1"/>
  <c r="R2724" i="1" s="1"/>
  <c r="P2723" i="1"/>
  <c r="Q2723" i="1" s="1"/>
  <c r="R2723" i="1" s="1"/>
  <c r="P2722" i="1"/>
  <c r="Q2722" i="1" s="1"/>
  <c r="R2722" i="1" s="1"/>
  <c r="P2721" i="1"/>
  <c r="Q2721" i="1" s="1"/>
  <c r="R2721" i="1" s="1"/>
  <c r="P2720" i="1"/>
  <c r="Q2720" i="1" s="1"/>
  <c r="R2720" i="1" s="1"/>
  <c r="P2719" i="1"/>
  <c r="Q2719" i="1" s="1"/>
  <c r="R2719" i="1" s="1"/>
  <c r="P2718" i="1"/>
  <c r="Q2718" i="1" s="1"/>
  <c r="R2718" i="1" s="1"/>
  <c r="P2717" i="1"/>
  <c r="Q2717" i="1" s="1"/>
  <c r="R2717" i="1" s="1"/>
  <c r="P2716" i="1"/>
  <c r="Q2716" i="1" s="1"/>
  <c r="R2716" i="1" s="1"/>
  <c r="P2715" i="1"/>
  <c r="Q2715" i="1" s="1"/>
  <c r="R2715" i="1" s="1"/>
  <c r="P2714" i="1"/>
  <c r="Q2714" i="1" s="1"/>
  <c r="R2714" i="1" s="1"/>
  <c r="P2713" i="1"/>
  <c r="Q2713" i="1" s="1"/>
  <c r="R2713" i="1" s="1"/>
  <c r="P2712" i="1"/>
  <c r="Q2712" i="1" s="1"/>
  <c r="R2712" i="1" s="1"/>
  <c r="P2711" i="1"/>
  <c r="Q2711" i="1" s="1"/>
  <c r="R2711" i="1" s="1"/>
  <c r="P2710" i="1"/>
  <c r="Q2710" i="1" s="1"/>
  <c r="R2710" i="1" s="1"/>
  <c r="P2709" i="1"/>
  <c r="Q2709" i="1" s="1"/>
  <c r="R2709" i="1" s="1"/>
  <c r="Q2948" i="1"/>
  <c r="R2948" i="1" s="1"/>
  <c r="Q2860" i="1"/>
  <c r="R2860" i="1" s="1"/>
  <c r="Q2804" i="1"/>
  <c r="R2804" i="1" s="1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F150" i="3" l="1"/>
  <c r="G150" i="3" s="1"/>
  <c r="C147" i="3"/>
  <c r="F147" i="3" s="1"/>
  <c r="G147" i="3" s="1"/>
  <c r="F209" i="3"/>
  <c r="G209" i="3" s="1"/>
  <c r="F139" i="3"/>
  <c r="G139" i="3" s="1"/>
  <c r="F160" i="3"/>
  <c r="G160" i="3" s="1"/>
  <c r="F165" i="3"/>
  <c r="G165" i="3" s="1"/>
  <c r="F141" i="3"/>
  <c r="G141" i="3" s="1"/>
  <c r="H262" i="3"/>
  <c r="F200" i="3"/>
  <c r="G200" i="3" s="1"/>
  <c r="H261" i="3"/>
  <c r="H260" i="3"/>
  <c r="D133" i="3"/>
  <c r="H259" i="3"/>
  <c r="D141" i="3"/>
  <c r="C251" i="3"/>
  <c r="F237" i="3"/>
  <c r="G237" i="3" s="1"/>
  <c r="F213" i="3"/>
  <c r="G213" i="3" s="1"/>
  <c r="D259" i="3"/>
  <c r="H258" i="3" s="1"/>
  <c r="D243" i="3"/>
  <c r="H242" i="3" s="1"/>
  <c r="D235" i="3"/>
  <c r="D227" i="3"/>
  <c r="D219" i="3"/>
  <c r="D211" i="3"/>
  <c r="D203" i="3"/>
  <c r="D195" i="3"/>
  <c r="D187" i="3"/>
  <c r="D179" i="3"/>
  <c r="D171" i="3"/>
  <c r="D163" i="3"/>
  <c r="D155" i="3"/>
  <c r="D139" i="3"/>
  <c r="F197" i="3"/>
  <c r="G197" i="3" s="1"/>
  <c r="F173" i="3"/>
  <c r="G173" i="3" s="1"/>
  <c r="F236" i="3"/>
  <c r="G236" i="3" s="1"/>
  <c r="F228" i="3"/>
  <c r="G228" i="3" s="1"/>
  <c r="F220" i="3"/>
  <c r="G220" i="3" s="1"/>
  <c r="F204" i="3"/>
  <c r="G204" i="3" s="1"/>
  <c r="H264" i="3"/>
  <c r="F159" i="3"/>
  <c r="G159" i="3" s="1"/>
  <c r="F182" i="3"/>
  <c r="G182" i="3" s="1"/>
  <c r="F169" i="3"/>
  <c r="G169" i="3" s="1"/>
  <c r="F191" i="3"/>
  <c r="G191" i="3" s="1"/>
  <c r="F144" i="3"/>
  <c r="G144" i="3" s="1"/>
  <c r="F255" i="3"/>
  <c r="G255" i="3" s="1"/>
  <c r="F246" i="3"/>
  <c r="G246" i="3" s="1"/>
  <c r="F218" i="3"/>
  <c r="G218" i="3" s="1"/>
  <c r="F244" i="3"/>
  <c r="G244" i="3" s="1"/>
  <c r="F262" i="3"/>
  <c r="G262" i="3" s="1"/>
  <c r="F253" i="3"/>
  <c r="G253" i="3" s="1"/>
  <c r="F243" i="3"/>
  <c r="G243" i="3" s="1"/>
  <c r="F234" i="3"/>
  <c r="G234" i="3" s="1"/>
  <c r="F225" i="3"/>
  <c r="G225" i="3" s="1"/>
  <c r="F216" i="3"/>
  <c r="G216" i="3" s="1"/>
  <c r="F207" i="3"/>
  <c r="G207" i="3" s="1"/>
  <c r="F198" i="3"/>
  <c r="G198" i="3" s="1"/>
  <c r="F189" i="3"/>
  <c r="G189" i="3" s="1"/>
  <c r="F178" i="3"/>
  <c r="G178" i="3" s="1"/>
  <c r="F168" i="3"/>
  <c r="G168" i="3" s="1"/>
  <c r="F251" i="3"/>
  <c r="G251" i="3" s="1"/>
  <c r="F242" i="3"/>
  <c r="G242" i="3" s="1"/>
  <c r="F233" i="3"/>
  <c r="G233" i="3" s="1"/>
  <c r="F224" i="3"/>
  <c r="G224" i="3" s="1"/>
  <c r="F215" i="3"/>
  <c r="G215" i="3" s="1"/>
  <c r="F206" i="3"/>
  <c r="G206" i="3" s="1"/>
  <c r="F177" i="3"/>
  <c r="G177" i="3" s="1"/>
  <c r="F258" i="3"/>
  <c r="G258" i="3" s="1"/>
  <c r="F249" i="3"/>
  <c r="G249" i="3" s="1"/>
  <c r="F240" i="3"/>
  <c r="G240" i="3" s="1"/>
  <c r="F231" i="3"/>
  <c r="G231" i="3" s="1"/>
  <c r="F222" i="3"/>
  <c r="G222" i="3" s="1"/>
  <c r="F138" i="3"/>
  <c r="G138" i="3" s="1"/>
  <c r="F157" i="3"/>
  <c r="G157" i="3" s="1"/>
  <c r="F203" i="3"/>
  <c r="G203" i="3" s="1"/>
  <c r="F194" i="3"/>
  <c r="G194" i="3" s="1"/>
  <c r="F185" i="3"/>
  <c r="G185" i="3" s="1"/>
  <c r="F175" i="3"/>
  <c r="G175" i="3" s="1"/>
  <c r="F166" i="3"/>
  <c r="G166" i="3" s="1"/>
  <c r="F155" i="3"/>
  <c r="G155" i="3" s="1"/>
  <c r="F145" i="3"/>
  <c r="G145" i="3" s="1"/>
  <c r="F135" i="3"/>
  <c r="G135" i="3" s="1"/>
  <c r="F257" i="3"/>
  <c r="G257" i="3" s="1"/>
  <c r="F248" i="3"/>
  <c r="G248" i="3" s="1"/>
  <c r="F239" i="3"/>
  <c r="G239" i="3" s="1"/>
  <c r="F230" i="3"/>
  <c r="G230" i="3" s="1"/>
  <c r="F221" i="3"/>
  <c r="G221" i="3" s="1"/>
  <c r="F211" i="3"/>
  <c r="G211" i="3" s="1"/>
  <c r="F202" i="3"/>
  <c r="G202" i="3" s="1"/>
  <c r="F193" i="3"/>
  <c r="G193" i="3" s="1"/>
  <c r="F184" i="3"/>
  <c r="G184" i="3" s="1"/>
  <c r="F174" i="3"/>
  <c r="G174" i="3" s="1"/>
  <c r="F154" i="3"/>
  <c r="G154" i="3" s="1"/>
  <c r="F134" i="3"/>
  <c r="G134" i="3" s="1"/>
  <c r="F256" i="3"/>
  <c r="G256" i="3" s="1"/>
  <c r="F247" i="3"/>
  <c r="G247" i="3" s="1"/>
  <c r="F238" i="3"/>
  <c r="G238" i="3" s="1"/>
  <c r="F229" i="3"/>
  <c r="G229" i="3" s="1"/>
  <c r="F219" i="3"/>
  <c r="G219" i="3" s="1"/>
  <c r="F210" i="3"/>
  <c r="G210" i="3" s="1"/>
  <c r="F201" i="3"/>
  <c r="G201" i="3" s="1"/>
  <c r="F192" i="3"/>
  <c r="G192" i="3" s="1"/>
  <c r="F183" i="3"/>
  <c r="G183" i="3" s="1"/>
  <c r="F163" i="3"/>
  <c r="G163" i="3" s="1"/>
  <c r="F153" i="3"/>
  <c r="G153" i="3" s="1"/>
  <c r="F143" i="3"/>
  <c r="G143" i="3" s="1"/>
  <c r="F227" i="3"/>
  <c r="G227" i="3" s="1"/>
  <c r="F162" i="3"/>
  <c r="G162" i="3" s="1"/>
  <c r="F152" i="3"/>
  <c r="G152" i="3" s="1"/>
  <c r="F142" i="3"/>
  <c r="G142" i="3" s="1"/>
  <c r="F263" i="3"/>
  <c r="G263" i="3" s="1"/>
  <c r="F254" i="3"/>
  <c r="G254" i="3" s="1"/>
  <c r="F245" i="3"/>
  <c r="G245" i="3" s="1"/>
  <c r="F235" i="3"/>
  <c r="G235" i="3" s="1"/>
  <c r="F226" i="3"/>
  <c r="G226" i="3" s="1"/>
  <c r="F217" i="3"/>
  <c r="G217" i="3" s="1"/>
  <c r="F208" i="3"/>
  <c r="G208" i="3" s="1"/>
  <c r="F199" i="3"/>
  <c r="G199" i="3" s="1"/>
  <c r="F190" i="3"/>
  <c r="G190" i="3" s="1"/>
  <c r="F179" i="3"/>
  <c r="G179" i="3" s="1"/>
  <c r="F170" i="3"/>
  <c r="G170" i="3" s="1"/>
  <c r="F161" i="3"/>
  <c r="G161" i="3" s="1"/>
  <c r="F151" i="3"/>
  <c r="G151" i="3" s="1"/>
  <c r="F181" i="3"/>
  <c r="G181" i="3" s="1"/>
  <c r="F133" i="3"/>
  <c r="G133" i="3" s="1"/>
  <c r="F261" i="3"/>
  <c r="G261" i="3" s="1"/>
  <c r="F260" i="3"/>
  <c r="G260" i="3" s="1"/>
  <c r="F252" i="3"/>
  <c r="G252" i="3" s="1"/>
  <c r="F212" i="3"/>
  <c r="G212" i="3" s="1"/>
  <c r="F196" i="3"/>
  <c r="G196" i="3" s="1"/>
  <c r="F188" i="3"/>
  <c r="G188" i="3" s="1"/>
  <c r="F172" i="3"/>
  <c r="G172" i="3" s="1"/>
  <c r="F164" i="3"/>
  <c r="G164" i="3" s="1"/>
  <c r="F259" i="3"/>
  <c r="G259" i="3" s="1"/>
  <c r="F250" i="3"/>
  <c r="G250" i="3" s="1"/>
  <c r="F241" i="3"/>
  <c r="G241" i="3" s="1"/>
  <c r="F232" i="3"/>
  <c r="G232" i="3" s="1"/>
  <c r="F223" i="3"/>
  <c r="G223" i="3" s="1"/>
  <c r="F214" i="3"/>
  <c r="G214" i="3" s="1"/>
  <c r="F205" i="3"/>
  <c r="G205" i="3" s="1"/>
  <c r="F195" i="3"/>
  <c r="G195" i="3" s="1"/>
  <c r="F186" i="3"/>
  <c r="G186" i="3" s="1"/>
  <c r="F176" i="3"/>
  <c r="G176" i="3" s="1"/>
  <c r="F167" i="3"/>
  <c r="G167" i="3" s="1"/>
  <c r="F158" i="3"/>
  <c r="G158" i="3" s="1"/>
  <c r="F146" i="3"/>
  <c r="G146" i="3" s="1"/>
  <c r="F136" i="3"/>
  <c r="G136" i="3" s="1"/>
  <c r="F149" i="3"/>
  <c r="G149" i="3" s="1"/>
  <c r="F180" i="3"/>
  <c r="G180" i="3" s="1"/>
  <c r="F156" i="3"/>
  <c r="G156" i="3" s="1"/>
  <c r="F148" i="3"/>
  <c r="G148" i="3" s="1"/>
  <c r="F140" i="3"/>
  <c r="G140" i="3" s="1"/>
  <c r="F171" i="3"/>
  <c r="G171" i="3" s="1"/>
  <c r="D121" i="3"/>
  <c r="E8" i="3"/>
  <c r="E16" i="3"/>
  <c r="E24" i="3"/>
  <c r="E32" i="3"/>
  <c r="E40" i="3"/>
  <c r="E48" i="3"/>
  <c r="E56" i="3"/>
  <c r="E64" i="3"/>
  <c r="E72" i="3"/>
  <c r="E80" i="3"/>
  <c r="E88" i="3"/>
  <c r="E96" i="3"/>
  <c r="E104" i="3"/>
  <c r="E112" i="3"/>
  <c r="E120" i="3"/>
  <c r="E128" i="3"/>
  <c r="C108" i="3"/>
  <c r="C44" i="3"/>
  <c r="D17" i="3"/>
  <c r="D57" i="3"/>
  <c r="D89" i="3"/>
  <c r="D129" i="3"/>
  <c r="C9" i="3"/>
  <c r="C17" i="3"/>
  <c r="C25" i="3"/>
  <c r="E41" i="3"/>
  <c r="E49" i="3"/>
  <c r="C57" i="3"/>
  <c r="C65" i="3"/>
  <c r="C73" i="3"/>
  <c r="C81" i="3"/>
  <c r="C89" i="3"/>
  <c r="C97" i="3"/>
  <c r="C105" i="3"/>
  <c r="C113" i="3"/>
  <c r="C121" i="3"/>
  <c r="C129" i="3"/>
  <c r="C100" i="3"/>
  <c r="C36" i="3"/>
  <c r="D21" i="3"/>
  <c r="D61" i="3"/>
  <c r="D93" i="3"/>
  <c r="D125" i="3"/>
  <c r="E10" i="3"/>
  <c r="E18" i="3"/>
  <c r="E26" i="3"/>
  <c r="E34" i="3"/>
  <c r="E42" i="3"/>
  <c r="E50" i="3"/>
  <c r="E58" i="3"/>
  <c r="E66" i="3"/>
  <c r="E74" i="3"/>
  <c r="E82" i="3"/>
  <c r="E90" i="3"/>
  <c r="E98" i="3"/>
  <c r="E106" i="3"/>
  <c r="E114" i="3"/>
  <c r="E122" i="3"/>
  <c r="E130" i="3"/>
  <c r="C92" i="3"/>
  <c r="C28" i="3"/>
  <c r="D29" i="3"/>
  <c r="D65" i="3"/>
  <c r="D97" i="3"/>
  <c r="E3" i="3"/>
  <c r="E11" i="3"/>
  <c r="E19" i="3"/>
  <c r="C27" i="3"/>
  <c r="E35" i="3"/>
  <c r="D43" i="3"/>
  <c r="E51" i="3"/>
  <c r="E59" i="3"/>
  <c r="E67" i="3"/>
  <c r="E75" i="3"/>
  <c r="E83" i="3"/>
  <c r="E91" i="3"/>
  <c r="E99" i="3"/>
  <c r="E107" i="3"/>
  <c r="E115" i="3"/>
  <c r="E123" i="3"/>
  <c r="E131" i="3"/>
  <c r="C84" i="3"/>
  <c r="C20" i="3"/>
  <c r="F20" i="3" s="1"/>
  <c r="D37" i="3"/>
  <c r="D69" i="3"/>
  <c r="D101" i="3"/>
  <c r="E12" i="3"/>
  <c r="E20" i="3"/>
  <c r="E28" i="3"/>
  <c r="E44" i="3"/>
  <c r="E124" i="3"/>
  <c r="E132" i="3"/>
  <c r="C76" i="3"/>
  <c r="C4" i="3"/>
  <c r="D41" i="3"/>
  <c r="D73" i="3"/>
  <c r="D105" i="3"/>
  <c r="C5" i="3"/>
  <c r="E13" i="3"/>
  <c r="C21" i="3"/>
  <c r="E29" i="3"/>
  <c r="C37" i="3"/>
  <c r="E45" i="3"/>
  <c r="C53" i="3"/>
  <c r="C61" i="3"/>
  <c r="C69" i="3"/>
  <c r="C77" i="3"/>
  <c r="F77" i="3" s="1"/>
  <c r="C85" i="3"/>
  <c r="C93" i="3"/>
  <c r="C101" i="3"/>
  <c r="C109" i="3"/>
  <c r="C117" i="3"/>
  <c r="C125" i="3"/>
  <c r="C132" i="3"/>
  <c r="F132" i="3" s="1"/>
  <c r="G132" i="3" s="1"/>
  <c r="C68" i="3"/>
  <c r="F68" i="3" s="1"/>
  <c r="D5" i="3"/>
  <c r="D45" i="3"/>
  <c r="D77" i="3"/>
  <c r="D109" i="3"/>
  <c r="C6" i="3"/>
  <c r="C14" i="3"/>
  <c r="C22" i="3"/>
  <c r="C30" i="3"/>
  <c r="C38" i="3"/>
  <c r="C46" i="3"/>
  <c r="C54" i="3"/>
  <c r="C62" i="3"/>
  <c r="C70" i="3"/>
  <c r="C78" i="3"/>
  <c r="C86" i="3"/>
  <c r="C94" i="3"/>
  <c r="C102" i="3"/>
  <c r="C110" i="3"/>
  <c r="C118" i="3"/>
  <c r="C126" i="3"/>
  <c r="C124" i="3"/>
  <c r="F124" i="3" s="1"/>
  <c r="C60" i="3"/>
  <c r="F60" i="3" s="1"/>
  <c r="D9" i="3"/>
  <c r="D49" i="3"/>
  <c r="D81" i="3"/>
  <c r="D113" i="3"/>
  <c r="C2" i="3"/>
  <c r="E7" i="3"/>
  <c r="E23" i="3"/>
  <c r="E31" i="3"/>
  <c r="E39" i="3"/>
  <c r="D71" i="3"/>
  <c r="E127" i="3"/>
  <c r="C116" i="3"/>
  <c r="C52" i="3"/>
  <c r="D13" i="3"/>
  <c r="D53" i="3"/>
  <c r="D85" i="3"/>
  <c r="D117" i="3"/>
  <c r="D25" i="3"/>
  <c r="C131" i="3"/>
  <c r="F131" i="3" s="1"/>
  <c r="C123" i="3"/>
  <c r="C115" i="3"/>
  <c r="C107" i="3"/>
  <c r="F107" i="3" s="1"/>
  <c r="C99" i="3"/>
  <c r="F99" i="3" s="1"/>
  <c r="C91" i="3"/>
  <c r="F91" i="3" s="1"/>
  <c r="C83" i="3"/>
  <c r="F83" i="3" s="1"/>
  <c r="C75" i="3"/>
  <c r="F75" i="3" s="1"/>
  <c r="C67" i="3"/>
  <c r="C59" i="3"/>
  <c r="F59" i="3" s="1"/>
  <c r="C51" i="3"/>
  <c r="F51" i="3" s="1"/>
  <c r="C43" i="3"/>
  <c r="F43" i="3" s="1"/>
  <c r="C35" i="3"/>
  <c r="F35" i="3" s="1"/>
  <c r="C19" i="3"/>
  <c r="F19" i="3" s="1"/>
  <c r="C11" i="3"/>
  <c r="C3" i="3"/>
  <c r="F3" i="3" s="1"/>
  <c r="E5" i="3"/>
  <c r="E9" i="3"/>
  <c r="E17" i="3"/>
  <c r="E21" i="3"/>
  <c r="E25" i="3"/>
  <c r="E33" i="3"/>
  <c r="E37" i="3"/>
  <c r="E53" i="3"/>
  <c r="E57" i="3"/>
  <c r="E61" i="3"/>
  <c r="E65" i="3"/>
  <c r="E69" i="3"/>
  <c r="E73" i="3"/>
  <c r="E77" i="3"/>
  <c r="E81" i="3"/>
  <c r="E85" i="3"/>
  <c r="E89" i="3"/>
  <c r="E93" i="3"/>
  <c r="E97" i="3"/>
  <c r="E101" i="3"/>
  <c r="E105" i="3"/>
  <c r="E109" i="3"/>
  <c r="E113" i="3"/>
  <c r="E117" i="3"/>
  <c r="E121" i="3"/>
  <c r="E125" i="3"/>
  <c r="E129" i="3"/>
  <c r="C130" i="3"/>
  <c r="F130" i="3" s="1"/>
  <c r="C122" i="3"/>
  <c r="F122" i="3" s="1"/>
  <c r="C114" i="3"/>
  <c r="F114" i="3" s="1"/>
  <c r="C106" i="3"/>
  <c r="F106" i="3" s="1"/>
  <c r="C98" i="3"/>
  <c r="F98" i="3" s="1"/>
  <c r="C90" i="3"/>
  <c r="F90" i="3" s="1"/>
  <c r="C82" i="3"/>
  <c r="F82" i="3" s="1"/>
  <c r="C74" i="3"/>
  <c r="C66" i="3"/>
  <c r="F66" i="3" s="1"/>
  <c r="C58" i="3"/>
  <c r="F58" i="3" s="1"/>
  <c r="C50" i="3"/>
  <c r="F50" i="3" s="1"/>
  <c r="C42" i="3"/>
  <c r="F42" i="3" s="1"/>
  <c r="C34" i="3"/>
  <c r="F34" i="3" s="1"/>
  <c r="C26" i="3"/>
  <c r="F26" i="3" s="1"/>
  <c r="C18" i="3"/>
  <c r="F18" i="3" s="1"/>
  <c r="C10" i="3"/>
  <c r="D2" i="3"/>
  <c r="D6" i="3"/>
  <c r="D10" i="3"/>
  <c r="D14" i="3"/>
  <c r="D18" i="3"/>
  <c r="D22" i="3"/>
  <c r="D26" i="3"/>
  <c r="D30" i="3"/>
  <c r="D34" i="3"/>
  <c r="D38" i="3"/>
  <c r="D42" i="3"/>
  <c r="D46" i="3"/>
  <c r="D50" i="3"/>
  <c r="D54" i="3"/>
  <c r="D58" i="3"/>
  <c r="D62" i="3"/>
  <c r="D66" i="3"/>
  <c r="D70" i="3"/>
  <c r="D74" i="3"/>
  <c r="D78" i="3"/>
  <c r="D82" i="3"/>
  <c r="D86" i="3"/>
  <c r="D90" i="3"/>
  <c r="D94" i="3"/>
  <c r="D98" i="3"/>
  <c r="D102" i="3"/>
  <c r="D106" i="3"/>
  <c r="D110" i="3"/>
  <c r="D114" i="3"/>
  <c r="D118" i="3"/>
  <c r="D122" i="3"/>
  <c r="D126" i="3"/>
  <c r="D130" i="3"/>
  <c r="C49" i="3"/>
  <c r="F49" i="3" s="1"/>
  <c r="C41" i="3"/>
  <c r="F41" i="3" s="1"/>
  <c r="C33" i="3"/>
  <c r="F33" i="3" s="1"/>
  <c r="E2" i="3"/>
  <c r="E6" i="3"/>
  <c r="E14" i="3"/>
  <c r="E22" i="3"/>
  <c r="E30" i="3"/>
  <c r="E38" i="3"/>
  <c r="E46" i="3"/>
  <c r="E54" i="3"/>
  <c r="E62" i="3"/>
  <c r="E70" i="3"/>
  <c r="E78" i="3"/>
  <c r="E86" i="3"/>
  <c r="E94" i="3"/>
  <c r="E102" i="3"/>
  <c r="E110" i="3"/>
  <c r="E118" i="3"/>
  <c r="E126" i="3"/>
  <c r="D33" i="3"/>
  <c r="C128" i="3"/>
  <c r="F128" i="3" s="1"/>
  <c r="C120" i="3"/>
  <c r="F120" i="3" s="1"/>
  <c r="C112" i="3"/>
  <c r="F112" i="3" s="1"/>
  <c r="C104" i="3"/>
  <c r="F104" i="3" s="1"/>
  <c r="C96" i="3"/>
  <c r="F96" i="3" s="1"/>
  <c r="C88" i="3"/>
  <c r="F88" i="3" s="1"/>
  <c r="C80" i="3"/>
  <c r="F80" i="3" s="1"/>
  <c r="C72" i="3"/>
  <c r="F72" i="3" s="1"/>
  <c r="C64" i="3"/>
  <c r="F64" i="3" s="1"/>
  <c r="C56" i="3"/>
  <c r="F56" i="3" s="1"/>
  <c r="C48" i="3"/>
  <c r="F48" i="3" s="1"/>
  <c r="C40" i="3"/>
  <c r="F40" i="3" s="1"/>
  <c r="C32" i="3"/>
  <c r="C24" i="3"/>
  <c r="F24" i="3" s="1"/>
  <c r="C16" i="3"/>
  <c r="F16" i="3" s="1"/>
  <c r="C8" i="3"/>
  <c r="F8" i="3" s="1"/>
  <c r="D3" i="3"/>
  <c r="D7" i="3"/>
  <c r="D11" i="3"/>
  <c r="D15" i="3"/>
  <c r="D19" i="3"/>
  <c r="D23" i="3"/>
  <c r="D27" i="3"/>
  <c r="D31" i="3"/>
  <c r="D35" i="3"/>
  <c r="D39" i="3"/>
  <c r="D47" i="3"/>
  <c r="D51" i="3"/>
  <c r="D55" i="3"/>
  <c r="D59" i="3"/>
  <c r="D63" i="3"/>
  <c r="D67" i="3"/>
  <c r="D75" i="3"/>
  <c r="D79" i="3"/>
  <c r="D83" i="3"/>
  <c r="D87" i="3"/>
  <c r="D91" i="3"/>
  <c r="D95" i="3"/>
  <c r="D99" i="3"/>
  <c r="D103" i="3"/>
  <c r="D107" i="3"/>
  <c r="D111" i="3"/>
  <c r="D115" i="3"/>
  <c r="D119" i="3"/>
  <c r="D123" i="3"/>
  <c r="D127" i="3"/>
  <c r="D131" i="3"/>
  <c r="C12" i="3"/>
  <c r="G43" i="3"/>
  <c r="C127" i="3"/>
  <c r="F127" i="3" s="1"/>
  <c r="C119" i="3"/>
  <c r="C111" i="3"/>
  <c r="F111" i="3" s="1"/>
  <c r="C103" i="3"/>
  <c r="F103" i="3" s="1"/>
  <c r="C95" i="3"/>
  <c r="C87" i="3"/>
  <c r="F87" i="3" s="1"/>
  <c r="C79" i="3"/>
  <c r="F79" i="3" s="1"/>
  <c r="C71" i="3"/>
  <c r="F71" i="3" s="1"/>
  <c r="C63" i="3"/>
  <c r="F63" i="3" s="1"/>
  <c r="C55" i="3"/>
  <c r="C47" i="3"/>
  <c r="F47" i="3" s="1"/>
  <c r="C39" i="3"/>
  <c r="F39" i="3" s="1"/>
  <c r="C31" i="3"/>
  <c r="F31" i="3" s="1"/>
  <c r="C23" i="3"/>
  <c r="F23" i="3" s="1"/>
  <c r="C15" i="3"/>
  <c r="F15" i="3" s="1"/>
  <c r="C7" i="3"/>
  <c r="F7" i="3" s="1"/>
  <c r="E15" i="3"/>
  <c r="E27" i="3"/>
  <c r="E43" i="3"/>
  <c r="E47" i="3"/>
  <c r="E55" i="3"/>
  <c r="E63" i="3"/>
  <c r="E71" i="3"/>
  <c r="E79" i="3"/>
  <c r="E87" i="3"/>
  <c r="E95" i="3"/>
  <c r="E103" i="3"/>
  <c r="E111" i="3"/>
  <c r="E119" i="3"/>
  <c r="G60" i="3"/>
  <c r="G68" i="3"/>
  <c r="D4" i="3"/>
  <c r="D8" i="3"/>
  <c r="D12" i="3"/>
  <c r="D16" i="3"/>
  <c r="D20" i="3"/>
  <c r="D24" i="3"/>
  <c r="D28" i="3"/>
  <c r="D32" i="3"/>
  <c r="D36" i="3"/>
  <c r="D40" i="3"/>
  <c r="D44" i="3"/>
  <c r="D48" i="3"/>
  <c r="D52" i="3"/>
  <c r="D56" i="3"/>
  <c r="D60" i="3"/>
  <c r="D64" i="3"/>
  <c r="D68" i="3"/>
  <c r="D72" i="3"/>
  <c r="D76" i="3"/>
  <c r="D80" i="3"/>
  <c r="D84" i="3"/>
  <c r="D88" i="3"/>
  <c r="D92" i="3"/>
  <c r="D96" i="3"/>
  <c r="D100" i="3"/>
  <c r="D104" i="3"/>
  <c r="D108" i="3"/>
  <c r="D112" i="3"/>
  <c r="D116" i="3"/>
  <c r="D120" i="3"/>
  <c r="D124" i="3"/>
  <c r="H123" i="3" s="1"/>
  <c r="D128" i="3"/>
  <c r="D132" i="3"/>
  <c r="H131" i="3" s="1"/>
  <c r="C45" i="3"/>
  <c r="C29" i="3"/>
  <c r="C13" i="3"/>
  <c r="F13" i="3" s="1"/>
  <c r="E4" i="3"/>
  <c r="E36" i="3"/>
  <c r="E52" i="3"/>
  <c r="E60" i="3"/>
  <c r="E68" i="3"/>
  <c r="E76" i="3"/>
  <c r="E84" i="3"/>
  <c r="E92" i="3"/>
  <c r="E100" i="3"/>
  <c r="E108" i="3"/>
  <c r="E116" i="3"/>
  <c r="G127" i="3"/>
  <c r="G124" i="3"/>
  <c r="G26" i="3"/>
  <c r="G42" i="3"/>
  <c r="G77" i="3"/>
  <c r="G16" i="3"/>
  <c r="G48" i="3"/>
  <c r="G56" i="3"/>
  <c r="G64" i="3"/>
  <c r="G72" i="3"/>
  <c r="G80" i="3"/>
  <c r="G88" i="3"/>
  <c r="G96" i="3"/>
  <c r="G104" i="3"/>
  <c r="G112" i="3"/>
  <c r="G120" i="3"/>
  <c r="G128" i="3"/>
  <c r="F2" i="3"/>
  <c r="G2" i="3" s="1"/>
  <c r="G18" i="3"/>
  <c r="G34" i="3"/>
  <c r="G50" i="3"/>
  <c r="G8" i="3"/>
  <c r="G24" i="3"/>
  <c r="G40" i="3"/>
  <c r="G58" i="3"/>
  <c r="G66" i="3"/>
  <c r="G82" i="3"/>
  <c r="G90" i="3"/>
  <c r="G98" i="3"/>
  <c r="G106" i="3"/>
  <c r="G114" i="3"/>
  <c r="G122" i="3"/>
  <c r="G130" i="3"/>
  <c r="G51" i="3"/>
  <c r="G59" i="3"/>
  <c r="G75" i="3"/>
  <c r="G83" i="3"/>
  <c r="G91" i="3"/>
  <c r="G99" i="3"/>
  <c r="G107" i="3"/>
  <c r="G131" i="3"/>
  <c r="G20" i="3"/>
  <c r="H252" i="3" l="1"/>
  <c r="H210" i="3"/>
  <c r="H158" i="3"/>
  <c r="H226" i="3"/>
  <c r="H234" i="3"/>
  <c r="F117" i="3"/>
  <c r="G117" i="3" s="1"/>
  <c r="F53" i="3"/>
  <c r="G53" i="3" s="1"/>
  <c r="H202" i="3"/>
  <c r="H238" i="3"/>
  <c r="H139" i="3"/>
  <c r="H212" i="3"/>
  <c r="H203" i="3"/>
  <c r="H222" i="3"/>
  <c r="H127" i="3"/>
  <c r="I127" i="3" s="1"/>
  <c r="J127" i="3" s="1"/>
  <c r="H167" i="3"/>
  <c r="H241" i="3"/>
  <c r="H176" i="3"/>
  <c r="H244" i="3"/>
  <c r="H185" i="3"/>
  <c r="F32" i="3"/>
  <c r="G32" i="3" s="1"/>
  <c r="H191" i="3"/>
  <c r="H219" i="3"/>
  <c r="H47" i="3"/>
  <c r="H15" i="3"/>
  <c r="H118" i="3"/>
  <c r="H86" i="3"/>
  <c r="H50" i="3"/>
  <c r="H14" i="3"/>
  <c r="H101" i="3"/>
  <c r="H69" i="3"/>
  <c r="I69" i="3" s="1"/>
  <c r="J69" i="3" s="1"/>
  <c r="H37" i="3"/>
  <c r="H5" i="3"/>
  <c r="H52" i="3"/>
  <c r="H72" i="3"/>
  <c r="H96" i="3"/>
  <c r="H20" i="3"/>
  <c r="H120" i="3"/>
  <c r="H145" i="3"/>
  <c r="I145" i="3" s="1"/>
  <c r="J145" i="3" s="1"/>
  <c r="H165" i="3"/>
  <c r="H179" i="3"/>
  <c r="H149" i="3"/>
  <c r="H168" i="3"/>
  <c r="H171" i="3"/>
  <c r="H190" i="3"/>
  <c r="H79" i="3"/>
  <c r="H107" i="3"/>
  <c r="I107" i="3" s="1"/>
  <c r="J107" i="3" s="1"/>
  <c r="H43" i="3"/>
  <c r="H11" i="3"/>
  <c r="H114" i="3"/>
  <c r="H82" i="3"/>
  <c r="H46" i="3"/>
  <c r="H10" i="3"/>
  <c r="H129" i="3"/>
  <c r="H97" i="3"/>
  <c r="I97" i="3" s="1"/>
  <c r="J97" i="3" s="1"/>
  <c r="H65" i="3"/>
  <c r="H33" i="3"/>
  <c r="H12" i="3"/>
  <c r="H108" i="3"/>
  <c r="H40" i="3"/>
  <c r="H64" i="3"/>
  <c r="H138" i="3"/>
  <c r="H155" i="3"/>
  <c r="I155" i="3" s="1"/>
  <c r="J155" i="3" s="1"/>
  <c r="H228" i="3"/>
  <c r="H174" i="3"/>
  <c r="H247" i="3"/>
  <c r="H188" i="3"/>
  <c r="H231" i="3"/>
  <c r="H177" i="3"/>
  <c r="H251" i="3"/>
  <c r="H180" i="3"/>
  <c r="I180" i="3" s="1"/>
  <c r="J180" i="3" s="1"/>
  <c r="H253" i="3"/>
  <c r="H199" i="3"/>
  <c r="H75" i="3"/>
  <c r="H103" i="3"/>
  <c r="H71" i="3"/>
  <c r="H39" i="3"/>
  <c r="H7" i="3"/>
  <c r="H110" i="3"/>
  <c r="I110" i="3" s="1"/>
  <c r="J110" i="3" s="1"/>
  <c r="H78" i="3"/>
  <c r="H38" i="3"/>
  <c r="H6" i="3"/>
  <c r="H125" i="3"/>
  <c r="H93" i="3"/>
  <c r="H61" i="3"/>
  <c r="H29" i="3"/>
  <c r="F10" i="3"/>
  <c r="G10" i="3" s="1"/>
  <c r="H76" i="3"/>
  <c r="H100" i="3"/>
  <c r="H42" i="3"/>
  <c r="H28" i="3"/>
  <c r="H128" i="3"/>
  <c r="H154" i="3"/>
  <c r="H218" i="3"/>
  <c r="H164" i="3"/>
  <c r="I164" i="3" s="1"/>
  <c r="J164" i="3" s="1"/>
  <c r="H237" i="3"/>
  <c r="H183" i="3"/>
  <c r="H256" i="3"/>
  <c r="H197" i="3"/>
  <c r="H148" i="3"/>
  <c r="H221" i="3"/>
  <c r="H240" i="3"/>
  <c r="H187" i="3"/>
  <c r="I187" i="3" s="1"/>
  <c r="J187" i="3" s="1"/>
  <c r="H250" i="3"/>
  <c r="H189" i="3"/>
  <c r="H135" i="3"/>
  <c r="H208" i="3"/>
  <c r="H111" i="3"/>
  <c r="H99" i="3"/>
  <c r="H67" i="3"/>
  <c r="H35" i="3"/>
  <c r="I35" i="3" s="1"/>
  <c r="J35" i="3" s="1"/>
  <c r="H3" i="3"/>
  <c r="H106" i="3"/>
  <c r="H74" i="3"/>
  <c r="H34" i="3"/>
  <c r="H2" i="3"/>
  <c r="H121" i="3"/>
  <c r="H89" i="3"/>
  <c r="H57" i="3"/>
  <c r="I57" i="3" s="1"/>
  <c r="J57" i="3" s="1"/>
  <c r="H25" i="3"/>
  <c r="H112" i="3"/>
  <c r="H44" i="3"/>
  <c r="H68" i="3"/>
  <c r="H88" i="3"/>
  <c r="H162" i="3"/>
  <c r="H173" i="3"/>
  <c r="H246" i="3"/>
  <c r="I246" i="3" s="1"/>
  <c r="J246" i="3" s="1"/>
  <c r="H192" i="3"/>
  <c r="H133" i="3"/>
  <c r="H206" i="3"/>
  <c r="H157" i="3"/>
  <c r="H230" i="3"/>
  <c r="H249" i="3"/>
  <c r="H196" i="3"/>
  <c r="H146" i="3"/>
  <c r="I146" i="3" s="1"/>
  <c r="J146" i="3" s="1"/>
  <c r="H198" i="3"/>
  <c r="H144" i="3"/>
  <c r="H217" i="3"/>
  <c r="H95" i="3"/>
  <c r="H63" i="3"/>
  <c r="H31" i="3"/>
  <c r="H102" i="3"/>
  <c r="H66" i="3"/>
  <c r="I66" i="3" s="1"/>
  <c r="J66" i="3" s="1"/>
  <c r="H30" i="3"/>
  <c r="H32" i="3"/>
  <c r="H117" i="3"/>
  <c r="H85" i="3"/>
  <c r="H53" i="3"/>
  <c r="H21" i="3"/>
  <c r="H80" i="3"/>
  <c r="H4" i="3"/>
  <c r="I4" i="3" s="1"/>
  <c r="J4" i="3" s="1"/>
  <c r="H36" i="3"/>
  <c r="H56" i="3"/>
  <c r="H170" i="3"/>
  <c r="H182" i="3"/>
  <c r="H255" i="3"/>
  <c r="H201" i="3"/>
  <c r="H142" i="3"/>
  <c r="H215" i="3"/>
  <c r="I215" i="3" s="1"/>
  <c r="J215" i="3" s="1"/>
  <c r="H166" i="3"/>
  <c r="H239" i="3"/>
  <c r="H132" i="3"/>
  <c r="H205" i="3"/>
  <c r="H134" i="3"/>
  <c r="H207" i="3"/>
  <c r="H153" i="3"/>
  <c r="H227" i="3"/>
  <c r="I227" i="3" s="1"/>
  <c r="J227" i="3" s="1"/>
  <c r="H91" i="3"/>
  <c r="H59" i="3"/>
  <c r="H27" i="3"/>
  <c r="H130" i="3"/>
  <c r="H98" i="3"/>
  <c r="H62" i="3"/>
  <c r="H26" i="3"/>
  <c r="H113" i="3"/>
  <c r="I113" i="3" s="1"/>
  <c r="J113" i="3" s="1"/>
  <c r="H81" i="3"/>
  <c r="H49" i="3"/>
  <c r="H17" i="3"/>
  <c r="H24" i="3"/>
  <c r="H70" i="3"/>
  <c r="H48" i="3"/>
  <c r="H124" i="3"/>
  <c r="H16" i="3"/>
  <c r="I16" i="3" s="1"/>
  <c r="J16" i="3" s="1"/>
  <c r="H178" i="3"/>
  <c r="H137" i="3"/>
  <c r="H211" i="3"/>
  <c r="H151" i="3"/>
  <c r="H224" i="3"/>
  <c r="H175" i="3"/>
  <c r="H248" i="3"/>
  <c r="H195" i="3"/>
  <c r="I195" i="3" s="1"/>
  <c r="J195" i="3" s="1"/>
  <c r="H141" i="3"/>
  <c r="H214" i="3"/>
  <c r="H143" i="3"/>
  <c r="H216" i="3"/>
  <c r="H163" i="3"/>
  <c r="H236" i="3"/>
  <c r="H119" i="3"/>
  <c r="H87" i="3"/>
  <c r="I87" i="3" s="1"/>
  <c r="J87" i="3" s="1"/>
  <c r="H55" i="3"/>
  <c r="H23" i="3"/>
  <c r="H126" i="3"/>
  <c r="H94" i="3"/>
  <c r="H58" i="3"/>
  <c r="H22" i="3"/>
  <c r="H109" i="3"/>
  <c r="H77" i="3"/>
  <c r="I77" i="3" s="1"/>
  <c r="J77" i="3" s="1"/>
  <c r="H45" i="3"/>
  <c r="H13" i="3"/>
  <c r="H116" i="3"/>
  <c r="H8" i="3"/>
  <c r="H92" i="3"/>
  <c r="H186" i="3"/>
  <c r="H200" i="3"/>
  <c r="H147" i="3"/>
  <c r="I147" i="3" s="1"/>
  <c r="J147" i="3" s="1"/>
  <c r="H220" i="3"/>
  <c r="H160" i="3"/>
  <c r="H233" i="3"/>
  <c r="H184" i="3"/>
  <c r="H257" i="3"/>
  <c r="H204" i="3"/>
  <c r="H150" i="3"/>
  <c r="H223" i="3"/>
  <c r="I223" i="3" s="1"/>
  <c r="J223" i="3" s="1"/>
  <c r="H152" i="3"/>
  <c r="H225" i="3"/>
  <c r="H172" i="3"/>
  <c r="H245" i="3"/>
  <c r="H115" i="3"/>
  <c r="H83" i="3"/>
  <c r="H51" i="3"/>
  <c r="H19" i="3"/>
  <c r="I19" i="3" s="1"/>
  <c r="J19" i="3" s="1"/>
  <c r="H122" i="3"/>
  <c r="H90" i="3"/>
  <c r="H54" i="3"/>
  <c r="H18" i="3"/>
  <c r="H105" i="3"/>
  <c r="H73" i="3"/>
  <c r="H41" i="3"/>
  <c r="H9" i="3"/>
  <c r="I9" i="3" s="1"/>
  <c r="J9" i="3" s="1"/>
  <c r="H84" i="3"/>
  <c r="H104" i="3"/>
  <c r="H60" i="3"/>
  <c r="H194" i="3"/>
  <c r="H136" i="3"/>
  <c r="H209" i="3"/>
  <c r="H156" i="3"/>
  <c r="H229" i="3"/>
  <c r="I229" i="3" s="1"/>
  <c r="J229" i="3" s="1"/>
  <c r="H169" i="3"/>
  <c r="H243" i="3"/>
  <c r="H193" i="3"/>
  <c r="H140" i="3"/>
  <c r="H213" i="3"/>
  <c r="I213" i="3" s="1"/>
  <c r="J213" i="3" s="1"/>
  <c r="H159" i="3"/>
  <c r="H232" i="3"/>
  <c r="H161" i="3"/>
  <c r="I161" i="3" s="1"/>
  <c r="J161" i="3" s="1"/>
  <c r="H235" i="3"/>
  <c r="H181" i="3"/>
  <c r="I181" i="3" s="1"/>
  <c r="J181" i="3" s="1"/>
  <c r="H254" i="3"/>
  <c r="F74" i="3"/>
  <c r="G74" i="3" s="1"/>
  <c r="F101" i="3"/>
  <c r="G101" i="3" s="1"/>
  <c r="F37" i="3"/>
  <c r="F123" i="3"/>
  <c r="G123" i="3" s="1"/>
  <c r="F116" i="3"/>
  <c r="G116" i="3" s="1"/>
  <c r="F84" i="3"/>
  <c r="G84" i="3" s="1"/>
  <c r="F110" i="3"/>
  <c r="G110" i="3" s="1"/>
  <c r="F46" i="3"/>
  <c r="G46" i="3" s="1"/>
  <c r="F93" i="3"/>
  <c r="G93" i="3" s="1"/>
  <c r="F76" i="3"/>
  <c r="G76" i="3" s="1"/>
  <c r="F28" i="3"/>
  <c r="G28" i="3" s="1"/>
  <c r="F129" i="3"/>
  <c r="G129" i="3" s="1"/>
  <c r="F65" i="3"/>
  <c r="G65" i="3" s="1"/>
  <c r="F29" i="3"/>
  <c r="F55" i="3"/>
  <c r="G55" i="3" s="1"/>
  <c r="F119" i="3"/>
  <c r="F67" i="3"/>
  <c r="G67" i="3" s="1"/>
  <c r="F102" i="3"/>
  <c r="G102" i="3" s="1"/>
  <c r="F38" i="3"/>
  <c r="G38" i="3" s="1"/>
  <c r="F85" i="3"/>
  <c r="G85" i="3" s="1"/>
  <c r="F21" i="3"/>
  <c r="G21" i="3" s="1"/>
  <c r="F27" i="3"/>
  <c r="G27" i="3" s="1"/>
  <c r="F92" i="3"/>
  <c r="G92" i="3" s="1"/>
  <c r="F121" i="3"/>
  <c r="G121" i="3" s="1"/>
  <c r="F57" i="3"/>
  <c r="G57" i="3" s="1"/>
  <c r="F45" i="3"/>
  <c r="G45" i="3" s="1"/>
  <c r="F94" i="3"/>
  <c r="F30" i="3"/>
  <c r="F113" i="3"/>
  <c r="G113" i="3" s="1"/>
  <c r="F11" i="3"/>
  <c r="F86" i="3"/>
  <c r="G86" i="3" s="1"/>
  <c r="F22" i="3"/>
  <c r="G22" i="3" s="1"/>
  <c r="F69" i="3"/>
  <c r="G69" i="3" s="1"/>
  <c r="F5" i="3"/>
  <c r="G5" i="3" s="1"/>
  <c r="F105" i="3"/>
  <c r="G105" i="3" s="1"/>
  <c r="F44" i="3"/>
  <c r="G44" i="3" s="1"/>
  <c r="F78" i="3"/>
  <c r="G78" i="3" s="1"/>
  <c r="F14" i="3"/>
  <c r="G14" i="3" s="1"/>
  <c r="F125" i="3"/>
  <c r="G125" i="3" s="1"/>
  <c r="F61" i="3"/>
  <c r="G61" i="3" s="1"/>
  <c r="F97" i="3"/>
  <c r="G97" i="3" s="1"/>
  <c r="F25" i="3"/>
  <c r="G25" i="3" s="1"/>
  <c r="F108" i="3"/>
  <c r="G108" i="3" s="1"/>
  <c r="I133" i="3"/>
  <c r="J133" i="3" s="1"/>
  <c r="I141" i="3"/>
  <c r="J141" i="3" s="1"/>
  <c r="I149" i="3"/>
  <c r="J149" i="3" s="1"/>
  <c r="I157" i="3"/>
  <c r="J157" i="3" s="1"/>
  <c r="I165" i="3"/>
  <c r="J165" i="3" s="1"/>
  <c r="I173" i="3"/>
  <c r="J173" i="3" s="1"/>
  <c r="I189" i="3"/>
  <c r="J189" i="3" s="1"/>
  <c r="I197" i="3"/>
  <c r="J197" i="3" s="1"/>
  <c r="I205" i="3"/>
  <c r="J205" i="3" s="1"/>
  <c r="I221" i="3"/>
  <c r="J221" i="3" s="1"/>
  <c r="I237" i="3"/>
  <c r="J237" i="3" s="1"/>
  <c r="I245" i="3"/>
  <c r="J245" i="3" s="1"/>
  <c r="I253" i="3"/>
  <c r="J253" i="3" s="1"/>
  <c r="I261" i="3"/>
  <c r="J261" i="3" s="1"/>
  <c r="I134" i="3"/>
  <c r="J134" i="3" s="1"/>
  <c r="I142" i="3"/>
  <c r="J142" i="3" s="1"/>
  <c r="I150" i="3"/>
  <c r="J150" i="3" s="1"/>
  <c r="I158" i="3"/>
  <c r="J158" i="3" s="1"/>
  <c r="I166" i="3"/>
  <c r="J166" i="3" s="1"/>
  <c r="I174" i="3"/>
  <c r="J174" i="3" s="1"/>
  <c r="I182" i="3"/>
  <c r="J182" i="3" s="1"/>
  <c r="I190" i="3"/>
  <c r="J190" i="3" s="1"/>
  <c r="I198" i="3"/>
  <c r="J198" i="3" s="1"/>
  <c r="I206" i="3"/>
  <c r="J206" i="3" s="1"/>
  <c r="I214" i="3"/>
  <c r="J214" i="3" s="1"/>
  <c r="I222" i="3"/>
  <c r="J222" i="3" s="1"/>
  <c r="I230" i="3"/>
  <c r="J230" i="3" s="1"/>
  <c r="I238" i="3"/>
  <c r="J238" i="3" s="1"/>
  <c r="I254" i="3"/>
  <c r="J254" i="3" s="1"/>
  <c r="I262" i="3"/>
  <c r="J262" i="3" s="1"/>
  <c r="I135" i="3"/>
  <c r="J135" i="3" s="1"/>
  <c r="I143" i="3"/>
  <c r="J143" i="3" s="1"/>
  <c r="I151" i="3"/>
  <c r="J151" i="3" s="1"/>
  <c r="I159" i="3"/>
  <c r="J159" i="3" s="1"/>
  <c r="I167" i="3"/>
  <c r="J167" i="3" s="1"/>
  <c r="I175" i="3"/>
  <c r="J175" i="3" s="1"/>
  <c r="I183" i="3"/>
  <c r="J183" i="3" s="1"/>
  <c r="I191" i="3"/>
  <c r="J191" i="3" s="1"/>
  <c r="I199" i="3"/>
  <c r="J199" i="3" s="1"/>
  <c r="I207" i="3"/>
  <c r="J207" i="3" s="1"/>
  <c r="I231" i="3"/>
  <c r="J231" i="3" s="1"/>
  <c r="I239" i="3"/>
  <c r="J239" i="3" s="1"/>
  <c r="I247" i="3"/>
  <c r="J247" i="3" s="1"/>
  <c r="I255" i="3"/>
  <c r="J255" i="3" s="1"/>
  <c r="I263" i="3"/>
  <c r="J263" i="3" s="1"/>
  <c r="I136" i="3"/>
  <c r="J136" i="3" s="1"/>
  <c r="I144" i="3"/>
  <c r="J144" i="3" s="1"/>
  <c r="I152" i="3"/>
  <c r="J152" i="3" s="1"/>
  <c r="I160" i="3"/>
  <c r="J160" i="3" s="1"/>
  <c r="I168" i="3"/>
  <c r="J168" i="3" s="1"/>
  <c r="I176" i="3"/>
  <c r="J176" i="3" s="1"/>
  <c r="I184" i="3"/>
  <c r="J184" i="3" s="1"/>
  <c r="I192" i="3"/>
  <c r="J192" i="3" s="1"/>
  <c r="I200" i="3"/>
  <c r="J200" i="3" s="1"/>
  <c r="I208" i="3"/>
  <c r="J208" i="3" s="1"/>
  <c r="I216" i="3"/>
  <c r="J216" i="3" s="1"/>
  <c r="I224" i="3"/>
  <c r="J224" i="3" s="1"/>
  <c r="I232" i="3"/>
  <c r="J232" i="3" s="1"/>
  <c r="I240" i="3"/>
  <c r="J240" i="3" s="1"/>
  <c r="I248" i="3"/>
  <c r="J248" i="3" s="1"/>
  <c r="I256" i="3"/>
  <c r="J256" i="3" s="1"/>
  <c r="I264" i="3"/>
  <c r="J264" i="3" s="1"/>
  <c r="I137" i="3"/>
  <c r="J137" i="3" s="1"/>
  <c r="I153" i="3"/>
  <c r="J153" i="3" s="1"/>
  <c r="I169" i="3"/>
  <c r="J169" i="3" s="1"/>
  <c r="I177" i="3"/>
  <c r="J177" i="3" s="1"/>
  <c r="I185" i="3"/>
  <c r="J185" i="3" s="1"/>
  <c r="I193" i="3"/>
  <c r="J193" i="3" s="1"/>
  <c r="I201" i="3"/>
  <c r="J201" i="3" s="1"/>
  <c r="I209" i="3"/>
  <c r="J209" i="3" s="1"/>
  <c r="I217" i="3"/>
  <c r="J217" i="3" s="1"/>
  <c r="I225" i="3"/>
  <c r="J225" i="3" s="1"/>
  <c r="I233" i="3"/>
  <c r="J233" i="3" s="1"/>
  <c r="I241" i="3"/>
  <c r="J241" i="3" s="1"/>
  <c r="I249" i="3"/>
  <c r="J249" i="3" s="1"/>
  <c r="I257" i="3"/>
  <c r="J257" i="3" s="1"/>
  <c r="I138" i="3"/>
  <c r="J138" i="3" s="1"/>
  <c r="I154" i="3"/>
  <c r="J154" i="3" s="1"/>
  <c r="I162" i="3"/>
  <c r="J162" i="3" s="1"/>
  <c r="I170" i="3"/>
  <c r="J170" i="3" s="1"/>
  <c r="I178" i="3"/>
  <c r="J178" i="3" s="1"/>
  <c r="I186" i="3"/>
  <c r="J186" i="3" s="1"/>
  <c r="I194" i="3"/>
  <c r="J194" i="3" s="1"/>
  <c r="I202" i="3"/>
  <c r="J202" i="3" s="1"/>
  <c r="I210" i="3"/>
  <c r="J210" i="3" s="1"/>
  <c r="I218" i="3"/>
  <c r="J218" i="3" s="1"/>
  <c r="I226" i="3"/>
  <c r="J226" i="3" s="1"/>
  <c r="I234" i="3"/>
  <c r="J234" i="3" s="1"/>
  <c r="I242" i="3"/>
  <c r="J242" i="3" s="1"/>
  <c r="I250" i="3"/>
  <c r="J250" i="3" s="1"/>
  <c r="I258" i="3"/>
  <c r="J258" i="3" s="1"/>
  <c r="I139" i="3"/>
  <c r="J139" i="3" s="1"/>
  <c r="I163" i="3"/>
  <c r="J163" i="3" s="1"/>
  <c r="I171" i="3"/>
  <c r="J171" i="3" s="1"/>
  <c r="I179" i="3"/>
  <c r="J179" i="3" s="1"/>
  <c r="I203" i="3"/>
  <c r="J203" i="3" s="1"/>
  <c r="I211" i="3"/>
  <c r="J211" i="3" s="1"/>
  <c r="I219" i="3"/>
  <c r="J219" i="3" s="1"/>
  <c r="I235" i="3"/>
  <c r="J235" i="3" s="1"/>
  <c r="I243" i="3"/>
  <c r="J243" i="3" s="1"/>
  <c r="I251" i="3"/>
  <c r="J251" i="3" s="1"/>
  <c r="I259" i="3"/>
  <c r="J259" i="3" s="1"/>
  <c r="I140" i="3"/>
  <c r="J140" i="3" s="1"/>
  <c r="I148" i="3"/>
  <c r="J148" i="3" s="1"/>
  <c r="I156" i="3"/>
  <c r="J156" i="3" s="1"/>
  <c r="I172" i="3"/>
  <c r="J172" i="3" s="1"/>
  <c r="I188" i="3"/>
  <c r="J188" i="3" s="1"/>
  <c r="I196" i="3"/>
  <c r="J196" i="3" s="1"/>
  <c r="I204" i="3"/>
  <c r="J204" i="3" s="1"/>
  <c r="I212" i="3"/>
  <c r="J212" i="3" s="1"/>
  <c r="I220" i="3"/>
  <c r="J220" i="3" s="1"/>
  <c r="I228" i="3"/>
  <c r="J228" i="3" s="1"/>
  <c r="I236" i="3"/>
  <c r="J236" i="3" s="1"/>
  <c r="I244" i="3"/>
  <c r="J244" i="3" s="1"/>
  <c r="I252" i="3"/>
  <c r="J252" i="3" s="1"/>
  <c r="I260" i="3"/>
  <c r="J260" i="3" s="1"/>
  <c r="F70" i="3"/>
  <c r="G70" i="3" s="1"/>
  <c r="F6" i="3"/>
  <c r="G6" i="3" s="1"/>
  <c r="F89" i="3"/>
  <c r="G89" i="3" s="1"/>
  <c r="F17" i="3"/>
  <c r="G17" i="3" s="1"/>
  <c r="G94" i="3"/>
  <c r="F95" i="3"/>
  <c r="G11" i="3"/>
  <c r="F12" i="3"/>
  <c r="F126" i="3"/>
  <c r="G126" i="3" s="1"/>
  <c r="F62" i="3"/>
  <c r="G62" i="3" s="1"/>
  <c r="F109" i="3"/>
  <c r="G109" i="3" s="1"/>
  <c r="F36" i="3"/>
  <c r="G36" i="3" s="1"/>
  <c r="F81" i="3"/>
  <c r="G81" i="3" s="1"/>
  <c r="F9" i="3"/>
  <c r="G9" i="3" s="1"/>
  <c r="F115" i="3"/>
  <c r="G115" i="3" s="1"/>
  <c r="F52" i="3"/>
  <c r="G52" i="3" s="1"/>
  <c r="F118" i="3"/>
  <c r="G118" i="3" s="1"/>
  <c r="F54" i="3"/>
  <c r="G54" i="3" s="1"/>
  <c r="F4" i="3"/>
  <c r="G4" i="3" s="1"/>
  <c r="F100" i="3"/>
  <c r="G100" i="3" s="1"/>
  <c r="F73" i="3"/>
  <c r="G73" i="3" s="1"/>
  <c r="G31" i="3"/>
  <c r="G30" i="3"/>
  <c r="I43" i="3"/>
  <c r="J43" i="3" s="1"/>
  <c r="I11" i="3"/>
  <c r="J11" i="3" s="1"/>
  <c r="G47" i="3"/>
  <c r="G111" i="3"/>
  <c r="I98" i="3"/>
  <c r="J98" i="3" s="1"/>
  <c r="I62" i="3"/>
  <c r="J62" i="3" s="1"/>
  <c r="I26" i="3"/>
  <c r="J26" i="3" s="1"/>
  <c r="I93" i="3"/>
  <c r="J93" i="3" s="1"/>
  <c r="I61" i="3"/>
  <c r="J61" i="3" s="1"/>
  <c r="I29" i="3"/>
  <c r="J29" i="3" s="1"/>
  <c r="I12" i="3"/>
  <c r="J12" i="3" s="1"/>
  <c r="I40" i="3"/>
  <c r="J40" i="3" s="1"/>
  <c r="I64" i="3"/>
  <c r="J64" i="3" s="1"/>
  <c r="I103" i="3"/>
  <c r="J103" i="3" s="1"/>
  <c r="I71" i="3"/>
  <c r="J71" i="3" s="1"/>
  <c r="I39" i="3"/>
  <c r="J39" i="3" s="1"/>
  <c r="I7" i="3"/>
  <c r="J7" i="3" s="1"/>
  <c r="G119" i="3"/>
  <c r="I126" i="3"/>
  <c r="J126" i="3" s="1"/>
  <c r="I58" i="3"/>
  <c r="J58" i="3" s="1"/>
  <c r="I22" i="3"/>
  <c r="J22" i="3" s="1"/>
  <c r="I32" i="3"/>
  <c r="J32" i="3" s="1"/>
  <c r="I121" i="3"/>
  <c r="J121" i="3" s="1"/>
  <c r="I89" i="3"/>
  <c r="J89" i="3" s="1"/>
  <c r="I76" i="3"/>
  <c r="J76" i="3" s="1"/>
  <c r="G37" i="3"/>
  <c r="I100" i="3"/>
  <c r="J100" i="3" s="1"/>
  <c r="I42" i="3"/>
  <c r="J42" i="3" s="1"/>
  <c r="I28" i="3"/>
  <c r="J28" i="3" s="1"/>
  <c r="I128" i="3"/>
  <c r="J128" i="3" s="1"/>
  <c r="I99" i="3"/>
  <c r="J99" i="3" s="1"/>
  <c r="I3" i="3"/>
  <c r="J3" i="3" s="1"/>
  <c r="G63" i="3"/>
  <c r="I122" i="3"/>
  <c r="J122" i="3" s="1"/>
  <c r="I90" i="3"/>
  <c r="J90" i="3" s="1"/>
  <c r="I54" i="3"/>
  <c r="J54" i="3" s="1"/>
  <c r="I18" i="3"/>
  <c r="J18" i="3" s="1"/>
  <c r="I117" i="3"/>
  <c r="J117" i="3" s="1"/>
  <c r="I85" i="3"/>
  <c r="J85" i="3" s="1"/>
  <c r="I21" i="3"/>
  <c r="J21" i="3" s="1"/>
  <c r="I123" i="3"/>
  <c r="J123" i="3" s="1"/>
  <c r="I112" i="3"/>
  <c r="J112" i="3" s="1"/>
  <c r="I44" i="3"/>
  <c r="J44" i="3" s="1"/>
  <c r="I88" i="3"/>
  <c r="J88" i="3" s="1"/>
  <c r="I95" i="3"/>
  <c r="J95" i="3" s="1"/>
  <c r="I63" i="3"/>
  <c r="J63" i="3" s="1"/>
  <c r="I31" i="3"/>
  <c r="J31" i="3" s="1"/>
  <c r="G7" i="3"/>
  <c r="G71" i="3"/>
  <c r="I118" i="3"/>
  <c r="J118" i="3" s="1"/>
  <c r="I86" i="3"/>
  <c r="J86" i="3" s="1"/>
  <c r="I50" i="3"/>
  <c r="J50" i="3" s="1"/>
  <c r="G33" i="3"/>
  <c r="I81" i="3"/>
  <c r="J81" i="3" s="1"/>
  <c r="I49" i="3"/>
  <c r="J49" i="3" s="1"/>
  <c r="I67" i="3"/>
  <c r="J67" i="3" s="1"/>
  <c r="I80" i="3"/>
  <c r="J80" i="3" s="1"/>
  <c r="I36" i="3"/>
  <c r="J36" i="3" s="1"/>
  <c r="I56" i="3"/>
  <c r="J56" i="3" s="1"/>
  <c r="I59" i="3"/>
  <c r="J59" i="3" s="1"/>
  <c r="I27" i="3"/>
  <c r="J27" i="3" s="1"/>
  <c r="G15" i="3"/>
  <c r="G79" i="3"/>
  <c r="I114" i="3"/>
  <c r="J114" i="3" s="1"/>
  <c r="I82" i="3"/>
  <c r="J82" i="3" s="1"/>
  <c r="I46" i="3"/>
  <c r="J46" i="3" s="1"/>
  <c r="I10" i="3"/>
  <c r="J10" i="3" s="1"/>
  <c r="G41" i="3"/>
  <c r="I109" i="3"/>
  <c r="J109" i="3" s="1"/>
  <c r="I45" i="3"/>
  <c r="J45" i="3" s="1"/>
  <c r="I13" i="3"/>
  <c r="J13" i="3" s="1"/>
  <c r="G3" i="3"/>
  <c r="I75" i="3"/>
  <c r="J75" i="3" s="1"/>
  <c r="I24" i="3"/>
  <c r="J24" i="3" s="1"/>
  <c r="I70" i="3"/>
  <c r="J70" i="3" s="1"/>
  <c r="I48" i="3"/>
  <c r="J48" i="3" s="1"/>
  <c r="I94" i="3"/>
  <c r="J94" i="3" s="1"/>
  <c r="I68" i="3"/>
  <c r="J68" i="3" s="1"/>
  <c r="I124" i="3"/>
  <c r="J124" i="3" s="1"/>
  <c r="I119" i="3"/>
  <c r="J119" i="3" s="1"/>
  <c r="I55" i="3"/>
  <c r="J55" i="3" s="1"/>
  <c r="I23" i="3"/>
  <c r="J23" i="3" s="1"/>
  <c r="G23" i="3"/>
  <c r="G87" i="3"/>
  <c r="I78" i="3"/>
  <c r="J78" i="3" s="1"/>
  <c r="I38" i="3"/>
  <c r="J38" i="3" s="1"/>
  <c r="I6" i="3"/>
  <c r="J6" i="3" s="1"/>
  <c r="I105" i="3"/>
  <c r="J105" i="3" s="1"/>
  <c r="I73" i="3"/>
  <c r="J73" i="3" s="1"/>
  <c r="I41" i="3"/>
  <c r="J41" i="3" s="1"/>
  <c r="I116" i="3"/>
  <c r="J116" i="3" s="1"/>
  <c r="I8" i="3"/>
  <c r="J8" i="3" s="1"/>
  <c r="I92" i="3"/>
  <c r="J92" i="3" s="1"/>
  <c r="G12" i="3"/>
  <c r="I115" i="3"/>
  <c r="J115" i="3" s="1"/>
  <c r="I83" i="3"/>
  <c r="J83" i="3" s="1"/>
  <c r="I51" i="3"/>
  <c r="J51" i="3" s="1"/>
  <c r="G95" i="3"/>
  <c r="I106" i="3"/>
  <c r="J106" i="3" s="1"/>
  <c r="I74" i="3"/>
  <c r="J74" i="3" s="1"/>
  <c r="I34" i="3"/>
  <c r="J34" i="3" s="1"/>
  <c r="I2" i="3"/>
  <c r="J2" i="3" s="1"/>
  <c r="G49" i="3"/>
  <c r="I101" i="3"/>
  <c r="J101" i="3" s="1"/>
  <c r="I37" i="3"/>
  <c r="J37" i="3" s="1"/>
  <c r="I5" i="3"/>
  <c r="J5" i="3" s="1"/>
  <c r="G19" i="3"/>
  <c r="I91" i="3"/>
  <c r="J91" i="3" s="1"/>
  <c r="I84" i="3"/>
  <c r="J84" i="3" s="1"/>
  <c r="I14" i="3"/>
  <c r="J14" i="3" s="1"/>
  <c r="I125" i="3"/>
  <c r="J125" i="3" s="1"/>
  <c r="I104" i="3"/>
  <c r="J104" i="3" s="1"/>
  <c r="I60" i="3"/>
  <c r="J60" i="3" s="1"/>
  <c r="I25" i="3"/>
  <c r="J25" i="3" s="1"/>
  <c r="I108" i="3"/>
  <c r="J108" i="3" s="1"/>
  <c r="G29" i="3"/>
  <c r="I111" i="3"/>
  <c r="J111" i="3" s="1"/>
  <c r="I79" i="3"/>
  <c r="J79" i="3" s="1"/>
  <c r="I47" i="3"/>
  <c r="J47" i="3" s="1"/>
  <c r="I15" i="3"/>
  <c r="J15" i="3" s="1"/>
  <c r="G39" i="3"/>
  <c r="G103" i="3"/>
  <c r="I102" i="3"/>
  <c r="J102" i="3" s="1"/>
  <c r="I30" i="3"/>
  <c r="J30" i="3" s="1"/>
  <c r="I129" i="3"/>
  <c r="J129" i="3" s="1"/>
  <c r="I130" i="3"/>
  <c r="J130" i="3" s="1"/>
  <c r="I131" i="3"/>
  <c r="J131" i="3" s="1"/>
  <c r="I132" i="3"/>
  <c r="J132" i="3" s="1"/>
  <c r="I65" i="3"/>
  <c r="J65" i="3" s="1"/>
  <c r="I33" i="3"/>
  <c r="J33" i="3" s="1"/>
  <c r="G35" i="3"/>
  <c r="I52" i="3"/>
  <c r="J52" i="3" s="1"/>
  <c r="I53" i="3"/>
  <c r="J53" i="3" s="1"/>
  <c r="I72" i="3"/>
  <c r="J72" i="3" s="1"/>
  <c r="I96" i="3"/>
  <c r="J96" i="3" s="1"/>
  <c r="I20" i="3"/>
  <c r="J20" i="3" s="1"/>
  <c r="I17" i="3"/>
  <c r="J17" i="3" s="1"/>
  <c r="I120" i="3"/>
  <c r="J120" i="3" s="1"/>
  <c r="G13" i="3"/>
  <c r="H2" i="1" l="1"/>
  <c r="I2" i="1"/>
  <c r="J2" i="1"/>
  <c r="L2" i="1" s="1"/>
  <c r="M2" i="1"/>
  <c r="N2" i="1" s="1"/>
  <c r="O2" i="1" s="1"/>
  <c r="P2" i="1"/>
  <c r="Q2" i="1" s="1"/>
  <c r="R2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P3" i="1"/>
  <c r="Q3" i="1" s="1"/>
  <c r="R3" i="1" s="1"/>
  <c r="P4" i="1"/>
  <c r="Q4" i="1" s="1"/>
  <c r="R4" i="1" s="1"/>
  <c r="P5" i="1"/>
  <c r="Q5" i="1" s="1"/>
  <c r="R5" i="1" s="1"/>
  <c r="P6" i="1"/>
  <c r="Q6" i="1" s="1"/>
  <c r="R6" i="1" s="1"/>
  <c r="P7" i="1"/>
  <c r="Q7" i="1" s="1"/>
  <c r="R7" i="1" s="1"/>
  <c r="P8" i="1"/>
  <c r="Q8" i="1" s="1"/>
  <c r="R8" i="1" s="1"/>
  <c r="P9" i="1"/>
  <c r="Q9" i="1" s="1"/>
  <c r="R9" i="1" s="1"/>
  <c r="P10" i="1"/>
  <c r="Q10" i="1" s="1"/>
  <c r="R10" i="1" s="1"/>
  <c r="P11" i="1"/>
  <c r="Q11" i="1" s="1"/>
  <c r="R11" i="1" s="1"/>
  <c r="P12" i="1"/>
  <c r="Q12" i="1" s="1"/>
  <c r="R12" i="1" s="1"/>
  <c r="P13" i="1"/>
  <c r="Q13" i="1" s="1"/>
  <c r="R13" i="1" s="1"/>
  <c r="P14" i="1"/>
  <c r="Q14" i="1" s="1"/>
  <c r="R14" i="1" s="1"/>
  <c r="P15" i="1"/>
  <c r="Q15" i="1" s="1"/>
  <c r="R15" i="1" s="1"/>
  <c r="P16" i="1"/>
  <c r="Q16" i="1" s="1"/>
  <c r="R16" i="1" s="1"/>
  <c r="P17" i="1"/>
  <c r="Q17" i="1" s="1"/>
  <c r="R17" i="1" s="1"/>
  <c r="P18" i="1"/>
  <c r="Q18" i="1" s="1"/>
  <c r="R18" i="1" s="1"/>
  <c r="P19" i="1"/>
  <c r="Q19" i="1" s="1"/>
  <c r="R19" i="1" s="1"/>
  <c r="P20" i="1"/>
  <c r="Q20" i="1" s="1"/>
  <c r="R20" i="1" s="1"/>
  <c r="P21" i="1"/>
  <c r="Q21" i="1" s="1"/>
  <c r="R21" i="1" s="1"/>
  <c r="P22" i="1"/>
  <c r="Q22" i="1" s="1"/>
  <c r="R22" i="1" s="1"/>
  <c r="P23" i="1"/>
  <c r="Q23" i="1" s="1"/>
  <c r="R23" i="1" s="1"/>
  <c r="P24" i="1"/>
  <c r="Q24" i="1" s="1"/>
  <c r="R24" i="1" s="1"/>
  <c r="P25" i="1"/>
  <c r="Q25" i="1" s="1"/>
  <c r="R25" i="1" s="1"/>
  <c r="P26" i="1"/>
  <c r="Q26" i="1" s="1"/>
  <c r="R26" i="1" s="1"/>
  <c r="P27" i="1"/>
  <c r="Q27" i="1" s="1"/>
  <c r="R27" i="1" s="1"/>
  <c r="P28" i="1"/>
  <c r="Q28" i="1" s="1"/>
  <c r="R28" i="1" s="1"/>
  <c r="P29" i="1"/>
  <c r="Q29" i="1" s="1"/>
  <c r="R29" i="1" s="1"/>
  <c r="P30" i="1"/>
  <c r="Q30" i="1" s="1"/>
  <c r="R30" i="1" s="1"/>
  <c r="P31" i="1"/>
  <c r="Q31" i="1" s="1"/>
  <c r="R31" i="1" s="1"/>
  <c r="P32" i="1"/>
  <c r="Q32" i="1" s="1"/>
  <c r="R32" i="1" s="1"/>
  <c r="P33" i="1"/>
  <c r="Q33" i="1" s="1"/>
  <c r="R33" i="1" s="1"/>
  <c r="P34" i="1"/>
  <c r="Q34" i="1" s="1"/>
  <c r="R34" i="1" s="1"/>
  <c r="P35" i="1"/>
  <c r="Q35" i="1" s="1"/>
  <c r="R35" i="1" s="1"/>
  <c r="P36" i="1"/>
  <c r="Q36" i="1" s="1"/>
  <c r="R36" i="1" s="1"/>
  <c r="P37" i="1"/>
  <c r="Q37" i="1" s="1"/>
  <c r="R37" i="1" s="1"/>
  <c r="P38" i="1"/>
  <c r="Q38" i="1" s="1"/>
  <c r="R38" i="1" s="1"/>
  <c r="P39" i="1"/>
  <c r="Q39" i="1" s="1"/>
  <c r="R39" i="1" s="1"/>
  <c r="P40" i="1"/>
  <c r="Q40" i="1" s="1"/>
  <c r="R40" i="1" s="1"/>
  <c r="P41" i="1"/>
  <c r="Q41" i="1" s="1"/>
  <c r="R41" i="1" s="1"/>
  <c r="P42" i="1"/>
  <c r="Q42" i="1" s="1"/>
  <c r="R42" i="1" s="1"/>
  <c r="P43" i="1"/>
  <c r="Q43" i="1" s="1"/>
  <c r="R43" i="1" s="1"/>
  <c r="P44" i="1"/>
  <c r="Q44" i="1" s="1"/>
  <c r="R44" i="1" s="1"/>
  <c r="P45" i="1"/>
  <c r="Q45" i="1" s="1"/>
  <c r="R45" i="1" s="1"/>
  <c r="P46" i="1"/>
  <c r="Q46" i="1" s="1"/>
  <c r="R46" i="1" s="1"/>
  <c r="P47" i="1"/>
  <c r="Q47" i="1" s="1"/>
  <c r="R47" i="1" s="1"/>
  <c r="P48" i="1"/>
  <c r="Q48" i="1" s="1"/>
  <c r="R48" i="1" s="1"/>
  <c r="P49" i="1"/>
  <c r="Q49" i="1" s="1"/>
  <c r="R49" i="1" s="1"/>
  <c r="P50" i="1"/>
  <c r="Q50" i="1" s="1"/>
  <c r="R50" i="1" s="1"/>
  <c r="P51" i="1"/>
  <c r="Q51" i="1" s="1"/>
  <c r="R51" i="1" s="1"/>
  <c r="P52" i="1"/>
  <c r="Q52" i="1" s="1"/>
  <c r="R52" i="1" s="1"/>
  <c r="P53" i="1"/>
  <c r="Q53" i="1" s="1"/>
  <c r="R53" i="1" s="1"/>
  <c r="P54" i="1"/>
  <c r="Q54" i="1" s="1"/>
  <c r="R54" i="1" s="1"/>
  <c r="P55" i="1"/>
  <c r="Q55" i="1" s="1"/>
  <c r="R55" i="1" s="1"/>
  <c r="P56" i="1"/>
  <c r="Q56" i="1" s="1"/>
  <c r="R56" i="1" s="1"/>
  <c r="P57" i="1"/>
  <c r="Q57" i="1" s="1"/>
  <c r="R57" i="1" s="1"/>
  <c r="P58" i="1"/>
  <c r="Q58" i="1" s="1"/>
  <c r="R58" i="1" s="1"/>
  <c r="P59" i="1"/>
  <c r="Q59" i="1" s="1"/>
  <c r="R59" i="1" s="1"/>
  <c r="P60" i="1"/>
  <c r="Q60" i="1" s="1"/>
  <c r="R60" i="1" s="1"/>
  <c r="P61" i="1"/>
  <c r="Q61" i="1" s="1"/>
  <c r="R61" i="1" s="1"/>
  <c r="P62" i="1"/>
  <c r="Q62" i="1" s="1"/>
  <c r="R62" i="1" s="1"/>
  <c r="P63" i="1"/>
  <c r="Q63" i="1" s="1"/>
  <c r="R63" i="1" s="1"/>
  <c r="P64" i="1"/>
  <c r="Q64" i="1" s="1"/>
  <c r="R64" i="1" s="1"/>
  <c r="P65" i="1"/>
  <c r="Q65" i="1" s="1"/>
  <c r="R65" i="1" s="1"/>
  <c r="P66" i="1"/>
  <c r="Q66" i="1" s="1"/>
  <c r="R66" i="1" s="1"/>
  <c r="P67" i="1"/>
  <c r="Q67" i="1" s="1"/>
  <c r="R67" i="1" s="1"/>
  <c r="P68" i="1"/>
  <c r="Q68" i="1" s="1"/>
  <c r="R68" i="1" s="1"/>
  <c r="P69" i="1"/>
  <c r="Q69" i="1" s="1"/>
  <c r="R69" i="1" s="1"/>
  <c r="P70" i="1"/>
  <c r="Q70" i="1" s="1"/>
  <c r="R70" i="1" s="1"/>
  <c r="P71" i="1"/>
  <c r="Q71" i="1" s="1"/>
  <c r="R71" i="1" s="1"/>
  <c r="P72" i="1"/>
  <c r="Q72" i="1" s="1"/>
  <c r="R72" i="1" s="1"/>
  <c r="P73" i="1"/>
  <c r="Q73" i="1" s="1"/>
  <c r="R73" i="1" s="1"/>
  <c r="P74" i="1"/>
  <c r="Q74" i="1" s="1"/>
  <c r="R74" i="1" s="1"/>
  <c r="P75" i="1"/>
  <c r="Q75" i="1" s="1"/>
  <c r="R75" i="1" s="1"/>
  <c r="P76" i="1"/>
  <c r="Q76" i="1" s="1"/>
  <c r="R76" i="1" s="1"/>
  <c r="P77" i="1"/>
  <c r="Q77" i="1" s="1"/>
  <c r="R77" i="1" s="1"/>
  <c r="P78" i="1"/>
  <c r="Q78" i="1" s="1"/>
  <c r="R78" i="1" s="1"/>
  <c r="P79" i="1"/>
  <c r="Q79" i="1" s="1"/>
  <c r="R79" i="1" s="1"/>
  <c r="P80" i="1"/>
  <c r="Q80" i="1" s="1"/>
  <c r="R80" i="1" s="1"/>
  <c r="P81" i="1"/>
  <c r="Q81" i="1" s="1"/>
  <c r="R81" i="1" s="1"/>
  <c r="P82" i="1"/>
  <c r="Q82" i="1" s="1"/>
  <c r="R82" i="1" s="1"/>
  <c r="P83" i="1"/>
  <c r="Q83" i="1" s="1"/>
  <c r="R83" i="1" s="1"/>
  <c r="P84" i="1"/>
  <c r="Q84" i="1" s="1"/>
  <c r="R84" i="1" s="1"/>
  <c r="P85" i="1"/>
  <c r="Q85" i="1" s="1"/>
  <c r="R85" i="1" s="1"/>
  <c r="P86" i="1"/>
  <c r="Q86" i="1" s="1"/>
  <c r="R86" i="1" s="1"/>
  <c r="P87" i="1"/>
  <c r="Q87" i="1" s="1"/>
  <c r="R87" i="1" s="1"/>
  <c r="P88" i="1"/>
  <c r="Q88" i="1" s="1"/>
  <c r="R88" i="1" s="1"/>
  <c r="P89" i="1"/>
  <c r="Q89" i="1" s="1"/>
  <c r="R89" i="1" s="1"/>
  <c r="P90" i="1"/>
  <c r="Q90" i="1" s="1"/>
  <c r="R90" i="1" s="1"/>
  <c r="P91" i="1"/>
  <c r="Q91" i="1" s="1"/>
  <c r="R91" i="1" s="1"/>
  <c r="P92" i="1"/>
  <c r="Q92" i="1" s="1"/>
  <c r="R92" i="1" s="1"/>
  <c r="P93" i="1"/>
  <c r="Q93" i="1" s="1"/>
  <c r="R93" i="1" s="1"/>
  <c r="P94" i="1"/>
  <c r="Q94" i="1" s="1"/>
  <c r="R94" i="1" s="1"/>
  <c r="P95" i="1"/>
  <c r="Q95" i="1" s="1"/>
  <c r="R95" i="1" s="1"/>
  <c r="P96" i="1"/>
  <c r="Q96" i="1" s="1"/>
  <c r="R96" i="1" s="1"/>
  <c r="P97" i="1"/>
  <c r="Q97" i="1" s="1"/>
  <c r="R97" i="1" s="1"/>
  <c r="P98" i="1"/>
  <c r="Q98" i="1" s="1"/>
  <c r="R98" i="1" s="1"/>
  <c r="P99" i="1"/>
  <c r="Q99" i="1" s="1"/>
  <c r="R99" i="1" s="1"/>
  <c r="P100" i="1"/>
  <c r="Q100" i="1" s="1"/>
  <c r="R100" i="1" s="1"/>
  <c r="P101" i="1"/>
  <c r="Q101" i="1" s="1"/>
  <c r="R101" i="1" s="1"/>
  <c r="P102" i="1"/>
  <c r="Q102" i="1" s="1"/>
  <c r="R102" i="1" s="1"/>
  <c r="P103" i="1"/>
  <c r="Q103" i="1" s="1"/>
  <c r="R103" i="1" s="1"/>
  <c r="P104" i="1"/>
  <c r="Q104" i="1" s="1"/>
  <c r="R104" i="1" s="1"/>
  <c r="P105" i="1"/>
  <c r="Q105" i="1" s="1"/>
  <c r="R105" i="1" s="1"/>
  <c r="P106" i="1"/>
  <c r="Q106" i="1" s="1"/>
  <c r="R106" i="1" s="1"/>
  <c r="P107" i="1"/>
  <c r="Q107" i="1" s="1"/>
  <c r="R107" i="1" s="1"/>
  <c r="P108" i="1"/>
  <c r="Q108" i="1" s="1"/>
  <c r="R108" i="1" s="1"/>
  <c r="P109" i="1"/>
  <c r="Q109" i="1" s="1"/>
  <c r="R109" i="1" s="1"/>
  <c r="P110" i="1"/>
  <c r="Q110" i="1" s="1"/>
  <c r="R110" i="1" s="1"/>
  <c r="P111" i="1"/>
  <c r="Q111" i="1" s="1"/>
  <c r="R111" i="1" s="1"/>
  <c r="P112" i="1"/>
  <c r="Q112" i="1" s="1"/>
  <c r="R112" i="1" s="1"/>
  <c r="P113" i="1"/>
  <c r="Q113" i="1" s="1"/>
  <c r="R113" i="1" s="1"/>
  <c r="P114" i="1"/>
  <c r="Q114" i="1" s="1"/>
  <c r="R114" i="1" s="1"/>
  <c r="P115" i="1"/>
  <c r="Q115" i="1" s="1"/>
  <c r="R115" i="1" s="1"/>
  <c r="P116" i="1"/>
  <c r="Q116" i="1" s="1"/>
  <c r="R116" i="1" s="1"/>
  <c r="P117" i="1"/>
  <c r="Q117" i="1" s="1"/>
  <c r="R117" i="1" s="1"/>
  <c r="P118" i="1"/>
  <c r="Q118" i="1" s="1"/>
  <c r="R118" i="1" s="1"/>
  <c r="P119" i="1"/>
  <c r="Q119" i="1" s="1"/>
  <c r="R119" i="1" s="1"/>
  <c r="P120" i="1"/>
  <c r="Q120" i="1" s="1"/>
  <c r="R120" i="1" s="1"/>
  <c r="P121" i="1"/>
  <c r="Q121" i="1" s="1"/>
  <c r="R121" i="1" s="1"/>
  <c r="P122" i="1"/>
  <c r="Q122" i="1" s="1"/>
  <c r="R122" i="1" s="1"/>
  <c r="P123" i="1"/>
  <c r="Q123" i="1" s="1"/>
  <c r="R123" i="1" s="1"/>
  <c r="P124" i="1"/>
  <c r="Q124" i="1" s="1"/>
  <c r="R124" i="1" s="1"/>
  <c r="P125" i="1"/>
  <c r="Q125" i="1" s="1"/>
  <c r="R125" i="1" s="1"/>
  <c r="P126" i="1"/>
  <c r="Q126" i="1" s="1"/>
  <c r="R126" i="1" s="1"/>
  <c r="P127" i="1"/>
  <c r="Q127" i="1" s="1"/>
  <c r="R127" i="1" s="1"/>
  <c r="P128" i="1"/>
  <c r="Q128" i="1" s="1"/>
  <c r="R128" i="1" s="1"/>
  <c r="P129" i="1"/>
  <c r="Q129" i="1" s="1"/>
  <c r="R129" i="1" s="1"/>
  <c r="P130" i="1"/>
  <c r="Q130" i="1" s="1"/>
  <c r="R130" i="1" s="1"/>
  <c r="P131" i="1"/>
  <c r="Q131" i="1" s="1"/>
  <c r="R131" i="1" s="1"/>
  <c r="P132" i="1"/>
  <c r="Q132" i="1" s="1"/>
  <c r="R132" i="1" s="1"/>
  <c r="P133" i="1"/>
  <c r="Q133" i="1" s="1"/>
  <c r="R133" i="1" s="1"/>
  <c r="P134" i="1"/>
  <c r="Q134" i="1" s="1"/>
  <c r="R134" i="1" s="1"/>
  <c r="P135" i="1"/>
  <c r="Q135" i="1" s="1"/>
  <c r="R135" i="1" s="1"/>
  <c r="P136" i="1"/>
  <c r="Q136" i="1" s="1"/>
  <c r="R136" i="1" s="1"/>
  <c r="P137" i="1"/>
  <c r="Q137" i="1" s="1"/>
  <c r="R137" i="1" s="1"/>
  <c r="P138" i="1"/>
  <c r="Q138" i="1" s="1"/>
  <c r="R138" i="1" s="1"/>
  <c r="P139" i="1"/>
  <c r="Q139" i="1" s="1"/>
  <c r="R139" i="1" s="1"/>
  <c r="P140" i="1"/>
  <c r="Q140" i="1" s="1"/>
  <c r="R140" i="1" s="1"/>
  <c r="P141" i="1"/>
  <c r="Q141" i="1" s="1"/>
  <c r="R141" i="1" s="1"/>
  <c r="P142" i="1"/>
  <c r="Q142" i="1" s="1"/>
  <c r="R142" i="1" s="1"/>
  <c r="P143" i="1"/>
  <c r="Q143" i="1" s="1"/>
  <c r="R143" i="1" s="1"/>
  <c r="P144" i="1"/>
  <c r="Q144" i="1" s="1"/>
  <c r="R144" i="1" s="1"/>
  <c r="P145" i="1"/>
  <c r="Q145" i="1" s="1"/>
  <c r="R145" i="1" s="1"/>
  <c r="P146" i="1"/>
  <c r="Q146" i="1" s="1"/>
  <c r="R146" i="1" s="1"/>
  <c r="P147" i="1"/>
  <c r="Q147" i="1" s="1"/>
  <c r="R147" i="1" s="1"/>
  <c r="P148" i="1"/>
  <c r="Q148" i="1" s="1"/>
  <c r="R148" i="1" s="1"/>
  <c r="P149" i="1"/>
  <c r="Q149" i="1" s="1"/>
  <c r="R149" i="1" s="1"/>
  <c r="P150" i="1"/>
  <c r="Q150" i="1" s="1"/>
  <c r="R150" i="1" s="1"/>
  <c r="P151" i="1"/>
  <c r="Q151" i="1" s="1"/>
  <c r="R151" i="1" s="1"/>
  <c r="P152" i="1"/>
  <c r="Q152" i="1" s="1"/>
  <c r="R152" i="1" s="1"/>
  <c r="P153" i="1"/>
  <c r="Q153" i="1" s="1"/>
  <c r="R153" i="1" s="1"/>
  <c r="P154" i="1"/>
  <c r="Q154" i="1" s="1"/>
  <c r="R154" i="1" s="1"/>
  <c r="P155" i="1"/>
  <c r="Q155" i="1" s="1"/>
  <c r="R155" i="1" s="1"/>
  <c r="P156" i="1"/>
  <c r="Q156" i="1" s="1"/>
  <c r="R156" i="1" s="1"/>
  <c r="P157" i="1"/>
  <c r="Q157" i="1" s="1"/>
  <c r="R157" i="1" s="1"/>
  <c r="P158" i="1"/>
  <c r="Q158" i="1" s="1"/>
  <c r="R158" i="1" s="1"/>
  <c r="P159" i="1"/>
  <c r="Q159" i="1" s="1"/>
  <c r="R159" i="1" s="1"/>
  <c r="P160" i="1"/>
  <c r="Q160" i="1" s="1"/>
  <c r="R160" i="1" s="1"/>
  <c r="P161" i="1"/>
  <c r="Q161" i="1" s="1"/>
  <c r="R161" i="1" s="1"/>
  <c r="P162" i="1"/>
  <c r="Q162" i="1" s="1"/>
  <c r="R162" i="1" s="1"/>
  <c r="P163" i="1"/>
  <c r="Q163" i="1" s="1"/>
  <c r="R163" i="1" s="1"/>
  <c r="P164" i="1"/>
  <c r="Q164" i="1" s="1"/>
  <c r="R164" i="1" s="1"/>
  <c r="P165" i="1"/>
  <c r="Q165" i="1" s="1"/>
  <c r="R165" i="1" s="1"/>
  <c r="P166" i="1"/>
  <c r="Q166" i="1" s="1"/>
  <c r="R166" i="1" s="1"/>
  <c r="P167" i="1"/>
  <c r="Q167" i="1" s="1"/>
  <c r="R167" i="1" s="1"/>
  <c r="P168" i="1"/>
  <c r="Q168" i="1" s="1"/>
  <c r="R168" i="1" s="1"/>
  <c r="P169" i="1"/>
  <c r="Q169" i="1" s="1"/>
  <c r="R169" i="1" s="1"/>
  <c r="P170" i="1"/>
  <c r="Q170" i="1" s="1"/>
  <c r="R170" i="1" s="1"/>
  <c r="P171" i="1"/>
  <c r="Q171" i="1" s="1"/>
  <c r="R171" i="1" s="1"/>
  <c r="P172" i="1"/>
  <c r="Q172" i="1" s="1"/>
  <c r="R172" i="1" s="1"/>
  <c r="P173" i="1"/>
  <c r="Q173" i="1" s="1"/>
  <c r="R173" i="1" s="1"/>
  <c r="P174" i="1"/>
  <c r="Q174" i="1" s="1"/>
  <c r="R174" i="1" s="1"/>
  <c r="P175" i="1"/>
  <c r="Q175" i="1" s="1"/>
  <c r="R175" i="1" s="1"/>
  <c r="P176" i="1"/>
  <c r="Q176" i="1" s="1"/>
  <c r="R176" i="1" s="1"/>
  <c r="P177" i="1"/>
  <c r="Q177" i="1" s="1"/>
  <c r="R177" i="1" s="1"/>
  <c r="P178" i="1"/>
  <c r="Q178" i="1" s="1"/>
  <c r="R178" i="1" s="1"/>
  <c r="P179" i="1"/>
  <c r="Q179" i="1" s="1"/>
  <c r="R179" i="1" s="1"/>
  <c r="P180" i="1"/>
  <c r="Q180" i="1" s="1"/>
  <c r="R180" i="1" s="1"/>
  <c r="P181" i="1"/>
  <c r="Q181" i="1" s="1"/>
  <c r="R181" i="1" s="1"/>
  <c r="P182" i="1"/>
  <c r="Q182" i="1" s="1"/>
  <c r="R182" i="1" s="1"/>
  <c r="P183" i="1"/>
  <c r="Q183" i="1" s="1"/>
  <c r="R183" i="1" s="1"/>
  <c r="P184" i="1"/>
  <c r="Q184" i="1" s="1"/>
  <c r="R184" i="1" s="1"/>
  <c r="P185" i="1"/>
  <c r="Q185" i="1" s="1"/>
  <c r="R185" i="1" s="1"/>
  <c r="P186" i="1"/>
  <c r="Q186" i="1" s="1"/>
  <c r="R186" i="1" s="1"/>
  <c r="P187" i="1"/>
  <c r="Q187" i="1" s="1"/>
  <c r="R187" i="1" s="1"/>
  <c r="P188" i="1"/>
  <c r="Q188" i="1" s="1"/>
  <c r="R188" i="1" s="1"/>
  <c r="P189" i="1"/>
  <c r="Q189" i="1" s="1"/>
  <c r="R189" i="1" s="1"/>
  <c r="P190" i="1"/>
  <c r="Q190" i="1" s="1"/>
  <c r="R190" i="1" s="1"/>
  <c r="P191" i="1"/>
  <c r="Q191" i="1" s="1"/>
  <c r="R191" i="1" s="1"/>
  <c r="P192" i="1"/>
  <c r="Q192" i="1" s="1"/>
  <c r="R192" i="1" s="1"/>
  <c r="P193" i="1"/>
  <c r="Q193" i="1" s="1"/>
  <c r="R193" i="1" s="1"/>
  <c r="P194" i="1"/>
  <c r="Q194" i="1" s="1"/>
  <c r="R194" i="1" s="1"/>
  <c r="P195" i="1"/>
  <c r="Q195" i="1" s="1"/>
  <c r="R195" i="1" s="1"/>
  <c r="P196" i="1"/>
  <c r="Q196" i="1" s="1"/>
  <c r="R196" i="1" s="1"/>
  <c r="P197" i="1"/>
  <c r="Q197" i="1" s="1"/>
  <c r="R197" i="1" s="1"/>
  <c r="P198" i="1"/>
  <c r="Q198" i="1" s="1"/>
  <c r="R198" i="1" s="1"/>
  <c r="P199" i="1"/>
  <c r="Q199" i="1" s="1"/>
  <c r="R199" i="1" s="1"/>
  <c r="P200" i="1"/>
  <c r="Q200" i="1" s="1"/>
  <c r="R200" i="1" s="1"/>
  <c r="P201" i="1"/>
  <c r="Q201" i="1" s="1"/>
  <c r="R201" i="1" s="1"/>
  <c r="P202" i="1"/>
  <c r="Q202" i="1" s="1"/>
  <c r="R202" i="1" s="1"/>
  <c r="P203" i="1"/>
  <c r="Q203" i="1" s="1"/>
  <c r="R203" i="1" s="1"/>
  <c r="P204" i="1"/>
  <c r="Q204" i="1" s="1"/>
  <c r="R204" i="1" s="1"/>
  <c r="P205" i="1"/>
  <c r="Q205" i="1" s="1"/>
  <c r="R205" i="1" s="1"/>
  <c r="P206" i="1"/>
  <c r="Q206" i="1" s="1"/>
  <c r="R206" i="1" s="1"/>
  <c r="P207" i="1"/>
  <c r="Q207" i="1" s="1"/>
  <c r="R207" i="1" s="1"/>
  <c r="P208" i="1"/>
  <c r="Q208" i="1" s="1"/>
  <c r="R208" i="1" s="1"/>
  <c r="P209" i="1"/>
  <c r="Q209" i="1" s="1"/>
  <c r="R209" i="1" s="1"/>
  <c r="P210" i="1"/>
  <c r="Q210" i="1" s="1"/>
  <c r="R210" i="1" s="1"/>
  <c r="P211" i="1"/>
  <c r="Q211" i="1" s="1"/>
  <c r="R211" i="1" s="1"/>
  <c r="P212" i="1"/>
  <c r="Q212" i="1" s="1"/>
  <c r="R212" i="1" s="1"/>
  <c r="P213" i="1"/>
  <c r="Q213" i="1" s="1"/>
  <c r="R213" i="1" s="1"/>
  <c r="P214" i="1"/>
  <c r="Q214" i="1" s="1"/>
  <c r="R214" i="1" s="1"/>
  <c r="P215" i="1"/>
  <c r="Q215" i="1" s="1"/>
  <c r="R215" i="1" s="1"/>
  <c r="P216" i="1"/>
  <c r="Q216" i="1" s="1"/>
  <c r="R216" i="1" s="1"/>
  <c r="P217" i="1"/>
  <c r="Q217" i="1" s="1"/>
  <c r="R217" i="1" s="1"/>
  <c r="P218" i="1"/>
  <c r="Q218" i="1" s="1"/>
  <c r="R218" i="1" s="1"/>
  <c r="P219" i="1"/>
  <c r="Q219" i="1" s="1"/>
  <c r="R219" i="1" s="1"/>
  <c r="P220" i="1"/>
  <c r="Q220" i="1" s="1"/>
  <c r="R220" i="1" s="1"/>
  <c r="P221" i="1"/>
  <c r="Q221" i="1" s="1"/>
  <c r="R221" i="1" s="1"/>
  <c r="P222" i="1"/>
  <c r="Q222" i="1" s="1"/>
  <c r="R222" i="1" s="1"/>
  <c r="P223" i="1"/>
  <c r="Q223" i="1" s="1"/>
  <c r="R223" i="1" s="1"/>
  <c r="P224" i="1"/>
  <c r="Q224" i="1" s="1"/>
  <c r="R224" i="1" s="1"/>
  <c r="P225" i="1"/>
  <c r="Q225" i="1" s="1"/>
  <c r="R225" i="1" s="1"/>
  <c r="P226" i="1"/>
  <c r="Q226" i="1" s="1"/>
  <c r="R226" i="1" s="1"/>
  <c r="P227" i="1"/>
  <c r="Q227" i="1" s="1"/>
  <c r="R227" i="1" s="1"/>
  <c r="P228" i="1"/>
  <c r="Q228" i="1" s="1"/>
  <c r="R228" i="1" s="1"/>
  <c r="P229" i="1"/>
  <c r="Q229" i="1" s="1"/>
  <c r="R229" i="1" s="1"/>
  <c r="P230" i="1"/>
  <c r="Q230" i="1" s="1"/>
  <c r="R230" i="1" s="1"/>
  <c r="P231" i="1"/>
  <c r="Q231" i="1" s="1"/>
  <c r="R231" i="1" s="1"/>
  <c r="P232" i="1"/>
  <c r="Q232" i="1" s="1"/>
  <c r="R232" i="1" s="1"/>
  <c r="P233" i="1"/>
  <c r="Q233" i="1" s="1"/>
  <c r="R233" i="1" s="1"/>
  <c r="P234" i="1"/>
  <c r="Q234" i="1" s="1"/>
  <c r="R234" i="1" s="1"/>
  <c r="P235" i="1"/>
  <c r="Q235" i="1" s="1"/>
  <c r="R235" i="1" s="1"/>
  <c r="P236" i="1"/>
  <c r="Q236" i="1" s="1"/>
  <c r="R236" i="1" s="1"/>
  <c r="P237" i="1"/>
  <c r="Q237" i="1" s="1"/>
  <c r="R237" i="1" s="1"/>
  <c r="P238" i="1"/>
  <c r="Q238" i="1" s="1"/>
  <c r="R238" i="1" s="1"/>
  <c r="P239" i="1"/>
  <c r="Q239" i="1" s="1"/>
  <c r="R239" i="1" s="1"/>
  <c r="P240" i="1"/>
  <c r="Q240" i="1" s="1"/>
  <c r="R240" i="1" s="1"/>
  <c r="P241" i="1"/>
  <c r="Q241" i="1" s="1"/>
  <c r="R241" i="1" s="1"/>
  <c r="P242" i="1"/>
  <c r="Q242" i="1" s="1"/>
  <c r="R242" i="1" s="1"/>
  <c r="P243" i="1"/>
  <c r="Q243" i="1" s="1"/>
  <c r="R243" i="1" s="1"/>
  <c r="P244" i="1"/>
  <c r="Q244" i="1" s="1"/>
  <c r="R244" i="1" s="1"/>
  <c r="P245" i="1"/>
  <c r="Q245" i="1" s="1"/>
  <c r="R245" i="1" s="1"/>
  <c r="P246" i="1"/>
  <c r="Q246" i="1" s="1"/>
  <c r="R246" i="1" s="1"/>
  <c r="P247" i="1"/>
  <c r="Q247" i="1" s="1"/>
  <c r="R247" i="1" s="1"/>
  <c r="P248" i="1"/>
  <c r="Q248" i="1" s="1"/>
  <c r="R248" i="1" s="1"/>
  <c r="P249" i="1"/>
  <c r="Q249" i="1" s="1"/>
  <c r="R249" i="1" s="1"/>
  <c r="P250" i="1"/>
  <c r="Q250" i="1" s="1"/>
  <c r="R250" i="1" s="1"/>
  <c r="P251" i="1"/>
  <c r="Q251" i="1" s="1"/>
  <c r="R251" i="1" s="1"/>
  <c r="P252" i="1"/>
  <c r="Q252" i="1" s="1"/>
  <c r="R252" i="1" s="1"/>
  <c r="P253" i="1"/>
  <c r="Q253" i="1" s="1"/>
  <c r="R253" i="1" s="1"/>
  <c r="P254" i="1"/>
  <c r="Q254" i="1" s="1"/>
  <c r="R254" i="1" s="1"/>
  <c r="P255" i="1"/>
  <c r="Q255" i="1" s="1"/>
  <c r="R255" i="1" s="1"/>
  <c r="P256" i="1"/>
  <c r="Q256" i="1" s="1"/>
  <c r="R256" i="1" s="1"/>
  <c r="P257" i="1"/>
  <c r="Q257" i="1" s="1"/>
  <c r="R257" i="1" s="1"/>
  <c r="P258" i="1"/>
  <c r="Q258" i="1" s="1"/>
  <c r="R258" i="1" s="1"/>
  <c r="P259" i="1"/>
  <c r="Q259" i="1" s="1"/>
  <c r="R259" i="1" s="1"/>
  <c r="P260" i="1"/>
  <c r="Q260" i="1" s="1"/>
  <c r="R260" i="1" s="1"/>
  <c r="P261" i="1"/>
  <c r="Q261" i="1" s="1"/>
  <c r="R261" i="1" s="1"/>
  <c r="P262" i="1"/>
  <c r="Q262" i="1" s="1"/>
  <c r="R262" i="1" s="1"/>
  <c r="P263" i="1"/>
  <c r="Q263" i="1" s="1"/>
  <c r="R263" i="1" s="1"/>
  <c r="P264" i="1"/>
  <c r="Q264" i="1" s="1"/>
  <c r="R264" i="1" s="1"/>
  <c r="P265" i="1"/>
  <c r="Q265" i="1" s="1"/>
  <c r="R265" i="1" s="1"/>
  <c r="P266" i="1"/>
  <c r="Q266" i="1" s="1"/>
  <c r="R266" i="1" s="1"/>
  <c r="P267" i="1"/>
  <c r="Q267" i="1" s="1"/>
  <c r="R267" i="1" s="1"/>
  <c r="P268" i="1"/>
  <c r="Q268" i="1" s="1"/>
  <c r="R268" i="1" s="1"/>
  <c r="P269" i="1"/>
  <c r="Q269" i="1" s="1"/>
  <c r="R269" i="1" s="1"/>
  <c r="P270" i="1"/>
  <c r="Q270" i="1" s="1"/>
  <c r="R270" i="1" s="1"/>
  <c r="P271" i="1"/>
  <c r="Q271" i="1" s="1"/>
  <c r="R271" i="1" s="1"/>
  <c r="P272" i="1"/>
  <c r="Q272" i="1" s="1"/>
  <c r="R272" i="1" s="1"/>
  <c r="P273" i="1"/>
  <c r="Q273" i="1" s="1"/>
  <c r="R273" i="1" s="1"/>
  <c r="P274" i="1"/>
  <c r="Q274" i="1" s="1"/>
  <c r="R274" i="1" s="1"/>
  <c r="P275" i="1"/>
  <c r="Q275" i="1" s="1"/>
  <c r="R275" i="1" s="1"/>
  <c r="P276" i="1"/>
  <c r="Q276" i="1" s="1"/>
  <c r="R276" i="1" s="1"/>
  <c r="P277" i="1"/>
  <c r="Q277" i="1" s="1"/>
  <c r="R277" i="1" s="1"/>
  <c r="P278" i="1"/>
  <c r="Q278" i="1" s="1"/>
  <c r="R278" i="1" s="1"/>
  <c r="P279" i="1"/>
  <c r="Q279" i="1" s="1"/>
  <c r="R279" i="1" s="1"/>
  <c r="P280" i="1"/>
  <c r="Q280" i="1" s="1"/>
  <c r="R280" i="1" s="1"/>
  <c r="P281" i="1"/>
  <c r="Q281" i="1" s="1"/>
  <c r="R281" i="1" s="1"/>
  <c r="P282" i="1"/>
  <c r="Q282" i="1" s="1"/>
  <c r="R282" i="1" s="1"/>
  <c r="P283" i="1"/>
  <c r="Q283" i="1" s="1"/>
  <c r="R283" i="1" s="1"/>
  <c r="P284" i="1"/>
  <c r="Q284" i="1" s="1"/>
  <c r="R284" i="1" s="1"/>
  <c r="P285" i="1"/>
  <c r="Q285" i="1" s="1"/>
  <c r="R285" i="1" s="1"/>
  <c r="P286" i="1"/>
  <c r="Q286" i="1" s="1"/>
  <c r="R286" i="1" s="1"/>
  <c r="P287" i="1"/>
  <c r="Q287" i="1" s="1"/>
  <c r="R287" i="1" s="1"/>
  <c r="P288" i="1"/>
  <c r="Q288" i="1" s="1"/>
  <c r="R288" i="1" s="1"/>
  <c r="P289" i="1"/>
  <c r="Q289" i="1" s="1"/>
  <c r="R289" i="1" s="1"/>
  <c r="P290" i="1"/>
  <c r="Q290" i="1" s="1"/>
  <c r="R290" i="1" s="1"/>
  <c r="P291" i="1"/>
  <c r="Q291" i="1" s="1"/>
  <c r="R291" i="1" s="1"/>
  <c r="P292" i="1"/>
  <c r="Q292" i="1" s="1"/>
  <c r="R292" i="1" s="1"/>
  <c r="P293" i="1"/>
  <c r="Q293" i="1" s="1"/>
  <c r="R293" i="1" s="1"/>
  <c r="P294" i="1"/>
  <c r="Q294" i="1" s="1"/>
  <c r="R294" i="1" s="1"/>
  <c r="P295" i="1"/>
  <c r="Q295" i="1" s="1"/>
  <c r="R295" i="1" s="1"/>
  <c r="P296" i="1"/>
  <c r="Q296" i="1" s="1"/>
  <c r="R296" i="1" s="1"/>
  <c r="P297" i="1"/>
  <c r="Q297" i="1" s="1"/>
  <c r="R297" i="1" s="1"/>
  <c r="P298" i="1"/>
  <c r="Q298" i="1" s="1"/>
  <c r="R298" i="1" s="1"/>
  <c r="P299" i="1"/>
  <c r="Q299" i="1" s="1"/>
  <c r="R299" i="1" s="1"/>
  <c r="P300" i="1"/>
  <c r="Q300" i="1" s="1"/>
  <c r="R300" i="1" s="1"/>
  <c r="P301" i="1"/>
  <c r="Q301" i="1" s="1"/>
  <c r="R301" i="1" s="1"/>
  <c r="P302" i="1"/>
  <c r="Q302" i="1" s="1"/>
  <c r="R302" i="1" s="1"/>
  <c r="P303" i="1"/>
  <c r="Q303" i="1" s="1"/>
  <c r="R303" i="1" s="1"/>
  <c r="P304" i="1"/>
  <c r="Q304" i="1" s="1"/>
  <c r="R304" i="1" s="1"/>
  <c r="P305" i="1"/>
  <c r="Q305" i="1" s="1"/>
  <c r="R305" i="1" s="1"/>
  <c r="P306" i="1"/>
  <c r="Q306" i="1" s="1"/>
  <c r="R306" i="1" s="1"/>
  <c r="P307" i="1"/>
  <c r="Q307" i="1" s="1"/>
  <c r="R307" i="1" s="1"/>
  <c r="P308" i="1"/>
  <c r="Q308" i="1" s="1"/>
  <c r="R308" i="1" s="1"/>
  <c r="P309" i="1"/>
  <c r="Q309" i="1" s="1"/>
  <c r="R309" i="1" s="1"/>
  <c r="P310" i="1"/>
  <c r="Q310" i="1" s="1"/>
  <c r="R310" i="1" s="1"/>
  <c r="P311" i="1"/>
  <c r="Q311" i="1" s="1"/>
  <c r="R311" i="1" s="1"/>
  <c r="P312" i="1"/>
  <c r="Q312" i="1" s="1"/>
  <c r="R312" i="1" s="1"/>
  <c r="P313" i="1"/>
  <c r="Q313" i="1" s="1"/>
  <c r="R313" i="1" s="1"/>
  <c r="P314" i="1"/>
  <c r="Q314" i="1" s="1"/>
  <c r="R314" i="1" s="1"/>
  <c r="P315" i="1"/>
  <c r="Q315" i="1" s="1"/>
  <c r="R315" i="1" s="1"/>
  <c r="P316" i="1"/>
  <c r="Q316" i="1" s="1"/>
  <c r="R316" i="1" s="1"/>
  <c r="P317" i="1"/>
  <c r="Q317" i="1" s="1"/>
  <c r="R317" i="1" s="1"/>
  <c r="P318" i="1"/>
  <c r="Q318" i="1" s="1"/>
  <c r="R318" i="1" s="1"/>
  <c r="P319" i="1"/>
  <c r="Q319" i="1" s="1"/>
  <c r="R319" i="1" s="1"/>
  <c r="P320" i="1"/>
  <c r="Q320" i="1" s="1"/>
  <c r="R320" i="1" s="1"/>
  <c r="P321" i="1"/>
  <c r="Q321" i="1" s="1"/>
  <c r="R321" i="1" s="1"/>
  <c r="P322" i="1"/>
  <c r="Q322" i="1" s="1"/>
  <c r="R322" i="1" s="1"/>
  <c r="P323" i="1"/>
  <c r="Q323" i="1" s="1"/>
  <c r="R323" i="1" s="1"/>
  <c r="P324" i="1"/>
  <c r="Q324" i="1" s="1"/>
  <c r="R324" i="1" s="1"/>
  <c r="P325" i="1"/>
  <c r="Q325" i="1" s="1"/>
  <c r="R325" i="1" s="1"/>
  <c r="P326" i="1"/>
  <c r="Q326" i="1" s="1"/>
  <c r="R326" i="1" s="1"/>
  <c r="P327" i="1"/>
  <c r="Q327" i="1" s="1"/>
  <c r="R327" i="1" s="1"/>
  <c r="P328" i="1"/>
  <c r="Q328" i="1" s="1"/>
  <c r="R328" i="1" s="1"/>
  <c r="P329" i="1"/>
  <c r="Q329" i="1" s="1"/>
  <c r="R329" i="1" s="1"/>
  <c r="P330" i="1"/>
  <c r="Q330" i="1" s="1"/>
  <c r="R330" i="1" s="1"/>
  <c r="P331" i="1"/>
  <c r="Q331" i="1" s="1"/>
  <c r="R331" i="1" s="1"/>
  <c r="P332" i="1"/>
  <c r="Q332" i="1" s="1"/>
  <c r="R332" i="1" s="1"/>
  <c r="P333" i="1"/>
  <c r="Q333" i="1" s="1"/>
  <c r="R333" i="1" s="1"/>
  <c r="P334" i="1"/>
  <c r="Q334" i="1" s="1"/>
  <c r="R334" i="1" s="1"/>
  <c r="P335" i="1"/>
  <c r="Q335" i="1" s="1"/>
  <c r="R335" i="1" s="1"/>
  <c r="P336" i="1"/>
  <c r="Q336" i="1" s="1"/>
  <c r="R336" i="1" s="1"/>
  <c r="P337" i="1"/>
  <c r="Q337" i="1" s="1"/>
  <c r="R337" i="1" s="1"/>
  <c r="P338" i="1"/>
  <c r="Q338" i="1" s="1"/>
  <c r="R338" i="1" s="1"/>
  <c r="P339" i="1"/>
  <c r="Q339" i="1" s="1"/>
  <c r="R339" i="1" s="1"/>
  <c r="P340" i="1"/>
  <c r="Q340" i="1" s="1"/>
  <c r="R340" i="1" s="1"/>
  <c r="P341" i="1"/>
  <c r="Q341" i="1" s="1"/>
  <c r="R341" i="1" s="1"/>
  <c r="P342" i="1"/>
  <c r="Q342" i="1" s="1"/>
  <c r="R342" i="1" s="1"/>
  <c r="P343" i="1"/>
  <c r="Q343" i="1" s="1"/>
  <c r="R343" i="1" s="1"/>
  <c r="P344" i="1"/>
  <c r="Q344" i="1" s="1"/>
  <c r="R344" i="1" s="1"/>
  <c r="P345" i="1"/>
  <c r="Q345" i="1" s="1"/>
  <c r="R345" i="1" s="1"/>
  <c r="P346" i="1"/>
  <c r="Q346" i="1" s="1"/>
  <c r="R346" i="1" s="1"/>
  <c r="P347" i="1"/>
  <c r="Q347" i="1" s="1"/>
  <c r="R347" i="1" s="1"/>
  <c r="P348" i="1"/>
  <c r="Q348" i="1" s="1"/>
  <c r="R348" i="1" s="1"/>
  <c r="P349" i="1"/>
  <c r="Q349" i="1" s="1"/>
  <c r="R349" i="1" s="1"/>
  <c r="P350" i="1"/>
  <c r="Q350" i="1" s="1"/>
  <c r="R350" i="1" s="1"/>
  <c r="P351" i="1"/>
  <c r="Q351" i="1" s="1"/>
  <c r="R351" i="1" s="1"/>
  <c r="P352" i="1"/>
  <c r="Q352" i="1" s="1"/>
  <c r="R352" i="1" s="1"/>
  <c r="P353" i="1"/>
  <c r="Q353" i="1" s="1"/>
  <c r="R353" i="1" s="1"/>
  <c r="P354" i="1"/>
  <c r="Q354" i="1" s="1"/>
  <c r="R354" i="1" s="1"/>
  <c r="P355" i="1"/>
  <c r="Q355" i="1" s="1"/>
  <c r="R355" i="1" s="1"/>
  <c r="P356" i="1"/>
  <c r="Q356" i="1" s="1"/>
  <c r="R356" i="1" s="1"/>
  <c r="P357" i="1"/>
  <c r="Q357" i="1" s="1"/>
  <c r="R357" i="1" s="1"/>
  <c r="P358" i="1"/>
  <c r="Q358" i="1" s="1"/>
  <c r="R358" i="1" s="1"/>
  <c r="P359" i="1"/>
  <c r="Q359" i="1" s="1"/>
  <c r="R359" i="1" s="1"/>
  <c r="P360" i="1"/>
  <c r="Q360" i="1" s="1"/>
  <c r="R360" i="1" s="1"/>
  <c r="P361" i="1"/>
  <c r="Q361" i="1" s="1"/>
  <c r="R361" i="1" s="1"/>
  <c r="P362" i="1"/>
  <c r="Q362" i="1" s="1"/>
  <c r="R362" i="1" s="1"/>
  <c r="P363" i="1"/>
  <c r="Q363" i="1" s="1"/>
  <c r="R363" i="1" s="1"/>
  <c r="P364" i="1"/>
  <c r="Q364" i="1" s="1"/>
  <c r="R364" i="1" s="1"/>
  <c r="P365" i="1"/>
  <c r="Q365" i="1" s="1"/>
  <c r="R365" i="1" s="1"/>
  <c r="P366" i="1"/>
  <c r="Q366" i="1" s="1"/>
  <c r="R366" i="1" s="1"/>
  <c r="P367" i="1"/>
  <c r="Q367" i="1" s="1"/>
  <c r="R367" i="1" s="1"/>
  <c r="P368" i="1"/>
  <c r="Q368" i="1" s="1"/>
  <c r="R368" i="1" s="1"/>
  <c r="P369" i="1"/>
  <c r="Q369" i="1" s="1"/>
  <c r="R369" i="1" s="1"/>
  <c r="P370" i="1"/>
  <c r="Q370" i="1" s="1"/>
  <c r="R370" i="1" s="1"/>
  <c r="P371" i="1"/>
  <c r="Q371" i="1" s="1"/>
  <c r="R371" i="1" s="1"/>
  <c r="P372" i="1"/>
  <c r="Q372" i="1" s="1"/>
  <c r="R372" i="1" s="1"/>
  <c r="P373" i="1"/>
  <c r="Q373" i="1" s="1"/>
  <c r="R373" i="1" s="1"/>
  <c r="P374" i="1"/>
  <c r="Q374" i="1" s="1"/>
  <c r="R374" i="1" s="1"/>
  <c r="P375" i="1"/>
  <c r="Q375" i="1" s="1"/>
  <c r="R375" i="1" s="1"/>
  <c r="P376" i="1"/>
  <c r="Q376" i="1" s="1"/>
  <c r="R376" i="1" s="1"/>
  <c r="P377" i="1"/>
  <c r="Q377" i="1" s="1"/>
  <c r="R377" i="1" s="1"/>
  <c r="P378" i="1"/>
  <c r="Q378" i="1" s="1"/>
  <c r="R378" i="1" s="1"/>
  <c r="P379" i="1"/>
  <c r="Q379" i="1" s="1"/>
  <c r="R379" i="1" s="1"/>
  <c r="P380" i="1"/>
  <c r="Q380" i="1" s="1"/>
  <c r="R380" i="1" s="1"/>
  <c r="P381" i="1"/>
  <c r="Q381" i="1" s="1"/>
  <c r="R381" i="1" s="1"/>
  <c r="P382" i="1"/>
  <c r="Q382" i="1" s="1"/>
  <c r="R382" i="1" s="1"/>
  <c r="P383" i="1"/>
  <c r="Q383" i="1" s="1"/>
  <c r="R383" i="1" s="1"/>
  <c r="P384" i="1"/>
  <c r="Q384" i="1" s="1"/>
  <c r="R384" i="1" s="1"/>
  <c r="P385" i="1"/>
  <c r="Q385" i="1" s="1"/>
  <c r="R385" i="1" s="1"/>
  <c r="P386" i="1"/>
  <c r="Q386" i="1" s="1"/>
  <c r="R386" i="1" s="1"/>
  <c r="P387" i="1"/>
  <c r="Q387" i="1" s="1"/>
  <c r="R387" i="1" s="1"/>
  <c r="P388" i="1"/>
  <c r="Q388" i="1" s="1"/>
  <c r="R388" i="1" s="1"/>
  <c r="P389" i="1"/>
  <c r="Q389" i="1" s="1"/>
  <c r="R389" i="1" s="1"/>
  <c r="P390" i="1"/>
  <c r="Q390" i="1" s="1"/>
  <c r="R390" i="1" s="1"/>
  <c r="P391" i="1"/>
  <c r="Q391" i="1" s="1"/>
  <c r="R391" i="1" s="1"/>
  <c r="P392" i="1"/>
  <c r="Q392" i="1" s="1"/>
  <c r="R392" i="1" s="1"/>
  <c r="P393" i="1"/>
  <c r="Q393" i="1" s="1"/>
  <c r="R393" i="1" s="1"/>
  <c r="P394" i="1"/>
  <c r="Q394" i="1" s="1"/>
  <c r="R394" i="1" s="1"/>
  <c r="P395" i="1"/>
  <c r="Q395" i="1" s="1"/>
  <c r="R395" i="1" s="1"/>
  <c r="P396" i="1"/>
  <c r="Q396" i="1" s="1"/>
  <c r="R396" i="1" s="1"/>
  <c r="P397" i="1"/>
  <c r="Q397" i="1" s="1"/>
  <c r="R397" i="1" s="1"/>
  <c r="P398" i="1"/>
  <c r="Q398" i="1" s="1"/>
  <c r="R398" i="1" s="1"/>
  <c r="P399" i="1"/>
  <c r="Q399" i="1" s="1"/>
  <c r="R399" i="1" s="1"/>
  <c r="P400" i="1"/>
  <c r="Q400" i="1" s="1"/>
  <c r="R400" i="1" s="1"/>
  <c r="P401" i="1"/>
  <c r="Q401" i="1" s="1"/>
  <c r="R401" i="1" s="1"/>
  <c r="P402" i="1"/>
  <c r="Q402" i="1" s="1"/>
  <c r="R402" i="1" s="1"/>
  <c r="P403" i="1"/>
  <c r="Q403" i="1" s="1"/>
  <c r="R403" i="1" s="1"/>
  <c r="P404" i="1"/>
  <c r="Q404" i="1" s="1"/>
  <c r="R404" i="1" s="1"/>
  <c r="P405" i="1"/>
  <c r="Q405" i="1" s="1"/>
  <c r="R405" i="1" s="1"/>
  <c r="P406" i="1"/>
  <c r="Q406" i="1" s="1"/>
  <c r="R406" i="1" s="1"/>
  <c r="P407" i="1"/>
  <c r="Q407" i="1" s="1"/>
  <c r="R407" i="1" s="1"/>
  <c r="P408" i="1"/>
  <c r="Q408" i="1" s="1"/>
  <c r="R408" i="1" s="1"/>
  <c r="P409" i="1"/>
  <c r="Q409" i="1" s="1"/>
  <c r="R409" i="1" s="1"/>
  <c r="P410" i="1"/>
  <c r="Q410" i="1" s="1"/>
  <c r="R410" i="1" s="1"/>
  <c r="P411" i="1"/>
  <c r="Q411" i="1" s="1"/>
  <c r="R411" i="1" s="1"/>
  <c r="P412" i="1"/>
  <c r="Q412" i="1" s="1"/>
  <c r="R412" i="1" s="1"/>
  <c r="P413" i="1"/>
  <c r="Q413" i="1" s="1"/>
  <c r="R413" i="1" s="1"/>
  <c r="P414" i="1"/>
  <c r="Q414" i="1" s="1"/>
  <c r="R414" i="1" s="1"/>
  <c r="P415" i="1"/>
  <c r="Q415" i="1" s="1"/>
  <c r="R415" i="1" s="1"/>
  <c r="P416" i="1"/>
  <c r="Q416" i="1" s="1"/>
  <c r="R416" i="1" s="1"/>
  <c r="P417" i="1"/>
  <c r="Q417" i="1" s="1"/>
  <c r="R417" i="1" s="1"/>
  <c r="P418" i="1"/>
  <c r="Q418" i="1" s="1"/>
  <c r="R418" i="1" s="1"/>
  <c r="P419" i="1"/>
  <c r="Q419" i="1" s="1"/>
  <c r="R419" i="1" s="1"/>
  <c r="P420" i="1"/>
  <c r="Q420" i="1" s="1"/>
  <c r="R420" i="1" s="1"/>
  <c r="P421" i="1"/>
  <c r="Q421" i="1" s="1"/>
  <c r="R421" i="1" s="1"/>
  <c r="P422" i="1"/>
  <c r="Q422" i="1" s="1"/>
  <c r="R422" i="1" s="1"/>
  <c r="P423" i="1"/>
  <c r="Q423" i="1" s="1"/>
  <c r="R423" i="1" s="1"/>
  <c r="P424" i="1"/>
  <c r="Q424" i="1" s="1"/>
  <c r="R424" i="1" s="1"/>
  <c r="P425" i="1"/>
  <c r="Q425" i="1" s="1"/>
  <c r="R425" i="1" s="1"/>
  <c r="P426" i="1"/>
  <c r="Q426" i="1" s="1"/>
  <c r="R426" i="1" s="1"/>
  <c r="P427" i="1"/>
  <c r="Q427" i="1" s="1"/>
  <c r="R427" i="1" s="1"/>
  <c r="P428" i="1"/>
  <c r="Q428" i="1" s="1"/>
  <c r="R428" i="1" s="1"/>
  <c r="P429" i="1"/>
  <c r="Q429" i="1" s="1"/>
  <c r="R429" i="1" s="1"/>
  <c r="P430" i="1"/>
  <c r="Q430" i="1" s="1"/>
  <c r="R430" i="1" s="1"/>
  <c r="P431" i="1"/>
  <c r="Q431" i="1" s="1"/>
  <c r="R431" i="1" s="1"/>
  <c r="P432" i="1"/>
  <c r="Q432" i="1" s="1"/>
  <c r="R432" i="1" s="1"/>
  <c r="P433" i="1"/>
  <c r="Q433" i="1" s="1"/>
  <c r="R433" i="1" s="1"/>
  <c r="P434" i="1"/>
  <c r="Q434" i="1" s="1"/>
  <c r="R434" i="1" s="1"/>
  <c r="P435" i="1"/>
  <c r="Q435" i="1" s="1"/>
  <c r="R435" i="1" s="1"/>
  <c r="P436" i="1"/>
  <c r="Q436" i="1" s="1"/>
  <c r="R436" i="1" s="1"/>
  <c r="P437" i="1"/>
  <c r="Q437" i="1" s="1"/>
  <c r="R437" i="1" s="1"/>
  <c r="P438" i="1"/>
  <c r="Q438" i="1" s="1"/>
  <c r="R438" i="1" s="1"/>
  <c r="P439" i="1"/>
  <c r="Q439" i="1" s="1"/>
  <c r="R439" i="1" s="1"/>
  <c r="P440" i="1"/>
  <c r="Q440" i="1" s="1"/>
  <c r="R440" i="1" s="1"/>
  <c r="P441" i="1"/>
  <c r="Q441" i="1" s="1"/>
  <c r="R441" i="1" s="1"/>
  <c r="P442" i="1"/>
  <c r="Q442" i="1" s="1"/>
  <c r="R442" i="1" s="1"/>
  <c r="P443" i="1"/>
  <c r="Q443" i="1" s="1"/>
  <c r="R443" i="1" s="1"/>
  <c r="P444" i="1"/>
  <c r="Q444" i="1" s="1"/>
  <c r="R444" i="1" s="1"/>
  <c r="P445" i="1"/>
  <c r="Q445" i="1" s="1"/>
  <c r="R445" i="1" s="1"/>
  <c r="P446" i="1"/>
  <c r="Q446" i="1" s="1"/>
  <c r="R446" i="1" s="1"/>
  <c r="P447" i="1"/>
  <c r="Q447" i="1" s="1"/>
  <c r="R447" i="1" s="1"/>
  <c r="P448" i="1"/>
  <c r="Q448" i="1" s="1"/>
  <c r="R448" i="1" s="1"/>
  <c r="P449" i="1"/>
  <c r="Q449" i="1" s="1"/>
  <c r="R449" i="1" s="1"/>
  <c r="P450" i="1"/>
  <c r="Q450" i="1" s="1"/>
  <c r="R450" i="1" s="1"/>
  <c r="P451" i="1"/>
  <c r="Q451" i="1" s="1"/>
  <c r="R451" i="1" s="1"/>
  <c r="P452" i="1"/>
  <c r="Q452" i="1" s="1"/>
  <c r="R452" i="1" s="1"/>
  <c r="P453" i="1"/>
  <c r="Q453" i="1" s="1"/>
  <c r="R453" i="1" s="1"/>
  <c r="P454" i="1"/>
  <c r="Q454" i="1" s="1"/>
  <c r="R454" i="1" s="1"/>
  <c r="P455" i="1"/>
  <c r="Q455" i="1" s="1"/>
  <c r="R455" i="1" s="1"/>
  <c r="P456" i="1"/>
  <c r="Q456" i="1" s="1"/>
  <c r="R456" i="1" s="1"/>
  <c r="P457" i="1"/>
  <c r="Q457" i="1" s="1"/>
  <c r="R457" i="1" s="1"/>
  <c r="P458" i="1"/>
  <c r="Q458" i="1" s="1"/>
  <c r="R458" i="1" s="1"/>
  <c r="P459" i="1"/>
  <c r="Q459" i="1" s="1"/>
  <c r="R459" i="1" s="1"/>
  <c r="P460" i="1"/>
  <c r="Q460" i="1" s="1"/>
  <c r="R460" i="1" s="1"/>
  <c r="P461" i="1"/>
  <c r="Q461" i="1" s="1"/>
  <c r="R461" i="1" s="1"/>
  <c r="P462" i="1"/>
  <c r="Q462" i="1" s="1"/>
  <c r="R462" i="1" s="1"/>
  <c r="P463" i="1"/>
  <c r="Q463" i="1" s="1"/>
  <c r="R463" i="1" s="1"/>
  <c r="P464" i="1"/>
  <c r="Q464" i="1" s="1"/>
  <c r="R464" i="1" s="1"/>
  <c r="P465" i="1"/>
  <c r="Q465" i="1" s="1"/>
  <c r="R465" i="1" s="1"/>
  <c r="P466" i="1"/>
  <c r="Q466" i="1" s="1"/>
  <c r="R466" i="1" s="1"/>
  <c r="P467" i="1"/>
  <c r="Q467" i="1" s="1"/>
  <c r="R467" i="1" s="1"/>
  <c r="P468" i="1"/>
  <c r="Q468" i="1" s="1"/>
  <c r="R468" i="1" s="1"/>
  <c r="P469" i="1"/>
  <c r="Q469" i="1" s="1"/>
  <c r="R469" i="1" s="1"/>
  <c r="P470" i="1"/>
  <c r="Q470" i="1" s="1"/>
  <c r="R470" i="1" s="1"/>
  <c r="P471" i="1"/>
  <c r="Q471" i="1" s="1"/>
  <c r="R471" i="1" s="1"/>
  <c r="P472" i="1"/>
  <c r="Q472" i="1" s="1"/>
  <c r="R472" i="1" s="1"/>
  <c r="P473" i="1"/>
  <c r="Q473" i="1" s="1"/>
  <c r="R473" i="1" s="1"/>
  <c r="P474" i="1"/>
  <c r="Q474" i="1" s="1"/>
  <c r="R474" i="1" s="1"/>
  <c r="P475" i="1"/>
  <c r="Q475" i="1" s="1"/>
  <c r="R475" i="1" s="1"/>
  <c r="P476" i="1"/>
  <c r="Q476" i="1" s="1"/>
  <c r="R476" i="1" s="1"/>
  <c r="P477" i="1"/>
  <c r="Q477" i="1" s="1"/>
  <c r="R477" i="1" s="1"/>
  <c r="P478" i="1"/>
  <c r="Q478" i="1" s="1"/>
  <c r="R478" i="1" s="1"/>
  <c r="P479" i="1"/>
  <c r="Q479" i="1" s="1"/>
  <c r="R479" i="1" s="1"/>
  <c r="P480" i="1"/>
  <c r="Q480" i="1" s="1"/>
  <c r="R480" i="1" s="1"/>
  <c r="P481" i="1"/>
  <c r="Q481" i="1" s="1"/>
  <c r="R481" i="1" s="1"/>
  <c r="P482" i="1"/>
  <c r="Q482" i="1" s="1"/>
  <c r="R482" i="1" s="1"/>
  <c r="P483" i="1"/>
  <c r="Q483" i="1" s="1"/>
  <c r="R483" i="1" s="1"/>
  <c r="P484" i="1"/>
  <c r="Q484" i="1" s="1"/>
  <c r="R484" i="1" s="1"/>
  <c r="P485" i="1"/>
  <c r="Q485" i="1" s="1"/>
  <c r="R485" i="1" s="1"/>
  <c r="P486" i="1"/>
  <c r="Q486" i="1" s="1"/>
  <c r="R486" i="1" s="1"/>
  <c r="P487" i="1"/>
  <c r="Q487" i="1" s="1"/>
  <c r="R487" i="1" s="1"/>
  <c r="P488" i="1"/>
  <c r="Q488" i="1" s="1"/>
  <c r="R488" i="1" s="1"/>
  <c r="P489" i="1"/>
  <c r="Q489" i="1" s="1"/>
  <c r="R489" i="1" s="1"/>
  <c r="P490" i="1"/>
  <c r="Q490" i="1" s="1"/>
  <c r="R490" i="1" s="1"/>
  <c r="P491" i="1"/>
  <c r="Q491" i="1" s="1"/>
  <c r="R491" i="1" s="1"/>
  <c r="P492" i="1"/>
  <c r="Q492" i="1" s="1"/>
  <c r="R492" i="1" s="1"/>
  <c r="P493" i="1"/>
  <c r="Q493" i="1" s="1"/>
  <c r="R493" i="1" s="1"/>
  <c r="P494" i="1"/>
  <c r="Q494" i="1" s="1"/>
  <c r="R494" i="1" s="1"/>
  <c r="P495" i="1"/>
  <c r="Q495" i="1" s="1"/>
  <c r="R495" i="1" s="1"/>
  <c r="P496" i="1"/>
  <c r="Q496" i="1" s="1"/>
  <c r="R496" i="1" s="1"/>
  <c r="P497" i="1"/>
  <c r="Q497" i="1" s="1"/>
  <c r="R497" i="1" s="1"/>
  <c r="P498" i="1"/>
  <c r="Q498" i="1" s="1"/>
  <c r="R498" i="1" s="1"/>
  <c r="P499" i="1"/>
  <c r="Q499" i="1" s="1"/>
  <c r="R499" i="1" s="1"/>
  <c r="P500" i="1"/>
  <c r="Q500" i="1" s="1"/>
  <c r="R500" i="1" s="1"/>
  <c r="P501" i="1"/>
  <c r="Q501" i="1" s="1"/>
  <c r="R501" i="1" s="1"/>
  <c r="P502" i="1"/>
  <c r="Q502" i="1" s="1"/>
  <c r="R502" i="1" s="1"/>
  <c r="P503" i="1"/>
  <c r="Q503" i="1" s="1"/>
  <c r="R503" i="1" s="1"/>
  <c r="P504" i="1"/>
  <c r="Q504" i="1" s="1"/>
  <c r="R504" i="1" s="1"/>
  <c r="P505" i="1"/>
  <c r="Q505" i="1" s="1"/>
  <c r="R505" i="1" s="1"/>
  <c r="P506" i="1"/>
  <c r="Q506" i="1" s="1"/>
  <c r="R506" i="1" s="1"/>
  <c r="P507" i="1"/>
  <c r="Q507" i="1" s="1"/>
  <c r="R507" i="1" s="1"/>
  <c r="P508" i="1"/>
  <c r="Q508" i="1" s="1"/>
  <c r="R508" i="1" s="1"/>
  <c r="P509" i="1"/>
  <c r="Q509" i="1" s="1"/>
  <c r="R509" i="1" s="1"/>
  <c r="P510" i="1"/>
  <c r="Q510" i="1" s="1"/>
  <c r="R510" i="1" s="1"/>
  <c r="P511" i="1"/>
  <c r="Q511" i="1" s="1"/>
  <c r="R511" i="1" s="1"/>
  <c r="P512" i="1"/>
  <c r="Q512" i="1" s="1"/>
  <c r="R512" i="1" s="1"/>
  <c r="P513" i="1"/>
  <c r="Q513" i="1" s="1"/>
  <c r="R513" i="1" s="1"/>
  <c r="P514" i="1"/>
  <c r="Q514" i="1" s="1"/>
  <c r="R514" i="1" s="1"/>
  <c r="P515" i="1"/>
  <c r="Q515" i="1" s="1"/>
  <c r="R515" i="1" s="1"/>
  <c r="P516" i="1"/>
  <c r="Q516" i="1" s="1"/>
  <c r="R516" i="1" s="1"/>
  <c r="P517" i="1"/>
  <c r="Q517" i="1" s="1"/>
  <c r="R517" i="1" s="1"/>
  <c r="P518" i="1"/>
  <c r="Q518" i="1" s="1"/>
  <c r="R518" i="1" s="1"/>
  <c r="P519" i="1"/>
  <c r="Q519" i="1" s="1"/>
  <c r="R519" i="1" s="1"/>
  <c r="P520" i="1"/>
  <c r="Q520" i="1" s="1"/>
  <c r="R520" i="1" s="1"/>
  <c r="P521" i="1"/>
  <c r="Q521" i="1" s="1"/>
  <c r="R521" i="1" s="1"/>
  <c r="P522" i="1"/>
  <c r="Q522" i="1" s="1"/>
  <c r="R522" i="1" s="1"/>
  <c r="P523" i="1"/>
  <c r="Q523" i="1" s="1"/>
  <c r="R523" i="1" s="1"/>
  <c r="P524" i="1"/>
  <c r="Q524" i="1" s="1"/>
  <c r="R524" i="1" s="1"/>
  <c r="P525" i="1"/>
  <c r="Q525" i="1" s="1"/>
  <c r="R525" i="1" s="1"/>
  <c r="P526" i="1"/>
  <c r="Q526" i="1" s="1"/>
  <c r="R526" i="1" s="1"/>
  <c r="P527" i="1"/>
  <c r="Q527" i="1" s="1"/>
  <c r="R527" i="1" s="1"/>
  <c r="P528" i="1"/>
  <c r="Q528" i="1" s="1"/>
  <c r="R528" i="1" s="1"/>
  <c r="P529" i="1"/>
  <c r="Q529" i="1" s="1"/>
  <c r="R529" i="1" s="1"/>
  <c r="P530" i="1"/>
  <c r="Q530" i="1" s="1"/>
  <c r="R530" i="1" s="1"/>
  <c r="P531" i="1"/>
  <c r="Q531" i="1" s="1"/>
  <c r="R531" i="1" s="1"/>
  <c r="P532" i="1"/>
  <c r="Q532" i="1" s="1"/>
  <c r="R532" i="1" s="1"/>
  <c r="P533" i="1"/>
  <c r="Q533" i="1" s="1"/>
  <c r="R533" i="1" s="1"/>
  <c r="P534" i="1"/>
  <c r="Q534" i="1" s="1"/>
  <c r="R534" i="1" s="1"/>
  <c r="P535" i="1"/>
  <c r="Q535" i="1" s="1"/>
  <c r="R535" i="1" s="1"/>
  <c r="P536" i="1"/>
  <c r="Q536" i="1" s="1"/>
  <c r="R536" i="1" s="1"/>
  <c r="P537" i="1"/>
  <c r="Q537" i="1" s="1"/>
  <c r="R537" i="1" s="1"/>
  <c r="P538" i="1"/>
  <c r="Q538" i="1" s="1"/>
  <c r="R538" i="1" s="1"/>
  <c r="P539" i="1"/>
  <c r="Q539" i="1" s="1"/>
  <c r="R539" i="1" s="1"/>
  <c r="P540" i="1"/>
  <c r="Q540" i="1" s="1"/>
  <c r="R540" i="1" s="1"/>
  <c r="P541" i="1"/>
  <c r="Q541" i="1" s="1"/>
  <c r="R541" i="1" s="1"/>
  <c r="P542" i="1"/>
  <c r="Q542" i="1" s="1"/>
  <c r="R542" i="1" s="1"/>
  <c r="P543" i="1"/>
  <c r="Q543" i="1" s="1"/>
  <c r="R543" i="1" s="1"/>
  <c r="P544" i="1"/>
  <c r="Q544" i="1" s="1"/>
  <c r="R544" i="1" s="1"/>
  <c r="P545" i="1"/>
  <c r="Q545" i="1" s="1"/>
  <c r="R545" i="1" s="1"/>
  <c r="P546" i="1"/>
  <c r="Q546" i="1" s="1"/>
  <c r="R546" i="1" s="1"/>
  <c r="P547" i="1"/>
  <c r="Q547" i="1" s="1"/>
  <c r="R547" i="1" s="1"/>
  <c r="P548" i="1"/>
  <c r="Q548" i="1" s="1"/>
  <c r="R548" i="1" s="1"/>
  <c r="P549" i="1"/>
  <c r="Q549" i="1" s="1"/>
  <c r="R549" i="1" s="1"/>
  <c r="P550" i="1"/>
  <c r="Q550" i="1" s="1"/>
  <c r="R550" i="1" s="1"/>
  <c r="P551" i="1"/>
  <c r="Q551" i="1" s="1"/>
  <c r="R551" i="1" s="1"/>
  <c r="P552" i="1"/>
  <c r="Q552" i="1" s="1"/>
  <c r="R552" i="1" s="1"/>
  <c r="P553" i="1"/>
  <c r="Q553" i="1" s="1"/>
  <c r="R553" i="1" s="1"/>
  <c r="P554" i="1"/>
  <c r="Q554" i="1" s="1"/>
  <c r="R554" i="1" s="1"/>
  <c r="P555" i="1"/>
  <c r="Q555" i="1" s="1"/>
  <c r="R555" i="1" s="1"/>
  <c r="P556" i="1"/>
  <c r="Q556" i="1" s="1"/>
  <c r="R556" i="1" s="1"/>
  <c r="P557" i="1"/>
  <c r="Q557" i="1" s="1"/>
  <c r="R557" i="1" s="1"/>
  <c r="P558" i="1"/>
  <c r="Q558" i="1" s="1"/>
  <c r="R558" i="1" s="1"/>
  <c r="P559" i="1"/>
  <c r="Q559" i="1" s="1"/>
  <c r="R559" i="1" s="1"/>
  <c r="P560" i="1"/>
  <c r="Q560" i="1" s="1"/>
  <c r="R560" i="1" s="1"/>
  <c r="P561" i="1"/>
  <c r="Q561" i="1" s="1"/>
  <c r="R561" i="1" s="1"/>
  <c r="P562" i="1"/>
  <c r="Q562" i="1" s="1"/>
  <c r="R562" i="1" s="1"/>
  <c r="P563" i="1"/>
  <c r="Q563" i="1" s="1"/>
  <c r="R563" i="1" s="1"/>
  <c r="P564" i="1"/>
  <c r="Q564" i="1" s="1"/>
  <c r="R564" i="1" s="1"/>
  <c r="P565" i="1"/>
  <c r="Q565" i="1" s="1"/>
  <c r="R565" i="1" s="1"/>
  <c r="P566" i="1"/>
  <c r="Q566" i="1" s="1"/>
  <c r="R566" i="1" s="1"/>
  <c r="P567" i="1"/>
  <c r="Q567" i="1" s="1"/>
  <c r="R567" i="1" s="1"/>
  <c r="P568" i="1"/>
  <c r="Q568" i="1" s="1"/>
  <c r="R568" i="1" s="1"/>
  <c r="P569" i="1"/>
  <c r="Q569" i="1" s="1"/>
  <c r="R569" i="1" s="1"/>
  <c r="P570" i="1"/>
  <c r="Q570" i="1" s="1"/>
  <c r="R570" i="1" s="1"/>
  <c r="P571" i="1"/>
  <c r="Q571" i="1" s="1"/>
  <c r="R571" i="1" s="1"/>
  <c r="P572" i="1"/>
  <c r="Q572" i="1" s="1"/>
  <c r="R572" i="1" s="1"/>
  <c r="P573" i="1"/>
  <c r="Q573" i="1" s="1"/>
  <c r="R573" i="1" s="1"/>
  <c r="P574" i="1"/>
  <c r="Q574" i="1" s="1"/>
  <c r="R574" i="1" s="1"/>
  <c r="P575" i="1"/>
  <c r="Q575" i="1" s="1"/>
  <c r="R575" i="1" s="1"/>
  <c r="P576" i="1"/>
  <c r="Q576" i="1" s="1"/>
  <c r="R576" i="1" s="1"/>
  <c r="P577" i="1"/>
  <c r="Q577" i="1" s="1"/>
  <c r="R577" i="1" s="1"/>
  <c r="P578" i="1"/>
  <c r="Q578" i="1" s="1"/>
  <c r="R578" i="1" s="1"/>
  <c r="P579" i="1"/>
  <c r="Q579" i="1" s="1"/>
  <c r="R579" i="1" s="1"/>
  <c r="P580" i="1"/>
  <c r="Q580" i="1" s="1"/>
  <c r="R580" i="1" s="1"/>
  <c r="P581" i="1"/>
  <c r="Q581" i="1" s="1"/>
  <c r="R581" i="1" s="1"/>
  <c r="P582" i="1"/>
  <c r="Q582" i="1" s="1"/>
  <c r="R582" i="1" s="1"/>
  <c r="P583" i="1"/>
  <c r="Q583" i="1" s="1"/>
  <c r="R583" i="1" s="1"/>
  <c r="P584" i="1"/>
  <c r="Q584" i="1" s="1"/>
  <c r="R584" i="1" s="1"/>
  <c r="P585" i="1"/>
  <c r="Q585" i="1" s="1"/>
  <c r="R585" i="1" s="1"/>
  <c r="P586" i="1"/>
  <c r="Q586" i="1" s="1"/>
  <c r="R586" i="1" s="1"/>
  <c r="P587" i="1"/>
  <c r="Q587" i="1" s="1"/>
  <c r="R587" i="1" s="1"/>
  <c r="P588" i="1"/>
  <c r="Q588" i="1" s="1"/>
  <c r="R588" i="1" s="1"/>
  <c r="P589" i="1"/>
  <c r="Q589" i="1" s="1"/>
  <c r="R589" i="1" s="1"/>
  <c r="P590" i="1"/>
  <c r="Q590" i="1" s="1"/>
  <c r="R590" i="1" s="1"/>
  <c r="P591" i="1"/>
  <c r="Q591" i="1" s="1"/>
  <c r="R591" i="1" s="1"/>
  <c r="P592" i="1"/>
  <c r="Q592" i="1" s="1"/>
  <c r="R592" i="1" s="1"/>
  <c r="P593" i="1"/>
  <c r="Q593" i="1" s="1"/>
  <c r="R593" i="1" s="1"/>
  <c r="P594" i="1"/>
  <c r="Q594" i="1" s="1"/>
  <c r="R594" i="1" s="1"/>
  <c r="P595" i="1"/>
  <c r="Q595" i="1" s="1"/>
  <c r="R595" i="1" s="1"/>
  <c r="P596" i="1"/>
  <c r="Q596" i="1" s="1"/>
  <c r="R596" i="1" s="1"/>
  <c r="P597" i="1"/>
  <c r="Q597" i="1" s="1"/>
  <c r="R597" i="1" s="1"/>
  <c r="P598" i="1"/>
  <c r="Q598" i="1" s="1"/>
  <c r="R598" i="1" s="1"/>
  <c r="P599" i="1"/>
  <c r="Q599" i="1" s="1"/>
  <c r="R599" i="1" s="1"/>
  <c r="P600" i="1"/>
  <c r="Q600" i="1" s="1"/>
  <c r="R600" i="1" s="1"/>
  <c r="P601" i="1"/>
  <c r="Q601" i="1" s="1"/>
  <c r="R601" i="1" s="1"/>
  <c r="P602" i="1"/>
  <c r="Q602" i="1" s="1"/>
  <c r="R602" i="1" s="1"/>
  <c r="P603" i="1"/>
  <c r="Q603" i="1" s="1"/>
  <c r="R603" i="1" s="1"/>
  <c r="P604" i="1"/>
  <c r="Q604" i="1" s="1"/>
  <c r="R604" i="1" s="1"/>
  <c r="P605" i="1"/>
  <c r="Q605" i="1" s="1"/>
  <c r="R605" i="1" s="1"/>
  <c r="P606" i="1"/>
  <c r="Q606" i="1" s="1"/>
  <c r="R606" i="1" s="1"/>
  <c r="P607" i="1"/>
  <c r="Q607" i="1" s="1"/>
  <c r="R607" i="1" s="1"/>
  <c r="P608" i="1"/>
  <c r="Q608" i="1" s="1"/>
  <c r="R608" i="1" s="1"/>
  <c r="P609" i="1"/>
  <c r="Q609" i="1" s="1"/>
  <c r="R609" i="1" s="1"/>
  <c r="P610" i="1"/>
  <c r="Q610" i="1" s="1"/>
  <c r="R610" i="1" s="1"/>
  <c r="P611" i="1"/>
  <c r="Q611" i="1" s="1"/>
  <c r="R611" i="1" s="1"/>
  <c r="P612" i="1"/>
  <c r="Q612" i="1" s="1"/>
  <c r="R612" i="1" s="1"/>
  <c r="P613" i="1"/>
  <c r="Q613" i="1" s="1"/>
  <c r="R613" i="1" s="1"/>
  <c r="P614" i="1"/>
  <c r="Q614" i="1" s="1"/>
  <c r="R614" i="1" s="1"/>
  <c r="P615" i="1"/>
  <c r="Q615" i="1" s="1"/>
  <c r="R615" i="1" s="1"/>
  <c r="P616" i="1"/>
  <c r="Q616" i="1" s="1"/>
  <c r="R616" i="1" s="1"/>
  <c r="P617" i="1"/>
  <c r="Q617" i="1" s="1"/>
  <c r="R617" i="1" s="1"/>
  <c r="P618" i="1"/>
  <c r="Q618" i="1" s="1"/>
  <c r="R618" i="1" s="1"/>
  <c r="P619" i="1"/>
  <c r="Q619" i="1" s="1"/>
  <c r="R619" i="1" s="1"/>
  <c r="P620" i="1"/>
  <c r="Q620" i="1" s="1"/>
  <c r="R620" i="1" s="1"/>
  <c r="P621" i="1"/>
  <c r="Q621" i="1" s="1"/>
  <c r="R621" i="1" s="1"/>
  <c r="P622" i="1"/>
  <c r="Q622" i="1" s="1"/>
  <c r="R622" i="1" s="1"/>
  <c r="P623" i="1"/>
  <c r="Q623" i="1" s="1"/>
  <c r="R623" i="1" s="1"/>
  <c r="P624" i="1"/>
  <c r="Q624" i="1" s="1"/>
  <c r="R624" i="1" s="1"/>
  <c r="P625" i="1"/>
  <c r="Q625" i="1" s="1"/>
  <c r="R625" i="1" s="1"/>
  <c r="P626" i="1"/>
  <c r="Q626" i="1" s="1"/>
  <c r="R626" i="1" s="1"/>
  <c r="P627" i="1"/>
  <c r="Q627" i="1" s="1"/>
  <c r="R627" i="1" s="1"/>
  <c r="P628" i="1"/>
  <c r="Q628" i="1" s="1"/>
  <c r="R628" i="1" s="1"/>
  <c r="P629" i="1"/>
  <c r="Q629" i="1" s="1"/>
  <c r="R629" i="1" s="1"/>
  <c r="P630" i="1"/>
  <c r="Q630" i="1" s="1"/>
  <c r="R630" i="1" s="1"/>
  <c r="P631" i="1"/>
  <c r="Q631" i="1" s="1"/>
  <c r="R631" i="1" s="1"/>
  <c r="P632" i="1"/>
  <c r="Q632" i="1" s="1"/>
  <c r="R632" i="1" s="1"/>
  <c r="P633" i="1"/>
  <c r="Q633" i="1" s="1"/>
  <c r="R633" i="1" s="1"/>
  <c r="P634" i="1"/>
  <c r="Q634" i="1" s="1"/>
  <c r="R634" i="1" s="1"/>
  <c r="P635" i="1"/>
  <c r="Q635" i="1" s="1"/>
  <c r="R635" i="1" s="1"/>
  <c r="P636" i="1"/>
  <c r="Q636" i="1" s="1"/>
  <c r="R636" i="1" s="1"/>
  <c r="P637" i="1"/>
  <c r="Q637" i="1" s="1"/>
  <c r="R637" i="1" s="1"/>
  <c r="P638" i="1"/>
  <c r="Q638" i="1" s="1"/>
  <c r="R638" i="1" s="1"/>
  <c r="P639" i="1"/>
  <c r="Q639" i="1" s="1"/>
  <c r="R639" i="1" s="1"/>
  <c r="P640" i="1"/>
  <c r="Q640" i="1" s="1"/>
  <c r="R640" i="1" s="1"/>
  <c r="P641" i="1"/>
  <c r="Q641" i="1" s="1"/>
  <c r="R641" i="1" s="1"/>
  <c r="P642" i="1"/>
  <c r="Q642" i="1" s="1"/>
  <c r="R642" i="1" s="1"/>
  <c r="P643" i="1"/>
  <c r="Q643" i="1" s="1"/>
  <c r="R643" i="1" s="1"/>
  <c r="P644" i="1"/>
  <c r="Q644" i="1" s="1"/>
  <c r="R644" i="1" s="1"/>
  <c r="P645" i="1"/>
  <c r="Q645" i="1" s="1"/>
  <c r="R645" i="1" s="1"/>
  <c r="P646" i="1"/>
  <c r="Q646" i="1" s="1"/>
  <c r="R646" i="1" s="1"/>
  <c r="P647" i="1"/>
  <c r="Q647" i="1" s="1"/>
  <c r="R647" i="1" s="1"/>
  <c r="P648" i="1"/>
  <c r="Q648" i="1" s="1"/>
  <c r="R648" i="1" s="1"/>
  <c r="P649" i="1"/>
  <c r="Q649" i="1" s="1"/>
  <c r="R649" i="1" s="1"/>
  <c r="P650" i="1"/>
  <c r="Q650" i="1" s="1"/>
  <c r="R650" i="1" s="1"/>
  <c r="P651" i="1"/>
  <c r="Q651" i="1" s="1"/>
  <c r="R651" i="1" s="1"/>
  <c r="P652" i="1"/>
  <c r="Q652" i="1" s="1"/>
  <c r="R652" i="1" s="1"/>
  <c r="P653" i="1"/>
  <c r="Q653" i="1" s="1"/>
  <c r="R653" i="1" s="1"/>
  <c r="P654" i="1"/>
  <c r="Q654" i="1" s="1"/>
  <c r="R654" i="1" s="1"/>
  <c r="P655" i="1"/>
  <c r="Q655" i="1" s="1"/>
  <c r="R655" i="1" s="1"/>
  <c r="P656" i="1"/>
  <c r="Q656" i="1" s="1"/>
  <c r="R656" i="1" s="1"/>
  <c r="P657" i="1"/>
  <c r="Q657" i="1" s="1"/>
  <c r="R657" i="1" s="1"/>
  <c r="P658" i="1"/>
  <c r="Q658" i="1" s="1"/>
  <c r="R658" i="1" s="1"/>
  <c r="P659" i="1"/>
  <c r="Q659" i="1" s="1"/>
  <c r="R659" i="1" s="1"/>
  <c r="P660" i="1"/>
  <c r="Q660" i="1" s="1"/>
  <c r="R660" i="1" s="1"/>
  <c r="P661" i="1"/>
  <c r="Q661" i="1" s="1"/>
  <c r="R661" i="1" s="1"/>
  <c r="P662" i="1"/>
  <c r="Q662" i="1" s="1"/>
  <c r="R662" i="1" s="1"/>
  <c r="P663" i="1"/>
  <c r="Q663" i="1" s="1"/>
  <c r="R663" i="1" s="1"/>
  <c r="P664" i="1"/>
  <c r="Q664" i="1" s="1"/>
  <c r="R664" i="1" s="1"/>
  <c r="P665" i="1"/>
  <c r="Q665" i="1" s="1"/>
  <c r="R665" i="1" s="1"/>
  <c r="P666" i="1"/>
  <c r="Q666" i="1" s="1"/>
  <c r="R666" i="1" s="1"/>
  <c r="P667" i="1"/>
  <c r="Q667" i="1" s="1"/>
  <c r="R667" i="1" s="1"/>
  <c r="P668" i="1"/>
  <c r="Q668" i="1" s="1"/>
  <c r="R668" i="1" s="1"/>
  <c r="P669" i="1"/>
  <c r="Q669" i="1" s="1"/>
  <c r="R669" i="1" s="1"/>
  <c r="P670" i="1"/>
  <c r="Q670" i="1" s="1"/>
  <c r="R670" i="1" s="1"/>
  <c r="P671" i="1"/>
  <c r="Q671" i="1" s="1"/>
  <c r="R671" i="1" s="1"/>
  <c r="P672" i="1"/>
  <c r="Q672" i="1" s="1"/>
  <c r="R672" i="1" s="1"/>
  <c r="P673" i="1"/>
  <c r="Q673" i="1" s="1"/>
  <c r="R673" i="1" s="1"/>
  <c r="P674" i="1"/>
  <c r="Q674" i="1" s="1"/>
  <c r="R674" i="1" s="1"/>
  <c r="P675" i="1"/>
  <c r="Q675" i="1" s="1"/>
  <c r="R675" i="1" s="1"/>
  <c r="P676" i="1"/>
  <c r="Q676" i="1" s="1"/>
  <c r="R676" i="1" s="1"/>
  <c r="P677" i="1"/>
  <c r="Q677" i="1" s="1"/>
  <c r="R677" i="1" s="1"/>
  <c r="P678" i="1"/>
  <c r="Q678" i="1" s="1"/>
  <c r="R678" i="1" s="1"/>
  <c r="P679" i="1"/>
  <c r="Q679" i="1" s="1"/>
  <c r="R679" i="1" s="1"/>
  <c r="P680" i="1"/>
  <c r="Q680" i="1" s="1"/>
  <c r="R680" i="1" s="1"/>
  <c r="P681" i="1"/>
  <c r="Q681" i="1" s="1"/>
  <c r="R681" i="1" s="1"/>
  <c r="P682" i="1"/>
  <c r="Q682" i="1" s="1"/>
  <c r="R682" i="1" s="1"/>
  <c r="P683" i="1"/>
  <c r="Q683" i="1" s="1"/>
  <c r="R683" i="1" s="1"/>
  <c r="P684" i="1"/>
  <c r="Q684" i="1" s="1"/>
  <c r="R684" i="1" s="1"/>
  <c r="P685" i="1"/>
  <c r="Q685" i="1" s="1"/>
  <c r="R685" i="1" s="1"/>
  <c r="P686" i="1"/>
  <c r="Q686" i="1" s="1"/>
  <c r="R686" i="1" s="1"/>
  <c r="P687" i="1"/>
  <c r="Q687" i="1" s="1"/>
  <c r="R687" i="1" s="1"/>
  <c r="P688" i="1"/>
  <c r="Q688" i="1" s="1"/>
  <c r="R688" i="1" s="1"/>
  <c r="P689" i="1"/>
  <c r="Q689" i="1" s="1"/>
  <c r="R689" i="1" s="1"/>
  <c r="P690" i="1"/>
  <c r="Q690" i="1" s="1"/>
  <c r="R690" i="1" s="1"/>
  <c r="P691" i="1"/>
  <c r="Q691" i="1" s="1"/>
  <c r="R691" i="1" s="1"/>
  <c r="P692" i="1"/>
  <c r="Q692" i="1" s="1"/>
  <c r="R692" i="1" s="1"/>
  <c r="P693" i="1"/>
  <c r="Q693" i="1" s="1"/>
  <c r="R693" i="1" s="1"/>
  <c r="P694" i="1"/>
  <c r="Q694" i="1" s="1"/>
  <c r="R694" i="1" s="1"/>
  <c r="P695" i="1"/>
  <c r="Q695" i="1" s="1"/>
  <c r="R695" i="1" s="1"/>
  <c r="P696" i="1"/>
  <c r="Q696" i="1" s="1"/>
  <c r="R696" i="1" s="1"/>
  <c r="P697" i="1"/>
  <c r="Q697" i="1" s="1"/>
  <c r="R697" i="1" s="1"/>
  <c r="P698" i="1"/>
  <c r="Q698" i="1" s="1"/>
  <c r="R698" i="1" s="1"/>
  <c r="P699" i="1"/>
  <c r="Q699" i="1" s="1"/>
  <c r="R699" i="1" s="1"/>
  <c r="P700" i="1"/>
  <c r="Q700" i="1" s="1"/>
  <c r="R700" i="1" s="1"/>
  <c r="P701" i="1"/>
  <c r="Q701" i="1" s="1"/>
  <c r="R701" i="1" s="1"/>
  <c r="P702" i="1"/>
  <c r="Q702" i="1" s="1"/>
  <c r="R702" i="1" s="1"/>
  <c r="P703" i="1"/>
  <c r="Q703" i="1" s="1"/>
  <c r="R703" i="1" s="1"/>
  <c r="P704" i="1"/>
  <c r="Q704" i="1" s="1"/>
  <c r="R704" i="1" s="1"/>
  <c r="P705" i="1"/>
  <c r="Q705" i="1" s="1"/>
  <c r="R705" i="1" s="1"/>
  <c r="P706" i="1"/>
  <c r="Q706" i="1" s="1"/>
  <c r="R706" i="1" s="1"/>
  <c r="P707" i="1"/>
  <c r="Q707" i="1" s="1"/>
  <c r="R707" i="1" s="1"/>
  <c r="P708" i="1"/>
  <c r="Q708" i="1" s="1"/>
  <c r="R708" i="1" s="1"/>
  <c r="P709" i="1"/>
  <c r="Q709" i="1" s="1"/>
  <c r="R709" i="1" s="1"/>
  <c r="P710" i="1"/>
  <c r="Q710" i="1" s="1"/>
  <c r="R710" i="1" s="1"/>
  <c r="P711" i="1"/>
  <c r="Q711" i="1" s="1"/>
  <c r="R711" i="1" s="1"/>
  <c r="P712" i="1"/>
  <c r="Q712" i="1" s="1"/>
  <c r="R712" i="1" s="1"/>
  <c r="P713" i="1"/>
  <c r="Q713" i="1" s="1"/>
  <c r="R713" i="1" s="1"/>
  <c r="P714" i="1"/>
  <c r="Q714" i="1" s="1"/>
  <c r="R714" i="1" s="1"/>
  <c r="P715" i="1"/>
  <c r="Q715" i="1" s="1"/>
  <c r="R715" i="1" s="1"/>
  <c r="P716" i="1"/>
  <c r="Q716" i="1" s="1"/>
  <c r="R716" i="1" s="1"/>
  <c r="P717" i="1"/>
  <c r="Q717" i="1" s="1"/>
  <c r="R717" i="1" s="1"/>
  <c r="P718" i="1"/>
  <c r="Q718" i="1" s="1"/>
  <c r="R718" i="1" s="1"/>
  <c r="P719" i="1"/>
  <c r="Q719" i="1" s="1"/>
  <c r="R719" i="1" s="1"/>
  <c r="P720" i="1"/>
  <c r="Q720" i="1" s="1"/>
  <c r="R720" i="1" s="1"/>
  <c r="P721" i="1"/>
  <c r="Q721" i="1" s="1"/>
  <c r="R721" i="1" s="1"/>
  <c r="P722" i="1"/>
  <c r="Q722" i="1" s="1"/>
  <c r="R722" i="1" s="1"/>
  <c r="P723" i="1"/>
  <c r="Q723" i="1" s="1"/>
  <c r="R723" i="1" s="1"/>
  <c r="P724" i="1"/>
  <c r="Q724" i="1" s="1"/>
  <c r="R724" i="1" s="1"/>
  <c r="P725" i="1"/>
  <c r="Q725" i="1" s="1"/>
  <c r="R725" i="1" s="1"/>
  <c r="P726" i="1"/>
  <c r="Q726" i="1" s="1"/>
  <c r="R726" i="1" s="1"/>
  <c r="P727" i="1"/>
  <c r="Q727" i="1" s="1"/>
  <c r="R727" i="1" s="1"/>
  <c r="P728" i="1"/>
  <c r="Q728" i="1" s="1"/>
  <c r="R728" i="1" s="1"/>
  <c r="P729" i="1"/>
  <c r="Q729" i="1" s="1"/>
  <c r="R729" i="1" s="1"/>
  <c r="P730" i="1"/>
  <c r="Q730" i="1" s="1"/>
  <c r="R730" i="1" s="1"/>
  <c r="P731" i="1"/>
  <c r="Q731" i="1" s="1"/>
  <c r="R731" i="1" s="1"/>
  <c r="P732" i="1"/>
  <c r="Q732" i="1" s="1"/>
  <c r="R732" i="1" s="1"/>
  <c r="P733" i="1"/>
  <c r="Q733" i="1" s="1"/>
  <c r="R733" i="1" s="1"/>
  <c r="P734" i="1"/>
  <c r="Q734" i="1" s="1"/>
  <c r="R734" i="1" s="1"/>
  <c r="P735" i="1"/>
  <c r="Q735" i="1" s="1"/>
  <c r="R735" i="1" s="1"/>
  <c r="P736" i="1"/>
  <c r="Q736" i="1" s="1"/>
  <c r="R736" i="1" s="1"/>
  <c r="P737" i="1"/>
  <c r="Q737" i="1" s="1"/>
  <c r="R737" i="1" s="1"/>
  <c r="P738" i="1"/>
  <c r="Q738" i="1" s="1"/>
  <c r="R738" i="1" s="1"/>
  <c r="P739" i="1"/>
  <c r="Q739" i="1" s="1"/>
  <c r="R739" i="1" s="1"/>
  <c r="P740" i="1"/>
  <c r="Q740" i="1" s="1"/>
  <c r="R740" i="1" s="1"/>
  <c r="P741" i="1"/>
  <c r="Q741" i="1" s="1"/>
  <c r="R741" i="1" s="1"/>
  <c r="P742" i="1"/>
  <c r="Q742" i="1" s="1"/>
  <c r="R742" i="1" s="1"/>
  <c r="P743" i="1"/>
  <c r="Q743" i="1" s="1"/>
  <c r="R743" i="1" s="1"/>
  <c r="P744" i="1"/>
  <c r="Q744" i="1" s="1"/>
  <c r="R744" i="1" s="1"/>
  <c r="P745" i="1"/>
  <c r="Q745" i="1" s="1"/>
  <c r="R745" i="1" s="1"/>
  <c r="P746" i="1"/>
  <c r="Q746" i="1" s="1"/>
  <c r="R746" i="1" s="1"/>
  <c r="P747" i="1"/>
  <c r="Q747" i="1" s="1"/>
  <c r="R747" i="1" s="1"/>
  <c r="P748" i="1"/>
  <c r="Q748" i="1" s="1"/>
  <c r="R748" i="1" s="1"/>
  <c r="P749" i="1"/>
  <c r="Q749" i="1" s="1"/>
  <c r="R749" i="1" s="1"/>
  <c r="P750" i="1"/>
  <c r="Q750" i="1" s="1"/>
  <c r="R750" i="1" s="1"/>
  <c r="P751" i="1"/>
  <c r="Q751" i="1" s="1"/>
  <c r="R751" i="1" s="1"/>
  <c r="P752" i="1"/>
  <c r="Q752" i="1" s="1"/>
  <c r="R752" i="1" s="1"/>
  <c r="P753" i="1"/>
  <c r="Q753" i="1" s="1"/>
  <c r="R753" i="1" s="1"/>
  <c r="P754" i="1"/>
  <c r="Q754" i="1" s="1"/>
  <c r="R754" i="1" s="1"/>
  <c r="P755" i="1"/>
  <c r="Q755" i="1" s="1"/>
  <c r="R755" i="1" s="1"/>
  <c r="P756" i="1"/>
  <c r="Q756" i="1" s="1"/>
  <c r="R756" i="1" s="1"/>
  <c r="P757" i="1"/>
  <c r="Q757" i="1" s="1"/>
  <c r="R757" i="1" s="1"/>
  <c r="P758" i="1"/>
  <c r="Q758" i="1" s="1"/>
  <c r="R758" i="1" s="1"/>
  <c r="P759" i="1"/>
  <c r="Q759" i="1" s="1"/>
  <c r="R759" i="1" s="1"/>
  <c r="P760" i="1"/>
  <c r="Q760" i="1" s="1"/>
  <c r="R760" i="1" s="1"/>
  <c r="P761" i="1"/>
  <c r="Q761" i="1" s="1"/>
  <c r="R761" i="1" s="1"/>
  <c r="P762" i="1"/>
  <c r="Q762" i="1" s="1"/>
  <c r="R762" i="1" s="1"/>
  <c r="P763" i="1"/>
  <c r="Q763" i="1" s="1"/>
  <c r="R763" i="1" s="1"/>
  <c r="P764" i="1"/>
  <c r="Q764" i="1" s="1"/>
  <c r="R764" i="1" s="1"/>
  <c r="P765" i="1"/>
  <c r="Q765" i="1" s="1"/>
  <c r="R765" i="1" s="1"/>
  <c r="P766" i="1"/>
  <c r="Q766" i="1" s="1"/>
  <c r="R766" i="1" s="1"/>
  <c r="P767" i="1"/>
  <c r="Q767" i="1" s="1"/>
  <c r="R767" i="1" s="1"/>
  <c r="P768" i="1"/>
  <c r="Q768" i="1" s="1"/>
  <c r="R768" i="1" s="1"/>
  <c r="P769" i="1"/>
  <c r="Q769" i="1" s="1"/>
  <c r="R769" i="1" s="1"/>
  <c r="P770" i="1"/>
  <c r="Q770" i="1" s="1"/>
  <c r="R770" i="1" s="1"/>
  <c r="P771" i="1"/>
  <c r="Q771" i="1" s="1"/>
  <c r="R771" i="1" s="1"/>
  <c r="P772" i="1"/>
  <c r="Q772" i="1" s="1"/>
  <c r="R772" i="1" s="1"/>
  <c r="P773" i="1"/>
  <c r="Q773" i="1" s="1"/>
  <c r="R773" i="1" s="1"/>
  <c r="P774" i="1"/>
  <c r="Q774" i="1" s="1"/>
  <c r="R774" i="1" s="1"/>
  <c r="P775" i="1"/>
  <c r="Q775" i="1" s="1"/>
  <c r="R775" i="1" s="1"/>
  <c r="P776" i="1"/>
  <c r="Q776" i="1" s="1"/>
  <c r="R776" i="1" s="1"/>
  <c r="P777" i="1"/>
  <c r="Q777" i="1" s="1"/>
  <c r="R777" i="1" s="1"/>
  <c r="P778" i="1"/>
  <c r="Q778" i="1" s="1"/>
  <c r="R778" i="1" s="1"/>
  <c r="P779" i="1"/>
  <c r="Q779" i="1" s="1"/>
  <c r="R779" i="1" s="1"/>
  <c r="P780" i="1"/>
  <c r="Q780" i="1" s="1"/>
  <c r="R780" i="1" s="1"/>
  <c r="P781" i="1"/>
  <c r="Q781" i="1" s="1"/>
  <c r="R781" i="1" s="1"/>
  <c r="P782" i="1"/>
  <c r="Q782" i="1" s="1"/>
  <c r="R782" i="1" s="1"/>
  <c r="P783" i="1"/>
  <c r="Q783" i="1" s="1"/>
  <c r="R783" i="1" s="1"/>
  <c r="P784" i="1"/>
  <c r="Q784" i="1" s="1"/>
  <c r="R784" i="1" s="1"/>
  <c r="P785" i="1"/>
  <c r="Q785" i="1" s="1"/>
  <c r="R785" i="1" s="1"/>
  <c r="P786" i="1"/>
  <c r="Q786" i="1" s="1"/>
  <c r="R786" i="1" s="1"/>
  <c r="P787" i="1"/>
  <c r="Q787" i="1" s="1"/>
  <c r="R787" i="1" s="1"/>
  <c r="P788" i="1"/>
  <c r="Q788" i="1" s="1"/>
  <c r="R788" i="1" s="1"/>
  <c r="P789" i="1"/>
  <c r="Q789" i="1" s="1"/>
  <c r="R789" i="1" s="1"/>
  <c r="P790" i="1"/>
  <c r="Q790" i="1" s="1"/>
  <c r="R790" i="1" s="1"/>
  <c r="P791" i="1"/>
  <c r="Q791" i="1" s="1"/>
  <c r="R791" i="1" s="1"/>
  <c r="P792" i="1"/>
  <c r="Q792" i="1" s="1"/>
  <c r="R792" i="1" s="1"/>
  <c r="P793" i="1"/>
  <c r="Q793" i="1" s="1"/>
  <c r="R793" i="1" s="1"/>
  <c r="P794" i="1"/>
  <c r="Q794" i="1" s="1"/>
  <c r="R794" i="1" s="1"/>
  <c r="P795" i="1"/>
  <c r="Q795" i="1" s="1"/>
  <c r="R795" i="1" s="1"/>
  <c r="P796" i="1"/>
  <c r="Q796" i="1" s="1"/>
  <c r="R796" i="1" s="1"/>
  <c r="P797" i="1"/>
  <c r="Q797" i="1" s="1"/>
  <c r="R797" i="1" s="1"/>
  <c r="P798" i="1"/>
  <c r="Q798" i="1" s="1"/>
  <c r="R798" i="1" s="1"/>
  <c r="P799" i="1"/>
  <c r="Q799" i="1" s="1"/>
  <c r="R799" i="1" s="1"/>
  <c r="P800" i="1"/>
  <c r="Q800" i="1" s="1"/>
  <c r="R800" i="1" s="1"/>
  <c r="P801" i="1"/>
  <c r="Q801" i="1" s="1"/>
  <c r="R801" i="1" s="1"/>
  <c r="P802" i="1"/>
  <c r="Q802" i="1" s="1"/>
  <c r="R802" i="1" s="1"/>
  <c r="P803" i="1"/>
  <c r="Q803" i="1" s="1"/>
  <c r="R803" i="1" s="1"/>
  <c r="P804" i="1"/>
  <c r="Q804" i="1" s="1"/>
  <c r="R804" i="1" s="1"/>
  <c r="P805" i="1"/>
  <c r="Q805" i="1" s="1"/>
  <c r="R805" i="1" s="1"/>
  <c r="P806" i="1"/>
  <c r="Q806" i="1" s="1"/>
  <c r="R806" i="1" s="1"/>
  <c r="P807" i="1"/>
  <c r="Q807" i="1" s="1"/>
  <c r="R807" i="1" s="1"/>
  <c r="P808" i="1"/>
  <c r="Q808" i="1" s="1"/>
  <c r="R808" i="1" s="1"/>
  <c r="P809" i="1"/>
  <c r="Q809" i="1" s="1"/>
  <c r="R809" i="1" s="1"/>
  <c r="P810" i="1"/>
  <c r="Q810" i="1" s="1"/>
  <c r="R810" i="1" s="1"/>
  <c r="P811" i="1"/>
  <c r="Q811" i="1" s="1"/>
  <c r="R811" i="1" s="1"/>
  <c r="P812" i="1"/>
  <c r="Q812" i="1" s="1"/>
  <c r="R812" i="1" s="1"/>
  <c r="P813" i="1"/>
  <c r="Q813" i="1" s="1"/>
  <c r="R813" i="1" s="1"/>
  <c r="P814" i="1"/>
  <c r="Q814" i="1" s="1"/>
  <c r="R814" i="1" s="1"/>
  <c r="P815" i="1"/>
  <c r="Q815" i="1" s="1"/>
  <c r="R815" i="1" s="1"/>
  <c r="P816" i="1"/>
  <c r="Q816" i="1" s="1"/>
  <c r="R816" i="1" s="1"/>
  <c r="P817" i="1"/>
  <c r="Q817" i="1" s="1"/>
  <c r="R817" i="1" s="1"/>
  <c r="P818" i="1"/>
  <c r="Q818" i="1" s="1"/>
  <c r="R818" i="1" s="1"/>
  <c r="P819" i="1"/>
  <c r="Q819" i="1" s="1"/>
  <c r="R819" i="1" s="1"/>
  <c r="P820" i="1"/>
  <c r="Q820" i="1" s="1"/>
  <c r="R820" i="1" s="1"/>
  <c r="P821" i="1"/>
  <c r="Q821" i="1" s="1"/>
  <c r="R821" i="1" s="1"/>
  <c r="P822" i="1"/>
  <c r="Q822" i="1" s="1"/>
  <c r="R822" i="1" s="1"/>
  <c r="P823" i="1"/>
  <c r="Q823" i="1" s="1"/>
  <c r="R823" i="1" s="1"/>
  <c r="P824" i="1"/>
  <c r="Q824" i="1" s="1"/>
  <c r="R824" i="1" s="1"/>
  <c r="P825" i="1"/>
  <c r="Q825" i="1" s="1"/>
  <c r="R825" i="1" s="1"/>
  <c r="P826" i="1"/>
  <c r="Q826" i="1" s="1"/>
  <c r="R826" i="1" s="1"/>
  <c r="P827" i="1"/>
  <c r="Q827" i="1" s="1"/>
  <c r="R827" i="1" s="1"/>
  <c r="P828" i="1"/>
  <c r="Q828" i="1" s="1"/>
  <c r="R828" i="1" s="1"/>
  <c r="P829" i="1"/>
  <c r="Q829" i="1" s="1"/>
  <c r="R829" i="1" s="1"/>
  <c r="P830" i="1"/>
  <c r="Q830" i="1" s="1"/>
  <c r="R830" i="1" s="1"/>
  <c r="P831" i="1"/>
  <c r="Q831" i="1" s="1"/>
  <c r="R831" i="1" s="1"/>
  <c r="P832" i="1"/>
  <c r="Q832" i="1" s="1"/>
  <c r="R832" i="1" s="1"/>
  <c r="P833" i="1"/>
  <c r="Q833" i="1" s="1"/>
  <c r="R833" i="1" s="1"/>
  <c r="P834" i="1"/>
  <c r="Q834" i="1" s="1"/>
  <c r="R834" i="1" s="1"/>
  <c r="P835" i="1"/>
  <c r="Q835" i="1" s="1"/>
  <c r="R835" i="1" s="1"/>
  <c r="P836" i="1"/>
  <c r="Q836" i="1" s="1"/>
  <c r="R836" i="1" s="1"/>
  <c r="P837" i="1"/>
  <c r="Q837" i="1" s="1"/>
  <c r="R837" i="1" s="1"/>
  <c r="P838" i="1"/>
  <c r="Q838" i="1" s="1"/>
  <c r="R838" i="1" s="1"/>
  <c r="P839" i="1"/>
  <c r="Q839" i="1" s="1"/>
  <c r="R839" i="1" s="1"/>
  <c r="P840" i="1"/>
  <c r="Q840" i="1" s="1"/>
  <c r="R840" i="1" s="1"/>
  <c r="P841" i="1"/>
  <c r="Q841" i="1" s="1"/>
  <c r="R841" i="1" s="1"/>
  <c r="P842" i="1"/>
  <c r="Q842" i="1" s="1"/>
  <c r="R842" i="1" s="1"/>
  <c r="P843" i="1"/>
  <c r="Q843" i="1" s="1"/>
  <c r="R843" i="1" s="1"/>
  <c r="P844" i="1"/>
  <c r="Q844" i="1" s="1"/>
  <c r="R844" i="1" s="1"/>
  <c r="P845" i="1"/>
  <c r="Q845" i="1" s="1"/>
  <c r="R845" i="1" s="1"/>
  <c r="P846" i="1"/>
  <c r="Q846" i="1" s="1"/>
  <c r="R846" i="1" s="1"/>
  <c r="P847" i="1"/>
  <c r="Q847" i="1" s="1"/>
  <c r="R847" i="1" s="1"/>
  <c r="P848" i="1"/>
  <c r="Q848" i="1" s="1"/>
  <c r="R848" i="1" s="1"/>
  <c r="P849" i="1"/>
  <c r="Q849" i="1" s="1"/>
  <c r="R849" i="1" s="1"/>
  <c r="P850" i="1"/>
  <c r="Q850" i="1" s="1"/>
  <c r="R850" i="1" s="1"/>
  <c r="P851" i="1"/>
  <c r="Q851" i="1" s="1"/>
  <c r="R851" i="1" s="1"/>
  <c r="P852" i="1"/>
  <c r="Q852" i="1" s="1"/>
  <c r="R852" i="1" s="1"/>
  <c r="P853" i="1"/>
  <c r="Q853" i="1" s="1"/>
  <c r="R853" i="1" s="1"/>
  <c r="P854" i="1"/>
  <c r="Q854" i="1" s="1"/>
  <c r="R854" i="1" s="1"/>
  <c r="P855" i="1"/>
  <c r="Q855" i="1" s="1"/>
  <c r="R855" i="1" s="1"/>
  <c r="P856" i="1"/>
  <c r="Q856" i="1" s="1"/>
  <c r="R856" i="1" s="1"/>
  <c r="P857" i="1"/>
  <c r="Q857" i="1" s="1"/>
  <c r="R857" i="1" s="1"/>
  <c r="P858" i="1"/>
  <c r="Q858" i="1" s="1"/>
  <c r="R858" i="1" s="1"/>
  <c r="P859" i="1"/>
  <c r="Q859" i="1" s="1"/>
  <c r="R859" i="1" s="1"/>
  <c r="P860" i="1"/>
  <c r="Q860" i="1" s="1"/>
  <c r="R860" i="1" s="1"/>
  <c r="P861" i="1"/>
  <c r="Q861" i="1" s="1"/>
  <c r="R861" i="1" s="1"/>
  <c r="P862" i="1"/>
  <c r="Q862" i="1" s="1"/>
  <c r="R862" i="1" s="1"/>
  <c r="P863" i="1"/>
  <c r="Q863" i="1" s="1"/>
  <c r="R863" i="1" s="1"/>
  <c r="P864" i="1"/>
  <c r="Q864" i="1" s="1"/>
  <c r="R864" i="1" s="1"/>
  <c r="P865" i="1"/>
  <c r="Q865" i="1" s="1"/>
  <c r="R865" i="1" s="1"/>
  <c r="P866" i="1"/>
  <c r="Q866" i="1" s="1"/>
  <c r="R866" i="1" s="1"/>
  <c r="P867" i="1"/>
  <c r="Q867" i="1" s="1"/>
  <c r="R867" i="1" s="1"/>
  <c r="P868" i="1"/>
  <c r="Q868" i="1" s="1"/>
  <c r="R868" i="1" s="1"/>
  <c r="P869" i="1"/>
  <c r="Q869" i="1" s="1"/>
  <c r="R869" i="1" s="1"/>
  <c r="P870" i="1"/>
  <c r="Q870" i="1" s="1"/>
  <c r="R870" i="1" s="1"/>
  <c r="P871" i="1"/>
  <c r="Q871" i="1" s="1"/>
  <c r="R871" i="1" s="1"/>
  <c r="P872" i="1"/>
  <c r="Q872" i="1" s="1"/>
  <c r="R872" i="1" s="1"/>
  <c r="P873" i="1"/>
  <c r="Q873" i="1" s="1"/>
  <c r="R873" i="1" s="1"/>
  <c r="P874" i="1"/>
  <c r="Q874" i="1" s="1"/>
  <c r="R874" i="1" s="1"/>
  <c r="P875" i="1"/>
  <c r="Q875" i="1" s="1"/>
  <c r="R875" i="1" s="1"/>
  <c r="P876" i="1"/>
  <c r="Q876" i="1" s="1"/>
  <c r="R876" i="1" s="1"/>
  <c r="P877" i="1"/>
  <c r="Q877" i="1" s="1"/>
  <c r="R877" i="1" s="1"/>
  <c r="P878" i="1"/>
  <c r="Q878" i="1" s="1"/>
  <c r="R878" i="1" s="1"/>
  <c r="P879" i="1"/>
  <c r="Q879" i="1" s="1"/>
  <c r="R879" i="1" s="1"/>
  <c r="P880" i="1"/>
  <c r="Q880" i="1" s="1"/>
  <c r="R880" i="1" s="1"/>
  <c r="P881" i="1"/>
  <c r="Q881" i="1" s="1"/>
  <c r="R881" i="1" s="1"/>
  <c r="P882" i="1"/>
  <c r="Q882" i="1" s="1"/>
  <c r="R882" i="1" s="1"/>
  <c r="P883" i="1"/>
  <c r="Q883" i="1" s="1"/>
  <c r="R883" i="1" s="1"/>
  <c r="P884" i="1"/>
  <c r="Q884" i="1" s="1"/>
  <c r="R884" i="1" s="1"/>
  <c r="P885" i="1"/>
  <c r="Q885" i="1" s="1"/>
  <c r="R885" i="1" s="1"/>
  <c r="P886" i="1"/>
  <c r="Q886" i="1" s="1"/>
  <c r="R886" i="1" s="1"/>
  <c r="P887" i="1"/>
  <c r="Q887" i="1" s="1"/>
  <c r="R887" i="1" s="1"/>
  <c r="P888" i="1"/>
  <c r="Q888" i="1" s="1"/>
  <c r="R888" i="1" s="1"/>
  <c r="P889" i="1"/>
  <c r="Q889" i="1" s="1"/>
  <c r="R889" i="1" s="1"/>
  <c r="P890" i="1"/>
  <c r="Q890" i="1" s="1"/>
  <c r="R890" i="1" s="1"/>
  <c r="P891" i="1"/>
  <c r="Q891" i="1" s="1"/>
  <c r="R891" i="1" s="1"/>
  <c r="P892" i="1"/>
  <c r="Q892" i="1" s="1"/>
  <c r="R892" i="1" s="1"/>
  <c r="P893" i="1"/>
  <c r="Q893" i="1" s="1"/>
  <c r="R893" i="1" s="1"/>
  <c r="P894" i="1"/>
  <c r="Q894" i="1" s="1"/>
  <c r="R894" i="1" s="1"/>
  <c r="P895" i="1"/>
  <c r="Q895" i="1" s="1"/>
  <c r="R895" i="1" s="1"/>
  <c r="P896" i="1"/>
  <c r="Q896" i="1" s="1"/>
  <c r="R896" i="1" s="1"/>
  <c r="P897" i="1"/>
  <c r="Q897" i="1" s="1"/>
  <c r="R897" i="1" s="1"/>
  <c r="P898" i="1"/>
  <c r="Q898" i="1" s="1"/>
  <c r="R898" i="1" s="1"/>
  <c r="P899" i="1"/>
  <c r="Q899" i="1" s="1"/>
  <c r="R899" i="1" s="1"/>
  <c r="P900" i="1"/>
  <c r="Q900" i="1" s="1"/>
  <c r="R900" i="1" s="1"/>
  <c r="P901" i="1"/>
  <c r="Q901" i="1" s="1"/>
  <c r="R901" i="1" s="1"/>
  <c r="P902" i="1"/>
  <c r="Q902" i="1" s="1"/>
  <c r="R902" i="1" s="1"/>
  <c r="P903" i="1"/>
  <c r="Q903" i="1" s="1"/>
  <c r="R903" i="1" s="1"/>
  <c r="P904" i="1"/>
  <c r="Q904" i="1" s="1"/>
  <c r="R904" i="1" s="1"/>
  <c r="P905" i="1"/>
  <c r="Q905" i="1" s="1"/>
  <c r="R905" i="1" s="1"/>
  <c r="P906" i="1"/>
  <c r="Q906" i="1" s="1"/>
  <c r="R906" i="1" s="1"/>
  <c r="P907" i="1"/>
  <c r="Q907" i="1" s="1"/>
  <c r="R907" i="1" s="1"/>
  <c r="P908" i="1"/>
  <c r="Q908" i="1" s="1"/>
  <c r="R908" i="1" s="1"/>
  <c r="P909" i="1"/>
  <c r="Q909" i="1" s="1"/>
  <c r="R909" i="1" s="1"/>
  <c r="P910" i="1"/>
  <c r="Q910" i="1" s="1"/>
  <c r="R910" i="1" s="1"/>
  <c r="P911" i="1"/>
  <c r="Q911" i="1" s="1"/>
  <c r="R911" i="1" s="1"/>
  <c r="P912" i="1"/>
  <c r="Q912" i="1" s="1"/>
  <c r="R912" i="1" s="1"/>
  <c r="P913" i="1"/>
  <c r="Q913" i="1" s="1"/>
  <c r="R913" i="1" s="1"/>
  <c r="P914" i="1"/>
  <c r="Q914" i="1" s="1"/>
  <c r="R914" i="1" s="1"/>
  <c r="P915" i="1"/>
  <c r="Q915" i="1" s="1"/>
  <c r="R915" i="1" s="1"/>
  <c r="P916" i="1"/>
  <c r="Q916" i="1" s="1"/>
  <c r="R916" i="1" s="1"/>
  <c r="P917" i="1"/>
  <c r="Q917" i="1" s="1"/>
  <c r="R917" i="1" s="1"/>
  <c r="P918" i="1"/>
  <c r="Q918" i="1" s="1"/>
  <c r="R918" i="1" s="1"/>
  <c r="P919" i="1"/>
  <c r="Q919" i="1" s="1"/>
  <c r="R919" i="1" s="1"/>
  <c r="P920" i="1"/>
  <c r="Q920" i="1" s="1"/>
  <c r="R920" i="1" s="1"/>
  <c r="P921" i="1"/>
  <c r="Q921" i="1" s="1"/>
  <c r="R921" i="1" s="1"/>
  <c r="P922" i="1"/>
  <c r="Q922" i="1" s="1"/>
  <c r="R922" i="1" s="1"/>
  <c r="P923" i="1"/>
  <c r="Q923" i="1" s="1"/>
  <c r="R923" i="1" s="1"/>
  <c r="P924" i="1"/>
  <c r="Q924" i="1" s="1"/>
  <c r="R924" i="1" s="1"/>
  <c r="P925" i="1"/>
  <c r="Q925" i="1" s="1"/>
  <c r="R925" i="1" s="1"/>
  <c r="P926" i="1"/>
  <c r="Q926" i="1" s="1"/>
  <c r="R926" i="1" s="1"/>
  <c r="P927" i="1"/>
  <c r="Q927" i="1" s="1"/>
  <c r="R927" i="1" s="1"/>
  <c r="P928" i="1"/>
  <c r="Q928" i="1" s="1"/>
  <c r="R928" i="1" s="1"/>
  <c r="P929" i="1"/>
  <c r="Q929" i="1" s="1"/>
  <c r="R929" i="1" s="1"/>
  <c r="P930" i="1"/>
  <c r="Q930" i="1" s="1"/>
  <c r="R930" i="1" s="1"/>
  <c r="P931" i="1"/>
  <c r="Q931" i="1" s="1"/>
  <c r="R931" i="1" s="1"/>
  <c r="P932" i="1"/>
  <c r="Q932" i="1" s="1"/>
  <c r="R932" i="1" s="1"/>
  <c r="P933" i="1"/>
  <c r="Q933" i="1" s="1"/>
  <c r="R933" i="1" s="1"/>
  <c r="P934" i="1"/>
  <c r="Q934" i="1" s="1"/>
  <c r="R934" i="1" s="1"/>
  <c r="P935" i="1"/>
  <c r="Q935" i="1" s="1"/>
  <c r="R935" i="1" s="1"/>
  <c r="P936" i="1"/>
  <c r="Q936" i="1" s="1"/>
  <c r="R936" i="1" s="1"/>
  <c r="P937" i="1"/>
  <c r="Q937" i="1" s="1"/>
  <c r="R937" i="1" s="1"/>
  <c r="P938" i="1"/>
  <c r="Q938" i="1" s="1"/>
  <c r="R938" i="1" s="1"/>
  <c r="P939" i="1"/>
  <c r="Q939" i="1" s="1"/>
  <c r="R939" i="1" s="1"/>
  <c r="P940" i="1"/>
  <c r="Q940" i="1" s="1"/>
  <c r="R940" i="1" s="1"/>
  <c r="P941" i="1"/>
  <c r="Q941" i="1" s="1"/>
  <c r="R941" i="1" s="1"/>
  <c r="P942" i="1"/>
  <c r="Q942" i="1" s="1"/>
  <c r="R942" i="1" s="1"/>
  <c r="P943" i="1"/>
  <c r="Q943" i="1" s="1"/>
  <c r="R943" i="1" s="1"/>
  <c r="P944" i="1"/>
  <c r="Q944" i="1" s="1"/>
  <c r="R944" i="1" s="1"/>
  <c r="P945" i="1"/>
  <c r="Q945" i="1" s="1"/>
  <c r="R945" i="1" s="1"/>
  <c r="P946" i="1"/>
  <c r="Q946" i="1" s="1"/>
  <c r="R946" i="1" s="1"/>
  <c r="P947" i="1"/>
  <c r="Q947" i="1" s="1"/>
  <c r="R947" i="1" s="1"/>
  <c r="P948" i="1"/>
  <c r="Q948" i="1" s="1"/>
  <c r="R948" i="1" s="1"/>
  <c r="P949" i="1"/>
  <c r="Q949" i="1" s="1"/>
  <c r="R949" i="1" s="1"/>
  <c r="P950" i="1"/>
  <c r="Q950" i="1" s="1"/>
  <c r="R950" i="1" s="1"/>
  <c r="P951" i="1"/>
  <c r="Q951" i="1" s="1"/>
  <c r="R951" i="1" s="1"/>
  <c r="P952" i="1"/>
  <c r="Q952" i="1" s="1"/>
  <c r="R952" i="1" s="1"/>
  <c r="P953" i="1"/>
  <c r="Q953" i="1" s="1"/>
  <c r="R953" i="1" s="1"/>
  <c r="P954" i="1"/>
  <c r="Q954" i="1" s="1"/>
  <c r="R954" i="1" s="1"/>
  <c r="P955" i="1"/>
  <c r="Q955" i="1" s="1"/>
  <c r="R955" i="1" s="1"/>
  <c r="P956" i="1"/>
  <c r="Q956" i="1" s="1"/>
  <c r="R956" i="1" s="1"/>
  <c r="P957" i="1"/>
  <c r="Q957" i="1" s="1"/>
  <c r="R957" i="1" s="1"/>
  <c r="P958" i="1"/>
  <c r="Q958" i="1" s="1"/>
  <c r="R958" i="1" s="1"/>
  <c r="P959" i="1"/>
  <c r="Q959" i="1" s="1"/>
  <c r="R959" i="1" s="1"/>
  <c r="P960" i="1"/>
  <c r="Q960" i="1" s="1"/>
  <c r="R960" i="1" s="1"/>
  <c r="P961" i="1"/>
  <c r="Q961" i="1" s="1"/>
  <c r="R961" i="1" s="1"/>
  <c r="P962" i="1"/>
  <c r="Q962" i="1" s="1"/>
  <c r="R962" i="1" s="1"/>
  <c r="P963" i="1"/>
  <c r="Q963" i="1" s="1"/>
  <c r="R963" i="1" s="1"/>
  <c r="P964" i="1"/>
  <c r="Q964" i="1" s="1"/>
  <c r="R964" i="1" s="1"/>
  <c r="P965" i="1"/>
  <c r="Q965" i="1" s="1"/>
  <c r="R965" i="1" s="1"/>
  <c r="P966" i="1"/>
  <c r="Q966" i="1" s="1"/>
  <c r="R966" i="1" s="1"/>
  <c r="P967" i="1"/>
  <c r="Q967" i="1" s="1"/>
  <c r="R967" i="1" s="1"/>
  <c r="P968" i="1"/>
  <c r="Q968" i="1" s="1"/>
  <c r="R968" i="1" s="1"/>
  <c r="P969" i="1"/>
  <c r="Q969" i="1" s="1"/>
  <c r="R969" i="1" s="1"/>
  <c r="P970" i="1"/>
  <c r="Q970" i="1" s="1"/>
  <c r="R970" i="1" s="1"/>
  <c r="P971" i="1"/>
  <c r="Q971" i="1" s="1"/>
  <c r="R971" i="1" s="1"/>
  <c r="P972" i="1"/>
  <c r="Q972" i="1" s="1"/>
  <c r="R972" i="1" s="1"/>
  <c r="P973" i="1"/>
  <c r="Q973" i="1" s="1"/>
  <c r="R973" i="1" s="1"/>
  <c r="P974" i="1"/>
  <c r="Q974" i="1" s="1"/>
  <c r="R974" i="1" s="1"/>
  <c r="P975" i="1"/>
  <c r="Q975" i="1" s="1"/>
  <c r="R975" i="1" s="1"/>
  <c r="P976" i="1"/>
  <c r="Q976" i="1" s="1"/>
  <c r="R976" i="1" s="1"/>
  <c r="P977" i="1"/>
  <c r="Q977" i="1" s="1"/>
  <c r="R977" i="1" s="1"/>
  <c r="P978" i="1"/>
  <c r="Q978" i="1" s="1"/>
  <c r="R978" i="1" s="1"/>
  <c r="P979" i="1"/>
  <c r="Q979" i="1" s="1"/>
  <c r="R979" i="1" s="1"/>
  <c r="P980" i="1"/>
  <c r="Q980" i="1" s="1"/>
  <c r="R980" i="1" s="1"/>
  <c r="P981" i="1"/>
  <c r="Q981" i="1" s="1"/>
  <c r="R981" i="1" s="1"/>
  <c r="P982" i="1"/>
  <c r="Q982" i="1" s="1"/>
  <c r="R982" i="1" s="1"/>
  <c r="P983" i="1"/>
  <c r="Q983" i="1" s="1"/>
  <c r="R983" i="1" s="1"/>
  <c r="P984" i="1"/>
  <c r="Q984" i="1" s="1"/>
  <c r="R984" i="1" s="1"/>
  <c r="P985" i="1"/>
  <c r="Q985" i="1" s="1"/>
  <c r="R985" i="1" s="1"/>
  <c r="P986" i="1"/>
  <c r="Q986" i="1" s="1"/>
  <c r="R986" i="1" s="1"/>
  <c r="P987" i="1"/>
  <c r="Q987" i="1" s="1"/>
  <c r="R987" i="1" s="1"/>
  <c r="P988" i="1"/>
  <c r="Q988" i="1" s="1"/>
  <c r="R988" i="1" s="1"/>
  <c r="P989" i="1"/>
  <c r="Q989" i="1" s="1"/>
  <c r="R989" i="1" s="1"/>
  <c r="P990" i="1"/>
  <c r="Q990" i="1" s="1"/>
  <c r="R990" i="1" s="1"/>
  <c r="P991" i="1"/>
  <c r="Q991" i="1" s="1"/>
  <c r="R991" i="1" s="1"/>
  <c r="P992" i="1"/>
  <c r="Q992" i="1" s="1"/>
  <c r="R992" i="1" s="1"/>
  <c r="P993" i="1"/>
  <c r="Q993" i="1" s="1"/>
  <c r="R993" i="1" s="1"/>
  <c r="P994" i="1"/>
  <c r="Q994" i="1" s="1"/>
  <c r="R994" i="1" s="1"/>
  <c r="P995" i="1"/>
  <c r="Q995" i="1" s="1"/>
  <c r="R995" i="1" s="1"/>
  <c r="P996" i="1"/>
  <c r="Q996" i="1" s="1"/>
  <c r="R996" i="1" s="1"/>
  <c r="P997" i="1"/>
  <c r="Q997" i="1" s="1"/>
  <c r="R997" i="1" s="1"/>
  <c r="P998" i="1"/>
  <c r="Q998" i="1" s="1"/>
  <c r="R998" i="1" s="1"/>
  <c r="P999" i="1"/>
  <c r="Q999" i="1" s="1"/>
  <c r="R999" i="1" s="1"/>
  <c r="P1000" i="1"/>
  <c r="Q1000" i="1" s="1"/>
  <c r="R1000" i="1" s="1"/>
  <c r="P1001" i="1"/>
  <c r="Q1001" i="1" s="1"/>
  <c r="R1001" i="1" s="1"/>
  <c r="P1002" i="1"/>
  <c r="Q1002" i="1" s="1"/>
  <c r="R1002" i="1" s="1"/>
  <c r="P1003" i="1"/>
  <c r="Q1003" i="1" s="1"/>
  <c r="R1003" i="1" s="1"/>
  <c r="P1004" i="1"/>
  <c r="Q1004" i="1" s="1"/>
  <c r="R1004" i="1" s="1"/>
  <c r="P1005" i="1"/>
  <c r="Q1005" i="1" s="1"/>
  <c r="R1005" i="1" s="1"/>
  <c r="P1006" i="1"/>
  <c r="Q1006" i="1" s="1"/>
  <c r="R1006" i="1" s="1"/>
  <c r="P1007" i="1"/>
  <c r="Q1007" i="1" s="1"/>
  <c r="R1007" i="1" s="1"/>
  <c r="P1008" i="1"/>
  <c r="Q1008" i="1" s="1"/>
  <c r="R1008" i="1" s="1"/>
  <c r="P1009" i="1"/>
  <c r="Q1009" i="1" s="1"/>
  <c r="R1009" i="1" s="1"/>
  <c r="P1010" i="1"/>
  <c r="Q1010" i="1" s="1"/>
  <c r="R1010" i="1" s="1"/>
  <c r="P1011" i="1"/>
  <c r="Q1011" i="1" s="1"/>
  <c r="R1011" i="1" s="1"/>
  <c r="P1012" i="1"/>
  <c r="Q1012" i="1" s="1"/>
  <c r="R1012" i="1" s="1"/>
  <c r="P1013" i="1"/>
  <c r="Q1013" i="1" s="1"/>
  <c r="R1013" i="1" s="1"/>
  <c r="P1014" i="1"/>
  <c r="Q1014" i="1" s="1"/>
  <c r="R1014" i="1" s="1"/>
  <c r="P1015" i="1"/>
  <c r="Q1015" i="1" s="1"/>
  <c r="R1015" i="1" s="1"/>
  <c r="P1016" i="1"/>
  <c r="Q1016" i="1" s="1"/>
  <c r="R1016" i="1" s="1"/>
  <c r="P1017" i="1"/>
  <c r="Q1017" i="1" s="1"/>
  <c r="R1017" i="1" s="1"/>
  <c r="P1018" i="1"/>
  <c r="Q1018" i="1" s="1"/>
  <c r="R1018" i="1" s="1"/>
  <c r="P1019" i="1"/>
  <c r="Q1019" i="1" s="1"/>
  <c r="R1019" i="1" s="1"/>
  <c r="P1020" i="1"/>
  <c r="Q1020" i="1" s="1"/>
  <c r="R1020" i="1" s="1"/>
  <c r="P1021" i="1"/>
  <c r="Q1021" i="1" s="1"/>
  <c r="R1021" i="1" s="1"/>
  <c r="P1022" i="1"/>
  <c r="Q1022" i="1" s="1"/>
  <c r="R1022" i="1" s="1"/>
  <c r="P1023" i="1"/>
  <c r="Q1023" i="1" s="1"/>
  <c r="R1023" i="1" s="1"/>
  <c r="P1024" i="1"/>
  <c r="Q1024" i="1" s="1"/>
  <c r="R1024" i="1" s="1"/>
  <c r="P1025" i="1"/>
  <c r="Q1025" i="1" s="1"/>
  <c r="R1025" i="1" s="1"/>
  <c r="P1026" i="1"/>
  <c r="Q1026" i="1" s="1"/>
  <c r="R1026" i="1" s="1"/>
  <c r="P1027" i="1"/>
  <c r="Q1027" i="1" s="1"/>
  <c r="R1027" i="1" s="1"/>
  <c r="P1028" i="1"/>
  <c r="Q1028" i="1" s="1"/>
  <c r="R1028" i="1" s="1"/>
  <c r="P1029" i="1"/>
  <c r="Q1029" i="1" s="1"/>
  <c r="R1029" i="1" s="1"/>
  <c r="P1030" i="1"/>
  <c r="Q1030" i="1" s="1"/>
  <c r="R1030" i="1" s="1"/>
  <c r="P1031" i="1"/>
  <c r="Q1031" i="1" s="1"/>
  <c r="R1031" i="1" s="1"/>
  <c r="P1032" i="1"/>
  <c r="Q1032" i="1" s="1"/>
  <c r="R1032" i="1" s="1"/>
  <c r="P1033" i="1"/>
  <c r="Q1033" i="1" s="1"/>
  <c r="R1033" i="1" s="1"/>
  <c r="P1034" i="1"/>
  <c r="Q1034" i="1" s="1"/>
  <c r="R1034" i="1" s="1"/>
  <c r="P1035" i="1"/>
  <c r="Q1035" i="1" s="1"/>
  <c r="R1035" i="1" s="1"/>
  <c r="P1036" i="1"/>
  <c r="Q1036" i="1" s="1"/>
  <c r="R1036" i="1" s="1"/>
  <c r="P1037" i="1"/>
  <c r="Q1037" i="1" s="1"/>
  <c r="R1037" i="1" s="1"/>
  <c r="P1038" i="1"/>
  <c r="Q1038" i="1" s="1"/>
  <c r="R1038" i="1" s="1"/>
  <c r="P1039" i="1"/>
  <c r="Q1039" i="1" s="1"/>
  <c r="R1039" i="1" s="1"/>
  <c r="P1040" i="1"/>
  <c r="Q1040" i="1" s="1"/>
  <c r="R1040" i="1" s="1"/>
  <c r="P1041" i="1"/>
  <c r="Q1041" i="1" s="1"/>
  <c r="R1041" i="1" s="1"/>
  <c r="P1042" i="1"/>
  <c r="Q1042" i="1" s="1"/>
  <c r="R1042" i="1" s="1"/>
  <c r="P1043" i="1"/>
  <c r="Q1043" i="1" s="1"/>
  <c r="R1043" i="1" s="1"/>
  <c r="P1044" i="1"/>
  <c r="Q1044" i="1" s="1"/>
  <c r="R1044" i="1" s="1"/>
  <c r="P1045" i="1"/>
  <c r="Q1045" i="1" s="1"/>
  <c r="R1045" i="1" s="1"/>
  <c r="P1046" i="1"/>
  <c r="Q1046" i="1" s="1"/>
  <c r="R1046" i="1" s="1"/>
  <c r="P1047" i="1"/>
  <c r="Q1047" i="1" s="1"/>
  <c r="R1047" i="1" s="1"/>
  <c r="P1048" i="1"/>
  <c r="Q1048" i="1" s="1"/>
  <c r="R1048" i="1" s="1"/>
  <c r="P1049" i="1"/>
  <c r="Q1049" i="1" s="1"/>
  <c r="R1049" i="1" s="1"/>
  <c r="P1050" i="1"/>
  <c r="Q1050" i="1" s="1"/>
  <c r="R1050" i="1" s="1"/>
  <c r="P1051" i="1"/>
  <c r="Q1051" i="1" s="1"/>
  <c r="R1051" i="1" s="1"/>
  <c r="P1052" i="1"/>
  <c r="Q1052" i="1" s="1"/>
  <c r="R1052" i="1" s="1"/>
  <c r="P1053" i="1"/>
  <c r="Q1053" i="1" s="1"/>
  <c r="R1053" i="1" s="1"/>
  <c r="P1054" i="1"/>
  <c r="Q1054" i="1" s="1"/>
  <c r="R1054" i="1" s="1"/>
  <c r="P1055" i="1"/>
  <c r="Q1055" i="1" s="1"/>
  <c r="R1055" i="1" s="1"/>
  <c r="P1056" i="1"/>
  <c r="Q1056" i="1" s="1"/>
  <c r="R1056" i="1" s="1"/>
  <c r="P1057" i="1"/>
  <c r="Q1057" i="1" s="1"/>
  <c r="R1057" i="1" s="1"/>
  <c r="P1058" i="1"/>
  <c r="Q1058" i="1" s="1"/>
  <c r="R1058" i="1" s="1"/>
  <c r="P1059" i="1"/>
  <c r="Q1059" i="1" s="1"/>
  <c r="R1059" i="1" s="1"/>
  <c r="P1060" i="1"/>
  <c r="Q1060" i="1" s="1"/>
  <c r="R1060" i="1" s="1"/>
  <c r="P1061" i="1"/>
  <c r="Q1061" i="1" s="1"/>
  <c r="R1061" i="1" s="1"/>
  <c r="P1062" i="1"/>
  <c r="Q1062" i="1" s="1"/>
  <c r="R1062" i="1" s="1"/>
  <c r="P1063" i="1"/>
  <c r="Q1063" i="1" s="1"/>
  <c r="R1063" i="1" s="1"/>
  <c r="P1064" i="1"/>
  <c r="Q1064" i="1" s="1"/>
  <c r="R1064" i="1" s="1"/>
  <c r="P1065" i="1"/>
  <c r="Q1065" i="1" s="1"/>
  <c r="R1065" i="1" s="1"/>
  <c r="P1066" i="1"/>
  <c r="Q1066" i="1" s="1"/>
  <c r="R1066" i="1" s="1"/>
  <c r="P1067" i="1"/>
  <c r="Q1067" i="1" s="1"/>
  <c r="R1067" i="1" s="1"/>
  <c r="P1068" i="1"/>
  <c r="Q1068" i="1" s="1"/>
  <c r="R1068" i="1" s="1"/>
  <c r="P1069" i="1"/>
  <c r="Q1069" i="1" s="1"/>
  <c r="R1069" i="1" s="1"/>
  <c r="P1070" i="1"/>
  <c r="Q1070" i="1" s="1"/>
  <c r="R1070" i="1" s="1"/>
  <c r="P1071" i="1"/>
  <c r="Q1071" i="1" s="1"/>
  <c r="R1071" i="1" s="1"/>
  <c r="P1072" i="1"/>
  <c r="Q1072" i="1" s="1"/>
  <c r="R1072" i="1" s="1"/>
  <c r="P1073" i="1"/>
  <c r="Q1073" i="1" s="1"/>
  <c r="R1073" i="1" s="1"/>
  <c r="P1074" i="1"/>
  <c r="Q1074" i="1" s="1"/>
  <c r="R1074" i="1" s="1"/>
  <c r="P1075" i="1"/>
  <c r="Q1075" i="1" s="1"/>
  <c r="R1075" i="1" s="1"/>
  <c r="P1076" i="1"/>
  <c r="Q1076" i="1" s="1"/>
  <c r="R1076" i="1" s="1"/>
  <c r="P1077" i="1"/>
  <c r="Q1077" i="1" s="1"/>
  <c r="R1077" i="1" s="1"/>
  <c r="P1078" i="1"/>
  <c r="Q1078" i="1" s="1"/>
  <c r="R1078" i="1" s="1"/>
  <c r="P1079" i="1"/>
  <c r="Q1079" i="1" s="1"/>
  <c r="R1079" i="1" s="1"/>
  <c r="P1080" i="1"/>
  <c r="Q1080" i="1" s="1"/>
  <c r="R1080" i="1" s="1"/>
  <c r="P1081" i="1"/>
  <c r="Q1081" i="1" s="1"/>
  <c r="R1081" i="1" s="1"/>
  <c r="P1082" i="1"/>
  <c r="Q1082" i="1" s="1"/>
  <c r="R1082" i="1" s="1"/>
  <c r="P1083" i="1"/>
  <c r="Q1083" i="1" s="1"/>
  <c r="R1083" i="1" s="1"/>
  <c r="P1084" i="1"/>
  <c r="Q1084" i="1" s="1"/>
  <c r="R1084" i="1" s="1"/>
  <c r="P1085" i="1"/>
  <c r="Q1085" i="1" s="1"/>
  <c r="R1085" i="1" s="1"/>
  <c r="P1086" i="1"/>
  <c r="Q1086" i="1" s="1"/>
  <c r="R1086" i="1" s="1"/>
  <c r="P1087" i="1"/>
  <c r="Q1087" i="1" s="1"/>
  <c r="R1087" i="1" s="1"/>
  <c r="P1088" i="1"/>
  <c r="Q1088" i="1" s="1"/>
  <c r="R1088" i="1" s="1"/>
  <c r="P1089" i="1"/>
  <c r="Q1089" i="1" s="1"/>
  <c r="R1089" i="1" s="1"/>
  <c r="P1090" i="1"/>
  <c r="Q1090" i="1" s="1"/>
  <c r="R1090" i="1" s="1"/>
  <c r="P1091" i="1"/>
  <c r="Q1091" i="1" s="1"/>
  <c r="R1091" i="1" s="1"/>
  <c r="P1092" i="1"/>
  <c r="Q1092" i="1" s="1"/>
  <c r="R1092" i="1" s="1"/>
  <c r="P1093" i="1"/>
  <c r="Q1093" i="1" s="1"/>
  <c r="R1093" i="1" s="1"/>
  <c r="P1094" i="1"/>
  <c r="Q1094" i="1" s="1"/>
  <c r="R1094" i="1" s="1"/>
  <c r="P1095" i="1"/>
  <c r="Q1095" i="1" s="1"/>
  <c r="R1095" i="1" s="1"/>
  <c r="P1096" i="1"/>
  <c r="Q1096" i="1" s="1"/>
  <c r="R1096" i="1" s="1"/>
  <c r="P1097" i="1"/>
  <c r="Q1097" i="1" s="1"/>
  <c r="R1097" i="1" s="1"/>
  <c r="P1098" i="1"/>
  <c r="Q1098" i="1" s="1"/>
  <c r="R1098" i="1" s="1"/>
  <c r="P1099" i="1"/>
  <c r="Q1099" i="1" s="1"/>
  <c r="R1099" i="1" s="1"/>
  <c r="P1100" i="1"/>
  <c r="Q1100" i="1" s="1"/>
  <c r="R1100" i="1" s="1"/>
  <c r="P1101" i="1"/>
  <c r="Q1101" i="1" s="1"/>
  <c r="R1101" i="1" s="1"/>
  <c r="P1102" i="1"/>
  <c r="Q1102" i="1" s="1"/>
  <c r="R1102" i="1" s="1"/>
  <c r="P1103" i="1"/>
  <c r="Q1103" i="1" s="1"/>
  <c r="R1103" i="1" s="1"/>
  <c r="P1104" i="1"/>
  <c r="Q1104" i="1" s="1"/>
  <c r="R1104" i="1" s="1"/>
  <c r="P1105" i="1"/>
  <c r="Q1105" i="1" s="1"/>
  <c r="R1105" i="1" s="1"/>
  <c r="P1106" i="1"/>
  <c r="Q1106" i="1" s="1"/>
  <c r="R1106" i="1" s="1"/>
  <c r="P1107" i="1"/>
  <c r="Q1107" i="1" s="1"/>
  <c r="R1107" i="1" s="1"/>
  <c r="P1108" i="1"/>
  <c r="Q1108" i="1" s="1"/>
  <c r="R1108" i="1" s="1"/>
  <c r="P1109" i="1"/>
  <c r="Q1109" i="1" s="1"/>
  <c r="R1109" i="1" s="1"/>
  <c r="P1110" i="1"/>
  <c r="Q1110" i="1" s="1"/>
  <c r="R1110" i="1" s="1"/>
  <c r="P1111" i="1"/>
  <c r="Q1111" i="1" s="1"/>
  <c r="R1111" i="1" s="1"/>
  <c r="P1112" i="1"/>
  <c r="Q1112" i="1" s="1"/>
  <c r="R1112" i="1" s="1"/>
  <c r="P1113" i="1"/>
  <c r="Q1113" i="1" s="1"/>
  <c r="R1113" i="1" s="1"/>
  <c r="P1114" i="1"/>
  <c r="Q1114" i="1" s="1"/>
  <c r="R1114" i="1" s="1"/>
  <c r="P1115" i="1"/>
  <c r="Q1115" i="1" s="1"/>
  <c r="R1115" i="1" s="1"/>
  <c r="P1116" i="1"/>
  <c r="Q1116" i="1" s="1"/>
  <c r="R1116" i="1" s="1"/>
  <c r="P1117" i="1"/>
  <c r="Q1117" i="1" s="1"/>
  <c r="R1117" i="1" s="1"/>
  <c r="P1118" i="1"/>
  <c r="Q1118" i="1" s="1"/>
  <c r="R1118" i="1" s="1"/>
  <c r="P1119" i="1"/>
  <c r="Q1119" i="1" s="1"/>
  <c r="R1119" i="1" s="1"/>
  <c r="P1120" i="1"/>
  <c r="Q1120" i="1" s="1"/>
  <c r="R1120" i="1" s="1"/>
  <c r="P1121" i="1"/>
  <c r="Q1121" i="1" s="1"/>
  <c r="R1121" i="1" s="1"/>
  <c r="P1122" i="1"/>
  <c r="Q1122" i="1" s="1"/>
  <c r="R1122" i="1" s="1"/>
  <c r="P1123" i="1"/>
  <c r="Q1123" i="1" s="1"/>
  <c r="R1123" i="1" s="1"/>
  <c r="P1124" i="1"/>
  <c r="Q1124" i="1" s="1"/>
  <c r="R1124" i="1" s="1"/>
  <c r="P1125" i="1"/>
  <c r="Q1125" i="1" s="1"/>
  <c r="R1125" i="1" s="1"/>
  <c r="P1126" i="1"/>
  <c r="Q1126" i="1" s="1"/>
  <c r="R1126" i="1" s="1"/>
  <c r="P1127" i="1"/>
  <c r="Q1127" i="1" s="1"/>
  <c r="R1127" i="1" s="1"/>
  <c r="P1128" i="1"/>
  <c r="Q1128" i="1" s="1"/>
  <c r="R1128" i="1" s="1"/>
  <c r="P1129" i="1"/>
  <c r="Q1129" i="1" s="1"/>
  <c r="R1129" i="1" s="1"/>
  <c r="P1130" i="1"/>
  <c r="Q1130" i="1" s="1"/>
  <c r="R1130" i="1" s="1"/>
  <c r="P1131" i="1"/>
  <c r="Q1131" i="1" s="1"/>
  <c r="R1131" i="1" s="1"/>
  <c r="P1132" i="1"/>
  <c r="Q1132" i="1" s="1"/>
  <c r="R1132" i="1" s="1"/>
  <c r="P1133" i="1"/>
  <c r="Q1133" i="1" s="1"/>
  <c r="R1133" i="1" s="1"/>
  <c r="P1134" i="1"/>
  <c r="Q1134" i="1" s="1"/>
  <c r="R1134" i="1" s="1"/>
  <c r="P1135" i="1"/>
  <c r="Q1135" i="1" s="1"/>
  <c r="R1135" i="1" s="1"/>
  <c r="P1136" i="1"/>
  <c r="Q1136" i="1" s="1"/>
  <c r="R1136" i="1" s="1"/>
  <c r="P1137" i="1"/>
  <c r="Q1137" i="1" s="1"/>
  <c r="R1137" i="1" s="1"/>
  <c r="P1138" i="1"/>
  <c r="Q1138" i="1" s="1"/>
  <c r="R1138" i="1" s="1"/>
  <c r="P1139" i="1"/>
  <c r="Q1139" i="1" s="1"/>
  <c r="R1139" i="1" s="1"/>
  <c r="P1140" i="1"/>
  <c r="Q1140" i="1" s="1"/>
  <c r="R1140" i="1" s="1"/>
  <c r="P1141" i="1"/>
  <c r="Q1141" i="1" s="1"/>
  <c r="R1141" i="1" s="1"/>
  <c r="P1142" i="1"/>
  <c r="Q1142" i="1" s="1"/>
  <c r="R1142" i="1" s="1"/>
  <c r="P1143" i="1"/>
  <c r="Q1143" i="1" s="1"/>
  <c r="R1143" i="1" s="1"/>
  <c r="P1144" i="1"/>
  <c r="Q1144" i="1" s="1"/>
  <c r="R1144" i="1" s="1"/>
  <c r="P1145" i="1"/>
  <c r="Q1145" i="1" s="1"/>
  <c r="R1145" i="1" s="1"/>
  <c r="P1146" i="1"/>
  <c r="Q1146" i="1" s="1"/>
  <c r="R1146" i="1" s="1"/>
  <c r="P1147" i="1"/>
  <c r="Q1147" i="1" s="1"/>
  <c r="R1147" i="1" s="1"/>
  <c r="P1148" i="1"/>
  <c r="Q1148" i="1" s="1"/>
  <c r="R1148" i="1" s="1"/>
  <c r="P1149" i="1"/>
  <c r="Q1149" i="1" s="1"/>
  <c r="R1149" i="1" s="1"/>
  <c r="P1150" i="1"/>
  <c r="Q1150" i="1" s="1"/>
  <c r="R1150" i="1" s="1"/>
  <c r="P1151" i="1"/>
  <c r="Q1151" i="1" s="1"/>
  <c r="R1151" i="1" s="1"/>
  <c r="P1152" i="1"/>
  <c r="Q1152" i="1" s="1"/>
  <c r="R1152" i="1" s="1"/>
  <c r="P1153" i="1"/>
  <c r="Q1153" i="1" s="1"/>
  <c r="R1153" i="1" s="1"/>
  <c r="P1154" i="1"/>
  <c r="Q1154" i="1" s="1"/>
  <c r="R1154" i="1" s="1"/>
  <c r="P1155" i="1"/>
  <c r="Q1155" i="1" s="1"/>
  <c r="R1155" i="1" s="1"/>
  <c r="P1156" i="1"/>
  <c r="Q1156" i="1" s="1"/>
  <c r="R1156" i="1" s="1"/>
  <c r="P1157" i="1"/>
  <c r="Q1157" i="1" s="1"/>
  <c r="R1157" i="1" s="1"/>
  <c r="P1158" i="1"/>
  <c r="Q1158" i="1" s="1"/>
  <c r="R1158" i="1" s="1"/>
  <c r="P1159" i="1"/>
  <c r="Q1159" i="1" s="1"/>
  <c r="R1159" i="1" s="1"/>
  <c r="P1160" i="1"/>
  <c r="Q1160" i="1" s="1"/>
  <c r="R1160" i="1" s="1"/>
  <c r="P1161" i="1"/>
  <c r="Q1161" i="1" s="1"/>
  <c r="R1161" i="1" s="1"/>
  <c r="P1162" i="1"/>
  <c r="Q1162" i="1" s="1"/>
  <c r="R1162" i="1" s="1"/>
  <c r="P1163" i="1"/>
  <c r="Q1163" i="1" s="1"/>
  <c r="R1163" i="1" s="1"/>
  <c r="P1164" i="1"/>
  <c r="Q1164" i="1" s="1"/>
  <c r="R1164" i="1" s="1"/>
  <c r="P1165" i="1"/>
  <c r="Q1165" i="1" s="1"/>
  <c r="R1165" i="1" s="1"/>
  <c r="P1166" i="1"/>
  <c r="Q1166" i="1" s="1"/>
  <c r="R1166" i="1" s="1"/>
  <c r="P1167" i="1"/>
  <c r="Q1167" i="1" s="1"/>
  <c r="R1167" i="1" s="1"/>
  <c r="P1168" i="1"/>
  <c r="Q1168" i="1" s="1"/>
  <c r="R1168" i="1" s="1"/>
  <c r="P1169" i="1"/>
  <c r="Q1169" i="1" s="1"/>
  <c r="R1169" i="1" s="1"/>
  <c r="P1170" i="1"/>
  <c r="Q1170" i="1" s="1"/>
  <c r="R1170" i="1" s="1"/>
  <c r="P1171" i="1"/>
  <c r="Q1171" i="1" s="1"/>
  <c r="R1171" i="1" s="1"/>
  <c r="P1172" i="1"/>
  <c r="Q1172" i="1" s="1"/>
  <c r="R1172" i="1" s="1"/>
  <c r="P1173" i="1"/>
  <c r="Q1173" i="1" s="1"/>
  <c r="R1173" i="1" s="1"/>
  <c r="P1174" i="1"/>
  <c r="Q1174" i="1" s="1"/>
  <c r="R1174" i="1" s="1"/>
  <c r="P1175" i="1"/>
  <c r="Q1175" i="1" s="1"/>
  <c r="R1175" i="1" s="1"/>
  <c r="P1176" i="1"/>
  <c r="Q1176" i="1" s="1"/>
  <c r="R1176" i="1" s="1"/>
  <c r="P1177" i="1"/>
  <c r="Q1177" i="1" s="1"/>
  <c r="R1177" i="1" s="1"/>
  <c r="P1178" i="1"/>
  <c r="Q1178" i="1" s="1"/>
  <c r="R1178" i="1" s="1"/>
  <c r="P1179" i="1"/>
  <c r="Q1179" i="1" s="1"/>
  <c r="R1179" i="1" s="1"/>
  <c r="P1180" i="1"/>
  <c r="Q1180" i="1" s="1"/>
  <c r="R1180" i="1" s="1"/>
  <c r="P1181" i="1"/>
  <c r="Q1181" i="1" s="1"/>
  <c r="R1181" i="1" s="1"/>
  <c r="P1182" i="1"/>
  <c r="Q1182" i="1" s="1"/>
  <c r="R1182" i="1" s="1"/>
  <c r="P1183" i="1"/>
  <c r="Q1183" i="1" s="1"/>
  <c r="R1183" i="1" s="1"/>
  <c r="P1184" i="1"/>
  <c r="Q1184" i="1" s="1"/>
  <c r="R1184" i="1" s="1"/>
  <c r="P1185" i="1"/>
  <c r="Q1185" i="1" s="1"/>
  <c r="R1185" i="1" s="1"/>
  <c r="P1186" i="1"/>
  <c r="Q1186" i="1" s="1"/>
  <c r="R1186" i="1" s="1"/>
  <c r="P1187" i="1"/>
  <c r="Q1187" i="1" s="1"/>
  <c r="R1187" i="1" s="1"/>
  <c r="P1188" i="1"/>
  <c r="Q1188" i="1" s="1"/>
  <c r="R1188" i="1" s="1"/>
  <c r="P1189" i="1"/>
  <c r="Q1189" i="1" s="1"/>
  <c r="R1189" i="1" s="1"/>
  <c r="P1190" i="1"/>
  <c r="Q1190" i="1" s="1"/>
  <c r="R1190" i="1" s="1"/>
  <c r="P1191" i="1"/>
  <c r="Q1191" i="1" s="1"/>
  <c r="R1191" i="1" s="1"/>
  <c r="P1192" i="1"/>
  <c r="Q1192" i="1" s="1"/>
  <c r="R1192" i="1" s="1"/>
  <c r="P1193" i="1"/>
  <c r="Q1193" i="1" s="1"/>
  <c r="R1193" i="1" s="1"/>
  <c r="P1194" i="1"/>
  <c r="Q1194" i="1" s="1"/>
  <c r="R1194" i="1" s="1"/>
  <c r="P1195" i="1"/>
  <c r="Q1195" i="1" s="1"/>
  <c r="R1195" i="1" s="1"/>
  <c r="P1196" i="1"/>
  <c r="Q1196" i="1" s="1"/>
  <c r="R1196" i="1" s="1"/>
  <c r="P1197" i="1"/>
  <c r="Q1197" i="1" s="1"/>
  <c r="R1197" i="1" s="1"/>
  <c r="P1198" i="1"/>
  <c r="Q1198" i="1" s="1"/>
  <c r="R1198" i="1" s="1"/>
  <c r="P1199" i="1"/>
  <c r="Q1199" i="1" s="1"/>
  <c r="R1199" i="1" s="1"/>
  <c r="P1200" i="1"/>
  <c r="Q1200" i="1" s="1"/>
  <c r="R1200" i="1" s="1"/>
  <c r="P1201" i="1"/>
  <c r="Q1201" i="1" s="1"/>
  <c r="R1201" i="1" s="1"/>
  <c r="P1202" i="1"/>
  <c r="Q1202" i="1" s="1"/>
  <c r="R1202" i="1" s="1"/>
  <c r="P1203" i="1"/>
  <c r="Q1203" i="1" s="1"/>
  <c r="R1203" i="1" s="1"/>
  <c r="P1204" i="1"/>
  <c r="Q1204" i="1" s="1"/>
  <c r="R1204" i="1" s="1"/>
  <c r="P1205" i="1"/>
  <c r="Q1205" i="1" s="1"/>
  <c r="R1205" i="1" s="1"/>
  <c r="P1206" i="1"/>
  <c r="Q1206" i="1" s="1"/>
  <c r="R1206" i="1" s="1"/>
  <c r="P1207" i="1"/>
  <c r="Q1207" i="1" s="1"/>
  <c r="R1207" i="1" s="1"/>
  <c r="P1208" i="1"/>
  <c r="Q1208" i="1" s="1"/>
  <c r="R1208" i="1" s="1"/>
  <c r="P1209" i="1"/>
  <c r="Q1209" i="1" s="1"/>
  <c r="R1209" i="1" s="1"/>
  <c r="P1210" i="1"/>
  <c r="Q1210" i="1" s="1"/>
  <c r="R1210" i="1" s="1"/>
  <c r="P1211" i="1"/>
  <c r="Q1211" i="1" s="1"/>
  <c r="R1211" i="1" s="1"/>
  <c r="P1212" i="1"/>
  <c r="Q1212" i="1" s="1"/>
  <c r="R1212" i="1" s="1"/>
  <c r="P1213" i="1"/>
  <c r="Q1213" i="1" s="1"/>
  <c r="R1213" i="1" s="1"/>
  <c r="P1214" i="1"/>
  <c r="Q1214" i="1" s="1"/>
  <c r="R1214" i="1" s="1"/>
  <c r="P1215" i="1"/>
  <c r="Q1215" i="1" s="1"/>
  <c r="R1215" i="1" s="1"/>
  <c r="P1216" i="1"/>
  <c r="Q1216" i="1" s="1"/>
  <c r="R1216" i="1" s="1"/>
  <c r="P1217" i="1"/>
  <c r="Q1217" i="1" s="1"/>
  <c r="R1217" i="1" s="1"/>
  <c r="P1218" i="1"/>
  <c r="Q1218" i="1" s="1"/>
  <c r="R1218" i="1" s="1"/>
  <c r="P1219" i="1"/>
  <c r="Q1219" i="1" s="1"/>
  <c r="R1219" i="1" s="1"/>
  <c r="P1220" i="1"/>
  <c r="Q1220" i="1" s="1"/>
  <c r="R1220" i="1" s="1"/>
  <c r="P1221" i="1"/>
  <c r="Q1221" i="1" s="1"/>
  <c r="R1221" i="1" s="1"/>
  <c r="P1222" i="1"/>
  <c r="Q1222" i="1" s="1"/>
  <c r="R1222" i="1" s="1"/>
  <c r="P1223" i="1"/>
  <c r="Q1223" i="1" s="1"/>
  <c r="R1223" i="1" s="1"/>
  <c r="P1224" i="1"/>
  <c r="Q1224" i="1" s="1"/>
  <c r="R1224" i="1" s="1"/>
  <c r="P1225" i="1"/>
  <c r="Q1225" i="1" s="1"/>
  <c r="R1225" i="1" s="1"/>
  <c r="P1226" i="1"/>
  <c r="Q1226" i="1" s="1"/>
  <c r="R1226" i="1" s="1"/>
  <c r="P1227" i="1"/>
  <c r="Q1227" i="1" s="1"/>
  <c r="R1227" i="1" s="1"/>
  <c r="P1228" i="1"/>
  <c r="Q1228" i="1" s="1"/>
  <c r="R1228" i="1" s="1"/>
  <c r="P1229" i="1"/>
  <c r="Q1229" i="1" s="1"/>
  <c r="R1229" i="1" s="1"/>
  <c r="P1230" i="1"/>
  <c r="Q1230" i="1" s="1"/>
  <c r="R1230" i="1" s="1"/>
  <c r="P1231" i="1"/>
  <c r="Q1231" i="1" s="1"/>
  <c r="R1231" i="1" s="1"/>
  <c r="P1232" i="1"/>
  <c r="Q1232" i="1" s="1"/>
  <c r="R1232" i="1" s="1"/>
  <c r="P1233" i="1"/>
  <c r="Q1233" i="1" s="1"/>
  <c r="R1233" i="1" s="1"/>
  <c r="P1234" i="1"/>
  <c r="Q1234" i="1" s="1"/>
  <c r="R1234" i="1" s="1"/>
  <c r="P1235" i="1"/>
  <c r="Q1235" i="1" s="1"/>
  <c r="R1235" i="1" s="1"/>
  <c r="P1236" i="1"/>
  <c r="Q1236" i="1" s="1"/>
  <c r="R1236" i="1" s="1"/>
  <c r="P1237" i="1"/>
  <c r="Q1237" i="1" s="1"/>
  <c r="R1237" i="1" s="1"/>
  <c r="P1238" i="1"/>
  <c r="Q1238" i="1" s="1"/>
  <c r="R1238" i="1" s="1"/>
  <c r="P1239" i="1"/>
  <c r="Q1239" i="1" s="1"/>
  <c r="R1239" i="1" s="1"/>
  <c r="P1240" i="1"/>
  <c r="Q1240" i="1" s="1"/>
  <c r="R1240" i="1" s="1"/>
  <c r="P1241" i="1"/>
  <c r="Q1241" i="1" s="1"/>
  <c r="R1241" i="1" s="1"/>
  <c r="P1242" i="1"/>
  <c r="Q1242" i="1" s="1"/>
  <c r="R1242" i="1" s="1"/>
  <c r="P1243" i="1"/>
  <c r="Q1243" i="1" s="1"/>
  <c r="R1243" i="1" s="1"/>
  <c r="P1244" i="1"/>
  <c r="Q1244" i="1" s="1"/>
  <c r="R1244" i="1" s="1"/>
  <c r="P1245" i="1"/>
  <c r="Q1245" i="1" s="1"/>
  <c r="R1245" i="1" s="1"/>
  <c r="P1246" i="1"/>
  <c r="Q1246" i="1" s="1"/>
  <c r="R1246" i="1" s="1"/>
  <c r="P1247" i="1"/>
  <c r="Q1247" i="1" s="1"/>
  <c r="R1247" i="1" s="1"/>
  <c r="P1248" i="1"/>
  <c r="Q1248" i="1" s="1"/>
  <c r="R1248" i="1" s="1"/>
  <c r="P1249" i="1"/>
  <c r="Q1249" i="1" s="1"/>
  <c r="R1249" i="1" s="1"/>
  <c r="P1250" i="1"/>
  <c r="Q1250" i="1" s="1"/>
  <c r="R1250" i="1" s="1"/>
  <c r="P1251" i="1"/>
  <c r="Q1251" i="1" s="1"/>
  <c r="R1251" i="1" s="1"/>
  <c r="P1252" i="1"/>
  <c r="Q1252" i="1" s="1"/>
  <c r="R1252" i="1" s="1"/>
  <c r="P1253" i="1"/>
  <c r="Q1253" i="1" s="1"/>
  <c r="R1253" i="1" s="1"/>
  <c r="P1254" i="1"/>
  <c r="Q1254" i="1" s="1"/>
  <c r="R1254" i="1" s="1"/>
  <c r="P1255" i="1"/>
  <c r="Q1255" i="1" s="1"/>
  <c r="R1255" i="1" s="1"/>
  <c r="P1256" i="1"/>
  <c r="Q1256" i="1" s="1"/>
  <c r="R1256" i="1" s="1"/>
  <c r="P1257" i="1"/>
  <c r="Q1257" i="1" s="1"/>
  <c r="R1257" i="1" s="1"/>
  <c r="P1258" i="1"/>
  <c r="Q1258" i="1" s="1"/>
  <c r="R1258" i="1" s="1"/>
  <c r="P1259" i="1"/>
  <c r="Q1259" i="1" s="1"/>
  <c r="R1259" i="1" s="1"/>
  <c r="P1260" i="1"/>
  <c r="Q1260" i="1" s="1"/>
  <c r="R1260" i="1" s="1"/>
  <c r="P1261" i="1"/>
  <c r="Q1261" i="1" s="1"/>
  <c r="R1261" i="1" s="1"/>
  <c r="P1262" i="1"/>
  <c r="Q1262" i="1" s="1"/>
  <c r="R1262" i="1" s="1"/>
  <c r="P1263" i="1"/>
  <c r="Q1263" i="1" s="1"/>
  <c r="R1263" i="1" s="1"/>
  <c r="P1264" i="1"/>
  <c r="Q1264" i="1" s="1"/>
  <c r="R1264" i="1" s="1"/>
  <c r="P1265" i="1"/>
  <c r="Q1265" i="1" s="1"/>
  <c r="R1265" i="1" s="1"/>
  <c r="P1266" i="1"/>
  <c r="Q1266" i="1" s="1"/>
  <c r="R1266" i="1" s="1"/>
  <c r="P1267" i="1"/>
  <c r="Q1267" i="1" s="1"/>
  <c r="R1267" i="1" s="1"/>
  <c r="P1268" i="1"/>
  <c r="Q1268" i="1" s="1"/>
  <c r="R1268" i="1" s="1"/>
  <c r="P1269" i="1"/>
  <c r="Q1269" i="1" s="1"/>
  <c r="R1269" i="1" s="1"/>
  <c r="P1270" i="1"/>
  <c r="Q1270" i="1" s="1"/>
  <c r="R1270" i="1" s="1"/>
  <c r="P1271" i="1"/>
  <c r="Q1271" i="1" s="1"/>
  <c r="R1271" i="1" s="1"/>
  <c r="P1272" i="1"/>
  <c r="Q1272" i="1" s="1"/>
  <c r="R1272" i="1" s="1"/>
  <c r="P1273" i="1"/>
  <c r="Q1273" i="1" s="1"/>
  <c r="R1273" i="1" s="1"/>
  <c r="P1274" i="1"/>
  <c r="Q1274" i="1" s="1"/>
  <c r="R1274" i="1" s="1"/>
  <c r="P1275" i="1"/>
  <c r="Q1275" i="1" s="1"/>
  <c r="R1275" i="1" s="1"/>
  <c r="P1276" i="1"/>
  <c r="Q1276" i="1" s="1"/>
  <c r="R1276" i="1" s="1"/>
  <c r="P1277" i="1"/>
  <c r="Q1277" i="1" s="1"/>
  <c r="R1277" i="1" s="1"/>
  <c r="P1278" i="1"/>
  <c r="Q1278" i="1" s="1"/>
  <c r="R1278" i="1" s="1"/>
  <c r="P1279" i="1"/>
  <c r="Q1279" i="1" s="1"/>
  <c r="R1279" i="1" s="1"/>
  <c r="P1280" i="1"/>
  <c r="Q1280" i="1" s="1"/>
  <c r="R1280" i="1" s="1"/>
  <c r="P1281" i="1"/>
  <c r="Q1281" i="1" s="1"/>
  <c r="R1281" i="1" s="1"/>
  <c r="P1282" i="1"/>
  <c r="Q1282" i="1" s="1"/>
  <c r="R1282" i="1" s="1"/>
  <c r="P1283" i="1"/>
  <c r="Q1283" i="1" s="1"/>
  <c r="R1283" i="1" s="1"/>
  <c r="P1284" i="1"/>
  <c r="Q1284" i="1" s="1"/>
  <c r="R1284" i="1" s="1"/>
  <c r="P1285" i="1"/>
  <c r="Q1285" i="1" s="1"/>
  <c r="R1285" i="1" s="1"/>
  <c r="P1286" i="1"/>
  <c r="Q1286" i="1" s="1"/>
  <c r="R1286" i="1" s="1"/>
  <c r="P1287" i="1"/>
  <c r="Q1287" i="1" s="1"/>
  <c r="R1287" i="1" s="1"/>
  <c r="P1288" i="1"/>
  <c r="Q1288" i="1" s="1"/>
  <c r="R1288" i="1" s="1"/>
  <c r="P1289" i="1"/>
  <c r="Q1289" i="1" s="1"/>
  <c r="R1289" i="1" s="1"/>
  <c r="P1290" i="1"/>
  <c r="Q1290" i="1" s="1"/>
  <c r="R1290" i="1" s="1"/>
  <c r="P1291" i="1"/>
  <c r="Q1291" i="1" s="1"/>
  <c r="R1291" i="1" s="1"/>
  <c r="P1292" i="1"/>
  <c r="Q1292" i="1" s="1"/>
  <c r="R1292" i="1" s="1"/>
  <c r="P1293" i="1"/>
  <c r="Q1293" i="1" s="1"/>
  <c r="R1293" i="1" s="1"/>
  <c r="P1294" i="1"/>
  <c r="Q1294" i="1" s="1"/>
  <c r="R1294" i="1" s="1"/>
  <c r="P1295" i="1"/>
  <c r="Q1295" i="1" s="1"/>
  <c r="R1295" i="1" s="1"/>
  <c r="P1296" i="1"/>
  <c r="Q1296" i="1" s="1"/>
  <c r="R1296" i="1" s="1"/>
  <c r="P1297" i="1"/>
  <c r="Q1297" i="1" s="1"/>
  <c r="R1297" i="1" s="1"/>
  <c r="P1298" i="1"/>
  <c r="Q1298" i="1" s="1"/>
  <c r="R1298" i="1" s="1"/>
  <c r="P1299" i="1"/>
  <c r="Q1299" i="1" s="1"/>
  <c r="R1299" i="1" s="1"/>
  <c r="P1300" i="1"/>
  <c r="Q1300" i="1" s="1"/>
  <c r="R1300" i="1" s="1"/>
  <c r="P1301" i="1"/>
  <c r="Q1301" i="1" s="1"/>
  <c r="R1301" i="1" s="1"/>
  <c r="P1302" i="1"/>
  <c r="Q1302" i="1" s="1"/>
  <c r="R1302" i="1" s="1"/>
  <c r="P1303" i="1"/>
  <c r="Q1303" i="1" s="1"/>
  <c r="R1303" i="1" s="1"/>
  <c r="P1304" i="1"/>
  <c r="Q1304" i="1" s="1"/>
  <c r="R1304" i="1" s="1"/>
  <c r="P1305" i="1"/>
  <c r="Q1305" i="1" s="1"/>
  <c r="R1305" i="1" s="1"/>
  <c r="P1306" i="1"/>
  <c r="Q1306" i="1" s="1"/>
  <c r="R1306" i="1" s="1"/>
  <c r="P1307" i="1"/>
  <c r="Q1307" i="1" s="1"/>
  <c r="R1307" i="1" s="1"/>
  <c r="P1308" i="1"/>
  <c r="Q1308" i="1" s="1"/>
  <c r="R1308" i="1" s="1"/>
  <c r="P1309" i="1"/>
  <c r="Q1309" i="1" s="1"/>
  <c r="R1309" i="1" s="1"/>
  <c r="P1310" i="1"/>
  <c r="Q1310" i="1" s="1"/>
  <c r="R1310" i="1" s="1"/>
  <c r="P1311" i="1"/>
  <c r="Q1311" i="1" s="1"/>
  <c r="R1311" i="1" s="1"/>
  <c r="P1312" i="1"/>
  <c r="Q1312" i="1" s="1"/>
  <c r="R1312" i="1" s="1"/>
  <c r="P1313" i="1"/>
  <c r="Q1313" i="1" s="1"/>
  <c r="R1313" i="1" s="1"/>
  <c r="P1314" i="1"/>
  <c r="Q1314" i="1" s="1"/>
  <c r="R1314" i="1" s="1"/>
  <c r="P1315" i="1"/>
  <c r="Q1315" i="1" s="1"/>
  <c r="R1315" i="1" s="1"/>
  <c r="P1316" i="1"/>
  <c r="Q1316" i="1" s="1"/>
  <c r="R1316" i="1" s="1"/>
  <c r="P1317" i="1"/>
  <c r="Q1317" i="1" s="1"/>
  <c r="R1317" i="1" s="1"/>
  <c r="P1318" i="1"/>
  <c r="Q1318" i="1" s="1"/>
  <c r="R1318" i="1" s="1"/>
  <c r="P1319" i="1"/>
  <c r="Q1319" i="1" s="1"/>
  <c r="R1319" i="1" s="1"/>
  <c r="P1320" i="1"/>
  <c r="Q1320" i="1" s="1"/>
  <c r="R1320" i="1" s="1"/>
  <c r="P1321" i="1"/>
  <c r="Q1321" i="1" s="1"/>
  <c r="R1321" i="1" s="1"/>
  <c r="P1322" i="1"/>
  <c r="Q1322" i="1" s="1"/>
  <c r="R1322" i="1" s="1"/>
  <c r="P1323" i="1"/>
  <c r="Q1323" i="1" s="1"/>
  <c r="R1323" i="1" s="1"/>
  <c r="P1324" i="1"/>
  <c r="Q1324" i="1" s="1"/>
  <c r="R1324" i="1" s="1"/>
  <c r="P1325" i="1"/>
  <c r="Q1325" i="1" s="1"/>
  <c r="R1325" i="1" s="1"/>
  <c r="P1326" i="1"/>
  <c r="Q1326" i="1" s="1"/>
  <c r="R1326" i="1" s="1"/>
  <c r="P1327" i="1"/>
  <c r="Q1327" i="1" s="1"/>
  <c r="R1327" i="1" s="1"/>
  <c r="P1328" i="1"/>
  <c r="Q1328" i="1" s="1"/>
  <c r="R1328" i="1" s="1"/>
  <c r="P1329" i="1"/>
  <c r="Q1329" i="1" s="1"/>
  <c r="R1329" i="1" s="1"/>
  <c r="P1330" i="1"/>
  <c r="Q1330" i="1" s="1"/>
  <c r="R1330" i="1" s="1"/>
  <c r="P1331" i="1"/>
  <c r="Q1331" i="1" s="1"/>
  <c r="R1331" i="1" s="1"/>
  <c r="P1332" i="1"/>
  <c r="Q1332" i="1" s="1"/>
  <c r="R1332" i="1" s="1"/>
  <c r="P1333" i="1"/>
  <c r="Q1333" i="1" s="1"/>
  <c r="R1333" i="1" s="1"/>
  <c r="P1334" i="1"/>
  <c r="Q1334" i="1" s="1"/>
  <c r="R1334" i="1" s="1"/>
  <c r="P1335" i="1"/>
  <c r="Q1335" i="1" s="1"/>
  <c r="R1335" i="1" s="1"/>
  <c r="P1336" i="1"/>
  <c r="Q1336" i="1" s="1"/>
  <c r="R1336" i="1" s="1"/>
  <c r="P1337" i="1"/>
  <c r="Q1337" i="1" s="1"/>
  <c r="R1337" i="1" s="1"/>
  <c r="P1338" i="1"/>
  <c r="Q1338" i="1" s="1"/>
  <c r="R1338" i="1" s="1"/>
  <c r="P1339" i="1"/>
  <c r="Q1339" i="1" s="1"/>
  <c r="R1339" i="1" s="1"/>
  <c r="P1340" i="1"/>
  <c r="Q1340" i="1" s="1"/>
  <c r="R1340" i="1" s="1"/>
  <c r="P1341" i="1"/>
  <c r="Q1341" i="1" s="1"/>
  <c r="R1341" i="1" s="1"/>
  <c r="P1342" i="1"/>
  <c r="Q1342" i="1" s="1"/>
  <c r="R1342" i="1" s="1"/>
  <c r="P1343" i="1"/>
  <c r="Q1343" i="1" s="1"/>
  <c r="R1343" i="1" s="1"/>
  <c r="P1344" i="1"/>
  <c r="Q1344" i="1" s="1"/>
  <c r="R1344" i="1" s="1"/>
  <c r="P1345" i="1"/>
  <c r="Q1345" i="1" s="1"/>
  <c r="R1345" i="1" s="1"/>
  <c r="P1346" i="1"/>
  <c r="Q1346" i="1" s="1"/>
  <c r="R1346" i="1" s="1"/>
  <c r="P1347" i="1"/>
  <c r="Q1347" i="1" s="1"/>
  <c r="R1347" i="1" s="1"/>
  <c r="P1348" i="1"/>
  <c r="Q1348" i="1" s="1"/>
  <c r="R1348" i="1" s="1"/>
  <c r="P1349" i="1"/>
  <c r="Q1349" i="1" s="1"/>
  <c r="R1349" i="1" s="1"/>
  <c r="P1350" i="1"/>
  <c r="Q1350" i="1" s="1"/>
  <c r="R1350" i="1" s="1"/>
  <c r="P1351" i="1"/>
  <c r="Q1351" i="1" s="1"/>
  <c r="R1351" i="1" s="1"/>
  <c r="P1352" i="1"/>
  <c r="Q1352" i="1" s="1"/>
  <c r="R1352" i="1" s="1"/>
  <c r="P1353" i="1"/>
  <c r="Q1353" i="1" s="1"/>
  <c r="R1353" i="1" s="1"/>
  <c r="P1354" i="1"/>
  <c r="Q1354" i="1" s="1"/>
  <c r="R1354" i="1" s="1"/>
  <c r="P1355" i="1"/>
  <c r="Q1355" i="1" s="1"/>
  <c r="R1355" i="1" s="1"/>
  <c r="P1356" i="1"/>
  <c r="Q1356" i="1" s="1"/>
  <c r="R1356" i="1" s="1"/>
  <c r="P1357" i="1"/>
  <c r="Q1357" i="1" s="1"/>
  <c r="R1357" i="1" s="1"/>
  <c r="P1358" i="1"/>
  <c r="Q1358" i="1" s="1"/>
  <c r="R1358" i="1" s="1"/>
  <c r="P1359" i="1"/>
  <c r="Q1359" i="1" s="1"/>
  <c r="R1359" i="1" s="1"/>
  <c r="P1360" i="1"/>
  <c r="Q1360" i="1" s="1"/>
  <c r="R1360" i="1" s="1"/>
  <c r="P1361" i="1"/>
  <c r="Q1361" i="1" s="1"/>
  <c r="R1361" i="1" s="1"/>
  <c r="P1362" i="1"/>
  <c r="Q1362" i="1" s="1"/>
  <c r="R1362" i="1" s="1"/>
  <c r="P1363" i="1"/>
  <c r="Q1363" i="1" s="1"/>
  <c r="R1363" i="1" s="1"/>
  <c r="P1364" i="1"/>
  <c r="Q1364" i="1" s="1"/>
  <c r="R1364" i="1" s="1"/>
  <c r="P1365" i="1"/>
  <c r="Q1365" i="1" s="1"/>
  <c r="R1365" i="1" s="1"/>
  <c r="P1366" i="1"/>
  <c r="Q1366" i="1" s="1"/>
  <c r="R1366" i="1" s="1"/>
  <c r="P1367" i="1"/>
  <c r="Q1367" i="1" s="1"/>
  <c r="R1367" i="1" s="1"/>
  <c r="P1368" i="1"/>
  <c r="Q1368" i="1" s="1"/>
  <c r="R1368" i="1" s="1"/>
  <c r="P1369" i="1"/>
  <c r="Q1369" i="1" s="1"/>
  <c r="R1369" i="1" s="1"/>
  <c r="P1370" i="1"/>
  <c r="Q1370" i="1" s="1"/>
  <c r="R1370" i="1" s="1"/>
  <c r="P1371" i="1"/>
  <c r="Q1371" i="1" s="1"/>
  <c r="R1371" i="1" s="1"/>
  <c r="P1372" i="1"/>
  <c r="Q1372" i="1" s="1"/>
  <c r="R1372" i="1" s="1"/>
  <c r="P1373" i="1"/>
  <c r="Q1373" i="1" s="1"/>
  <c r="R1373" i="1" s="1"/>
  <c r="P1374" i="1"/>
  <c r="Q1374" i="1" s="1"/>
  <c r="R1374" i="1" s="1"/>
  <c r="P1375" i="1"/>
  <c r="Q1375" i="1" s="1"/>
  <c r="R1375" i="1" s="1"/>
  <c r="P1376" i="1"/>
  <c r="Q1376" i="1" s="1"/>
  <c r="R1376" i="1" s="1"/>
  <c r="P1377" i="1"/>
  <c r="Q1377" i="1" s="1"/>
  <c r="R1377" i="1" s="1"/>
  <c r="P1378" i="1"/>
  <c r="Q1378" i="1" s="1"/>
  <c r="R1378" i="1" s="1"/>
  <c r="P1379" i="1"/>
  <c r="Q1379" i="1" s="1"/>
  <c r="R1379" i="1" s="1"/>
  <c r="P1380" i="1"/>
  <c r="Q1380" i="1" s="1"/>
  <c r="R1380" i="1" s="1"/>
  <c r="P1381" i="1"/>
  <c r="Q1381" i="1" s="1"/>
  <c r="R1381" i="1" s="1"/>
  <c r="P1382" i="1"/>
  <c r="Q1382" i="1" s="1"/>
  <c r="R1382" i="1" s="1"/>
  <c r="P1383" i="1"/>
  <c r="Q1383" i="1" s="1"/>
  <c r="R1383" i="1" s="1"/>
  <c r="P1384" i="1"/>
  <c r="Q1384" i="1" s="1"/>
  <c r="R1384" i="1" s="1"/>
  <c r="P1385" i="1"/>
  <c r="Q1385" i="1" s="1"/>
  <c r="R1385" i="1" s="1"/>
  <c r="P1386" i="1"/>
  <c r="Q1386" i="1" s="1"/>
  <c r="R1386" i="1" s="1"/>
  <c r="P1387" i="1"/>
  <c r="Q1387" i="1" s="1"/>
  <c r="R1387" i="1" s="1"/>
  <c r="P1388" i="1"/>
  <c r="Q1388" i="1" s="1"/>
  <c r="R1388" i="1" s="1"/>
  <c r="P1389" i="1"/>
  <c r="Q1389" i="1" s="1"/>
  <c r="R1389" i="1" s="1"/>
  <c r="P1390" i="1"/>
  <c r="Q1390" i="1" s="1"/>
  <c r="R1390" i="1" s="1"/>
  <c r="P1391" i="1"/>
  <c r="Q1391" i="1" s="1"/>
  <c r="R1391" i="1" s="1"/>
  <c r="P1392" i="1"/>
  <c r="Q1392" i="1" s="1"/>
  <c r="R1392" i="1" s="1"/>
  <c r="P1393" i="1"/>
  <c r="Q1393" i="1" s="1"/>
  <c r="R1393" i="1" s="1"/>
  <c r="P1394" i="1"/>
  <c r="Q1394" i="1" s="1"/>
  <c r="R1394" i="1" s="1"/>
  <c r="P1395" i="1"/>
  <c r="Q1395" i="1" s="1"/>
  <c r="R1395" i="1" s="1"/>
  <c r="P1396" i="1"/>
  <c r="Q1396" i="1" s="1"/>
  <c r="R1396" i="1" s="1"/>
  <c r="P1397" i="1"/>
  <c r="Q1397" i="1" s="1"/>
  <c r="R1397" i="1" s="1"/>
  <c r="P1398" i="1"/>
  <c r="Q1398" i="1" s="1"/>
  <c r="R1398" i="1" s="1"/>
  <c r="P1399" i="1"/>
  <c r="Q1399" i="1" s="1"/>
  <c r="R1399" i="1" s="1"/>
  <c r="P1400" i="1"/>
  <c r="Q1400" i="1" s="1"/>
  <c r="R1400" i="1" s="1"/>
  <c r="P1401" i="1"/>
  <c r="Q1401" i="1" s="1"/>
  <c r="R1401" i="1" s="1"/>
  <c r="P1402" i="1"/>
  <c r="Q1402" i="1" s="1"/>
  <c r="R1402" i="1" s="1"/>
  <c r="P1403" i="1"/>
  <c r="Q1403" i="1" s="1"/>
  <c r="R1403" i="1" s="1"/>
  <c r="P1404" i="1"/>
  <c r="Q1404" i="1" s="1"/>
  <c r="R1404" i="1" s="1"/>
  <c r="P1405" i="1"/>
  <c r="Q1405" i="1" s="1"/>
  <c r="R1405" i="1" s="1"/>
  <c r="P1406" i="1"/>
  <c r="Q1406" i="1" s="1"/>
  <c r="R1406" i="1" s="1"/>
  <c r="P1407" i="1"/>
  <c r="Q1407" i="1" s="1"/>
  <c r="R1407" i="1" s="1"/>
  <c r="P1408" i="1"/>
  <c r="Q1408" i="1" s="1"/>
  <c r="R1408" i="1" s="1"/>
  <c r="P1409" i="1"/>
  <c r="Q1409" i="1" s="1"/>
  <c r="R1409" i="1" s="1"/>
  <c r="P1410" i="1"/>
  <c r="Q1410" i="1" s="1"/>
  <c r="R1410" i="1" s="1"/>
  <c r="P1411" i="1"/>
  <c r="Q1411" i="1" s="1"/>
  <c r="R1411" i="1" s="1"/>
  <c r="P1412" i="1"/>
  <c r="Q1412" i="1" s="1"/>
  <c r="R1412" i="1" s="1"/>
  <c r="P1413" i="1"/>
  <c r="Q1413" i="1" s="1"/>
  <c r="R1413" i="1" s="1"/>
  <c r="P1414" i="1"/>
  <c r="Q1414" i="1" s="1"/>
  <c r="R1414" i="1" s="1"/>
  <c r="P1415" i="1"/>
  <c r="Q1415" i="1" s="1"/>
  <c r="R1415" i="1" s="1"/>
  <c r="P1416" i="1"/>
  <c r="Q1416" i="1" s="1"/>
  <c r="R1416" i="1" s="1"/>
  <c r="P1417" i="1"/>
  <c r="Q1417" i="1" s="1"/>
  <c r="R1417" i="1" s="1"/>
  <c r="P1418" i="1"/>
  <c r="Q1418" i="1" s="1"/>
  <c r="R1418" i="1" s="1"/>
  <c r="P1419" i="1"/>
  <c r="Q1419" i="1" s="1"/>
  <c r="R1419" i="1" s="1"/>
  <c r="P1420" i="1"/>
  <c r="Q1420" i="1" s="1"/>
  <c r="R1420" i="1" s="1"/>
  <c r="P1421" i="1"/>
  <c r="Q1421" i="1" s="1"/>
  <c r="R1421" i="1" s="1"/>
  <c r="P1422" i="1"/>
  <c r="Q1422" i="1" s="1"/>
  <c r="R1422" i="1" s="1"/>
  <c r="P1423" i="1"/>
  <c r="Q1423" i="1" s="1"/>
  <c r="R1423" i="1" s="1"/>
  <c r="P1424" i="1"/>
  <c r="Q1424" i="1" s="1"/>
  <c r="R1424" i="1" s="1"/>
  <c r="P1425" i="1"/>
  <c r="Q1425" i="1" s="1"/>
  <c r="R1425" i="1" s="1"/>
  <c r="P1426" i="1"/>
  <c r="Q1426" i="1" s="1"/>
  <c r="R1426" i="1" s="1"/>
  <c r="P1427" i="1"/>
  <c r="Q1427" i="1" s="1"/>
  <c r="R1427" i="1" s="1"/>
  <c r="P1428" i="1"/>
  <c r="Q1428" i="1" s="1"/>
  <c r="R1428" i="1" s="1"/>
  <c r="P1429" i="1"/>
  <c r="Q1429" i="1" s="1"/>
  <c r="R1429" i="1" s="1"/>
  <c r="P1430" i="1"/>
  <c r="Q1430" i="1" s="1"/>
  <c r="R1430" i="1" s="1"/>
  <c r="P1431" i="1"/>
  <c r="Q1431" i="1" s="1"/>
  <c r="R1431" i="1" s="1"/>
  <c r="P1432" i="1"/>
  <c r="Q1432" i="1" s="1"/>
  <c r="R1432" i="1" s="1"/>
  <c r="P1433" i="1"/>
  <c r="Q1433" i="1" s="1"/>
  <c r="R1433" i="1" s="1"/>
  <c r="P1434" i="1"/>
  <c r="Q1434" i="1" s="1"/>
  <c r="R1434" i="1" s="1"/>
  <c r="P1435" i="1"/>
  <c r="Q1435" i="1" s="1"/>
  <c r="R1435" i="1" s="1"/>
  <c r="P1436" i="1"/>
  <c r="Q1436" i="1" s="1"/>
  <c r="R1436" i="1" s="1"/>
  <c r="P1437" i="1"/>
  <c r="Q1437" i="1" s="1"/>
  <c r="R1437" i="1" s="1"/>
  <c r="P1438" i="1"/>
  <c r="Q1438" i="1" s="1"/>
  <c r="R1438" i="1" s="1"/>
  <c r="P1439" i="1"/>
  <c r="Q1439" i="1" s="1"/>
  <c r="R1439" i="1" s="1"/>
  <c r="P1440" i="1"/>
  <c r="Q1440" i="1" s="1"/>
  <c r="R1440" i="1" s="1"/>
  <c r="P1441" i="1"/>
  <c r="Q1441" i="1" s="1"/>
  <c r="R1441" i="1" s="1"/>
  <c r="P1442" i="1"/>
  <c r="Q1442" i="1" s="1"/>
  <c r="R1442" i="1" s="1"/>
  <c r="P1443" i="1"/>
  <c r="Q1443" i="1" s="1"/>
  <c r="R1443" i="1" s="1"/>
  <c r="P1444" i="1"/>
  <c r="Q1444" i="1" s="1"/>
  <c r="R1444" i="1" s="1"/>
  <c r="P1445" i="1"/>
  <c r="Q1445" i="1" s="1"/>
  <c r="R1445" i="1" s="1"/>
  <c r="P1446" i="1"/>
  <c r="Q1446" i="1" s="1"/>
  <c r="R1446" i="1" s="1"/>
  <c r="P1447" i="1"/>
  <c r="Q1447" i="1" s="1"/>
  <c r="R1447" i="1" s="1"/>
  <c r="P1448" i="1"/>
  <c r="Q1448" i="1" s="1"/>
  <c r="R1448" i="1" s="1"/>
  <c r="P1449" i="1"/>
  <c r="Q1449" i="1" s="1"/>
  <c r="R1449" i="1" s="1"/>
  <c r="P1450" i="1"/>
  <c r="Q1450" i="1" s="1"/>
  <c r="R1450" i="1" s="1"/>
  <c r="P1451" i="1"/>
  <c r="Q1451" i="1" s="1"/>
  <c r="R1451" i="1" s="1"/>
  <c r="P1452" i="1"/>
  <c r="Q1452" i="1" s="1"/>
  <c r="R1452" i="1" s="1"/>
  <c r="P1453" i="1"/>
  <c r="Q1453" i="1" s="1"/>
  <c r="R1453" i="1" s="1"/>
  <c r="P1454" i="1"/>
  <c r="Q1454" i="1" s="1"/>
  <c r="R1454" i="1" s="1"/>
  <c r="P1455" i="1"/>
  <c r="Q1455" i="1" s="1"/>
  <c r="R1455" i="1" s="1"/>
  <c r="P1456" i="1"/>
  <c r="Q1456" i="1" s="1"/>
  <c r="R1456" i="1" s="1"/>
  <c r="P1457" i="1"/>
  <c r="Q1457" i="1" s="1"/>
  <c r="R1457" i="1" s="1"/>
  <c r="P1458" i="1"/>
  <c r="Q1458" i="1" s="1"/>
  <c r="R1458" i="1" s="1"/>
  <c r="P1459" i="1"/>
  <c r="Q1459" i="1" s="1"/>
  <c r="R1459" i="1" s="1"/>
  <c r="P1460" i="1"/>
  <c r="Q1460" i="1" s="1"/>
  <c r="R1460" i="1" s="1"/>
  <c r="P1461" i="1"/>
  <c r="Q1461" i="1" s="1"/>
  <c r="R1461" i="1" s="1"/>
  <c r="P1462" i="1"/>
  <c r="Q1462" i="1" s="1"/>
  <c r="R1462" i="1" s="1"/>
  <c r="P1463" i="1"/>
  <c r="Q1463" i="1" s="1"/>
  <c r="R1463" i="1" s="1"/>
  <c r="P1464" i="1"/>
  <c r="Q1464" i="1" s="1"/>
  <c r="R1464" i="1" s="1"/>
  <c r="P1465" i="1"/>
  <c r="Q1465" i="1" s="1"/>
  <c r="R1465" i="1" s="1"/>
  <c r="P1466" i="1"/>
  <c r="Q1466" i="1" s="1"/>
  <c r="R1466" i="1" s="1"/>
  <c r="P1467" i="1"/>
  <c r="Q1467" i="1" s="1"/>
  <c r="R1467" i="1" s="1"/>
  <c r="P1468" i="1"/>
  <c r="Q1468" i="1" s="1"/>
  <c r="R1468" i="1" s="1"/>
  <c r="P1469" i="1"/>
  <c r="Q1469" i="1" s="1"/>
  <c r="R1469" i="1" s="1"/>
  <c r="P1470" i="1"/>
  <c r="Q1470" i="1" s="1"/>
  <c r="R1470" i="1" s="1"/>
  <c r="P1471" i="1"/>
  <c r="Q1471" i="1" s="1"/>
  <c r="R1471" i="1" s="1"/>
  <c r="P1472" i="1"/>
  <c r="Q1472" i="1" s="1"/>
  <c r="R1472" i="1" s="1"/>
  <c r="P1473" i="1"/>
  <c r="Q1473" i="1" s="1"/>
  <c r="R1473" i="1" s="1"/>
  <c r="P1474" i="1"/>
  <c r="Q1474" i="1" s="1"/>
  <c r="R1474" i="1" s="1"/>
  <c r="P1475" i="1"/>
  <c r="Q1475" i="1" s="1"/>
  <c r="R1475" i="1" s="1"/>
  <c r="P1476" i="1"/>
  <c r="Q1476" i="1" s="1"/>
  <c r="R1476" i="1" s="1"/>
  <c r="P1477" i="1"/>
  <c r="Q1477" i="1" s="1"/>
  <c r="R1477" i="1" s="1"/>
  <c r="P1478" i="1"/>
  <c r="Q1478" i="1" s="1"/>
  <c r="R1478" i="1" s="1"/>
  <c r="P1479" i="1"/>
  <c r="Q1479" i="1" s="1"/>
  <c r="R1479" i="1" s="1"/>
  <c r="P1480" i="1"/>
  <c r="Q1480" i="1" s="1"/>
  <c r="R1480" i="1" s="1"/>
  <c r="P1481" i="1"/>
  <c r="Q1481" i="1" s="1"/>
  <c r="R1481" i="1" s="1"/>
  <c r="P1482" i="1"/>
  <c r="Q1482" i="1" s="1"/>
  <c r="R1482" i="1" s="1"/>
  <c r="P1483" i="1"/>
  <c r="Q1483" i="1" s="1"/>
  <c r="R1483" i="1" s="1"/>
  <c r="P1484" i="1"/>
  <c r="Q1484" i="1" s="1"/>
  <c r="R1484" i="1" s="1"/>
  <c r="P1485" i="1"/>
  <c r="Q1485" i="1" s="1"/>
  <c r="R1485" i="1" s="1"/>
  <c r="P1486" i="1"/>
  <c r="Q1486" i="1" s="1"/>
  <c r="R1486" i="1" s="1"/>
  <c r="P1487" i="1"/>
  <c r="Q1487" i="1" s="1"/>
  <c r="R1487" i="1" s="1"/>
  <c r="P1488" i="1"/>
  <c r="Q1488" i="1" s="1"/>
  <c r="R1488" i="1" s="1"/>
  <c r="P1489" i="1"/>
  <c r="Q1489" i="1" s="1"/>
  <c r="R1489" i="1" s="1"/>
  <c r="P1490" i="1"/>
  <c r="Q1490" i="1" s="1"/>
  <c r="R1490" i="1" s="1"/>
  <c r="P1491" i="1"/>
  <c r="Q1491" i="1" s="1"/>
  <c r="R1491" i="1" s="1"/>
  <c r="P1492" i="1"/>
  <c r="Q1492" i="1" s="1"/>
  <c r="R1492" i="1" s="1"/>
  <c r="P1493" i="1"/>
  <c r="Q1493" i="1" s="1"/>
  <c r="R1493" i="1" s="1"/>
  <c r="P1494" i="1"/>
  <c r="Q1494" i="1" s="1"/>
  <c r="R1494" i="1" s="1"/>
  <c r="P1495" i="1"/>
  <c r="Q1495" i="1" s="1"/>
  <c r="R1495" i="1" s="1"/>
  <c r="P1496" i="1"/>
  <c r="Q1496" i="1" s="1"/>
  <c r="R1496" i="1" s="1"/>
  <c r="P1497" i="1"/>
  <c r="Q1497" i="1" s="1"/>
  <c r="R1497" i="1" s="1"/>
  <c r="P1498" i="1"/>
  <c r="Q1498" i="1" s="1"/>
  <c r="R1498" i="1" s="1"/>
  <c r="P1499" i="1"/>
  <c r="Q1499" i="1" s="1"/>
  <c r="R1499" i="1" s="1"/>
  <c r="P1500" i="1"/>
  <c r="Q1500" i="1" s="1"/>
  <c r="R1500" i="1" s="1"/>
  <c r="P1501" i="1"/>
  <c r="Q1501" i="1" s="1"/>
  <c r="R1501" i="1" s="1"/>
  <c r="P1502" i="1"/>
  <c r="Q1502" i="1" s="1"/>
  <c r="R1502" i="1" s="1"/>
  <c r="P1503" i="1"/>
  <c r="Q1503" i="1" s="1"/>
  <c r="R1503" i="1" s="1"/>
  <c r="P1504" i="1"/>
  <c r="Q1504" i="1" s="1"/>
  <c r="R1504" i="1" s="1"/>
  <c r="P1505" i="1"/>
  <c r="Q1505" i="1" s="1"/>
  <c r="R1505" i="1" s="1"/>
  <c r="P1506" i="1"/>
  <c r="Q1506" i="1" s="1"/>
  <c r="R1506" i="1" s="1"/>
  <c r="P1507" i="1"/>
  <c r="Q1507" i="1" s="1"/>
  <c r="R1507" i="1" s="1"/>
  <c r="P1508" i="1"/>
  <c r="Q1508" i="1" s="1"/>
  <c r="R1508" i="1" s="1"/>
  <c r="P1509" i="1"/>
  <c r="Q1509" i="1" s="1"/>
  <c r="R1509" i="1" s="1"/>
  <c r="P1510" i="1"/>
  <c r="Q1510" i="1" s="1"/>
  <c r="R1510" i="1" s="1"/>
  <c r="P1511" i="1"/>
  <c r="Q1511" i="1" s="1"/>
  <c r="R1511" i="1" s="1"/>
  <c r="P1512" i="1"/>
  <c r="Q1512" i="1" s="1"/>
  <c r="R1512" i="1" s="1"/>
  <c r="P1513" i="1"/>
  <c r="Q1513" i="1" s="1"/>
  <c r="R1513" i="1" s="1"/>
  <c r="P1514" i="1"/>
  <c r="Q1514" i="1" s="1"/>
  <c r="R1514" i="1" s="1"/>
  <c r="P1515" i="1"/>
  <c r="Q1515" i="1" s="1"/>
  <c r="R1515" i="1" s="1"/>
  <c r="P1516" i="1"/>
  <c r="Q1516" i="1" s="1"/>
  <c r="R1516" i="1" s="1"/>
  <c r="P1517" i="1"/>
  <c r="Q1517" i="1" s="1"/>
  <c r="R1517" i="1" s="1"/>
  <c r="P1518" i="1"/>
  <c r="Q1518" i="1" s="1"/>
  <c r="R1518" i="1" s="1"/>
  <c r="P1519" i="1"/>
  <c r="Q1519" i="1" s="1"/>
  <c r="R1519" i="1" s="1"/>
  <c r="P1520" i="1"/>
  <c r="Q1520" i="1" s="1"/>
  <c r="R1520" i="1" s="1"/>
  <c r="P1521" i="1"/>
  <c r="Q1521" i="1" s="1"/>
  <c r="R1521" i="1" s="1"/>
  <c r="P1522" i="1"/>
  <c r="Q1522" i="1" s="1"/>
  <c r="R1522" i="1" s="1"/>
  <c r="P1523" i="1"/>
  <c r="Q1523" i="1" s="1"/>
  <c r="R1523" i="1" s="1"/>
  <c r="P1524" i="1"/>
  <c r="Q1524" i="1" s="1"/>
  <c r="R1524" i="1" s="1"/>
  <c r="P1525" i="1"/>
  <c r="Q1525" i="1" s="1"/>
  <c r="R1525" i="1" s="1"/>
  <c r="P1526" i="1"/>
  <c r="Q1526" i="1" s="1"/>
  <c r="R1526" i="1" s="1"/>
  <c r="P1527" i="1"/>
  <c r="Q1527" i="1" s="1"/>
  <c r="R1527" i="1" s="1"/>
  <c r="P1528" i="1"/>
  <c r="Q1528" i="1" s="1"/>
  <c r="R1528" i="1" s="1"/>
  <c r="P1529" i="1"/>
  <c r="Q1529" i="1" s="1"/>
  <c r="R1529" i="1" s="1"/>
  <c r="P1530" i="1"/>
  <c r="Q1530" i="1" s="1"/>
  <c r="R1530" i="1" s="1"/>
  <c r="P1531" i="1"/>
  <c r="Q1531" i="1" s="1"/>
  <c r="R1531" i="1" s="1"/>
  <c r="P1532" i="1"/>
  <c r="Q1532" i="1" s="1"/>
  <c r="R1532" i="1" s="1"/>
  <c r="P1533" i="1"/>
  <c r="Q1533" i="1" s="1"/>
  <c r="R1533" i="1" s="1"/>
  <c r="P1534" i="1"/>
  <c r="Q1534" i="1" s="1"/>
  <c r="R1534" i="1" s="1"/>
  <c r="P1535" i="1"/>
  <c r="Q1535" i="1" s="1"/>
  <c r="R1535" i="1" s="1"/>
  <c r="P1536" i="1"/>
  <c r="Q1536" i="1" s="1"/>
  <c r="R1536" i="1" s="1"/>
  <c r="P1537" i="1"/>
  <c r="Q1537" i="1" s="1"/>
  <c r="R1537" i="1" s="1"/>
  <c r="P1538" i="1"/>
  <c r="Q1538" i="1" s="1"/>
  <c r="R1538" i="1" s="1"/>
  <c r="P1539" i="1"/>
  <c r="Q1539" i="1" s="1"/>
  <c r="R1539" i="1" s="1"/>
  <c r="P1540" i="1"/>
  <c r="Q1540" i="1" s="1"/>
  <c r="R1540" i="1" s="1"/>
  <c r="P1541" i="1"/>
  <c r="Q1541" i="1" s="1"/>
  <c r="R1541" i="1" s="1"/>
  <c r="P1542" i="1"/>
  <c r="Q1542" i="1" s="1"/>
  <c r="R1542" i="1" s="1"/>
  <c r="P1543" i="1"/>
  <c r="Q1543" i="1" s="1"/>
  <c r="R1543" i="1" s="1"/>
  <c r="P1544" i="1"/>
  <c r="Q1544" i="1" s="1"/>
  <c r="R1544" i="1" s="1"/>
  <c r="P1545" i="1"/>
  <c r="Q1545" i="1" s="1"/>
  <c r="R1545" i="1" s="1"/>
  <c r="P1546" i="1"/>
  <c r="Q1546" i="1" s="1"/>
  <c r="R1546" i="1" s="1"/>
  <c r="P1547" i="1"/>
  <c r="Q1547" i="1" s="1"/>
  <c r="R1547" i="1" s="1"/>
  <c r="P1548" i="1"/>
  <c r="Q1548" i="1" s="1"/>
  <c r="R1548" i="1" s="1"/>
  <c r="P1549" i="1"/>
  <c r="Q1549" i="1" s="1"/>
  <c r="R1549" i="1" s="1"/>
  <c r="P1550" i="1"/>
  <c r="Q1550" i="1" s="1"/>
  <c r="R1550" i="1" s="1"/>
  <c r="P1551" i="1"/>
  <c r="Q1551" i="1" s="1"/>
  <c r="R1551" i="1" s="1"/>
  <c r="P1552" i="1"/>
  <c r="Q1552" i="1" s="1"/>
  <c r="R1552" i="1" s="1"/>
  <c r="P1553" i="1"/>
  <c r="Q1553" i="1" s="1"/>
  <c r="R1553" i="1" s="1"/>
  <c r="P1554" i="1"/>
  <c r="Q1554" i="1" s="1"/>
  <c r="R1554" i="1" s="1"/>
  <c r="P1555" i="1"/>
  <c r="Q1555" i="1" s="1"/>
  <c r="R1555" i="1" s="1"/>
  <c r="P1556" i="1"/>
  <c r="Q1556" i="1" s="1"/>
  <c r="R1556" i="1" s="1"/>
  <c r="P1557" i="1"/>
  <c r="Q1557" i="1" s="1"/>
  <c r="R1557" i="1" s="1"/>
  <c r="P1558" i="1"/>
  <c r="Q1558" i="1" s="1"/>
  <c r="R1558" i="1" s="1"/>
  <c r="P1559" i="1"/>
  <c r="Q1559" i="1" s="1"/>
  <c r="R1559" i="1" s="1"/>
  <c r="P1560" i="1"/>
  <c r="Q1560" i="1" s="1"/>
  <c r="R1560" i="1" s="1"/>
  <c r="P1561" i="1"/>
  <c r="Q1561" i="1" s="1"/>
  <c r="R1561" i="1" s="1"/>
  <c r="P1562" i="1"/>
  <c r="Q1562" i="1" s="1"/>
  <c r="R1562" i="1" s="1"/>
  <c r="P1563" i="1"/>
  <c r="Q1563" i="1" s="1"/>
  <c r="R1563" i="1" s="1"/>
  <c r="P1564" i="1"/>
  <c r="Q1564" i="1" s="1"/>
  <c r="R1564" i="1" s="1"/>
  <c r="P1565" i="1"/>
  <c r="Q1565" i="1" s="1"/>
  <c r="R1565" i="1" s="1"/>
  <c r="P1566" i="1"/>
  <c r="Q1566" i="1" s="1"/>
  <c r="R1566" i="1" s="1"/>
  <c r="P1567" i="1"/>
  <c r="Q1567" i="1" s="1"/>
  <c r="R1567" i="1" s="1"/>
  <c r="P1568" i="1"/>
  <c r="Q1568" i="1" s="1"/>
  <c r="R1568" i="1" s="1"/>
  <c r="P1569" i="1"/>
  <c r="Q1569" i="1" s="1"/>
  <c r="R1569" i="1" s="1"/>
  <c r="P1570" i="1"/>
  <c r="Q1570" i="1" s="1"/>
  <c r="R1570" i="1" s="1"/>
  <c r="P1571" i="1"/>
  <c r="Q1571" i="1" s="1"/>
  <c r="R1571" i="1" s="1"/>
  <c r="P1572" i="1"/>
  <c r="Q1572" i="1" s="1"/>
  <c r="R1572" i="1" s="1"/>
  <c r="P1573" i="1"/>
  <c r="Q1573" i="1" s="1"/>
  <c r="R1573" i="1" s="1"/>
  <c r="P1574" i="1"/>
  <c r="Q1574" i="1" s="1"/>
  <c r="R1574" i="1" s="1"/>
  <c r="P1575" i="1"/>
  <c r="Q1575" i="1" s="1"/>
  <c r="R1575" i="1" s="1"/>
  <c r="P1576" i="1"/>
  <c r="Q1576" i="1" s="1"/>
  <c r="R1576" i="1" s="1"/>
  <c r="P1577" i="1"/>
  <c r="Q1577" i="1" s="1"/>
  <c r="R1577" i="1" s="1"/>
  <c r="P1578" i="1"/>
  <c r="Q1578" i="1" s="1"/>
  <c r="R1578" i="1" s="1"/>
  <c r="P1579" i="1"/>
  <c r="Q1579" i="1" s="1"/>
  <c r="R1579" i="1" s="1"/>
  <c r="P1580" i="1"/>
  <c r="Q1580" i="1" s="1"/>
  <c r="R1580" i="1" s="1"/>
  <c r="P1581" i="1"/>
  <c r="Q1581" i="1" s="1"/>
  <c r="R1581" i="1" s="1"/>
  <c r="P1582" i="1"/>
  <c r="Q1582" i="1" s="1"/>
  <c r="R1582" i="1" s="1"/>
  <c r="P1583" i="1"/>
  <c r="Q1583" i="1" s="1"/>
  <c r="R1583" i="1" s="1"/>
  <c r="P1584" i="1"/>
  <c r="Q1584" i="1" s="1"/>
  <c r="R1584" i="1" s="1"/>
  <c r="P1585" i="1"/>
  <c r="Q1585" i="1" s="1"/>
  <c r="R1585" i="1" s="1"/>
  <c r="P1586" i="1"/>
  <c r="Q1586" i="1" s="1"/>
  <c r="R1586" i="1" s="1"/>
  <c r="P1587" i="1"/>
  <c r="Q1587" i="1" s="1"/>
  <c r="R1587" i="1" s="1"/>
  <c r="P1588" i="1"/>
  <c r="Q1588" i="1" s="1"/>
  <c r="R1588" i="1" s="1"/>
  <c r="P1589" i="1"/>
  <c r="Q1589" i="1" s="1"/>
  <c r="R1589" i="1" s="1"/>
  <c r="P1590" i="1"/>
  <c r="Q1590" i="1" s="1"/>
  <c r="R1590" i="1" s="1"/>
  <c r="P1591" i="1"/>
  <c r="Q1591" i="1" s="1"/>
  <c r="R1591" i="1" s="1"/>
  <c r="P1592" i="1"/>
  <c r="Q1592" i="1" s="1"/>
  <c r="R1592" i="1" s="1"/>
  <c r="P1593" i="1"/>
  <c r="Q1593" i="1" s="1"/>
  <c r="R1593" i="1" s="1"/>
  <c r="P1594" i="1"/>
  <c r="Q1594" i="1" s="1"/>
  <c r="R1594" i="1" s="1"/>
  <c r="P1595" i="1"/>
  <c r="Q1595" i="1" s="1"/>
  <c r="R1595" i="1" s="1"/>
  <c r="P1596" i="1"/>
  <c r="Q1596" i="1" s="1"/>
  <c r="R1596" i="1" s="1"/>
  <c r="P1597" i="1"/>
  <c r="Q1597" i="1" s="1"/>
  <c r="R1597" i="1" s="1"/>
  <c r="P1598" i="1"/>
  <c r="Q1598" i="1" s="1"/>
  <c r="R1598" i="1" s="1"/>
  <c r="P1599" i="1"/>
  <c r="Q1599" i="1" s="1"/>
  <c r="R1599" i="1" s="1"/>
  <c r="P1600" i="1"/>
  <c r="Q1600" i="1" s="1"/>
  <c r="R1600" i="1" s="1"/>
  <c r="P1601" i="1"/>
  <c r="Q1601" i="1" s="1"/>
  <c r="R1601" i="1" s="1"/>
  <c r="P1602" i="1"/>
  <c r="Q1602" i="1" s="1"/>
  <c r="R1602" i="1" s="1"/>
  <c r="P1603" i="1"/>
  <c r="Q1603" i="1" s="1"/>
  <c r="R1603" i="1" s="1"/>
  <c r="P1604" i="1"/>
  <c r="Q1604" i="1" s="1"/>
  <c r="R1604" i="1" s="1"/>
  <c r="P1605" i="1"/>
  <c r="Q1605" i="1" s="1"/>
  <c r="R1605" i="1" s="1"/>
  <c r="P1606" i="1"/>
  <c r="Q1606" i="1" s="1"/>
  <c r="R1606" i="1" s="1"/>
  <c r="P1607" i="1"/>
  <c r="Q1607" i="1" s="1"/>
  <c r="R1607" i="1" s="1"/>
  <c r="P1608" i="1"/>
  <c r="Q1608" i="1" s="1"/>
  <c r="R1608" i="1" s="1"/>
  <c r="P1609" i="1"/>
  <c r="Q1609" i="1" s="1"/>
  <c r="R1609" i="1" s="1"/>
  <c r="P1610" i="1"/>
  <c r="Q1610" i="1" s="1"/>
  <c r="R1610" i="1" s="1"/>
  <c r="P1611" i="1"/>
  <c r="Q1611" i="1" s="1"/>
  <c r="R1611" i="1" s="1"/>
  <c r="P1612" i="1"/>
  <c r="Q1612" i="1" s="1"/>
  <c r="R1612" i="1" s="1"/>
  <c r="P1613" i="1"/>
  <c r="Q1613" i="1" s="1"/>
  <c r="R1613" i="1" s="1"/>
  <c r="P1614" i="1"/>
  <c r="Q1614" i="1" s="1"/>
  <c r="R1614" i="1" s="1"/>
  <c r="P1615" i="1"/>
  <c r="Q1615" i="1" s="1"/>
  <c r="R1615" i="1" s="1"/>
  <c r="P1616" i="1"/>
  <c r="Q1616" i="1" s="1"/>
  <c r="R1616" i="1" s="1"/>
  <c r="P1617" i="1"/>
  <c r="Q1617" i="1" s="1"/>
  <c r="R1617" i="1" s="1"/>
  <c r="P1618" i="1"/>
  <c r="Q1618" i="1" s="1"/>
  <c r="R1618" i="1" s="1"/>
  <c r="P1619" i="1"/>
  <c r="Q1619" i="1" s="1"/>
  <c r="R1619" i="1" s="1"/>
  <c r="P1620" i="1"/>
  <c r="Q1620" i="1" s="1"/>
  <c r="R1620" i="1" s="1"/>
  <c r="P1621" i="1"/>
  <c r="Q1621" i="1" s="1"/>
  <c r="R1621" i="1" s="1"/>
  <c r="P1622" i="1"/>
  <c r="Q1622" i="1" s="1"/>
  <c r="R1622" i="1" s="1"/>
  <c r="P1623" i="1"/>
  <c r="Q1623" i="1" s="1"/>
  <c r="R1623" i="1" s="1"/>
  <c r="P1624" i="1"/>
  <c r="Q1624" i="1" s="1"/>
  <c r="R1624" i="1" s="1"/>
  <c r="P1625" i="1"/>
  <c r="Q1625" i="1" s="1"/>
  <c r="R1625" i="1" s="1"/>
  <c r="P1626" i="1"/>
  <c r="Q1626" i="1" s="1"/>
  <c r="R1626" i="1" s="1"/>
  <c r="P1627" i="1"/>
  <c r="Q1627" i="1" s="1"/>
  <c r="R1627" i="1" s="1"/>
  <c r="P1628" i="1"/>
  <c r="Q1628" i="1" s="1"/>
  <c r="R1628" i="1" s="1"/>
  <c r="P1629" i="1"/>
  <c r="Q1629" i="1" s="1"/>
  <c r="R1629" i="1" s="1"/>
  <c r="P1630" i="1"/>
  <c r="Q1630" i="1" s="1"/>
  <c r="R1630" i="1" s="1"/>
  <c r="P1631" i="1"/>
  <c r="Q1631" i="1" s="1"/>
  <c r="R1631" i="1" s="1"/>
  <c r="P1632" i="1"/>
  <c r="Q1632" i="1" s="1"/>
  <c r="R1632" i="1" s="1"/>
  <c r="P1633" i="1"/>
  <c r="Q1633" i="1" s="1"/>
  <c r="R1633" i="1" s="1"/>
  <c r="P1634" i="1"/>
  <c r="Q1634" i="1" s="1"/>
  <c r="R1634" i="1" s="1"/>
  <c r="P1635" i="1"/>
  <c r="Q1635" i="1" s="1"/>
  <c r="R1635" i="1" s="1"/>
  <c r="P1636" i="1"/>
  <c r="Q1636" i="1" s="1"/>
  <c r="R1636" i="1" s="1"/>
  <c r="P1637" i="1"/>
  <c r="Q1637" i="1" s="1"/>
  <c r="R1637" i="1" s="1"/>
  <c r="P1638" i="1"/>
  <c r="Q1638" i="1" s="1"/>
  <c r="R1638" i="1" s="1"/>
  <c r="P1639" i="1"/>
  <c r="Q1639" i="1" s="1"/>
  <c r="R1639" i="1" s="1"/>
  <c r="P1640" i="1"/>
  <c r="Q1640" i="1" s="1"/>
  <c r="R1640" i="1" s="1"/>
  <c r="P1641" i="1"/>
  <c r="Q1641" i="1" s="1"/>
  <c r="R1641" i="1" s="1"/>
  <c r="P1642" i="1"/>
  <c r="Q1642" i="1" s="1"/>
  <c r="R1642" i="1" s="1"/>
  <c r="P1643" i="1"/>
  <c r="Q1643" i="1" s="1"/>
  <c r="R1643" i="1" s="1"/>
  <c r="P1644" i="1"/>
  <c r="Q1644" i="1" s="1"/>
  <c r="R1644" i="1" s="1"/>
  <c r="P1645" i="1"/>
  <c r="Q1645" i="1" s="1"/>
  <c r="R1645" i="1" s="1"/>
  <c r="P1646" i="1"/>
  <c r="Q1646" i="1" s="1"/>
  <c r="R1646" i="1" s="1"/>
  <c r="P1647" i="1"/>
  <c r="Q1647" i="1" s="1"/>
  <c r="R1647" i="1" s="1"/>
  <c r="P1648" i="1"/>
  <c r="Q1648" i="1" s="1"/>
  <c r="R1648" i="1" s="1"/>
  <c r="P1649" i="1"/>
  <c r="Q1649" i="1" s="1"/>
  <c r="R1649" i="1" s="1"/>
  <c r="P1650" i="1"/>
  <c r="Q1650" i="1" s="1"/>
  <c r="R1650" i="1" s="1"/>
  <c r="P1651" i="1"/>
  <c r="Q1651" i="1" s="1"/>
  <c r="R1651" i="1" s="1"/>
  <c r="P1652" i="1"/>
  <c r="Q1652" i="1" s="1"/>
  <c r="R1652" i="1" s="1"/>
  <c r="P1653" i="1"/>
  <c r="Q1653" i="1" s="1"/>
  <c r="R1653" i="1" s="1"/>
  <c r="P1654" i="1"/>
  <c r="Q1654" i="1" s="1"/>
  <c r="R1654" i="1" s="1"/>
  <c r="P1655" i="1"/>
  <c r="Q1655" i="1" s="1"/>
  <c r="R1655" i="1" s="1"/>
  <c r="P1656" i="1"/>
  <c r="Q1656" i="1" s="1"/>
  <c r="R1656" i="1" s="1"/>
  <c r="P1657" i="1"/>
  <c r="Q1657" i="1" s="1"/>
  <c r="R1657" i="1" s="1"/>
  <c r="P1658" i="1"/>
  <c r="Q1658" i="1" s="1"/>
  <c r="R1658" i="1" s="1"/>
  <c r="P1659" i="1"/>
  <c r="Q1659" i="1" s="1"/>
  <c r="R1659" i="1" s="1"/>
  <c r="P1660" i="1"/>
  <c r="Q1660" i="1" s="1"/>
  <c r="R1660" i="1" s="1"/>
  <c r="P1661" i="1"/>
  <c r="Q1661" i="1" s="1"/>
  <c r="R1661" i="1" s="1"/>
  <c r="P1662" i="1"/>
  <c r="Q1662" i="1" s="1"/>
  <c r="R1662" i="1" s="1"/>
  <c r="P1663" i="1"/>
  <c r="Q1663" i="1" s="1"/>
  <c r="R1663" i="1" s="1"/>
  <c r="P1664" i="1"/>
  <c r="Q1664" i="1" s="1"/>
  <c r="R1664" i="1" s="1"/>
  <c r="P1665" i="1"/>
  <c r="Q1665" i="1" s="1"/>
  <c r="R1665" i="1" s="1"/>
  <c r="P1666" i="1"/>
  <c r="Q1666" i="1" s="1"/>
  <c r="R1666" i="1" s="1"/>
  <c r="P1667" i="1"/>
  <c r="Q1667" i="1" s="1"/>
  <c r="R1667" i="1" s="1"/>
  <c r="P1668" i="1"/>
  <c r="Q1668" i="1" s="1"/>
  <c r="R1668" i="1" s="1"/>
  <c r="P1669" i="1"/>
  <c r="Q1669" i="1" s="1"/>
  <c r="R1669" i="1" s="1"/>
  <c r="P1670" i="1"/>
  <c r="Q1670" i="1" s="1"/>
  <c r="R1670" i="1" s="1"/>
  <c r="P1671" i="1"/>
  <c r="Q1671" i="1" s="1"/>
  <c r="R1671" i="1" s="1"/>
  <c r="P1672" i="1"/>
  <c r="Q1672" i="1" s="1"/>
  <c r="R1672" i="1" s="1"/>
  <c r="P1673" i="1"/>
  <c r="Q1673" i="1" s="1"/>
  <c r="R1673" i="1" s="1"/>
  <c r="P1674" i="1"/>
  <c r="Q1674" i="1" s="1"/>
  <c r="R1674" i="1" s="1"/>
  <c r="P1675" i="1"/>
  <c r="Q1675" i="1" s="1"/>
  <c r="R1675" i="1" s="1"/>
  <c r="P1676" i="1"/>
  <c r="Q1676" i="1" s="1"/>
  <c r="R1676" i="1" s="1"/>
  <c r="P1677" i="1"/>
  <c r="Q1677" i="1" s="1"/>
  <c r="R1677" i="1" s="1"/>
  <c r="P1678" i="1"/>
  <c r="Q1678" i="1" s="1"/>
  <c r="R1678" i="1" s="1"/>
  <c r="P1679" i="1"/>
  <c r="Q1679" i="1" s="1"/>
  <c r="R1679" i="1" s="1"/>
  <c r="P1680" i="1"/>
  <c r="Q1680" i="1" s="1"/>
  <c r="R1680" i="1" s="1"/>
  <c r="P1681" i="1"/>
  <c r="Q1681" i="1" s="1"/>
  <c r="R1681" i="1" s="1"/>
  <c r="P1682" i="1"/>
  <c r="Q1682" i="1" s="1"/>
  <c r="R1682" i="1" s="1"/>
  <c r="P1683" i="1"/>
  <c r="Q1683" i="1" s="1"/>
  <c r="R1683" i="1" s="1"/>
  <c r="P1684" i="1"/>
  <c r="Q1684" i="1" s="1"/>
  <c r="R1684" i="1" s="1"/>
  <c r="P1685" i="1"/>
  <c r="Q1685" i="1" s="1"/>
  <c r="R1685" i="1" s="1"/>
  <c r="P1686" i="1"/>
  <c r="Q1686" i="1" s="1"/>
  <c r="R1686" i="1" s="1"/>
  <c r="P1687" i="1"/>
  <c r="Q1687" i="1" s="1"/>
  <c r="R1687" i="1" s="1"/>
  <c r="P1688" i="1"/>
  <c r="Q1688" i="1" s="1"/>
  <c r="R1688" i="1" s="1"/>
  <c r="P1689" i="1"/>
  <c r="Q1689" i="1" s="1"/>
  <c r="R1689" i="1" s="1"/>
  <c r="P1690" i="1"/>
  <c r="Q1690" i="1" s="1"/>
  <c r="R1690" i="1" s="1"/>
  <c r="P1691" i="1"/>
  <c r="Q1691" i="1" s="1"/>
  <c r="R1691" i="1" s="1"/>
  <c r="P1692" i="1"/>
  <c r="Q1692" i="1" s="1"/>
  <c r="R1692" i="1" s="1"/>
  <c r="P1693" i="1"/>
  <c r="Q1693" i="1" s="1"/>
  <c r="R1693" i="1" s="1"/>
  <c r="P1694" i="1"/>
  <c r="Q1694" i="1" s="1"/>
  <c r="R1694" i="1" s="1"/>
  <c r="P1695" i="1"/>
  <c r="Q1695" i="1" s="1"/>
  <c r="R1695" i="1" s="1"/>
  <c r="P1696" i="1"/>
  <c r="Q1696" i="1" s="1"/>
  <c r="R1696" i="1" s="1"/>
  <c r="P1697" i="1"/>
  <c r="Q1697" i="1" s="1"/>
  <c r="R1697" i="1" s="1"/>
  <c r="P1698" i="1"/>
  <c r="Q1698" i="1" s="1"/>
  <c r="R1698" i="1" s="1"/>
  <c r="P1699" i="1"/>
  <c r="Q1699" i="1" s="1"/>
  <c r="R1699" i="1" s="1"/>
  <c r="P1700" i="1"/>
  <c r="Q1700" i="1" s="1"/>
  <c r="R1700" i="1" s="1"/>
  <c r="P1701" i="1"/>
  <c r="Q1701" i="1" s="1"/>
  <c r="R1701" i="1" s="1"/>
  <c r="P1702" i="1"/>
  <c r="Q1702" i="1" s="1"/>
  <c r="R1702" i="1" s="1"/>
  <c r="P1703" i="1"/>
  <c r="Q1703" i="1" s="1"/>
  <c r="R1703" i="1" s="1"/>
  <c r="P1704" i="1"/>
  <c r="Q1704" i="1" s="1"/>
  <c r="R1704" i="1" s="1"/>
  <c r="P1705" i="1"/>
  <c r="Q1705" i="1" s="1"/>
  <c r="R1705" i="1" s="1"/>
  <c r="P1706" i="1"/>
  <c r="Q1706" i="1" s="1"/>
  <c r="R1706" i="1" s="1"/>
  <c r="P1707" i="1"/>
  <c r="Q1707" i="1" s="1"/>
  <c r="R1707" i="1" s="1"/>
  <c r="P1708" i="1"/>
  <c r="Q1708" i="1" s="1"/>
  <c r="R1708" i="1" s="1"/>
  <c r="P1709" i="1"/>
  <c r="Q1709" i="1" s="1"/>
  <c r="R1709" i="1" s="1"/>
  <c r="P1710" i="1"/>
  <c r="Q1710" i="1" s="1"/>
  <c r="R1710" i="1" s="1"/>
  <c r="P1711" i="1"/>
  <c r="Q1711" i="1" s="1"/>
  <c r="R1711" i="1" s="1"/>
  <c r="P1712" i="1"/>
  <c r="Q1712" i="1" s="1"/>
  <c r="R1712" i="1" s="1"/>
  <c r="P1713" i="1"/>
  <c r="Q1713" i="1" s="1"/>
  <c r="R1713" i="1" s="1"/>
  <c r="P1714" i="1"/>
  <c r="Q1714" i="1" s="1"/>
  <c r="R1714" i="1" s="1"/>
  <c r="P1715" i="1"/>
  <c r="Q1715" i="1" s="1"/>
  <c r="R1715" i="1" s="1"/>
  <c r="P1716" i="1"/>
  <c r="Q1716" i="1" s="1"/>
  <c r="R1716" i="1" s="1"/>
  <c r="P1717" i="1"/>
  <c r="Q1717" i="1" s="1"/>
  <c r="R1717" i="1" s="1"/>
  <c r="P1718" i="1"/>
  <c r="Q1718" i="1" s="1"/>
  <c r="R1718" i="1" s="1"/>
  <c r="P1719" i="1"/>
  <c r="Q1719" i="1" s="1"/>
  <c r="R1719" i="1" s="1"/>
  <c r="P1720" i="1"/>
  <c r="Q1720" i="1" s="1"/>
  <c r="R1720" i="1" s="1"/>
  <c r="P1721" i="1"/>
  <c r="Q1721" i="1" s="1"/>
  <c r="R1721" i="1" s="1"/>
  <c r="P1722" i="1"/>
  <c r="Q1722" i="1" s="1"/>
  <c r="R1722" i="1" s="1"/>
  <c r="P1723" i="1"/>
  <c r="Q1723" i="1" s="1"/>
  <c r="R1723" i="1" s="1"/>
  <c r="P1724" i="1"/>
  <c r="Q1724" i="1" s="1"/>
  <c r="R1724" i="1" s="1"/>
  <c r="P1725" i="1"/>
  <c r="Q1725" i="1" s="1"/>
  <c r="R1725" i="1" s="1"/>
  <c r="P1726" i="1"/>
  <c r="Q1726" i="1" s="1"/>
  <c r="R1726" i="1" s="1"/>
  <c r="P1727" i="1"/>
  <c r="Q1727" i="1" s="1"/>
  <c r="R1727" i="1" s="1"/>
  <c r="P1728" i="1"/>
  <c r="Q1728" i="1" s="1"/>
  <c r="R1728" i="1" s="1"/>
  <c r="P1729" i="1"/>
  <c r="Q1729" i="1" s="1"/>
  <c r="R1729" i="1" s="1"/>
  <c r="P1730" i="1"/>
  <c r="Q1730" i="1" s="1"/>
  <c r="R1730" i="1" s="1"/>
  <c r="P1731" i="1"/>
  <c r="Q1731" i="1" s="1"/>
  <c r="R1731" i="1" s="1"/>
  <c r="P1732" i="1"/>
  <c r="Q1732" i="1" s="1"/>
  <c r="R1732" i="1" s="1"/>
  <c r="P1733" i="1"/>
  <c r="Q1733" i="1" s="1"/>
  <c r="R1733" i="1" s="1"/>
  <c r="P1734" i="1"/>
  <c r="Q1734" i="1" s="1"/>
  <c r="R1734" i="1" s="1"/>
  <c r="P1735" i="1"/>
  <c r="Q1735" i="1" s="1"/>
  <c r="R1735" i="1" s="1"/>
  <c r="P1736" i="1"/>
  <c r="Q1736" i="1" s="1"/>
  <c r="R1736" i="1" s="1"/>
  <c r="P1737" i="1"/>
  <c r="Q1737" i="1" s="1"/>
  <c r="R1737" i="1" s="1"/>
  <c r="P1738" i="1"/>
  <c r="Q1738" i="1" s="1"/>
  <c r="R1738" i="1" s="1"/>
  <c r="P1739" i="1"/>
  <c r="Q1739" i="1" s="1"/>
  <c r="R1739" i="1" s="1"/>
  <c r="P1740" i="1"/>
  <c r="Q1740" i="1" s="1"/>
  <c r="R1740" i="1" s="1"/>
  <c r="P1741" i="1"/>
  <c r="Q1741" i="1" s="1"/>
  <c r="R1741" i="1" s="1"/>
  <c r="P1742" i="1"/>
  <c r="Q1742" i="1" s="1"/>
  <c r="R1742" i="1" s="1"/>
  <c r="P1743" i="1"/>
  <c r="Q1743" i="1" s="1"/>
  <c r="R1743" i="1" s="1"/>
  <c r="P1744" i="1"/>
  <c r="Q1744" i="1" s="1"/>
  <c r="R1744" i="1" s="1"/>
  <c r="P1745" i="1"/>
  <c r="Q1745" i="1" s="1"/>
  <c r="R1745" i="1" s="1"/>
  <c r="P1746" i="1"/>
  <c r="Q1746" i="1" s="1"/>
  <c r="R1746" i="1" s="1"/>
  <c r="P1747" i="1"/>
  <c r="Q1747" i="1" s="1"/>
  <c r="R1747" i="1" s="1"/>
  <c r="P1748" i="1"/>
  <c r="Q1748" i="1" s="1"/>
  <c r="R1748" i="1" s="1"/>
  <c r="P1749" i="1"/>
  <c r="Q1749" i="1" s="1"/>
  <c r="R1749" i="1" s="1"/>
  <c r="P1750" i="1"/>
  <c r="Q1750" i="1" s="1"/>
  <c r="R1750" i="1" s="1"/>
  <c r="P1751" i="1"/>
  <c r="Q1751" i="1" s="1"/>
  <c r="R1751" i="1" s="1"/>
  <c r="P1752" i="1"/>
  <c r="Q1752" i="1" s="1"/>
  <c r="R1752" i="1" s="1"/>
  <c r="P1753" i="1"/>
  <c r="Q1753" i="1" s="1"/>
  <c r="R1753" i="1" s="1"/>
  <c r="P1754" i="1"/>
  <c r="Q1754" i="1" s="1"/>
  <c r="R1754" i="1" s="1"/>
  <c r="P1755" i="1"/>
  <c r="Q1755" i="1" s="1"/>
  <c r="R1755" i="1" s="1"/>
  <c r="P1756" i="1"/>
  <c r="Q1756" i="1" s="1"/>
  <c r="R1756" i="1" s="1"/>
  <c r="P1757" i="1"/>
  <c r="Q1757" i="1" s="1"/>
  <c r="R1757" i="1" s="1"/>
  <c r="P1758" i="1"/>
  <c r="Q1758" i="1" s="1"/>
  <c r="R1758" i="1" s="1"/>
  <c r="P1759" i="1"/>
  <c r="Q1759" i="1" s="1"/>
  <c r="R1759" i="1" s="1"/>
  <c r="P1760" i="1"/>
  <c r="Q1760" i="1" s="1"/>
  <c r="R1760" i="1" s="1"/>
  <c r="P1761" i="1"/>
  <c r="Q1761" i="1" s="1"/>
  <c r="R1761" i="1" s="1"/>
  <c r="P1762" i="1"/>
  <c r="Q1762" i="1" s="1"/>
  <c r="R1762" i="1" s="1"/>
  <c r="P1763" i="1"/>
  <c r="Q1763" i="1" s="1"/>
  <c r="R1763" i="1" s="1"/>
  <c r="P1764" i="1"/>
  <c r="Q1764" i="1" s="1"/>
  <c r="R1764" i="1" s="1"/>
  <c r="P1765" i="1"/>
  <c r="Q1765" i="1" s="1"/>
  <c r="R1765" i="1" s="1"/>
  <c r="P1766" i="1"/>
  <c r="Q1766" i="1" s="1"/>
  <c r="R1766" i="1" s="1"/>
  <c r="P1767" i="1"/>
  <c r="Q1767" i="1" s="1"/>
  <c r="R1767" i="1" s="1"/>
  <c r="P1768" i="1"/>
  <c r="Q1768" i="1" s="1"/>
  <c r="R1768" i="1" s="1"/>
  <c r="P1769" i="1"/>
  <c r="Q1769" i="1" s="1"/>
  <c r="R1769" i="1" s="1"/>
  <c r="P1770" i="1"/>
  <c r="Q1770" i="1" s="1"/>
  <c r="R1770" i="1" s="1"/>
  <c r="P1771" i="1"/>
  <c r="Q1771" i="1" s="1"/>
  <c r="R1771" i="1" s="1"/>
  <c r="P1772" i="1"/>
  <c r="Q1772" i="1" s="1"/>
  <c r="R1772" i="1" s="1"/>
  <c r="P1773" i="1"/>
  <c r="Q1773" i="1" s="1"/>
  <c r="R1773" i="1" s="1"/>
  <c r="P1774" i="1"/>
  <c r="Q1774" i="1" s="1"/>
  <c r="R1774" i="1" s="1"/>
  <c r="P1775" i="1"/>
  <c r="Q1775" i="1" s="1"/>
  <c r="R1775" i="1" s="1"/>
  <c r="P1776" i="1"/>
  <c r="Q1776" i="1" s="1"/>
  <c r="R1776" i="1" s="1"/>
  <c r="P1777" i="1"/>
  <c r="Q1777" i="1" s="1"/>
  <c r="R1777" i="1" s="1"/>
  <c r="P1778" i="1"/>
  <c r="Q1778" i="1" s="1"/>
  <c r="R1778" i="1" s="1"/>
  <c r="P1779" i="1"/>
  <c r="Q1779" i="1" s="1"/>
  <c r="R1779" i="1" s="1"/>
  <c r="P1780" i="1"/>
  <c r="Q1780" i="1" s="1"/>
  <c r="R1780" i="1" s="1"/>
  <c r="P1781" i="1"/>
  <c r="Q1781" i="1" s="1"/>
  <c r="R1781" i="1" s="1"/>
  <c r="P1782" i="1"/>
  <c r="Q1782" i="1" s="1"/>
  <c r="R1782" i="1" s="1"/>
  <c r="P1783" i="1"/>
  <c r="Q1783" i="1" s="1"/>
  <c r="R1783" i="1" s="1"/>
  <c r="P1784" i="1"/>
  <c r="Q1784" i="1" s="1"/>
  <c r="R1784" i="1" s="1"/>
  <c r="P1785" i="1"/>
  <c r="Q1785" i="1" s="1"/>
  <c r="R1785" i="1" s="1"/>
  <c r="P1786" i="1"/>
  <c r="Q1786" i="1" s="1"/>
  <c r="R1786" i="1" s="1"/>
  <c r="P1787" i="1"/>
  <c r="Q1787" i="1" s="1"/>
  <c r="R1787" i="1" s="1"/>
  <c r="P1788" i="1"/>
  <c r="Q1788" i="1" s="1"/>
  <c r="R1788" i="1" s="1"/>
  <c r="P1789" i="1"/>
  <c r="Q1789" i="1" s="1"/>
  <c r="R1789" i="1" s="1"/>
  <c r="P1790" i="1"/>
  <c r="Q1790" i="1" s="1"/>
  <c r="R1790" i="1" s="1"/>
  <c r="P1791" i="1"/>
  <c r="Q1791" i="1" s="1"/>
  <c r="R1791" i="1" s="1"/>
  <c r="P1792" i="1"/>
  <c r="Q1792" i="1" s="1"/>
  <c r="R1792" i="1" s="1"/>
  <c r="P1793" i="1"/>
  <c r="Q1793" i="1" s="1"/>
  <c r="R1793" i="1" s="1"/>
  <c r="P1794" i="1"/>
  <c r="Q1794" i="1" s="1"/>
  <c r="R1794" i="1" s="1"/>
  <c r="P1795" i="1"/>
  <c r="Q1795" i="1" s="1"/>
  <c r="R1795" i="1" s="1"/>
  <c r="P1796" i="1"/>
  <c r="Q1796" i="1" s="1"/>
  <c r="R1796" i="1" s="1"/>
  <c r="P1797" i="1"/>
  <c r="Q1797" i="1" s="1"/>
  <c r="R1797" i="1" s="1"/>
  <c r="P1798" i="1"/>
  <c r="Q1798" i="1" s="1"/>
  <c r="R1798" i="1" s="1"/>
  <c r="P1799" i="1"/>
  <c r="Q1799" i="1" s="1"/>
  <c r="R1799" i="1" s="1"/>
  <c r="P1800" i="1"/>
  <c r="Q1800" i="1" s="1"/>
  <c r="R1800" i="1" s="1"/>
  <c r="P1801" i="1"/>
  <c r="Q1801" i="1" s="1"/>
  <c r="R1801" i="1" s="1"/>
  <c r="P1802" i="1"/>
  <c r="Q1802" i="1" s="1"/>
  <c r="R1802" i="1" s="1"/>
  <c r="P1803" i="1"/>
  <c r="Q1803" i="1" s="1"/>
  <c r="R1803" i="1" s="1"/>
  <c r="P1804" i="1"/>
  <c r="Q1804" i="1" s="1"/>
  <c r="R1804" i="1" s="1"/>
  <c r="P1805" i="1"/>
  <c r="Q1805" i="1" s="1"/>
  <c r="R1805" i="1" s="1"/>
  <c r="P1806" i="1"/>
  <c r="Q1806" i="1" s="1"/>
  <c r="R1806" i="1" s="1"/>
  <c r="P1807" i="1"/>
  <c r="Q1807" i="1" s="1"/>
  <c r="R1807" i="1" s="1"/>
  <c r="P1808" i="1"/>
  <c r="Q1808" i="1" s="1"/>
  <c r="R1808" i="1" s="1"/>
  <c r="P1809" i="1"/>
  <c r="Q1809" i="1" s="1"/>
  <c r="R1809" i="1" s="1"/>
  <c r="P1810" i="1"/>
  <c r="Q1810" i="1" s="1"/>
  <c r="R1810" i="1" s="1"/>
  <c r="P1811" i="1"/>
  <c r="Q1811" i="1" s="1"/>
  <c r="R1811" i="1" s="1"/>
  <c r="P1812" i="1"/>
  <c r="Q1812" i="1" s="1"/>
  <c r="R1812" i="1" s="1"/>
  <c r="P1813" i="1"/>
  <c r="Q1813" i="1" s="1"/>
  <c r="R1813" i="1" s="1"/>
  <c r="P1814" i="1"/>
  <c r="Q1814" i="1" s="1"/>
  <c r="R1814" i="1" s="1"/>
  <c r="P1815" i="1"/>
  <c r="Q1815" i="1" s="1"/>
  <c r="R1815" i="1" s="1"/>
  <c r="P1816" i="1"/>
  <c r="Q1816" i="1" s="1"/>
  <c r="R1816" i="1" s="1"/>
  <c r="P1817" i="1"/>
  <c r="Q1817" i="1" s="1"/>
  <c r="R1817" i="1" s="1"/>
  <c r="P1818" i="1"/>
  <c r="Q1818" i="1" s="1"/>
  <c r="R1818" i="1" s="1"/>
  <c r="P1819" i="1"/>
  <c r="Q1819" i="1" s="1"/>
  <c r="R1819" i="1" s="1"/>
  <c r="P1820" i="1"/>
  <c r="Q1820" i="1" s="1"/>
  <c r="R1820" i="1" s="1"/>
  <c r="P1821" i="1"/>
  <c r="Q1821" i="1" s="1"/>
  <c r="R1821" i="1" s="1"/>
  <c r="P1822" i="1"/>
  <c r="Q1822" i="1" s="1"/>
  <c r="R1822" i="1" s="1"/>
  <c r="P1823" i="1"/>
  <c r="Q1823" i="1" s="1"/>
  <c r="R1823" i="1" s="1"/>
  <c r="P1824" i="1"/>
  <c r="Q1824" i="1" s="1"/>
  <c r="R1824" i="1" s="1"/>
  <c r="P1825" i="1"/>
  <c r="Q1825" i="1" s="1"/>
  <c r="R1825" i="1" s="1"/>
  <c r="P1826" i="1"/>
  <c r="Q1826" i="1" s="1"/>
  <c r="R1826" i="1" s="1"/>
  <c r="P1827" i="1"/>
  <c r="Q1827" i="1" s="1"/>
  <c r="R1827" i="1" s="1"/>
  <c r="P1828" i="1"/>
  <c r="Q1828" i="1" s="1"/>
  <c r="R1828" i="1" s="1"/>
  <c r="P1829" i="1"/>
  <c r="Q1829" i="1" s="1"/>
  <c r="R1829" i="1" s="1"/>
  <c r="P1830" i="1"/>
  <c r="Q1830" i="1" s="1"/>
  <c r="R1830" i="1" s="1"/>
  <c r="P1831" i="1"/>
  <c r="Q1831" i="1" s="1"/>
  <c r="R1831" i="1" s="1"/>
  <c r="P1832" i="1"/>
  <c r="Q1832" i="1" s="1"/>
  <c r="R1832" i="1" s="1"/>
  <c r="P1833" i="1"/>
  <c r="Q1833" i="1" s="1"/>
  <c r="R1833" i="1" s="1"/>
  <c r="P1834" i="1"/>
  <c r="Q1834" i="1" s="1"/>
  <c r="R1834" i="1" s="1"/>
  <c r="P1835" i="1"/>
  <c r="Q1835" i="1" s="1"/>
  <c r="R1835" i="1" s="1"/>
  <c r="P1836" i="1"/>
  <c r="Q1836" i="1" s="1"/>
  <c r="R1836" i="1" s="1"/>
  <c r="P1837" i="1"/>
  <c r="Q1837" i="1" s="1"/>
  <c r="R1837" i="1" s="1"/>
  <c r="P1838" i="1"/>
  <c r="Q1838" i="1" s="1"/>
  <c r="R1838" i="1" s="1"/>
  <c r="P1839" i="1"/>
  <c r="Q1839" i="1" s="1"/>
  <c r="R1839" i="1" s="1"/>
  <c r="P1840" i="1"/>
  <c r="Q1840" i="1" s="1"/>
  <c r="R1840" i="1" s="1"/>
  <c r="P1841" i="1"/>
  <c r="Q1841" i="1" s="1"/>
  <c r="R1841" i="1" s="1"/>
  <c r="P1842" i="1"/>
  <c r="Q1842" i="1" s="1"/>
  <c r="R1842" i="1" s="1"/>
  <c r="P1843" i="1"/>
  <c r="Q1843" i="1" s="1"/>
  <c r="R1843" i="1" s="1"/>
  <c r="P1844" i="1"/>
  <c r="Q1844" i="1" s="1"/>
  <c r="R1844" i="1" s="1"/>
  <c r="P1845" i="1"/>
  <c r="Q1845" i="1" s="1"/>
  <c r="R1845" i="1" s="1"/>
  <c r="P1846" i="1"/>
  <c r="Q1846" i="1" s="1"/>
  <c r="R1846" i="1" s="1"/>
  <c r="P1847" i="1"/>
  <c r="Q1847" i="1" s="1"/>
  <c r="R1847" i="1" s="1"/>
  <c r="P1848" i="1"/>
  <c r="Q1848" i="1" s="1"/>
  <c r="R1848" i="1" s="1"/>
  <c r="P1849" i="1"/>
  <c r="Q1849" i="1" s="1"/>
  <c r="R1849" i="1" s="1"/>
  <c r="P1850" i="1"/>
  <c r="Q1850" i="1" s="1"/>
  <c r="R1850" i="1" s="1"/>
  <c r="P1851" i="1"/>
  <c r="Q1851" i="1" s="1"/>
  <c r="R1851" i="1" s="1"/>
  <c r="P1852" i="1"/>
  <c r="Q1852" i="1" s="1"/>
  <c r="R1852" i="1" s="1"/>
  <c r="P1853" i="1"/>
  <c r="Q1853" i="1" s="1"/>
  <c r="R1853" i="1" s="1"/>
  <c r="P1854" i="1"/>
  <c r="Q1854" i="1" s="1"/>
  <c r="R1854" i="1" s="1"/>
  <c r="P1855" i="1"/>
  <c r="Q1855" i="1" s="1"/>
  <c r="R1855" i="1" s="1"/>
  <c r="P1856" i="1"/>
  <c r="Q1856" i="1" s="1"/>
  <c r="R1856" i="1" s="1"/>
  <c r="P1857" i="1"/>
  <c r="Q1857" i="1" s="1"/>
  <c r="R1857" i="1" s="1"/>
  <c r="P1858" i="1"/>
  <c r="Q1858" i="1" s="1"/>
  <c r="R1858" i="1" s="1"/>
  <c r="P1859" i="1"/>
  <c r="Q1859" i="1" s="1"/>
  <c r="R1859" i="1" s="1"/>
  <c r="P1860" i="1"/>
  <c r="Q1860" i="1" s="1"/>
  <c r="R1860" i="1" s="1"/>
  <c r="P1861" i="1"/>
  <c r="Q1861" i="1" s="1"/>
  <c r="R1861" i="1" s="1"/>
  <c r="P1862" i="1"/>
  <c r="Q1862" i="1" s="1"/>
  <c r="R1862" i="1" s="1"/>
  <c r="P1863" i="1"/>
  <c r="Q1863" i="1" s="1"/>
  <c r="R1863" i="1" s="1"/>
  <c r="P1864" i="1"/>
  <c r="Q1864" i="1" s="1"/>
  <c r="R1864" i="1" s="1"/>
  <c r="P1865" i="1"/>
  <c r="Q1865" i="1" s="1"/>
  <c r="R1865" i="1" s="1"/>
  <c r="P1866" i="1"/>
  <c r="Q1866" i="1" s="1"/>
  <c r="R1866" i="1" s="1"/>
  <c r="P1867" i="1"/>
  <c r="Q1867" i="1" s="1"/>
  <c r="R1867" i="1" s="1"/>
  <c r="P1868" i="1"/>
  <c r="Q1868" i="1" s="1"/>
  <c r="R1868" i="1" s="1"/>
  <c r="P1869" i="1"/>
  <c r="Q1869" i="1" s="1"/>
  <c r="R1869" i="1" s="1"/>
  <c r="P1870" i="1"/>
  <c r="Q1870" i="1" s="1"/>
  <c r="R1870" i="1" s="1"/>
  <c r="P1871" i="1"/>
  <c r="Q1871" i="1" s="1"/>
  <c r="R1871" i="1" s="1"/>
  <c r="P1872" i="1"/>
  <c r="Q1872" i="1" s="1"/>
  <c r="R1872" i="1" s="1"/>
  <c r="P1873" i="1"/>
  <c r="Q1873" i="1" s="1"/>
  <c r="R1873" i="1" s="1"/>
  <c r="P1874" i="1"/>
  <c r="Q1874" i="1" s="1"/>
  <c r="R1874" i="1" s="1"/>
  <c r="P1875" i="1"/>
  <c r="Q1875" i="1" s="1"/>
  <c r="R1875" i="1" s="1"/>
  <c r="P1876" i="1"/>
  <c r="Q1876" i="1" s="1"/>
  <c r="R1876" i="1" s="1"/>
  <c r="P1877" i="1"/>
  <c r="Q1877" i="1" s="1"/>
  <c r="R1877" i="1" s="1"/>
  <c r="P1878" i="1"/>
  <c r="Q1878" i="1" s="1"/>
  <c r="R1878" i="1" s="1"/>
  <c r="P1879" i="1"/>
  <c r="Q1879" i="1" s="1"/>
  <c r="R1879" i="1" s="1"/>
  <c r="P1880" i="1"/>
  <c r="Q1880" i="1" s="1"/>
  <c r="R1880" i="1" s="1"/>
  <c r="P1881" i="1"/>
  <c r="Q1881" i="1" s="1"/>
  <c r="R1881" i="1" s="1"/>
  <c r="P1882" i="1"/>
  <c r="Q1882" i="1" s="1"/>
  <c r="R1882" i="1" s="1"/>
  <c r="P1883" i="1"/>
  <c r="Q1883" i="1" s="1"/>
  <c r="R1883" i="1" s="1"/>
  <c r="P1884" i="1"/>
  <c r="Q1884" i="1" s="1"/>
  <c r="R1884" i="1" s="1"/>
  <c r="P1885" i="1"/>
  <c r="Q1885" i="1" s="1"/>
  <c r="R1885" i="1" s="1"/>
  <c r="P1886" i="1"/>
  <c r="Q1886" i="1" s="1"/>
  <c r="R1886" i="1" s="1"/>
  <c r="P1887" i="1"/>
  <c r="Q1887" i="1" s="1"/>
  <c r="R1887" i="1" s="1"/>
  <c r="P1888" i="1"/>
  <c r="Q1888" i="1" s="1"/>
  <c r="R1888" i="1" s="1"/>
  <c r="P1889" i="1"/>
  <c r="Q1889" i="1" s="1"/>
  <c r="R1889" i="1" s="1"/>
  <c r="P1890" i="1"/>
  <c r="Q1890" i="1" s="1"/>
  <c r="R1890" i="1" s="1"/>
  <c r="P1891" i="1"/>
  <c r="Q1891" i="1" s="1"/>
  <c r="R1891" i="1" s="1"/>
  <c r="P1892" i="1"/>
  <c r="Q1892" i="1" s="1"/>
  <c r="R1892" i="1" s="1"/>
  <c r="P1893" i="1"/>
  <c r="Q1893" i="1" s="1"/>
  <c r="R1893" i="1" s="1"/>
  <c r="P1894" i="1"/>
  <c r="Q1894" i="1" s="1"/>
  <c r="R1894" i="1" s="1"/>
  <c r="P1895" i="1"/>
  <c r="Q1895" i="1" s="1"/>
  <c r="R1895" i="1" s="1"/>
  <c r="P1896" i="1"/>
  <c r="Q1896" i="1" s="1"/>
  <c r="R1896" i="1" s="1"/>
  <c r="P1897" i="1"/>
  <c r="Q1897" i="1" s="1"/>
  <c r="R1897" i="1" s="1"/>
  <c r="P1898" i="1"/>
  <c r="Q1898" i="1" s="1"/>
  <c r="R1898" i="1" s="1"/>
  <c r="P1899" i="1"/>
  <c r="Q1899" i="1" s="1"/>
  <c r="R1899" i="1" s="1"/>
  <c r="P1900" i="1"/>
  <c r="Q1900" i="1" s="1"/>
  <c r="R1900" i="1" s="1"/>
  <c r="P1901" i="1"/>
  <c r="Q1901" i="1" s="1"/>
  <c r="R1901" i="1" s="1"/>
  <c r="P1902" i="1"/>
  <c r="Q1902" i="1" s="1"/>
  <c r="R1902" i="1" s="1"/>
  <c r="P1903" i="1"/>
  <c r="Q1903" i="1" s="1"/>
  <c r="R1903" i="1" s="1"/>
  <c r="P1904" i="1"/>
  <c r="Q1904" i="1" s="1"/>
  <c r="R1904" i="1" s="1"/>
  <c r="P1905" i="1"/>
  <c r="Q1905" i="1" s="1"/>
  <c r="R1905" i="1" s="1"/>
  <c r="P1906" i="1"/>
  <c r="Q1906" i="1" s="1"/>
  <c r="R1906" i="1" s="1"/>
  <c r="P1907" i="1"/>
  <c r="Q1907" i="1" s="1"/>
  <c r="R1907" i="1" s="1"/>
  <c r="P1908" i="1"/>
  <c r="Q1908" i="1" s="1"/>
  <c r="R1908" i="1" s="1"/>
  <c r="P1909" i="1"/>
  <c r="Q1909" i="1" s="1"/>
  <c r="R1909" i="1" s="1"/>
  <c r="P1910" i="1"/>
  <c r="Q1910" i="1" s="1"/>
  <c r="R1910" i="1" s="1"/>
  <c r="P1911" i="1"/>
  <c r="Q1911" i="1" s="1"/>
  <c r="R1911" i="1" s="1"/>
  <c r="P1912" i="1"/>
  <c r="Q1912" i="1" s="1"/>
  <c r="R1912" i="1" s="1"/>
  <c r="P1913" i="1"/>
  <c r="Q1913" i="1" s="1"/>
  <c r="R1913" i="1" s="1"/>
  <c r="P1914" i="1"/>
  <c r="Q1914" i="1" s="1"/>
  <c r="R1914" i="1" s="1"/>
  <c r="P1915" i="1"/>
  <c r="Q1915" i="1" s="1"/>
  <c r="R1915" i="1" s="1"/>
  <c r="P1916" i="1"/>
  <c r="Q1916" i="1" s="1"/>
  <c r="R1916" i="1" s="1"/>
  <c r="P1917" i="1"/>
  <c r="Q1917" i="1" s="1"/>
  <c r="R1917" i="1" s="1"/>
  <c r="P1918" i="1"/>
  <c r="Q1918" i="1" s="1"/>
  <c r="R1918" i="1" s="1"/>
  <c r="P1919" i="1"/>
  <c r="Q1919" i="1" s="1"/>
  <c r="R1919" i="1" s="1"/>
  <c r="P1920" i="1"/>
  <c r="Q1920" i="1" s="1"/>
  <c r="R1920" i="1" s="1"/>
  <c r="P1921" i="1"/>
  <c r="Q1921" i="1" s="1"/>
  <c r="R1921" i="1" s="1"/>
  <c r="P1922" i="1"/>
  <c r="Q1922" i="1" s="1"/>
  <c r="R1922" i="1" s="1"/>
  <c r="P1923" i="1"/>
  <c r="Q1923" i="1" s="1"/>
  <c r="R1923" i="1" s="1"/>
  <c r="P1924" i="1"/>
  <c r="Q1924" i="1" s="1"/>
  <c r="R1924" i="1" s="1"/>
  <c r="P1925" i="1"/>
  <c r="Q1925" i="1" s="1"/>
  <c r="R1925" i="1" s="1"/>
  <c r="P1926" i="1"/>
  <c r="Q1926" i="1" s="1"/>
  <c r="R1926" i="1" s="1"/>
  <c r="P1927" i="1"/>
  <c r="Q1927" i="1" s="1"/>
  <c r="R1927" i="1" s="1"/>
  <c r="P1928" i="1"/>
  <c r="Q1928" i="1" s="1"/>
  <c r="R1928" i="1" s="1"/>
  <c r="P1929" i="1"/>
  <c r="Q1929" i="1" s="1"/>
  <c r="R1929" i="1" s="1"/>
  <c r="P1930" i="1"/>
  <c r="Q1930" i="1" s="1"/>
  <c r="R1930" i="1" s="1"/>
  <c r="P1931" i="1"/>
  <c r="Q1931" i="1" s="1"/>
  <c r="R1931" i="1" s="1"/>
  <c r="P1932" i="1"/>
  <c r="Q1932" i="1" s="1"/>
  <c r="R1932" i="1" s="1"/>
  <c r="P1933" i="1"/>
  <c r="Q1933" i="1" s="1"/>
  <c r="R1933" i="1" s="1"/>
  <c r="P1934" i="1"/>
  <c r="Q1934" i="1" s="1"/>
  <c r="R1934" i="1" s="1"/>
  <c r="P1935" i="1"/>
  <c r="Q1935" i="1" s="1"/>
  <c r="R1935" i="1" s="1"/>
  <c r="P1936" i="1"/>
  <c r="Q1936" i="1" s="1"/>
  <c r="R1936" i="1" s="1"/>
  <c r="P1937" i="1"/>
  <c r="Q1937" i="1" s="1"/>
  <c r="R1937" i="1" s="1"/>
  <c r="P1938" i="1"/>
  <c r="Q1938" i="1" s="1"/>
  <c r="R1938" i="1" s="1"/>
  <c r="P1939" i="1"/>
  <c r="Q1939" i="1" s="1"/>
  <c r="R1939" i="1" s="1"/>
  <c r="P1940" i="1"/>
  <c r="Q1940" i="1" s="1"/>
  <c r="R1940" i="1" s="1"/>
  <c r="P1941" i="1"/>
  <c r="Q1941" i="1" s="1"/>
  <c r="R1941" i="1" s="1"/>
  <c r="P1942" i="1"/>
  <c r="Q1942" i="1" s="1"/>
  <c r="R1942" i="1" s="1"/>
  <c r="P1943" i="1"/>
  <c r="Q1943" i="1" s="1"/>
  <c r="R1943" i="1" s="1"/>
  <c r="P1944" i="1"/>
  <c r="Q1944" i="1" s="1"/>
  <c r="R1944" i="1" s="1"/>
  <c r="P1945" i="1"/>
  <c r="Q1945" i="1" s="1"/>
  <c r="R1945" i="1" s="1"/>
  <c r="P1946" i="1"/>
  <c r="Q1946" i="1" s="1"/>
  <c r="R1946" i="1" s="1"/>
  <c r="P1947" i="1"/>
  <c r="Q1947" i="1" s="1"/>
  <c r="R1947" i="1" s="1"/>
  <c r="P1948" i="1"/>
  <c r="Q1948" i="1" s="1"/>
  <c r="R1948" i="1" s="1"/>
  <c r="P1949" i="1"/>
  <c r="Q1949" i="1" s="1"/>
  <c r="R1949" i="1" s="1"/>
  <c r="P1950" i="1"/>
  <c r="Q1950" i="1" s="1"/>
  <c r="R1950" i="1" s="1"/>
  <c r="P1951" i="1"/>
  <c r="Q1951" i="1" s="1"/>
  <c r="R1951" i="1" s="1"/>
  <c r="P1952" i="1"/>
  <c r="Q1952" i="1" s="1"/>
  <c r="R1952" i="1" s="1"/>
  <c r="P1953" i="1"/>
  <c r="Q1953" i="1" s="1"/>
  <c r="R1953" i="1" s="1"/>
  <c r="P1954" i="1"/>
  <c r="Q1954" i="1" s="1"/>
  <c r="R1954" i="1" s="1"/>
  <c r="P1955" i="1"/>
  <c r="Q1955" i="1" s="1"/>
  <c r="R1955" i="1" s="1"/>
  <c r="P1956" i="1"/>
  <c r="Q1956" i="1" s="1"/>
  <c r="R1956" i="1" s="1"/>
  <c r="P1957" i="1"/>
  <c r="Q1957" i="1" s="1"/>
  <c r="R1957" i="1" s="1"/>
  <c r="P1958" i="1"/>
  <c r="Q1958" i="1" s="1"/>
  <c r="R1958" i="1" s="1"/>
  <c r="P1959" i="1"/>
  <c r="Q1959" i="1" s="1"/>
  <c r="R1959" i="1" s="1"/>
  <c r="P1960" i="1"/>
  <c r="Q1960" i="1" s="1"/>
  <c r="R1960" i="1" s="1"/>
  <c r="P1961" i="1"/>
  <c r="Q1961" i="1" s="1"/>
  <c r="R1961" i="1" s="1"/>
  <c r="P1962" i="1"/>
  <c r="Q1962" i="1" s="1"/>
  <c r="R1962" i="1" s="1"/>
  <c r="P1963" i="1"/>
  <c r="Q1963" i="1" s="1"/>
  <c r="R1963" i="1" s="1"/>
  <c r="P1964" i="1"/>
  <c r="Q1964" i="1" s="1"/>
  <c r="R1964" i="1" s="1"/>
  <c r="P1965" i="1"/>
  <c r="Q1965" i="1" s="1"/>
  <c r="R1965" i="1" s="1"/>
  <c r="P1966" i="1"/>
  <c r="Q1966" i="1" s="1"/>
  <c r="R1966" i="1" s="1"/>
  <c r="P1967" i="1"/>
  <c r="Q1967" i="1" s="1"/>
  <c r="R1967" i="1" s="1"/>
  <c r="P1968" i="1"/>
  <c r="Q1968" i="1" s="1"/>
  <c r="R1968" i="1" s="1"/>
  <c r="P1969" i="1"/>
  <c r="Q1969" i="1" s="1"/>
  <c r="R1969" i="1" s="1"/>
  <c r="P1970" i="1"/>
  <c r="Q1970" i="1" s="1"/>
  <c r="R1970" i="1" s="1"/>
  <c r="P1971" i="1"/>
  <c r="Q1971" i="1" s="1"/>
  <c r="R1971" i="1" s="1"/>
  <c r="P1972" i="1"/>
  <c r="Q1972" i="1" s="1"/>
  <c r="R1972" i="1" s="1"/>
  <c r="P1973" i="1"/>
  <c r="Q1973" i="1" s="1"/>
  <c r="R1973" i="1" s="1"/>
  <c r="P1974" i="1"/>
  <c r="Q1974" i="1" s="1"/>
  <c r="R1974" i="1" s="1"/>
  <c r="P1975" i="1"/>
  <c r="Q1975" i="1" s="1"/>
  <c r="R1975" i="1" s="1"/>
  <c r="P1976" i="1"/>
  <c r="Q1976" i="1" s="1"/>
  <c r="R1976" i="1" s="1"/>
  <c r="P1977" i="1"/>
  <c r="Q1977" i="1" s="1"/>
  <c r="R1977" i="1" s="1"/>
  <c r="P1978" i="1"/>
  <c r="Q1978" i="1" s="1"/>
  <c r="R1978" i="1" s="1"/>
  <c r="P1979" i="1"/>
  <c r="Q1979" i="1" s="1"/>
  <c r="R1979" i="1" s="1"/>
  <c r="P1980" i="1"/>
  <c r="Q1980" i="1" s="1"/>
  <c r="R1980" i="1" s="1"/>
  <c r="P1981" i="1"/>
  <c r="Q1981" i="1" s="1"/>
  <c r="R1981" i="1" s="1"/>
  <c r="P1982" i="1"/>
  <c r="Q1982" i="1" s="1"/>
  <c r="R1982" i="1" s="1"/>
  <c r="P1983" i="1"/>
  <c r="Q1983" i="1" s="1"/>
  <c r="R1983" i="1" s="1"/>
  <c r="P1984" i="1"/>
  <c r="Q1984" i="1" s="1"/>
  <c r="R1984" i="1" s="1"/>
  <c r="P1985" i="1"/>
  <c r="Q1985" i="1" s="1"/>
  <c r="R1985" i="1" s="1"/>
  <c r="P1986" i="1"/>
  <c r="Q1986" i="1" s="1"/>
  <c r="R1986" i="1" s="1"/>
  <c r="P1987" i="1"/>
  <c r="Q1987" i="1" s="1"/>
  <c r="R1987" i="1" s="1"/>
  <c r="P1988" i="1"/>
  <c r="Q1988" i="1" s="1"/>
  <c r="R1988" i="1" s="1"/>
  <c r="P1989" i="1"/>
  <c r="Q1989" i="1" s="1"/>
  <c r="R1989" i="1" s="1"/>
  <c r="P1990" i="1"/>
  <c r="Q1990" i="1" s="1"/>
  <c r="R1990" i="1" s="1"/>
  <c r="P1991" i="1"/>
  <c r="Q1991" i="1" s="1"/>
  <c r="R1991" i="1" s="1"/>
  <c r="P1992" i="1"/>
  <c r="Q1992" i="1" s="1"/>
  <c r="R1992" i="1" s="1"/>
  <c r="P1993" i="1"/>
  <c r="Q1993" i="1" s="1"/>
  <c r="R1993" i="1" s="1"/>
  <c r="P1994" i="1"/>
  <c r="Q1994" i="1" s="1"/>
  <c r="R1994" i="1" s="1"/>
  <c r="P1995" i="1"/>
  <c r="Q1995" i="1" s="1"/>
  <c r="R1995" i="1" s="1"/>
  <c r="P1996" i="1"/>
  <c r="Q1996" i="1" s="1"/>
  <c r="R1996" i="1" s="1"/>
  <c r="P1997" i="1"/>
  <c r="Q1997" i="1" s="1"/>
  <c r="R1997" i="1" s="1"/>
  <c r="P1998" i="1"/>
  <c r="Q1998" i="1" s="1"/>
  <c r="R1998" i="1" s="1"/>
  <c r="P1999" i="1"/>
  <c r="Q1999" i="1" s="1"/>
  <c r="R1999" i="1" s="1"/>
  <c r="P2000" i="1"/>
  <c r="Q2000" i="1" s="1"/>
  <c r="R2000" i="1" s="1"/>
  <c r="P2001" i="1"/>
  <c r="Q2001" i="1" s="1"/>
  <c r="R2001" i="1" s="1"/>
  <c r="P2002" i="1"/>
  <c r="Q2002" i="1" s="1"/>
  <c r="R2002" i="1" s="1"/>
  <c r="P2003" i="1"/>
  <c r="Q2003" i="1" s="1"/>
  <c r="R2003" i="1" s="1"/>
  <c r="P2004" i="1"/>
  <c r="Q2004" i="1" s="1"/>
  <c r="R2004" i="1" s="1"/>
  <c r="P2005" i="1"/>
  <c r="Q2005" i="1" s="1"/>
  <c r="R2005" i="1" s="1"/>
  <c r="P2006" i="1"/>
  <c r="Q2006" i="1" s="1"/>
  <c r="R2006" i="1" s="1"/>
  <c r="P2007" i="1"/>
  <c r="Q2007" i="1" s="1"/>
  <c r="R2007" i="1" s="1"/>
  <c r="P2008" i="1"/>
  <c r="Q2008" i="1" s="1"/>
  <c r="R2008" i="1" s="1"/>
  <c r="P2009" i="1"/>
  <c r="Q2009" i="1" s="1"/>
  <c r="R2009" i="1" s="1"/>
  <c r="P2010" i="1"/>
  <c r="Q2010" i="1" s="1"/>
  <c r="R2010" i="1" s="1"/>
  <c r="P2011" i="1"/>
  <c r="Q2011" i="1" s="1"/>
  <c r="R2011" i="1" s="1"/>
  <c r="P2012" i="1"/>
  <c r="Q2012" i="1" s="1"/>
  <c r="R2012" i="1" s="1"/>
  <c r="P2013" i="1"/>
  <c r="Q2013" i="1" s="1"/>
  <c r="R2013" i="1" s="1"/>
  <c r="P2014" i="1"/>
  <c r="Q2014" i="1" s="1"/>
  <c r="R2014" i="1" s="1"/>
  <c r="P2015" i="1"/>
  <c r="Q2015" i="1" s="1"/>
  <c r="R2015" i="1" s="1"/>
  <c r="P2016" i="1"/>
  <c r="Q2016" i="1" s="1"/>
  <c r="R2016" i="1" s="1"/>
  <c r="P2017" i="1"/>
  <c r="Q2017" i="1" s="1"/>
  <c r="R2017" i="1" s="1"/>
  <c r="P2018" i="1"/>
  <c r="Q2018" i="1" s="1"/>
  <c r="R2018" i="1" s="1"/>
  <c r="P2019" i="1"/>
  <c r="Q2019" i="1" s="1"/>
  <c r="R2019" i="1" s="1"/>
  <c r="P2020" i="1"/>
  <c r="Q2020" i="1" s="1"/>
  <c r="R2020" i="1" s="1"/>
  <c r="P2021" i="1"/>
  <c r="Q2021" i="1" s="1"/>
  <c r="R2021" i="1" s="1"/>
  <c r="P2022" i="1"/>
  <c r="Q2022" i="1" s="1"/>
  <c r="R2022" i="1" s="1"/>
  <c r="P2023" i="1"/>
  <c r="Q2023" i="1" s="1"/>
  <c r="R2023" i="1" s="1"/>
  <c r="P2024" i="1"/>
  <c r="Q2024" i="1" s="1"/>
  <c r="R2024" i="1" s="1"/>
  <c r="P2025" i="1"/>
  <c r="Q2025" i="1" s="1"/>
  <c r="R2025" i="1" s="1"/>
  <c r="P2026" i="1"/>
  <c r="Q2026" i="1" s="1"/>
  <c r="R2026" i="1" s="1"/>
  <c r="P2027" i="1"/>
  <c r="Q2027" i="1" s="1"/>
  <c r="R2027" i="1" s="1"/>
  <c r="P2028" i="1"/>
  <c r="Q2028" i="1" s="1"/>
  <c r="R2028" i="1" s="1"/>
  <c r="P2029" i="1"/>
  <c r="Q2029" i="1" s="1"/>
  <c r="R2029" i="1" s="1"/>
  <c r="P2030" i="1"/>
  <c r="Q2030" i="1" s="1"/>
  <c r="R2030" i="1" s="1"/>
  <c r="P2031" i="1"/>
  <c r="Q2031" i="1" s="1"/>
  <c r="R2031" i="1" s="1"/>
  <c r="P2032" i="1"/>
  <c r="Q2032" i="1" s="1"/>
  <c r="R2032" i="1" s="1"/>
  <c r="P2033" i="1"/>
  <c r="Q2033" i="1" s="1"/>
  <c r="R2033" i="1" s="1"/>
  <c r="P2034" i="1"/>
  <c r="Q2034" i="1" s="1"/>
  <c r="R2034" i="1" s="1"/>
  <c r="P2035" i="1"/>
  <c r="Q2035" i="1" s="1"/>
  <c r="R2035" i="1" s="1"/>
  <c r="P2036" i="1"/>
  <c r="Q2036" i="1" s="1"/>
  <c r="R2036" i="1" s="1"/>
  <c r="P2037" i="1"/>
  <c r="Q2037" i="1" s="1"/>
  <c r="R2037" i="1" s="1"/>
  <c r="P2038" i="1"/>
  <c r="Q2038" i="1" s="1"/>
  <c r="R2038" i="1" s="1"/>
  <c r="P2039" i="1"/>
  <c r="Q2039" i="1" s="1"/>
  <c r="R2039" i="1" s="1"/>
  <c r="P2040" i="1"/>
  <c r="Q2040" i="1" s="1"/>
  <c r="R2040" i="1" s="1"/>
  <c r="P2041" i="1"/>
  <c r="Q2041" i="1" s="1"/>
  <c r="R2041" i="1" s="1"/>
  <c r="P2042" i="1"/>
  <c r="Q2042" i="1" s="1"/>
  <c r="R2042" i="1" s="1"/>
  <c r="P2043" i="1"/>
  <c r="Q2043" i="1" s="1"/>
  <c r="R2043" i="1" s="1"/>
  <c r="P2044" i="1"/>
  <c r="Q2044" i="1" s="1"/>
  <c r="R2044" i="1" s="1"/>
  <c r="P2045" i="1"/>
  <c r="Q2045" i="1" s="1"/>
  <c r="R2045" i="1" s="1"/>
  <c r="P2046" i="1"/>
  <c r="Q2046" i="1" s="1"/>
  <c r="R2046" i="1" s="1"/>
  <c r="P2047" i="1"/>
  <c r="Q2047" i="1" s="1"/>
  <c r="R2047" i="1" s="1"/>
  <c r="P2048" i="1"/>
  <c r="Q2048" i="1" s="1"/>
  <c r="R2048" i="1" s="1"/>
  <c r="P2049" i="1"/>
  <c r="Q2049" i="1" s="1"/>
  <c r="R2049" i="1" s="1"/>
  <c r="P2050" i="1"/>
  <c r="Q2050" i="1" s="1"/>
  <c r="R2050" i="1" s="1"/>
  <c r="P2051" i="1"/>
  <c r="Q2051" i="1" s="1"/>
  <c r="R2051" i="1" s="1"/>
  <c r="P2052" i="1"/>
  <c r="Q2052" i="1" s="1"/>
  <c r="R2052" i="1" s="1"/>
  <c r="P2053" i="1"/>
  <c r="Q2053" i="1" s="1"/>
  <c r="R2053" i="1" s="1"/>
  <c r="P2054" i="1"/>
  <c r="Q2054" i="1" s="1"/>
  <c r="R2054" i="1" s="1"/>
  <c r="P2055" i="1"/>
  <c r="Q2055" i="1" s="1"/>
  <c r="R2055" i="1" s="1"/>
  <c r="P2056" i="1"/>
  <c r="Q2056" i="1" s="1"/>
  <c r="R2056" i="1" s="1"/>
  <c r="P2057" i="1"/>
  <c r="Q2057" i="1" s="1"/>
  <c r="R2057" i="1" s="1"/>
  <c r="P2058" i="1"/>
  <c r="Q2058" i="1" s="1"/>
  <c r="R2058" i="1" s="1"/>
  <c r="P2059" i="1"/>
  <c r="Q2059" i="1" s="1"/>
  <c r="R2059" i="1" s="1"/>
  <c r="P2060" i="1"/>
  <c r="Q2060" i="1" s="1"/>
  <c r="R2060" i="1" s="1"/>
  <c r="P2061" i="1"/>
  <c r="Q2061" i="1" s="1"/>
  <c r="R2061" i="1" s="1"/>
  <c r="P2062" i="1"/>
  <c r="Q2062" i="1" s="1"/>
  <c r="R2062" i="1" s="1"/>
  <c r="P2063" i="1"/>
  <c r="Q2063" i="1" s="1"/>
  <c r="R2063" i="1" s="1"/>
  <c r="P2064" i="1"/>
  <c r="Q2064" i="1" s="1"/>
  <c r="R2064" i="1" s="1"/>
  <c r="P2065" i="1"/>
  <c r="Q2065" i="1" s="1"/>
  <c r="R2065" i="1" s="1"/>
  <c r="P2066" i="1"/>
  <c r="Q2066" i="1" s="1"/>
  <c r="R2066" i="1" s="1"/>
  <c r="P2067" i="1"/>
  <c r="Q2067" i="1" s="1"/>
  <c r="R2067" i="1" s="1"/>
  <c r="P2068" i="1"/>
  <c r="Q2068" i="1" s="1"/>
  <c r="R2068" i="1" s="1"/>
  <c r="P2069" i="1"/>
  <c r="Q2069" i="1" s="1"/>
  <c r="R2069" i="1" s="1"/>
  <c r="P2070" i="1"/>
  <c r="Q2070" i="1" s="1"/>
  <c r="R2070" i="1" s="1"/>
  <c r="P2071" i="1"/>
  <c r="Q2071" i="1" s="1"/>
  <c r="R2071" i="1" s="1"/>
  <c r="P2072" i="1"/>
  <c r="Q2072" i="1" s="1"/>
  <c r="R2072" i="1" s="1"/>
  <c r="P2073" i="1"/>
  <c r="Q2073" i="1" s="1"/>
  <c r="R2073" i="1" s="1"/>
  <c r="P2074" i="1"/>
  <c r="Q2074" i="1" s="1"/>
  <c r="R2074" i="1" s="1"/>
  <c r="P2075" i="1"/>
  <c r="Q2075" i="1" s="1"/>
  <c r="R2075" i="1" s="1"/>
  <c r="P2076" i="1"/>
  <c r="Q2076" i="1" s="1"/>
  <c r="R2076" i="1" s="1"/>
  <c r="P2077" i="1"/>
  <c r="Q2077" i="1" s="1"/>
  <c r="R2077" i="1" s="1"/>
  <c r="P2078" i="1"/>
  <c r="Q2078" i="1" s="1"/>
  <c r="R2078" i="1" s="1"/>
  <c r="P2079" i="1"/>
  <c r="Q2079" i="1" s="1"/>
  <c r="R2079" i="1" s="1"/>
  <c r="P2080" i="1"/>
  <c r="Q2080" i="1" s="1"/>
  <c r="R2080" i="1" s="1"/>
  <c r="P2081" i="1"/>
  <c r="Q2081" i="1" s="1"/>
  <c r="R2081" i="1" s="1"/>
  <c r="P2082" i="1"/>
  <c r="Q2082" i="1" s="1"/>
  <c r="R2082" i="1" s="1"/>
  <c r="P2083" i="1"/>
  <c r="Q2083" i="1" s="1"/>
  <c r="R2083" i="1" s="1"/>
  <c r="P2084" i="1"/>
  <c r="Q2084" i="1" s="1"/>
  <c r="R2084" i="1" s="1"/>
  <c r="P2085" i="1"/>
  <c r="Q2085" i="1" s="1"/>
  <c r="R2085" i="1" s="1"/>
  <c r="P2086" i="1"/>
  <c r="Q2086" i="1" s="1"/>
  <c r="R2086" i="1" s="1"/>
  <c r="P2087" i="1"/>
  <c r="Q2087" i="1" s="1"/>
  <c r="R2087" i="1" s="1"/>
  <c r="P2088" i="1"/>
  <c r="Q2088" i="1" s="1"/>
  <c r="R2088" i="1" s="1"/>
  <c r="P2089" i="1"/>
  <c r="Q2089" i="1" s="1"/>
  <c r="R2089" i="1" s="1"/>
  <c r="P2090" i="1"/>
  <c r="Q2090" i="1" s="1"/>
  <c r="R2090" i="1" s="1"/>
  <c r="P2091" i="1"/>
  <c r="Q2091" i="1" s="1"/>
  <c r="R2091" i="1" s="1"/>
  <c r="P2092" i="1"/>
  <c r="Q2092" i="1" s="1"/>
  <c r="R2092" i="1" s="1"/>
  <c r="P2093" i="1"/>
  <c r="Q2093" i="1" s="1"/>
  <c r="R2093" i="1" s="1"/>
  <c r="P2094" i="1"/>
  <c r="Q2094" i="1" s="1"/>
  <c r="R2094" i="1" s="1"/>
  <c r="P2095" i="1"/>
  <c r="Q2095" i="1" s="1"/>
  <c r="R2095" i="1" s="1"/>
  <c r="P2096" i="1"/>
  <c r="Q2096" i="1" s="1"/>
  <c r="R2096" i="1" s="1"/>
  <c r="P2097" i="1"/>
  <c r="Q2097" i="1" s="1"/>
  <c r="R2097" i="1" s="1"/>
  <c r="P2098" i="1"/>
  <c r="Q2098" i="1" s="1"/>
  <c r="R2098" i="1" s="1"/>
  <c r="P2099" i="1"/>
  <c r="Q2099" i="1" s="1"/>
  <c r="R2099" i="1" s="1"/>
  <c r="P2100" i="1"/>
  <c r="Q2100" i="1" s="1"/>
  <c r="R2100" i="1" s="1"/>
  <c r="P2101" i="1"/>
  <c r="Q2101" i="1" s="1"/>
  <c r="R2101" i="1" s="1"/>
  <c r="P2102" i="1"/>
  <c r="Q2102" i="1" s="1"/>
  <c r="R2102" i="1" s="1"/>
  <c r="P2103" i="1"/>
  <c r="Q2103" i="1" s="1"/>
  <c r="R2103" i="1" s="1"/>
  <c r="P2104" i="1"/>
  <c r="Q2104" i="1" s="1"/>
  <c r="R2104" i="1" s="1"/>
  <c r="P2105" i="1"/>
  <c r="Q2105" i="1" s="1"/>
  <c r="R2105" i="1" s="1"/>
  <c r="P2106" i="1"/>
  <c r="Q2106" i="1" s="1"/>
  <c r="R2106" i="1" s="1"/>
  <c r="P2107" i="1"/>
  <c r="Q2107" i="1" s="1"/>
  <c r="R2107" i="1" s="1"/>
  <c r="P2108" i="1"/>
  <c r="Q2108" i="1" s="1"/>
  <c r="R2108" i="1" s="1"/>
  <c r="P2109" i="1"/>
  <c r="Q2109" i="1" s="1"/>
  <c r="R2109" i="1" s="1"/>
  <c r="P2110" i="1"/>
  <c r="Q2110" i="1" s="1"/>
  <c r="R2110" i="1" s="1"/>
  <c r="P2111" i="1"/>
  <c r="Q2111" i="1" s="1"/>
  <c r="R2111" i="1" s="1"/>
  <c r="P2112" i="1"/>
  <c r="Q2112" i="1" s="1"/>
  <c r="R2112" i="1" s="1"/>
  <c r="P2113" i="1"/>
  <c r="Q2113" i="1" s="1"/>
  <c r="R2113" i="1" s="1"/>
  <c r="P2114" i="1"/>
  <c r="Q2114" i="1" s="1"/>
  <c r="R2114" i="1" s="1"/>
  <c r="P2115" i="1"/>
  <c r="Q2115" i="1" s="1"/>
  <c r="R2115" i="1" s="1"/>
  <c r="P2116" i="1"/>
  <c r="Q2116" i="1" s="1"/>
  <c r="R2116" i="1" s="1"/>
  <c r="P2117" i="1"/>
  <c r="Q2117" i="1" s="1"/>
  <c r="R2117" i="1" s="1"/>
  <c r="P2118" i="1"/>
  <c r="Q2118" i="1" s="1"/>
  <c r="R2118" i="1" s="1"/>
  <c r="P2119" i="1"/>
  <c r="Q2119" i="1" s="1"/>
  <c r="R2119" i="1" s="1"/>
  <c r="P2120" i="1"/>
  <c r="Q2120" i="1" s="1"/>
  <c r="R2120" i="1" s="1"/>
  <c r="P2121" i="1"/>
  <c r="Q2121" i="1" s="1"/>
  <c r="R2121" i="1" s="1"/>
  <c r="P2122" i="1"/>
  <c r="Q2122" i="1" s="1"/>
  <c r="R2122" i="1" s="1"/>
  <c r="P2123" i="1"/>
  <c r="Q2123" i="1" s="1"/>
  <c r="R2123" i="1" s="1"/>
  <c r="P2124" i="1"/>
  <c r="Q2124" i="1" s="1"/>
  <c r="R2124" i="1" s="1"/>
  <c r="P2125" i="1"/>
  <c r="Q2125" i="1" s="1"/>
  <c r="R2125" i="1" s="1"/>
  <c r="P2126" i="1"/>
  <c r="Q2126" i="1" s="1"/>
  <c r="R2126" i="1" s="1"/>
  <c r="P2127" i="1"/>
  <c r="Q2127" i="1" s="1"/>
  <c r="R2127" i="1" s="1"/>
  <c r="P2128" i="1"/>
  <c r="Q2128" i="1" s="1"/>
  <c r="R2128" i="1" s="1"/>
  <c r="P2129" i="1"/>
  <c r="Q2129" i="1" s="1"/>
  <c r="R2129" i="1" s="1"/>
  <c r="P2130" i="1"/>
  <c r="Q2130" i="1" s="1"/>
  <c r="R2130" i="1" s="1"/>
  <c r="P2131" i="1"/>
  <c r="Q2131" i="1" s="1"/>
  <c r="R2131" i="1" s="1"/>
  <c r="P2132" i="1"/>
  <c r="Q2132" i="1" s="1"/>
  <c r="R2132" i="1" s="1"/>
  <c r="P2133" i="1"/>
  <c r="Q2133" i="1" s="1"/>
  <c r="R2133" i="1" s="1"/>
  <c r="P2134" i="1"/>
  <c r="Q2134" i="1" s="1"/>
  <c r="R2134" i="1" s="1"/>
  <c r="P2135" i="1"/>
  <c r="Q2135" i="1" s="1"/>
  <c r="R2135" i="1" s="1"/>
  <c r="P2136" i="1"/>
  <c r="Q2136" i="1" s="1"/>
  <c r="R2136" i="1" s="1"/>
  <c r="P2137" i="1"/>
  <c r="Q2137" i="1" s="1"/>
  <c r="R2137" i="1" s="1"/>
  <c r="P2138" i="1"/>
  <c r="Q2138" i="1" s="1"/>
  <c r="R2138" i="1" s="1"/>
  <c r="P2139" i="1"/>
  <c r="Q2139" i="1" s="1"/>
  <c r="R2139" i="1" s="1"/>
  <c r="P2140" i="1"/>
  <c r="Q2140" i="1" s="1"/>
  <c r="R2140" i="1" s="1"/>
  <c r="P2141" i="1"/>
  <c r="Q2141" i="1" s="1"/>
  <c r="R2141" i="1" s="1"/>
  <c r="P2142" i="1"/>
  <c r="Q2142" i="1" s="1"/>
  <c r="R2142" i="1" s="1"/>
  <c r="P2143" i="1"/>
  <c r="Q2143" i="1" s="1"/>
  <c r="R2143" i="1" s="1"/>
  <c r="P2144" i="1"/>
  <c r="Q2144" i="1" s="1"/>
  <c r="R2144" i="1" s="1"/>
  <c r="P2145" i="1"/>
  <c r="Q2145" i="1" s="1"/>
  <c r="R2145" i="1" s="1"/>
  <c r="P2146" i="1"/>
  <c r="Q2146" i="1" s="1"/>
  <c r="R2146" i="1" s="1"/>
  <c r="P2147" i="1"/>
  <c r="Q2147" i="1" s="1"/>
  <c r="R2147" i="1" s="1"/>
  <c r="P2148" i="1"/>
  <c r="Q2148" i="1" s="1"/>
  <c r="R2148" i="1" s="1"/>
  <c r="P2149" i="1"/>
  <c r="Q2149" i="1" s="1"/>
  <c r="R2149" i="1" s="1"/>
  <c r="P2150" i="1"/>
  <c r="Q2150" i="1" s="1"/>
  <c r="R2150" i="1" s="1"/>
  <c r="P2151" i="1"/>
  <c r="Q2151" i="1" s="1"/>
  <c r="R2151" i="1" s="1"/>
  <c r="P2152" i="1"/>
  <c r="Q2152" i="1" s="1"/>
  <c r="R2152" i="1" s="1"/>
  <c r="P2153" i="1"/>
  <c r="Q2153" i="1" s="1"/>
  <c r="R2153" i="1" s="1"/>
  <c r="P2154" i="1"/>
  <c r="Q2154" i="1" s="1"/>
  <c r="R2154" i="1" s="1"/>
  <c r="P2155" i="1"/>
  <c r="Q2155" i="1" s="1"/>
  <c r="R2155" i="1" s="1"/>
  <c r="P2156" i="1"/>
  <c r="Q2156" i="1" s="1"/>
  <c r="R2156" i="1" s="1"/>
  <c r="P2157" i="1"/>
  <c r="Q2157" i="1" s="1"/>
  <c r="R2157" i="1" s="1"/>
  <c r="P2158" i="1"/>
  <c r="Q2158" i="1" s="1"/>
  <c r="R2158" i="1" s="1"/>
  <c r="P2159" i="1"/>
  <c r="Q2159" i="1" s="1"/>
  <c r="R2159" i="1" s="1"/>
  <c r="P2160" i="1"/>
  <c r="Q2160" i="1" s="1"/>
  <c r="R2160" i="1" s="1"/>
  <c r="P2161" i="1"/>
  <c r="Q2161" i="1" s="1"/>
  <c r="R2161" i="1" s="1"/>
  <c r="P2162" i="1"/>
  <c r="Q2162" i="1" s="1"/>
  <c r="R2162" i="1" s="1"/>
  <c r="P2163" i="1"/>
  <c r="Q2163" i="1" s="1"/>
  <c r="R2163" i="1" s="1"/>
  <c r="P2164" i="1"/>
  <c r="Q2164" i="1" s="1"/>
  <c r="R2164" i="1" s="1"/>
  <c r="P2165" i="1"/>
  <c r="Q2165" i="1" s="1"/>
  <c r="R2165" i="1" s="1"/>
  <c r="P2166" i="1"/>
  <c r="Q2166" i="1" s="1"/>
  <c r="R2166" i="1" s="1"/>
  <c r="P2167" i="1"/>
  <c r="Q2167" i="1" s="1"/>
  <c r="R2167" i="1" s="1"/>
  <c r="P2168" i="1"/>
  <c r="Q2168" i="1" s="1"/>
  <c r="R2168" i="1" s="1"/>
  <c r="P2169" i="1"/>
  <c r="Q2169" i="1" s="1"/>
  <c r="R2169" i="1" s="1"/>
  <c r="P2170" i="1"/>
  <c r="Q2170" i="1" s="1"/>
  <c r="R2170" i="1" s="1"/>
  <c r="P2171" i="1"/>
  <c r="Q2171" i="1" s="1"/>
  <c r="R2171" i="1" s="1"/>
  <c r="P2172" i="1"/>
  <c r="Q2172" i="1" s="1"/>
  <c r="R2172" i="1" s="1"/>
  <c r="P2173" i="1"/>
  <c r="Q2173" i="1" s="1"/>
  <c r="R2173" i="1" s="1"/>
  <c r="P2174" i="1"/>
  <c r="Q2174" i="1" s="1"/>
  <c r="R2174" i="1" s="1"/>
  <c r="P2175" i="1"/>
  <c r="Q2175" i="1" s="1"/>
  <c r="R2175" i="1" s="1"/>
  <c r="P2176" i="1"/>
  <c r="Q2176" i="1" s="1"/>
  <c r="R2176" i="1" s="1"/>
  <c r="P2177" i="1"/>
  <c r="Q2177" i="1" s="1"/>
  <c r="R2177" i="1" s="1"/>
  <c r="P2178" i="1"/>
  <c r="Q2178" i="1" s="1"/>
  <c r="R2178" i="1" s="1"/>
  <c r="P2179" i="1"/>
  <c r="Q2179" i="1" s="1"/>
  <c r="R2179" i="1" s="1"/>
  <c r="P2180" i="1"/>
  <c r="Q2180" i="1" s="1"/>
  <c r="R2180" i="1" s="1"/>
  <c r="P2181" i="1"/>
  <c r="Q2181" i="1" s="1"/>
  <c r="R2181" i="1" s="1"/>
  <c r="P2182" i="1"/>
  <c r="Q2182" i="1" s="1"/>
  <c r="R2182" i="1" s="1"/>
  <c r="P2183" i="1"/>
  <c r="Q2183" i="1" s="1"/>
  <c r="R2183" i="1" s="1"/>
  <c r="P2184" i="1"/>
  <c r="Q2184" i="1" s="1"/>
  <c r="R2184" i="1" s="1"/>
  <c r="P2185" i="1"/>
  <c r="Q2185" i="1" s="1"/>
  <c r="R2185" i="1" s="1"/>
  <c r="P2186" i="1"/>
  <c r="Q2186" i="1" s="1"/>
  <c r="R2186" i="1" s="1"/>
  <c r="P2187" i="1"/>
  <c r="Q2187" i="1" s="1"/>
  <c r="R2187" i="1" s="1"/>
  <c r="P2188" i="1"/>
  <c r="Q2188" i="1" s="1"/>
  <c r="R2188" i="1" s="1"/>
  <c r="P2189" i="1"/>
  <c r="Q2189" i="1" s="1"/>
  <c r="R2189" i="1" s="1"/>
  <c r="P2190" i="1"/>
  <c r="Q2190" i="1" s="1"/>
  <c r="R2190" i="1" s="1"/>
  <c r="P2191" i="1"/>
  <c r="Q2191" i="1" s="1"/>
  <c r="R2191" i="1" s="1"/>
  <c r="P2192" i="1"/>
  <c r="Q2192" i="1" s="1"/>
  <c r="R2192" i="1" s="1"/>
  <c r="P2193" i="1"/>
  <c r="Q2193" i="1" s="1"/>
  <c r="R2193" i="1" s="1"/>
  <c r="P2194" i="1"/>
  <c r="Q2194" i="1" s="1"/>
  <c r="R2194" i="1" s="1"/>
  <c r="P2195" i="1"/>
  <c r="Q2195" i="1" s="1"/>
  <c r="R2195" i="1" s="1"/>
  <c r="P2196" i="1"/>
  <c r="Q2196" i="1" s="1"/>
  <c r="R2196" i="1" s="1"/>
  <c r="P2197" i="1"/>
  <c r="Q2197" i="1" s="1"/>
  <c r="R2197" i="1" s="1"/>
  <c r="P2198" i="1"/>
  <c r="Q2198" i="1" s="1"/>
  <c r="R2198" i="1" s="1"/>
  <c r="P2199" i="1"/>
  <c r="Q2199" i="1" s="1"/>
  <c r="R2199" i="1" s="1"/>
  <c r="P2200" i="1"/>
  <c r="Q2200" i="1" s="1"/>
  <c r="R2200" i="1" s="1"/>
  <c r="P2201" i="1"/>
  <c r="Q2201" i="1" s="1"/>
  <c r="R2201" i="1" s="1"/>
  <c r="P2202" i="1"/>
  <c r="Q2202" i="1" s="1"/>
  <c r="R2202" i="1" s="1"/>
  <c r="P2203" i="1"/>
  <c r="Q2203" i="1" s="1"/>
  <c r="R2203" i="1" s="1"/>
  <c r="P2204" i="1"/>
  <c r="Q2204" i="1" s="1"/>
  <c r="R2204" i="1" s="1"/>
  <c r="P2205" i="1"/>
  <c r="Q2205" i="1" s="1"/>
  <c r="R2205" i="1" s="1"/>
  <c r="P2206" i="1"/>
  <c r="Q2206" i="1" s="1"/>
  <c r="R2206" i="1" s="1"/>
  <c r="P2207" i="1"/>
  <c r="Q2207" i="1" s="1"/>
  <c r="R2207" i="1" s="1"/>
  <c r="P2208" i="1"/>
  <c r="Q2208" i="1" s="1"/>
  <c r="R2208" i="1" s="1"/>
  <c r="P2209" i="1"/>
  <c r="Q2209" i="1" s="1"/>
  <c r="R2209" i="1" s="1"/>
  <c r="P2210" i="1"/>
  <c r="Q2210" i="1" s="1"/>
  <c r="R2210" i="1" s="1"/>
  <c r="P2211" i="1"/>
  <c r="Q2211" i="1" s="1"/>
  <c r="R2211" i="1" s="1"/>
  <c r="P2212" i="1"/>
  <c r="Q2212" i="1" s="1"/>
  <c r="R2212" i="1" s="1"/>
  <c r="P2213" i="1"/>
  <c r="Q2213" i="1" s="1"/>
  <c r="R2213" i="1" s="1"/>
  <c r="P2214" i="1"/>
  <c r="Q2214" i="1" s="1"/>
  <c r="R2214" i="1" s="1"/>
  <c r="P2215" i="1"/>
  <c r="Q2215" i="1" s="1"/>
  <c r="R2215" i="1" s="1"/>
  <c r="P2216" i="1"/>
  <c r="Q2216" i="1" s="1"/>
  <c r="R2216" i="1" s="1"/>
  <c r="P2217" i="1"/>
  <c r="Q2217" i="1" s="1"/>
  <c r="R2217" i="1" s="1"/>
  <c r="P2218" i="1"/>
  <c r="Q2218" i="1" s="1"/>
  <c r="R2218" i="1" s="1"/>
  <c r="P2219" i="1"/>
  <c r="Q2219" i="1" s="1"/>
  <c r="R2219" i="1" s="1"/>
  <c r="P2220" i="1"/>
  <c r="Q2220" i="1" s="1"/>
  <c r="R2220" i="1" s="1"/>
  <c r="P2221" i="1"/>
  <c r="Q2221" i="1" s="1"/>
  <c r="R2221" i="1" s="1"/>
  <c r="P2222" i="1"/>
  <c r="Q2222" i="1" s="1"/>
  <c r="R2222" i="1" s="1"/>
  <c r="P2223" i="1"/>
  <c r="Q2223" i="1" s="1"/>
  <c r="R2223" i="1" s="1"/>
  <c r="P2224" i="1"/>
  <c r="Q2224" i="1" s="1"/>
  <c r="R2224" i="1" s="1"/>
  <c r="P2225" i="1"/>
  <c r="Q2225" i="1" s="1"/>
  <c r="R2225" i="1" s="1"/>
  <c r="P2226" i="1"/>
  <c r="Q2226" i="1" s="1"/>
  <c r="R2226" i="1" s="1"/>
  <c r="P2227" i="1"/>
  <c r="Q2227" i="1" s="1"/>
  <c r="R2227" i="1" s="1"/>
  <c r="P2228" i="1"/>
  <c r="Q2228" i="1" s="1"/>
  <c r="R2228" i="1" s="1"/>
  <c r="P2229" i="1"/>
  <c r="Q2229" i="1" s="1"/>
  <c r="R2229" i="1" s="1"/>
  <c r="P2230" i="1"/>
  <c r="Q2230" i="1" s="1"/>
  <c r="R2230" i="1" s="1"/>
  <c r="P2231" i="1"/>
  <c r="Q2231" i="1" s="1"/>
  <c r="R2231" i="1" s="1"/>
  <c r="P2232" i="1"/>
  <c r="Q2232" i="1" s="1"/>
  <c r="R2232" i="1" s="1"/>
  <c r="P2233" i="1"/>
  <c r="Q2233" i="1" s="1"/>
  <c r="R2233" i="1" s="1"/>
  <c r="P2234" i="1"/>
  <c r="Q2234" i="1" s="1"/>
  <c r="R2234" i="1" s="1"/>
  <c r="P2235" i="1"/>
  <c r="Q2235" i="1" s="1"/>
  <c r="R2235" i="1" s="1"/>
  <c r="P2236" i="1"/>
  <c r="Q2236" i="1" s="1"/>
  <c r="R2236" i="1" s="1"/>
  <c r="P2237" i="1"/>
  <c r="Q2237" i="1" s="1"/>
  <c r="R2237" i="1" s="1"/>
  <c r="P2238" i="1"/>
  <c r="Q2238" i="1" s="1"/>
  <c r="R2238" i="1" s="1"/>
  <c r="P2239" i="1"/>
  <c r="Q2239" i="1" s="1"/>
  <c r="R2239" i="1" s="1"/>
  <c r="P2240" i="1"/>
  <c r="Q2240" i="1" s="1"/>
  <c r="R2240" i="1" s="1"/>
  <c r="P2241" i="1"/>
  <c r="Q2241" i="1" s="1"/>
  <c r="R2241" i="1" s="1"/>
  <c r="P2242" i="1"/>
  <c r="Q2242" i="1" s="1"/>
  <c r="R2242" i="1" s="1"/>
  <c r="P2243" i="1"/>
  <c r="Q2243" i="1" s="1"/>
  <c r="R2243" i="1" s="1"/>
  <c r="P2244" i="1"/>
  <c r="Q2244" i="1" s="1"/>
  <c r="R2244" i="1" s="1"/>
  <c r="P2245" i="1"/>
  <c r="Q2245" i="1" s="1"/>
  <c r="R2245" i="1" s="1"/>
  <c r="P2246" i="1"/>
  <c r="Q2246" i="1" s="1"/>
  <c r="R2246" i="1" s="1"/>
  <c r="P2247" i="1"/>
  <c r="Q2247" i="1" s="1"/>
  <c r="R2247" i="1" s="1"/>
  <c r="P2248" i="1"/>
  <c r="Q2248" i="1" s="1"/>
  <c r="R2248" i="1" s="1"/>
  <c r="P2249" i="1"/>
  <c r="Q2249" i="1" s="1"/>
  <c r="R2249" i="1" s="1"/>
  <c r="P2250" i="1"/>
  <c r="Q2250" i="1" s="1"/>
  <c r="R2250" i="1" s="1"/>
  <c r="P2251" i="1"/>
  <c r="Q2251" i="1" s="1"/>
  <c r="R2251" i="1" s="1"/>
  <c r="P2252" i="1"/>
  <c r="Q2252" i="1" s="1"/>
  <c r="R2252" i="1" s="1"/>
  <c r="P2253" i="1"/>
  <c r="Q2253" i="1" s="1"/>
  <c r="R2253" i="1" s="1"/>
  <c r="P2254" i="1"/>
  <c r="Q2254" i="1" s="1"/>
  <c r="R2254" i="1" s="1"/>
  <c r="P2255" i="1"/>
  <c r="Q2255" i="1" s="1"/>
  <c r="R2255" i="1" s="1"/>
  <c r="P2256" i="1"/>
  <c r="Q2256" i="1" s="1"/>
  <c r="R2256" i="1" s="1"/>
  <c r="P2257" i="1"/>
  <c r="Q2257" i="1" s="1"/>
  <c r="R2257" i="1" s="1"/>
  <c r="P2258" i="1"/>
  <c r="Q2258" i="1" s="1"/>
  <c r="R2258" i="1" s="1"/>
  <c r="P2259" i="1"/>
  <c r="Q2259" i="1" s="1"/>
  <c r="R2259" i="1" s="1"/>
  <c r="P2260" i="1"/>
  <c r="Q2260" i="1" s="1"/>
  <c r="R2260" i="1" s="1"/>
  <c r="P2261" i="1"/>
  <c r="Q2261" i="1" s="1"/>
  <c r="R2261" i="1" s="1"/>
  <c r="P2262" i="1"/>
  <c r="Q2262" i="1" s="1"/>
  <c r="R2262" i="1" s="1"/>
  <c r="P2263" i="1"/>
  <c r="Q2263" i="1" s="1"/>
  <c r="R2263" i="1" s="1"/>
  <c r="P2264" i="1"/>
  <c r="Q2264" i="1" s="1"/>
  <c r="R2264" i="1" s="1"/>
  <c r="P2265" i="1"/>
  <c r="Q2265" i="1" s="1"/>
  <c r="R2265" i="1" s="1"/>
  <c r="P2266" i="1"/>
  <c r="Q2266" i="1" s="1"/>
  <c r="R2266" i="1" s="1"/>
  <c r="P2267" i="1"/>
  <c r="Q2267" i="1" s="1"/>
  <c r="R2267" i="1" s="1"/>
  <c r="P2268" i="1"/>
  <c r="Q2268" i="1" s="1"/>
  <c r="R2268" i="1" s="1"/>
  <c r="P2269" i="1"/>
  <c r="Q2269" i="1" s="1"/>
  <c r="R2269" i="1" s="1"/>
  <c r="P2270" i="1"/>
  <c r="Q2270" i="1" s="1"/>
  <c r="R2270" i="1" s="1"/>
  <c r="P2271" i="1"/>
  <c r="Q2271" i="1" s="1"/>
  <c r="R2271" i="1" s="1"/>
  <c r="P2272" i="1"/>
  <c r="Q2272" i="1" s="1"/>
  <c r="R2272" i="1" s="1"/>
  <c r="P2273" i="1"/>
  <c r="Q2273" i="1" s="1"/>
  <c r="R2273" i="1" s="1"/>
  <c r="P2274" i="1"/>
  <c r="Q2274" i="1" s="1"/>
  <c r="R2274" i="1" s="1"/>
  <c r="P2275" i="1"/>
  <c r="Q2275" i="1" s="1"/>
  <c r="R2275" i="1" s="1"/>
  <c r="P2276" i="1"/>
  <c r="Q2276" i="1" s="1"/>
  <c r="R2276" i="1" s="1"/>
  <c r="P2277" i="1"/>
  <c r="Q2277" i="1" s="1"/>
  <c r="R2277" i="1" s="1"/>
  <c r="P2278" i="1"/>
  <c r="Q2278" i="1" s="1"/>
  <c r="R2278" i="1" s="1"/>
  <c r="P2279" i="1"/>
  <c r="Q2279" i="1" s="1"/>
  <c r="R2279" i="1" s="1"/>
  <c r="P2280" i="1"/>
  <c r="Q2280" i="1" s="1"/>
  <c r="R2280" i="1" s="1"/>
  <c r="P2281" i="1"/>
  <c r="Q2281" i="1" s="1"/>
  <c r="R2281" i="1" s="1"/>
  <c r="P2282" i="1"/>
  <c r="Q2282" i="1" s="1"/>
  <c r="R2282" i="1" s="1"/>
  <c r="P2283" i="1"/>
  <c r="Q2283" i="1" s="1"/>
  <c r="R2283" i="1" s="1"/>
  <c r="P2284" i="1"/>
  <c r="Q2284" i="1" s="1"/>
  <c r="R2284" i="1" s="1"/>
  <c r="P2285" i="1"/>
  <c r="Q2285" i="1" s="1"/>
  <c r="R2285" i="1" s="1"/>
  <c r="P2286" i="1"/>
  <c r="Q2286" i="1" s="1"/>
  <c r="R2286" i="1" s="1"/>
  <c r="P2287" i="1"/>
  <c r="Q2287" i="1" s="1"/>
  <c r="R2287" i="1" s="1"/>
  <c r="P2288" i="1"/>
  <c r="Q2288" i="1" s="1"/>
  <c r="R2288" i="1" s="1"/>
  <c r="P2289" i="1"/>
  <c r="Q2289" i="1" s="1"/>
  <c r="R2289" i="1" s="1"/>
  <c r="P2290" i="1"/>
  <c r="Q2290" i="1" s="1"/>
  <c r="R2290" i="1" s="1"/>
  <c r="P2291" i="1"/>
  <c r="Q2291" i="1" s="1"/>
  <c r="R2291" i="1" s="1"/>
  <c r="P2292" i="1"/>
  <c r="Q2292" i="1" s="1"/>
  <c r="R2292" i="1" s="1"/>
  <c r="P2293" i="1"/>
  <c r="Q2293" i="1" s="1"/>
  <c r="R2293" i="1" s="1"/>
  <c r="P2294" i="1"/>
  <c r="Q2294" i="1" s="1"/>
  <c r="R2294" i="1" s="1"/>
  <c r="P2295" i="1"/>
  <c r="Q2295" i="1" s="1"/>
  <c r="R2295" i="1" s="1"/>
  <c r="P2296" i="1"/>
  <c r="Q2296" i="1" s="1"/>
  <c r="R2296" i="1" s="1"/>
  <c r="P2297" i="1"/>
  <c r="Q2297" i="1" s="1"/>
  <c r="R2297" i="1" s="1"/>
  <c r="P2298" i="1"/>
  <c r="Q2298" i="1" s="1"/>
  <c r="R2298" i="1" s="1"/>
  <c r="P2299" i="1"/>
  <c r="Q2299" i="1" s="1"/>
  <c r="R2299" i="1" s="1"/>
  <c r="P2300" i="1"/>
  <c r="Q2300" i="1" s="1"/>
  <c r="R2300" i="1" s="1"/>
  <c r="P2301" i="1"/>
  <c r="Q2301" i="1" s="1"/>
  <c r="R2301" i="1" s="1"/>
  <c r="P2302" i="1"/>
  <c r="Q2302" i="1" s="1"/>
  <c r="R2302" i="1" s="1"/>
  <c r="P2303" i="1"/>
  <c r="Q2303" i="1" s="1"/>
  <c r="R2303" i="1" s="1"/>
  <c r="P2304" i="1"/>
  <c r="Q2304" i="1" s="1"/>
  <c r="R2304" i="1" s="1"/>
  <c r="P2305" i="1"/>
  <c r="Q2305" i="1" s="1"/>
  <c r="R2305" i="1" s="1"/>
  <c r="P2306" i="1"/>
  <c r="Q2306" i="1" s="1"/>
  <c r="R2306" i="1" s="1"/>
  <c r="P2307" i="1"/>
  <c r="Q2307" i="1" s="1"/>
  <c r="R2307" i="1" s="1"/>
  <c r="P2308" i="1"/>
  <c r="Q2308" i="1" s="1"/>
  <c r="R2308" i="1" s="1"/>
  <c r="P2309" i="1"/>
  <c r="Q2309" i="1" s="1"/>
  <c r="R2309" i="1" s="1"/>
  <c r="P2310" i="1"/>
  <c r="Q2310" i="1" s="1"/>
  <c r="R2310" i="1" s="1"/>
  <c r="P2311" i="1"/>
  <c r="Q2311" i="1" s="1"/>
  <c r="R2311" i="1" s="1"/>
  <c r="P2312" i="1"/>
  <c r="Q2312" i="1" s="1"/>
  <c r="R2312" i="1" s="1"/>
  <c r="P2313" i="1"/>
  <c r="Q2313" i="1" s="1"/>
  <c r="R2313" i="1" s="1"/>
  <c r="P2314" i="1"/>
  <c r="Q2314" i="1" s="1"/>
  <c r="R2314" i="1" s="1"/>
  <c r="P2315" i="1"/>
  <c r="Q2315" i="1" s="1"/>
  <c r="R2315" i="1" s="1"/>
  <c r="P2316" i="1"/>
  <c r="Q2316" i="1" s="1"/>
  <c r="R2316" i="1" s="1"/>
  <c r="P2317" i="1"/>
  <c r="Q2317" i="1" s="1"/>
  <c r="R2317" i="1" s="1"/>
  <c r="P2318" i="1"/>
  <c r="Q2318" i="1" s="1"/>
  <c r="R2318" i="1" s="1"/>
  <c r="P2319" i="1"/>
  <c r="Q2319" i="1" s="1"/>
  <c r="R2319" i="1" s="1"/>
  <c r="P2320" i="1"/>
  <c r="Q2320" i="1" s="1"/>
  <c r="R2320" i="1" s="1"/>
  <c r="P2321" i="1"/>
  <c r="Q2321" i="1" s="1"/>
  <c r="R2321" i="1" s="1"/>
  <c r="P2322" i="1"/>
  <c r="Q2322" i="1" s="1"/>
  <c r="R2322" i="1" s="1"/>
  <c r="P2323" i="1"/>
  <c r="Q2323" i="1" s="1"/>
  <c r="R2323" i="1" s="1"/>
  <c r="P2324" i="1"/>
  <c r="Q2324" i="1" s="1"/>
  <c r="R2324" i="1" s="1"/>
  <c r="P2325" i="1"/>
  <c r="Q2325" i="1" s="1"/>
  <c r="R2325" i="1" s="1"/>
  <c r="P2326" i="1"/>
  <c r="Q2326" i="1" s="1"/>
  <c r="R2326" i="1" s="1"/>
  <c r="P2327" i="1"/>
  <c r="Q2327" i="1" s="1"/>
  <c r="R2327" i="1" s="1"/>
  <c r="P2328" i="1"/>
  <c r="Q2328" i="1" s="1"/>
  <c r="R2328" i="1" s="1"/>
  <c r="P2329" i="1"/>
  <c r="Q2329" i="1" s="1"/>
  <c r="R2329" i="1" s="1"/>
  <c r="P2330" i="1"/>
  <c r="Q2330" i="1" s="1"/>
  <c r="R2330" i="1" s="1"/>
  <c r="P2331" i="1"/>
  <c r="Q2331" i="1" s="1"/>
  <c r="R2331" i="1" s="1"/>
  <c r="P2332" i="1"/>
  <c r="Q2332" i="1" s="1"/>
  <c r="R2332" i="1" s="1"/>
  <c r="P2333" i="1"/>
  <c r="Q2333" i="1" s="1"/>
  <c r="R2333" i="1" s="1"/>
  <c r="P2334" i="1"/>
  <c r="Q2334" i="1" s="1"/>
  <c r="R2334" i="1" s="1"/>
  <c r="P2335" i="1"/>
  <c r="Q2335" i="1" s="1"/>
  <c r="R2335" i="1" s="1"/>
  <c r="P2336" i="1"/>
  <c r="Q2336" i="1" s="1"/>
  <c r="R2336" i="1" s="1"/>
  <c r="P2337" i="1"/>
  <c r="Q2337" i="1" s="1"/>
  <c r="R2337" i="1" s="1"/>
  <c r="P2338" i="1"/>
  <c r="Q2338" i="1" s="1"/>
  <c r="R2338" i="1" s="1"/>
  <c r="P2339" i="1"/>
  <c r="Q2339" i="1" s="1"/>
  <c r="R2339" i="1" s="1"/>
  <c r="P2340" i="1"/>
  <c r="Q2340" i="1" s="1"/>
  <c r="R2340" i="1" s="1"/>
  <c r="P2341" i="1"/>
  <c r="Q2341" i="1" s="1"/>
  <c r="R2341" i="1" s="1"/>
  <c r="P2342" i="1"/>
  <c r="Q2342" i="1" s="1"/>
  <c r="R2342" i="1" s="1"/>
  <c r="P2343" i="1"/>
  <c r="Q2343" i="1" s="1"/>
  <c r="R2343" i="1" s="1"/>
  <c r="P2344" i="1"/>
  <c r="Q2344" i="1" s="1"/>
  <c r="R2344" i="1" s="1"/>
  <c r="P2345" i="1"/>
  <c r="Q2345" i="1" s="1"/>
  <c r="R2345" i="1" s="1"/>
  <c r="P2346" i="1"/>
  <c r="Q2346" i="1" s="1"/>
  <c r="R2346" i="1" s="1"/>
  <c r="P2347" i="1"/>
  <c r="Q2347" i="1" s="1"/>
  <c r="R2347" i="1" s="1"/>
  <c r="P2348" i="1"/>
  <c r="Q2348" i="1" s="1"/>
  <c r="R2348" i="1" s="1"/>
  <c r="P2349" i="1"/>
  <c r="Q2349" i="1" s="1"/>
  <c r="R2349" i="1" s="1"/>
  <c r="P2350" i="1"/>
  <c r="Q2350" i="1" s="1"/>
  <c r="R2350" i="1" s="1"/>
  <c r="P2351" i="1"/>
  <c r="Q2351" i="1" s="1"/>
  <c r="R2351" i="1" s="1"/>
  <c r="P2352" i="1"/>
  <c r="Q2352" i="1" s="1"/>
  <c r="R2352" i="1" s="1"/>
  <c r="P2353" i="1"/>
  <c r="Q2353" i="1" s="1"/>
  <c r="R2353" i="1" s="1"/>
  <c r="P2354" i="1"/>
  <c r="Q2354" i="1" s="1"/>
  <c r="R2354" i="1" s="1"/>
  <c r="P2355" i="1"/>
  <c r="Q2355" i="1" s="1"/>
  <c r="R2355" i="1" s="1"/>
  <c r="P2356" i="1"/>
  <c r="Q2356" i="1" s="1"/>
  <c r="R2356" i="1" s="1"/>
  <c r="P2357" i="1"/>
  <c r="Q2357" i="1" s="1"/>
  <c r="R2357" i="1" s="1"/>
  <c r="P2358" i="1"/>
  <c r="Q2358" i="1" s="1"/>
  <c r="R2358" i="1" s="1"/>
  <c r="P2359" i="1"/>
  <c r="Q2359" i="1" s="1"/>
  <c r="R2359" i="1" s="1"/>
  <c r="P2360" i="1"/>
  <c r="Q2360" i="1" s="1"/>
  <c r="R2360" i="1" s="1"/>
  <c r="P2361" i="1"/>
  <c r="Q2361" i="1" s="1"/>
  <c r="R2361" i="1" s="1"/>
  <c r="P2362" i="1"/>
  <c r="Q2362" i="1" s="1"/>
  <c r="R2362" i="1" s="1"/>
  <c r="P2363" i="1"/>
  <c r="Q2363" i="1" s="1"/>
  <c r="R2363" i="1" s="1"/>
  <c r="P2364" i="1"/>
  <c r="Q2364" i="1" s="1"/>
  <c r="R2364" i="1" s="1"/>
  <c r="P2365" i="1"/>
  <c r="Q2365" i="1" s="1"/>
  <c r="R2365" i="1" s="1"/>
  <c r="P2366" i="1"/>
  <c r="Q2366" i="1" s="1"/>
  <c r="R2366" i="1" s="1"/>
  <c r="P2367" i="1"/>
  <c r="Q2367" i="1" s="1"/>
  <c r="R2367" i="1" s="1"/>
  <c r="P2368" i="1"/>
  <c r="Q2368" i="1" s="1"/>
  <c r="R2368" i="1" s="1"/>
  <c r="P2369" i="1"/>
  <c r="Q2369" i="1" s="1"/>
  <c r="R2369" i="1" s="1"/>
  <c r="P2370" i="1"/>
  <c r="Q2370" i="1" s="1"/>
  <c r="R2370" i="1" s="1"/>
  <c r="P2371" i="1"/>
  <c r="Q2371" i="1" s="1"/>
  <c r="R2371" i="1" s="1"/>
  <c r="P2372" i="1"/>
  <c r="Q2372" i="1" s="1"/>
  <c r="R2372" i="1" s="1"/>
  <c r="P2373" i="1"/>
  <c r="Q2373" i="1" s="1"/>
  <c r="R2373" i="1" s="1"/>
  <c r="P2374" i="1"/>
  <c r="Q2374" i="1" s="1"/>
  <c r="R2374" i="1" s="1"/>
  <c r="P2375" i="1"/>
  <c r="Q2375" i="1" s="1"/>
  <c r="R2375" i="1" s="1"/>
  <c r="P2376" i="1"/>
  <c r="Q2376" i="1" s="1"/>
  <c r="R2376" i="1" s="1"/>
  <c r="P2377" i="1"/>
  <c r="Q2377" i="1" s="1"/>
  <c r="R2377" i="1" s="1"/>
  <c r="P2378" i="1"/>
  <c r="Q2378" i="1" s="1"/>
  <c r="R2378" i="1" s="1"/>
  <c r="P2379" i="1"/>
  <c r="Q2379" i="1" s="1"/>
  <c r="R2379" i="1" s="1"/>
  <c r="P2380" i="1"/>
  <c r="Q2380" i="1" s="1"/>
  <c r="R2380" i="1" s="1"/>
  <c r="P2381" i="1"/>
  <c r="Q2381" i="1" s="1"/>
  <c r="R2381" i="1" s="1"/>
  <c r="P2382" i="1"/>
  <c r="Q2382" i="1" s="1"/>
  <c r="R2382" i="1" s="1"/>
  <c r="P2383" i="1"/>
  <c r="Q2383" i="1" s="1"/>
  <c r="R2383" i="1" s="1"/>
  <c r="P2384" i="1"/>
  <c r="Q2384" i="1" s="1"/>
  <c r="R2384" i="1" s="1"/>
  <c r="P2385" i="1"/>
  <c r="Q2385" i="1" s="1"/>
  <c r="R2385" i="1" s="1"/>
  <c r="P2386" i="1"/>
  <c r="Q2386" i="1" s="1"/>
  <c r="R2386" i="1" s="1"/>
  <c r="P2387" i="1"/>
  <c r="Q2387" i="1" s="1"/>
  <c r="R2387" i="1" s="1"/>
  <c r="P2388" i="1"/>
  <c r="Q2388" i="1" s="1"/>
  <c r="R2388" i="1" s="1"/>
  <c r="P2389" i="1"/>
  <c r="Q2389" i="1" s="1"/>
  <c r="R2389" i="1" s="1"/>
  <c r="P2390" i="1"/>
  <c r="Q2390" i="1" s="1"/>
  <c r="R2390" i="1" s="1"/>
  <c r="P2391" i="1"/>
  <c r="Q2391" i="1" s="1"/>
  <c r="R2391" i="1" s="1"/>
  <c r="P2392" i="1"/>
  <c r="Q2392" i="1" s="1"/>
  <c r="R2392" i="1" s="1"/>
  <c r="P2393" i="1"/>
  <c r="Q2393" i="1" s="1"/>
  <c r="R2393" i="1" s="1"/>
  <c r="P2394" i="1"/>
  <c r="Q2394" i="1" s="1"/>
  <c r="R2394" i="1" s="1"/>
  <c r="P2395" i="1"/>
  <c r="Q2395" i="1" s="1"/>
  <c r="R2395" i="1" s="1"/>
  <c r="P2396" i="1"/>
  <c r="Q2396" i="1" s="1"/>
  <c r="R2396" i="1" s="1"/>
  <c r="P2397" i="1"/>
  <c r="Q2397" i="1" s="1"/>
  <c r="R2397" i="1" s="1"/>
  <c r="P2398" i="1"/>
  <c r="Q2398" i="1" s="1"/>
  <c r="R2398" i="1" s="1"/>
  <c r="P2399" i="1"/>
  <c r="Q2399" i="1" s="1"/>
  <c r="R2399" i="1" s="1"/>
  <c r="P2400" i="1"/>
  <c r="Q2400" i="1" s="1"/>
  <c r="R2400" i="1" s="1"/>
  <c r="P2401" i="1"/>
  <c r="Q2401" i="1" s="1"/>
  <c r="R2401" i="1" s="1"/>
  <c r="P2402" i="1"/>
  <c r="Q2402" i="1" s="1"/>
  <c r="R2402" i="1" s="1"/>
  <c r="P2403" i="1"/>
  <c r="Q2403" i="1" s="1"/>
  <c r="R2403" i="1" s="1"/>
  <c r="P2404" i="1"/>
  <c r="Q2404" i="1" s="1"/>
  <c r="R2404" i="1" s="1"/>
  <c r="P2405" i="1"/>
  <c r="Q2405" i="1" s="1"/>
  <c r="R2405" i="1" s="1"/>
  <c r="P2406" i="1"/>
  <c r="Q2406" i="1" s="1"/>
  <c r="R2406" i="1" s="1"/>
  <c r="P2407" i="1"/>
  <c r="Q2407" i="1" s="1"/>
  <c r="R2407" i="1" s="1"/>
  <c r="P2408" i="1"/>
  <c r="Q2408" i="1" s="1"/>
  <c r="R2408" i="1" s="1"/>
  <c r="P2409" i="1"/>
  <c r="Q2409" i="1" s="1"/>
  <c r="R2409" i="1" s="1"/>
  <c r="P2410" i="1"/>
  <c r="Q2410" i="1" s="1"/>
  <c r="R2410" i="1" s="1"/>
  <c r="P2411" i="1"/>
  <c r="Q2411" i="1" s="1"/>
  <c r="R2411" i="1" s="1"/>
  <c r="P2412" i="1"/>
  <c r="Q2412" i="1" s="1"/>
  <c r="R2412" i="1" s="1"/>
  <c r="P2413" i="1"/>
  <c r="Q2413" i="1" s="1"/>
  <c r="R2413" i="1" s="1"/>
  <c r="P2414" i="1"/>
  <c r="Q2414" i="1" s="1"/>
  <c r="R2414" i="1" s="1"/>
  <c r="P2415" i="1"/>
  <c r="Q2415" i="1" s="1"/>
  <c r="R2415" i="1" s="1"/>
  <c r="P2416" i="1"/>
  <c r="Q2416" i="1" s="1"/>
  <c r="R2416" i="1" s="1"/>
  <c r="P2417" i="1"/>
  <c r="Q2417" i="1" s="1"/>
  <c r="R2417" i="1" s="1"/>
  <c r="P2418" i="1"/>
  <c r="Q2418" i="1" s="1"/>
  <c r="R2418" i="1" s="1"/>
  <c r="P2419" i="1"/>
  <c r="Q2419" i="1" s="1"/>
  <c r="R2419" i="1" s="1"/>
  <c r="P2420" i="1"/>
  <c r="Q2420" i="1" s="1"/>
  <c r="R2420" i="1" s="1"/>
  <c r="P2421" i="1"/>
  <c r="Q2421" i="1" s="1"/>
  <c r="R2421" i="1" s="1"/>
  <c r="P2422" i="1"/>
  <c r="Q2422" i="1" s="1"/>
  <c r="R2422" i="1" s="1"/>
  <c r="P2423" i="1"/>
  <c r="Q2423" i="1" s="1"/>
  <c r="R2423" i="1" s="1"/>
  <c r="P2424" i="1"/>
  <c r="Q2424" i="1" s="1"/>
  <c r="R2424" i="1" s="1"/>
  <c r="P2425" i="1"/>
  <c r="Q2425" i="1" s="1"/>
  <c r="R2425" i="1" s="1"/>
  <c r="P2426" i="1"/>
  <c r="Q2426" i="1" s="1"/>
  <c r="R2426" i="1" s="1"/>
  <c r="P2427" i="1"/>
  <c r="Q2427" i="1" s="1"/>
  <c r="R2427" i="1" s="1"/>
  <c r="P2428" i="1"/>
  <c r="Q2428" i="1" s="1"/>
  <c r="R2428" i="1" s="1"/>
  <c r="P2429" i="1"/>
  <c r="Q2429" i="1" s="1"/>
  <c r="R2429" i="1" s="1"/>
  <c r="P2430" i="1"/>
  <c r="Q2430" i="1" s="1"/>
  <c r="R2430" i="1" s="1"/>
  <c r="P2431" i="1"/>
  <c r="Q2431" i="1" s="1"/>
  <c r="R2431" i="1" s="1"/>
  <c r="P2432" i="1"/>
  <c r="Q2432" i="1" s="1"/>
  <c r="R2432" i="1" s="1"/>
  <c r="P2433" i="1"/>
  <c r="Q2433" i="1" s="1"/>
  <c r="R2433" i="1" s="1"/>
  <c r="P2434" i="1"/>
  <c r="Q2434" i="1" s="1"/>
  <c r="R2434" i="1" s="1"/>
  <c r="P2435" i="1"/>
  <c r="Q2435" i="1" s="1"/>
  <c r="R2435" i="1" s="1"/>
  <c r="P2436" i="1"/>
  <c r="Q2436" i="1" s="1"/>
  <c r="R2436" i="1" s="1"/>
  <c r="P2437" i="1"/>
  <c r="Q2437" i="1" s="1"/>
  <c r="R2437" i="1" s="1"/>
  <c r="P2438" i="1"/>
  <c r="Q2438" i="1" s="1"/>
  <c r="R2438" i="1" s="1"/>
  <c r="P2439" i="1"/>
  <c r="Q2439" i="1" s="1"/>
  <c r="R2439" i="1" s="1"/>
  <c r="P2440" i="1"/>
  <c r="Q2440" i="1" s="1"/>
  <c r="R2440" i="1" s="1"/>
  <c r="P2441" i="1"/>
  <c r="Q2441" i="1" s="1"/>
  <c r="R2441" i="1" s="1"/>
  <c r="P2442" i="1"/>
  <c r="Q2442" i="1" s="1"/>
  <c r="R2442" i="1" s="1"/>
  <c r="P2443" i="1"/>
  <c r="Q2443" i="1" s="1"/>
  <c r="R2443" i="1" s="1"/>
  <c r="P2444" i="1"/>
  <c r="Q2444" i="1" s="1"/>
  <c r="R2444" i="1" s="1"/>
  <c r="P2445" i="1"/>
  <c r="Q2445" i="1" s="1"/>
  <c r="R2445" i="1" s="1"/>
  <c r="P2446" i="1"/>
  <c r="Q2446" i="1" s="1"/>
  <c r="R2446" i="1" s="1"/>
  <c r="P2447" i="1"/>
  <c r="Q2447" i="1" s="1"/>
  <c r="R2447" i="1" s="1"/>
  <c r="P2448" i="1"/>
  <c r="Q2448" i="1" s="1"/>
  <c r="R2448" i="1" s="1"/>
  <c r="P2449" i="1"/>
  <c r="Q2449" i="1" s="1"/>
  <c r="R2449" i="1" s="1"/>
  <c r="P2450" i="1"/>
  <c r="Q2450" i="1" s="1"/>
  <c r="R2450" i="1" s="1"/>
  <c r="P2451" i="1"/>
  <c r="Q2451" i="1" s="1"/>
  <c r="R2451" i="1" s="1"/>
  <c r="P2452" i="1"/>
  <c r="Q2452" i="1" s="1"/>
  <c r="R2452" i="1" s="1"/>
  <c r="P2453" i="1"/>
  <c r="Q2453" i="1" s="1"/>
  <c r="R2453" i="1" s="1"/>
  <c r="P2454" i="1"/>
  <c r="Q2454" i="1" s="1"/>
  <c r="R2454" i="1" s="1"/>
  <c r="P2455" i="1"/>
  <c r="Q2455" i="1" s="1"/>
  <c r="R2455" i="1" s="1"/>
  <c r="P2456" i="1"/>
  <c r="Q2456" i="1" s="1"/>
  <c r="R2456" i="1" s="1"/>
  <c r="P2457" i="1"/>
  <c r="Q2457" i="1" s="1"/>
  <c r="R2457" i="1" s="1"/>
  <c r="P2458" i="1"/>
  <c r="Q2458" i="1" s="1"/>
  <c r="R2458" i="1" s="1"/>
  <c r="P2459" i="1"/>
  <c r="Q2459" i="1" s="1"/>
  <c r="R2459" i="1" s="1"/>
  <c r="P2460" i="1"/>
  <c r="Q2460" i="1" s="1"/>
  <c r="R2460" i="1" s="1"/>
  <c r="P2461" i="1"/>
  <c r="Q2461" i="1" s="1"/>
  <c r="R2461" i="1" s="1"/>
  <c r="P2462" i="1"/>
  <c r="Q2462" i="1" s="1"/>
  <c r="R2462" i="1" s="1"/>
  <c r="P2463" i="1"/>
  <c r="Q2463" i="1" s="1"/>
  <c r="R2463" i="1" s="1"/>
  <c r="P2464" i="1"/>
  <c r="Q2464" i="1" s="1"/>
  <c r="R2464" i="1" s="1"/>
  <c r="P2465" i="1"/>
  <c r="Q2465" i="1" s="1"/>
  <c r="R2465" i="1" s="1"/>
  <c r="P2466" i="1"/>
  <c r="Q2466" i="1" s="1"/>
  <c r="R2466" i="1" s="1"/>
  <c r="P2467" i="1"/>
  <c r="Q2467" i="1" s="1"/>
  <c r="R2467" i="1" s="1"/>
  <c r="P2468" i="1"/>
  <c r="Q2468" i="1" s="1"/>
  <c r="R2468" i="1" s="1"/>
  <c r="P2469" i="1"/>
  <c r="Q2469" i="1" s="1"/>
  <c r="R2469" i="1" s="1"/>
  <c r="P2470" i="1"/>
  <c r="Q2470" i="1" s="1"/>
  <c r="R2470" i="1" s="1"/>
  <c r="P2471" i="1"/>
  <c r="Q2471" i="1" s="1"/>
  <c r="R2471" i="1" s="1"/>
  <c r="P2472" i="1"/>
  <c r="Q2472" i="1" s="1"/>
  <c r="R2472" i="1" s="1"/>
  <c r="P2473" i="1"/>
  <c r="Q2473" i="1" s="1"/>
  <c r="R2473" i="1" s="1"/>
  <c r="P2474" i="1"/>
  <c r="Q2474" i="1" s="1"/>
  <c r="R2474" i="1" s="1"/>
  <c r="P2475" i="1"/>
  <c r="Q2475" i="1" s="1"/>
  <c r="R2475" i="1" s="1"/>
  <c r="P2476" i="1"/>
  <c r="Q2476" i="1" s="1"/>
  <c r="R2476" i="1" s="1"/>
  <c r="P2477" i="1"/>
  <c r="Q2477" i="1" s="1"/>
  <c r="R2477" i="1" s="1"/>
  <c r="P2478" i="1"/>
  <c r="Q2478" i="1" s="1"/>
  <c r="R2478" i="1" s="1"/>
  <c r="P2479" i="1"/>
  <c r="Q2479" i="1" s="1"/>
  <c r="R2479" i="1" s="1"/>
  <c r="P2480" i="1"/>
  <c r="Q2480" i="1" s="1"/>
  <c r="R2480" i="1" s="1"/>
  <c r="P2481" i="1"/>
  <c r="Q2481" i="1" s="1"/>
  <c r="R2481" i="1" s="1"/>
  <c r="P2482" i="1"/>
  <c r="Q2482" i="1" s="1"/>
  <c r="R2482" i="1" s="1"/>
  <c r="P2483" i="1"/>
  <c r="Q2483" i="1" s="1"/>
  <c r="R2483" i="1" s="1"/>
  <c r="P2484" i="1"/>
  <c r="Q2484" i="1" s="1"/>
  <c r="R2484" i="1" s="1"/>
  <c r="P2485" i="1"/>
  <c r="Q2485" i="1" s="1"/>
  <c r="R2485" i="1" s="1"/>
  <c r="P2486" i="1"/>
  <c r="Q2486" i="1" s="1"/>
  <c r="R2486" i="1" s="1"/>
  <c r="P2487" i="1"/>
  <c r="Q2487" i="1" s="1"/>
  <c r="R2487" i="1" s="1"/>
  <c r="P2488" i="1"/>
  <c r="Q2488" i="1" s="1"/>
  <c r="R2488" i="1" s="1"/>
  <c r="P2489" i="1"/>
  <c r="Q2489" i="1" s="1"/>
  <c r="R2489" i="1" s="1"/>
  <c r="P2490" i="1"/>
  <c r="Q2490" i="1" s="1"/>
  <c r="R2490" i="1" s="1"/>
  <c r="P2491" i="1"/>
  <c r="Q2491" i="1" s="1"/>
  <c r="R2491" i="1" s="1"/>
  <c r="P2492" i="1"/>
  <c r="Q2492" i="1" s="1"/>
  <c r="R2492" i="1" s="1"/>
  <c r="P2493" i="1"/>
  <c r="Q2493" i="1" s="1"/>
  <c r="R2493" i="1" s="1"/>
  <c r="P2494" i="1"/>
  <c r="Q2494" i="1" s="1"/>
  <c r="R2494" i="1" s="1"/>
  <c r="P2495" i="1"/>
  <c r="Q2495" i="1" s="1"/>
  <c r="R2495" i="1" s="1"/>
  <c r="P2496" i="1"/>
  <c r="Q2496" i="1" s="1"/>
  <c r="R2496" i="1" s="1"/>
  <c r="P2497" i="1"/>
  <c r="Q2497" i="1" s="1"/>
  <c r="R2497" i="1" s="1"/>
  <c r="P2498" i="1"/>
  <c r="Q2498" i="1" s="1"/>
  <c r="R2498" i="1" s="1"/>
  <c r="P2499" i="1"/>
  <c r="Q2499" i="1" s="1"/>
  <c r="R2499" i="1" s="1"/>
  <c r="P2500" i="1"/>
  <c r="Q2500" i="1" s="1"/>
  <c r="R2500" i="1" s="1"/>
  <c r="P2501" i="1"/>
  <c r="Q2501" i="1" s="1"/>
  <c r="R2501" i="1" s="1"/>
  <c r="P2502" i="1"/>
  <c r="Q2502" i="1" s="1"/>
  <c r="R2502" i="1" s="1"/>
  <c r="P2503" i="1"/>
  <c r="Q2503" i="1" s="1"/>
  <c r="R2503" i="1" s="1"/>
  <c r="P2504" i="1"/>
  <c r="Q2504" i="1" s="1"/>
  <c r="R2504" i="1" s="1"/>
  <c r="P2505" i="1"/>
  <c r="Q2505" i="1" s="1"/>
  <c r="R2505" i="1" s="1"/>
  <c r="P2506" i="1"/>
  <c r="Q2506" i="1" s="1"/>
  <c r="R2506" i="1" s="1"/>
  <c r="P2507" i="1"/>
  <c r="Q2507" i="1" s="1"/>
  <c r="R2507" i="1" s="1"/>
  <c r="P2508" i="1"/>
  <c r="Q2508" i="1" s="1"/>
  <c r="R2508" i="1" s="1"/>
  <c r="P2509" i="1"/>
  <c r="Q2509" i="1" s="1"/>
  <c r="R2509" i="1" s="1"/>
  <c r="P2510" i="1"/>
  <c r="Q2510" i="1" s="1"/>
  <c r="R2510" i="1" s="1"/>
  <c r="P2511" i="1"/>
  <c r="Q2511" i="1" s="1"/>
  <c r="R2511" i="1" s="1"/>
  <c r="P2512" i="1"/>
  <c r="Q2512" i="1" s="1"/>
  <c r="R2512" i="1" s="1"/>
  <c r="P2513" i="1"/>
  <c r="Q2513" i="1" s="1"/>
  <c r="R2513" i="1" s="1"/>
  <c r="P2514" i="1"/>
  <c r="Q2514" i="1" s="1"/>
  <c r="R2514" i="1" s="1"/>
  <c r="P2515" i="1"/>
  <c r="Q2515" i="1" s="1"/>
  <c r="R2515" i="1" s="1"/>
  <c r="P2516" i="1"/>
  <c r="Q2516" i="1" s="1"/>
  <c r="R2516" i="1" s="1"/>
  <c r="P2517" i="1"/>
  <c r="Q2517" i="1" s="1"/>
  <c r="R2517" i="1" s="1"/>
  <c r="P2518" i="1"/>
  <c r="Q2518" i="1" s="1"/>
  <c r="R2518" i="1" s="1"/>
  <c r="P2519" i="1"/>
  <c r="Q2519" i="1" s="1"/>
  <c r="R2519" i="1" s="1"/>
  <c r="P2520" i="1"/>
  <c r="Q2520" i="1" s="1"/>
  <c r="R2520" i="1" s="1"/>
  <c r="P2521" i="1"/>
  <c r="Q2521" i="1" s="1"/>
  <c r="R2521" i="1" s="1"/>
  <c r="P2522" i="1"/>
  <c r="Q2522" i="1" s="1"/>
  <c r="R2522" i="1" s="1"/>
  <c r="P2523" i="1"/>
  <c r="Q2523" i="1" s="1"/>
  <c r="R2523" i="1" s="1"/>
  <c r="P2524" i="1"/>
  <c r="Q2524" i="1" s="1"/>
  <c r="R2524" i="1" s="1"/>
  <c r="P2525" i="1"/>
  <c r="Q2525" i="1" s="1"/>
  <c r="R2525" i="1" s="1"/>
  <c r="P2526" i="1"/>
  <c r="Q2526" i="1" s="1"/>
  <c r="R2526" i="1" s="1"/>
  <c r="P2527" i="1"/>
  <c r="Q2527" i="1" s="1"/>
  <c r="R2527" i="1" s="1"/>
  <c r="P2528" i="1"/>
  <c r="Q2528" i="1" s="1"/>
  <c r="R2528" i="1" s="1"/>
  <c r="P2529" i="1"/>
  <c r="Q2529" i="1" s="1"/>
  <c r="R2529" i="1" s="1"/>
  <c r="P2530" i="1"/>
  <c r="Q2530" i="1" s="1"/>
  <c r="R2530" i="1" s="1"/>
  <c r="P2531" i="1"/>
  <c r="Q2531" i="1" s="1"/>
  <c r="R2531" i="1" s="1"/>
  <c r="P2532" i="1"/>
  <c r="Q2532" i="1" s="1"/>
  <c r="R2532" i="1" s="1"/>
  <c r="P2533" i="1"/>
  <c r="Q2533" i="1" s="1"/>
  <c r="R2533" i="1" s="1"/>
  <c r="P2534" i="1"/>
  <c r="Q2534" i="1" s="1"/>
  <c r="R2534" i="1" s="1"/>
  <c r="P2535" i="1"/>
  <c r="Q2535" i="1" s="1"/>
  <c r="R2535" i="1" s="1"/>
  <c r="P2536" i="1"/>
  <c r="Q2536" i="1" s="1"/>
  <c r="R2536" i="1" s="1"/>
  <c r="P2537" i="1"/>
  <c r="Q2537" i="1" s="1"/>
  <c r="R2537" i="1" s="1"/>
  <c r="P2538" i="1"/>
  <c r="Q2538" i="1" s="1"/>
  <c r="R2538" i="1" s="1"/>
  <c r="P2539" i="1"/>
  <c r="Q2539" i="1" s="1"/>
  <c r="R2539" i="1" s="1"/>
  <c r="P2540" i="1"/>
  <c r="Q2540" i="1" s="1"/>
  <c r="R2540" i="1" s="1"/>
  <c r="P2541" i="1"/>
  <c r="Q2541" i="1" s="1"/>
  <c r="R2541" i="1" s="1"/>
  <c r="P2542" i="1"/>
  <c r="Q2542" i="1" s="1"/>
  <c r="R2542" i="1" s="1"/>
  <c r="P2543" i="1"/>
  <c r="Q2543" i="1" s="1"/>
  <c r="R2543" i="1" s="1"/>
  <c r="P2544" i="1"/>
  <c r="Q2544" i="1" s="1"/>
  <c r="R2544" i="1" s="1"/>
  <c r="P2545" i="1"/>
  <c r="Q2545" i="1" s="1"/>
  <c r="R2545" i="1" s="1"/>
  <c r="P2546" i="1"/>
  <c r="Q2546" i="1" s="1"/>
  <c r="R2546" i="1" s="1"/>
  <c r="P2547" i="1"/>
  <c r="Q2547" i="1" s="1"/>
  <c r="R2547" i="1" s="1"/>
  <c r="P2548" i="1"/>
  <c r="Q2548" i="1" s="1"/>
  <c r="R2548" i="1" s="1"/>
  <c r="P2549" i="1"/>
  <c r="Q2549" i="1" s="1"/>
  <c r="R2549" i="1" s="1"/>
  <c r="P2550" i="1"/>
  <c r="Q2550" i="1" s="1"/>
  <c r="R2550" i="1" s="1"/>
  <c r="P2551" i="1"/>
  <c r="Q2551" i="1" s="1"/>
  <c r="R2551" i="1" s="1"/>
  <c r="P2552" i="1"/>
  <c r="Q2552" i="1" s="1"/>
  <c r="R2552" i="1" s="1"/>
  <c r="P2553" i="1"/>
  <c r="Q2553" i="1" s="1"/>
  <c r="R2553" i="1" s="1"/>
  <c r="P2554" i="1"/>
  <c r="Q2554" i="1" s="1"/>
  <c r="R2554" i="1" s="1"/>
  <c r="P2555" i="1"/>
  <c r="Q2555" i="1" s="1"/>
  <c r="R2555" i="1" s="1"/>
  <c r="P2556" i="1"/>
  <c r="Q2556" i="1" s="1"/>
  <c r="R2556" i="1" s="1"/>
  <c r="P2557" i="1"/>
  <c r="Q2557" i="1" s="1"/>
  <c r="R2557" i="1" s="1"/>
  <c r="P2558" i="1"/>
  <c r="Q2558" i="1" s="1"/>
  <c r="R2558" i="1" s="1"/>
  <c r="P2559" i="1"/>
  <c r="Q2559" i="1" s="1"/>
  <c r="R2559" i="1" s="1"/>
  <c r="P2560" i="1"/>
  <c r="Q2560" i="1" s="1"/>
  <c r="R2560" i="1" s="1"/>
  <c r="P2561" i="1"/>
  <c r="Q2561" i="1" s="1"/>
  <c r="R2561" i="1" s="1"/>
  <c r="P2562" i="1"/>
  <c r="Q2562" i="1" s="1"/>
  <c r="R2562" i="1" s="1"/>
  <c r="P2563" i="1"/>
  <c r="Q2563" i="1" s="1"/>
  <c r="R2563" i="1" s="1"/>
  <c r="P2564" i="1"/>
  <c r="Q2564" i="1" s="1"/>
  <c r="R2564" i="1" s="1"/>
  <c r="P2565" i="1"/>
  <c r="Q2565" i="1" s="1"/>
  <c r="R2565" i="1" s="1"/>
  <c r="P2566" i="1"/>
  <c r="Q2566" i="1" s="1"/>
  <c r="R2566" i="1" s="1"/>
  <c r="P2567" i="1"/>
  <c r="Q2567" i="1" s="1"/>
  <c r="R2567" i="1" s="1"/>
  <c r="P2568" i="1"/>
  <c r="Q2568" i="1" s="1"/>
  <c r="R2568" i="1" s="1"/>
  <c r="P2569" i="1"/>
  <c r="Q2569" i="1" s="1"/>
  <c r="R2569" i="1" s="1"/>
  <c r="P2570" i="1"/>
  <c r="Q2570" i="1" s="1"/>
  <c r="R2570" i="1" s="1"/>
  <c r="P2571" i="1"/>
  <c r="Q2571" i="1" s="1"/>
  <c r="R2571" i="1" s="1"/>
  <c r="P2572" i="1"/>
  <c r="Q2572" i="1" s="1"/>
  <c r="R2572" i="1" s="1"/>
  <c r="P2573" i="1"/>
  <c r="Q2573" i="1" s="1"/>
  <c r="R2573" i="1" s="1"/>
  <c r="P2574" i="1"/>
  <c r="Q2574" i="1" s="1"/>
  <c r="R2574" i="1" s="1"/>
  <c r="P2575" i="1"/>
  <c r="Q2575" i="1" s="1"/>
  <c r="R2575" i="1" s="1"/>
  <c r="P2576" i="1"/>
  <c r="Q2576" i="1" s="1"/>
  <c r="R2576" i="1" s="1"/>
  <c r="P2577" i="1"/>
  <c r="Q2577" i="1" s="1"/>
  <c r="R2577" i="1" s="1"/>
  <c r="P2578" i="1"/>
  <c r="Q2578" i="1" s="1"/>
  <c r="R2578" i="1" s="1"/>
  <c r="P2579" i="1"/>
  <c r="Q2579" i="1" s="1"/>
  <c r="R2579" i="1" s="1"/>
  <c r="P2580" i="1"/>
  <c r="Q2580" i="1" s="1"/>
  <c r="R2580" i="1" s="1"/>
  <c r="P2581" i="1"/>
  <c r="Q2581" i="1" s="1"/>
  <c r="R2581" i="1" s="1"/>
  <c r="P2582" i="1"/>
  <c r="Q2582" i="1" s="1"/>
  <c r="R2582" i="1" s="1"/>
  <c r="P2583" i="1"/>
  <c r="Q2583" i="1" s="1"/>
  <c r="R2583" i="1" s="1"/>
  <c r="P2584" i="1"/>
  <c r="Q2584" i="1" s="1"/>
  <c r="R2584" i="1" s="1"/>
  <c r="P2585" i="1"/>
  <c r="Q2585" i="1" s="1"/>
  <c r="R2585" i="1" s="1"/>
  <c r="P2586" i="1"/>
  <c r="Q2586" i="1" s="1"/>
  <c r="R2586" i="1" s="1"/>
  <c r="P2587" i="1"/>
  <c r="Q2587" i="1" s="1"/>
  <c r="R2587" i="1" s="1"/>
  <c r="P2588" i="1"/>
  <c r="Q2588" i="1" s="1"/>
  <c r="R2588" i="1" s="1"/>
  <c r="P2589" i="1"/>
  <c r="Q2589" i="1" s="1"/>
  <c r="R2589" i="1" s="1"/>
  <c r="P2590" i="1"/>
  <c r="Q2590" i="1" s="1"/>
  <c r="R2590" i="1" s="1"/>
  <c r="P2591" i="1"/>
  <c r="Q2591" i="1" s="1"/>
  <c r="R2591" i="1" s="1"/>
  <c r="P2592" i="1"/>
  <c r="Q2592" i="1" s="1"/>
  <c r="R2592" i="1" s="1"/>
  <c r="P2593" i="1"/>
  <c r="Q2593" i="1" s="1"/>
  <c r="R2593" i="1" s="1"/>
  <c r="P2594" i="1"/>
  <c r="Q2594" i="1" s="1"/>
  <c r="R2594" i="1" s="1"/>
  <c r="P2595" i="1"/>
  <c r="Q2595" i="1" s="1"/>
  <c r="R2595" i="1" s="1"/>
  <c r="P2596" i="1"/>
  <c r="Q2596" i="1" s="1"/>
  <c r="R2596" i="1" s="1"/>
  <c r="P2597" i="1"/>
  <c r="Q2597" i="1" s="1"/>
  <c r="R2597" i="1" s="1"/>
  <c r="P2598" i="1"/>
  <c r="Q2598" i="1" s="1"/>
  <c r="R2598" i="1" s="1"/>
  <c r="P2599" i="1"/>
  <c r="Q2599" i="1" s="1"/>
  <c r="R2599" i="1" s="1"/>
  <c r="P2600" i="1"/>
  <c r="Q2600" i="1" s="1"/>
  <c r="R2600" i="1" s="1"/>
  <c r="P2601" i="1"/>
  <c r="Q2601" i="1" s="1"/>
  <c r="R2601" i="1" s="1"/>
  <c r="P2602" i="1"/>
  <c r="Q2602" i="1" s="1"/>
  <c r="R2602" i="1" s="1"/>
  <c r="P2603" i="1"/>
  <c r="Q2603" i="1" s="1"/>
  <c r="R2603" i="1" s="1"/>
  <c r="P2604" i="1"/>
  <c r="Q2604" i="1" s="1"/>
  <c r="R2604" i="1" s="1"/>
  <c r="P2605" i="1"/>
  <c r="Q2605" i="1" s="1"/>
  <c r="R2605" i="1" s="1"/>
  <c r="P2606" i="1"/>
  <c r="Q2606" i="1" s="1"/>
  <c r="R2606" i="1" s="1"/>
  <c r="P2607" i="1"/>
  <c r="Q2607" i="1" s="1"/>
  <c r="R2607" i="1" s="1"/>
  <c r="P2608" i="1"/>
  <c r="Q2608" i="1" s="1"/>
  <c r="R2608" i="1" s="1"/>
  <c r="P2609" i="1"/>
  <c r="Q2609" i="1" s="1"/>
  <c r="R2609" i="1" s="1"/>
  <c r="P2610" i="1"/>
  <c r="Q2610" i="1" s="1"/>
  <c r="R2610" i="1" s="1"/>
  <c r="P2611" i="1"/>
  <c r="Q2611" i="1" s="1"/>
  <c r="R2611" i="1" s="1"/>
  <c r="P2612" i="1"/>
  <c r="Q2612" i="1" s="1"/>
  <c r="R2612" i="1" s="1"/>
  <c r="P2613" i="1"/>
  <c r="Q2613" i="1" s="1"/>
  <c r="R2613" i="1" s="1"/>
  <c r="P2614" i="1"/>
  <c r="Q2614" i="1" s="1"/>
  <c r="R2614" i="1" s="1"/>
  <c r="P2615" i="1"/>
  <c r="Q2615" i="1" s="1"/>
  <c r="R2615" i="1" s="1"/>
  <c r="P2616" i="1"/>
  <c r="Q2616" i="1" s="1"/>
  <c r="R2616" i="1" s="1"/>
  <c r="P2617" i="1"/>
  <c r="Q2617" i="1" s="1"/>
  <c r="R2617" i="1" s="1"/>
  <c r="P2618" i="1"/>
  <c r="Q2618" i="1" s="1"/>
  <c r="R2618" i="1" s="1"/>
  <c r="P2619" i="1"/>
  <c r="Q2619" i="1" s="1"/>
  <c r="R2619" i="1" s="1"/>
  <c r="P2620" i="1"/>
  <c r="Q2620" i="1" s="1"/>
  <c r="R2620" i="1" s="1"/>
  <c r="P2621" i="1"/>
  <c r="Q2621" i="1" s="1"/>
  <c r="R2621" i="1" s="1"/>
  <c r="P2622" i="1"/>
  <c r="Q2622" i="1" s="1"/>
  <c r="R2622" i="1" s="1"/>
  <c r="P2623" i="1"/>
  <c r="Q2623" i="1" s="1"/>
  <c r="R2623" i="1" s="1"/>
  <c r="P2624" i="1"/>
  <c r="Q2624" i="1" s="1"/>
  <c r="R2624" i="1" s="1"/>
  <c r="P2625" i="1"/>
  <c r="Q2625" i="1" s="1"/>
  <c r="R2625" i="1" s="1"/>
  <c r="P2626" i="1"/>
  <c r="Q2626" i="1" s="1"/>
  <c r="R2626" i="1" s="1"/>
  <c r="P2627" i="1"/>
  <c r="Q2627" i="1" s="1"/>
  <c r="R2627" i="1" s="1"/>
  <c r="P2628" i="1"/>
  <c r="Q2628" i="1" s="1"/>
  <c r="R2628" i="1" s="1"/>
  <c r="P2629" i="1"/>
  <c r="Q2629" i="1" s="1"/>
  <c r="R2629" i="1" s="1"/>
  <c r="P2630" i="1"/>
  <c r="Q2630" i="1" s="1"/>
  <c r="R2630" i="1" s="1"/>
  <c r="P2631" i="1"/>
  <c r="Q2631" i="1" s="1"/>
  <c r="R2631" i="1" s="1"/>
  <c r="P2632" i="1"/>
  <c r="Q2632" i="1" s="1"/>
  <c r="R2632" i="1" s="1"/>
  <c r="P2633" i="1"/>
  <c r="Q2633" i="1" s="1"/>
  <c r="R2633" i="1" s="1"/>
  <c r="P2634" i="1"/>
  <c r="Q2634" i="1" s="1"/>
  <c r="R2634" i="1" s="1"/>
  <c r="P2635" i="1"/>
  <c r="Q2635" i="1" s="1"/>
  <c r="R2635" i="1" s="1"/>
  <c r="P2636" i="1"/>
  <c r="Q2636" i="1" s="1"/>
  <c r="R2636" i="1" s="1"/>
  <c r="P2637" i="1"/>
  <c r="Q2637" i="1" s="1"/>
  <c r="R2637" i="1" s="1"/>
  <c r="P2638" i="1"/>
  <c r="Q2638" i="1" s="1"/>
  <c r="R2638" i="1" s="1"/>
  <c r="P2639" i="1"/>
  <c r="Q2639" i="1" s="1"/>
  <c r="R2639" i="1" s="1"/>
  <c r="P2640" i="1"/>
  <c r="Q2640" i="1" s="1"/>
  <c r="R2640" i="1" s="1"/>
  <c r="P2641" i="1"/>
  <c r="Q2641" i="1" s="1"/>
  <c r="R2641" i="1" s="1"/>
  <c r="P2642" i="1"/>
  <c r="Q2642" i="1" s="1"/>
  <c r="R2642" i="1" s="1"/>
  <c r="P2643" i="1"/>
  <c r="Q2643" i="1" s="1"/>
  <c r="R2643" i="1" s="1"/>
  <c r="P2644" i="1"/>
  <c r="Q2644" i="1" s="1"/>
  <c r="R2644" i="1" s="1"/>
  <c r="P2645" i="1"/>
  <c r="Q2645" i="1" s="1"/>
  <c r="R2645" i="1" s="1"/>
  <c r="P2646" i="1"/>
  <c r="Q2646" i="1" s="1"/>
  <c r="R2646" i="1" s="1"/>
  <c r="P2647" i="1"/>
  <c r="Q2647" i="1" s="1"/>
  <c r="R2647" i="1" s="1"/>
  <c r="P2648" i="1"/>
  <c r="Q2648" i="1" s="1"/>
  <c r="R2648" i="1" s="1"/>
  <c r="P2649" i="1"/>
  <c r="Q2649" i="1" s="1"/>
  <c r="R2649" i="1" s="1"/>
  <c r="P2650" i="1"/>
  <c r="Q2650" i="1" s="1"/>
  <c r="R2650" i="1" s="1"/>
  <c r="P2651" i="1"/>
  <c r="Q2651" i="1" s="1"/>
  <c r="R2651" i="1" s="1"/>
  <c r="P2652" i="1"/>
  <c r="Q2652" i="1" s="1"/>
  <c r="R2652" i="1" s="1"/>
  <c r="P2653" i="1"/>
  <c r="Q2653" i="1" s="1"/>
  <c r="R2653" i="1" s="1"/>
  <c r="P2654" i="1"/>
  <c r="Q2654" i="1" s="1"/>
  <c r="R2654" i="1" s="1"/>
  <c r="P2655" i="1"/>
  <c r="Q2655" i="1" s="1"/>
  <c r="R2655" i="1" s="1"/>
  <c r="P2656" i="1"/>
  <c r="Q2656" i="1" s="1"/>
  <c r="R2656" i="1" s="1"/>
  <c r="P2657" i="1"/>
  <c r="Q2657" i="1" s="1"/>
  <c r="R2657" i="1" s="1"/>
  <c r="P2658" i="1"/>
  <c r="Q2658" i="1" s="1"/>
  <c r="R2658" i="1" s="1"/>
  <c r="P2659" i="1"/>
  <c r="Q2659" i="1" s="1"/>
  <c r="R2659" i="1" s="1"/>
  <c r="P2660" i="1"/>
  <c r="Q2660" i="1" s="1"/>
  <c r="R2660" i="1" s="1"/>
  <c r="P2661" i="1"/>
  <c r="Q2661" i="1" s="1"/>
  <c r="R2661" i="1" s="1"/>
  <c r="P2662" i="1"/>
  <c r="Q2662" i="1" s="1"/>
  <c r="R2662" i="1" s="1"/>
  <c r="P2663" i="1"/>
  <c r="Q2663" i="1" s="1"/>
  <c r="R2663" i="1" s="1"/>
  <c r="P2664" i="1"/>
  <c r="Q2664" i="1" s="1"/>
  <c r="R2664" i="1" s="1"/>
  <c r="P2665" i="1"/>
  <c r="Q2665" i="1" s="1"/>
  <c r="R2665" i="1" s="1"/>
  <c r="P2666" i="1"/>
  <c r="Q2666" i="1" s="1"/>
  <c r="R2666" i="1" s="1"/>
  <c r="P2667" i="1"/>
  <c r="Q2667" i="1" s="1"/>
  <c r="R2667" i="1" s="1"/>
  <c r="P2668" i="1"/>
  <c r="Q2668" i="1" s="1"/>
  <c r="R2668" i="1" s="1"/>
  <c r="P2669" i="1"/>
  <c r="Q2669" i="1" s="1"/>
  <c r="R2669" i="1" s="1"/>
  <c r="P2670" i="1"/>
  <c r="Q2670" i="1" s="1"/>
  <c r="R2670" i="1" s="1"/>
  <c r="P2671" i="1"/>
  <c r="Q2671" i="1" s="1"/>
  <c r="R2671" i="1" s="1"/>
  <c r="P2672" i="1"/>
  <c r="Q2672" i="1" s="1"/>
  <c r="R2672" i="1" s="1"/>
  <c r="P2673" i="1"/>
  <c r="Q2673" i="1" s="1"/>
  <c r="R2673" i="1" s="1"/>
  <c r="P2674" i="1"/>
  <c r="Q2674" i="1" s="1"/>
  <c r="R2674" i="1" s="1"/>
  <c r="P2675" i="1"/>
  <c r="Q2675" i="1" s="1"/>
  <c r="R2675" i="1" s="1"/>
  <c r="P2676" i="1"/>
  <c r="Q2676" i="1" s="1"/>
  <c r="R2676" i="1" s="1"/>
  <c r="P2677" i="1"/>
  <c r="Q2677" i="1" s="1"/>
  <c r="R2677" i="1" s="1"/>
  <c r="P2678" i="1"/>
  <c r="Q2678" i="1" s="1"/>
  <c r="R2678" i="1" s="1"/>
  <c r="P2679" i="1"/>
  <c r="Q2679" i="1" s="1"/>
  <c r="R2679" i="1" s="1"/>
  <c r="P2680" i="1"/>
  <c r="Q2680" i="1" s="1"/>
  <c r="R2680" i="1" s="1"/>
  <c r="P2681" i="1"/>
  <c r="Q2681" i="1" s="1"/>
  <c r="R2681" i="1" s="1"/>
  <c r="P2682" i="1"/>
  <c r="Q2682" i="1" s="1"/>
  <c r="R2682" i="1" s="1"/>
  <c r="P2683" i="1"/>
  <c r="Q2683" i="1" s="1"/>
  <c r="R2683" i="1" s="1"/>
  <c r="P2684" i="1"/>
  <c r="Q2684" i="1" s="1"/>
  <c r="R2684" i="1" s="1"/>
  <c r="P2685" i="1"/>
  <c r="Q2685" i="1" s="1"/>
  <c r="R2685" i="1" s="1"/>
  <c r="P2686" i="1"/>
  <c r="Q2686" i="1" s="1"/>
  <c r="R2686" i="1" s="1"/>
  <c r="P2687" i="1"/>
  <c r="Q2687" i="1" s="1"/>
  <c r="R2687" i="1" s="1"/>
  <c r="P2688" i="1"/>
  <c r="Q2688" i="1" s="1"/>
  <c r="R2688" i="1" s="1"/>
  <c r="P2689" i="1"/>
  <c r="Q2689" i="1" s="1"/>
  <c r="R2689" i="1" s="1"/>
  <c r="P2690" i="1"/>
  <c r="Q2690" i="1" s="1"/>
  <c r="R2690" i="1" s="1"/>
  <c r="P2691" i="1"/>
  <c r="Q2691" i="1" s="1"/>
  <c r="R2691" i="1" s="1"/>
  <c r="P2692" i="1"/>
  <c r="Q2692" i="1" s="1"/>
  <c r="R2692" i="1" s="1"/>
  <c r="P2693" i="1"/>
  <c r="Q2693" i="1" s="1"/>
  <c r="R2693" i="1" s="1"/>
  <c r="P2694" i="1"/>
  <c r="Q2694" i="1" s="1"/>
  <c r="R2694" i="1" s="1"/>
  <c r="P2695" i="1"/>
  <c r="Q2695" i="1" s="1"/>
  <c r="R2695" i="1" s="1"/>
  <c r="P2696" i="1"/>
  <c r="Q2696" i="1" s="1"/>
  <c r="R2696" i="1" s="1"/>
  <c r="P2697" i="1"/>
  <c r="Q2697" i="1" s="1"/>
  <c r="R2697" i="1" s="1"/>
  <c r="P2698" i="1"/>
  <c r="Q2698" i="1" s="1"/>
  <c r="R2698" i="1" s="1"/>
  <c r="P2699" i="1"/>
  <c r="Q2699" i="1" s="1"/>
  <c r="R2699" i="1" s="1"/>
  <c r="P2700" i="1"/>
  <c r="Q2700" i="1" s="1"/>
  <c r="R2700" i="1" s="1"/>
  <c r="P2701" i="1"/>
  <c r="Q2701" i="1" s="1"/>
  <c r="R2701" i="1" s="1"/>
  <c r="P2702" i="1"/>
  <c r="Q2702" i="1" s="1"/>
  <c r="R2702" i="1" s="1"/>
  <c r="P2703" i="1"/>
  <c r="Q2703" i="1" s="1"/>
  <c r="R2703" i="1" s="1"/>
  <c r="P2704" i="1"/>
  <c r="Q2704" i="1" s="1"/>
  <c r="R2704" i="1" s="1"/>
  <c r="P2705" i="1"/>
  <c r="Q2705" i="1" s="1"/>
  <c r="R2705" i="1" s="1"/>
  <c r="P2706" i="1"/>
  <c r="Q2706" i="1" s="1"/>
  <c r="R2706" i="1" s="1"/>
  <c r="P2707" i="1"/>
  <c r="Q2707" i="1" s="1"/>
  <c r="R2707" i="1" s="1"/>
  <c r="P2708" i="1"/>
  <c r="Q2708" i="1" s="1"/>
  <c r="R2708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J3" i="1"/>
  <c r="L3" i="1" s="1"/>
  <c r="J4" i="1"/>
  <c r="L4" i="1" s="1"/>
  <c r="J5" i="1"/>
  <c r="L5" i="1" s="1"/>
  <c r="J6" i="1"/>
  <c r="L6" i="1" s="1"/>
  <c r="J7" i="1"/>
  <c r="L7" i="1" s="1"/>
  <c r="J8" i="1"/>
  <c r="L8" i="1" s="1"/>
  <c r="J9" i="1"/>
  <c r="L9" i="1" s="1"/>
  <c r="J10" i="1"/>
  <c r="L10" i="1" s="1"/>
  <c r="J11" i="1"/>
  <c r="L11" i="1" s="1"/>
  <c r="J12" i="1"/>
  <c r="L12" i="1" s="1"/>
  <c r="J13" i="1"/>
  <c r="L13" i="1" s="1"/>
  <c r="J14" i="1"/>
  <c r="L14" i="1" s="1"/>
  <c r="J15" i="1"/>
  <c r="L15" i="1" s="1"/>
  <c r="J16" i="1"/>
  <c r="L16" i="1" s="1"/>
  <c r="J17" i="1"/>
  <c r="L17" i="1" s="1"/>
  <c r="J18" i="1"/>
  <c r="L18" i="1" s="1"/>
  <c r="J19" i="1"/>
  <c r="L19" i="1" s="1"/>
  <c r="J20" i="1"/>
  <c r="L20" i="1" s="1"/>
  <c r="J21" i="1"/>
  <c r="L21" i="1" s="1"/>
  <c r="J22" i="1"/>
  <c r="L22" i="1" s="1"/>
  <c r="J23" i="1"/>
  <c r="L23" i="1" s="1"/>
  <c r="J24" i="1"/>
  <c r="L24" i="1" s="1"/>
  <c r="J25" i="1"/>
  <c r="L25" i="1" s="1"/>
  <c r="J26" i="1"/>
  <c r="L26" i="1" s="1"/>
  <c r="J27" i="1"/>
  <c r="L27" i="1" s="1"/>
  <c r="J28" i="1"/>
  <c r="L28" i="1" s="1"/>
  <c r="J29" i="1"/>
  <c r="L29" i="1" s="1"/>
  <c r="J30" i="1"/>
  <c r="L30" i="1" s="1"/>
  <c r="J31" i="1"/>
  <c r="L31" i="1" s="1"/>
  <c r="J32" i="1"/>
  <c r="L32" i="1" s="1"/>
  <c r="J33" i="1"/>
  <c r="L33" i="1" s="1"/>
  <c r="J34" i="1"/>
  <c r="L34" i="1" s="1"/>
  <c r="J35" i="1"/>
  <c r="L35" i="1" s="1"/>
  <c r="J36" i="1"/>
  <c r="L36" i="1" s="1"/>
  <c r="J37" i="1"/>
  <c r="L37" i="1" s="1"/>
  <c r="J38" i="1"/>
  <c r="L38" i="1" s="1"/>
  <c r="J39" i="1"/>
  <c r="L39" i="1" s="1"/>
  <c r="J40" i="1"/>
  <c r="L40" i="1" s="1"/>
  <c r="J41" i="1"/>
  <c r="L41" i="1" s="1"/>
  <c r="J42" i="1"/>
  <c r="L42" i="1" s="1"/>
  <c r="J43" i="1"/>
  <c r="L43" i="1" s="1"/>
  <c r="J44" i="1"/>
  <c r="L44" i="1" s="1"/>
  <c r="J45" i="1"/>
  <c r="L45" i="1" s="1"/>
  <c r="J46" i="1"/>
  <c r="L46" i="1" s="1"/>
  <c r="J47" i="1"/>
  <c r="L47" i="1" s="1"/>
  <c r="J48" i="1"/>
  <c r="L48" i="1" s="1"/>
  <c r="J49" i="1"/>
  <c r="L49" i="1" s="1"/>
  <c r="J50" i="1"/>
  <c r="L50" i="1" s="1"/>
  <c r="J51" i="1"/>
  <c r="L51" i="1" s="1"/>
  <c r="J52" i="1"/>
  <c r="L52" i="1" s="1"/>
  <c r="J53" i="1"/>
  <c r="L53" i="1" s="1"/>
  <c r="J54" i="1"/>
  <c r="L54" i="1" s="1"/>
  <c r="J55" i="1"/>
  <c r="L55" i="1" s="1"/>
  <c r="J56" i="1"/>
  <c r="L56" i="1" s="1"/>
  <c r="J57" i="1"/>
  <c r="L57" i="1" s="1"/>
  <c r="J58" i="1"/>
  <c r="L58" i="1" s="1"/>
  <c r="J59" i="1"/>
  <c r="L59" i="1" s="1"/>
  <c r="J60" i="1"/>
  <c r="L60" i="1" s="1"/>
  <c r="J61" i="1"/>
  <c r="L61" i="1" s="1"/>
  <c r="J62" i="1"/>
  <c r="L62" i="1" s="1"/>
  <c r="J63" i="1"/>
  <c r="L63" i="1" s="1"/>
  <c r="J64" i="1"/>
  <c r="L64" i="1" s="1"/>
  <c r="J65" i="1"/>
  <c r="L65" i="1" s="1"/>
  <c r="J66" i="1"/>
  <c r="L66" i="1" s="1"/>
  <c r="J67" i="1"/>
  <c r="L67" i="1" s="1"/>
  <c r="J68" i="1"/>
  <c r="L68" i="1" s="1"/>
  <c r="J69" i="1"/>
  <c r="L69" i="1" s="1"/>
  <c r="J70" i="1"/>
  <c r="L70" i="1" s="1"/>
  <c r="J71" i="1"/>
  <c r="L71" i="1" s="1"/>
  <c r="J72" i="1"/>
  <c r="L72" i="1" s="1"/>
  <c r="J73" i="1"/>
  <c r="L73" i="1" s="1"/>
  <c r="J74" i="1"/>
  <c r="L74" i="1" s="1"/>
  <c r="J75" i="1"/>
  <c r="L75" i="1" s="1"/>
  <c r="J76" i="1"/>
  <c r="L76" i="1" s="1"/>
  <c r="J77" i="1"/>
  <c r="L77" i="1" s="1"/>
  <c r="J78" i="1"/>
  <c r="L78" i="1" s="1"/>
  <c r="J79" i="1"/>
  <c r="L79" i="1" s="1"/>
  <c r="J80" i="1"/>
  <c r="L80" i="1" s="1"/>
  <c r="J81" i="1"/>
  <c r="L81" i="1" s="1"/>
  <c r="J82" i="1"/>
  <c r="L82" i="1" s="1"/>
  <c r="J83" i="1"/>
  <c r="L83" i="1" s="1"/>
  <c r="J84" i="1"/>
  <c r="L84" i="1" s="1"/>
  <c r="J85" i="1"/>
  <c r="L85" i="1" s="1"/>
  <c r="J86" i="1"/>
  <c r="L86" i="1" s="1"/>
  <c r="J87" i="1"/>
  <c r="L87" i="1" s="1"/>
  <c r="J88" i="1"/>
  <c r="L88" i="1" s="1"/>
  <c r="J89" i="1"/>
  <c r="L89" i="1" s="1"/>
  <c r="J90" i="1"/>
  <c r="L90" i="1" s="1"/>
  <c r="J91" i="1"/>
  <c r="L91" i="1" s="1"/>
  <c r="J92" i="1"/>
  <c r="L92" i="1" s="1"/>
  <c r="J93" i="1"/>
  <c r="L93" i="1" s="1"/>
  <c r="J94" i="1"/>
  <c r="L94" i="1" s="1"/>
  <c r="J95" i="1"/>
  <c r="L95" i="1" s="1"/>
  <c r="J96" i="1"/>
  <c r="L96" i="1" s="1"/>
  <c r="J97" i="1"/>
  <c r="L97" i="1" s="1"/>
  <c r="J98" i="1"/>
  <c r="L98" i="1" s="1"/>
  <c r="J99" i="1"/>
  <c r="L99" i="1" s="1"/>
  <c r="J100" i="1"/>
  <c r="L100" i="1" s="1"/>
  <c r="J101" i="1"/>
  <c r="L101" i="1" s="1"/>
  <c r="J102" i="1"/>
  <c r="L102" i="1" s="1"/>
  <c r="J103" i="1"/>
  <c r="L103" i="1" s="1"/>
  <c r="J104" i="1"/>
  <c r="L104" i="1" s="1"/>
  <c r="J105" i="1"/>
  <c r="L105" i="1" s="1"/>
  <c r="J106" i="1"/>
  <c r="L106" i="1" s="1"/>
  <c r="J107" i="1"/>
  <c r="L107" i="1" s="1"/>
  <c r="J108" i="1"/>
  <c r="L108" i="1" s="1"/>
  <c r="J109" i="1"/>
  <c r="L109" i="1" s="1"/>
  <c r="J110" i="1"/>
  <c r="L110" i="1" s="1"/>
  <c r="J111" i="1"/>
  <c r="L111" i="1" s="1"/>
  <c r="J112" i="1"/>
  <c r="L112" i="1" s="1"/>
  <c r="J113" i="1"/>
  <c r="L113" i="1" s="1"/>
  <c r="J114" i="1"/>
  <c r="L114" i="1" s="1"/>
  <c r="J115" i="1"/>
  <c r="L115" i="1" s="1"/>
  <c r="J116" i="1"/>
  <c r="L116" i="1" s="1"/>
  <c r="J117" i="1"/>
  <c r="L117" i="1" s="1"/>
  <c r="J118" i="1"/>
  <c r="L118" i="1" s="1"/>
  <c r="J119" i="1"/>
  <c r="L119" i="1" s="1"/>
  <c r="J120" i="1"/>
  <c r="L120" i="1" s="1"/>
  <c r="J121" i="1"/>
  <c r="L121" i="1" s="1"/>
  <c r="J122" i="1"/>
  <c r="L122" i="1" s="1"/>
  <c r="J123" i="1"/>
  <c r="L123" i="1" s="1"/>
  <c r="J124" i="1"/>
  <c r="L124" i="1" s="1"/>
  <c r="J125" i="1"/>
  <c r="L125" i="1" s="1"/>
  <c r="J126" i="1"/>
  <c r="L126" i="1" s="1"/>
  <c r="J127" i="1"/>
  <c r="L127" i="1" s="1"/>
  <c r="J128" i="1"/>
  <c r="L128" i="1" s="1"/>
  <c r="J129" i="1"/>
  <c r="L129" i="1" s="1"/>
  <c r="J130" i="1"/>
  <c r="L130" i="1" s="1"/>
  <c r="J131" i="1"/>
  <c r="L131" i="1" s="1"/>
  <c r="J132" i="1"/>
  <c r="L132" i="1" s="1"/>
  <c r="J133" i="1"/>
  <c r="L133" i="1" s="1"/>
  <c r="J134" i="1"/>
  <c r="L134" i="1" s="1"/>
  <c r="J135" i="1"/>
  <c r="L135" i="1" s="1"/>
  <c r="J136" i="1"/>
  <c r="L136" i="1" s="1"/>
  <c r="J137" i="1"/>
  <c r="L137" i="1" s="1"/>
  <c r="J138" i="1"/>
  <c r="L138" i="1" s="1"/>
  <c r="J139" i="1"/>
  <c r="L139" i="1" s="1"/>
  <c r="J140" i="1"/>
  <c r="L140" i="1" s="1"/>
  <c r="J141" i="1"/>
  <c r="L141" i="1" s="1"/>
  <c r="J142" i="1"/>
  <c r="L142" i="1" s="1"/>
  <c r="J143" i="1"/>
  <c r="L143" i="1" s="1"/>
  <c r="J144" i="1"/>
  <c r="L144" i="1" s="1"/>
  <c r="J145" i="1"/>
  <c r="L145" i="1" s="1"/>
  <c r="J146" i="1"/>
  <c r="L146" i="1" s="1"/>
  <c r="J147" i="1"/>
  <c r="L147" i="1" s="1"/>
  <c r="J148" i="1"/>
  <c r="L148" i="1" s="1"/>
  <c r="J149" i="1"/>
  <c r="L149" i="1" s="1"/>
  <c r="J150" i="1"/>
  <c r="L150" i="1" s="1"/>
  <c r="J151" i="1"/>
  <c r="L151" i="1" s="1"/>
  <c r="J152" i="1"/>
  <c r="L152" i="1" s="1"/>
  <c r="J153" i="1"/>
  <c r="L153" i="1" s="1"/>
  <c r="J154" i="1"/>
  <c r="L154" i="1" s="1"/>
  <c r="J155" i="1"/>
  <c r="L155" i="1" s="1"/>
  <c r="J156" i="1"/>
  <c r="L156" i="1" s="1"/>
  <c r="J157" i="1"/>
  <c r="L157" i="1" s="1"/>
  <c r="J158" i="1"/>
  <c r="L158" i="1" s="1"/>
  <c r="J159" i="1"/>
  <c r="L159" i="1" s="1"/>
  <c r="J160" i="1"/>
  <c r="L160" i="1" s="1"/>
  <c r="J161" i="1"/>
  <c r="L161" i="1" s="1"/>
  <c r="J162" i="1"/>
  <c r="L162" i="1" s="1"/>
  <c r="J163" i="1"/>
  <c r="L163" i="1" s="1"/>
  <c r="J164" i="1"/>
  <c r="L164" i="1" s="1"/>
  <c r="J165" i="1"/>
  <c r="L165" i="1" s="1"/>
  <c r="J166" i="1"/>
  <c r="L166" i="1" s="1"/>
  <c r="J167" i="1"/>
  <c r="L167" i="1" s="1"/>
  <c r="J168" i="1"/>
  <c r="L168" i="1" s="1"/>
  <c r="J169" i="1"/>
  <c r="L169" i="1" s="1"/>
  <c r="J170" i="1"/>
  <c r="L170" i="1" s="1"/>
  <c r="J171" i="1"/>
  <c r="L171" i="1" s="1"/>
  <c r="J172" i="1"/>
  <c r="L172" i="1" s="1"/>
  <c r="J173" i="1"/>
  <c r="L173" i="1" s="1"/>
  <c r="J174" i="1"/>
  <c r="L174" i="1" s="1"/>
  <c r="J175" i="1"/>
  <c r="L175" i="1" s="1"/>
  <c r="J176" i="1"/>
  <c r="L176" i="1" s="1"/>
  <c r="J177" i="1"/>
  <c r="L177" i="1" s="1"/>
  <c r="J178" i="1"/>
  <c r="L178" i="1" s="1"/>
  <c r="J179" i="1"/>
  <c r="L179" i="1" s="1"/>
  <c r="J180" i="1"/>
  <c r="L180" i="1" s="1"/>
  <c r="J181" i="1"/>
  <c r="L181" i="1" s="1"/>
  <c r="J182" i="1"/>
  <c r="L182" i="1" s="1"/>
  <c r="J183" i="1"/>
  <c r="L183" i="1" s="1"/>
  <c r="J184" i="1"/>
  <c r="L184" i="1" s="1"/>
  <c r="J185" i="1"/>
  <c r="L185" i="1" s="1"/>
  <c r="J186" i="1"/>
  <c r="L186" i="1" s="1"/>
  <c r="J187" i="1"/>
  <c r="L187" i="1" s="1"/>
  <c r="J188" i="1"/>
  <c r="L188" i="1" s="1"/>
  <c r="J189" i="1"/>
  <c r="L189" i="1" s="1"/>
  <c r="J190" i="1"/>
  <c r="L190" i="1" s="1"/>
  <c r="J191" i="1"/>
  <c r="L191" i="1" s="1"/>
  <c r="J192" i="1"/>
  <c r="L192" i="1" s="1"/>
  <c r="J193" i="1"/>
  <c r="L193" i="1" s="1"/>
  <c r="J194" i="1"/>
  <c r="L194" i="1" s="1"/>
  <c r="J195" i="1"/>
  <c r="L195" i="1" s="1"/>
  <c r="J196" i="1"/>
  <c r="L196" i="1" s="1"/>
  <c r="J197" i="1"/>
  <c r="L197" i="1" s="1"/>
  <c r="J198" i="1"/>
  <c r="L198" i="1" s="1"/>
  <c r="J199" i="1"/>
  <c r="L199" i="1" s="1"/>
  <c r="J200" i="1"/>
  <c r="L200" i="1" s="1"/>
  <c r="J201" i="1"/>
  <c r="L201" i="1" s="1"/>
  <c r="J202" i="1"/>
  <c r="L202" i="1" s="1"/>
  <c r="J203" i="1"/>
  <c r="L203" i="1" s="1"/>
  <c r="J204" i="1"/>
  <c r="L204" i="1" s="1"/>
  <c r="J205" i="1"/>
  <c r="L205" i="1" s="1"/>
  <c r="J206" i="1"/>
  <c r="L206" i="1" s="1"/>
  <c r="J207" i="1"/>
  <c r="L207" i="1" s="1"/>
  <c r="J208" i="1"/>
  <c r="L208" i="1" s="1"/>
  <c r="J209" i="1"/>
  <c r="L209" i="1" s="1"/>
  <c r="J210" i="1"/>
  <c r="L210" i="1" s="1"/>
  <c r="J211" i="1"/>
  <c r="L211" i="1" s="1"/>
  <c r="J212" i="1"/>
  <c r="L212" i="1" s="1"/>
  <c r="J213" i="1"/>
  <c r="L213" i="1" s="1"/>
  <c r="J214" i="1"/>
  <c r="L214" i="1" s="1"/>
  <c r="J215" i="1"/>
  <c r="L215" i="1" s="1"/>
  <c r="J216" i="1"/>
  <c r="L216" i="1" s="1"/>
  <c r="J217" i="1"/>
  <c r="L217" i="1" s="1"/>
  <c r="J218" i="1"/>
  <c r="L218" i="1" s="1"/>
  <c r="J219" i="1"/>
  <c r="L219" i="1" s="1"/>
  <c r="J220" i="1"/>
  <c r="L220" i="1" s="1"/>
  <c r="J221" i="1"/>
  <c r="L221" i="1" s="1"/>
  <c r="J222" i="1"/>
  <c r="L222" i="1" s="1"/>
  <c r="J223" i="1"/>
  <c r="L223" i="1" s="1"/>
  <c r="J224" i="1"/>
  <c r="L224" i="1" s="1"/>
  <c r="J225" i="1"/>
  <c r="L225" i="1" s="1"/>
  <c r="J226" i="1"/>
  <c r="L226" i="1" s="1"/>
  <c r="J227" i="1"/>
  <c r="L227" i="1" s="1"/>
  <c r="J228" i="1"/>
  <c r="L228" i="1" s="1"/>
  <c r="J229" i="1"/>
  <c r="L229" i="1" s="1"/>
  <c r="J230" i="1"/>
  <c r="L230" i="1" s="1"/>
  <c r="J231" i="1"/>
  <c r="L231" i="1" s="1"/>
  <c r="J232" i="1"/>
  <c r="L232" i="1" s="1"/>
  <c r="J233" i="1"/>
  <c r="L233" i="1" s="1"/>
  <c r="J234" i="1"/>
  <c r="L234" i="1" s="1"/>
  <c r="J235" i="1"/>
  <c r="L235" i="1" s="1"/>
  <c r="J236" i="1"/>
  <c r="L236" i="1" s="1"/>
  <c r="J237" i="1"/>
  <c r="L237" i="1" s="1"/>
  <c r="J238" i="1"/>
  <c r="L238" i="1" s="1"/>
  <c r="J239" i="1"/>
  <c r="L239" i="1" s="1"/>
  <c r="J240" i="1"/>
  <c r="L240" i="1" s="1"/>
  <c r="J241" i="1"/>
  <c r="L241" i="1" s="1"/>
  <c r="J242" i="1"/>
  <c r="L242" i="1" s="1"/>
  <c r="J243" i="1"/>
  <c r="L243" i="1" s="1"/>
  <c r="J244" i="1"/>
  <c r="L244" i="1" s="1"/>
  <c r="J245" i="1"/>
  <c r="L245" i="1" s="1"/>
  <c r="J246" i="1"/>
  <c r="L246" i="1" s="1"/>
  <c r="J247" i="1"/>
  <c r="L247" i="1" s="1"/>
  <c r="J248" i="1"/>
  <c r="L248" i="1" s="1"/>
  <c r="J249" i="1"/>
  <c r="L249" i="1" s="1"/>
  <c r="J250" i="1"/>
  <c r="L250" i="1" s="1"/>
  <c r="J251" i="1"/>
  <c r="L251" i="1" s="1"/>
  <c r="J252" i="1"/>
  <c r="L252" i="1" s="1"/>
  <c r="J253" i="1"/>
  <c r="L253" i="1" s="1"/>
  <c r="J254" i="1"/>
  <c r="L254" i="1" s="1"/>
  <c r="J255" i="1"/>
  <c r="L255" i="1" s="1"/>
  <c r="J256" i="1"/>
  <c r="L256" i="1" s="1"/>
  <c r="J257" i="1"/>
  <c r="L257" i="1" s="1"/>
  <c r="J258" i="1"/>
  <c r="L258" i="1" s="1"/>
  <c r="J259" i="1"/>
  <c r="L259" i="1" s="1"/>
  <c r="J260" i="1"/>
  <c r="L260" i="1" s="1"/>
  <c r="J261" i="1"/>
  <c r="L261" i="1" s="1"/>
  <c r="J262" i="1"/>
  <c r="L262" i="1" s="1"/>
  <c r="J263" i="1"/>
  <c r="L263" i="1" s="1"/>
  <c r="J264" i="1"/>
  <c r="L264" i="1" s="1"/>
  <c r="J265" i="1"/>
  <c r="L265" i="1" s="1"/>
  <c r="J266" i="1"/>
  <c r="L266" i="1" s="1"/>
  <c r="J267" i="1"/>
  <c r="L267" i="1" s="1"/>
  <c r="J268" i="1"/>
  <c r="L268" i="1" s="1"/>
  <c r="J269" i="1"/>
  <c r="L269" i="1" s="1"/>
  <c r="J270" i="1"/>
  <c r="L270" i="1" s="1"/>
  <c r="J271" i="1"/>
  <c r="L271" i="1" s="1"/>
  <c r="J272" i="1"/>
  <c r="L272" i="1" s="1"/>
  <c r="J273" i="1"/>
  <c r="L273" i="1" s="1"/>
  <c r="J274" i="1"/>
  <c r="L274" i="1" s="1"/>
  <c r="J275" i="1"/>
  <c r="L275" i="1" s="1"/>
  <c r="J276" i="1"/>
  <c r="L276" i="1" s="1"/>
  <c r="J277" i="1"/>
  <c r="L277" i="1" s="1"/>
  <c r="J278" i="1"/>
  <c r="L278" i="1" s="1"/>
  <c r="J279" i="1"/>
  <c r="L279" i="1" s="1"/>
  <c r="J280" i="1"/>
  <c r="L280" i="1" s="1"/>
  <c r="J281" i="1"/>
  <c r="L281" i="1" s="1"/>
  <c r="J282" i="1"/>
  <c r="L282" i="1" s="1"/>
  <c r="J283" i="1"/>
  <c r="L283" i="1" s="1"/>
  <c r="J284" i="1"/>
  <c r="L284" i="1" s="1"/>
  <c r="J285" i="1"/>
  <c r="L285" i="1" s="1"/>
  <c r="J286" i="1"/>
  <c r="L286" i="1" s="1"/>
  <c r="J287" i="1"/>
  <c r="L287" i="1" s="1"/>
  <c r="J288" i="1"/>
  <c r="L288" i="1" s="1"/>
  <c r="J289" i="1"/>
  <c r="L289" i="1" s="1"/>
  <c r="J290" i="1"/>
  <c r="L290" i="1" s="1"/>
  <c r="J291" i="1"/>
  <c r="L291" i="1" s="1"/>
  <c r="J292" i="1"/>
  <c r="L292" i="1" s="1"/>
  <c r="J293" i="1"/>
  <c r="L293" i="1" s="1"/>
  <c r="J294" i="1"/>
  <c r="L294" i="1" s="1"/>
  <c r="J295" i="1"/>
  <c r="L295" i="1" s="1"/>
  <c r="J296" i="1"/>
  <c r="L296" i="1" s="1"/>
  <c r="J297" i="1"/>
  <c r="L297" i="1" s="1"/>
  <c r="J298" i="1"/>
  <c r="L298" i="1" s="1"/>
  <c r="J299" i="1"/>
  <c r="L299" i="1" s="1"/>
  <c r="J300" i="1"/>
  <c r="L300" i="1" s="1"/>
  <c r="J301" i="1"/>
  <c r="L301" i="1" s="1"/>
  <c r="J302" i="1"/>
  <c r="L302" i="1" s="1"/>
  <c r="J303" i="1"/>
  <c r="L303" i="1" s="1"/>
  <c r="J304" i="1"/>
  <c r="L304" i="1" s="1"/>
  <c r="J305" i="1"/>
  <c r="L305" i="1" s="1"/>
  <c r="J306" i="1"/>
  <c r="L306" i="1" s="1"/>
  <c r="J307" i="1"/>
  <c r="L307" i="1" s="1"/>
  <c r="J308" i="1"/>
  <c r="L308" i="1" s="1"/>
  <c r="J309" i="1"/>
  <c r="L309" i="1" s="1"/>
  <c r="J310" i="1"/>
  <c r="L310" i="1" s="1"/>
  <c r="J311" i="1"/>
  <c r="L311" i="1" s="1"/>
  <c r="J312" i="1"/>
  <c r="L312" i="1" s="1"/>
  <c r="J313" i="1"/>
  <c r="L313" i="1" s="1"/>
  <c r="J314" i="1"/>
  <c r="L314" i="1" s="1"/>
  <c r="J315" i="1"/>
  <c r="L315" i="1" s="1"/>
  <c r="J316" i="1"/>
  <c r="L316" i="1" s="1"/>
  <c r="J317" i="1"/>
  <c r="L317" i="1" s="1"/>
  <c r="J318" i="1"/>
  <c r="L318" i="1" s="1"/>
  <c r="J319" i="1"/>
  <c r="L319" i="1" s="1"/>
  <c r="J320" i="1"/>
  <c r="L320" i="1" s="1"/>
  <c r="J321" i="1"/>
  <c r="L321" i="1" s="1"/>
  <c r="J322" i="1"/>
  <c r="L322" i="1" s="1"/>
  <c r="J323" i="1"/>
  <c r="L323" i="1" s="1"/>
  <c r="J324" i="1"/>
  <c r="L324" i="1" s="1"/>
  <c r="J325" i="1"/>
  <c r="L325" i="1" s="1"/>
  <c r="J326" i="1"/>
  <c r="L326" i="1" s="1"/>
  <c r="J327" i="1"/>
  <c r="L327" i="1" s="1"/>
  <c r="J328" i="1"/>
  <c r="L328" i="1" s="1"/>
  <c r="J329" i="1"/>
  <c r="L329" i="1" s="1"/>
  <c r="J330" i="1"/>
  <c r="L330" i="1" s="1"/>
  <c r="J331" i="1"/>
  <c r="L331" i="1" s="1"/>
  <c r="J332" i="1"/>
  <c r="L332" i="1" s="1"/>
  <c r="J333" i="1"/>
  <c r="L333" i="1" s="1"/>
  <c r="J334" i="1"/>
  <c r="L334" i="1" s="1"/>
  <c r="J335" i="1"/>
  <c r="L335" i="1" s="1"/>
  <c r="J336" i="1"/>
  <c r="L336" i="1" s="1"/>
  <c r="J337" i="1"/>
  <c r="L337" i="1" s="1"/>
  <c r="J338" i="1"/>
  <c r="L338" i="1" s="1"/>
  <c r="J339" i="1"/>
  <c r="L339" i="1" s="1"/>
  <c r="J340" i="1"/>
  <c r="L340" i="1" s="1"/>
  <c r="J341" i="1"/>
  <c r="L341" i="1" s="1"/>
  <c r="J342" i="1"/>
  <c r="L342" i="1" s="1"/>
  <c r="J343" i="1"/>
  <c r="L343" i="1" s="1"/>
  <c r="J344" i="1"/>
  <c r="L344" i="1" s="1"/>
  <c r="J345" i="1"/>
  <c r="L345" i="1" s="1"/>
  <c r="J346" i="1"/>
  <c r="L346" i="1" s="1"/>
  <c r="J347" i="1"/>
  <c r="L347" i="1" s="1"/>
  <c r="J348" i="1"/>
  <c r="L348" i="1" s="1"/>
  <c r="J349" i="1"/>
  <c r="L349" i="1" s="1"/>
  <c r="J350" i="1"/>
  <c r="L350" i="1" s="1"/>
  <c r="J351" i="1"/>
  <c r="L351" i="1" s="1"/>
  <c r="J352" i="1"/>
  <c r="L352" i="1" s="1"/>
  <c r="J353" i="1"/>
  <c r="L353" i="1" s="1"/>
  <c r="J354" i="1"/>
  <c r="L354" i="1" s="1"/>
  <c r="J355" i="1"/>
  <c r="L355" i="1" s="1"/>
  <c r="J356" i="1"/>
  <c r="L356" i="1" s="1"/>
  <c r="J357" i="1"/>
  <c r="L357" i="1" s="1"/>
  <c r="J358" i="1"/>
  <c r="L358" i="1" s="1"/>
  <c r="J359" i="1"/>
  <c r="L359" i="1" s="1"/>
  <c r="J360" i="1"/>
  <c r="L360" i="1" s="1"/>
  <c r="J361" i="1"/>
  <c r="L361" i="1" s="1"/>
  <c r="J362" i="1"/>
  <c r="L362" i="1" s="1"/>
  <c r="J363" i="1"/>
  <c r="L363" i="1" s="1"/>
  <c r="J364" i="1"/>
  <c r="L364" i="1" s="1"/>
  <c r="J365" i="1"/>
  <c r="L365" i="1" s="1"/>
  <c r="J366" i="1"/>
  <c r="L366" i="1" s="1"/>
  <c r="J367" i="1"/>
  <c r="L367" i="1" s="1"/>
  <c r="J368" i="1"/>
  <c r="L368" i="1" s="1"/>
  <c r="J369" i="1"/>
  <c r="L369" i="1" s="1"/>
  <c r="J370" i="1"/>
  <c r="L370" i="1" s="1"/>
  <c r="J371" i="1"/>
  <c r="L371" i="1" s="1"/>
  <c r="J372" i="1"/>
  <c r="L372" i="1" s="1"/>
  <c r="J373" i="1"/>
  <c r="L373" i="1" s="1"/>
  <c r="J374" i="1"/>
  <c r="L374" i="1" s="1"/>
  <c r="J375" i="1"/>
  <c r="L375" i="1" s="1"/>
  <c r="J376" i="1"/>
  <c r="L376" i="1" s="1"/>
  <c r="J377" i="1"/>
  <c r="L377" i="1" s="1"/>
  <c r="J378" i="1"/>
  <c r="L378" i="1" s="1"/>
  <c r="J379" i="1"/>
  <c r="L379" i="1" s="1"/>
  <c r="J380" i="1"/>
  <c r="L380" i="1" s="1"/>
  <c r="J381" i="1"/>
  <c r="L381" i="1" s="1"/>
  <c r="J382" i="1"/>
  <c r="L382" i="1" s="1"/>
  <c r="J383" i="1"/>
  <c r="L383" i="1" s="1"/>
  <c r="J384" i="1"/>
  <c r="L384" i="1" s="1"/>
  <c r="J385" i="1"/>
  <c r="L385" i="1" s="1"/>
  <c r="J386" i="1"/>
  <c r="L386" i="1" s="1"/>
  <c r="J387" i="1"/>
  <c r="L387" i="1" s="1"/>
  <c r="J388" i="1"/>
  <c r="L388" i="1" s="1"/>
  <c r="J389" i="1"/>
  <c r="L389" i="1" s="1"/>
  <c r="J390" i="1"/>
  <c r="L390" i="1" s="1"/>
  <c r="J391" i="1"/>
  <c r="L391" i="1" s="1"/>
  <c r="J392" i="1"/>
  <c r="L392" i="1" s="1"/>
  <c r="J393" i="1"/>
  <c r="L393" i="1" s="1"/>
  <c r="J394" i="1"/>
  <c r="L394" i="1" s="1"/>
  <c r="J395" i="1"/>
  <c r="L395" i="1" s="1"/>
  <c r="J396" i="1"/>
  <c r="L396" i="1" s="1"/>
  <c r="J397" i="1"/>
  <c r="L397" i="1" s="1"/>
  <c r="J398" i="1"/>
  <c r="L398" i="1" s="1"/>
  <c r="J399" i="1"/>
  <c r="L399" i="1" s="1"/>
  <c r="J400" i="1"/>
  <c r="L400" i="1" s="1"/>
  <c r="J401" i="1"/>
  <c r="L401" i="1" s="1"/>
  <c r="J402" i="1"/>
  <c r="L402" i="1" s="1"/>
  <c r="J403" i="1"/>
  <c r="L403" i="1" s="1"/>
  <c r="J404" i="1"/>
  <c r="L404" i="1" s="1"/>
  <c r="J405" i="1"/>
  <c r="L405" i="1" s="1"/>
  <c r="J406" i="1"/>
  <c r="L406" i="1" s="1"/>
  <c r="J407" i="1"/>
  <c r="L407" i="1" s="1"/>
  <c r="J408" i="1"/>
  <c r="L408" i="1" s="1"/>
  <c r="J409" i="1"/>
  <c r="L409" i="1" s="1"/>
  <c r="J410" i="1"/>
  <c r="L410" i="1" s="1"/>
  <c r="J411" i="1"/>
  <c r="L411" i="1" s="1"/>
  <c r="J412" i="1"/>
  <c r="L412" i="1" s="1"/>
  <c r="J413" i="1"/>
  <c r="L413" i="1" s="1"/>
  <c r="J414" i="1"/>
  <c r="L414" i="1" s="1"/>
  <c r="J415" i="1"/>
  <c r="L415" i="1" s="1"/>
  <c r="J416" i="1"/>
  <c r="L416" i="1" s="1"/>
  <c r="J417" i="1"/>
  <c r="L417" i="1" s="1"/>
  <c r="J418" i="1"/>
  <c r="L418" i="1" s="1"/>
  <c r="J419" i="1"/>
  <c r="L419" i="1" s="1"/>
  <c r="J420" i="1"/>
  <c r="L420" i="1" s="1"/>
  <c r="J421" i="1"/>
  <c r="L421" i="1" s="1"/>
  <c r="J422" i="1"/>
  <c r="L422" i="1" s="1"/>
  <c r="J423" i="1"/>
  <c r="L423" i="1" s="1"/>
  <c r="J424" i="1"/>
  <c r="L424" i="1" s="1"/>
  <c r="J425" i="1"/>
  <c r="L425" i="1" s="1"/>
  <c r="J426" i="1"/>
  <c r="L426" i="1" s="1"/>
  <c r="J427" i="1"/>
  <c r="L427" i="1" s="1"/>
  <c r="J428" i="1"/>
  <c r="L428" i="1" s="1"/>
  <c r="J429" i="1"/>
  <c r="L429" i="1" s="1"/>
  <c r="J430" i="1"/>
  <c r="L430" i="1" s="1"/>
  <c r="J431" i="1"/>
  <c r="L431" i="1" s="1"/>
  <c r="J432" i="1"/>
  <c r="L432" i="1" s="1"/>
  <c r="J433" i="1"/>
  <c r="L433" i="1" s="1"/>
  <c r="J434" i="1"/>
  <c r="L434" i="1" s="1"/>
  <c r="J435" i="1"/>
  <c r="L435" i="1" s="1"/>
  <c r="J436" i="1"/>
  <c r="L436" i="1" s="1"/>
  <c r="J437" i="1"/>
  <c r="L437" i="1" s="1"/>
  <c r="J438" i="1"/>
  <c r="L438" i="1" s="1"/>
  <c r="J439" i="1"/>
  <c r="L439" i="1" s="1"/>
  <c r="J440" i="1"/>
  <c r="L440" i="1" s="1"/>
  <c r="J441" i="1"/>
  <c r="L441" i="1" s="1"/>
  <c r="J442" i="1"/>
  <c r="L442" i="1" s="1"/>
  <c r="J443" i="1"/>
  <c r="L443" i="1" s="1"/>
  <c r="J444" i="1"/>
  <c r="L444" i="1" s="1"/>
  <c r="J445" i="1"/>
  <c r="L445" i="1" s="1"/>
  <c r="J446" i="1"/>
  <c r="L446" i="1" s="1"/>
  <c r="J447" i="1"/>
  <c r="L447" i="1" s="1"/>
  <c r="J448" i="1"/>
  <c r="L448" i="1" s="1"/>
  <c r="J449" i="1"/>
  <c r="L449" i="1" s="1"/>
  <c r="J450" i="1"/>
  <c r="L450" i="1" s="1"/>
  <c r="J451" i="1"/>
  <c r="L451" i="1" s="1"/>
  <c r="J452" i="1"/>
  <c r="L452" i="1" s="1"/>
  <c r="J453" i="1"/>
  <c r="L453" i="1" s="1"/>
  <c r="J454" i="1"/>
  <c r="L454" i="1" s="1"/>
  <c r="J455" i="1"/>
  <c r="L455" i="1" s="1"/>
  <c r="J456" i="1"/>
  <c r="L456" i="1" s="1"/>
  <c r="J457" i="1"/>
  <c r="L457" i="1" s="1"/>
  <c r="J458" i="1"/>
  <c r="L458" i="1" s="1"/>
  <c r="J459" i="1"/>
  <c r="L459" i="1" s="1"/>
  <c r="J460" i="1"/>
  <c r="L460" i="1" s="1"/>
  <c r="J461" i="1"/>
  <c r="L461" i="1" s="1"/>
  <c r="J462" i="1"/>
  <c r="L462" i="1" s="1"/>
  <c r="J463" i="1"/>
  <c r="L463" i="1" s="1"/>
  <c r="J464" i="1"/>
  <c r="L464" i="1" s="1"/>
  <c r="J465" i="1"/>
  <c r="L465" i="1" s="1"/>
  <c r="J466" i="1"/>
  <c r="L466" i="1" s="1"/>
  <c r="J467" i="1"/>
  <c r="L467" i="1" s="1"/>
  <c r="J468" i="1"/>
  <c r="L468" i="1" s="1"/>
  <c r="J469" i="1"/>
  <c r="L469" i="1" s="1"/>
  <c r="J470" i="1"/>
  <c r="L470" i="1" s="1"/>
  <c r="J471" i="1"/>
  <c r="L471" i="1" s="1"/>
  <c r="J472" i="1"/>
  <c r="L472" i="1" s="1"/>
  <c r="J473" i="1"/>
  <c r="L473" i="1" s="1"/>
  <c r="J474" i="1"/>
  <c r="L474" i="1" s="1"/>
  <c r="J475" i="1"/>
  <c r="L475" i="1" s="1"/>
  <c r="J476" i="1"/>
  <c r="L476" i="1" s="1"/>
  <c r="J477" i="1"/>
  <c r="L477" i="1" s="1"/>
  <c r="J478" i="1"/>
  <c r="L478" i="1" s="1"/>
  <c r="J479" i="1"/>
  <c r="L479" i="1" s="1"/>
  <c r="J480" i="1"/>
  <c r="L480" i="1" s="1"/>
  <c r="J481" i="1"/>
  <c r="L481" i="1" s="1"/>
  <c r="J482" i="1"/>
  <c r="L482" i="1" s="1"/>
  <c r="J483" i="1"/>
  <c r="L483" i="1" s="1"/>
  <c r="J484" i="1"/>
  <c r="L484" i="1" s="1"/>
  <c r="J485" i="1"/>
  <c r="L485" i="1" s="1"/>
  <c r="J486" i="1"/>
  <c r="L486" i="1" s="1"/>
  <c r="J487" i="1"/>
  <c r="L487" i="1" s="1"/>
  <c r="J488" i="1"/>
  <c r="L488" i="1" s="1"/>
  <c r="J489" i="1"/>
  <c r="L489" i="1" s="1"/>
  <c r="J490" i="1"/>
  <c r="L490" i="1" s="1"/>
  <c r="J491" i="1"/>
  <c r="L491" i="1" s="1"/>
  <c r="J492" i="1"/>
  <c r="L492" i="1" s="1"/>
  <c r="J493" i="1"/>
  <c r="L493" i="1" s="1"/>
  <c r="J494" i="1"/>
  <c r="L494" i="1" s="1"/>
  <c r="J495" i="1"/>
  <c r="L495" i="1" s="1"/>
  <c r="J496" i="1"/>
  <c r="L496" i="1" s="1"/>
  <c r="J497" i="1"/>
  <c r="L497" i="1" s="1"/>
  <c r="J498" i="1"/>
  <c r="L498" i="1" s="1"/>
  <c r="J499" i="1"/>
  <c r="L499" i="1" s="1"/>
  <c r="J500" i="1"/>
  <c r="L500" i="1" s="1"/>
  <c r="J501" i="1"/>
  <c r="L501" i="1" s="1"/>
  <c r="J502" i="1"/>
  <c r="L502" i="1" s="1"/>
  <c r="J503" i="1"/>
  <c r="L503" i="1" s="1"/>
  <c r="J504" i="1"/>
  <c r="L504" i="1" s="1"/>
  <c r="J505" i="1"/>
  <c r="L505" i="1" s="1"/>
  <c r="J506" i="1"/>
  <c r="L506" i="1" s="1"/>
  <c r="J507" i="1"/>
  <c r="L507" i="1" s="1"/>
  <c r="J508" i="1"/>
  <c r="L508" i="1" s="1"/>
  <c r="J509" i="1"/>
  <c r="L509" i="1" s="1"/>
  <c r="J510" i="1"/>
  <c r="L510" i="1" s="1"/>
  <c r="J511" i="1"/>
  <c r="L511" i="1" s="1"/>
  <c r="J512" i="1"/>
  <c r="L512" i="1" s="1"/>
  <c r="J513" i="1"/>
  <c r="L513" i="1" s="1"/>
  <c r="J514" i="1"/>
  <c r="L514" i="1" s="1"/>
  <c r="J515" i="1"/>
  <c r="L515" i="1" s="1"/>
  <c r="J516" i="1"/>
  <c r="L516" i="1" s="1"/>
  <c r="J517" i="1"/>
  <c r="L517" i="1" s="1"/>
  <c r="J518" i="1"/>
  <c r="L518" i="1" s="1"/>
  <c r="J519" i="1"/>
  <c r="L519" i="1" s="1"/>
  <c r="J520" i="1"/>
  <c r="L520" i="1" s="1"/>
  <c r="J521" i="1"/>
  <c r="L521" i="1" s="1"/>
  <c r="J522" i="1"/>
  <c r="L522" i="1" s="1"/>
  <c r="J523" i="1"/>
  <c r="L523" i="1" s="1"/>
  <c r="J524" i="1"/>
  <c r="L524" i="1" s="1"/>
  <c r="J525" i="1"/>
  <c r="L525" i="1" s="1"/>
  <c r="J526" i="1"/>
  <c r="L526" i="1" s="1"/>
  <c r="J527" i="1"/>
  <c r="L527" i="1" s="1"/>
  <c r="J528" i="1"/>
  <c r="L528" i="1" s="1"/>
  <c r="J529" i="1"/>
  <c r="L529" i="1" s="1"/>
  <c r="J530" i="1"/>
  <c r="L530" i="1" s="1"/>
  <c r="J531" i="1"/>
  <c r="L531" i="1" s="1"/>
  <c r="J532" i="1"/>
  <c r="L532" i="1" s="1"/>
  <c r="J533" i="1"/>
  <c r="L533" i="1" s="1"/>
  <c r="J534" i="1"/>
  <c r="L534" i="1" s="1"/>
  <c r="J535" i="1"/>
  <c r="L535" i="1" s="1"/>
  <c r="J536" i="1"/>
  <c r="L536" i="1" s="1"/>
  <c r="J537" i="1"/>
  <c r="L537" i="1" s="1"/>
  <c r="J538" i="1"/>
  <c r="L538" i="1" s="1"/>
  <c r="J539" i="1"/>
  <c r="L539" i="1" s="1"/>
  <c r="J540" i="1"/>
  <c r="L540" i="1" s="1"/>
  <c r="J541" i="1"/>
  <c r="L541" i="1" s="1"/>
  <c r="J542" i="1"/>
  <c r="L542" i="1" s="1"/>
  <c r="J543" i="1"/>
  <c r="L543" i="1" s="1"/>
  <c r="J544" i="1"/>
  <c r="L544" i="1" s="1"/>
  <c r="J545" i="1"/>
  <c r="L545" i="1" s="1"/>
  <c r="J546" i="1"/>
  <c r="L546" i="1" s="1"/>
  <c r="J547" i="1"/>
  <c r="L547" i="1" s="1"/>
  <c r="J548" i="1"/>
  <c r="L548" i="1" s="1"/>
  <c r="J549" i="1"/>
  <c r="L549" i="1" s="1"/>
  <c r="J550" i="1"/>
  <c r="L550" i="1" s="1"/>
  <c r="J551" i="1"/>
  <c r="L551" i="1" s="1"/>
  <c r="J552" i="1"/>
  <c r="L552" i="1" s="1"/>
  <c r="J553" i="1"/>
  <c r="L553" i="1" s="1"/>
  <c r="J554" i="1"/>
  <c r="L554" i="1" s="1"/>
  <c r="J555" i="1"/>
  <c r="L555" i="1" s="1"/>
  <c r="J556" i="1"/>
  <c r="L556" i="1" s="1"/>
  <c r="J557" i="1"/>
  <c r="L557" i="1" s="1"/>
  <c r="J558" i="1"/>
  <c r="L558" i="1" s="1"/>
  <c r="J559" i="1"/>
  <c r="L559" i="1" s="1"/>
  <c r="J560" i="1"/>
  <c r="L560" i="1" s="1"/>
  <c r="J561" i="1"/>
  <c r="L561" i="1" s="1"/>
  <c r="J562" i="1"/>
  <c r="L562" i="1" s="1"/>
  <c r="J563" i="1"/>
  <c r="L563" i="1" s="1"/>
  <c r="J564" i="1"/>
  <c r="L564" i="1" s="1"/>
  <c r="J565" i="1"/>
  <c r="L565" i="1" s="1"/>
  <c r="J566" i="1"/>
  <c r="L566" i="1" s="1"/>
  <c r="J567" i="1"/>
  <c r="L567" i="1" s="1"/>
  <c r="J568" i="1"/>
  <c r="L568" i="1" s="1"/>
  <c r="J569" i="1"/>
  <c r="L569" i="1" s="1"/>
  <c r="J570" i="1"/>
  <c r="L570" i="1" s="1"/>
  <c r="J571" i="1"/>
  <c r="L571" i="1" s="1"/>
  <c r="J572" i="1"/>
  <c r="L572" i="1" s="1"/>
  <c r="J573" i="1"/>
  <c r="L573" i="1" s="1"/>
  <c r="J574" i="1"/>
  <c r="L574" i="1" s="1"/>
  <c r="J575" i="1"/>
  <c r="L575" i="1" s="1"/>
  <c r="J576" i="1"/>
  <c r="L576" i="1" s="1"/>
  <c r="J577" i="1"/>
  <c r="L577" i="1" s="1"/>
  <c r="J578" i="1"/>
  <c r="L578" i="1" s="1"/>
  <c r="J579" i="1"/>
  <c r="L579" i="1" s="1"/>
  <c r="J580" i="1"/>
  <c r="L580" i="1" s="1"/>
  <c r="J581" i="1"/>
  <c r="L581" i="1" s="1"/>
  <c r="J582" i="1"/>
  <c r="L582" i="1" s="1"/>
  <c r="J583" i="1"/>
  <c r="L583" i="1" s="1"/>
  <c r="J584" i="1"/>
  <c r="L584" i="1" s="1"/>
  <c r="J585" i="1"/>
  <c r="L585" i="1" s="1"/>
  <c r="J586" i="1"/>
  <c r="L586" i="1" s="1"/>
  <c r="J587" i="1"/>
  <c r="L587" i="1" s="1"/>
  <c r="J588" i="1"/>
  <c r="L588" i="1" s="1"/>
  <c r="J589" i="1"/>
  <c r="L589" i="1" s="1"/>
  <c r="J590" i="1"/>
  <c r="L590" i="1" s="1"/>
  <c r="J591" i="1"/>
  <c r="L591" i="1" s="1"/>
  <c r="J592" i="1"/>
  <c r="L592" i="1" s="1"/>
  <c r="J593" i="1"/>
  <c r="L593" i="1" s="1"/>
  <c r="J594" i="1"/>
  <c r="L594" i="1" s="1"/>
  <c r="J595" i="1"/>
  <c r="L595" i="1" s="1"/>
  <c r="J596" i="1"/>
  <c r="L596" i="1" s="1"/>
  <c r="J597" i="1"/>
  <c r="L597" i="1" s="1"/>
  <c r="J598" i="1"/>
  <c r="L598" i="1" s="1"/>
  <c r="J599" i="1"/>
  <c r="L599" i="1" s="1"/>
  <c r="J600" i="1"/>
  <c r="L600" i="1" s="1"/>
  <c r="J601" i="1"/>
  <c r="L601" i="1" s="1"/>
  <c r="J602" i="1"/>
  <c r="L602" i="1" s="1"/>
  <c r="J603" i="1"/>
  <c r="L603" i="1" s="1"/>
  <c r="J604" i="1"/>
  <c r="L604" i="1" s="1"/>
  <c r="J605" i="1"/>
  <c r="L605" i="1" s="1"/>
  <c r="J606" i="1"/>
  <c r="L606" i="1" s="1"/>
  <c r="J607" i="1"/>
  <c r="L607" i="1" s="1"/>
  <c r="J608" i="1"/>
  <c r="L608" i="1" s="1"/>
  <c r="J609" i="1"/>
  <c r="L609" i="1" s="1"/>
  <c r="J610" i="1"/>
  <c r="L610" i="1" s="1"/>
  <c r="J611" i="1"/>
  <c r="L611" i="1" s="1"/>
  <c r="J612" i="1"/>
  <c r="L612" i="1" s="1"/>
  <c r="J613" i="1"/>
  <c r="L613" i="1" s="1"/>
  <c r="J614" i="1"/>
  <c r="L614" i="1" s="1"/>
  <c r="J615" i="1"/>
  <c r="L615" i="1" s="1"/>
  <c r="J616" i="1"/>
  <c r="L616" i="1" s="1"/>
  <c r="J617" i="1"/>
  <c r="L617" i="1" s="1"/>
  <c r="J618" i="1"/>
  <c r="L618" i="1" s="1"/>
  <c r="J619" i="1"/>
  <c r="L619" i="1" s="1"/>
  <c r="J620" i="1"/>
  <c r="L620" i="1" s="1"/>
  <c r="J621" i="1"/>
  <c r="L621" i="1" s="1"/>
  <c r="J622" i="1"/>
  <c r="L622" i="1" s="1"/>
  <c r="J623" i="1"/>
  <c r="L623" i="1" s="1"/>
  <c r="J624" i="1"/>
  <c r="L624" i="1" s="1"/>
  <c r="J625" i="1"/>
  <c r="L625" i="1" s="1"/>
  <c r="J626" i="1"/>
  <c r="L626" i="1" s="1"/>
  <c r="J627" i="1"/>
  <c r="L627" i="1" s="1"/>
  <c r="J628" i="1"/>
  <c r="L628" i="1" s="1"/>
  <c r="J629" i="1"/>
  <c r="L629" i="1" s="1"/>
  <c r="J630" i="1"/>
  <c r="L630" i="1" s="1"/>
  <c r="J631" i="1"/>
  <c r="L631" i="1" s="1"/>
  <c r="J632" i="1"/>
  <c r="L632" i="1" s="1"/>
  <c r="J633" i="1"/>
  <c r="L633" i="1" s="1"/>
  <c r="J634" i="1"/>
  <c r="L634" i="1" s="1"/>
  <c r="J635" i="1"/>
  <c r="L635" i="1" s="1"/>
  <c r="J636" i="1"/>
  <c r="L636" i="1" s="1"/>
  <c r="J637" i="1"/>
  <c r="L637" i="1" s="1"/>
  <c r="J638" i="1"/>
  <c r="L638" i="1" s="1"/>
  <c r="J639" i="1"/>
  <c r="L639" i="1" s="1"/>
  <c r="J640" i="1"/>
  <c r="L640" i="1" s="1"/>
  <c r="J641" i="1"/>
  <c r="L641" i="1" s="1"/>
  <c r="J642" i="1"/>
  <c r="L642" i="1" s="1"/>
  <c r="J643" i="1"/>
  <c r="L643" i="1" s="1"/>
  <c r="J644" i="1"/>
  <c r="L644" i="1" s="1"/>
  <c r="J645" i="1"/>
  <c r="L645" i="1" s="1"/>
  <c r="J646" i="1"/>
  <c r="L646" i="1" s="1"/>
  <c r="J647" i="1"/>
  <c r="L647" i="1" s="1"/>
  <c r="J648" i="1"/>
  <c r="L648" i="1" s="1"/>
  <c r="J649" i="1"/>
  <c r="L649" i="1" s="1"/>
  <c r="J650" i="1"/>
  <c r="L650" i="1" s="1"/>
  <c r="J651" i="1"/>
  <c r="L651" i="1" s="1"/>
  <c r="J652" i="1"/>
  <c r="L652" i="1" s="1"/>
  <c r="J653" i="1"/>
  <c r="L653" i="1" s="1"/>
  <c r="J654" i="1"/>
  <c r="L654" i="1" s="1"/>
  <c r="J655" i="1"/>
  <c r="L655" i="1" s="1"/>
  <c r="J656" i="1"/>
  <c r="L656" i="1" s="1"/>
  <c r="J657" i="1"/>
  <c r="L657" i="1" s="1"/>
  <c r="J658" i="1"/>
  <c r="L658" i="1" s="1"/>
  <c r="J659" i="1"/>
  <c r="L659" i="1" s="1"/>
  <c r="J660" i="1"/>
  <c r="L660" i="1" s="1"/>
  <c r="J661" i="1"/>
  <c r="L661" i="1" s="1"/>
  <c r="J662" i="1"/>
  <c r="L662" i="1" s="1"/>
  <c r="J663" i="1"/>
  <c r="L663" i="1" s="1"/>
  <c r="J664" i="1"/>
  <c r="L664" i="1" s="1"/>
  <c r="J665" i="1"/>
  <c r="L665" i="1" s="1"/>
  <c r="J666" i="1"/>
  <c r="L666" i="1" s="1"/>
  <c r="J667" i="1"/>
  <c r="L667" i="1" s="1"/>
  <c r="J668" i="1"/>
  <c r="L668" i="1" s="1"/>
  <c r="J669" i="1"/>
  <c r="L669" i="1" s="1"/>
  <c r="J670" i="1"/>
  <c r="L670" i="1" s="1"/>
  <c r="J671" i="1"/>
  <c r="L671" i="1" s="1"/>
  <c r="J672" i="1"/>
  <c r="L672" i="1" s="1"/>
  <c r="J673" i="1"/>
  <c r="L673" i="1" s="1"/>
  <c r="J674" i="1"/>
  <c r="L674" i="1" s="1"/>
  <c r="J675" i="1"/>
  <c r="L675" i="1" s="1"/>
  <c r="J676" i="1"/>
  <c r="L676" i="1" s="1"/>
  <c r="J677" i="1"/>
  <c r="L677" i="1" s="1"/>
  <c r="J678" i="1"/>
  <c r="L678" i="1" s="1"/>
  <c r="J679" i="1"/>
  <c r="L679" i="1" s="1"/>
  <c r="J680" i="1"/>
  <c r="L680" i="1" s="1"/>
  <c r="J681" i="1"/>
  <c r="L681" i="1" s="1"/>
  <c r="J682" i="1"/>
  <c r="L682" i="1" s="1"/>
  <c r="J683" i="1"/>
  <c r="L683" i="1" s="1"/>
  <c r="J684" i="1"/>
  <c r="L684" i="1" s="1"/>
  <c r="J685" i="1"/>
  <c r="L685" i="1" s="1"/>
  <c r="J686" i="1"/>
  <c r="L686" i="1" s="1"/>
  <c r="J687" i="1"/>
  <c r="L687" i="1" s="1"/>
  <c r="J688" i="1"/>
  <c r="L688" i="1" s="1"/>
  <c r="J689" i="1"/>
  <c r="L689" i="1" s="1"/>
  <c r="J690" i="1"/>
  <c r="L690" i="1" s="1"/>
  <c r="J691" i="1"/>
  <c r="L691" i="1" s="1"/>
  <c r="J692" i="1"/>
  <c r="L692" i="1" s="1"/>
  <c r="J693" i="1"/>
  <c r="L693" i="1" s="1"/>
  <c r="J694" i="1"/>
  <c r="L694" i="1" s="1"/>
  <c r="J695" i="1"/>
  <c r="L695" i="1" s="1"/>
  <c r="J696" i="1"/>
  <c r="L696" i="1" s="1"/>
  <c r="J697" i="1"/>
  <c r="L697" i="1" s="1"/>
  <c r="J698" i="1"/>
  <c r="L698" i="1" s="1"/>
  <c r="J699" i="1"/>
  <c r="L699" i="1" s="1"/>
  <c r="J700" i="1"/>
  <c r="L700" i="1" s="1"/>
  <c r="J701" i="1"/>
  <c r="L701" i="1" s="1"/>
  <c r="J702" i="1"/>
  <c r="L702" i="1" s="1"/>
  <c r="J703" i="1"/>
  <c r="L703" i="1" s="1"/>
  <c r="J704" i="1"/>
  <c r="L704" i="1" s="1"/>
  <c r="J705" i="1"/>
  <c r="L705" i="1" s="1"/>
  <c r="J706" i="1"/>
  <c r="L706" i="1" s="1"/>
  <c r="J707" i="1"/>
  <c r="L707" i="1" s="1"/>
  <c r="J708" i="1"/>
  <c r="L708" i="1" s="1"/>
  <c r="J709" i="1"/>
  <c r="L709" i="1" s="1"/>
  <c r="J710" i="1"/>
  <c r="L710" i="1" s="1"/>
  <c r="J711" i="1"/>
  <c r="L711" i="1" s="1"/>
  <c r="J712" i="1"/>
  <c r="L712" i="1" s="1"/>
  <c r="J713" i="1"/>
  <c r="L713" i="1" s="1"/>
  <c r="J714" i="1"/>
  <c r="L714" i="1" s="1"/>
  <c r="J715" i="1"/>
  <c r="L715" i="1" s="1"/>
  <c r="J716" i="1"/>
  <c r="L716" i="1" s="1"/>
  <c r="J717" i="1"/>
  <c r="L717" i="1" s="1"/>
  <c r="J718" i="1"/>
  <c r="L718" i="1" s="1"/>
  <c r="J719" i="1"/>
  <c r="L719" i="1" s="1"/>
  <c r="J720" i="1"/>
  <c r="L720" i="1" s="1"/>
  <c r="J721" i="1"/>
  <c r="L721" i="1" s="1"/>
  <c r="J722" i="1"/>
  <c r="L722" i="1" s="1"/>
  <c r="J723" i="1"/>
  <c r="L723" i="1" s="1"/>
  <c r="J724" i="1"/>
  <c r="L724" i="1" s="1"/>
  <c r="J725" i="1"/>
  <c r="L725" i="1" s="1"/>
  <c r="J726" i="1"/>
  <c r="L726" i="1" s="1"/>
  <c r="J727" i="1"/>
  <c r="L727" i="1" s="1"/>
  <c r="J728" i="1"/>
  <c r="L728" i="1" s="1"/>
  <c r="J729" i="1"/>
  <c r="L729" i="1" s="1"/>
  <c r="J730" i="1"/>
  <c r="L730" i="1" s="1"/>
  <c r="J731" i="1"/>
  <c r="L731" i="1" s="1"/>
  <c r="J732" i="1"/>
  <c r="L732" i="1" s="1"/>
  <c r="J733" i="1"/>
  <c r="L733" i="1" s="1"/>
  <c r="J734" i="1"/>
  <c r="L734" i="1" s="1"/>
  <c r="J735" i="1"/>
  <c r="L735" i="1" s="1"/>
  <c r="J736" i="1"/>
  <c r="L736" i="1" s="1"/>
  <c r="J737" i="1"/>
  <c r="L737" i="1" s="1"/>
  <c r="J738" i="1"/>
  <c r="L738" i="1" s="1"/>
  <c r="J739" i="1"/>
  <c r="L739" i="1" s="1"/>
  <c r="J740" i="1"/>
  <c r="L740" i="1" s="1"/>
  <c r="J741" i="1"/>
  <c r="L741" i="1" s="1"/>
  <c r="J742" i="1"/>
  <c r="L742" i="1" s="1"/>
  <c r="J743" i="1"/>
  <c r="L743" i="1" s="1"/>
  <c r="J744" i="1"/>
  <c r="L744" i="1" s="1"/>
  <c r="J745" i="1"/>
  <c r="L745" i="1" s="1"/>
  <c r="J746" i="1"/>
  <c r="L746" i="1" s="1"/>
  <c r="J747" i="1"/>
  <c r="L747" i="1" s="1"/>
  <c r="J748" i="1"/>
  <c r="L748" i="1" s="1"/>
  <c r="J749" i="1"/>
  <c r="L749" i="1" s="1"/>
  <c r="J750" i="1"/>
  <c r="L750" i="1" s="1"/>
  <c r="J751" i="1"/>
  <c r="L751" i="1" s="1"/>
  <c r="J752" i="1"/>
  <c r="L752" i="1" s="1"/>
  <c r="J753" i="1"/>
  <c r="L753" i="1" s="1"/>
  <c r="J754" i="1"/>
  <c r="L754" i="1" s="1"/>
  <c r="J755" i="1"/>
  <c r="L755" i="1" s="1"/>
  <c r="J756" i="1"/>
  <c r="L756" i="1" s="1"/>
  <c r="J757" i="1"/>
  <c r="L757" i="1" s="1"/>
  <c r="J758" i="1"/>
  <c r="L758" i="1" s="1"/>
  <c r="J759" i="1"/>
  <c r="L759" i="1" s="1"/>
  <c r="J760" i="1"/>
  <c r="L760" i="1" s="1"/>
  <c r="J761" i="1"/>
  <c r="L761" i="1" s="1"/>
  <c r="J762" i="1"/>
  <c r="L762" i="1" s="1"/>
  <c r="J763" i="1"/>
  <c r="L763" i="1" s="1"/>
  <c r="J764" i="1"/>
  <c r="L764" i="1" s="1"/>
  <c r="J765" i="1"/>
  <c r="L765" i="1" s="1"/>
  <c r="J766" i="1"/>
  <c r="L766" i="1" s="1"/>
  <c r="J767" i="1"/>
  <c r="L767" i="1" s="1"/>
  <c r="J768" i="1"/>
  <c r="L768" i="1" s="1"/>
  <c r="J769" i="1"/>
  <c r="L769" i="1" s="1"/>
  <c r="J770" i="1"/>
  <c r="L770" i="1" s="1"/>
  <c r="J771" i="1"/>
  <c r="L771" i="1" s="1"/>
  <c r="J772" i="1"/>
  <c r="L772" i="1" s="1"/>
  <c r="J773" i="1"/>
  <c r="L773" i="1" s="1"/>
  <c r="J774" i="1"/>
  <c r="L774" i="1" s="1"/>
  <c r="J775" i="1"/>
  <c r="L775" i="1" s="1"/>
  <c r="J776" i="1"/>
  <c r="L776" i="1" s="1"/>
  <c r="J777" i="1"/>
  <c r="L777" i="1" s="1"/>
  <c r="J778" i="1"/>
  <c r="L778" i="1" s="1"/>
  <c r="J779" i="1"/>
  <c r="L779" i="1" s="1"/>
  <c r="J780" i="1"/>
  <c r="L780" i="1" s="1"/>
  <c r="J781" i="1"/>
  <c r="L781" i="1" s="1"/>
  <c r="J782" i="1"/>
  <c r="L782" i="1" s="1"/>
  <c r="J783" i="1"/>
  <c r="L783" i="1" s="1"/>
  <c r="J784" i="1"/>
  <c r="L784" i="1" s="1"/>
  <c r="J785" i="1"/>
  <c r="L785" i="1" s="1"/>
  <c r="J786" i="1"/>
  <c r="L786" i="1" s="1"/>
  <c r="J787" i="1"/>
  <c r="L787" i="1" s="1"/>
  <c r="J788" i="1"/>
  <c r="L788" i="1" s="1"/>
  <c r="J789" i="1"/>
  <c r="L789" i="1" s="1"/>
  <c r="J790" i="1"/>
  <c r="L790" i="1" s="1"/>
  <c r="J791" i="1"/>
  <c r="L791" i="1" s="1"/>
  <c r="J792" i="1"/>
  <c r="L792" i="1" s="1"/>
  <c r="J793" i="1"/>
  <c r="L793" i="1" s="1"/>
  <c r="J794" i="1"/>
  <c r="L794" i="1" s="1"/>
  <c r="J795" i="1"/>
  <c r="L795" i="1" s="1"/>
  <c r="J796" i="1"/>
  <c r="L796" i="1" s="1"/>
  <c r="J797" i="1"/>
  <c r="L797" i="1" s="1"/>
  <c r="J798" i="1"/>
  <c r="L798" i="1" s="1"/>
  <c r="J799" i="1"/>
  <c r="L799" i="1" s="1"/>
  <c r="J800" i="1"/>
  <c r="L800" i="1" s="1"/>
  <c r="J801" i="1"/>
  <c r="L801" i="1" s="1"/>
  <c r="J802" i="1"/>
  <c r="L802" i="1" s="1"/>
  <c r="J803" i="1"/>
  <c r="L803" i="1" s="1"/>
  <c r="J804" i="1"/>
  <c r="L804" i="1" s="1"/>
  <c r="J805" i="1"/>
  <c r="L805" i="1" s="1"/>
  <c r="J806" i="1"/>
  <c r="L806" i="1" s="1"/>
  <c r="J807" i="1"/>
  <c r="L807" i="1" s="1"/>
  <c r="J808" i="1"/>
  <c r="L808" i="1" s="1"/>
  <c r="J809" i="1"/>
  <c r="L809" i="1" s="1"/>
  <c r="J810" i="1"/>
  <c r="L810" i="1" s="1"/>
  <c r="J811" i="1"/>
  <c r="L811" i="1" s="1"/>
  <c r="J812" i="1"/>
  <c r="L812" i="1" s="1"/>
  <c r="J813" i="1"/>
  <c r="L813" i="1" s="1"/>
  <c r="J814" i="1"/>
  <c r="L814" i="1" s="1"/>
  <c r="J815" i="1"/>
  <c r="L815" i="1" s="1"/>
  <c r="J816" i="1"/>
  <c r="L816" i="1" s="1"/>
  <c r="J817" i="1"/>
  <c r="L817" i="1" s="1"/>
  <c r="J818" i="1"/>
  <c r="L818" i="1" s="1"/>
  <c r="J819" i="1"/>
  <c r="L819" i="1" s="1"/>
  <c r="J820" i="1"/>
  <c r="L820" i="1" s="1"/>
  <c r="J821" i="1"/>
  <c r="L821" i="1" s="1"/>
  <c r="J822" i="1"/>
  <c r="L822" i="1" s="1"/>
  <c r="J823" i="1"/>
  <c r="L823" i="1" s="1"/>
  <c r="J824" i="1"/>
  <c r="L824" i="1" s="1"/>
  <c r="J825" i="1"/>
  <c r="L825" i="1" s="1"/>
  <c r="J826" i="1"/>
  <c r="L826" i="1" s="1"/>
  <c r="J827" i="1"/>
  <c r="L827" i="1" s="1"/>
  <c r="J828" i="1"/>
  <c r="L828" i="1" s="1"/>
  <c r="J829" i="1"/>
  <c r="L829" i="1" s="1"/>
  <c r="J830" i="1"/>
  <c r="L830" i="1" s="1"/>
  <c r="J831" i="1"/>
  <c r="L831" i="1" s="1"/>
  <c r="J832" i="1"/>
  <c r="L832" i="1" s="1"/>
  <c r="J833" i="1"/>
  <c r="L833" i="1" s="1"/>
  <c r="J834" i="1"/>
  <c r="L834" i="1" s="1"/>
  <c r="J835" i="1"/>
  <c r="L835" i="1" s="1"/>
  <c r="J836" i="1"/>
  <c r="L836" i="1" s="1"/>
  <c r="J837" i="1"/>
  <c r="L837" i="1" s="1"/>
  <c r="J838" i="1"/>
  <c r="L838" i="1" s="1"/>
  <c r="J839" i="1"/>
  <c r="L839" i="1" s="1"/>
  <c r="J840" i="1"/>
  <c r="L840" i="1" s="1"/>
  <c r="J841" i="1"/>
  <c r="L841" i="1" s="1"/>
  <c r="J842" i="1"/>
  <c r="L842" i="1" s="1"/>
  <c r="J843" i="1"/>
  <c r="L843" i="1" s="1"/>
  <c r="J844" i="1"/>
  <c r="L844" i="1" s="1"/>
  <c r="J845" i="1"/>
  <c r="L845" i="1" s="1"/>
  <c r="J846" i="1"/>
  <c r="L846" i="1" s="1"/>
  <c r="J847" i="1"/>
  <c r="L847" i="1" s="1"/>
  <c r="J848" i="1"/>
  <c r="L848" i="1" s="1"/>
  <c r="J849" i="1"/>
  <c r="L849" i="1" s="1"/>
  <c r="J850" i="1"/>
  <c r="L850" i="1" s="1"/>
  <c r="J851" i="1"/>
  <c r="L851" i="1" s="1"/>
  <c r="J852" i="1"/>
  <c r="L852" i="1" s="1"/>
  <c r="J853" i="1"/>
  <c r="L853" i="1" s="1"/>
  <c r="J854" i="1"/>
  <c r="L854" i="1" s="1"/>
  <c r="J855" i="1"/>
  <c r="L855" i="1" s="1"/>
  <c r="J856" i="1"/>
  <c r="L856" i="1" s="1"/>
  <c r="J857" i="1"/>
  <c r="L857" i="1" s="1"/>
  <c r="J858" i="1"/>
  <c r="L858" i="1" s="1"/>
  <c r="J859" i="1"/>
  <c r="L859" i="1" s="1"/>
  <c r="J860" i="1"/>
  <c r="L860" i="1" s="1"/>
  <c r="J861" i="1"/>
  <c r="L861" i="1" s="1"/>
  <c r="J862" i="1"/>
  <c r="L862" i="1" s="1"/>
  <c r="J863" i="1"/>
  <c r="L863" i="1" s="1"/>
  <c r="J864" i="1"/>
  <c r="L864" i="1" s="1"/>
  <c r="J865" i="1"/>
  <c r="L865" i="1" s="1"/>
  <c r="J866" i="1"/>
  <c r="L866" i="1" s="1"/>
  <c r="J867" i="1"/>
  <c r="L867" i="1" s="1"/>
  <c r="J868" i="1"/>
  <c r="L868" i="1" s="1"/>
  <c r="J869" i="1"/>
  <c r="L869" i="1" s="1"/>
  <c r="J870" i="1"/>
  <c r="L870" i="1" s="1"/>
  <c r="J871" i="1"/>
  <c r="L871" i="1" s="1"/>
  <c r="J872" i="1"/>
  <c r="L872" i="1" s="1"/>
  <c r="J873" i="1"/>
  <c r="L873" i="1" s="1"/>
  <c r="J874" i="1"/>
  <c r="L874" i="1" s="1"/>
  <c r="J875" i="1"/>
  <c r="L875" i="1" s="1"/>
  <c r="J876" i="1"/>
  <c r="L876" i="1" s="1"/>
  <c r="J877" i="1"/>
  <c r="L877" i="1" s="1"/>
  <c r="J878" i="1"/>
  <c r="L878" i="1" s="1"/>
  <c r="J879" i="1"/>
  <c r="L879" i="1" s="1"/>
  <c r="J880" i="1"/>
  <c r="L880" i="1" s="1"/>
  <c r="J881" i="1"/>
  <c r="L881" i="1" s="1"/>
  <c r="J882" i="1"/>
  <c r="L882" i="1" s="1"/>
  <c r="J883" i="1"/>
  <c r="L883" i="1" s="1"/>
  <c r="J884" i="1"/>
  <c r="L884" i="1" s="1"/>
  <c r="J885" i="1"/>
  <c r="L885" i="1" s="1"/>
  <c r="J886" i="1"/>
  <c r="L886" i="1" s="1"/>
  <c r="J887" i="1"/>
  <c r="L887" i="1" s="1"/>
  <c r="J888" i="1"/>
  <c r="L888" i="1" s="1"/>
  <c r="J889" i="1"/>
  <c r="L889" i="1" s="1"/>
  <c r="J890" i="1"/>
  <c r="L890" i="1" s="1"/>
  <c r="J891" i="1"/>
  <c r="L891" i="1" s="1"/>
  <c r="J892" i="1"/>
  <c r="L892" i="1" s="1"/>
  <c r="J893" i="1"/>
  <c r="L893" i="1" s="1"/>
  <c r="J894" i="1"/>
  <c r="L894" i="1" s="1"/>
  <c r="J895" i="1"/>
  <c r="L895" i="1" s="1"/>
  <c r="J896" i="1"/>
  <c r="L896" i="1" s="1"/>
  <c r="J897" i="1"/>
  <c r="L897" i="1" s="1"/>
  <c r="J898" i="1"/>
  <c r="L898" i="1" s="1"/>
  <c r="J899" i="1"/>
  <c r="L899" i="1" s="1"/>
  <c r="J900" i="1"/>
  <c r="L900" i="1" s="1"/>
  <c r="J901" i="1"/>
  <c r="L901" i="1" s="1"/>
  <c r="J902" i="1"/>
  <c r="L902" i="1" s="1"/>
  <c r="J903" i="1"/>
  <c r="L903" i="1" s="1"/>
  <c r="J904" i="1"/>
  <c r="L904" i="1" s="1"/>
  <c r="J905" i="1"/>
  <c r="L905" i="1" s="1"/>
  <c r="J906" i="1"/>
  <c r="L906" i="1" s="1"/>
  <c r="J907" i="1"/>
  <c r="L907" i="1" s="1"/>
  <c r="J908" i="1"/>
  <c r="L908" i="1" s="1"/>
  <c r="J909" i="1"/>
  <c r="L909" i="1" s="1"/>
  <c r="J910" i="1"/>
  <c r="L910" i="1" s="1"/>
  <c r="J911" i="1"/>
  <c r="L911" i="1" s="1"/>
  <c r="J912" i="1"/>
  <c r="L912" i="1" s="1"/>
  <c r="J913" i="1"/>
  <c r="L913" i="1" s="1"/>
  <c r="J914" i="1"/>
  <c r="L914" i="1" s="1"/>
  <c r="J915" i="1"/>
  <c r="L915" i="1" s="1"/>
  <c r="J916" i="1"/>
  <c r="L916" i="1" s="1"/>
  <c r="J917" i="1"/>
  <c r="L917" i="1" s="1"/>
  <c r="J918" i="1"/>
  <c r="L918" i="1" s="1"/>
  <c r="J919" i="1"/>
  <c r="L919" i="1" s="1"/>
  <c r="J920" i="1"/>
  <c r="L920" i="1" s="1"/>
  <c r="J921" i="1"/>
  <c r="L921" i="1" s="1"/>
  <c r="J922" i="1"/>
  <c r="L922" i="1" s="1"/>
  <c r="J923" i="1"/>
  <c r="L923" i="1" s="1"/>
  <c r="J924" i="1"/>
  <c r="L924" i="1" s="1"/>
  <c r="J925" i="1"/>
  <c r="L925" i="1" s="1"/>
  <c r="J926" i="1"/>
  <c r="L926" i="1" s="1"/>
  <c r="J927" i="1"/>
  <c r="L927" i="1" s="1"/>
  <c r="J928" i="1"/>
  <c r="L928" i="1" s="1"/>
  <c r="J929" i="1"/>
  <c r="L929" i="1" s="1"/>
  <c r="J930" i="1"/>
  <c r="L930" i="1" s="1"/>
  <c r="J931" i="1"/>
  <c r="L931" i="1" s="1"/>
  <c r="J932" i="1"/>
  <c r="L932" i="1" s="1"/>
  <c r="J933" i="1"/>
  <c r="L933" i="1" s="1"/>
  <c r="J934" i="1"/>
  <c r="L934" i="1" s="1"/>
  <c r="J935" i="1"/>
  <c r="L935" i="1" s="1"/>
  <c r="J936" i="1"/>
  <c r="L936" i="1" s="1"/>
  <c r="J937" i="1"/>
  <c r="L937" i="1" s="1"/>
  <c r="J938" i="1"/>
  <c r="L938" i="1" s="1"/>
  <c r="J939" i="1"/>
  <c r="L939" i="1" s="1"/>
  <c r="J940" i="1"/>
  <c r="L940" i="1" s="1"/>
  <c r="J941" i="1"/>
  <c r="L941" i="1" s="1"/>
  <c r="J942" i="1"/>
  <c r="L942" i="1" s="1"/>
  <c r="J943" i="1"/>
  <c r="L943" i="1" s="1"/>
  <c r="J944" i="1"/>
  <c r="L944" i="1" s="1"/>
  <c r="J945" i="1"/>
  <c r="L945" i="1" s="1"/>
  <c r="J946" i="1"/>
  <c r="L946" i="1" s="1"/>
  <c r="J947" i="1"/>
  <c r="L947" i="1" s="1"/>
  <c r="J948" i="1"/>
  <c r="L948" i="1" s="1"/>
  <c r="J949" i="1"/>
  <c r="L949" i="1" s="1"/>
  <c r="J950" i="1"/>
  <c r="L950" i="1" s="1"/>
  <c r="J951" i="1"/>
  <c r="L951" i="1" s="1"/>
  <c r="J952" i="1"/>
  <c r="L952" i="1" s="1"/>
  <c r="J953" i="1"/>
  <c r="L953" i="1" s="1"/>
  <c r="J954" i="1"/>
  <c r="L954" i="1" s="1"/>
  <c r="J955" i="1"/>
  <c r="L955" i="1" s="1"/>
  <c r="J956" i="1"/>
  <c r="L956" i="1" s="1"/>
  <c r="J957" i="1"/>
  <c r="L957" i="1" s="1"/>
  <c r="J958" i="1"/>
  <c r="L958" i="1" s="1"/>
  <c r="J959" i="1"/>
  <c r="L959" i="1" s="1"/>
  <c r="J960" i="1"/>
  <c r="L960" i="1" s="1"/>
  <c r="J961" i="1"/>
  <c r="L961" i="1" s="1"/>
  <c r="J962" i="1"/>
  <c r="L962" i="1" s="1"/>
  <c r="J963" i="1"/>
  <c r="L963" i="1" s="1"/>
  <c r="J964" i="1"/>
  <c r="L964" i="1" s="1"/>
  <c r="J965" i="1"/>
  <c r="L965" i="1" s="1"/>
  <c r="J966" i="1"/>
  <c r="L966" i="1" s="1"/>
  <c r="J967" i="1"/>
  <c r="L967" i="1" s="1"/>
  <c r="J968" i="1"/>
  <c r="L968" i="1" s="1"/>
  <c r="J969" i="1"/>
  <c r="L969" i="1" s="1"/>
  <c r="J970" i="1"/>
  <c r="L970" i="1" s="1"/>
  <c r="J971" i="1"/>
  <c r="L971" i="1" s="1"/>
  <c r="J972" i="1"/>
  <c r="L972" i="1" s="1"/>
  <c r="J973" i="1"/>
  <c r="L973" i="1" s="1"/>
  <c r="J974" i="1"/>
  <c r="L974" i="1" s="1"/>
  <c r="J975" i="1"/>
  <c r="L975" i="1" s="1"/>
  <c r="J976" i="1"/>
  <c r="L976" i="1" s="1"/>
  <c r="J977" i="1"/>
  <c r="L977" i="1" s="1"/>
  <c r="J978" i="1"/>
  <c r="L978" i="1" s="1"/>
  <c r="J979" i="1"/>
  <c r="L979" i="1" s="1"/>
  <c r="J980" i="1"/>
  <c r="L980" i="1" s="1"/>
  <c r="J981" i="1"/>
  <c r="L981" i="1" s="1"/>
  <c r="J982" i="1"/>
  <c r="L982" i="1" s="1"/>
  <c r="J983" i="1"/>
  <c r="L983" i="1" s="1"/>
  <c r="J984" i="1"/>
  <c r="L984" i="1" s="1"/>
  <c r="J985" i="1"/>
  <c r="L985" i="1" s="1"/>
  <c r="J986" i="1"/>
  <c r="L986" i="1" s="1"/>
  <c r="J987" i="1"/>
  <c r="L987" i="1" s="1"/>
  <c r="J988" i="1"/>
  <c r="L988" i="1" s="1"/>
  <c r="J989" i="1"/>
  <c r="L989" i="1" s="1"/>
  <c r="J990" i="1"/>
  <c r="L990" i="1" s="1"/>
  <c r="J991" i="1"/>
  <c r="L991" i="1" s="1"/>
  <c r="J992" i="1"/>
  <c r="L992" i="1" s="1"/>
  <c r="J993" i="1"/>
  <c r="L993" i="1" s="1"/>
  <c r="J994" i="1"/>
  <c r="L994" i="1" s="1"/>
  <c r="J995" i="1"/>
  <c r="L995" i="1" s="1"/>
  <c r="J996" i="1"/>
  <c r="L996" i="1" s="1"/>
  <c r="J997" i="1"/>
  <c r="L997" i="1" s="1"/>
  <c r="J998" i="1"/>
  <c r="L998" i="1" s="1"/>
  <c r="J999" i="1"/>
  <c r="L999" i="1" s="1"/>
  <c r="J1000" i="1"/>
  <c r="L1000" i="1" s="1"/>
  <c r="J1001" i="1"/>
  <c r="L1001" i="1" s="1"/>
  <c r="J1002" i="1"/>
  <c r="L1002" i="1" s="1"/>
  <c r="J1003" i="1"/>
  <c r="L1003" i="1" s="1"/>
  <c r="J1004" i="1"/>
  <c r="L1004" i="1" s="1"/>
  <c r="J1005" i="1"/>
  <c r="L1005" i="1" s="1"/>
  <c r="J1006" i="1"/>
  <c r="L1006" i="1" s="1"/>
  <c r="J1007" i="1"/>
  <c r="L1007" i="1" s="1"/>
  <c r="J1008" i="1"/>
  <c r="L1008" i="1" s="1"/>
  <c r="J1009" i="1"/>
  <c r="L1009" i="1" s="1"/>
  <c r="J1010" i="1"/>
  <c r="L1010" i="1" s="1"/>
  <c r="J1011" i="1"/>
  <c r="L1011" i="1" s="1"/>
  <c r="J1012" i="1"/>
  <c r="L1012" i="1" s="1"/>
  <c r="J1013" i="1"/>
  <c r="L1013" i="1" s="1"/>
  <c r="J1014" i="1"/>
  <c r="L1014" i="1" s="1"/>
  <c r="J1015" i="1"/>
  <c r="L1015" i="1" s="1"/>
  <c r="J1016" i="1"/>
  <c r="L1016" i="1" s="1"/>
  <c r="J1017" i="1"/>
  <c r="L1017" i="1" s="1"/>
  <c r="J1018" i="1"/>
  <c r="L1018" i="1" s="1"/>
  <c r="J1019" i="1"/>
  <c r="L1019" i="1" s="1"/>
  <c r="J1020" i="1"/>
  <c r="L1020" i="1" s="1"/>
  <c r="J1021" i="1"/>
  <c r="L1021" i="1" s="1"/>
  <c r="J1022" i="1"/>
  <c r="L1022" i="1" s="1"/>
  <c r="J1023" i="1"/>
  <c r="L1023" i="1" s="1"/>
  <c r="J1024" i="1"/>
  <c r="L1024" i="1" s="1"/>
  <c r="J1025" i="1"/>
  <c r="L1025" i="1" s="1"/>
  <c r="J1026" i="1"/>
  <c r="L1026" i="1" s="1"/>
  <c r="J1027" i="1"/>
  <c r="L1027" i="1" s="1"/>
  <c r="J1028" i="1"/>
  <c r="L1028" i="1" s="1"/>
  <c r="J1029" i="1"/>
  <c r="L1029" i="1" s="1"/>
  <c r="J1030" i="1"/>
  <c r="L1030" i="1" s="1"/>
  <c r="J1031" i="1"/>
  <c r="L1031" i="1" s="1"/>
  <c r="J1032" i="1"/>
  <c r="L1032" i="1" s="1"/>
  <c r="J1033" i="1"/>
  <c r="L1033" i="1" s="1"/>
  <c r="J1034" i="1"/>
  <c r="L1034" i="1" s="1"/>
  <c r="J1035" i="1"/>
  <c r="L1035" i="1" s="1"/>
  <c r="J1036" i="1"/>
  <c r="L1036" i="1" s="1"/>
  <c r="J1037" i="1"/>
  <c r="L1037" i="1" s="1"/>
  <c r="J1038" i="1"/>
  <c r="L1038" i="1" s="1"/>
  <c r="J1039" i="1"/>
  <c r="L1039" i="1" s="1"/>
  <c r="J1040" i="1"/>
  <c r="L1040" i="1" s="1"/>
  <c r="J1041" i="1"/>
  <c r="L1041" i="1" s="1"/>
  <c r="J1042" i="1"/>
  <c r="L1042" i="1" s="1"/>
  <c r="J1043" i="1"/>
  <c r="L1043" i="1" s="1"/>
  <c r="J1044" i="1"/>
  <c r="L1044" i="1" s="1"/>
  <c r="J1045" i="1"/>
  <c r="L1045" i="1" s="1"/>
  <c r="J1046" i="1"/>
  <c r="L1046" i="1" s="1"/>
  <c r="J1047" i="1"/>
  <c r="L1047" i="1" s="1"/>
  <c r="J1048" i="1"/>
  <c r="L1048" i="1" s="1"/>
  <c r="J1049" i="1"/>
  <c r="L1049" i="1" s="1"/>
  <c r="J1050" i="1"/>
  <c r="L1050" i="1" s="1"/>
  <c r="J1051" i="1"/>
  <c r="L1051" i="1" s="1"/>
  <c r="J1052" i="1"/>
  <c r="L1052" i="1" s="1"/>
  <c r="J1053" i="1"/>
  <c r="L1053" i="1" s="1"/>
  <c r="J1054" i="1"/>
  <c r="L1054" i="1" s="1"/>
  <c r="J1055" i="1"/>
  <c r="L1055" i="1" s="1"/>
  <c r="J1056" i="1"/>
  <c r="L1056" i="1" s="1"/>
  <c r="J1057" i="1"/>
  <c r="L1057" i="1" s="1"/>
  <c r="J1058" i="1"/>
  <c r="L1058" i="1" s="1"/>
  <c r="J1059" i="1"/>
  <c r="L1059" i="1" s="1"/>
  <c r="J1060" i="1"/>
  <c r="L1060" i="1" s="1"/>
  <c r="J1061" i="1"/>
  <c r="L1061" i="1" s="1"/>
  <c r="J1062" i="1"/>
  <c r="L1062" i="1" s="1"/>
  <c r="J1063" i="1"/>
  <c r="L1063" i="1" s="1"/>
  <c r="J1064" i="1"/>
  <c r="L1064" i="1" s="1"/>
  <c r="J1065" i="1"/>
  <c r="L1065" i="1" s="1"/>
  <c r="J1066" i="1"/>
  <c r="L1066" i="1" s="1"/>
  <c r="J1067" i="1"/>
  <c r="L1067" i="1" s="1"/>
  <c r="J1068" i="1"/>
  <c r="L1068" i="1" s="1"/>
  <c r="J1069" i="1"/>
  <c r="L1069" i="1" s="1"/>
  <c r="J1070" i="1"/>
  <c r="L1070" i="1" s="1"/>
  <c r="J1071" i="1"/>
  <c r="L1071" i="1" s="1"/>
  <c r="J1072" i="1"/>
  <c r="L1072" i="1" s="1"/>
  <c r="J1073" i="1"/>
  <c r="L1073" i="1" s="1"/>
  <c r="J1074" i="1"/>
  <c r="L1074" i="1" s="1"/>
  <c r="J1075" i="1"/>
  <c r="L1075" i="1" s="1"/>
  <c r="J1076" i="1"/>
  <c r="L1076" i="1" s="1"/>
  <c r="J1077" i="1"/>
  <c r="L1077" i="1" s="1"/>
  <c r="J1078" i="1"/>
  <c r="L1078" i="1" s="1"/>
  <c r="J1079" i="1"/>
  <c r="L1079" i="1" s="1"/>
  <c r="J1080" i="1"/>
  <c r="L1080" i="1" s="1"/>
  <c r="J1081" i="1"/>
  <c r="L1081" i="1" s="1"/>
  <c r="J1082" i="1"/>
  <c r="L1082" i="1" s="1"/>
  <c r="J1083" i="1"/>
  <c r="L1083" i="1" s="1"/>
  <c r="J1084" i="1"/>
  <c r="L1084" i="1" s="1"/>
  <c r="J1085" i="1"/>
  <c r="L1085" i="1" s="1"/>
  <c r="J1086" i="1"/>
  <c r="L1086" i="1" s="1"/>
  <c r="J1087" i="1"/>
  <c r="L1087" i="1" s="1"/>
  <c r="J1088" i="1"/>
  <c r="L1088" i="1" s="1"/>
  <c r="J1089" i="1"/>
  <c r="L1089" i="1" s="1"/>
  <c r="J1090" i="1"/>
  <c r="L1090" i="1" s="1"/>
  <c r="J1091" i="1"/>
  <c r="L1091" i="1" s="1"/>
  <c r="J1092" i="1"/>
  <c r="L1092" i="1" s="1"/>
  <c r="J1093" i="1"/>
  <c r="L1093" i="1" s="1"/>
  <c r="J1094" i="1"/>
  <c r="L1094" i="1" s="1"/>
  <c r="J1095" i="1"/>
  <c r="L1095" i="1" s="1"/>
  <c r="J1096" i="1"/>
  <c r="L1096" i="1" s="1"/>
  <c r="J1097" i="1"/>
  <c r="L1097" i="1" s="1"/>
  <c r="J1098" i="1"/>
  <c r="L1098" i="1" s="1"/>
  <c r="J1099" i="1"/>
  <c r="L1099" i="1" s="1"/>
  <c r="J1100" i="1"/>
  <c r="L1100" i="1" s="1"/>
  <c r="J1101" i="1"/>
  <c r="L1101" i="1" s="1"/>
  <c r="J1102" i="1"/>
  <c r="L1102" i="1" s="1"/>
  <c r="J1103" i="1"/>
  <c r="L1103" i="1" s="1"/>
  <c r="J1104" i="1"/>
  <c r="L1104" i="1" s="1"/>
  <c r="J1105" i="1"/>
  <c r="L1105" i="1" s="1"/>
  <c r="J1106" i="1"/>
  <c r="L1106" i="1" s="1"/>
  <c r="J1107" i="1"/>
  <c r="L1107" i="1" s="1"/>
  <c r="J1108" i="1"/>
  <c r="L1108" i="1" s="1"/>
  <c r="J1109" i="1"/>
  <c r="L1109" i="1" s="1"/>
  <c r="J1110" i="1"/>
  <c r="L1110" i="1" s="1"/>
  <c r="J1111" i="1"/>
  <c r="L1111" i="1" s="1"/>
  <c r="J1112" i="1"/>
  <c r="L1112" i="1" s="1"/>
  <c r="J1113" i="1"/>
  <c r="L1113" i="1" s="1"/>
  <c r="J1114" i="1"/>
  <c r="L1114" i="1" s="1"/>
  <c r="J1115" i="1"/>
  <c r="L1115" i="1" s="1"/>
  <c r="J1116" i="1"/>
  <c r="L1116" i="1" s="1"/>
  <c r="J1117" i="1"/>
  <c r="L1117" i="1" s="1"/>
  <c r="J1118" i="1"/>
  <c r="L1118" i="1" s="1"/>
  <c r="J1119" i="1"/>
  <c r="L1119" i="1" s="1"/>
  <c r="J1120" i="1"/>
  <c r="L1120" i="1" s="1"/>
  <c r="J1121" i="1"/>
  <c r="L1121" i="1" s="1"/>
  <c r="J1122" i="1"/>
  <c r="L1122" i="1" s="1"/>
  <c r="J1123" i="1"/>
  <c r="L1123" i="1" s="1"/>
  <c r="J1124" i="1"/>
  <c r="L1124" i="1" s="1"/>
  <c r="J1125" i="1"/>
  <c r="L1125" i="1" s="1"/>
  <c r="J1126" i="1"/>
  <c r="L1126" i="1" s="1"/>
  <c r="J1127" i="1"/>
  <c r="L1127" i="1" s="1"/>
  <c r="J1128" i="1"/>
  <c r="L1128" i="1" s="1"/>
  <c r="J1129" i="1"/>
  <c r="L1129" i="1" s="1"/>
  <c r="J1130" i="1"/>
  <c r="L1130" i="1" s="1"/>
  <c r="J1131" i="1"/>
  <c r="L1131" i="1" s="1"/>
  <c r="J1132" i="1"/>
  <c r="L1132" i="1" s="1"/>
  <c r="J1133" i="1"/>
  <c r="L1133" i="1" s="1"/>
  <c r="J1134" i="1"/>
  <c r="L1134" i="1" s="1"/>
  <c r="J1135" i="1"/>
  <c r="L1135" i="1" s="1"/>
  <c r="J1136" i="1"/>
  <c r="L1136" i="1" s="1"/>
  <c r="J1137" i="1"/>
  <c r="L1137" i="1" s="1"/>
  <c r="J1138" i="1"/>
  <c r="L1138" i="1" s="1"/>
  <c r="J1139" i="1"/>
  <c r="L1139" i="1" s="1"/>
  <c r="J1140" i="1"/>
  <c r="L1140" i="1" s="1"/>
  <c r="J1141" i="1"/>
  <c r="L1141" i="1" s="1"/>
  <c r="J1142" i="1"/>
  <c r="L1142" i="1" s="1"/>
  <c r="J1143" i="1"/>
  <c r="L1143" i="1" s="1"/>
  <c r="J1144" i="1"/>
  <c r="L1144" i="1" s="1"/>
  <c r="J1145" i="1"/>
  <c r="L1145" i="1" s="1"/>
  <c r="J1146" i="1"/>
  <c r="L1146" i="1" s="1"/>
  <c r="J1147" i="1"/>
  <c r="L1147" i="1" s="1"/>
  <c r="J1148" i="1"/>
  <c r="L1148" i="1" s="1"/>
  <c r="J1149" i="1"/>
  <c r="L1149" i="1" s="1"/>
  <c r="J1150" i="1"/>
  <c r="L1150" i="1" s="1"/>
  <c r="J1151" i="1"/>
  <c r="L1151" i="1" s="1"/>
  <c r="J1152" i="1"/>
  <c r="L1152" i="1" s="1"/>
  <c r="J1153" i="1"/>
  <c r="L1153" i="1" s="1"/>
  <c r="J1154" i="1"/>
  <c r="L1154" i="1" s="1"/>
  <c r="J1155" i="1"/>
  <c r="L1155" i="1" s="1"/>
  <c r="J1156" i="1"/>
  <c r="L1156" i="1" s="1"/>
  <c r="J1157" i="1"/>
  <c r="L1157" i="1" s="1"/>
  <c r="J1158" i="1"/>
  <c r="L1158" i="1" s="1"/>
  <c r="J1159" i="1"/>
  <c r="L1159" i="1" s="1"/>
  <c r="J1160" i="1"/>
  <c r="L1160" i="1" s="1"/>
  <c r="J1161" i="1"/>
  <c r="L1161" i="1" s="1"/>
  <c r="J1162" i="1"/>
  <c r="L1162" i="1" s="1"/>
  <c r="J1163" i="1"/>
  <c r="L1163" i="1" s="1"/>
  <c r="J1164" i="1"/>
  <c r="L1164" i="1" s="1"/>
  <c r="J1165" i="1"/>
  <c r="L1165" i="1" s="1"/>
  <c r="J1166" i="1"/>
  <c r="L1166" i="1" s="1"/>
  <c r="J1167" i="1"/>
  <c r="L1167" i="1" s="1"/>
  <c r="J1168" i="1"/>
  <c r="L1168" i="1" s="1"/>
  <c r="J1169" i="1"/>
  <c r="L1169" i="1" s="1"/>
  <c r="J1170" i="1"/>
  <c r="L1170" i="1" s="1"/>
  <c r="J1171" i="1"/>
  <c r="L1171" i="1" s="1"/>
  <c r="J1172" i="1"/>
  <c r="L1172" i="1" s="1"/>
  <c r="J1173" i="1"/>
  <c r="L1173" i="1" s="1"/>
  <c r="J1174" i="1"/>
  <c r="L1174" i="1" s="1"/>
  <c r="J1175" i="1"/>
  <c r="L1175" i="1" s="1"/>
  <c r="J1176" i="1"/>
  <c r="L1176" i="1" s="1"/>
  <c r="J1177" i="1"/>
  <c r="L1177" i="1" s="1"/>
  <c r="J1178" i="1"/>
  <c r="L1178" i="1" s="1"/>
  <c r="J1179" i="1"/>
  <c r="L1179" i="1" s="1"/>
  <c r="J1180" i="1"/>
  <c r="L1180" i="1" s="1"/>
  <c r="J1181" i="1"/>
  <c r="L1181" i="1" s="1"/>
  <c r="J1182" i="1"/>
  <c r="L1182" i="1" s="1"/>
  <c r="J1183" i="1"/>
  <c r="L1183" i="1" s="1"/>
  <c r="J1184" i="1"/>
  <c r="L1184" i="1" s="1"/>
  <c r="J1185" i="1"/>
  <c r="L1185" i="1" s="1"/>
  <c r="J1186" i="1"/>
  <c r="L1186" i="1" s="1"/>
  <c r="J1187" i="1"/>
  <c r="L1187" i="1" s="1"/>
  <c r="J1188" i="1"/>
  <c r="L1188" i="1" s="1"/>
  <c r="J1189" i="1"/>
  <c r="L1189" i="1" s="1"/>
  <c r="J1190" i="1"/>
  <c r="L1190" i="1" s="1"/>
  <c r="J1191" i="1"/>
  <c r="L1191" i="1" s="1"/>
  <c r="J1192" i="1"/>
  <c r="L1192" i="1" s="1"/>
  <c r="J1193" i="1"/>
  <c r="L1193" i="1" s="1"/>
  <c r="J1194" i="1"/>
  <c r="L1194" i="1" s="1"/>
  <c r="J1195" i="1"/>
  <c r="L1195" i="1" s="1"/>
  <c r="J1196" i="1"/>
  <c r="L1196" i="1" s="1"/>
  <c r="J1197" i="1"/>
  <c r="L1197" i="1" s="1"/>
  <c r="J1198" i="1"/>
  <c r="L1198" i="1" s="1"/>
  <c r="J1199" i="1"/>
  <c r="L1199" i="1" s="1"/>
  <c r="J1200" i="1"/>
  <c r="L1200" i="1" s="1"/>
  <c r="J1201" i="1"/>
  <c r="L1201" i="1" s="1"/>
  <c r="J1202" i="1"/>
  <c r="L1202" i="1" s="1"/>
  <c r="J1203" i="1"/>
  <c r="L1203" i="1" s="1"/>
  <c r="J1204" i="1"/>
  <c r="L1204" i="1" s="1"/>
  <c r="J1205" i="1"/>
  <c r="L1205" i="1" s="1"/>
  <c r="J1206" i="1"/>
  <c r="L1206" i="1" s="1"/>
  <c r="J1207" i="1"/>
  <c r="L1207" i="1" s="1"/>
  <c r="J1208" i="1"/>
  <c r="L1208" i="1" s="1"/>
  <c r="J1209" i="1"/>
  <c r="L1209" i="1" s="1"/>
  <c r="J1210" i="1"/>
  <c r="L1210" i="1" s="1"/>
  <c r="J1211" i="1"/>
  <c r="L1211" i="1" s="1"/>
  <c r="J1212" i="1"/>
  <c r="L1212" i="1" s="1"/>
  <c r="J1213" i="1"/>
  <c r="L1213" i="1" s="1"/>
  <c r="J1214" i="1"/>
  <c r="L1214" i="1" s="1"/>
  <c r="J1215" i="1"/>
  <c r="L1215" i="1" s="1"/>
  <c r="J1216" i="1"/>
  <c r="L1216" i="1" s="1"/>
  <c r="J1217" i="1"/>
  <c r="L1217" i="1" s="1"/>
  <c r="J1218" i="1"/>
  <c r="L1218" i="1" s="1"/>
  <c r="J1219" i="1"/>
  <c r="L1219" i="1" s="1"/>
  <c r="J1220" i="1"/>
  <c r="L1220" i="1" s="1"/>
  <c r="J1221" i="1"/>
  <c r="L1221" i="1" s="1"/>
  <c r="J1222" i="1"/>
  <c r="L1222" i="1" s="1"/>
  <c r="J1223" i="1"/>
  <c r="L1223" i="1" s="1"/>
  <c r="J1224" i="1"/>
  <c r="L1224" i="1" s="1"/>
  <c r="J1225" i="1"/>
  <c r="L1225" i="1" s="1"/>
  <c r="J1226" i="1"/>
  <c r="L1226" i="1" s="1"/>
  <c r="J1227" i="1"/>
  <c r="L1227" i="1" s="1"/>
  <c r="J1228" i="1"/>
  <c r="L1228" i="1" s="1"/>
  <c r="J1229" i="1"/>
  <c r="L1229" i="1" s="1"/>
  <c r="J1230" i="1"/>
  <c r="L1230" i="1" s="1"/>
  <c r="J1231" i="1"/>
  <c r="L1231" i="1" s="1"/>
  <c r="J1232" i="1"/>
  <c r="L1232" i="1" s="1"/>
  <c r="J1233" i="1"/>
  <c r="L1233" i="1" s="1"/>
  <c r="J1234" i="1"/>
  <c r="L1234" i="1" s="1"/>
  <c r="J1235" i="1"/>
  <c r="L1235" i="1" s="1"/>
  <c r="J1236" i="1"/>
  <c r="L1236" i="1" s="1"/>
  <c r="J1237" i="1"/>
  <c r="L1237" i="1" s="1"/>
  <c r="J1238" i="1"/>
  <c r="L1238" i="1" s="1"/>
  <c r="J1239" i="1"/>
  <c r="L1239" i="1" s="1"/>
  <c r="J1240" i="1"/>
  <c r="L1240" i="1" s="1"/>
  <c r="J1241" i="1"/>
  <c r="L1241" i="1" s="1"/>
  <c r="J1242" i="1"/>
  <c r="L1242" i="1" s="1"/>
  <c r="J1243" i="1"/>
  <c r="L1243" i="1" s="1"/>
  <c r="J1244" i="1"/>
  <c r="L1244" i="1" s="1"/>
  <c r="J1245" i="1"/>
  <c r="L1245" i="1" s="1"/>
  <c r="J1246" i="1"/>
  <c r="L1246" i="1" s="1"/>
  <c r="J1247" i="1"/>
  <c r="L1247" i="1" s="1"/>
  <c r="J1248" i="1"/>
  <c r="L1248" i="1" s="1"/>
  <c r="J1249" i="1"/>
  <c r="L1249" i="1" s="1"/>
  <c r="J1250" i="1"/>
  <c r="L1250" i="1" s="1"/>
  <c r="J1251" i="1"/>
  <c r="L1251" i="1" s="1"/>
  <c r="J1252" i="1"/>
  <c r="L1252" i="1" s="1"/>
  <c r="J1253" i="1"/>
  <c r="L1253" i="1" s="1"/>
  <c r="J1254" i="1"/>
  <c r="L1254" i="1" s="1"/>
  <c r="J1255" i="1"/>
  <c r="L1255" i="1" s="1"/>
  <c r="J1256" i="1"/>
  <c r="L1256" i="1" s="1"/>
  <c r="J1257" i="1"/>
  <c r="L1257" i="1" s="1"/>
  <c r="J1258" i="1"/>
  <c r="L1258" i="1" s="1"/>
  <c r="J1259" i="1"/>
  <c r="L1259" i="1" s="1"/>
  <c r="J1260" i="1"/>
  <c r="L1260" i="1" s="1"/>
  <c r="J1261" i="1"/>
  <c r="L1261" i="1" s="1"/>
  <c r="J1262" i="1"/>
  <c r="L1262" i="1" s="1"/>
  <c r="J1263" i="1"/>
  <c r="L1263" i="1" s="1"/>
  <c r="J1264" i="1"/>
  <c r="L1264" i="1" s="1"/>
  <c r="J1265" i="1"/>
  <c r="L1265" i="1" s="1"/>
  <c r="J1266" i="1"/>
  <c r="L1266" i="1" s="1"/>
  <c r="J1267" i="1"/>
  <c r="L1267" i="1" s="1"/>
  <c r="J1268" i="1"/>
  <c r="L1268" i="1" s="1"/>
  <c r="J1269" i="1"/>
  <c r="L1269" i="1" s="1"/>
  <c r="J1270" i="1"/>
  <c r="L1270" i="1" s="1"/>
  <c r="J1271" i="1"/>
  <c r="L1271" i="1" s="1"/>
  <c r="J1272" i="1"/>
  <c r="L1272" i="1" s="1"/>
  <c r="J1273" i="1"/>
  <c r="L1273" i="1" s="1"/>
  <c r="J1274" i="1"/>
  <c r="L1274" i="1" s="1"/>
  <c r="J1275" i="1"/>
  <c r="L1275" i="1" s="1"/>
  <c r="J1276" i="1"/>
  <c r="L1276" i="1" s="1"/>
  <c r="J1277" i="1"/>
  <c r="L1277" i="1" s="1"/>
  <c r="J1278" i="1"/>
  <c r="L1278" i="1" s="1"/>
  <c r="J1279" i="1"/>
  <c r="L1279" i="1" s="1"/>
  <c r="J1280" i="1"/>
  <c r="L1280" i="1" s="1"/>
  <c r="J1281" i="1"/>
  <c r="L1281" i="1" s="1"/>
  <c r="J1282" i="1"/>
  <c r="L1282" i="1" s="1"/>
  <c r="J1283" i="1"/>
  <c r="L1283" i="1" s="1"/>
  <c r="J1284" i="1"/>
  <c r="L1284" i="1" s="1"/>
  <c r="J1285" i="1"/>
  <c r="L1285" i="1" s="1"/>
  <c r="J1286" i="1"/>
  <c r="L1286" i="1" s="1"/>
  <c r="J1287" i="1"/>
  <c r="L1287" i="1" s="1"/>
  <c r="J1288" i="1"/>
  <c r="L1288" i="1" s="1"/>
  <c r="J1289" i="1"/>
  <c r="L1289" i="1" s="1"/>
  <c r="J1290" i="1"/>
  <c r="L1290" i="1" s="1"/>
  <c r="J1291" i="1"/>
  <c r="L1291" i="1" s="1"/>
  <c r="J1292" i="1"/>
  <c r="L1292" i="1" s="1"/>
  <c r="J1293" i="1"/>
  <c r="L1293" i="1" s="1"/>
  <c r="J1294" i="1"/>
  <c r="L1294" i="1" s="1"/>
  <c r="J1295" i="1"/>
  <c r="L1295" i="1" s="1"/>
  <c r="J1296" i="1"/>
  <c r="L1296" i="1" s="1"/>
  <c r="J1297" i="1"/>
  <c r="L1297" i="1" s="1"/>
  <c r="J1298" i="1"/>
  <c r="L1298" i="1" s="1"/>
  <c r="J1299" i="1"/>
  <c r="L1299" i="1" s="1"/>
  <c r="J1300" i="1"/>
  <c r="L1300" i="1" s="1"/>
  <c r="J1301" i="1"/>
  <c r="L1301" i="1" s="1"/>
  <c r="J1302" i="1"/>
  <c r="L1302" i="1" s="1"/>
  <c r="J1303" i="1"/>
  <c r="L1303" i="1" s="1"/>
  <c r="J1304" i="1"/>
  <c r="L1304" i="1" s="1"/>
  <c r="J1305" i="1"/>
  <c r="L1305" i="1" s="1"/>
  <c r="J1306" i="1"/>
  <c r="L1306" i="1" s="1"/>
  <c r="J1307" i="1"/>
  <c r="L1307" i="1" s="1"/>
  <c r="J1308" i="1"/>
  <c r="L1308" i="1" s="1"/>
  <c r="J1309" i="1"/>
  <c r="L1309" i="1" s="1"/>
  <c r="J1310" i="1"/>
  <c r="L1310" i="1" s="1"/>
  <c r="J1311" i="1"/>
  <c r="L1311" i="1" s="1"/>
  <c r="J1312" i="1"/>
  <c r="L1312" i="1" s="1"/>
  <c r="J1313" i="1"/>
  <c r="L1313" i="1" s="1"/>
  <c r="J1314" i="1"/>
  <c r="L1314" i="1" s="1"/>
  <c r="J1315" i="1"/>
  <c r="L1315" i="1" s="1"/>
  <c r="J1316" i="1"/>
  <c r="L1316" i="1" s="1"/>
  <c r="J1317" i="1"/>
  <c r="L1317" i="1" s="1"/>
  <c r="J1318" i="1"/>
  <c r="L1318" i="1" s="1"/>
  <c r="J1319" i="1"/>
  <c r="L1319" i="1" s="1"/>
  <c r="J1320" i="1"/>
  <c r="L1320" i="1" s="1"/>
  <c r="J1321" i="1"/>
  <c r="L1321" i="1" s="1"/>
  <c r="J1322" i="1"/>
  <c r="L1322" i="1" s="1"/>
  <c r="J1323" i="1"/>
  <c r="L1323" i="1" s="1"/>
  <c r="J1324" i="1"/>
  <c r="L1324" i="1" s="1"/>
  <c r="J1325" i="1"/>
  <c r="L1325" i="1" s="1"/>
  <c r="J1326" i="1"/>
  <c r="L1326" i="1" s="1"/>
  <c r="J1327" i="1"/>
  <c r="L1327" i="1" s="1"/>
  <c r="J1328" i="1"/>
  <c r="L1328" i="1" s="1"/>
  <c r="J1329" i="1"/>
  <c r="L1329" i="1" s="1"/>
  <c r="J1330" i="1"/>
  <c r="L1330" i="1" s="1"/>
  <c r="J1331" i="1"/>
  <c r="L1331" i="1" s="1"/>
  <c r="J1332" i="1"/>
  <c r="L1332" i="1" s="1"/>
  <c r="J1333" i="1"/>
  <c r="L1333" i="1" s="1"/>
  <c r="J1334" i="1"/>
  <c r="L1334" i="1" s="1"/>
  <c r="J1335" i="1"/>
  <c r="L1335" i="1" s="1"/>
  <c r="J1336" i="1"/>
  <c r="L1336" i="1" s="1"/>
  <c r="J1337" i="1"/>
  <c r="L1337" i="1" s="1"/>
  <c r="J1338" i="1"/>
  <c r="L1338" i="1" s="1"/>
  <c r="J1339" i="1"/>
  <c r="L1339" i="1" s="1"/>
  <c r="J1340" i="1"/>
  <c r="L1340" i="1" s="1"/>
  <c r="J1341" i="1"/>
  <c r="L1341" i="1" s="1"/>
  <c r="J1342" i="1"/>
  <c r="L1342" i="1" s="1"/>
  <c r="J1343" i="1"/>
  <c r="L1343" i="1" s="1"/>
  <c r="J1344" i="1"/>
  <c r="L1344" i="1" s="1"/>
  <c r="J1345" i="1"/>
  <c r="L1345" i="1" s="1"/>
  <c r="J1346" i="1"/>
  <c r="L1346" i="1" s="1"/>
  <c r="J1347" i="1"/>
  <c r="L1347" i="1" s="1"/>
  <c r="J1348" i="1"/>
  <c r="L1348" i="1" s="1"/>
  <c r="J1349" i="1"/>
  <c r="L1349" i="1" s="1"/>
  <c r="J1350" i="1"/>
  <c r="L1350" i="1" s="1"/>
  <c r="J1351" i="1"/>
  <c r="L1351" i="1" s="1"/>
  <c r="J1352" i="1"/>
  <c r="L1352" i="1" s="1"/>
  <c r="J1353" i="1"/>
  <c r="L1353" i="1" s="1"/>
  <c r="J1354" i="1"/>
  <c r="L1354" i="1" s="1"/>
  <c r="J1355" i="1"/>
  <c r="L1355" i="1" s="1"/>
  <c r="J1356" i="1"/>
  <c r="L1356" i="1" s="1"/>
  <c r="J1357" i="1"/>
  <c r="L1357" i="1" s="1"/>
  <c r="J1358" i="1"/>
  <c r="L1358" i="1" s="1"/>
  <c r="J1359" i="1"/>
  <c r="L1359" i="1" s="1"/>
  <c r="J1360" i="1"/>
  <c r="L1360" i="1" s="1"/>
  <c r="J1361" i="1"/>
  <c r="L1361" i="1" s="1"/>
  <c r="J1362" i="1"/>
  <c r="L1362" i="1" s="1"/>
  <c r="J1363" i="1"/>
  <c r="L1363" i="1" s="1"/>
  <c r="J1364" i="1"/>
  <c r="L1364" i="1" s="1"/>
  <c r="J1365" i="1"/>
  <c r="L1365" i="1" s="1"/>
  <c r="J1366" i="1"/>
  <c r="L1366" i="1" s="1"/>
  <c r="J1367" i="1"/>
  <c r="L1367" i="1" s="1"/>
  <c r="J1368" i="1"/>
  <c r="L1368" i="1" s="1"/>
  <c r="J1369" i="1"/>
  <c r="L1369" i="1" s="1"/>
  <c r="J1370" i="1"/>
  <c r="L1370" i="1" s="1"/>
  <c r="J1371" i="1"/>
  <c r="L1371" i="1" s="1"/>
  <c r="J1372" i="1"/>
  <c r="L1372" i="1" s="1"/>
  <c r="J1373" i="1"/>
  <c r="L1373" i="1" s="1"/>
  <c r="J1374" i="1"/>
  <c r="L1374" i="1" s="1"/>
  <c r="J1375" i="1"/>
  <c r="L1375" i="1" s="1"/>
  <c r="J1376" i="1"/>
  <c r="L1376" i="1" s="1"/>
  <c r="J1377" i="1"/>
  <c r="L1377" i="1" s="1"/>
  <c r="J1378" i="1"/>
  <c r="L1378" i="1" s="1"/>
  <c r="J1379" i="1"/>
  <c r="L1379" i="1" s="1"/>
  <c r="J1380" i="1"/>
  <c r="L1380" i="1" s="1"/>
  <c r="J1381" i="1"/>
  <c r="L1381" i="1" s="1"/>
  <c r="J1382" i="1"/>
  <c r="L1382" i="1" s="1"/>
  <c r="J1383" i="1"/>
  <c r="L1383" i="1" s="1"/>
  <c r="J1384" i="1"/>
  <c r="L1384" i="1" s="1"/>
  <c r="J1385" i="1"/>
  <c r="L1385" i="1" s="1"/>
  <c r="J1386" i="1"/>
  <c r="L1386" i="1" s="1"/>
  <c r="J1387" i="1"/>
  <c r="L1387" i="1" s="1"/>
  <c r="J1388" i="1"/>
  <c r="L1388" i="1" s="1"/>
  <c r="J1389" i="1"/>
  <c r="L1389" i="1" s="1"/>
  <c r="J1390" i="1"/>
  <c r="L1390" i="1" s="1"/>
  <c r="J1391" i="1"/>
  <c r="L1391" i="1" s="1"/>
  <c r="J1392" i="1"/>
  <c r="L1392" i="1" s="1"/>
  <c r="J1393" i="1"/>
  <c r="L1393" i="1" s="1"/>
  <c r="J1394" i="1"/>
  <c r="L1394" i="1" s="1"/>
  <c r="J1395" i="1"/>
  <c r="L1395" i="1" s="1"/>
  <c r="J1396" i="1"/>
  <c r="L1396" i="1" s="1"/>
  <c r="J1397" i="1"/>
  <c r="L1397" i="1" s="1"/>
  <c r="J1398" i="1"/>
  <c r="L1398" i="1" s="1"/>
  <c r="J1399" i="1"/>
  <c r="L1399" i="1" s="1"/>
  <c r="J1400" i="1"/>
  <c r="L1400" i="1" s="1"/>
  <c r="J1401" i="1"/>
  <c r="L1401" i="1" s="1"/>
  <c r="J1402" i="1"/>
  <c r="L1402" i="1" s="1"/>
  <c r="J1403" i="1"/>
  <c r="L1403" i="1" s="1"/>
  <c r="J1404" i="1"/>
  <c r="L1404" i="1" s="1"/>
  <c r="J1405" i="1"/>
  <c r="L1405" i="1" s="1"/>
  <c r="J1406" i="1"/>
  <c r="L1406" i="1" s="1"/>
  <c r="J1407" i="1"/>
  <c r="L1407" i="1" s="1"/>
  <c r="J1408" i="1"/>
  <c r="L1408" i="1" s="1"/>
  <c r="J1409" i="1"/>
  <c r="L1409" i="1" s="1"/>
  <c r="J1410" i="1"/>
  <c r="L1410" i="1" s="1"/>
  <c r="J1411" i="1"/>
  <c r="L1411" i="1" s="1"/>
  <c r="J1412" i="1"/>
  <c r="L1412" i="1" s="1"/>
  <c r="J1413" i="1"/>
  <c r="L1413" i="1" s="1"/>
  <c r="J1414" i="1"/>
  <c r="L1414" i="1" s="1"/>
  <c r="J1415" i="1"/>
  <c r="L1415" i="1" s="1"/>
  <c r="J1416" i="1"/>
  <c r="L1416" i="1" s="1"/>
  <c r="J1417" i="1"/>
  <c r="L1417" i="1" s="1"/>
  <c r="J1418" i="1"/>
  <c r="L1418" i="1" s="1"/>
  <c r="J1419" i="1"/>
  <c r="L1419" i="1" s="1"/>
  <c r="J1420" i="1"/>
  <c r="L1420" i="1" s="1"/>
  <c r="J1421" i="1"/>
  <c r="L1421" i="1" s="1"/>
  <c r="J1422" i="1"/>
  <c r="L1422" i="1" s="1"/>
  <c r="J1423" i="1"/>
  <c r="L1423" i="1" s="1"/>
  <c r="J1424" i="1"/>
  <c r="L1424" i="1" s="1"/>
  <c r="J1425" i="1"/>
  <c r="L1425" i="1" s="1"/>
  <c r="J1426" i="1"/>
  <c r="L1426" i="1" s="1"/>
  <c r="J1427" i="1"/>
  <c r="L1427" i="1" s="1"/>
  <c r="J1428" i="1"/>
  <c r="L1428" i="1" s="1"/>
  <c r="J1429" i="1"/>
  <c r="L1429" i="1" s="1"/>
  <c r="J1430" i="1"/>
  <c r="L1430" i="1" s="1"/>
  <c r="J1431" i="1"/>
  <c r="L1431" i="1" s="1"/>
  <c r="J1432" i="1"/>
  <c r="L1432" i="1" s="1"/>
  <c r="J1433" i="1"/>
  <c r="L1433" i="1" s="1"/>
  <c r="J1434" i="1"/>
  <c r="L1434" i="1" s="1"/>
  <c r="J1435" i="1"/>
  <c r="L1435" i="1" s="1"/>
  <c r="J1436" i="1"/>
  <c r="L1436" i="1" s="1"/>
  <c r="J1437" i="1"/>
  <c r="L1437" i="1" s="1"/>
  <c r="J1438" i="1"/>
  <c r="L1438" i="1" s="1"/>
  <c r="J1439" i="1"/>
  <c r="L1439" i="1" s="1"/>
  <c r="J1440" i="1"/>
  <c r="L1440" i="1" s="1"/>
  <c r="J1441" i="1"/>
  <c r="L1441" i="1" s="1"/>
  <c r="J1442" i="1"/>
  <c r="L1442" i="1" s="1"/>
  <c r="J1443" i="1"/>
  <c r="L1443" i="1" s="1"/>
  <c r="J1444" i="1"/>
  <c r="L1444" i="1" s="1"/>
  <c r="J1445" i="1"/>
  <c r="L1445" i="1" s="1"/>
  <c r="J1446" i="1"/>
  <c r="L1446" i="1" s="1"/>
  <c r="J1447" i="1"/>
  <c r="L1447" i="1" s="1"/>
  <c r="J1448" i="1"/>
  <c r="L1448" i="1" s="1"/>
  <c r="J1449" i="1"/>
  <c r="L1449" i="1" s="1"/>
  <c r="J1450" i="1"/>
  <c r="L1450" i="1" s="1"/>
  <c r="J1451" i="1"/>
  <c r="L1451" i="1" s="1"/>
  <c r="J1452" i="1"/>
  <c r="L1452" i="1" s="1"/>
  <c r="J1453" i="1"/>
  <c r="L1453" i="1" s="1"/>
  <c r="J1454" i="1"/>
  <c r="L1454" i="1" s="1"/>
  <c r="J1455" i="1"/>
  <c r="L1455" i="1" s="1"/>
  <c r="J1456" i="1"/>
  <c r="L1456" i="1" s="1"/>
  <c r="J1457" i="1"/>
  <c r="L1457" i="1" s="1"/>
  <c r="J1458" i="1"/>
  <c r="L1458" i="1" s="1"/>
  <c r="J1459" i="1"/>
  <c r="L1459" i="1" s="1"/>
  <c r="J1460" i="1"/>
  <c r="L1460" i="1" s="1"/>
  <c r="J1461" i="1"/>
  <c r="L1461" i="1" s="1"/>
  <c r="J1462" i="1"/>
  <c r="L1462" i="1" s="1"/>
  <c r="J1463" i="1"/>
  <c r="L1463" i="1" s="1"/>
  <c r="J1464" i="1"/>
  <c r="L1464" i="1" s="1"/>
  <c r="J1465" i="1"/>
  <c r="L1465" i="1" s="1"/>
  <c r="J1466" i="1"/>
  <c r="L1466" i="1" s="1"/>
  <c r="J1467" i="1"/>
  <c r="L1467" i="1" s="1"/>
  <c r="J1468" i="1"/>
  <c r="L1468" i="1" s="1"/>
  <c r="J1469" i="1"/>
  <c r="L1469" i="1" s="1"/>
  <c r="J1470" i="1"/>
  <c r="L1470" i="1" s="1"/>
  <c r="J1471" i="1"/>
  <c r="L1471" i="1" s="1"/>
  <c r="J1472" i="1"/>
  <c r="L1472" i="1" s="1"/>
  <c r="J1473" i="1"/>
  <c r="L1473" i="1" s="1"/>
  <c r="J1474" i="1"/>
  <c r="L1474" i="1" s="1"/>
  <c r="J1475" i="1"/>
  <c r="L1475" i="1" s="1"/>
  <c r="J1476" i="1"/>
  <c r="L1476" i="1" s="1"/>
  <c r="J1477" i="1"/>
  <c r="L1477" i="1" s="1"/>
  <c r="J1478" i="1"/>
  <c r="L1478" i="1" s="1"/>
  <c r="J1479" i="1"/>
  <c r="L1479" i="1" s="1"/>
  <c r="J1480" i="1"/>
  <c r="L1480" i="1" s="1"/>
  <c r="J1481" i="1"/>
  <c r="L1481" i="1" s="1"/>
  <c r="J1482" i="1"/>
  <c r="L1482" i="1" s="1"/>
  <c r="J1483" i="1"/>
  <c r="L1483" i="1" s="1"/>
  <c r="J1484" i="1"/>
  <c r="L1484" i="1" s="1"/>
  <c r="J1485" i="1"/>
  <c r="L1485" i="1" s="1"/>
  <c r="J1486" i="1"/>
  <c r="L1486" i="1" s="1"/>
  <c r="J1487" i="1"/>
  <c r="L1487" i="1" s="1"/>
  <c r="J1488" i="1"/>
  <c r="L1488" i="1" s="1"/>
  <c r="J1489" i="1"/>
  <c r="L1489" i="1" s="1"/>
  <c r="J1490" i="1"/>
  <c r="L1490" i="1" s="1"/>
  <c r="J1491" i="1"/>
  <c r="L1491" i="1" s="1"/>
  <c r="J1492" i="1"/>
  <c r="L1492" i="1" s="1"/>
  <c r="J1493" i="1"/>
  <c r="L1493" i="1" s="1"/>
  <c r="J1494" i="1"/>
  <c r="L1494" i="1" s="1"/>
  <c r="J1495" i="1"/>
  <c r="L1495" i="1" s="1"/>
  <c r="J1496" i="1"/>
  <c r="L1496" i="1" s="1"/>
  <c r="J1497" i="1"/>
  <c r="L1497" i="1" s="1"/>
  <c r="J1498" i="1"/>
  <c r="L1498" i="1" s="1"/>
  <c r="J1499" i="1"/>
  <c r="L1499" i="1" s="1"/>
  <c r="J1500" i="1"/>
  <c r="L1500" i="1" s="1"/>
  <c r="J1501" i="1"/>
  <c r="L1501" i="1" s="1"/>
  <c r="J1502" i="1"/>
  <c r="L1502" i="1" s="1"/>
  <c r="J1503" i="1"/>
  <c r="L1503" i="1" s="1"/>
  <c r="J1504" i="1"/>
  <c r="L1504" i="1" s="1"/>
  <c r="J1505" i="1"/>
  <c r="L1505" i="1" s="1"/>
  <c r="J1506" i="1"/>
  <c r="L1506" i="1" s="1"/>
  <c r="J1507" i="1"/>
  <c r="L1507" i="1" s="1"/>
  <c r="J1508" i="1"/>
  <c r="L1508" i="1" s="1"/>
  <c r="J1509" i="1"/>
  <c r="L1509" i="1" s="1"/>
  <c r="J1510" i="1"/>
  <c r="L1510" i="1" s="1"/>
  <c r="J1511" i="1"/>
  <c r="L1511" i="1" s="1"/>
  <c r="J1512" i="1"/>
  <c r="L1512" i="1" s="1"/>
  <c r="J1513" i="1"/>
  <c r="L1513" i="1" s="1"/>
  <c r="J1514" i="1"/>
  <c r="L1514" i="1" s="1"/>
  <c r="J1515" i="1"/>
  <c r="L1515" i="1" s="1"/>
  <c r="J1516" i="1"/>
  <c r="L1516" i="1" s="1"/>
  <c r="J1517" i="1"/>
  <c r="L1517" i="1" s="1"/>
  <c r="J1518" i="1"/>
  <c r="L1518" i="1" s="1"/>
  <c r="J1519" i="1"/>
  <c r="L1519" i="1" s="1"/>
  <c r="J1520" i="1"/>
  <c r="L1520" i="1" s="1"/>
  <c r="J1521" i="1"/>
  <c r="L1521" i="1" s="1"/>
  <c r="J1522" i="1"/>
  <c r="L1522" i="1" s="1"/>
  <c r="J1523" i="1"/>
  <c r="L1523" i="1" s="1"/>
  <c r="J1524" i="1"/>
  <c r="L1524" i="1" s="1"/>
  <c r="J1525" i="1"/>
  <c r="L1525" i="1" s="1"/>
  <c r="J1526" i="1"/>
  <c r="L1526" i="1" s="1"/>
  <c r="J1527" i="1"/>
  <c r="L1527" i="1" s="1"/>
  <c r="J1528" i="1"/>
  <c r="L1528" i="1" s="1"/>
  <c r="J1529" i="1"/>
  <c r="L1529" i="1" s="1"/>
  <c r="J1530" i="1"/>
  <c r="L1530" i="1" s="1"/>
  <c r="J1531" i="1"/>
  <c r="L1531" i="1" s="1"/>
  <c r="J1532" i="1"/>
  <c r="L1532" i="1" s="1"/>
  <c r="J1533" i="1"/>
  <c r="L1533" i="1" s="1"/>
  <c r="J1534" i="1"/>
  <c r="L1534" i="1" s="1"/>
  <c r="J1535" i="1"/>
  <c r="L1535" i="1" s="1"/>
  <c r="J1536" i="1"/>
  <c r="L1536" i="1" s="1"/>
  <c r="J1537" i="1"/>
  <c r="L1537" i="1" s="1"/>
  <c r="J1538" i="1"/>
  <c r="L1538" i="1" s="1"/>
  <c r="J1539" i="1"/>
  <c r="L1539" i="1" s="1"/>
  <c r="J1540" i="1"/>
  <c r="L1540" i="1" s="1"/>
  <c r="J1541" i="1"/>
  <c r="L1541" i="1" s="1"/>
  <c r="J1542" i="1"/>
  <c r="L1542" i="1" s="1"/>
  <c r="J1543" i="1"/>
  <c r="L1543" i="1" s="1"/>
  <c r="J1544" i="1"/>
  <c r="L1544" i="1" s="1"/>
  <c r="J1545" i="1"/>
  <c r="L1545" i="1" s="1"/>
  <c r="J1546" i="1"/>
  <c r="L1546" i="1" s="1"/>
  <c r="J1547" i="1"/>
  <c r="L1547" i="1" s="1"/>
  <c r="J1548" i="1"/>
  <c r="L1548" i="1" s="1"/>
  <c r="J1549" i="1"/>
  <c r="L1549" i="1" s="1"/>
  <c r="J1550" i="1"/>
  <c r="L1550" i="1" s="1"/>
  <c r="J1551" i="1"/>
  <c r="L1551" i="1" s="1"/>
  <c r="J1552" i="1"/>
  <c r="L1552" i="1" s="1"/>
  <c r="J1553" i="1"/>
  <c r="L1553" i="1" s="1"/>
  <c r="J1554" i="1"/>
  <c r="L1554" i="1" s="1"/>
  <c r="J1555" i="1"/>
  <c r="L1555" i="1" s="1"/>
  <c r="J1556" i="1"/>
  <c r="L1556" i="1" s="1"/>
  <c r="J1557" i="1"/>
  <c r="L1557" i="1" s="1"/>
  <c r="J1558" i="1"/>
  <c r="L1558" i="1" s="1"/>
  <c r="J1559" i="1"/>
  <c r="L1559" i="1" s="1"/>
  <c r="J1560" i="1"/>
  <c r="L1560" i="1" s="1"/>
  <c r="J1561" i="1"/>
  <c r="L1561" i="1" s="1"/>
  <c r="J1562" i="1"/>
  <c r="L1562" i="1" s="1"/>
  <c r="J1563" i="1"/>
  <c r="L1563" i="1" s="1"/>
  <c r="J1564" i="1"/>
  <c r="L1564" i="1" s="1"/>
  <c r="J1565" i="1"/>
  <c r="L1565" i="1" s="1"/>
  <c r="J1566" i="1"/>
  <c r="L1566" i="1" s="1"/>
  <c r="J1567" i="1"/>
  <c r="L1567" i="1" s="1"/>
  <c r="J1568" i="1"/>
  <c r="L1568" i="1" s="1"/>
  <c r="J1569" i="1"/>
  <c r="L1569" i="1" s="1"/>
  <c r="J1570" i="1"/>
  <c r="L1570" i="1" s="1"/>
  <c r="J1571" i="1"/>
  <c r="L1571" i="1" s="1"/>
  <c r="J1572" i="1"/>
  <c r="L1572" i="1" s="1"/>
  <c r="J1573" i="1"/>
  <c r="L1573" i="1" s="1"/>
  <c r="J1574" i="1"/>
  <c r="L1574" i="1" s="1"/>
  <c r="J1575" i="1"/>
  <c r="L1575" i="1" s="1"/>
  <c r="J1576" i="1"/>
  <c r="L1576" i="1" s="1"/>
  <c r="J1577" i="1"/>
  <c r="L1577" i="1" s="1"/>
  <c r="J1578" i="1"/>
  <c r="L1578" i="1" s="1"/>
  <c r="J1579" i="1"/>
  <c r="L1579" i="1" s="1"/>
  <c r="J1580" i="1"/>
  <c r="L1580" i="1" s="1"/>
  <c r="J1581" i="1"/>
  <c r="L1581" i="1" s="1"/>
  <c r="J1582" i="1"/>
  <c r="L1582" i="1" s="1"/>
  <c r="J1583" i="1"/>
  <c r="L1583" i="1" s="1"/>
  <c r="J1584" i="1"/>
  <c r="L1584" i="1" s="1"/>
  <c r="J1585" i="1"/>
  <c r="L1585" i="1" s="1"/>
  <c r="J1586" i="1"/>
  <c r="L1586" i="1" s="1"/>
  <c r="J1587" i="1"/>
  <c r="L1587" i="1" s="1"/>
  <c r="J1588" i="1"/>
  <c r="L1588" i="1" s="1"/>
  <c r="J1589" i="1"/>
  <c r="L1589" i="1" s="1"/>
  <c r="J1590" i="1"/>
  <c r="L1590" i="1" s="1"/>
  <c r="J1591" i="1"/>
  <c r="L1591" i="1" s="1"/>
  <c r="J1592" i="1"/>
  <c r="L1592" i="1" s="1"/>
  <c r="J1593" i="1"/>
  <c r="L1593" i="1" s="1"/>
  <c r="J1594" i="1"/>
  <c r="L1594" i="1" s="1"/>
  <c r="J1595" i="1"/>
  <c r="L1595" i="1" s="1"/>
  <c r="J1596" i="1"/>
  <c r="L1596" i="1" s="1"/>
  <c r="J1597" i="1"/>
  <c r="L1597" i="1" s="1"/>
  <c r="J1598" i="1"/>
  <c r="L1598" i="1" s="1"/>
  <c r="J1599" i="1"/>
  <c r="L1599" i="1" s="1"/>
  <c r="J1600" i="1"/>
  <c r="L1600" i="1" s="1"/>
  <c r="J1601" i="1"/>
  <c r="L1601" i="1" s="1"/>
  <c r="J1602" i="1"/>
  <c r="L1602" i="1" s="1"/>
  <c r="J1603" i="1"/>
  <c r="L1603" i="1" s="1"/>
  <c r="J1604" i="1"/>
  <c r="L1604" i="1" s="1"/>
  <c r="J1605" i="1"/>
  <c r="L1605" i="1" s="1"/>
  <c r="J1606" i="1"/>
  <c r="L1606" i="1" s="1"/>
  <c r="J1607" i="1"/>
  <c r="L1607" i="1" s="1"/>
  <c r="J1608" i="1"/>
  <c r="L1608" i="1" s="1"/>
  <c r="J1609" i="1"/>
  <c r="L1609" i="1" s="1"/>
  <c r="J1610" i="1"/>
  <c r="L1610" i="1" s="1"/>
  <c r="J1611" i="1"/>
  <c r="L1611" i="1" s="1"/>
  <c r="J1612" i="1"/>
  <c r="L1612" i="1" s="1"/>
  <c r="J1613" i="1"/>
  <c r="L1613" i="1" s="1"/>
  <c r="J1614" i="1"/>
  <c r="L1614" i="1" s="1"/>
  <c r="J1615" i="1"/>
  <c r="L1615" i="1" s="1"/>
  <c r="J1616" i="1"/>
  <c r="L1616" i="1" s="1"/>
  <c r="J1617" i="1"/>
  <c r="L1617" i="1" s="1"/>
  <c r="J1618" i="1"/>
  <c r="L1618" i="1" s="1"/>
  <c r="J1619" i="1"/>
  <c r="L1619" i="1" s="1"/>
  <c r="J1620" i="1"/>
  <c r="L1620" i="1" s="1"/>
  <c r="J1621" i="1"/>
  <c r="L1621" i="1" s="1"/>
  <c r="J1622" i="1"/>
  <c r="L1622" i="1" s="1"/>
  <c r="J1623" i="1"/>
  <c r="L1623" i="1" s="1"/>
  <c r="J1624" i="1"/>
  <c r="L1624" i="1" s="1"/>
  <c r="J1625" i="1"/>
  <c r="L1625" i="1" s="1"/>
  <c r="J1626" i="1"/>
  <c r="L1626" i="1" s="1"/>
  <c r="J1627" i="1"/>
  <c r="L1627" i="1" s="1"/>
  <c r="J1628" i="1"/>
  <c r="L1628" i="1" s="1"/>
  <c r="J1629" i="1"/>
  <c r="L1629" i="1" s="1"/>
  <c r="J1630" i="1"/>
  <c r="L1630" i="1" s="1"/>
  <c r="J1631" i="1"/>
  <c r="L1631" i="1" s="1"/>
  <c r="J1632" i="1"/>
  <c r="L1632" i="1" s="1"/>
  <c r="J1633" i="1"/>
  <c r="L1633" i="1" s="1"/>
  <c r="J1634" i="1"/>
  <c r="L1634" i="1" s="1"/>
  <c r="J1635" i="1"/>
  <c r="L1635" i="1" s="1"/>
  <c r="J1636" i="1"/>
  <c r="L1636" i="1" s="1"/>
  <c r="J1637" i="1"/>
  <c r="L1637" i="1" s="1"/>
  <c r="J1638" i="1"/>
  <c r="L1638" i="1" s="1"/>
  <c r="J1639" i="1"/>
  <c r="L1639" i="1" s="1"/>
  <c r="J1640" i="1"/>
  <c r="L1640" i="1" s="1"/>
  <c r="J1641" i="1"/>
  <c r="L1641" i="1" s="1"/>
  <c r="J1642" i="1"/>
  <c r="L1642" i="1" s="1"/>
  <c r="J1643" i="1"/>
  <c r="L1643" i="1" s="1"/>
  <c r="J1644" i="1"/>
  <c r="L1644" i="1" s="1"/>
  <c r="J1645" i="1"/>
  <c r="L1645" i="1" s="1"/>
  <c r="J1646" i="1"/>
  <c r="L1646" i="1" s="1"/>
  <c r="J1647" i="1"/>
  <c r="L1647" i="1" s="1"/>
  <c r="J1648" i="1"/>
  <c r="L1648" i="1" s="1"/>
  <c r="J1649" i="1"/>
  <c r="L1649" i="1" s="1"/>
  <c r="J1650" i="1"/>
  <c r="L1650" i="1" s="1"/>
  <c r="J1651" i="1"/>
  <c r="L1651" i="1" s="1"/>
  <c r="J1652" i="1"/>
  <c r="L1652" i="1" s="1"/>
  <c r="J1653" i="1"/>
  <c r="L1653" i="1" s="1"/>
  <c r="J1654" i="1"/>
  <c r="L1654" i="1" s="1"/>
  <c r="J1655" i="1"/>
  <c r="L1655" i="1" s="1"/>
  <c r="J1656" i="1"/>
  <c r="L1656" i="1" s="1"/>
  <c r="J1657" i="1"/>
  <c r="L1657" i="1" s="1"/>
  <c r="J1658" i="1"/>
  <c r="L1658" i="1" s="1"/>
  <c r="J1659" i="1"/>
  <c r="L1659" i="1" s="1"/>
  <c r="J1660" i="1"/>
  <c r="L1660" i="1" s="1"/>
  <c r="J1661" i="1"/>
  <c r="L1661" i="1" s="1"/>
  <c r="J1662" i="1"/>
  <c r="L1662" i="1" s="1"/>
  <c r="J1663" i="1"/>
  <c r="L1663" i="1" s="1"/>
  <c r="J1664" i="1"/>
  <c r="L1664" i="1" s="1"/>
  <c r="J1665" i="1"/>
  <c r="L1665" i="1" s="1"/>
  <c r="J1666" i="1"/>
  <c r="L1666" i="1" s="1"/>
  <c r="J1667" i="1"/>
  <c r="L1667" i="1" s="1"/>
  <c r="J1668" i="1"/>
  <c r="L1668" i="1" s="1"/>
  <c r="J1669" i="1"/>
  <c r="L1669" i="1" s="1"/>
  <c r="J1670" i="1"/>
  <c r="L1670" i="1" s="1"/>
  <c r="J1671" i="1"/>
  <c r="L1671" i="1" s="1"/>
  <c r="J1672" i="1"/>
  <c r="L1672" i="1" s="1"/>
  <c r="J1673" i="1"/>
  <c r="L1673" i="1" s="1"/>
  <c r="J1674" i="1"/>
  <c r="L1674" i="1" s="1"/>
  <c r="J1675" i="1"/>
  <c r="L1675" i="1" s="1"/>
  <c r="J1676" i="1"/>
  <c r="L1676" i="1" s="1"/>
  <c r="J1677" i="1"/>
  <c r="L1677" i="1" s="1"/>
  <c r="J1678" i="1"/>
  <c r="L1678" i="1" s="1"/>
  <c r="J1679" i="1"/>
  <c r="L1679" i="1" s="1"/>
  <c r="J1680" i="1"/>
  <c r="L1680" i="1" s="1"/>
  <c r="J1681" i="1"/>
  <c r="L1681" i="1" s="1"/>
  <c r="J1682" i="1"/>
  <c r="L1682" i="1" s="1"/>
  <c r="J1683" i="1"/>
  <c r="L1683" i="1" s="1"/>
  <c r="J1684" i="1"/>
  <c r="L1684" i="1" s="1"/>
  <c r="J1685" i="1"/>
  <c r="L1685" i="1" s="1"/>
  <c r="J1686" i="1"/>
  <c r="L1686" i="1" s="1"/>
  <c r="J1687" i="1"/>
  <c r="L1687" i="1" s="1"/>
  <c r="J1688" i="1"/>
  <c r="L1688" i="1" s="1"/>
  <c r="J1689" i="1"/>
  <c r="L1689" i="1" s="1"/>
  <c r="J1690" i="1"/>
  <c r="L1690" i="1" s="1"/>
  <c r="J1691" i="1"/>
  <c r="L1691" i="1" s="1"/>
  <c r="J1692" i="1"/>
  <c r="L1692" i="1" s="1"/>
  <c r="J1693" i="1"/>
  <c r="L1693" i="1" s="1"/>
  <c r="J1694" i="1"/>
  <c r="L1694" i="1" s="1"/>
  <c r="J1695" i="1"/>
  <c r="L1695" i="1" s="1"/>
  <c r="J1696" i="1"/>
  <c r="L1696" i="1" s="1"/>
  <c r="J1697" i="1"/>
  <c r="L1697" i="1" s="1"/>
  <c r="J1698" i="1"/>
  <c r="L1698" i="1" s="1"/>
  <c r="J1699" i="1"/>
  <c r="L1699" i="1" s="1"/>
  <c r="J1700" i="1"/>
  <c r="L1700" i="1" s="1"/>
  <c r="J1701" i="1"/>
  <c r="L1701" i="1" s="1"/>
  <c r="J1702" i="1"/>
  <c r="L1702" i="1" s="1"/>
  <c r="J1703" i="1"/>
  <c r="L1703" i="1" s="1"/>
  <c r="J1704" i="1"/>
  <c r="L1704" i="1" s="1"/>
  <c r="J1705" i="1"/>
  <c r="L1705" i="1" s="1"/>
  <c r="J1706" i="1"/>
  <c r="L1706" i="1" s="1"/>
  <c r="J1707" i="1"/>
  <c r="L1707" i="1" s="1"/>
  <c r="J1708" i="1"/>
  <c r="L1708" i="1" s="1"/>
  <c r="J1709" i="1"/>
  <c r="L1709" i="1" s="1"/>
  <c r="J1710" i="1"/>
  <c r="L1710" i="1" s="1"/>
  <c r="J1711" i="1"/>
  <c r="L1711" i="1" s="1"/>
  <c r="J1712" i="1"/>
  <c r="L1712" i="1" s="1"/>
  <c r="J1713" i="1"/>
  <c r="L1713" i="1" s="1"/>
  <c r="J1714" i="1"/>
  <c r="L1714" i="1" s="1"/>
  <c r="J1715" i="1"/>
  <c r="L1715" i="1" s="1"/>
  <c r="J1716" i="1"/>
  <c r="L1716" i="1" s="1"/>
  <c r="J1717" i="1"/>
  <c r="L1717" i="1" s="1"/>
  <c r="J1718" i="1"/>
  <c r="L1718" i="1" s="1"/>
  <c r="J1719" i="1"/>
  <c r="L1719" i="1" s="1"/>
  <c r="J1720" i="1"/>
  <c r="L1720" i="1" s="1"/>
  <c r="J1721" i="1"/>
  <c r="L1721" i="1" s="1"/>
  <c r="J1722" i="1"/>
  <c r="L1722" i="1" s="1"/>
  <c r="J1723" i="1"/>
  <c r="L1723" i="1" s="1"/>
  <c r="J1724" i="1"/>
  <c r="L1724" i="1" s="1"/>
  <c r="J1725" i="1"/>
  <c r="L1725" i="1" s="1"/>
  <c r="J1726" i="1"/>
  <c r="L1726" i="1" s="1"/>
  <c r="J1727" i="1"/>
  <c r="L1727" i="1" s="1"/>
  <c r="J1728" i="1"/>
  <c r="L1728" i="1" s="1"/>
  <c r="J1729" i="1"/>
  <c r="L1729" i="1" s="1"/>
  <c r="J1730" i="1"/>
  <c r="L1730" i="1" s="1"/>
  <c r="J1731" i="1"/>
  <c r="L1731" i="1" s="1"/>
  <c r="J1732" i="1"/>
  <c r="L1732" i="1" s="1"/>
  <c r="J1733" i="1"/>
  <c r="L1733" i="1" s="1"/>
  <c r="J1734" i="1"/>
  <c r="L1734" i="1" s="1"/>
  <c r="J1735" i="1"/>
  <c r="L1735" i="1" s="1"/>
  <c r="J1736" i="1"/>
  <c r="L1736" i="1" s="1"/>
  <c r="J1737" i="1"/>
  <c r="L1737" i="1" s="1"/>
  <c r="J1738" i="1"/>
  <c r="L1738" i="1" s="1"/>
  <c r="J1739" i="1"/>
  <c r="L1739" i="1" s="1"/>
  <c r="J1740" i="1"/>
  <c r="L1740" i="1" s="1"/>
  <c r="J1741" i="1"/>
  <c r="L1741" i="1" s="1"/>
  <c r="J1742" i="1"/>
  <c r="L1742" i="1" s="1"/>
  <c r="J1743" i="1"/>
  <c r="L1743" i="1" s="1"/>
  <c r="J1744" i="1"/>
  <c r="L1744" i="1" s="1"/>
  <c r="J1745" i="1"/>
  <c r="L1745" i="1" s="1"/>
  <c r="J1746" i="1"/>
  <c r="L1746" i="1" s="1"/>
  <c r="J1747" i="1"/>
  <c r="L1747" i="1" s="1"/>
  <c r="J1748" i="1"/>
  <c r="L1748" i="1" s="1"/>
  <c r="J1749" i="1"/>
  <c r="L1749" i="1" s="1"/>
  <c r="J1750" i="1"/>
  <c r="L1750" i="1" s="1"/>
  <c r="J1751" i="1"/>
  <c r="L1751" i="1" s="1"/>
  <c r="J1752" i="1"/>
  <c r="L1752" i="1" s="1"/>
  <c r="J1753" i="1"/>
  <c r="L1753" i="1" s="1"/>
  <c r="J1754" i="1"/>
  <c r="L1754" i="1" s="1"/>
  <c r="J1755" i="1"/>
  <c r="L1755" i="1" s="1"/>
  <c r="J1756" i="1"/>
  <c r="L1756" i="1" s="1"/>
  <c r="J1757" i="1"/>
  <c r="L1757" i="1" s="1"/>
  <c r="J1758" i="1"/>
  <c r="L1758" i="1" s="1"/>
  <c r="J1759" i="1"/>
  <c r="L1759" i="1" s="1"/>
  <c r="J1760" i="1"/>
  <c r="L1760" i="1" s="1"/>
  <c r="J1761" i="1"/>
  <c r="L1761" i="1" s="1"/>
  <c r="J1762" i="1"/>
  <c r="L1762" i="1" s="1"/>
  <c r="J1763" i="1"/>
  <c r="L1763" i="1" s="1"/>
  <c r="J1764" i="1"/>
  <c r="L1764" i="1" s="1"/>
  <c r="J1765" i="1"/>
  <c r="L1765" i="1" s="1"/>
  <c r="J1766" i="1"/>
  <c r="L1766" i="1" s="1"/>
  <c r="J1767" i="1"/>
  <c r="L1767" i="1" s="1"/>
  <c r="J1768" i="1"/>
  <c r="L1768" i="1" s="1"/>
  <c r="J1769" i="1"/>
  <c r="L1769" i="1" s="1"/>
  <c r="J1770" i="1"/>
  <c r="L1770" i="1" s="1"/>
  <c r="J1771" i="1"/>
  <c r="L1771" i="1" s="1"/>
  <c r="J1772" i="1"/>
  <c r="L1772" i="1" s="1"/>
  <c r="J1773" i="1"/>
  <c r="L1773" i="1" s="1"/>
  <c r="J1774" i="1"/>
  <c r="L1774" i="1" s="1"/>
  <c r="J1775" i="1"/>
  <c r="L1775" i="1" s="1"/>
  <c r="J1776" i="1"/>
  <c r="L1776" i="1" s="1"/>
  <c r="J1777" i="1"/>
  <c r="L1777" i="1" s="1"/>
  <c r="J1778" i="1"/>
  <c r="L1778" i="1" s="1"/>
  <c r="J1779" i="1"/>
  <c r="L1779" i="1" s="1"/>
  <c r="J1780" i="1"/>
  <c r="L1780" i="1" s="1"/>
  <c r="J1781" i="1"/>
  <c r="L1781" i="1" s="1"/>
  <c r="J1782" i="1"/>
  <c r="L1782" i="1" s="1"/>
  <c r="J1783" i="1"/>
  <c r="L1783" i="1" s="1"/>
  <c r="J1784" i="1"/>
  <c r="L1784" i="1" s="1"/>
  <c r="J1785" i="1"/>
  <c r="L1785" i="1" s="1"/>
  <c r="J1786" i="1"/>
  <c r="L1786" i="1" s="1"/>
  <c r="J1787" i="1"/>
  <c r="L1787" i="1" s="1"/>
  <c r="J1788" i="1"/>
  <c r="L1788" i="1" s="1"/>
  <c r="J1789" i="1"/>
  <c r="L1789" i="1" s="1"/>
  <c r="J1790" i="1"/>
  <c r="L1790" i="1" s="1"/>
  <c r="J1791" i="1"/>
  <c r="L1791" i="1" s="1"/>
  <c r="J1792" i="1"/>
  <c r="L1792" i="1" s="1"/>
  <c r="J1793" i="1"/>
  <c r="L1793" i="1" s="1"/>
  <c r="J1794" i="1"/>
  <c r="L1794" i="1" s="1"/>
  <c r="J1795" i="1"/>
  <c r="L1795" i="1" s="1"/>
  <c r="J1796" i="1"/>
  <c r="L1796" i="1" s="1"/>
  <c r="J1797" i="1"/>
  <c r="L1797" i="1" s="1"/>
  <c r="J1798" i="1"/>
  <c r="L1798" i="1" s="1"/>
  <c r="J1799" i="1"/>
  <c r="L1799" i="1" s="1"/>
  <c r="J1800" i="1"/>
  <c r="L1800" i="1" s="1"/>
  <c r="J1801" i="1"/>
  <c r="L1801" i="1" s="1"/>
  <c r="J1802" i="1"/>
  <c r="L1802" i="1" s="1"/>
  <c r="J1803" i="1"/>
  <c r="L1803" i="1" s="1"/>
  <c r="J1804" i="1"/>
  <c r="L1804" i="1" s="1"/>
  <c r="J1805" i="1"/>
  <c r="L1805" i="1" s="1"/>
  <c r="J1806" i="1"/>
  <c r="L1806" i="1" s="1"/>
  <c r="J1807" i="1"/>
  <c r="L1807" i="1" s="1"/>
  <c r="J1808" i="1"/>
  <c r="L1808" i="1" s="1"/>
  <c r="J1809" i="1"/>
  <c r="L1809" i="1" s="1"/>
  <c r="J1810" i="1"/>
  <c r="L1810" i="1" s="1"/>
  <c r="J1811" i="1"/>
  <c r="L1811" i="1" s="1"/>
  <c r="J1812" i="1"/>
  <c r="L1812" i="1" s="1"/>
  <c r="J1813" i="1"/>
  <c r="L1813" i="1" s="1"/>
  <c r="J1814" i="1"/>
  <c r="L1814" i="1" s="1"/>
  <c r="J1815" i="1"/>
  <c r="L1815" i="1" s="1"/>
  <c r="J1816" i="1"/>
  <c r="L1816" i="1" s="1"/>
  <c r="J1817" i="1"/>
  <c r="L1817" i="1" s="1"/>
  <c r="J1818" i="1"/>
  <c r="L1818" i="1" s="1"/>
  <c r="J1819" i="1"/>
  <c r="L1819" i="1" s="1"/>
  <c r="J1820" i="1"/>
  <c r="L1820" i="1" s="1"/>
  <c r="J1821" i="1"/>
  <c r="L1821" i="1" s="1"/>
  <c r="J1822" i="1"/>
  <c r="L1822" i="1" s="1"/>
  <c r="J1823" i="1"/>
  <c r="L1823" i="1" s="1"/>
  <c r="J1824" i="1"/>
  <c r="L1824" i="1" s="1"/>
  <c r="J1825" i="1"/>
  <c r="L1825" i="1" s="1"/>
  <c r="J1826" i="1"/>
  <c r="L1826" i="1" s="1"/>
  <c r="J1827" i="1"/>
  <c r="L1827" i="1" s="1"/>
  <c r="J1828" i="1"/>
  <c r="L1828" i="1" s="1"/>
  <c r="J1829" i="1"/>
  <c r="L1829" i="1" s="1"/>
  <c r="J1830" i="1"/>
  <c r="L1830" i="1" s="1"/>
  <c r="J1831" i="1"/>
  <c r="L1831" i="1" s="1"/>
  <c r="J1832" i="1"/>
  <c r="L1832" i="1" s="1"/>
  <c r="J1833" i="1"/>
  <c r="L1833" i="1" s="1"/>
  <c r="J1834" i="1"/>
  <c r="L1834" i="1" s="1"/>
  <c r="J1835" i="1"/>
  <c r="L1835" i="1" s="1"/>
  <c r="J1836" i="1"/>
  <c r="L1836" i="1" s="1"/>
  <c r="J1837" i="1"/>
  <c r="L1837" i="1" s="1"/>
  <c r="J1838" i="1"/>
  <c r="L1838" i="1" s="1"/>
  <c r="J1839" i="1"/>
  <c r="L1839" i="1" s="1"/>
  <c r="J1840" i="1"/>
  <c r="L1840" i="1" s="1"/>
  <c r="J1841" i="1"/>
  <c r="L1841" i="1" s="1"/>
  <c r="J1842" i="1"/>
  <c r="L1842" i="1" s="1"/>
  <c r="J1843" i="1"/>
  <c r="L1843" i="1" s="1"/>
  <c r="J1844" i="1"/>
  <c r="L1844" i="1" s="1"/>
  <c r="J1845" i="1"/>
  <c r="L1845" i="1" s="1"/>
  <c r="J1846" i="1"/>
  <c r="L1846" i="1" s="1"/>
  <c r="J1847" i="1"/>
  <c r="L1847" i="1" s="1"/>
  <c r="J1848" i="1"/>
  <c r="L1848" i="1" s="1"/>
  <c r="J1849" i="1"/>
  <c r="L1849" i="1" s="1"/>
  <c r="J1850" i="1"/>
  <c r="L1850" i="1" s="1"/>
  <c r="J1851" i="1"/>
  <c r="L1851" i="1" s="1"/>
  <c r="J1852" i="1"/>
  <c r="L1852" i="1" s="1"/>
  <c r="J1853" i="1"/>
  <c r="L1853" i="1" s="1"/>
  <c r="J1854" i="1"/>
  <c r="L1854" i="1" s="1"/>
  <c r="J1855" i="1"/>
  <c r="L1855" i="1" s="1"/>
  <c r="J1856" i="1"/>
  <c r="L1856" i="1" s="1"/>
  <c r="J1857" i="1"/>
  <c r="L1857" i="1" s="1"/>
  <c r="J1858" i="1"/>
  <c r="L1858" i="1" s="1"/>
  <c r="J1859" i="1"/>
  <c r="L1859" i="1" s="1"/>
  <c r="J1860" i="1"/>
  <c r="L1860" i="1" s="1"/>
  <c r="J1861" i="1"/>
  <c r="L1861" i="1" s="1"/>
  <c r="J1862" i="1"/>
  <c r="L1862" i="1" s="1"/>
  <c r="J1863" i="1"/>
  <c r="L1863" i="1" s="1"/>
  <c r="J1864" i="1"/>
  <c r="L1864" i="1" s="1"/>
  <c r="J1865" i="1"/>
  <c r="L1865" i="1" s="1"/>
  <c r="J1866" i="1"/>
  <c r="L1866" i="1" s="1"/>
  <c r="J1867" i="1"/>
  <c r="L1867" i="1" s="1"/>
  <c r="J1868" i="1"/>
  <c r="L1868" i="1" s="1"/>
  <c r="J1869" i="1"/>
  <c r="L1869" i="1" s="1"/>
  <c r="J1870" i="1"/>
  <c r="L1870" i="1" s="1"/>
  <c r="J1871" i="1"/>
  <c r="L1871" i="1" s="1"/>
  <c r="J1872" i="1"/>
  <c r="L1872" i="1" s="1"/>
  <c r="J1873" i="1"/>
  <c r="L1873" i="1" s="1"/>
  <c r="J1874" i="1"/>
  <c r="L1874" i="1" s="1"/>
  <c r="J1875" i="1"/>
  <c r="L1875" i="1" s="1"/>
  <c r="J1876" i="1"/>
  <c r="L1876" i="1" s="1"/>
  <c r="J1877" i="1"/>
  <c r="L1877" i="1" s="1"/>
  <c r="J1878" i="1"/>
  <c r="L1878" i="1" s="1"/>
  <c r="J1879" i="1"/>
  <c r="L1879" i="1" s="1"/>
  <c r="J1880" i="1"/>
  <c r="L1880" i="1" s="1"/>
  <c r="J1881" i="1"/>
  <c r="L1881" i="1" s="1"/>
  <c r="J1882" i="1"/>
  <c r="L1882" i="1" s="1"/>
  <c r="J1883" i="1"/>
  <c r="L1883" i="1" s="1"/>
  <c r="J1884" i="1"/>
  <c r="L1884" i="1" s="1"/>
  <c r="J1885" i="1"/>
  <c r="L1885" i="1" s="1"/>
  <c r="J1886" i="1"/>
  <c r="L1886" i="1" s="1"/>
  <c r="J1887" i="1"/>
  <c r="L1887" i="1" s="1"/>
  <c r="J1888" i="1"/>
  <c r="L1888" i="1" s="1"/>
  <c r="J1889" i="1"/>
  <c r="L1889" i="1" s="1"/>
  <c r="J1890" i="1"/>
  <c r="L1890" i="1" s="1"/>
  <c r="J1891" i="1"/>
  <c r="L1891" i="1" s="1"/>
  <c r="J1892" i="1"/>
  <c r="L1892" i="1" s="1"/>
  <c r="J1893" i="1"/>
  <c r="L1893" i="1" s="1"/>
  <c r="J1894" i="1"/>
  <c r="L1894" i="1" s="1"/>
  <c r="J1895" i="1"/>
  <c r="L1895" i="1" s="1"/>
  <c r="J1896" i="1"/>
  <c r="L1896" i="1" s="1"/>
  <c r="J1897" i="1"/>
  <c r="L1897" i="1" s="1"/>
  <c r="J1898" i="1"/>
  <c r="L1898" i="1" s="1"/>
  <c r="J1899" i="1"/>
  <c r="L1899" i="1" s="1"/>
  <c r="J1900" i="1"/>
  <c r="L1900" i="1" s="1"/>
  <c r="J1901" i="1"/>
  <c r="L1901" i="1" s="1"/>
  <c r="J1902" i="1"/>
  <c r="L1902" i="1" s="1"/>
  <c r="J1903" i="1"/>
  <c r="L1903" i="1" s="1"/>
  <c r="J1904" i="1"/>
  <c r="L1904" i="1" s="1"/>
  <c r="J1905" i="1"/>
  <c r="L1905" i="1" s="1"/>
  <c r="J1906" i="1"/>
  <c r="L1906" i="1" s="1"/>
  <c r="J1907" i="1"/>
  <c r="L1907" i="1" s="1"/>
  <c r="J1908" i="1"/>
  <c r="L1908" i="1" s="1"/>
  <c r="J1909" i="1"/>
  <c r="L1909" i="1" s="1"/>
  <c r="J1910" i="1"/>
  <c r="L1910" i="1" s="1"/>
  <c r="J1911" i="1"/>
  <c r="L1911" i="1" s="1"/>
  <c r="J1912" i="1"/>
  <c r="L1912" i="1" s="1"/>
  <c r="J1913" i="1"/>
  <c r="L1913" i="1" s="1"/>
  <c r="J1914" i="1"/>
  <c r="L1914" i="1" s="1"/>
  <c r="J1915" i="1"/>
  <c r="L1915" i="1" s="1"/>
  <c r="J1916" i="1"/>
  <c r="L1916" i="1" s="1"/>
  <c r="J1917" i="1"/>
  <c r="L1917" i="1" s="1"/>
  <c r="J1918" i="1"/>
  <c r="L1918" i="1" s="1"/>
  <c r="J1919" i="1"/>
  <c r="L1919" i="1" s="1"/>
  <c r="J1920" i="1"/>
  <c r="L1920" i="1" s="1"/>
  <c r="J1921" i="1"/>
  <c r="L1921" i="1" s="1"/>
  <c r="J1922" i="1"/>
  <c r="L1922" i="1" s="1"/>
  <c r="J1923" i="1"/>
  <c r="L1923" i="1" s="1"/>
  <c r="J1924" i="1"/>
  <c r="L1924" i="1" s="1"/>
  <c r="J1925" i="1"/>
  <c r="L1925" i="1" s="1"/>
  <c r="J1926" i="1"/>
  <c r="L1926" i="1" s="1"/>
  <c r="J1927" i="1"/>
  <c r="L1927" i="1" s="1"/>
  <c r="J1928" i="1"/>
  <c r="L1928" i="1" s="1"/>
  <c r="J1929" i="1"/>
  <c r="L1929" i="1" s="1"/>
  <c r="J1930" i="1"/>
  <c r="L1930" i="1" s="1"/>
  <c r="J1931" i="1"/>
  <c r="L1931" i="1" s="1"/>
  <c r="J1932" i="1"/>
  <c r="L1932" i="1" s="1"/>
  <c r="J1933" i="1"/>
  <c r="L1933" i="1" s="1"/>
  <c r="J1934" i="1"/>
  <c r="L1934" i="1" s="1"/>
  <c r="J1935" i="1"/>
  <c r="L1935" i="1" s="1"/>
  <c r="J1936" i="1"/>
  <c r="L1936" i="1" s="1"/>
  <c r="J1937" i="1"/>
  <c r="L1937" i="1" s="1"/>
  <c r="J1938" i="1"/>
  <c r="L1938" i="1" s="1"/>
  <c r="J1939" i="1"/>
  <c r="L1939" i="1" s="1"/>
  <c r="J1940" i="1"/>
  <c r="L1940" i="1" s="1"/>
  <c r="J1941" i="1"/>
  <c r="L1941" i="1" s="1"/>
  <c r="J1942" i="1"/>
  <c r="L1942" i="1" s="1"/>
  <c r="J1943" i="1"/>
  <c r="L1943" i="1" s="1"/>
  <c r="J1944" i="1"/>
  <c r="L1944" i="1" s="1"/>
  <c r="J1945" i="1"/>
  <c r="L1945" i="1" s="1"/>
  <c r="J1946" i="1"/>
  <c r="L1946" i="1" s="1"/>
  <c r="J1947" i="1"/>
  <c r="L1947" i="1" s="1"/>
  <c r="J1948" i="1"/>
  <c r="L1948" i="1" s="1"/>
  <c r="J1949" i="1"/>
  <c r="L1949" i="1" s="1"/>
  <c r="J1950" i="1"/>
  <c r="L1950" i="1" s="1"/>
  <c r="J1951" i="1"/>
  <c r="L1951" i="1" s="1"/>
  <c r="J1952" i="1"/>
  <c r="L1952" i="1" s="1"/>
  <c r="J1953" i="1"/>
  <c r="L1953" i="1" s="1"/>
  <c r="J1954" i="1"/>
  <c r="L1954" i="1" s="1"/>
  <c r="J1955" i="1"/>
  <c r="L1955" i="1" s="1"/>
  <c r="J1956" i="1"/>
  <c r="L1956" i="1" s="1"/>
  <c r="J1957" i="1"/>
  <c r="L1957" i="1" s="1"/>
  <c r="J1958" i="1"/>
  <c r="L1958" i="1" s="1"/>
  <c r="J1959" i="1"/>
  <c r="L1959" i="1" s="1"/>
  <c r="J1960" i="1"/>
  <c r="L1960" i="1" s="1"/>
  <c r="J1961" i="1"/>
  <c r="L1961" i="1" s="1"/>
  <c r="J1962" i="1"/>
  <c r="L1962" i="1" s="1"/>
  <c r="J1963" i="1"/>
  <c r="L1963" i="1" s="1"/>
  <c r="J1964" i="1"/>
  <c r="L1964" i="1" s="1"/>
  <c r="J1965" i="1"/>
  <c r="L1965" i="1" s="1"/>
  <c r="J1966" i="1"/>
  <c r="L1966" i="1" s="1"/>
  <c r="J1967" i="1"/>
  <c r="L1967" i="1" s="1"/>
  <c r="J1968" i="1"/>
  <c r="L1968" i="1" s="1"/>
  <c r="J1969" i="1"/>
  <c r="L1969" i="1" s="1"/>
  <c r="J1970" i="1"/>
  <c r="L1970" i="1" s="1"/>
  <c r="J1971" i="1"/>
  <c r="L1971" i="1" s="1"/>
  <c r="J1972" i="1"/>
  <c r="L1972" i="1" s="1"/>
  <c r="J1973" i="1"/>
  <c r="L1973" i="1" s="1"/>
  <c r="J1974" i="1"/>
  <c r="L1974" i="1" s="1"/>
  <c r="J1975" i="1"/>
  <c r="L1975" i="1" s="1"/>
  <c r="J1976" i="1"/>
  <c r="L1976" i="1" s="1"/>
  <c r="J1977" i="1"/>
  <c r="L1977" i="1" s="1"/>
  <c r="J1978" i="1"/>
  <c r="L1978" i="1" s="1"/>
  <c r="J1979" i="1"/>
  <c r="L1979" i="1" s="1"/>
  <c r="J1980" i="1"/>
  <c r="L1980" i="1" s="1"/>
  <c r="J1981" i="1"/>
  <c r="L1981" i="1" s="1"/>
  <c r="J1982" i="1"/>
  <c r="L1982" i="1" s="1"/>
  <c r="J1983" i="1"/>
  <c r="L1983" i="1" s="1"/>
  <c r="J1984" i="1"/>
  <c r="L1984" i="1" s="1"/>
  <c r="J1985" i="1"/>
  <c r="L1985" i="1" s="1"/>
  <c r="J1986" i="1"/>
  <c r="L1986" i="1" s="1"/>
  <c r="J1987" i="1"/>
  <c r="L1987" i="1" s="1"/>
  <c r="J1988" i="1"/>
  <c r="L1988" i="1" s="1"/>
  <c r="J1989" i="1"/>
  <c r="L1989" i="1" s="1"/>
  <c r="J1990" i="1"/>
  <c r="L1990" i="1" s="1"/>
  <c r="J1991" i="1"/>
  <c r="L1991" i="1" s="1"/>
  <c r="J1992" i="1"/>
  <c r="L1992" i="1" s="1"/>
  <c r="J1993" i="1"/>
  <c r="L1993" i="1" s="1"/>
  <c r="J1994" i="1"/>
  <c r="L1994" i="1" s="1"/>
  <c r="J1995" i="1"/>
  <c r="L1995" i="1" s="1"/>
  <c r="J1996" i="1"/>
  <c r="L1996" i="1" s="1"/>
  <c r="J1997" i="1"/>
  <c r="L1997" i="1" s="1"/>
  <c r="J1998" i="1"/>
  <c r="L1998" i="1" s="1"/>
  <c r="J1999" i="1"/>
  <c r="L1999" i="1" s="1"/>
  <c r="J2000" i="1"/>
  <c r="L2000" i="1" s="1"/>
  <c r="J2001" i="1"/>
  <c r="L2001" i="1" s="1"/>
  <c r="J2002" i="1"/>
  <c r="L2002" i="1" s="1"/>
  <c r="J2003" i="1"/>
  <c r="L2003" i="1" s="1"/>
  <c r="J2004" i="1"/>
  <c r="L2004" i="1" s="1"/>
  <c r="J2005" i="1"/>
  <c r="L2005" i="1" s="1"/>
  <c r="J2006" i="1"/>
  <c r="L2006" i="1" s="1"/>
  <c r="J2007" i="1"/>
  <c r="L2007" i="1" s="1"/>
  <c r="J2008" i="1"/>
  <c r="L2008" i="1" s="1"/>
  <c r="J2009" i="1"/>
  <c r="L2009" i="1" s="1"/>
  <c r="J2010" i="1"/>
  <c r="L2010" i="1" s="1"/>
  <c r="J2011" i="1"/>
  <c r="L2011" i="1" s="1"/>
  <c r="J2012" i="1"/>
  <c r="L2012" i="1" s="1"/>
  <c r="J2013" i="1"/>
  <c r="L2013" i="1" s="1"/>
  <c r="J2014" i="1"/>
  <c r="L2014" i="1" s="1"/>
  <c r="J2015" i="1"/>
  <c r="L2015" i="1" s="1"/>
  <c r="J2016" i="1"/>
  <c r="L2016" i="1" s="1"/>
  <c r="J2017" i="1"/>
  <c r="L2017" i="1" s="1"/>
  <c r="J2018" i="1"/>
  <c r="L2018" i="1" s="1"/>
  <c r="J2019" i="1"/>
  <c r="L2019" i="1" s="1"/>
  <c r="J2020" i="1"/>
  <c r="L2020" i="1" s="1"/>
  <c r="J2021" i="1"/>
  <c r="L2021" i="1" s="1"/>
  <c r="J2022" i="1"/>
  <c r="L2022" i="1" s="1"/>
  <c r="J2023" i="1"/>
  <c r="L2023" i="1" s="1"/>
  <c r="J2024" i="1"/>
  <c r="L2024" i="1" s="1"/>
  <c r="J2025" i="1"/>
  <c r="L2025" i="1" s="1"/>
  <c r="J2026" i="1"/>
  <c r="L2026" i="1" s="1"/>
  <c r="J2027" i="1"/>
  <c r="L2027" i="1" s="1"/>
  <c r="J2028" i="1"/>
  <c r="L2028" i="1" s="1"/>
  <c r="J2029" i="1"/>
  <c r="L2029" i="1" s="1"/>
  <c r="J2030" i="1"/>
  <c r="L2030" i="1" s="1"/>
  <c r="J2031" i="1"/>
  <c r="L2031" i="1" s="1"/>
  <c r="J2032" i="1"/>
  <c r="L2032" i="1" s="1"/>
  <c r="J2033" i="1"/>
  <c r="L2033" i="1" s="1"/>
  <c r="J2034" i="1"/>
  <c r="L2034" i="1" s="1"/>
  <c r="J2035" i="1"/>
  <c r="L2035" i="1" s="1"/>
  <c r="J2036" i="1"/>
  <c r="L2036" i="1" s="1"/>
  <c r="J2037" i="1"/>
  <c r="L2037" i="1" s="1"/>
  <c r="J2038" i="1"/>
  <c r="L2038" i="1" s="1"/>
  <c r="J2039" i="1"/>
  <c r="L2039" i="1" s="1"/>
  <c r="J2040" i="1"/>
  <c r="L2040" i="1" s="1"/>
  <c r="J2041" i="1"/>
  <c r="L2041" i="1" s="1"/>
  <c r="J2042" i="1"/>
  <c r="L2042" i="1" s="1"/>
  <c r="J2043" i="1"/>
  <c r="L2043" i="1" s="1"/>
  <c r="J2044" i="1"/>
  <c r="L2044" i="1" s="1"/>
  <c r="J2045" i="1"/>
  <c r="L2045" i="1" s="1"/>
  <c r="J2046" i="1"/>
  <c r="L2046" i="1" s="1"/>
  <c r="J2047" i="1"/>
  <c r="L2047" i="1" s="1"/>
  <c r="J2048" i="1"/>
  <c r="L2048" i="1" s="1"/>
  <c r="J2049" i="1"/>
  <c r="L2049" i="1" s="1"/>
  <c r="J2050" i="1"/>
  <c r="L2050" i="1" s="1"/>
  <c r="J2051" i="1"/>
  <c r="L2051" i="1" s="1"/>
  <c r="J2052" i="1"/>
  <c r="L2052" i="1" s="1"/>
  <c r="J2053" i="1"/>
  <c r="L2053" i="1" s="1"/>
  <c r="J2054" i="1"/>
  <c r="L2054" i="1" s="1"/>
  <c r="J2055" i="1"/>
  <c r="L2055" i="1" s="1"/>
  <c r="J2056" i="1"/>
  <c r="L2056" i="1" s="1"/>
  <c r="J2057" i="1"/>
  <c r="L2057" i="1" s="1"/>
  <c r="J2058" i="1"/>
  <c r="L2058" i="1" s="1"/>
  <c r="J2059" i="1"/>
  <c r="L2059" i="1" s="1"/>
  <c r="J2060" i="1"/>
  <c r="L2060" i="1" s="1"/>
  <c r="J2061" i="1"/>
  <c r="L2061" i="1" s="1"/>
  <c r="J2062" i="1"/>
  <c r="L2062" i="1" s="1"/>
  <c r="J2063" i="1"/>
  <c r="L2063" i="1" s="1"/>
  <c r="J2064" i="1"/>
  <c r="L2064" i="1" s="1"/>
  <c r="J2065" i="1"/>
  <c r="L2065" i="1" s="1"/>
  <c r="J2066" i="1"/>
  <c r="L2066" i="1" s="1"/>
  <c r="J2067" i="1"/>
  <c r="L2067" i="1" s="1"/>
  <c r="J2068" i="1"/>
  <c r="L2068" i="1" s="1"/>
  <c r="J2069" i="1"/>
  <c r="L2069" i="1" s="1"/>
  <c r="J2070" i="1"/>
  <c r="L2070" i="1" s="1"/>
  <c r="J2071" i="1"/>
  <c r="L2071" i="1" s="1"/>
  <c r="J2072" i="1"/>
  <c r="L2072" i="1" s="1"/>
  <c r="J2073" i="1"/>
  <c r="L2073" i="1" s="1"/>
  <c r="J2074" i="1"/>
  <c r="L2074" i="1" s="1"/>
  <c r="J2075" i="1"/>
  <c r="L2075" i="1" s="1"/>
  <c r="J2076" i="1"/>
  <c r="L2076" i="1" s="1"/>
  <c r="J2077" i="1"/>
  <c r="L2077" i="1" s="1"/>
  <c r="J2078" i="1"/>
  <c r="L2078" i="1" s="1"/>
  <c r="J2079" i="1"/>
  <c r="L2079" i="1" s="1"/>
  <c r="J2080" i="1"/>
  <c r="L2080" i="1" s="1"/>
  <c r="J2081" i="1"/>
  <c r="L2081" i="1" s="1"/>
  <c r="J2082" i="1"/>
  <c r="L2082" i="1" s="1"/>
  <c r="J2083" i="1"/>
  <c r="L2083" i="1" s="1"/>
  <c r="J2084" i="1"/>
  <c r="L2084" i="1" s="1"/>
  <c r="J2085" i="1"/>
  <c r="L2085" i="1" s="1"/>
  <c r="J2086" i="1"/>
  <c r="L2086" i="1" s="1"/>
  <c r="J2087" i="1"/>
  <c r="L2087" i="1" s="1"/>
  <c r="J2088" i="1"/>
  <c r="L2088" i="1" s="1"/>
  <c r="J2089" i="1"/>
  <c r="L2089" i="1" s="1"/>
  <c r="J2090" i="1"/>
  <c r="L2090" i="1" s="1"/>
  <c r="J2091" i="1"/>
  <c r="L2091" i="1" s="1"/>
  <c r="J2092" i="1"/>
  <c r="L2092" i="1" s="1"/>
  <c r="J2093" i="1"/>
  <c r="L2093" i="1" s="1"/>
  <c r="J2094" i="1"/>
  <c r="L2094" i="1" s="1"/>
  <c r="J2095" i="1"/>
  <c r="L2095" i="1" s="1"/>
  <c r="J2096" i="1"/>
  <c r="L2096" i="1" s="1"/>
  <c r="J2097" i="1"/>
  <c r="L2097" i="1" s="1"/>
  <c r="J2098" i="1"/>
  <c r="L2098" i="1" s="1"/>
  <c r="J2099" i="1"/>
  <c r="L2099" i="1" s="1"/>
  <c r="J2100" i="1"/>
  <c r="L2100" i="1" s="1"/>
  <c r="J2101" i="1"/>
  <c r="L2101" i="1" s="1"/>
  <c r="J2102" i="1"/>
  <c r="L2102" i="1" s="1"/>
  <c r="J2103" i="1"/>
  <c r="L2103" i="1" s="1"/>
  <c r="J2104" i="1"/>
  <c r="L2104" i="1" s="1"/>
  <c r="J2105" i="1"/>
  <c r="L2105" i="1" s="1"/>
  <c r="J2106" i="1"/>
  <c r="L2106" i="1" s="1"/>
  <c r="J2107" i="1"/>
  <c r="L2107" i="1" s="1"/>
  <c r="J2108" i="1"/>
  <c r="L2108" i="1" s="1"/>
  <c r="J2109" i="1"/>
  <c r="L2109" i="1" s="1"/>
  <c r="J2110" i="1"/>
  <c r="L2110" i="1" s="1"/>
  <c r="J2111" i="1"/>
  <c r="L2111" i="1" s="1"/>
  <c r="J2112" i="1"/>
  <c r="L2112" i="1" s="1"/>
  <c r="J2113" i="1"/>
  <c r="L2113" i="1" s="1"/>
  <c r="J2114" i="1"/>
  <c r="L2114" i="1" s="1"/>
  <c r="J2115" i="1"/>
  <c r="L2115" i="1" s="1"/>
  <c r="J2116" i="1"/>
  <c r="L2116" i="1" s="1"/>
  <c r="J2117" i="1"/>
  <c r="L2117" i="1" s="1"/>
  <c r="J2118" i="1"/>
  <c r="L2118" i="1" s="1"/>
  <c r="J2119" i="1"/>
  <c r="L2119" i="1" s="1"/>
  <c r="J2120" i="1"/>
  <c r="L2120" i="1" s="1"/>
  <c r="J2121" i="1"/>
  <c r="L2121" i="1" s="1"/>
  <c r="J2122" i="1"/>
  <c r="L2122" i="1" s="1"/>
  <c r="J2123" i="1"/>
  <c r="L2123" i="1" s="1"/>
  <c r="J2124" i="1"/>
  <c r="L2124" i="1" s="1"/>
  <c r="J2125" i="1"/>
  <c r="L2125" i="1" s="1"/>
  <c r="J2126" i="1"/>
  <c r="L2126" i="1" s="1"/>
  <c r="J2127" i="1"/>
  <c r="L2127" i="1" s="1"/>
  <c r="J2128" i="1"/>
  <c r="L2128" i="1" s="1"/>
  <c r="J2129" i="1"/>
  <c r="L2129" i="1" s="1"/>
  <c r="J2130" i="1"/>
  <c r="L2130" i="1" s="1"/>
  <c r="J2131" i="1"/>
  <c r="L2131" i="1" s="1"/>
  <c r="J2132" i="1"/>
  <c r="L2132" i="1" s="1"/>
  <c r="J2133" i="1"/>
  <c r="L2133" i="1" s="1"/>
  <c r="J2134" i="1"/>
  <c r="L2134" i="1" s="1"/>
  <c r="J2135" i="1"/>
  <c r="L2135" i="1" s="1"/>
  <c r="J2136" i="1"/>
  <c r="L2136" i="1" s="1"/>
  <c r="J2137" i="1"/>
  <c r="L2137" i="1" s="1"/>
  <c r="J2138" i="1"/>
  <c r="L2138" i="1" s="1"/>
  <c r="J2139" i="1"/>
  <c r="L2139" i="1" s="1"/>
  <c r="J2140" i="1"/>
  <c r="L2140" i="1" s="1"/>
  <c r="J2141" i="1"/>
  <c r="L2141" i="1" s="1"/>
  <c r="J2142" i="1"/>
  <c r="L2142" i="1" s="1"/>
  <c r="J2143" i="1"/>
  <c r="L2143" i="1" s="1"/>
  <c r="J2144" i="1"/>
  <c r="L2144" i="1" s="1"/>
  <c r="J2145" i="1"/>
  <c r="L2145" i="1" s="1"/>
  <c r="J2146" i="1"/>
  <c r="L2146" i="1" s="1"/>
  <c r="J2147" i="1"/>
  <c r="L2147" i="1" s="1"/>
  <c r="J2148" i="1"/>
  <c r="L2148" i="1" s="1"/>
  <c r="J2149" i="1"/>
  <c r="L2149" i="1" s="1"/>
  <c r="J2150" i="1"/>
  <c r="L2150" i="1" s="1"/>
  <c r="J2151" i="1"/>
  <c r="L2151" i="1" s="1"/>
  <c r="J2152" i="1"/>
  <c r="L2152" i="1" s="1"/>
  <c r="J2153" i="1"/>
  <c r="L2153" i="1" s="1"/>
  <c r="J2154" i="1"/>
  <c r="L2154" i="1" s="1"/>
  <c r="J2155" i="1"/>
  <c r="L2155" i="1" s="1"/>
  <c r="J2156" i="1"/>
  <c r="L2156" i="1" s="1"/>
  <c r="J2157" i="1"/>
  <c r="L2157" i="1" s="1"/>
  <c r="J2158" i="1"/>
  <c r="L2158" i="1" s="1"/>
  <c r="J2159" i="1"/>
  <c r="L2159" i="1" s="1"/>
  <c r="J2160" i="1"/>
  <c r="L2160" i="1" s="1"/>
  <c r="J2161" i="1"/>
  <c r="L2161" i="1" s="1"/>
  <c r="J2162" i="1"/>
  <c r="L2162" i="1" s="1"/>
  <c r="J2163" i="1"/>
  <c r="L2163" i="1" s="1"/>
  <c r="J2164" i="1"/>
  <c r="L2164" i="1" s="1"/>
  <c r="J2165" i="1"/>
  <c r="L2165" i="1" s="1"/>
  <c r="J2166" i="1"/>
  <c r="L2166" i="1" s="1"/>
  <c r="J2167" i="1"/>
  <c r="L2167" i="1" s="1"/>
  <c r="J2168" i="1"/>
  <c r="L2168" i="1" s="1"/>
  <c r="J2169" i="1"/>
  <c r="L2169" i="1" s="1"/>
  <c r="J2170" i="1"/>
  <c r="L2170" i="1" s="1"/>
  <c r="J2171" i="1"/>
  <c r="L2171" i="1" s="1"/>
  <c r="J2172" i="1"/>
  <c r="L2172" i="1" s="1"/>
  <c r="J2173" i="1"/>
  <c r="L2173" i="1" s="1"/>
  <c r="J2174" i="1"/>
  <c r="L2174" i="1" s="1"/>
  <c r="J2175" i="1"/>
  <c r="L2175" i="1" s="1"/>
  <c r="J2176" i="1"/>
  <c r="L2176" i="1" s="1"/>
  <c r="J2177" i="1"/>
  <c r="L2177" i="1" s="1"/>
  <c r="J2178" i="1"/>
  <c r="L2178" i="1" s="1"/>
  <c r="J2179" i="1"/>
  <c r="L2179" i="1" s="1"/>
  <c r="J2180" i="1"/>
  <c r="L2180" i="1" s="1"/>
  <c r="J2181" i="1"/>
  <c r="L2181" i="1" s="1"/>
  <c r="J2182" i="1"/>
  <c r="L2182" i="1" s="1"/>
  <c r="J2183" i="1"/>
  <c r="L2183" i="1" s="1"/>
  <c r="J2184" i="1"/>
  <c r="L2184" i="1" s="1"/>
  <c r="J2185" i="1"/>
  <c r="L2185" i="1" s="1"/>
  <c r="J2186" i="1"/>
  <c r="L2186" i="1" s="1"/>
  <c r="J2187" i="1"/>
  <c r="L2187" i="1" s="1"/>
  <c r="J2188" i="1"/>
  <c r="L2188" i="1" s="1"/>
  <c r="J2189" i="1"/>
  <c r="L2189" i="1" s="1"/>
  <c r="J2190" i="1"/>
  <c r="L2190" i="1" s="1"/>
  <c r="J2191" i="1"/>
  <c r="L2191" i="1" s="1"/>
  <c r="J2192" i="1"/>
  <c r="L2192" i="1" s="1"/>
  <c r="J2193" i="1"/>
  <c r="L2193" i="1" s="1"/>
  <c r="J2194" i="1"/>
  <c r="L2194" i="1" s="1"/>
  <c r="J2195" i="1"/>
  <c r="L2195" i="1" s="1"/>
  <c r="J2196" i="1"/>
  <c r="L2196" i="1" s="1"/>
  <c r="J2197" i="1"/>
  <c r="L2197" i="1" s="1"/>
  <c r="J2198" i="1"/>
  <c r="L2198" i="1" s="1"/>
  <c r="J2199" i="1"/>
  <c r="L2199" i="1" s="1"/>
  <c r="J2200" i="1"/>
  <c r="L2200" i="1" s="1"/>
  <c r="J2201" i="1"/>
  <c r="L2201" i="1" s="1"/>
  <c r="J2202" i="1"/>
  <c r="L2202" i="1" s="1"/>
  <c r="J2203" i="1"/>
  <c r="L2203" i="1" s="1"/>
  <c r="J2204" i="1"/>
  <c r="L2204" i="1" s="1"/>
  <c r="J2205" i="1"/>
  <c r="L2205" i="1" s="1"/>
  <c r="J2206" i="1"/>
  <c r="L2206" i="1" s="1"/>
  <c r="J2207" i="1"/>
  <c r="L2207" i="1" s="1"/>
  <c r="J2208" i="1"/>
  <c r="L2208" i="1" s="1"/>
  <c r="J2209" i="1"/>
  <c r="L2209" i="1" s="1"/>
  <c r="J2210" i="1"/>
  <c r="L2210" i="1" s="1"/>
  <c r="J2211" i="1"/>
  <c r="L2211" i="1" s="1"/>
  <c r="J2212" i="1"/>
  <c r="L2212" i="1" s="1"/>
  <c r="J2213" i="1"/>
  <c r="L2213" i="1" s="1"/>
  <c r="J2214" i="1"/>
  <c r="L2214" i="1" s="1"/>
  <c r="J2215" i="1"/>
  <c r="L2215" i="1" s="1"/>
  <c r="J2216" i="1"/>
  <c r="L2216" i="1" s="1"/>
  <c r="J2217" i="1"/>
  <c r="L2217" i="1" s="1"/>
  <c r="J2218" i="1"/>
  <c r="L2218" i="1" s="1"/>
  <c r="J2219" i="1"/>
  <c r="L2219" i="1" s="1"/>
  <c r="J2220" i="1"/>
  <c r="L2220" i="1" s="1"/>
  <c r="J2221" i="1"/>
  <c r="L2221" i="1" s="1"/>
  <c r="J2222" i="1"/>
  <c r="L2222" i="1" s="1"/>
  <c r="J2223" i="1"/>
  <c r="L2223" i="1" s="1"/>
  <c r="J2224" i="1"/>
  <c r="L2224" i="1" s="1"/>
  <c r="J2225" i="1"/>
  <c r="L2225" i="1" s="1"/>
  <c r="J2226" i="1"/>
  <c r="L2226" i="1" s="1"/>
  <c r="J2227" i="1"/>
  <c r="L2227" i="1" s="1"/>
  <c r="J2228" i="1"/>
  <c r="L2228" i="1" s="1"/>
  <c r="J2229" i="1"/>
  <c r="L2229" i="1" s="1"/>
  <c r="J2230" i="1"/>
  <c r="L2230" i="1" s="1"/>
  <c r="J2231" i="1"/>
  <c r="L2231" i="1" s="1"/>
  <c r="J2232" i="1"/>
  <c r="L2232" i="1" s="1"/>
  <c r="J2233" i="1"/>
  <c r="L2233" i="1" s="1"/>
  <c r="J2234" i="1"/>
  <c r="L2234" i="1" s="1"/>
  <c r="J2235" i="1"/>
  <c r="L2235" i="1" s="1"/>
  <c r="J2236" i="1"/>
  <c r="L2236" i="1" s="1"/>
  <c r="J2237" i="1"/>
  <c r="L2237" i="1" s="1"/>
  <c r="J2238" i="1"/>
  <c r="L2238" i="1" s="1"/>
  <c r="J2239" i="1"/>
  <c r="L2239" i="1" s="1"/>
  <c r="J2240" i="1"/>
  <c r="L2240" i="1" s="1"/>
  <c r="J2241" i="1"/>
  <c r="L2241" i="1" s="1"/>
  <c r="J2242" i="1"/>
  <c r="L2242" i="1" s="1"/>
  <c r="J2243" i="1"/>
  <c r="L2243" i="1" s="1"/>
  <c r="J2244" i="1"/>
  <c r="L2244" i="1" s="1"/>
  <c r="J2245" i="1"/>
  <c r="L2245" i="1" s="1"/>
  <c r="J2246" i="1"/>
  <c r="L2246" i="1" s="1"/>
  <c r="J2247" i="1"/>
  <c r="L2247" i="1" s="1"/>
  <c r="J2248" i="1"/>
  <c r="L2248" i="1" s="1"/>
  <c r="J2249" i="1"/>
  <c r="L2249" i="1" s="1"/>
  <c r="J2250" i="1"/>
  <c r="L2250" i="1" s="1"/>
  <c r="J2251" i="1"/>
  <c r="L2251" i="1" s="1"/>
  <c r="J2252" i="1"/>
  <c r="L2252" i="1" s="1"/>
  <c r="J2253" i="1"/>
  <c r="L2253" i="1" s="1"/>
  <c r="J2254" i="1"/>
  <c r="L2254" i="1" s="1"/>
  <c r="J2255" i="1"/>
  <c r="L2255" i="1" s="1"/>
  <c r="J2256" i="1"/>
  <c r="L2256" i="1" s="1"/>
  <c r="J2257" i="1"/>
  <c r="L2257" i="1" s="1"/>
  <c r="J2258" i="1"/>
  <c r="L2258" i="1" s="1"/>
  <c r="J2259" i="1"/>
  <c r="L2259" i="1" s="1"/>
  <c r="J2260" i="1"/>
  <c r="L2260" i="1" s="1"/>
  <c r="J2261" i="1"/>
  <c r="L2261" i="1" s="1"/>
  <c r="J2262" i="1"/>
  <c r="L2262" i="1" s="1"/>
  <c r="J2263" i="1"/>
  <c r="L2263" i="1" s="1"/>
  <c r="J2264" i="1"/>
  <c r="L2264" i="1" s="1"/>
  <c r="J2265" i="1"/>
  <c r="L2265" i="1" s="1"/>
  <c r="J2266" i="1"/>
  <c r="L2266" i="1" s="1"/>
  <c r="J2267" i="1"/>
  <c r="L2267" i="1" s="1"/>
  <c r="J2268" i="1"/>
  <c r="L2268" i="1" s="1"/>
  <c r="J2269" i="1"/>
  <c r="L2269" i="1" s="1"/>
  <c r="J2270" i="1"/>
  <c r="L2270" i="1" s="1"/>
  <c r="J2271" i="1"/>
  <c r="L2271" i="1" s="1"/>
  <c r="J2272" i="1"/>
  <c r="L2272" i="1" s="1"/>
  <c r="J2273" i="1"/>
  <c r="L2273" i="1" s="1"/>
  <c r="J2274" i="1"/>
  <c r="L2274" i="1" s="1"/>
  <c r="J2275" i="1"/>
  <c r="L2275" i="1" s="1"/>
  <c r="J2276" i="1"/>
  <c r="L2276" i="1" s="1"/>
  <c r="J2277" i="1"/>
  <c r="L2277" i="1" s="1"/>
  <c r="J2278" i="1"/>
  <c r="L2278" i="1" s="1"/>
  <c r="J2279" i="1"/>
  <c r="L2279" i="1" s="1"/>
  <c r="J2280" i="1"/>
  <c r="L2280" i="1" s="1"/>
  <c r="J2281" i="1"/>
  <c r="L2281" i="1" s="1"/>
  <c r="J2282" i="1"/>
  <c r="L2282" i="1" s="1"/>
  <c r="J2283" i="1"/>
  <c r="L2283" i="1" s="1"/>
  <c r="J2284" i="1"/>
  <c r="L2284" i="1" s="1"/>
  <c r="J2285" i="1"/>
  <c r="L2285" i="1" s="1"/>
  <c r="J2286" i="1"/>
  <c r="L2286" i="1" s="1"/>
  <c r="J2287" i="1"/>
  <c r="L2287" i="1" s="1"/>
  <c r="J2288" i="1"/>
  <c r="L2288" i="1" s="1"/>
  <c r="J2289" i="1"/>
  <c r="L2289" i="1" s="1"/>
  <c r="J2290" i="1"/>
  <c r="L2290" i="1" s="1"/>
  <c r="J2291" i="1"/>
  <c r="L2291" i="1" s="1"/>
  <c r="J2292" i="1"/>
  <c r="L2292" i="1" s="1"/>
  <c r="J2293" i="1"/>
  <c r="L2293" i="1" s="1"/>
  <c r="J2294" i="1"/>
  <c r="L2294" i="1" s="1"/>
  <c r="J2295" i="1"/>
  <c r="L2295" i="1" s="1"/>
  <c r="J2296" i="1"/>
  <c r="L2296" i="1" s="1"/>
  <c r="J2297" i="1"/>
  <c r="L2297" i="1" s="1"/>
  <c r="J2298" i="1"/>
  <c r="L2298" i="1" s="1"/>
  <c r="J2299" i="1"/>
  <c r="L2299" i="1" s="1"/>
  <c r="J2300" i="1"/>
  <c r="L2300" i="1" s="1"/>
  <c r="J2301" i="1"/>
  <c r="L2301" i="1" s="1"/>
  <c r="J2302" i="1"/>
  <c r="L2302" i="1" s="1"/>
  <c r="J2303" i="1"/>
  <c r="L2303" i="1" s="1"/>
  <c r="J2304" i="1"/>
  <c r="L2304" i="1" s="1"/>
  <c r="J2305" i="1"/>
  <c r="L2305" i="1" s="1"/>
  <c r="J2306" i="1"/>
  <c r="L2306" i="1" s="1"/>
  <c r="J2307" i="1"/>
  <c r="L2307" i="1" s="1"/>
  <c r="J2308" i="1"/>
  <c r="L2308" i="1" s="1"/>
  <c r="J2309" i="1"/>
  <c r="L2309" i="1" s="1"/>
  <c r="J2310" i="1"/>
  <c r="L2310" i="1" s="1"/>
  <c r="J2311" i="1"/>
  <c r="L2311" i="1" s="1"/>
  <c r="J2312" i="1"/>
  <c r="L2312" i="1" s="1"/>
  <c r="J2313" i="1"/>
  <c r="L2313" i="1" s="1"/>
  <c r="J2314" i="1"/>
  <c r="L2314" i="1" s="1"/>
  <c r="J2315" i="1"/>
  <c r="L2315" i="1" s="1"/>
  <c r="J2316" i="1"/>
  <c r="L2316" i="1" s="1"/>
  <c r="J2317" i="1"/>
  <c r="L2317" i="1" s="1"/>
  <c r="J2318" i="1"/>
  <c r="L2318" i="1" s="1"/>
  <c r="J2319" i="1"/>
  <c r="L2319" i="1" s="1"/>
  <c r="J2320" i="1"/>
  <c r="L2320" i="1" s="1"/>
  <c r="J2321" i="1"/>
  <c r="L2321" i="1" s="1"/>
  <c r="J2322" i="1"/>
  <c r="L2322" i="1" s="1"/>
  <c r="J2323" i="1"/>
  <c r="L2323" i="1" s="1"/>
  <c r="J2324" i="1"/>
  <c r="L2324" i="1" s="1"/>
  <c r="J2325" i="1"/>
  <c r="L2325" i="1" s="1"/>
  <c r="J2326" i="1"/>
  <c r="L2326" i="1" s="1"/>
  <c r="J2327" i="1"/>
  <c r="L2327" i="1" s="1"/>
  <c r="J2328" i="1"/>
  <c r="L2328" i="1" s="1"/>
  <c r="J2329" i="1"/>
  <c r="L2329" i="1" s="1"/>
  <c r="J2330" i="1"/>
  <c r="L2330" i="1" s="1"/>
  <c r="J2331" i="1"/>
  <c r="L2331" i="1" s="1"/>
  <c r="J2332" i="1"/>
  <c r="L2332" i="1" s="1"/>
  <c r="J2333" i="1"/>
  <c r="L2333" i="1" s="1"/>
  <c r="J2334" i="1"/>
  <c r="L2334" i="1" s="1"/>
  <c r="J2335" i="1"/>
  <c r="L2335" i="1" s="1"/>
  <c r="J2336" i="1"/>
  <c r="L2336" i="1" s="1"/>
  <c r="J2337" i="1"/>
  <c r="L2337" i="1" s="1"/>
  <c r="J2338" i="1"/>
  <c r="L2338" i="1" s="1"/>
  <c r="J2339" i="1"/>
  <c r="L2339" i="1" s="1"/>
  <c r="J2340" i="1"/>
  <c r="L2340" i="1" s="1"/>
  <c r="J2341" i="1"/>
  <c r="L2341" i="1" s="1"/>
  <c r="J2342" i="1"/>
  <c r="L2342" i="1" s="1"/>
  <c r="J2343" i="1"/>
  <c r="L2343" i="1" s="1"/>
  <c r="J2344" i="1"/>
  <c r="L2344" i="1" s="1"/>
  <c r="J2345" i="1"/>
  <c r="L2345" i="1" s="1"/>
  <c r="J2346" i="1"/>
  <c r="L2346" i="1" s="1"/>
  <c r="J2347" i="1"/>
  <c r="L2347" i="1" s="1"/>
  <c r="J2348" i="1"/>
  <c r="L2348" i="1" s="1"/>
  <c r="J2349" i="1"/>
  <c r="L2349" i="1" s="1"/>
  <c r="J2350" i="1"/>
  <c r="L2350" i="1" s="1"/>
  <c r="J2351" i="1"/>
  <c r="L2351" i="1" s="1"/>
  <c r="J2352" i="1"/>
  <c r="L2352" i="1" s="1"/>
  <c r="J2353" i="1"/>
  <c r="L2353" i="1" s="1"/>
  <c r="J2354" i="1"/>
  <c r="L2354" i="1" s="1"/>
  <c r="J2355" i="1"/>
  <c r="L2355" i="1" s="1"/>
  <c r="J2356" i="1"/>
  <c r="L2356" i="1" s="1"/>
  <c r="J2357" i="1"/>
  <c r="L2357" i="1" s="1"/>
  <c r="J2358" i="1"/>
  <c r="L2358" i="1" s="1"/>
  <c r="J2359" i="1"/>
  <c r="L2359" i="1" s="1"/>
  <c r="J2360" i="1"/>
  <c r="L2360" i="1" s="1"/>
  <c r="J2361" i="1"/>
  <c r="L2361" i="1" s="1"/>
  <c r="J2362" i="1"/>
  <c r="L2362" i="1" s="1"/>
  <c r="J2363" i="1"/>
  <c r="L2363" i="1" s="1"/>
  <c r="J2364" i="1"/>
  <c r="L2364" i="1" s="1"/>
  <c r="J2365" i="1"/>
  <c r="L2365" i="1" s="1"/>
  <c r="J2366" i="1"/>
  <c r="L2366" i="1" s="1"/>
  <c r="J2367" i="1"/>
  <c r="L2367" i="1" s="1"/>
  <c r="J2368" i="1"/>
  <c r="L2368" i="1" s="1"/>
  <c r="J2369" i="1"/>
  <c r="L2369" i="1" s="1"/>
  <c r="J2370" i="1"/>
  <c r="L2370" i="1" s="1"/>
  <c r="J2371" i="1"/>
  <c r="L2371" i="1" s="1"/>
  <c r="J2372" i="1"/>
  <c r="L2372" i="1" s="1"/>
  <c r="J2373" i="1"/>
  <c r="L2373" i="1" s="1"/>
  <c r="J2374" i="1"/>
  <c r="L2374" i="1" s="1"/>
  <c r="J2375" i="1"/>
  <c r="L2375" i="1" s="1"/>
  <c r="J2376" i="1"/>
  <c r="L2376" i="1" s="1"/>
  <c r="J2377" i="1"/>
  <c r="L2377" i="1" s="1"/>
  <c r="J2378" i="1"/>
  <c r="L2378" i="1" s="1"/>
  <c r="J2379" i="1"/>
  <c r="L2379" i="1" s="1"/>
  <c r="J2380" i="1"/>
  <c r="L2380" i="1" s="1"/>
  <c r="J2381" i="1"/>
  <c r="L2381" i="1" s="1"/>
  <c r="J2382" i="1"/>
  <c r="L2382" i="1" s="1"/>
  <c r="J2383" i="1"/>
  <c r="L2383" i="1" s="1"/>
  <c r="J2384" i="1"/>
  <c r="L2384" i="1" s="1"/>
  <c r="J2385" i="1"/>
  <c r="L2385" i="1" s="1"/>
  <c r="J2386" i="1"/>
  <c r="L2386" i="1" s="1"/>
  <c r="J2387" i="1"/>
  <c r="L2387" i="1" s="1"/>
  <c r="J2388" i="1"/>
  <c r="L2388" i="1" s="1"/>
  <c r="J2389" i="1"/>
  <c r="L2389" i="1" s="1"/>
  <c r="J2390" i="1"/>
  <c r="L2390" i="1" s="1"/>
  <c r="J2391" i="1"/>
  <c r="L2391" i="1" s="1"/>
  <c r="J2392" i="1"/>
  <c r="L2392" i="1" s="1"/>
  <c r="J2393" i="1"/>
  <c r="L2393" i="1" s="1"/>
  <c r="J2394" i="1"/>
  <c r="L2394" i="1" s="1"/>
  <c r="J2395" i="1"/>
  <c r="L2395" i="1" s="1"/>
  <c r="J2396" i="1"/>
  <c r="L2396" i="1" s="1"/>
  <c r="J2397" i="1"/>
  <c r="L2397" i="1" s="1"/>
  <c r="J2398" i="1"/>
  <c r="L2398" i="1" s="1"/>
  <c r="J2399" i="1"/>
  <c r="L2399" i="1" s="1"/>
  <c r="J2400" i="1"/>
  <c r="L2400" i="1" s="1"/>
  <c r="J2401" i="1"/>
  <c r="L2401" i="1" s="1"/>
  <c r="J2402" i="1"/>
  <c r="L2402" i="1" s="1"/>
  <c r="J2403" i="1"/>
  <c r="L2403" i="1" s="1"/>
  <c r="J2404" i="1"/>
  <c r="L2404" i="1" s="1"/>
  <c r="J2405" i="1"/>
  <c r="L2405" i="1" s="1"/>
  <c r="J2406" i="1"/>
  <c r="L2406" i="1" s="1"/>
  <c r="J2407" i="1"/>
  <c r="L2407" i="1" s="1"/>
  <c r="J2408" i="1"/>
  <c r="L2408" i="1" s="1"/>
  <c r="J2409" i="1"/>
  <c r="L2409" i="1" s="1"/>
  <c r="J2410" i="1"/>
  <c r="L2410" i="1" s="1"/>
  <c r="J2411" i="1"/>
  <c r="L2411" i="1" s="1"/>
  <c r="J2412" i="1"/>
  <c r="L2412" i="1" s="1"/>
  <c r="J2413" i="1"/>
  <c r="L2413" i="1" s="1"/>
  <c r="J2414" i="1"/>
  <c r="L2414" i="1" s="1"/>
  <c r="J2415" i="1"/>
  <c r="L2415" i="1" s="1"/>
  <c r="J2416" i="1"/>
  <c r="L2416" i="1" s="1"/>
  <c r="J2417" i="1"/>
  <c r="L2417" i="1" s="1"/>
  <c r="J2418" i="1"/>
  <c r="L2418" i="1" s="1"/>
  <c r="J2419" i="1"/>
  <c r="L2419" i="1" s="1"/>
  <c r="J2420" i="1"/>
  <c r="L2420" i="1" s="1"/>
  <c r="J2421" i="1"/>
  <c r="L2421" i="1" s="1"/>
  <c r="J2422" i="1"/>
  <c r="L2422" i="1" s="1"/>
  <c r="J2423" i="1"/>
  <c r="L2423" i="1" s="1"/>
  <c r="J2424" i="1"/>
  <c r="L2424" i="1" s="1"/>
  <c r="J2425" i="1"/>
  <c r="L2425" i="1" s="1"/>
  <c r="J2426" i="1"/>
  <c r="L2426" i="1" s="1"/>
  <c r="J2427" i="1"/>
  <c r="L2427" i="1" s="1"/>
  <c r="J2428" i="1"/>
  <c r="L2428" i="1" s="1"/>
  <c r="J2429" i="1"/>
  <c r="L2429" i="1" s="1"/>
  <c r="J2430" i="1"/>
  <c r="L2430" i="1" s="1"/>
  <c r="J2431" i="1"/>
  <c r="L2431" i="1" s="1"/>
  <c r="J2432" i="1"/>
  <c r="L2432" i="1" s="1"/>
  <c r="J2433" i="1"/>
  <c r="L2433" i="1" s="1"/>
  <c r="J2434" i="1"/>
  <c r="L2434" i="1" s="1"/>
  <c r="J2435" i="1"/>
  <c r="L2435" i="1" s="1"/>
  <c r="J2436" i="1"/>
  <c r="L2436" i="1" s="1"/>
  <c r="J2437" i="1"/>
  <c r="L2437" i="1" s="1"/>
  <c r="J2438" i="1"/>
  <c r="L2438" i="1" s="1"/>
  <c r="J2439" i="1"/>
  <c r="L2439" i="1" s="1"/>
  <c r="J2440" i="1"/>
  <c r="L2440" i="1" s="1"/>
  <c r="J2441" i="1"/>
  <c r="L2441" i="1" s="1"/>
  <c r="J2442" i="1"/>
  <c r="L2442" i="1" s="1"/>
  <c r="J2443" i="1"/>
  <c r="L2443" i="1" s="1"/>
  <c r="J2444" i="1"/>
  <c r="L2444" i="1" s="1"/>
  <c r="J2445" i="1"/>
  <c r="L2445" i="1" s="1"/>
  <c r="J2446" i="1"/>
  <c r="L2446" i="1" s="1"/>
  <c r="J2447" i="1"/>
  <c r="L2447" i="1" s="1"/>
  <c r="J2448" i="1"/>
  <c r="L2448" i="1" s="1"/>
  <c r="J2449" i="1"/>
  <c r="L2449" i="1" s="1"/>
  <c r="J2450" i="1"/>
  <c r="L2450" i="1" s="1"/>
  <c r="J2451" i="1"/>
  <c r="L2451" i="1" s="1"/>
  <c r="J2452" i="1"/>
  <c r="L2452" i="1" s="1"/>
  <c r="J2453" i="1"/>
  <c r="L2453" i="1" s="1"/>
  <c r="J2454" i="1"/>
  <c r="L2454" i="1" s="1"/>
  <c r="J2455" i="1"/>
  <c r="L2455" i="1" s="1"/>
  <c r="J2456" i="1"/>
  <c r="L2456" i="1" s="1"/>
  <c r="J2457" i="1"/>
  <c r="L2457" i="1" s="1"/>
  <c r="J2458" i="1"/>
  <c r="L2458" i="1" s="1"/>
  <c r="J2459" i="1"/>
  <c r="L2459" i="1" s="1"/>
  <c r="J2460" i="1"/>
  <c r="L2460" i="1" s="1"/>
  <c r="J2461" i="1"/>
  <c r="L2461" i="1" s="1"/>
  <c r="J2462" i="1"/>
  <c r="L2462" i="1" s="1"/>
  <c r="J2463" i="1"/>
  <c r="L2463" i="1" s="1"/>
  <c r="J2464" i="1"/>
  <c r="L2464" i="1" s="1"/>
  <c r="J2465" i="1"/>
  <c r="L2465" i="1" s="1"/>
  <c r="J2466" i="1"/>
  <c r="L2466" i="1" s="1"/>
  <c r="J2467" i="1"/>
  <c r="L2467" i="1" s="1"/>
  <c r="J2468" i="1"/>
  <c r="L2468" i="1" s="1"/>
  <c r="J2469" i="1"/>
  <c r="L2469" i="1" s="1"/>
  <c r="J2470" i="1"/>
  <c r="L2470" i="1" s="1"/>
  <c r="J2471" i="1"/>
  <c r="L2471" i="1" s="1"/>
  <c r="J2472" i="1"/>
  <c r="L2472" i="1" s="1"/>
  <c r="J2473" i="1"/>
  <c r="L2473" i="1" s="1"/>
  <c r="J2474" i="1"/>
  <c r="L2474" i="1" s="1"/>
  <c r="J2475" i="1"/>
  <c r="L2475" i="1" s="1"/>
  <c r="J2476" i="1"/>
  <c r="L2476" i="1" s="1"/>
  <c r="J2477" i="1"/>
  <c r="L2477" i="1" s="1"/>
  <c r="J2478" i="1"/>
  <c r="L2478" i="1" s="1"/>
  <c r="J2479" i="1"/>
  <c r="L2479" i="1" s="1"/>
  <c r="J2480" i="1"/>
  <c r="L2480" i="1" s="1"/>
  <c r="J2481" i="1"/>
  <c r="L2481" i="1" s="1"/>
  <c r="J2482" i="1"/>
  <c r="L2482" i="1" s="1"/>
  <c r="J2483" i="1"/>
  <c r="L2483" i="1" s="1"/>
  <c r="J2484" i="1"/>
  <c r="L2484" i="1" s="1"/>
  <c r="J2485" i="1"/>
  <c r="L2485" i="1" s="1"/>
  <c r="J2486" i="1"/>
  <c r="L2486" i="1" s="1"/>
  <c r="J2487" i="1"/>
  <c r="L2487" i="1" s="1"/>
  <c r="J2488" i="1"/>
  <c r="L2488" i="1" s="1"/>
  <c r="J2489" i="1"/>
  <c r="L2489" i="1" s="1"/>
  <c r="J2490" i="1"/>
  <c r="L2490" i="1" s="1"/>
  <c r="J2491" i="1"/>
  <c r="L2491" i="1" s="1"/>
  <c r="J2492" i="1"/>
  <c r="L2492" i="1" s="1"/>
  <c r="J2493" i="1"/>
  <c r="L2493" i="1" s="1"/>
  <c r="J2494" i="1"/>
  <c r="L2494" i="1" s="1"/>
  <c r="J2495" i="1"/>
  <c r="L2495" i="1" s="1"/>
  <c r="J2496" i="1"/>
  <c r="L2496" i="1" s="1"/>
  <c r="J2497" i="1"/>
  <c r="L2497" i="1" s="1"/>
  <c r="J2498" i="1"/>
  <c r="L2498" i="1" s="1"/>
  <c r="J2499" i="1"/>
  <c r="L2499" i="1" s="1"/>
  <c r="J2500" i="1"/>
  <c r="L2500" i="1" s="1"/>
  <c r="J2501" i="1"/>
  <c r="L2501" i="1" s="1"/>
  <c r="J2502" i="1"/>
  <c r="L2502" i="1" s="1"/>
  <c r="J2503" i="1"/>
  <c r="L2503" i="1" s="1"/>
  <c r="J2504" i="1"/>
  <c r="L2504" i="1" s="1"/>
  <c r="J2505" i="1"/>
  <c r="L2505" i="1" s="1"/>
  <c r="J2506" i="1"/>
  <c r="L2506" i="1" s="1"/>
  <c r="J2507" i="1"/>
  <c r="L2507" i="1" s="1"/>
  <c r="J2508" i="1"/>
  <c r="L2508" i="1" s="1"/>
  <c r="J2509" i="1"/>
  <c r="L2509" i="1" s="1"/>
  <c r="J2510" i="1"/>
  <c r="L2510" i="1" s="1"/>
  <c r="J2511" i="1"/>
  <c r="L2511" i="1" s="1"/>
  <c r="J2512" i="1"/>
  <c r="L2512" i="1" s="1"/>
  <c r="J2513" i="1"/>
  <c r="L2513" i="1" s="1"/>
  <c r="J2514" i="1"/>
  <c r="L2514" i="1" s="1"/>
  <c r="J2515" i="1"/>
  <c r="L2515" i="1" s="1"/>
  <c r="J2516" i="1"/>
  <c r="L2516" i="1" s="1"/>
  <c r="J2517" i="1"/>
  <c r="L2517" i="1" s="1"/>
  <c r="J2518" i="1"/>
  <c r="L2518" i="1" s="1"/>
  <c r="J2519" i="1"/>
  <c r="L2519" i="1" s="1"/>
  <c r="J2520" i="1"/>
  <c r="L2520" i="1" s="1"/>
  <c r="J2521" i="1"/>
  <c r="L2521" i="1" s="1"/>
  <c r="J2522" i="1"/>
  <c r="L2522" i="1" s="1"/>
  <c r="J2523" i="1"/>
  <c r="L2523" i="1" s="1"/>
  <c r="J2524" i="1"/>
  <c r="L2524" i="1" s="1"/>
  <c r="J2525" i="1"/>
  <c r="L2525" i="1" s="1"/>
  <c r="J2526" i="1"/>
  <c r="L2526" i="1" s="1"/>
  <c r="J2527" i="1"/>
  <c r="L2527" i="1" s="1"/>
  <c r="J2528" i="1"/>
  <c r="L2528" i="1" s="1"/>
  <c r="J2529" i="1"/>
  <c r="L2529" i="1" s="1"/>
  <c r="J2530" i="1"/>
  <c r="L2530" i="1" s="1"/>
  <c r="J2531" i="1"/>
  <c r="L2531" i="1" s="1"/>
  <c r="J2532" i="1"/>
  <c r="L2532" i="1" s="1"/>
  <c r="J2533" i="1"/>
  <c r="L2533" i="1" s="1"/>
  <c r="J2534" i="1"/>
  <c r="L2534" i="1" s="1"/>
  <c r="J2535" i="1"/>
  <c r="L2535" i="1" s="1"/>
  <c r="J2536" i="1"/>
  <c r="L2536" i="1" s="1"/>
  <c r="J2537" i="1"/>
  <c r="L2537" i="1" s="1"/>
  <c r="J2538" i="1"/>
  <c r="L2538" i="1" s="1"/>
  <c r="J2539" i="1"/>
  <c r="L2539" i="1" s="1"/>
  <c r="J2540" i="1"/>
  <c r="L2540" i="1" s="1"/>
  <c r="J2541" i="1"/>
  <c r="L2541" i="1" s="1"/>
  <c r="J2542" i="1"/>
  <c r="L2542" i="1" s="1"/>
  <c r="J2543" i="1"/>
  <c r="L2543" i="1" s="1"/>
  <c r="J2544" i="1"/>
  <c r="L2544" i="1" s="1"/>
  <c r="J2545" i="1"/>
  <c r="L2545" i="1" s="1"/>
  <c r="J2546" i="1"/>
  <c r="L2546" i="1" s="1"/>
  <c r="J2547" i="1"/>
  <c r="L2547" i="1" s="1"/>
  <c r="J2548" i="1"/>
  <c r="L2548" i="1" s="1"/>
  <c r="J2549" i="1"/>
  <c r="L2549" i="1" s="1"/>
  <c r="J2550" i="1"/>
  <c r="L2550" i="1" s="1"/>
  <c r="J2551" i="1"/>
  <c r="L2551" i="1" s="1"/>
  <c r="J2552" i="1"/>
  <c r="L2552" i="1" s="1"/>
  <c r="J2553" i="1"/>
  <c r="L2553" i="1" s="1"/>
  <c r="J2554" i="1"/>
  <c r="L2554" i="1" s="1"/>
  <c r="J2555" i="1"/>
  <c r="L2555" i="1" s="1"/>
  <c r="J2556" i="1"/>
  <c r="L2556" i="1" s="1"/>
  <c r="J2557" i="1"/>
  <c r="L2557" i="1" s="1"/>
  <c r="J2558" i="1"/>
  <c r="L2558" i="1" s="1"/>
  <c r="J2559" i="1"/>
  <c r="L2559" i="1" s="1"/>
  <c r="J2560" i="1"/>
  <c r="L2560" i="1" s="1"/>
  <c r="J2561" i="1"/>
  <c r="L2561" i="1" s="1"/>
  <c r="J2562" i="1"/>
  <c r="L2562" i="1" s="1"/>
  <c r="J2563" i="1"/>
  <c r="L2563" i="1" s="1"/>
  <c r="J2564" i="1"/>
  <c r="L2564" i="1" s="1"/>
  <c r="J2565" i="1"/>
  <c r="L2565" i="1" s="1"/>
  <c r="J2566" i="1"/>
  <c r="L2566" i="1" s="1"/>
  <c r="J2567" i="1"/>
  <c r="L2567" i="1" s="1"/>
  <c r="J2568" i="1"/>
  <c r="L2568" i="1" s="1"/>
  <c r="J2569" i="1"/>
  <c r="L2569" i="1" s="1"/>
  <c r="J2570" i="1"/>
  <c r="L2570" i="1" s="1"/>
  <c r="J2571" i="1"/>
  <c r="L2571" i="1" s="1"/>
  <c r="J2572" i="1"/>
  <c r="L2572" i="1" s="1"/>
  <c r="J2573" i="1"/>
  <c r="L2573" i="1" s="1"/>
  <c r="J2574" i="1"/>
  <c r="L2574" i="1" s="1"/>
  <c r="J2575" i="1"/>
  <c r="L2575" i="1" s="1"/>
  <c r="J2576" i="1"/>
  <c r="L2576" i="1" s="1"/>
  <c r="J2577" i="1"/>
  <c r="L2577" i="1" s="1"/>
  <c r="J2578" i="1"/>
  <c r="L2578" i="1" s="1"/>
  <c r="J2579" i="1"/>
  <c r="L2579" i="1" s="1"/>
  <c r="J2580" i="1"/>
  <c r="L2580" i="1" s="1"/>
  <c r="J2581" i="1"/>
  <c r="L2581" i="1" s="1"/>
  <c r="J2582" i="1"/>
  <c r="L2582" i="1" s="1"/>
  <c r="J2583" i="1"/>
  <c r="L2583" i="1" s="1"/>
  <c r="J2584" i="1"/>
  <c r="L2584" i="1" s="1"/>
  <c r="J2585" i="1"/>
  <c r="L2585" i="1" s="1"/>
  <c r="J2586" i="1"/>
  <c r="L2586" i="1" s="1"/>
  <c r="J2587" i="1"/>
  <c r="L2587" i="1" s="1"/>
  <c r="J2588" i="1"/>
  <c r="L2588" i="1" s="1"/>
  <c r="J2589" i="1"/>
  <c r="L2589" i="1" s="1"/>
  <c r="J2590" i="1"/>
  <c r="L2590" i="1" s="1"/>
  <c r="J2591" i="1"/>
  <c r="L2591" i="1" s="1"/>
  <c r="J2592" i="1"/>
  <c r="L2592" i="1" s="1"/>
  <c r="J2593" i="1"/>
  <c r="L2593" i="1" s="1"/>
  <c r="J2594" i="1"/>
  <c r="L2594" i="1" s="1"/>
  <c r="J2595" i="1"/>
  <c r="L2595" i="1" s="1"/>
  <c r="J2596" i="1"/>
  <c r="L2596" i="1" s="1"/>
  <c r="J2597" i="1"/>
  <c r="L2597" i="1" s="1"/>
  <c r="J2598" i="1"/>
  <c r="L2598" i="1" s="1"/>
  <c r="J2599" i="1"/>
  <c r="L2599" i="1" s="1"/>
  <c r="J2600" i="1"/>
  <c r="L2600" i="1" s="1"/>
  <c r="J2601" i="1"/>
  <c r="L2601" i="1" s="1"/>
  <c r="J2602" i="1"/>
  <c r="L2602" i="1" s="1"/>
  <c r="J2603" i="1"/>
  <c r="L2603" i="1" s="1"/>
  <c r="J2604" i="1"/>
  <c r="L2604" i="1" s="1"/>
  <c r="J2605" i="1"/>
  <c r="L2605" i="1" s="1"/>
  <c r="J2606" i="1"/>
  <c r="L2606" i="1" s="1"/>
  <c r="J2607" i="1"/>
  <c r="L2607" i="1" s="1"/>
  <c r="J2608" i="1"/>
  <c r="L2608" i="1" s="1"/>
  <c r="J2609" i="1"/>
  <c r="L2609" i="1" s="1"/>
  <c r="J2610" i="1"/>
  <c r="L2610" i="1" s="1"/>
  <c r="J2611" i="1"/>
  <c r="L2611" i="1" s="1"/>
  <c r="J2612" i="1"/>
  <c r="L2612" i="1" s="1"/>
  <c r="J2613" i="1"/>
  <c r="L2613" i="1" s="1"/>
  <c r="J2614" i="1"/>
  <c r="L2614" i="1" s="1"/>
  <c r="J2615" i="1"/>
  <c r="L2615" i="1" s="1"/>
  <c r="J2616" i="1"/>
  <c r="L2616" i="1" s="1"/>
  <c r="J2617" i="1"/>
  <c r="L2617" i="1" s="1"/>
  <c r="J2618" i="1"/>
  <c r="L2618" i="1" s="1"/>
  <c r="J2619" i="1"/>
  <c r="L2619" i="1" s="1"/>
  <c r="J2620" i="1"/>
  <c r="L2620" i="1" s="1"/>
  <c r="J2621" i="1"/>
  <c r="L2621" i="1" s="1"/>
  <c r="J2622" i="1"/>
  <c r="L2622" i="1" s="1"/>
  <c r="J2623" i="1"/>
  <c r="L2623" i="1" s="1"/>
  <c r="J2624" i="1"/>
  <c r="L2624" i="1" s="1"/>
  <c r="J2625" i="1"/>
  <c r="L2625" i="1" s="1"/>
  <c r="J2626" i="1"/>
  <c r="L2626" i="1" s="1"/>
  <c r="J2627" i="1"/>
  <c r="L2627" i="1" s="1"/>
  <c r="J2628" i="1"/>
  <c r="L2628" i="1" s="1"/>
  <c r="J2629" i="1"/>
  <c r="L2629" i="1" s="1"/>
  <c r="J2630" i="1"/>
  <c r="L2630" i="1" s="1"/>
  <c r="J2631" i="1"/>
  <c r="L2631" i="1" s="1"/>
  <c r="J2632" i="1"/>
  <c r="L2632" i="1" s="1"/>
  <c r="J2633" i="1"/>
  <c r="L2633" i="1" s="1"/>
  <c r="J2634" i="1"/>
  <c r="L2634" i="1" s="1"/>
  <c r="J2635" i="1"/>
  <c r="L2635" i="1" s="1"/>
  <c r="J2636" i="1"/>
  <c r="L2636" i="1" s="1"/>
  <c r="J2637" i="1"/>
  <c r="L2637" i="1" s="1"/>
  <c r="J2638" i="1"/>
  <c r="L2638" i="1" s="1"/>
  <c r="J2639" i="1"/>
  <c r="L2639" i="1" s="1"/>
  <c r="J2640" i="1"/>
  <c r="L2640" i="1" s="1"/>
  <c r="J2641" i="1"/>
  <c r="L2641" i="1" s="1"/>
  <c r="J2642" i="1"/>
  <c r="L2642" i="1" s="1"/>
  <c r="J2643" i="1"/>
  <c r="L2643" i="1" s="1"/>
  <c r="J2644" i="1"/>
  <c r="L2644" i="1" s="1"/>
  <c r="J2645" i="1"/>
  <c r="L2645" i="1" s="1"/>
  <c r="J2646" i="1"/>
  <c r="L2646" i="1" s="1"/>
  <c r="J2647" i="1"/>
  <c r="L2647" i="1" s="1"/>
  <c r="J2648" i="1"/>
  <c r="L2648" i="1" s="1"/>
  <c r="J2649" i="1"/>
  <c r="L2649" i="1" s="1"/>
  <c r="J2650" i="1"/>
  <c r="L2650" i="1" s="1"/>
  <c r="J2651" i="1"/>
  <c r="L2651" i="1" s="1"/>
  <c r="J2652" i="1"/>
  <c r="L2652" i="1" s="1"/>
  <c r="J2653" i="1"/>
  <c r="L2653" i="1" s="1"/>
  <c r="J2654" i="1"/>
  <c r="L2654" i="1" s="1"/>
  <c r="J2655" i="1"/>
  <c r="L2655" i="1" s="1"/>
  <c r="J2656" i="1"/>
  <c r="L2656" i="1" s="1"/>
  <c r="J2657" i="1"/>
  <c r="L2657" i="1" s="1"/>
  <c r="J2658" i="1"/>
  <c r="L2658" i="1" s="1"/>
  <c r="J2659" i="1"/>
  <c r="L2659" i="1" s="1"/>
  <c r="J2660" i="1"/>
  <c r="L2660" i="1" s="1"/>
  <c r="J2661" i="1"/>
  <c r="L2661" i="1" s="1"/>
  <c r="J2662" i="1"/>
  <c r="L2662" i="1" s="1"/>
  <c r="J2663" i="1"/>
  <c r="L2663" i="1" s="1"/>
  <c r="J2664" i="1"/>
  <c r="L2664" i="1" s="1"/>
  <c r="J2665" i="1"/>
  <c r="L2665" i="1" s="1"/>
  <c r="J2666" i="1"/>
  <c r="L2666" i="1" s="1"/>
  <c r="J2667" i="1"/>
  <c r="L2667" i="1" s="1"/>
  <c r="J2668" i="1"/>
  <c r="L2668" i="1" s="1"/>
  <c r="J2669" i="1"/>
  <c r="L2669" i="1" s="1"/>
  <c r="J2670" i="1"/>
  <c r="L2670" i="1" s="1"/>
  <c r="J2671" i="1"/>
  <c r="L2671" i="1" s="1"/>
  <c r="J2672" i="1"/>
  <c r="L2672" i="1" s="1"/>
  <c r="J2673" i="1"/>
  <c r="L2673" i="1" s="1"/>
  <c r="J2674" i="1"/>
  <c r="L2674" i="1" s="1"/>
  <c r="J2675" i="1"/>
  <c r="L2675" i="1" s="1"/>
  <c r="J2676" i="1"/>
  <c r="L2676" i="1" s="1"/>
  <c r="J2677" i="1"/>
  <c r="L2677" i="1" s="1"/>
  <c r="J2678" i="1"/>
  <c r="L2678" i="1" s="1"/>
  <c r="J2679" i="1"/>
  <c r="L2679" i="1" s="1"/>
  <c r="J2680" i="1"/>
  <c r="L2680" i="1" s="1"/>
  <c r="J2681" i="1"/>
  <c r="L2681" i="1" s="1"/>
  <c r="J2682" i="1"/>
  <c r="L2682" i="1" s="1"/>
  <c r="J2683" i="1"/>
  <c r="L2683" i="1" s="1"/>
  <c r="J2684" i="1"/>
  <c r="L2684" i="1" s="1"/>
  <c r="J2685" i="1"/>
  <c r="L2685" i="1" s="1"/>
  <c r="J2686" i="1"/>
  <c r="L2686" i="1" s="1"/>
  <c r="J2687" i="1"/>
  <c r="L2687" i="1" s="1"/>
  <c r="J2688" i="1"/>
  <c r="L2688" i="1" s="1"/>
  <c r="J2689" i="1"/>
  <c r="L2689" i="1" s="1"/>
  <c r="J2690" i="1"/>
  <c r="L2690" i="1" s="1"/>
  <c r="J2691" i="1"/>
  <c r="L2691" i="1" s="1"/>
  <c r="J2692" i="1"/>
  <c r="L2692" i="1" s="1"/>
  <c r="J2693" i="1"/>
  <c r="L2693" i="1" s="1"/>
  <c r="J2694" i="1"/>
  <c r="L2694" i="1" s="1"/>
  <c r="J2695" i="1"/>
  <c r="L2695" i="1" s="1"/>
  <c r="J2696" i="1"/>
  <c r="L2696" i="1" s="1"/>
  <c r="J2697" i="1"/>
  <c r="L2697" i="1" s="1"/>
  <c r="J2698" i="1"/>
  <c r="L2698" i="1" s="1"/>
  <c r="J2699" i="1"/>
  <c r="L2699" i="1" s="1"/>
  <c r="J2700" i="1"/>
  <c r="L2700" i="1" s="1"/>
  <c r="J2701" i="1"/>
  <c r="L2701" i="1" s="1"/>
  <c r="J2702" i="1"/>
  <c r="L2702" i="1" s="1"/>
  <c r="J2703" i="1"/>
  <c r="L2703" i="1" s="1"/>
  <c r="J2704" i="1"/>
  <c r="L2704" i="1" s="1"/>
  <c r="J2705" i="1"/>
  <c r="L2705" i="1" s="1"/>
  <c r="J2706" i="1"/>
  <c r="L2706" i="1" s="1"/>
  <c r="J2707" i="1"/>
  <c r="L2707" i="1" s="1"/>
  <c r="J2708" i="1"/>
  <c r="L2708" i="1" s="1"/>
  <c r="M3" i="1"/>
  <c r="N3" i="1" s="1"/>
  <c r="O3" i="1" s="1"/>
  <c r="M4" i="1"/>
  <c r="N4" i="1" s="1"/>
  <c r="O4" i="1" s="1"/>
  <c r="M5" i="1"/>
  <c r="N5" i="1" s="1"/>
  <c r="O5" i="1" s="1"/>
  <c r="M6" i="1"/>
  <c r="N6" i="1" s="1"/>
  <c r="O6" i="1" s="1"/>
  <c r="M7" i="1"/>
  <c r="N7" i="1" s="1"/>
  <c r="O7" i="1" s="1"/>
  <c r="M8" i="1"/>
  <c r="N8" i="1" s="1"/>
  <c r="O8" i="1" s="1"/>
  <c r="M9" i="1"/>
  <c r="N9" i="1" s="1"/>
  <c r="O9" i="1" s="1"/>
  <c r="M10" i="1"/>
  <c r="N10" i="1" s="1"/>
  <c r="O10" i="1" s="1"/>
  <c r="M11" i="1"/>
  <c r="N11" i="1" s="1"/>
  <c r="O11" i="1" s="1"/>
  <c r="M12" i="1"/>
  <c r="N12" i="1" s="1"/>
  <c r="O12" i="1" s="1"/>
  <c r="M13" i="1"/>
  <c r="N13" i="1" s="1"/>
  <c r="O13" i="1" s="1"/>
  <c r="M14" i="1"/>
  <c r="N14" i="1" s="1"/>
  <c r="O14" i="1" s="1"/>
  <c r="M15" i="1"/>
  <c r="N15" i="1" s="1"/>
  <c r="O15" i="1" s="1"/>
  <c r="M16" i="1"/>
  <c r="N16" i="1" s="1"/>
  <c r="O16" i="1" s="1"/>
  <c r="M17" i="1"/>
  <c r="N17" i="1" s="1"/>
  <c r="O17" i="1" s="1"/>
  <c r="M18" i="1"/>
  <c r="N18" i="1" s="1"/>
  <c r="O18" i="1" s="1"/>
  <c r="M19" i="1"/>
  <c r="N19" i="1" s="1"/>
  <c r="O19" i="1" s="1"/>
  <c r="M20" i="1"/>
  <c r="N20" i="1" s="1"/>
  <c r="O20" i="1" s="1"/>
  <c r="M21" i="1"/>
  <c r="N21" i="1" s="1"/>
  <c r="O21" i="1" s="1"/>
  <c r="M22" i="1"/>
  <c r="N22" i="1" s="1"/>
  <c r="O22" i="1" s="1"/>
  <c r="M23" i="1"/>
  <c r="N23" i="1" s="1"/>
  <c r="O23" i="1" s="1"/>
  <c r="M24" i="1"/>
  <c r="N24" i="1" s="1"/>
  <c r="O24" i="1" s="1"/>
  <c r="M25" i="1"/>
  <c r="N25" i="1" s="1"/>
  <c r="O25" i="1" s="1"/>
  <c r="M26" i="1"/>
  <c r="N26" i="1" s="1"/>
  <c r="O26" i="1" s="1"/>
  <c r="M27" i="1"/>
  <c r="N27" i="1" s="1"/>
  <c r="O27" i="1" s="1"/>
  <c r="M28" i="1"/>
  <c r="N28" i="1" s="1"/>
  <c r="O28" i="1" s="1"/>
  <c r="M29" i="1"/>
  <c r="N29" i="1" s="1"/>
  <c r="O29" i="1" s="1"/>
  <c r="M30" i="1"/>
  <c r="N30" i="1" s="1"/>
  <c r="O30" i="1" s="1"/>
  <c r="M31" i="1"/>
  <c r="N31" i="1" s="1"/>
  <c r="O31" i="1" s="1"/>
  <c r="M32" i="1"/>
  <c r="N32" i="1" s="1"/>
  <c r="O32" i="1" s="1"/>
  <c r="M33" i="1"/>
  <c r="N33" i="1" s="1"/>
  <c r="O33" i="1" s="1"/>
  <c r="M34" i="1"/>
  <c r="N34" i="1" s="1"/>
  <c r="O34" i="1" s="1"/>
  <c r="M35" i="1"/>
  <c r="N35" i="1" s="1"/>
  <c r="O35" i="1" s="1"/>
  <c r="M36" i="1"/>
  <c r="N36" i="1" s="1"/>
  <c r="O36" i="1" s="1"/>
  <c r="M37" i="1"/>
  <c r="N37" i="1" s="1"/>
  <c r="O37" i="1" s="1"/>
  <c r="M38" i="1"/>
  <c r="N38" i="1" s="1"/>
  <c r="O38" i="1" s="1"/>
  <c r="M39" i="1"/>
  <c r="N39" i="1" s="1"/>
  <c r="O39" i="1" s="1"/>
  <c r="M40" i="1"/>
  <c r="N40" i="1" s="1"/>
  <c r="O40" i="1" s="1"/>
  <c r="M41" i="1"/>
  <c r="N41" i="1" s="1"/>
  <c r="O41" i="1" s="1"/>
  <c r="M42" i="1"/>
  <c r="N42" i="1" s="1"/>
  <c r="O42" i="1" s="1"/>
  <c r="M43" i="1"/>
  <c r="N43" i="1" s="1"/>
  <c r="O43" i="1" s="1"/>
  <c r="M44" i="1"/>
  <c r="N44" i="1" s="1"/>
  <c r="O44" i="1" s="1"/>
  <c r="M45" i="1"/>
  <c r="N45" i="1" s="1"/>
  <c r="O45" i="1" s="1"/>
  <c r="M46" i="1"/>
  <c r="N46" i="1" s="1"/>
  <c r="O46" i="1" s="1"/>
  <c r="M47" i="1"/>
  <c r="N47" i="1" s="1"/>
  <c r="O47" i="1" s="1"/>
  <c r="M48" i="1"/>
  <c r="N48" i="1" s="1"/>
  <c r="O48" i="1" s="1"/>
  <c r="M49" i="1"/>
  <c r="N49" i="1" s="1"/>
  <c r="O49" i="1" s="1"/>
  <c r="M50" i="1"/>
  <c r="N50" i="1" s="1"/>
  <c r="O50" i="1" s="1"/>
  <c r="M51" i="1"/>
  <c r="N51" i="1" s="1"/>
  <c r="O51" i="1" s="1"/>
  <c r="M52" i="1"/>
  <c r="N52" i="1" s="1"/>
  <c r="O52" i="1" s="1"/>
  <c r="M53" i="1"/>
  <c r="N53" i="1" s="1"/>
  <c r="O53" i="1" s="1"/>
  <c r="M54" i="1"/>
  <c r="N54" i="1" s="1"/>
  <c r="O54" i="1" s="1"/>
  <c r="M55" i="1"/>
  <c r="N55" i="1" s="1"/>
  <c r="O55" i="1" s="1"/>
  <c r="M56" i="1"/>
  <c r="N56" i="1" s="1"/>
  <c r="O56" i="1" s="1"/>
  <c r="M57" i="1"/>
  <c r="N57" i="1" s="1"/>
  <c r="O57" i="1" s="1"/>
  <c r="M58" i="1"/>
  <c r="N58" i="1" s="1"/>
  <c r="O58" i="1" s="1"/>
  <c r="M59" i="1"/>
  <c r="N59" i="1" s="1"/>
  <c r="O59" i="1" s="1"/>
  <c r="M60" i="1"/>
  <c r="N60" i="1" s="1"/>
  <c r="O60" i="1" s="1"/>
  <c r="M61" i="1"/>
  <c r="N61" i="1" s="1"/>
  <c r="O61" i="1" s="1"/>
  <c r="M62" i="1"/>
  <c r="N62" i="1" s="1"/>
  <c r="O62" i="1" s="1"/>
  <c r="M63" i="1"/>
  <c r="N63" i="1" s="1"/>
  <c r="O63" i="1" s="1"/>
  <c r="M64" i="1"/>
  <c r="N64" i="1" s="1"/>
  <c r="O64" i="1" s="1"/>
  <c r="M65" i="1"/>
  <c r="N65" i="1" s="1"/>
  <c r="O65" i="1" s="1"/>
  <c r="M66" i="1"/>
  <c r="N66" i="1" s="1"/>
  <c r="O66" i="1" s="1"/>
  <c r="M67" i="1"/>
  <c r="N67" i="1" s="1"/>
  <c r="O67" i="1" s="1"/>
  <c r="M68" i="1"/>
  <c r="N68" i="1" s="1"/>
  <c r="O68" i="1" s="1"/>
  <c r="M69" i="1"/>
  <c r="N69" i="1" s="1"/>
  <c r="O69" i="1" s="1"/>
  <c r="M70" i="1"/>
  <c r="N70" i="1" s="1"/>
  <c r="O70" i="1" s="1"/>
  <c r="M71" i="1"/>
  <c r="N71" i="1" s="1"/>
  <c r="O71" i="1" s="1"/>
  <c r="M72" i="1"/>
  <c r="N72" i="1" s="1"/>
  <c r="O72" i="1" s="1"/>
  <c r="M73" i="1"/>
  <c r="N73" i="1" s="1"/>
  <c r="O73" i="1" s="1"/>
  <c r="M74" i="1"/>
  <c r="N74" i="1" s="1"/>
  <c r="O74" i="1" s="1"/>
  <c r="M75" i="1"/>
  <c r="N75" i="1" s="1"/>
  <c r="O75" i="1" s="1"/>
  <c r="M76" i="1"/>
  <c r="N76" i="1" s="1"/>
  <c r="O76" i="1" s="1"/>
  <c r="M77" i="1"/>
  <c r="N77" i="1" s="1"/>
  <c r="O77" i="1" s="1"/>
  <c r="M78" i="1"/>
  <c r="N78" i="1" s="1"/>
  <c r="O78" i="1" s="1"/>
  <c r="M79" i="1"/>
  <c r="N79" i="1" s="1"/>
  <c r="O79" i="1" s="1"/>
  <c r="M80" i="1"/>
  <c r="N80" i="1" s="1"/>
  <c r="O80" i="1" s="1"/>
  <c r="M81" i="1"/>
  <c r="N81" i="1" s="1"/>
  <c r="O81" i="1" s="1"/>
  <c r="M82" i="1"/>
  <c r="N82" i="1" s="1"/>
  <c r="O82" i="1" s="1"/>
  <c r="M83" i="1"/>
  <c r="N83" i="1" s="1"/>
  <c r="O83" i="1" s="1"/>
  <c r="M84" i="1"/>
  <c r="N84" i="1" s="1"/>
  <c r="O84" i="1" s="1"/>
  <c r="M85" i="1"/>
  <c r="N85" i="1" s="1"/>
  <c r="O85" i="1" s="1"/>
  <c r="M86" i="1"/>
  <c r="N86" i="1" s="1"/>
  <c r="O86" i="1" s="1"/>
  <c r="M87" i="1"/>
  <c r="N87" i="1" s="1"/>
  <c r="O87" i="1" s="1"/>
  <c r="M88" i="1"/>
  <c r="N88" i="1" s="1"/>
  <c r="O88" i="1" s="1"/>
  <c r="M89" i="1"/>
  <c r="N89" i="1" s="1"/>
  <c r="O89" i="1" s="1"/>
  <c r="M90" i="1"/>
  <c r="N90" i="1" s="1"/>
  <c r="O90" i="1" s="1"/>
  <c r="M91" i="1"/>
  <c r="N91" i="1" s="1"/>
  <c r="O91" i="1" s="1"/>
  <c r="M92" i="1"/>
  <c r="N92" i="1" s="1"/>
  <c r="O92" i="1" s="1"/>
  <c r="M93" i="1"/>
  <c r="N93" i="1" s="1"/>
  <c r="O93" i="1" s="1"/>
  <c r="M94" i="1"/>
  <c r="N94" i="1" s="1"/>
  <c r="O94" i="1" s="1"/>
  <c r="M95" i="1"/>
  <c r="N95" i="1" s="1"/>
  <c r="O95" i="1" s="1"/>
  <c r="M96" i="1"/>
  <c r="N96" i="1" s="1"/>
  <c r="O96" i="1" s="1"/>
  <c r="M97" i="1"/>
  <c r="N97" i="1" s="1"/>
  <c r="O97" i="1" s="1"/>
  <c r="M98" i="1"/>
  <c r="N98" i="1" s="1"/>
  <c r="O98" i="1" s="1"/>
  <c r="M99" i="1"/>
  <c r="N99" i="1" s="1"/>
  <c r="O99" i="1" s="1"/>
  <c r="M100" i="1"/>
  <c r="N100" i="1" s="1"/>
  <c r="O100" i="1" s="1"/>
  <c r="M101" i="1"/>
  <c r="N101" i="1" s="1"/>
  <c r="O101" i="1" s="1"/>
  <c r="M102" i="1"/>
  <c r="N102" i="1" s="1"/>
  <c r="O102" i="1" s="1"/>
  <c r="M103" i="1"/>
  <c r="N103" i="1" s="1"/>
  <c r="O103" i="1" s="1"/>
  <c r="M104" i="1"/>
  <c r="N104" i="1" s="1"/>
  <c r="O104" i="1" s="1"/>
  <c r="M105" i="1"/>
  <c r="N105" i="1" s="1"/>
  <c r="O105" i="1" s="1"/>
  <c r="M106" i="1"/>
  <c r="N106" i="1" s="1"/>
  <c r="O106" i="1" s="1"/>
  <c r="M107" i="1"/>
  <c r="N107" i="1" s="1"/>
  <c r="O107" i="1" s="1"/>
  <c r="M108" i="1"/>
  <c r="N108" i="1" s="1"/>
  <c r="O108" i="1" s="1"/>
  <c r="M109" i="1"/>
  <c r="N109" i="1" s="1"/>
  <c r="O109" i="1" s="1"/>
  <c r="M110" i="1"/>
  <c r="N110" i="1" s="1"/>
  <c r="O110" i="1" s="1"/>
  <c r="M111" i="1"/>
  <c r="N111" i="1" s="1"/>
  <c r="O111" i="1" s="1"/>
  <c r="M112" i="1"/>
  <c r="N112" i="1" s="1"/>
  <c r="O112" i="1" s="1"/>
  <c r="M113" i="1"/>
  <c r="N113" i="1" s="1"/>
  <c r="O113" i="1" s="1"/>
  <c r="M114" i="1"/>
  <c r="N114" i="1" s="1"/>
  <c r="O114" i="1" s="1"/>
  <c r="M115" i="1"/>
  <c r="N115" i="1" s="1"/>
  <c r="O115" i="1" s="1"/>
  <c r="M116" i="1"/>
  <c r="N116" i="1" s="1"/>
  <c r="O116" i="1" s="1"/>
  <c r="M117" i="1"/>
  <c r="N117" i="1" s="1"/>
  <c r="O117" i="1" s="1"/>
  <c r="M118" i="1"/>
  <c r="N118" i="1" s="1"/>
  <c r="O118" i="1" s="1"/>
  <c r="M119" i="1"/>
  <c r="N119" i="1" s="1"/>
  <c r="O119" i="1" s="1"/>
  <c r="M120" i="1"/>
  <c r="N120" i="1" s="1"/>
  <c r="O120" i="1" s="1"/>
  <c r="M121" i="1"/>
  <c r="N121" i="1" s="1"/>
  <c r="O121" i="1" s="1"/>
  <c r="M122" i="1"/>
  <c r="N122" i="1" s="1"/>
  <c r="O122" i="1" s="1"/>
  <c r="M123" i="1"/>
  <c r="N123" i="1" s="1"/>
  <c r="O123" i="1" s="1"/>
  <c r="M124" i="1"/>
  <c r="N124" i="1" s="1"/>
  <c r="O124" i="1" s="1"/>
  <c r="M125" i="1"/>
  <c r="N125" i="1" s="1"/>
  <c r="O125" i="1" s="1"/>
  <c r="M126" i="1"/>
  <c r="N126" i="1" s="1"/>
  <c r="O126" i="1" s="1"/>
  <c r="M127" i="1"/>
  <c r="N127" i="1" s="1"/>
  <c r="O127" i="1" s="1"/>
  <c r="M128" i="1"/>
  <c r="N128" i="1" s="1"/>
  <c r="O128" i="1" s="1"/>
  <c r="M129" i="1"/>
  <c r="N129" i="1" s="1"/>
  <c r="O129" i="1" s="1"/>
  <c r="M130" i="1"/>
  <c r="N130" i="1" s="1"/>
  <c r="O130" i="1" s="1"/>
  <c r="M131" i="1"/>
  <c r="N131" i="1" s="1"/>
  <c r="O131" i="1" s="1"/>
  <c r="M132" i="1"/>
  <c r="N132" i="1" s="1"/>
  <c r="O132" i="1" s="1"/>
  <c r="M133" i="1"/>
  <c r="N133" i="1" s="1"/>
  <c r="O133" i="1" s="1"/>
  <c r="M134" i="1"/>
  <c r="N134" i="1" s="1"/>
  <c r="O134" i="1" s="1"/>
  <c r="M135" i="1"/>
  <c r="N135" i="1" s="1"/>
  <c r="O135" i="1" s="1"/>
  <c r="M136" i="1"/>
  <c r="N136" i="1" s="1"/>
  <c r="O136" i="1" s="1"/>
  <c r="M137" i="1"/>
  <c r="N137" i="1" s="1"/>
  <c r="O137" i="1" s="1"/>
  <c r="M138" i="1"/>
  <c r="N138" i="1" s="1"/>
  <c r="O138" i="1" s="1"/>
  <c r="M139" i="1"/>
  <c r="N139" i="1" s="1"/>
  <c r="O139" i="1" s="1"/>
  <c r="M140" i="1"/>
  <c r="N140" i="1" s="1"/>
  <c r="O140" i="1" s="1"/>
  <c r="M141" i="1"/>
  <c r="N141" i="1" s="1"/>
  <c r="O141" i="1" s="1"/>
  <c r="M142" i="1"/>
  <c r="N142" i="1" s="1"/>
  <c r="O142" i="1" s="1"/>
  <c r="M143" i="1"/>
  <c r="N143" i="1" s="1"/>
  <c r="O143" i="1" s="1"/>
  <c r="M144" i="1"/>
  <c r="N144" i="1" s="1"/>
  <c r="O144" i="1" s="1"/>
  <c r="M145" i="1"/>
  <c r="N145" i="1" s="1"/>
  <c r="O145" i="1" s="1"/>
  <c r="M146" i="1"/>
  <c r="N146" i="1" s="1"/>
  <c r="O146" i="1" s="1"/>
  <c r="M147" i="1"/>
  <c r="N147" i="1" s="1"/>
  <c r="O147" i="1" s="1"/>
  <c r="M148" i="1"/>
  <c r="N148" i="1" s="1"/>
  <c r="O148" i="1" s="1"/>
  <c r="M149" i="1"/>
  <c r="N149" i="1" s="1"/>
  <c r="O149" i="1" s="1"/>
  <c r="M150" i="1"/>
  <c r="N150" i="1" s="1"/>
  <c r="O150" i="1" s="1"/>
  <c r="M151" i="1"/>
  <c r="N151" i="1" s="1"/>
  <c r="O151" i="1" s="1"/>
  <c r="M152" i="1"/>
  <c r="N152" i="1" s="1"/>
  <c r="O152" i="1" s="1"/>
  <c r="M153" i="1"/>
  <c r="N153" i="1" s="1"/>
  <c r="O153" i="1" s="1"/>
  <c r="M154" i="1"/>
  <c r="N154" i="1" s="1"/>
  <c r="O154" i="1" s="1"/>
  <c r="M155" i="1"/>
  <c r="N155" i="1" s="1"/>
  <c r="O155" i="1" s="1"/>
  <c r="M156" i="1"/>
  <c r="N156" i="1" s="1"/>
  <c r="O156" i="1" s="1"/>
  <c r="M157" i="1"/>
  <c r="N157" i="1" s="1"/>
  <c r="O157" i="1" s="1"/>
  <c r="M158" i="1"/>
  <c r="N158" i="1" s="1"/>
  <c r="O158" i="1" s="1"/>
  <c r="M159" i="1"/>
  <c r="N159" i="1" s="1"/>
  <c r="O159" i="1" s="1"/>
  <c r="M160" i="1"/>
  <c r="N160" i="1" s="1"/>
  <c r="O160" i="1" s="1"/>
  <c r="M161" i="1"/>
  <c r="N161" i="1" s="1"/>
  <c r="O161" i="1" s="1"/>
  <c r="M162" i="1"/>
  <c r="N162" i="1" s="1"/>
  <c r="O162" i="1" s="1"/>
  <c r="M163" i="1"/>
  <c r="N163" i="1" s="1"/>
  <c r="O163" i="1" s="1"/>
  <c r="M164" i="1"/>
  <c r="N164" i="1" s="1"/>
  <c r="O164" i="1" s="1"/>
  <c r="M165" i="1"/>
  <c r="N165" i="1" s="1"/>
  <c r="O165" i="1" s="1"/>
  <c r="M166" i="1"/>
  <c r="N166" i="1" s="1"/>
  <c r="O166" i="1" s="1"/>
  <c r="M167" i="1"/>
  <c r="N167" i="1" s="1"/>
  <c r="O167" i="1" s="1"/>
  <c r="M168" i="1"/>
  <c r="N168" i="1" s="1"/>
  <c r="O168" i="1" s="1"/>
  <c r="M169" i="1"/>
  <c r="N169" i="1" s="1"/>
  <c r="O169" i="1" s="1"/>
  <c r="M170" i="1"/>
  <c r="N170" i="1" s="1"/>
  <c r="O170" i="1" s="1"/>
  <c r="M171" i="1"/>
  <c r="N171" i="1" s="1"/>
  <c r="O171" i="1" s="1"/>
  <c r="M172" i="1"/>
  <c r="N172" i="1" s="1"/>
  <c r="O172" i="1" s="1"/>
  <c r="M173" i="1"/>
  <c r="N173" i="1" s="1"/>
  <c r="O173" i="1" s="1"/>
  <c r="M174" i="1"/>
  <c r="N174" i="1" s="1"/>
  <c r="O174" i="1" s="1"/>
  <c r="M175" i="1"/>
  <c r="N175" i="1" s="1"/>
  <c r="O175" i="1" s="1"/>
  <c r="M176" i="1"/>
  <c r="N176" i="1" s="1"/>
  <c r="O176" i="1" s="1"/>
  <c r="M177" i="1"/>
  <c r="N177" i="1" s="1"/>
  <c r="O177" i="1" s="1"/>
  <c r="M178" i="1"/>
  <c r="N178" i="1" s="1"/>
  <c r="O178" i="1" s="1"/>
  <c r="M179" i="1"/>
  <c r="N179" i="1" s="1"/>
  <c r="O179" i="1" s="1"/>
  <c r="M180" i="1"/>
  <c r="N180" i="1" s="1"/>
  <c r="O180" i="1" s="1"/>
  <c r="M181" i="1"/>
  <c r="N181" i="1" s="1"/>
  <c r="O181" i="1" s="1"/>
  <c r="M182" i="1"/>
  <c r="N182" i="1" s="1"/>
  <c r="O182" i="1" s="1"/>
  <c r="M183" i="1"/>
  <c r="N183" i="1" s="1"/>
  <c r="O183" i="1" s="1"/>
  <c r="M184" i="1"/>
  <c r="N184" i="1" s="1"/>
  <c r="O184" i="1" s="1"/>
  <c r="M185" i="1"/>
  <c r="N185" i="1" s="1"/>
  <c r="O185" i="1" s="1"/>
  <c r="M186" i="1"/>
  <c r="N186" i="1" s="1"/>
  <c r="O186" i="1" s="1"/>
  <c r="M187" i="1"/>
  <c r="N187" i="1" s="1"/>
  <c r="O187" i="1" s="1"/>
  <c r="M188" i="1"/>
  <c r="N188" i="1" s="1"/>
  <c r="O188" i="1" s="1"/>
  <c r="M189" i="1"/>
  <c r="N189" i="1" s="1"/>
  <c r="O189" i="1" s="1"/>
  <c r="M190" i="1"/>
  <c r="N190" i="1" s="1"/>
  <c r="O190" i="1" s="1"/>
  <c r="M191" i="1"/>
  <c r="N191" i="1" s="1"/>
  <c r="O191" i="1" s="1"/>
  <c r="M192" i="1"/>
  <c r="N192" i="1" s="1"/>
  <c r="O192" i="1" s="1"/>
  <c r="M193" i="1"/>
  <c r="N193" i="1" s="1"/>
  <c r="O193" i="1" s="1"/>
  <c r="M194" i="1"/>
  <c r="N194" i="1" s="1"/>
  <c r="O194" i="1" s="1"/>
  <c r="M195" i="1"/>
  <c r="N195" i="1" s="1"/>
  <c r="O195" i="1" s="1"/>
  <c r="M196" i="1"/>
  <c r="N196" i="1" s="1"/>
  <c r="O196" i="1" s="1"/>
  <c r="M197" i="1"/>
  <c r="N197" i="1" s="1"/>
  <c r="O197" i="1" s="1"/>
  <c r="M198" i="1"/>
  <c r="N198" i="1" s="1"/>
  <c r="O198" i="1" s="1"/>
  <c r="M199" i="1"/>
  <c r="N199" i="1" s="1"/>
  <c r="O199" i="1" s="1"/>
  <c r="M200" i="1"/>
  <c r="N200" i="1" s="1"/>
  <c r="O200" i="1" s="1"/>
  <c r="M201" i="1"/>
  <c r="N201" i="1" s="1"/>
  <c r="O201" i="1" s="1"/>
  <c r="M202" i="1"/>
  <c r="N202" i="1" s="1"/>
  <c r="O202" i="1" s="1"/>
  <c r="M203" i="1"/>
  <c r="N203" i="1" s="1"/>
  <c r="O203" i="1" s="1"/>
  <c r="M204" i="1"/>
  <c r="N204" i="1" s="1"/>
  <c r="O204" i="1" s="1"/>
  <c r="M205" i="1"/>
  <c r="N205" i="1" s="1"/>
  <c r="O205" i="1" s="1"/>
  <c r="M206" i="1"/>
  <c r="N206" i="1" s="1"/>
  <c r="O206" i="1" s="1"/>
  <c r="M207" i="1"/>
  <c r="N207" i="1" s="1"/>
  <c r="O207" i="1" s="1"/>
  <c r="M208" i="1"/>
  <c r="N208" i="1" s="1"/>
  <c r="O208" i="1" s="1"/>
  <c r="M209" i="1"/>
  <c r="N209" i="1" s="1"/>
  <c r="O209" i="1" s="1"/>
  <c r="M210" i="1"/>
  <c r="N210" i="1" s="1"/>
  <c r="O210" i="1" s="1"/>
  <c r="M211" i="1"/>
  <c r="N211" i="1" s="1"/>
  <c r="O211" i="1" s="1"/>
  <c r="M212" i="1"/>
  <c r="N212" i="1" s="1"/>
  <c r="O212" i="1" s="1"/>
  <c r="M213" i="1"/>
  <c r="N213" i="1" s="1"/>
  <c r="O213" i="1" s="1"/>
  <c r="M214" i="1"/>
  <c r="N214" i="1" s="1"/>
  <c r="O214" i="1" s="1"/>
  <c r="M215" i="1"/>
  <c r="N215" i="1" s="1"/>
  <c r="O215" i="1" s="1"/>
  <c r="M216" i="1"/>
  <c r="N216" i="1" s="1"/>
  <c r="O216" i="1" s="1"/>
  <c r="M217" i="1"/>
  <c r="N217" i="1" s="1"/>
  <c r="O217" i="1" s="1"/>
  <c r="M218" i="1"/>
  <c r="N218" i="1" s="1"/>
  <c r="O218" i="1" s="1"/>
  <c r="M219" i="1"/>
  <c r="N219" i="1" s="1"/>
  <c r="O219" i="1" s="1"/>
  <c r="M220" i="1"/>
  <c r="N220" i="1" s="1"/>
  <c r="O220" i="1" s="1"/>
  <c r="M221" i="1"/>
  <c r="N221" i="1" s="1"/>
  <c r="O221" i="1" s="1"/>
  <c r="M222" i="1"/>
  <c r="N222" i="1" s="1"/>
  <c r="O222" i="1" s="1"/>
  <c r="M223" i="1"/>
  <c r="N223" i="1" s="1"/>
  <c r="O223" i="1" s="1"/>
  <c r="M224" i="1"/>
  <c r="N224" i="1" s="1"/>
  <c r="O224" i="1" s="1"/>
  <c r="M225" i="1"/>
  <c r="N225" i="1" s="1"/>
  <c r="O225" i="1" s="1"/>
  <c r="M226" i="1"/>
  <c r="N226" i="1" s="1"/>
  <c r="O226" i="1" s="1"/>
  <c r="M227" i="1"/>
  <c r="N227" i="1" s="1"/>
  <c r="O227" i="1" s="1"/>
  <c r="M228" i="1"/>
  <c r="N228" i="1" s="1"/>
  <c r="O228" i="1" s="1"/>
  <c r="M229" i="1"/>
  <c r="N229" i="1" s="1"/>
  <c r="O229" i="1" s="1"/>
  <c r="M230" i="1"/>
  <c r="N230" i="1" s="1"/>
  <c r="O230" i="1" s="1"/>
  <c r="M231" i="1"/>
  <c r="N231" i="1" s="1"/>
  <c r="O231" i="1" s="1"/>
  <c r="M232" i="1"/>
  <c r="N232" i="1" s="1"/>
  <c r="O232" i="1" s="1"/>
  <c r="M233" i="1"/>
  <c r="N233" i="1" s="1"/>
  <c r="O233" i="1" s="1"/>
  <c r="M234" i="1"/>
  <c r="N234" i="1" s="1"/>
  <c r="O234" i="1" s="1"/>
  <c r="M235" i="1"/>
  <c r="N235" i="1" s="1"/>
  <c r="O235" i="1" s="1"/>
  <c r="M236" i="1"/>
  <c r="N236" i="1" s="1"/>
  <c r="O236" i="1" s="1"/>
  <c r="M237" i="1"/>
  <c r="N237" i="1" s="1"/>
  <c r="O237" i="1" s="1"/>
  <c r="M238" i="1"/>
  <c r="N238" i="1" s="1"/>
  <c r="O238" i="1" s="1"/>
  <c r="M239" i="1"/>
  <c r="N239" i="1" s="1"/>
  <c r="O239" i="1" s="1"/>
  <c r="M240" i="1"/>
  <c r="N240" i="1" s="1"/>
  <c r="O240" i="1" s="1"/>
  <c r="M241" i="1"/>
  <c r="N241" i="1" s="1"/>
  <c r="O241" i="1" s="1"/>
  <c r="M242" i="1"/>
  <c r="N242" i="1" s="1"/>
  <c r="O242" i="1" s="1"/>
  <c r="M243" i="1"/>
  <c r="N243" i="1" s="1"/>
  <c r="O243" i="1" s="1"/>
  <c r="M244" i="1"/>
  <c r="N244" i="1" s="1"/>
  <c r="O244" i="1" s="1"/>
  <c r="M245" i="1"/>
  <c r="N245" i="1" s="1"/>
  <c r="O245" i="1" s="1"/>
  <c r="M246" i="1"/>
  <c r="N246" i="1" s="1"/>
  <c r="O246" i="1" s="1"/>
  <c r="M247" i="1"/>
  <c r="N247" i="1" s="1"/>
  <c r="O247" i="1" s="1"/>
  <c r="M248" i="1"/>
  <c r="N248" i="1" s="1"/>
  <c r="O248" i="1" s="1"/>
  <c r="M249" i="1"/>
  <c r="N249" i="1" s="1"/>
  <c r="O249" i="1" s="1"/>
  <c r="M250" i="1"/>
  <c r="N250" i="1" s="1"/>
  <c r="O250" i="1" s="1"/>
  <c r="M251" i="1"/>
  <c r="N251" i="1" s="1"/>
  <c r="O251" i="1" s="1"/>
  <c r="M252" i="1"/>
  <c r="N252" i="1" s="1"/>
  <c r="O252" i="1" s="1"/>
  <c r="M253" i="1"/>
  <c r="N253" i="1" s="1"/>
  <c r="O253" i="1" s="1"/>
  <c r="M254" i="1"/>
  <c r="N254" i="1" s="1"/>
  <c r="O254" i="1" s="1"/>
  <c r="M255" i="1"/>
  <c r="N255" i="1" s="1"/>
  <c r="O255" i="1" s="1"/>
  <c r="M256" i="1"/>
  <c r="N256" i="1" s="1"/>
  <c r="O256" i="1" s="1"/>
  <c r="M257" i="1"/>
  <c r="N257" i="1" s="1"/>
  <c r="O257" i="1" s="1"/>
  <c r="M258" i="1"/>
  <c r="N258" i="1" s="1"/>
  <c r="O258" i="1" s="1"/>
  <c r="M259" i="1"/>
  <c r="N259" i="1" s="1"/>
  <c r="O259" i="1" s="1"/>
  <c r="M260" i="1"/>
  <c r="N260" i="1" s="1"/>
  <c r="O260" i="1" s="1"/>
  <c r="M261" i="1"/>
  <c r="N261" i="1" s="1"/>
  <c r="O261" i="1" s="1"/>
  <c r="M262" i="1"/>
  <c r="N262" i="1" s="1"/>
  <c r="O262" i="1" s="1"/>
  <c r="M263" i="1"/>
  <c r="N263" i="1" s="1"/>
  <c r="O263" i="1" s="1"/>
  <c r="M264" i="1"/>
  <c r="N264" i="1" s="1"/>
  <c r="O264" i="1" s="1"/>
  <c r="M265" i="1"/>
  <c r="N265" i="1" s="1"/>
  <c r="O265" i="1" s="1"/>
  <c r="M266" i="1"/>
  <c r="N266" i="1" s="1"/>
  <c r="O266" i="1" s="1"/>
  <c r="M267" i="1"/>
  <c r="N267" i="1" s="1"/>
  <c r="O267" i="1" s="1"/>
  <c r="M268" i="1"/>
  <c r="N268" i="1" s="1"/>
  <c r="O268" i="1" s="1"/>
  <c r="M269" i="1"/>
  <c r="N269" i="1" s="1"/>
  <c r="O269" i="1" s="1"/>
  <c r="M270" i="1"/>
  <c r="N270" i="1" s="1"/>
  <c r="O270" i="1" s="1"/>
  <c r="M271" i="1"/>
  <c r="N271" i="1" s="1"/>
  <c r="O271" i="1" s="1"/>
  <c r="M272" i="1"/>
  <c r="N272" i="1" s="1"/>
  <c r="O272" i="1" s="1"/>
  <c r="M273" i="1"/>
  <c r="N273" i="1" s="1"/>
  <c r="O273" i="1" s="1"/>
  <c r="M274" i="1"/>
  <c r="N274" i="1" s="1"/>
  <c r="O274" i="1" s="1"/>
  <c r="M275" i="1"/>
  <c r="N275" i="1" s="1"/>
  <c r="O275" i="1" s="1"/>
  <c r="M276" i="1"/>
  <c r="N276" i="1" s="1"/>
  <c r="O276" i="1" s="1"/>
  <c r="M277" i="1"/>
  <c r="N277" i="1" s="1"/>
  <c r="O277" i="1" s="1"/>
  <c r="M278" i="1"/>
  <c r="N278" i="1" s="1"/>
  <c r="O278" i="1" s="1"/>
  <c r="M279" i="1"/>
  <c r="N279" i="1" s="1"/>
  <c r="O279" i="1" s="1"/>
  <c r="M280" i="1"/>
  <c r="N280" i="1" s="1"/>
  <c r="O280" i="1" s="1"/>
  <c r="M281" i="1"/>
  <c r="N281" i="1" s="1"/>
  <c r="O281" i="1" s="1"/>
  <c r="M282" i="1"/>
  <c r="N282" i="1" s="1"/>
  <c r="O282" i="1" s="1"/>
  <c r="M283" i="1"/>
  <c r="N283" i="1" s="1"/>
  <c r="O283" i="1" s="1"/>
  <c r="M284" i="1"/>
  <c r="N284" i="1" s="1"/>
  <c r="O284" i="1" s="1"/>
  <c r="M285" i="1"/>
  <c r="N285" i="1" s="1"/>
  <c r="O285" i="1" s="1"/>
  <c r="M286" i="1"/>
  <c r="N286" i="1" s="1"/>
  <c r="O286" i="1" s="1"/>
  <c r="M287" i="1"/>
  <c r="N287" i="1" s="1"/>
  <c r="O287" i="1" s="1"/>
  <c r="M288" i="1"/>
  <c r="N288" i="1" s="1"/>
  <c r="O288" i="1" s="1"/>
  <c r="M289" i="1"/>
  <c r="N289" i="1" s="1"/>
  <c r="O289" i="1" s="1"/>
  <c r="M290" i="1"/>
  <c r="N290" i="1" s="1"/>
  <c r="O290" i="1" s="1"/>
  <c r="M291" i="1"/>
  <c r="N291" i="1" s="1"/>
  <c r="O291" i="1" s="1"/>
  <c r="M292" i="1"/>
  <c r="N292" i="1" s="1"/>
  <c r="O292" i="1" s="1"/>
  <c r="M293" i="1"/>
  <c r="N293" i="1" s="1"/>
  <c r="O293" i="1" s="1"/>
  <c r="M294" i="1"/>
  <c r="N294" i="1" s="1"/>
  <c r="O294" i="1" s="1"/>
  <c r="M295" i="1"/>
  <c r="N295" i="1" s="1"/>
  <c r="O295" i="1" s="1"/>
  <c r="M296" i="1"/>
  <c r="N296" i="1" s="1"/>
  <c r="O296" i="1" s="1"/>
  <c r="M297" i="1"/>
  <c r="N297" i="1" s="1"/>
  <c r="O297" i="1" s="1"/>
  <c r="M298" i="1"/>
  <c r="N298" i="1" s="1"/>
  <c r="O298" i="1" s="1"/>
  <c r="M299" i="1"/>
  <c r="N299" i="1" s="1"/>
  <c r="O299" i="1" s="1"/>
  <c r="M300" i="1"/>
  <c r="N300" i="1" s="1"/>
  <c r="O300" i="1" s="1"/>
  <c r="M301" i="1"/>
  <c r="N301" i="1" s="1"/>
  <c r="O301" i="1" s="1"/>
  <c r="M302" i="1"/>
  <c r="N302" i="1" s="1"/>
  <c r="O302" i="1" s="1"/>
  <c r="M303" i="1"/>
  <c r="N303" i="1" s="1"/>
  <c r="O303" i="1" s="1"/>
  <c r="M304" i="1"/>
  <c r="N304" i="1" s="1"/>
  <c r="O304" i="1" s="1"/>
  <c r="M305" i="1"/>
  <c r="N305" i="1" s="1"/>
  <c r="O305" i="1" s="1"/>
  <c r="M306" i="1"/>
  <c r="N306" i="1" s="1"/>
  <c r="O306" i="1" s="1"/>
  <c r="M307" i="1"/>
  <c r="N307" i="1" s="1"/>
  <c r="O307" i="1" s="1"/>
  <c r="M308" i="1"/>
  <c r="N308" i="1" s="1"/>
  <c r="O308" i="1" s="1"/>
  <c r="M309" i="1"/>
  <c r="N309" i="1" s="1"/>
  <c r="O309" i="1" s="1"/>
  <c r="M310" i="1"/>
  <c r="N310" i="1" s="1"/>
  <c r="O310" i="1" s="1"/>
  <c r="M311" i="1"/>
  <c r="N311" i="1" s="1"/>
  <c r="O311" i="1" s="1"/>
  <c r="M312" i="1"/>
  <c r="N312" i="1" s="1"/>
  <c r="O312" i="1" s="1"/>
  <c r="M313" i="1"/>
  <c r="N313" i="1" s="1"/>
  <c r="O313" i="1" s="1"/>
  <c r="M314" i="1"/>
  <c r="N314" i="1" s="1"/>
  <c r="O314" i="1" s="1"/>
  <c r="M315" i="1"/>
  <c r="N315" i="1" s="1"/>
  <c r="O315" i="1" s="1"/>
  <c r="M316" i="1"/>
  <c r="N316" i="1" s="1"/>
  <c r="O316" i="1" s="1"/>
  <c r="M317" i="1"/>
  <c r="N317" i="1" s="1"/>
  <c r="O317" i="1" s="1"/>
  <c r="M318" i="1"/>
  <c r="N318" i="1" s="1"/>
  <c r="O318" i="1" s="1"/>
  <c r="M319" i="1"/>
  <c r="N319" i="1" s="1"/>
  <c r="O319" i="1" s="1"/>
  <c r="M320" i="1"/>
  <c r="N320" i="1" s="1"/>
  <c r="O320" i="1" s="1"/>
  <c r="M321" i="1"/>
  <c r="N321" i="1" s="1"/>
  <c r="O321" i="1" s="1"/>
  <c r="M322" i="1"/>
  <c r="N322" i="1" s="1"/>
  <c r="O322" i="1" s="1"/>
  <c r="M323" i="1"/>
  <c r="N323" i="1" s="1"/>
  <c r="O323" i="1" s="1"/>
  <c r="M324" i="1"/>
  <c r="N324" i="1" s="1"/>
  <c r="O324" i="1" s="1"/>
  <c r="M325" i="1"/>
  <c r="N325" i="1" s="1"/>
  <c r="O325" i="1" s="1"/>
  <c r="M326" i="1"/>
  <c r="N326" i="1" s="1"/>
  <c r="O326" i="1" s="1"/>
  <c r="M327" i="1"/>
  <c r="N327" i="1" s="1"/>
  <c r="O327" i="1" s="1"/>
  <c r="M328" i="1"/>
  <c r="N328" i="1" s="1"/>
  <c r="O328" i="1" s="1"/>
  <c r="M329" i="1"/>
  <c r="N329" i="1" s="1"/>
  <c r="O329" i="1" s="1"/>
  <c r="M330" i="1"/>
  <c r="N330" i="1" s="1"/>
  <c r="O330" i="1" s="1"/>
  <c r="M331" i="1"/>
  <c r="N331" i="1" s="1"/>
  <c r="O331" i="1" s="1"/>
  <c r="M332" i="1"/>
  <c r="N332" i="1" s="1"/>
  <c r="O332" i="1" s="1"/>
  <c r="M333" i="1"/>
  <c r="N333" i="1" s="1"/>
  <c r="O333" i="1" s="1"/>
  <c r="M334" i="1"/>
  <c r="N334" i="1" s="1"/>
  <c r="O334" i="1" s="1"/>
  <c r="M335" i="1"/>
  <c r="N335" i="1" s="1"/>
  <c r="O335" i="1" s="1"/>
  <c r="M336" i="1"/>
  <c r="N336" i="1" s="1"/>
  <c r="O336" i="1" s="1"/>
  <c r="M337" i="1"/>
  <c r="N337" i="1" s="1"/>
  <c r="O337" i="1" s="1"/>
  <c r="M338" i="1"/>
  <c r="N338" i="1" s="1"/>
  <c r="O338" i="1" s="1"/>
  <c r="M339" i="1"/>
  <c r="N339" i="1" s="1"/>
  <c r="O339" i="1" s="1"/>
  <c r="M340" i="1"/>
  <c r="N340" i="1" s="1"/>
  <c r="O340" i="1" s="1"/>
  <c r="M341" i="1"/>
  <c r="N341" i="1" s="1"/>
  <c r="O341" i="1" s="1"/>
  <c r="M342" i="1"/>
  <c r="N342" i="1" s="1"/>
  <c r="O342" i="1" s="1"/>
  <c r="M343" i="1"/>
  <c r="N343" i="1" s="1"/>
  <c r="O343" i="1" s="1"/>
  <c r="M344" i="1"/>
  <c r="N344" i="1" s="1"/>
  <c r="O344" i="1" s="1"/>
  <c r="M345" i="1"/>
  <c r="N345" i="1" s="1"/>
  <c r="O345" i="1" s="1"/>
  <c r="M346" i="1"/>
  <c r="N346" i="1" s="1"/>
  <c r="O346" i="1" s="1"/>
  <c r="M347" i="1"/>
  <c r="N347" i="1" s="1"/>
  <c r="O347" i="1" s="1"/>
  <c r="M348" i="1"/>
  <c r="N348" i="1" s="1"/>
  <c r="O348" i="1" s="1"/>
  <c r="M349" i="1"/>
  <c r="N349" i="1" s="1"/>
  <c r="O349" i="1" s="1"/>
  <c r="M350" i="1"/>
  <c r="N350" i="1" s="1"/>
  <c r="O350" i="1" s="1"/>
  <c r="M351" i="1"/>
  <c r="N351" i="1" s="1"/>
  <c r="O351" i="1" s="1"/>
  <c r="M352" i="1"/>
  <c r="N352" i="1" s="1"/>
  <c r="O352" i="1" s="1"/>
  <c r="M353" i="1"/>
  <c r="N353" i="1" s="1"/>
  <c r="O353" i="1" s="1"/>
  <c r="M354" i="1"/>
  <c r="N354" i="1" s="1"/>
  <c r="O354" i="1" s="1"/>
  <c r="M355" i="1"/>
  <c r="N355" i="1" s="1"/>
  <c r="O355" i="1" s="1"/>
  <c r="M356" i="1"/>
  <c r="N356" i="1" s="1"/>
  <c r="O356" i="1" s="1"/>
  <c r="M357" i="1"/>
  <c r="N357" i="1" s="1"/>
  <c r="O357" i="1" s="1"/>
  <c r="M358" i="1"/>
  <c r="N358" i="1" s="1"/>
  <c r="O358" i="1" s="1"/>
  <c r="M359" i="1"/>
  <c r="N359" i="1" s="1"/>
  <c r="O359" i="1" s="1"/>
  <c r="M360" i="1"/>
  <c r="N360" i="1" s="1"/>
  <c r="O360" i="1" s="1"/>
  <c r="M361" i="1"/>
  <c r="N361" i="1" s="1"/>
  <c r="O361" i="1" s="1"/>
  <c r="M362" i="1"/>
  <c r="N362" i="1" s="1"/>
  <c r="O362" i="1" s="1"/>
  <c r="M363" i="1"/>
  <c r="N363" i="1" s="1"/>
  <c r="O363" i="1" s="1"/>
  <c r="M364" i="1"/>
  <c r="N364" i="1" s="1"/>
  <c r="O364" i="1" s="1"/>
  <c r="M365" i="1"/>
  <c r="N365" i="1" s="1"/>
  <c r="O365" i="1" s="1"/>
  <c r="M366" i="1"/>
  <c r="N366" i="1" s="1"/>
  <c r="O366" i="1" s="1"/>
  <c r="M367" i="1"/>
  <c r="N367" i="1" s="1"/>
  <c r="O367" i="1" s="1"/>
  <c r="M368" i="1"/>
  <c r="N368" i="1" s="1"/>
  <c r="O368" i="1" s="1"/>
  <c r="M369" i="1"/>
  <c r="N369" i="1" s="1"/>
  <c r="O369" i="1" s="1"/>
  <c r="M370" i="1"/>
  <c r="N370" i="1" s="1"/>
  <c r="O370" i="1" s="1"/>
  <c r="M371" i="1"/>
  <c r="N371" i="1" s="1"/>
  <c r="O371" i="1" s="1"/>
  <c r="M372" i="1"/>
  <c r="N372" i="1" s="1"/>
  <c r="O372" i="1" s="1"/>
  <c r="M373" i="1"/>
  <c r="N373" i="1" s="1"/>
  <c r="O373" i="1" s="1"/>
  <c r="M374" i="1"/>
  <c r="N374" i="1" s="1"/>
  <c r="O374" i="1" s="1"/>
  <c r="M375" i="1"/>
  <c r="N375" i="1" s="1"/>
  <c r="O375" i="1" s="1"/>
  <c r="M376" i="1"/>
  <c r="N376" i="1" s="1"/>
  <c r="O376" i="1" s="1"/>
  <c r="M377" i="1"/>
  <c r="N377" i="1" s="1"/>
  <c r="O377" i="1" s="1"/>
  <c r="M378" i="1"/>
  <c r="N378" i="1" s="1"/>
  <c r="O378" i="1" s="1"/>
  <c r="M379" i="1"/>
  <c r="N379" i="1" s="1"/>
  <c r="O379" i="1" s="1"/>
  <c r="M380" i="1"/>
  <c r="N380" i="1" s="1"/>
  <c r="O380" i="1" s="1"/>
  <c r="M381" i="1"/>
  <c r="N381" i="1" s="1"/>
  <c r="O381" i="1" s="1"/>
  <c r="M382" i="1"/>
  <c r="N382" i="1" s="1"/>
  <c r="O382" i="1" s="1"/>
  <c r="M383" i="1"/>
  <c r="N383" i="1" s="1"/>
  <c r="O383" i="1" s="1"/>
  <c r="M384" i="1"/>
  <c r="N384" i="1" s="1"/>
  <c r="O384" i="1" s="1"/>
  <c r="M385" i="1"/>
  <c r="N385" i="1" s="1"/>
  <c r="O385" i="1" s="1"/>
  <c r="M386" i="1"/>
  <c r="N386" i="1" s="1"/>
  <c r="O386" i="1" s="1"/>
  <c r="M387" i="1"/>
  <c r="N387" i="1" s="1"/>
  <c r="O387" i="1" s="1"/>
  <c r="M388" i="1"/>
  <c r="N388" i="1" s="1"/>
  <c r="O388" i="1" s="1"/>
  <c r="M389" i="1"/>
  <c r="N389" i="1" s="1"/>
  <c r="O389" i="1" s="1"/>
  <c r="M390" i="1"/>
  <c r="N390" i="1" s="1"/>
  <c r="O390" i="1" s="1"/>
  <c r="M391" i="1"/>
  <c r="N391" i="1" s="1"/>
  <c r="O391" i="1" s="1"/>
  <c r="M392" i="1"/>
  <c r="N392" i="1" s="1"/>
  <c r="O392" i="1" s="1"/>
  <c r="M393" i="1"/>
  <c r="N393" i="1" s="1"/>
  <c r="O393" i="1" s="1"/>
  <c r="M394" i="1"/>
  <c r="N394" i="1" s="1"/>
  <c r="O394" i="1" s="1"/>
  <c r="M395" i="1"/>
  <c r="N395" i="1" s="1"/>
  <c r="O395" i="1" s="1"/>
  <c r="M396" i="1"/>
  <c r="N396" i="1" s="1"/>
  <c r="O396" i="1" s="1"/>
  <c r="M397" i="1"/>
  <c r="N397" i="1" s="1"/>
  <c r="O397" i="1" s="1"/>
  <c r="M398" i="1"/>
  <c r="N398" i="1" s="1"/>
  <c r="O398" i="1" s="1"/>
  <c r="M399" i="1"/>
  <c r="N399" i="1" s="1"/>
  <c r="O399" i="1" s="1"/>
  <c r="M400" i="1"/>
  <c r="N400" i="1" s="1"/>
  <c r="O400" i="1" s="1"/>
  <c r="M401" i="1"/>
  <c r="N401" i="1" s="1"/>
  <c r="O401" i="1" s="1"/>
  <c r="M402" i="1"/>
  <c r="N402" i="1" s="1"/>
  <c r="O402" i="1" s="1"/>
  <c r="M403" i="1"/>
  <c r="N403" i="1" s="1"/>
  <c r="O403" i="1" s="1"/>
  <c r="M404" i="1"/>
  <c r="N404" i="1" s="1"/>
  <c r="O404" i="1" s="1"/>
  <c r="M405" i="1"/>
  <c r="N405" i="1" s="1"/>
  <c r="O405" i="1" s="1"/>
  <c r="M406" i="1"/>
  <c r="N406" i="1" s="1"/>
  <c r="O406" i="1" s="1"/>
  <c r="M407" i="1"/>
  <c r="N407" i="1" s="1"/>
  <c r="O407" i="1" s="1"/>
  <c r="M408" i="1"/>
  <c r="N408" i="1" s="1"/>
  <c r="O408" i="1" s="1"/>
  <c r="M409" i="1"/>
  <c r="N409" i="1" s="1"/>
  <c r="O409" i="1" s="1"/>
  <c r="M410" i="1"/>
  <c r="N410" i="1" s="1"/>
  <c r="O410" i="1" s="1"/>
  <c r="M411" i="1"/>
  <c r="N411" i="1" s="1"/>
  <c r="O411" i="1" s="1"/>
  <c r="M412" i="1"/>
  <c r="N412" i="1" s="1"/>
  <c r="O412" i="1" s="1"/>
  <c r="M413" i="1"/>
  <c r="N413" i="1" s="1"/>
  <c r="O413" i="1" s="1"/>
  <c r="M414" i="1"/>
  <c r="N414" i="1" s="1"/>
  <c r="O414" i="1" s="1"/>
  <c r="M415" i="1"/>
  <c r="N415" i="1" s="1"/>
  <c r="O415" i="1" s="1"/>
  <c r="M416" i="1"/>
  <c r="N416" i="1" s="1"/>
  <c r="O416" i="1" s="1"/>
  <c r="M417" i="1"/>
  <c r="N417" i="1" s="1"/>
  <c r="O417" i="1" s="1"/>
  <c r="M418" i="1"/>
  <c r="N418" i="1" s="1"/>
  <c r="O418" i="1" s="1"/>
  <c r="M419" i="1"/>
  <c r="N419" i="1" s="1"/>
  <c r="O419" i="1" s="1"/>
  <c r="M420" i="1"/>
  <c r="N420" i="1" s="1"/>
  <c r="O420" i="1" s="1"/>
  <c r="M421" i="1"/>
  <c r="N421" i="1" s="1"/>
  <c r="O421" i="1" s="1"/>
  <c r="M422" i="1"/>
  <c r="N422" i="1" s="1"/>
  <c r="O422" i="1" s="1"/>
  <c r="M423" i="1"/>
  <c r="N423" i="1" s="1"/>
  <c r="O423" i="1" s="1"/>
  <c r="M424" i="1"/>
  <c r="N424" i="1" s="1"/>
  <c r="O424" i="1" s="1"/>
  <c r="M425" i="1"/>
  <c r="N425" i="1" s="1"/>
  <c r="O425" i="1" s="1"/>
  <c r="M426" i="1"/>
  <c r="N426" i="1" s="1"/>
  <c r="O426" i="1" s="1"/>
  <c r="M427" i="1"/>
  <c r="N427" i="1" s="1"/>
  <c r="O427" i="1" s="1"/>
  <c r="M428" i="1"/>
  <c r="N428" i="1" s="1"/>
  <c r="O428" i="1" s="1"/>
  <c r="M429" i="1"/>
  <c r="N429" i="1" s="1"/>
  <c r="O429" i="1" s="1"/>
  <c r="M430" i="1"/>
  <c r="N430" i="1" s="1"/>
  <c r="O430" i="1" s="1"/>
  <c r="M431" i="1"/>
  <c r="N431" i="1" s="1"/>
  <c r="O431" i="1" s="1"/>
  <c r="M432" i="1"/>
  <c r="N432" i="1" s="1"/>
  <c r="O432" i="1" s="1"/>
  <c r="M433" i="1"/>
  <c r="N433" i="1" s="1"/>
  <c r="O433" i="1" s="1"/>
  <c r="M434" i="1"/>
  <c r="N434" i="1" s="1"/>
  <c r="O434" i="1" s="1"/>
  <c r="M435" i="1"/>
  <c r="N435" i="1" s="1"/>
  <c r="O435" i="1" s="1"/>
  <c r="M436" i="1"/>
  <c r="N436" i="1" s="1"/>
  <c r="O436" i="1" s="1"/>
  <c r="M437" i="1"/>
  <c r="N437" i="1" s="1"/>
  <c r="O437" i="1" s="1"/>
  <c r="M438" i="1"/>
  <c r="N438" i="1" s="1"/>
  <c r="O438" i="1" s="1"/>
  <c r="M439" i="1"/>
  <c r="N439" i="1" s="1"/>
  <c r="O439" i="1" s="1"/>
  <c r="M440" i="1"/>
  <c r="N440" i="1" s="1"/>
  <c r="O440" i="1" s="1"/>
  <c r="M441" i="1"/>
  <c r="N441" i="1" s="1"/>
  <c r="O441" i="1" s="1"/>
  <c r="M442" i="1"/>
  <c r="N442" i="1" s="1"/>
  <c r="O442" i="1" s="1"/>
  <c r="M443" i="1"/>
  <c r="N443" i="1" s="1"/>
  <c r="O443" i="1" s="1"/>
  <c r="M444" i="1"/>
  <c r="N444" i="1" s="1"/>
  <c r="O444" i="1" s="1"/>
  <c r="M445" i="1"/>
  <c r="N445" i="1" s="1"/>
  <c r="O445" i="1" s="1"/>
  <c r="M446" i="1"/>
  <c r="N446" i="1" s="1"/>
  <c r="O446" i="1" s="1"/>
  <c r="M447" i="1"/>
  <c r="N447" i="1" s="1"/>
  <c r="O447" i="1" s="1"/>
  <c r="M448" i="1"/>
  <c r="N448" i="1" s="1"/>
  <c r="O448" i="1" s="1"/>
  <c r="M449" i="1"/>
  <c r="N449" i="1" s="1"/>
  <c r="O449" i="1" s="1"/>
  <c r="M450" i="1"/>
  <c r="N450" i="1" s="1"/>
  <c r="O450" i="1" s="1"/>
  <c r="M451" i="1"/>
  <c r="N451" i="1" s="1"/>
  <c r="O451" i="1" s="1"/>
  <c r="M452" i="1"/>
  <c r="N452" i="1" s="1"/>
  <c r="O452" i="1" s="1"/>
  <c r="M453" i="1"/>
  <c r="N453" i="1" s="1"/>
  <c r="O453" i="1" s="1"/>
  <c r="M454" i="1"/>
  <c r="N454" i="1" s="1"/>
  <c r="O454" i="1" s="1"/>
  <c r="M455" i="1"/>
  <c r="N455" i="1" s="1"/>
  <c r="O455" i="1" s="1"/>
  <c r="M456" i="1"/>
  <c r="N456" i="1" s="1"/>
  <c r="O456" i="1" s="1"/>
  <c r="M457" i="1"/>
  <c r="N457" i="1" s="1"/>
  <c r="O457" i="1" s="1"/>
  <c r="M458" i="1"/>
  <c r="N458" i="1" s="1"/>
  <c r="O458" i="1" s="1"/>
  <c r="M459" i="1"/>
  <c r="N459" i="1" s="1"/>
  <c r="O459" i="1" s="1"/>
  <c r="M460" i="1"/>
  <c r="N460" i="1" s="1"/>
  <c r="O460" i="1" s="1"/>
  <c r="M461" i="1"/>
  <c r="N461" i="1" s="1"/>
  <c r="O461" i="1" s="1"/>
  <c r="M462" i="1"/>
  <c r="N462" i="1" s="1"/>
  <c r="O462" i="1" s="1"/>
  <c r="M463" i="1"/>
  <c r="N463" i="1" s="1"/>
  <c r="O463" i="1" s="1"/>
  <c r="M464" i="1"/>
  <c r="N464" i="1" s="1"/>
  <c r="O464" i="1" s="1"/>
  <c r="M465" i="1"/>
  <c r="N465" i="1" s="1"/>
  <c r="O465" i="1" s="1"/>
  <c r="M466" i="1"/>
  <c r="N466" i="1" s="1"/>
  <c r="O466" i="1" s="1"/>
  <c r="M467" i="1"/>
  <c r="N467" i="1" s="1"/>
  <c r="O467" i="1" s="1"/>
  <c r="M468" i="1"/>
  <c r="N468" i="1" s="1"/>
  <c r="O468" i="1" s="1"/>
  <c r="M469" i="1"/>
  <c r="N469" i="1" s="1"/>
  <c r="O469" i="1" s="1"/>
  <c r="M470" i="1"/>
  <c r="N470" i="1" s="1"/>
  <c r="O470" i="1" s="1"/>
  <c r="M471" i="1"/>
  <c r="N471" i="1" s="1"/>
  <c r="O471" i="1" s="1"/>
  <c r="M472" i="1"/>
  <c r="N472" i="1" s="1"/>
  <c r="O472" i="1" s="1"/>
  <c r="M473" i="1"/>
  <c r="N473" i="1" s="1"/>
  <c r="O473" i="1" s="1"/>
  <c r="M474" i="1"/>
  <c r="N474" i="1" s="1"/>
  <c r="O474" i="1" s="1"/>
  <c r="M475" i="1"/>
  <c r="N475" i="1" s="1"/>
  <c r="O475" i="1" s="1"/>
  <c r="M476" i="1"/>
  <c r="N476" i="1" s="1"/>
  <c r="O476" i="1" s="1"/>
  <c r="M477" i="1"/>
  <c r="N477" i="1" s="1"/>
  <c r="O477" i="1" s="1"/>
  <c r="M478" i="1"/>
  <c r="N478" i="1" s="1"/>
  <c r="O478" i="1" s="1"/>
  <c r="M479" i="1"/>
  <c r="N479" i="1" s="1"/>
  <c r="O479" i="1" s="1"/>
  <c r="M480" i="1"/>
  <c r="N480" i="1" s="1"/>
  <c r="O480" i="1" s="1"/>
  <c r="M481" i="1"/>
  <c r="N481" i="1" s="1"/>
  <c r="O481" i="1" s="1"/>
  <c r="M482" i="1"/>
  <c r="N482" i="1" s="1"/>
  <c r="O482" i="1" s="1"/>
  <c r="M483" i="1"/>
  <c r="N483" i="1" s="1"/>
  <c r="O483" i="1" s="1"/>
  <c r="M484" i="1"/>
  <c r="N484" i="1" s="1"/>
  <c r="O484" i="1" s="1"/>
  <c r="M485" i="1"/>
  <c r="N485" i="1" s="1"/>
  <c r="O485" i="1" s="1"/>
  <c r="M486" i="1"/>
  <c r="N486" i="1" s="1"/>
  <c r="O486" i="1" s="1"/>
  <c r="M487" i="1"/>
  <c r="N487" i="1" s="1"/>
  <c r="O487" i="1" s="1"/>
  <c r="M488" i="1"/>
  <c r="N488" i="1" s="1"/>
  <c r="O488" i="1" s="1"/>
  <c r="M489" i="1"/>
  <c r="N489" i="1" s="1"/>
  <c r="O489" i="1" s="1"/>
  <c r="M490" i="1"/>
  <c r="N490" i="1" s="1"/>
  <c r="O490" i="1" s="1"/>
  <c r="M491" i="1"/>
  <c r="N491" i="1" s="1"/>
  <c r="O491" i="1" s="1"/>
  <c r="M492" i="1"/>
  <c r="N492" i="1" s="1"/>
  <c r="O492" i="1" s="1"/>
  <c r="M493" i="1"/>
  <c r="N493" i="1" s="1"/>
  <c r="O493" i="1" s="1"/>
  <c r="M494" i="1"/>
  <c r="N494" i="1" s="1"/>
  <c r="O494" i="1" s="1"/>
  <c r="M495" i="1"/>
  <c r="N495" i="1" s="1"/>
  <c r="O495" i="1" s="1"/>
  <c r="M496" i="1"/>
  <c r="N496" i="1" s="1"/>
  <c r="O496" i="1" s="1"/>
  <c r="M497" i="1"/>
  <c r="N497" i="1" s="1"/>
  <c r="O497" i="1" s="1"/>
  <c r="M498" i="1"/>
  <c r="N498" i="1" s="1"/>
  <c r="O498" i="1" s="1"/>
  <c r="M499" i="1"/>
  <c r="N499" i="1" s="1"/>
  <c r="O499" i="1" s="1"/>
  <c r="M500" i="1"/>
  <c r="N500" i="1" s="1"/>
  <c r="O500" i="1" s="1"/>
  <c r="M501" i="1"/>
  <c r="N501" i="1" s="1"/>
  <c r="O501" i="1" s="1"/>
  <c r="M502" i="1"/>
  <c r="N502" i="1" s="1"/>
  <c r="O502" i="1" s="1"/>
  <c r="M503" i="1"/>
  <c r="N503" i="1" s="1"/>
  <c r="O503" i="1" s="1"/>
  <c r="M504" i="1"/>
  <c r="N504" i="1" s="1"/>
  <c r="O504" i="1" s="1"/>
  <c r="M505" i="1"/>
  <c r="N505" i="1" s="1"/>
  <c r="O505" i="1" s="1"/>
  <c r="M506" i="1"/>
  <c r="N506" i="1" s="1"/>
  <c r="O506" i="1" s="1"/>
  <c r="M507" i="1"/>
  <c r="N507" i="1" s="1"/>
  <c r="O507" i="1" s="1"/>
  <c r="M508" i="1"/>
  <c r="N508" i="1" s="1"/>
  <c r="O508" i="1" s="1"/>
  <c r="M509" i="1"/>
  <c r="N509" i="1" s="1"/>
  <c r="O509" i="1" s="1"/>
  <c r="M510" i="1"/>
  <c r="N510" i="1" s="1"/>
  <c r="O510" i="1" s="1"/>
  <c r="M511" i="1"/>
  <c r="N511" i="1" s="1"/>
  <c r="O511" i="1" s="1"/>
  <c r="M512" i="1"/>
  <c r="N512" i="1" s="1"/>
  <c r="O512" i="1" s="1"/>
  <c r="M513" i="1"/>
  <c r="N513" i="1" s="1"/>
  <c r="O513" i="1" s="1"/>
  <c r="M514" i="1"/>
  <c r="N514" i="1" s="1"/>
  <c r="O514" i="1" s="1"/>
  <c r="M515" i="1"/>
  <c r="N515" i="1" s="1"/>
  <c r="O515" i="1" s="1"/>
  <c r="M516" i="1"/>
  <c r="N516" i="1" s="1"/>
  <c r="O516" i="1" s="1"/>
  <c r="M517" i="1"/>
  <c r="N517" i="1" s="1"/>
  <c r="O517" i="1" s="1"/>
  <c r="M518" i="1"/>
  <c r="N518" i="1" s="1"/>
  <c r="O518" i="1" s="1"/>
  <c r="M519" i="1"/>
  <c r="N519" i="1" s="1"/>
  <c r="O519" i="1" s="1"/>
  <c r="M520" i="1"/>
  <c r="N520" i="1" s="1"/>
  <c r="O520" i="1" s="1"/>
  <c r="M521" i="1"/>
  <c r="N521" i="1" s="1"/>
  <c r="O521" i="1" s="1"/>
  <c r="M522" i="1"/>
  <c r="N522" i="1" s="1"/>
  <c r="O522" i="1" s="1"/>
  <c r="M523" i="1"/>
  <c r="N523" i="1" s="1"/>
  <c r="O523" i="1" s="1"/>
  <c r="M524" i="1"/>
  <c r="N524" i="1" s="1"/>
  <c r="O524" i="1" s="1"/>
  <c r="M525" i="1"/>
  <c r="N525" i="1" s="1"/>
  <c r="O525" i="1" s="1"/>
  <c r="M526" i="1"/>
  <c r="N526" i="1" s="1"/>
  <c r="O526" i="1" s="1"/>
  <c r="M527" i="1"/>
  <c r="N527" i="1" s="1"/>
  <c r="O527" i="1" s="1"/>
  <c r="M528" i="1"/>
  <c r="N528" i="1" s="1"/>
  <c r="O528" i="1" s="1"/>
  <c r="M529" i="1"/>
  <c r="N529" i="1" s="1"/>
  <c r="O529" i="1" s="1"/>
  <c r="M530" i="1"/>
  <c r="N530" i="1" s="1"/>
  <c r="O530" i="1" s="1"/>
  <c r="M531" i="1"/>
  <c r="N531" i="1" s="1"/>
  <c r="O531" i="1" s="1"/>
  <c r="M532" i="1"/>
  <c r="N532" i="1" s="1"/>
  <c r="O532" i="1" s="1"/>
  <c r="M533" i="1"/>
  <c r="N533" i="1" s="1"/>
  <c r="O533" i="1" s="1"/>
  <c r="M534" i="1"/>
  <c r="N534" i="1" s="1"/>
  <c r="O534" i="1" s="1"/>
  <c r="M535" i="1"/>
  <c r="N535" i="1" s="1"/>
  <c r="O535" i="1" s="1"/>
  <c r="M536" i="1"/>
  <c r="N536" i="1" s="1"/>
  <c r="O536" i="1" s="1"/>
  <c r="M537" i="1"/>
  <c r="N537" i="1" s="1"/>
  <c r="O537" i="1" s="1"/>
  <c r="M538" i="1"/>
  <c r="N538" i="1" s="1"/>
  <c r="O538" i="1" s="1"/>
  <c r="M539" i="1"/>
  <c r="N539" i="1" s="1"/>
  <c r="O539" i="1" s="1"/>
  <c r="M540" i="1"/>
  <c r="N540" i="1" s="1"/>
  <c r="O540" i="1" s="1"/>
  <c r="M541" i="1"/>
  <c r="N541" i="1" s="1"/>
  <c r="O541" i="1" s="1"/>
  <c r="M542" i="1"/>
  <c r="N542" i="1" s="1"/>
  <c r="O542" i="1" s="1"/>
  <c r="M543" i="1"/>
  <c r="N543" i="1" s="1"/>
  <c r="O543" i="1" s="1"/>
  <c r="M544" i="1"/>
  <c r="N544" i="1" s="1"/>
  <c r="O544" i="1" s="1"/>
  <c r="M545" i="1"/>
  <c r="N545" i="1" s="1"/>
  <c r="O545" i="1" s="1"/>
  <c r="M546" i="1"/>
  <c r="N546" i="1" s="1"/>
  <c r="O546" i="1" s="1"/>
  <c r="M547" i="1"/>
  <c r="N547" i="1" s="1"/>
  <c r="O547" i="1" s="1"/>
  <c r="M548" i="1"/>
  <c r="N548" i="1" s="1"/>
  <c r="O548" i="1" s="1"/>
  <c r="M549" i="1"/>
  <c r="N549" i="1" s="1"/>
  <c r="O549" i="1" s="1"/>
  <c r="M550" i="1"/>
  <c r="N550" i="1" s="1"/>
  <c r="O550" i="1" s="1"/>
  <c r="M551" i="1"/>
  <c r="N551" i="1" s="1"/>
  <c r="O551" i="1" s="1"/>
  <c r="M552" i="1"/>
  <c r="N552" i="1" s="1"/>
  <c r="O552" i="1" s="1"/>
  <c r="M553" i="1"/>
  <c r="N553" i="1" s="1"/>
  <c r="O553" i="1" s="1"/>
  <c r="M554" i="1"/>
  <c r="N554" i="1" s="1"/>
  <c r="O554" i="1" s="1"/>
  <c r="M555" i="1"/>
  <c r="N555" i="1" s="1"/>
  <c r="O555" i="1" s="1"/>
  <c r="M556" i="1"/>
  <c r="N556" i="1" s="1"/>
  <c r="O556" i="1" s="1"/>
  <c r="M557" i="1"/>
  <c r="N557" i="1" s="1"/>
  <c r="O557" i="1" s="1"/>
  <c r="M558" i="1"/>
  <c r="N558" i="1" s="1"/>
  <c r="O558" i="1" s="1"/>
  <c r="M559" i="1"/>
  <c r="N559" i="1" s="1"/>
  <c r="O559" i="1" s="1"/>
  <c r="M560" i="1"/>
  <c r="N560" i="1" s="1"/>
  <c r="O560" i="1" s="1"/>
  <c r="M561" i="1"/>
  <c r="N561" i="1" s="1"/>
  <c r="O561" i="1" s="1"/>
  <c r="M562" i="1"/>
  <c r="N562" i="1" s="1"/>
  <c r="O562" i="1" s="1"/>
  <c r="M563" i="1"/>
  <c r="N563" i="1" s="1"/>
  <c r="O563" i="1" s="1"/>
  <c r="M564" i="1"/>
  <c r="N564" i="1" s="1"/>
  <c r="O564" i="1" s="1"/>
  <c r="M565" i="1"/>
  <c r="N565" i="1" s="1"/>
  <c r="O565" i="1" s="1"/>
  <c r="M566" i="1"/>
  <c r="N566" i="1" s="1"/>
  <c r="O566" i="1" s="1"/>
  <c r="M567" i="1"/>
  <c r="N567" i="1" s="1"/>
  <c r="O567" i="1" s="1"/>
  <c r="M568" i="1"/>
  <c r="N568" i="1" s="1"/>
  <c r="O568" i="1" s="1"/>
  <c r="M569" i="1"/>
  <c r="N569" i="1" s="1"/>
  <c r="O569" i="1" s="1"/>
  <c r="M570" i="1"/>
  <c r="N570" i="1" s="1"/>
  <c r="O570" i="1" s="1"/>
  <c r="M571" i="1"/>
  <c r="N571" i="1" s="1"/>
  <c r="O571" i="1" s="1"/>
  <c r="M572" i="1"/>
  <c r="N572" i="1" s="1"/>
  <c r="O572" i="1" s="1"/>
  <c r="M573" i="1"/>
  <c r="N573" i="1" s="1"/>
  <c r="O573" i="1" s="1"/>
  <c r="M574" i="1"/>
  <c r="N574" i="1" s="1"/>
  <c r="O574" i="1" s="1"/>
  <c r="M575" i="1"/>
  <c r="N575" i="1" s="1"/>
  <c r="O575" i="1" s="1"/>
  <c r="M576" i="1"/>
  <c r="N576" i="1" s="1"/>
  <c r="O576" i="1" s="1"/>
  <c r="M577" i="1"/>
  <c r="N577" i="1" s="1"/>
  <c r="O577" i="1" s="1"/>
  <c r="M578" i="1"/>
  <c r="N578" i="1" s="1"/>
  <c r="O578" i="1" s="1"/>
  <c r="M579" i="1"/>
  <c r="N579" i="1" s="1"/>
  <c r="O579" i="1" s="1"/>
  <c r="M580" i="1"/>
  <c r="N580" i="1" s="1"/>
  <c r="O580" i="1" s="1"/>
  <c r="M581" i="1"/>
  <c r="N581" i="1" s="1"/>
  <c r="O581" i="1" s="1"/>
  <c r="M582" i="1"/>
  <c r="N582" i="1" s="1"/>
  <c r="O582" i="1" s="1"/>
  <c r="M583" i="1"/>
  <c r="N583" i="1" s="1"/>
  <c r="O583" i="1" s="1"/>
  <c r="M584" i="1"/>
  <c r="N584" i="1" s="1"/>
  <c r="O584" i="1" s="1"/>
  <c r="M585" i="1"/>
  <c r="N585" i="1" s="1"/>
  <c r="O585" i="1" s="1"/>
  <c r="M586" i="1"/>
  <c r="N586" i="1" s="1"/>
  <c r="O586" i="1" s="1"/>
  <c r="M587" i="1"/>
  <c r="N587" i="1" s="1"/>
  <c r="O587" i="1" s="1"/>
  <c r="M588" i="1"/>
  <c r="N588" i="1" s="1"/>
  <c r="O588" i="1" s="1"/>
  <c r="M589" i="1"/>
  <c r="N589" i="1" s="1"/>
  <c r="O589" i="1" s="1"/>
  <c r="M590" i="1"/>
  <c r="N590" i="1" s="1"/>
  <c r="O590" i="1" s="1"/>
  <c r="M591" i="1"/>
  <c r="N591" i="1" s="1"/>
  <c r="O591" i="1" s="1"/>
  <c r="M592" i="1"/>
  <c r="N592" i="1" s="1"/>
  <c r="O592" i="1" s="1"/>
  <c r="M593" i="1"/>
  <c r="N593" i="1" s="1"/>
  <c r="O593" i="1" s="1"/>
  <c r="M594" i="1"/>
  <c r="N594" i="1" s="1"/>
  <c r="O594" i="1" s="1"/>
  <c r="M595" i="1"/>
  <c r="N595" i="1" s="1"/>
  <c r="O595" i="1" s="1"/>
  <c r="M596" i="1"/>
  <c r="N596" i="1" s="1"/>
  <c r="O596" i="1" s="1"/>
  <c r="M597" i="1"/>
  <c r="N597" i="1" s="1"/>
  <c r="O597" i="1" s="1"/>
  <c r="M598" i="1"/>
  <c r="N598" i="1" s="1"/>
  <c r="O598" i="1" s="1"/>
  <c r="M599" i="1"/>
  <c r="N599" i="1" s="1"/>
  <c r="O599" i="1" s="1"/>
  <c r="M600" i="1"/>
  <c r="N600" i="1" s="1"/>
  <c r="O600" i="1" s="1"/>
  <c r="M601" i="1"/>
  <c r="N601" i="1" s="1"/>
  <c r="O601" i="1" s="1"/>
  <c r="M602" i="1"/>
  <c r="N602" i="1" s="1"/>
  <c r="O602" i="1" s="1"/>
  <c r="M603" i="1"/>
  <c r="N603" i="1" s="1"/>
  <c r="O603" i="1" s="1"/>
  <c r="M604" i="1"/>
  <c r="N604" i="1" s="1"/>
  <c r="O604" i="1" s="1"/>
  <c r="M605" i="1"/>
  <c r="N605" i="1" s="1"/>
  <c r="O605" i="1" s="1"/>
  <c r="M606" i="1"/>
  <c r="N606" i="1" s="1"/>
  <c r="O606" i="1" s="1"/>
  <c r="M607" i="1"/>
  <c r="N607" i="1" s="1"/>
  <c r="O607" i="1" s="1"/>
  <c r="M608" i="1"/>
  <c r="N608" i="1" s="1"/>
  <c r="O608" i="1" s="1"/>
  <c r="M609" i="1"/>
  <c r="N609" i="1" s="1"/>
  <c r="O609" i="1" s="1"/>
  <c r="M610" i="1"/>
  <c r="N610" i="1" s="1"/>
  <c r="O610" i="1" s="1"/>
  <c r="M611" i="1"/>
  <c r="N611" i="1" s="1"/>
  <c r="O611" i="1" s="1"/>
  <c r="M612" i="1"/>
  <c r="N612" i="1" s="1"/>
  <c r="O612" i="1" s="1"/>
  <c r="M613" i="1"/>
  <c r="N613" i="1" s="1"/>
  <c r="O613" i="1" s="1"/>
  <c r="M614" i="1"/>
  <c r="N614" i="1" s="1"/>
  <c r="O614" i="1" s="1"/>
  <c r="M615" i="1"/>
  <c r="N615" i="1" s="1"/>
  <c r="O615" i="1" s="1"/>
  <c r="M616" i="1"/>
  <c r="N616" i="1" s="1"/>
  <c r="O616" i="1" s="1"/>
  <c r="M617" i="1"/>
  <c r="N617" i="1" s="1"/>
  <c r="O617" i="1" s="1"/>
  <c r="M618" i="1"/>
  <c r="N618" i="1" s="1"/>
  <c r="O618" i="1" s="1"/>
  <c r="M619" i="1"/>
  <c r="N619" i="1" s="1"/>
  <c r="O619" i="1" s="1"/>
  <c r="M620" i="1"/>
  <c r="N620" i="1" s="1"/>
  <c r="O620" i="1" s="1"/>
  <c r="M621" i="1"/>
  <c r="N621" i="1" s="1"/>
  <c r="O621" i="1" s="1"/>
  <c r="M622" i="1"/>
  <c r="N622" i="1" s="1"/>
  <c r="O622" i="1" s="1"/>
  <c r="M623" i="1"/>
  <c r="N623" i="1" s="1"/>
  <c r="O623" i="1" s="1"/>
  <c r="M624" i="1"/>
  <c r="N624" i="1" s="1"/>
  <c r="O624" i="1" s="1"/>
  <c r="M625" i="1"/>
  <c r="N625" i="1" s="1"/>
  <c r="O625" i="1" s="1"/>
  <c r="M626" i="1"/>
  <c r="N626" i="1" s="1"/>
  <c r="O626" i="1" s="1"/>
  <c r="M627" i="1"/>
  <c r="N627" i="1" s="1"/>
  <c r="O627" i="1" s="1"/>
  <c r="M628" i="1"/>
  <c r="N628" i="1" s="1"/>
  <c r="O628" i="1" s="1"/>
  <c r="M629" i="1"/>
  <c r="N629" i="1" s="1"/>
  <c r="O629" i="1" s="1"/>
  <c r="M630" i="1"/>
  <c r="N630" i="1" s="1"/>
  <c r="O630" i="1" s="1"/>
  <c r="M631" i="1"/>
  <c r="N631" i="1" s="1"/>
  <c r="O631" i="1" s="1"/>
  <c r="M632" i="1"/>
  <c r="N632" i="1" s="1"/>
  <c r="O632" i="1" s="1"/>
  <c r="M633" i="1"/>
  <c r="N633" i="1" s="1"/>
  <c r="O633" i="1" s="1"/>
  <c r="M634" i="1"/>
  <c r="N634" i="1" s="1"/>
  <c r="O634" i="1" s="1"/>
  <c r="M635" i="1"/>
  <c r="N635" i="1" s="1"/>
  <c r="O635" i="1" s="1"/>
  <c r="M636" i="1"/>
  <c r="N636" i="1" s="1"/>
  <c r="O636" i="1" s="1"/>
  <c r="M637" i="1"/>
  <c r="N637" i="1" s="1"/>
  <c r="O637" i="1" s="1"/>
  <c r="M638" i="1"/>
  <c r="N638" i="1" s="1"/>
  <c r="O638" i="1" s="1"/>
  <c r="M639" i="1"/>
  <c r="N639" i="1" s="1"/>
  <c r="O639" i="1" s="1"/>
  <c r="M640" i="1"/>
  <c r="N640" i="1" s="1"/>
  <c r="O640" i="1" s="1"/>
  <c r="M641" i="1"/>
  <c r="N641" i="1" s="1"/>
  <c r="O641" i="1" s="1"/>
  <c r="M642" i="1"/>
  <c r="N642" i="1" s="1"/>
  <c r="O642" i="1" s="1"/>
  <c r="M643" i="1"/>
  <c r="N643" i="1" s="1"/>
  <c r="O643" i="1" s="1"/>
  <c r="M644" i="1"/>
  <c r="N644" i="1" s="1"/>
  <c r="O644" i="1" s="1"/>
  <c r="M645" i="1"/>
  <c r="N645" i="1" s="1"/>
  <c r="O645" i="1" s="1"/>
  <c r="M646" i="1"/>
  <c r="N646" i="1" s="1"/>
  <c r="O646" i="1" s="1"/>
  <c r="M647" i="1"/>
  <c r="N647" i="1" s="1"/>
  <c r="O647" i="1" s="1"/>
  <c r="M648" i="1"/>
  <c r="N648" i="1" s="1"/>
  <c r="O648" i="1" s="1"/>
  <c r="M649" i="1"/>
  <c r="N649" i="1" s="1"/>
  <c r="O649" i="1" s="1"/>
  <c r="M650" i="1"/>
  <c r="N650" i="1" s="1"/>
  <c r="O650" i="1" s="1"/>
  <c r="M651" i="1"/>
  <c r="N651" i="1" s="1"/>
  <c r="O651" i="1" s="1"/>
  <c r="M652" i="1"/>
  <c r="N652" i="1" s="1"/>
  <c r="O652" i="1" s="1"/>
  <c r="M653" i="1"/>
  <c r="N653" i="1" s="1"/>
  <c r="O653" i="1" s="1"/>
  <c r="M654" i="1"/>
  <c r="N654" i="1" s="1"/>
  <c r="O654" i="1" s="1"/>
  <c r="M655" i="1"/>
  <c r="N655" i="1" s="1"/>
  <c r="O655" i="1" s="1"/>
  <c r="M656" i="1"/>
  <c r="N656" i="1" s="1"/>
  <c r="O656" i="1" s="1"/>
  <c r="M657" i="1"/>
  <c r="N657" i="1" s="1"/>
  <c r="O657" i="1" s="1"/>
  <c r="M658" i="1"/>
  <c r="N658" i="1" s="1"/>
  <c r="O658" i="1" s="1"/>
  <c r="M659" i="1"/>
  <c r="N659" i="1" s="1"/>
  <c r="O659" i="1" s="1"/>
  <c r="M660" i="1"/>
  <c r="N660" i="1" s="1"/>
  <c r="O660" i="1" s="1"/>
  <c r="M661" i="1"/>
  <c r="N661" i="1" s="1"/>
  <c r="O661" i="1" s="1"/>
  <c r="M662" i="1"/>
  <c r="N662" i="1" s="1"/>
  <c r="O662" i="1" s="1"/>
  <c r="M663" i="1"/>
  <c r="N663" i="1" s="1"/>
  <c r="O663" i="1" s="1"/>
  <c r="M664" i="1"/>
  <c r="N664" i="1" s="1"/>
  <c r="O664" i="1" s="1"/>
  <c r="M665" i="1"/>
  <c r="N665" i="1" s="1"/>
  <c r="O665" i="1" s="1"/>
  <c r="M666" i="1"/>
  <c r="N666" i="1" s="1"/>
  <c r="O666" i="1" s="1"/>
  <c r="M667" i="1"/>
  <c r="N667" i="1" s="1"/>
  <c r="O667" i="1" s="1"/>
  <c r="M668" i="1"/>
  <c r="N668" i="1" s="1"/>
  <c r="O668" i="1" s="1"/>
  <c r="M669" i="1"/>
  <c r="N669" i="1" s="1"/>
  <c r="O669" i="1" s="1"/>
  <c r="M670" i="1"/>
  <c r="N670" i="1" s="1"/>
  <c r="O670" i="1" s="1"/>
  <c r="M671" i="1"/>
  <c r="N671" i="1" s="1"/>
  <c r="O671" i="1" s="1"/>
  <c r="M672" i="1"/>
  <c r="N672" i="1" s="1"/>
  <c r="O672" i="1" s="1"/>
  <c r="M673" i="1"/>
  <c r="N673" i="1" s="1"/>
  <c r="O673" i="1" s="1"/>
  <c r="M674" i="1"/>
  <c r="N674" i="1" s="1"/>
  <c r="O674" i="1" s="1"/>
  <c r="M675" i="1"/>
  <c r="N675" i="1" s="1"/>
  <c r="O675" i="1" s="1"/>
  <c r="M676" i="1"/>
  <c r="N676" i="1" s="1"/>
  <c r="O676" i="1" s="1"/>
  <c r="M677" i="1"/>
  <c r="N677" i="1" s="1"/>
  <c r="O677" i="1" s="1"/>
  <c r="M678" i="1"/>
  <c r="N678" i="1" s="1"/>
  <c r="O678" i="1" s="1"/>
  <c r="M679" i="1"/>
  <c r="N679" i="1" s="1"/>
  <c r="O679" i="1" s="1"/>
  <c r="M680" i="1"/>
  <c r="N680" i="1" s="1"/>
  <c r="O680" i="1" s="1"/>
  <c r="M681" i="1"/>
  <c r="N681" i="1" s="1"/>
  <c r="O681" i="1" s="1"/>
  <c r="M682" i="1"/>
  <c r="N682" i="1" s="1"/>
  <c r="O682" i="1" s="1"/>
  <c r="M683" i="1"/>
  <c r="N683" i="1" s="1"/>
  <c r="O683" i="1" s="1"/>
  <c r="M684" i="1"/>
  <c r="N684" i="1" s="1"/>
  <c r="O684" i="1" s="1"/>
  <c r="M685" i="1"/>
  <c r="N685" i="1" s="1"/>
  <c r="O685" i="1" s="1"/>
  <c r="M686" i="1"/>
  <c r="N686" i="1" s="1"/>
  <c r="O686" i="1" s="1"/>
  <c r="M687" i="1"/>
  <c r="N687" i="1" s="1"/>
  <c r="O687" i="1" s="1"/>
  <c r="M688" i="1"/>
  <c r="N688" i="1" s="1"/>
  <c r="O688" i="1" s="1"/>
  <c r="M689" i="1"/>
  <c r="N689" i="1" s="1"/>
  <c r="O689" i="1" s="1"/>
  <c r="M690" i="1"/>
  <c r="N690" i="1" s="1"/>
  <c r="O690" i="1" s="1"/>
  <c r="M691" i="1"/>
  <c r="N691" i="1" s="1"/>
  <c r="O691" i="1" s="1"/>
  <c r="M692" i="1"/>
  <c r="N692" i="1" s="1"/>
  <c r="O692" i="1" s="1"/>
  <c r="M693" i="1"/>
  <c r="N693" i="1" s="1"/>
  <c r="O693" i="1" s="1"/>
  <c r="M694" i="1"/>
  <c r="N694" i="1" s="1"/>
  <c r="O694" i="1" s="1"/>
  <c r="M695" i="1"/>
  <c r="N695" i="1" s="1"/>
  <c r="O695" i="1" s="1"/>
  <c r="M696" i="1"/>
  <c r="N696" i="1" s="1"/>
  <c r="O696" i="1" s="1"/>
  <c r="M697" i="1"/>
  <c r="N697" i="1" s="1"/>
  <c r="O697" i="1" s="1"/>
  <c r="M698" i="1"/>
  <c r="N698" i="1" s="1"/>
  <c r="O698" i="1" s="1"/>
  <c r="M699" i="1"/>
  <c r="N699" i="1" s="1"/>
  <c r="O699" i="1" s="1"/>
  <c r="M700" i="1"/>
  <c r="N700" i="1" s="1"/>
  <c r="O700" i="1" s="1"/>
  <c r="M701" i="1"/>
  <c r="N701" i="1" s="1"/>
  <c r="O701" i="1" s="1"/>
  <c r="M702" i="1"/>
  <c r="N702" i="1" s="1"/>
  <c r="O702" i="1" s="1"/>
  <c r="M703" i="1"/>
  <c r="N703" i="1" s="1"/>
  <c r="O703" i="1" s="1"/>
  <c r="M704" i="1"/>
  <c r="N704" i="1" s="1"/>
  <c r="O704" i="1" s="1"/>
  <c r="M705" i="1"/>
  <c r="N705" i="1" s="1"/>
  <c r="O705" i="1" s="1"/>
  <c r="M706" i="1"/>
  <c r="N706" i="1" s="1"/>
  <c r="O706" i="1" s="1"/>
  <c r="M707" i="1"/>
  <c r="N707" i="1" s="1"/>
  <c r="O707" i="1" s="1"/>
  <c r="M708" i="1"/>
  <c r="N708" i="1" s="1"/>
  <c r="O708" i="1" s="1"/>
  <c r="M709" i="1"/>
  <c r="N709" i="1" s="1"/>
  <c r="O709" i="1" s="1"/>
  <c r="M710" i="1"/>
  <c r="N710" i="1" s="1"/>
  <c r="O710" i="1" s="1"/>
  <c r="M711" i="1"/>
  <c r="N711" i="1" s="1"/>
  <c r="O711" i="1" s="1"/>
  <c r="M712" i="1"/>
  <c r="N712" i="1" s="1"/>
  <c r="O712" i="1" s="1"/>
  <c r="M713" i="1"/>
  <c r="N713" i="1" s="1"/>
  <c r="O713" i="1" s="1"/>
  <c r="M714" i="1"/>
  <c r="N714" i="1" s="1"/>
  <c r="O714" i="1" s="1"/>
  <c r="M715" i="1"/>
  <c r="N715" i="1" s="1"/>
  <c r="O715" i="1" s="1"/>
  <c r="M716" i="1"/>
  <c r="N716" i="1" s="1"/>
  <c r="O716" i="1" s="1"/>
  <c r="M717" i="1"/>
  <c r="N717" i="1" s="1"/>
  <c r="O717" i="1" s="1"/>
  <c r="M718" i="1"/>
  <c r="N718" i="1" s="1"/>
  <c r="O718" i="1" s="1"/>
  <c r="M719" i="1"/>
  <c r="N719" i="1" s="1"/>
  <c r="O719" i="1" s="1"/>
  <c r="M720" i="1"/>
  <c r="N720" i="1" s="1"/>
  <c r="O720" i="1" s="1"/>
  <c r="M721" i="1"/>
  <c r="N721" i="1" s="1"/>
  <c r="O721" i="1" s="1"/>
  <c r="M722" i="1"/>
  <c r="N722" i="1" s="1"/>
  <c r="O722" i="1" s="1"/>
  <c r="M723" i="1"/>
  <c r="N723" i="1" s="1"/>
  <c r="O723" i="1" s="1"/>
  <c r="M724" i="1"/>
  <c r="N724" i="1" s="1"/>
  <c r="O724" i="1" s="1"/>
  <c r="M725" i="1"/>
  <c r="N725" i="1" s="1"/>
  <c r="O725" i="1" s="1"/>
  <c r="M726" i="1"/>
  <c r="N726" i="1" s="1"/>
  <c r="O726" i="1" s="1"/>
  <c r="M727" i="1"/>
  <c r="N727" i="1" s="1"/>
  <c r="O727" i="1" s="1"/>
  <c r="M728" i="1"/>
  <c r="N728" i="1" s="1"/>
  <c r="O728" i="1" s="1"/>
  <c r="M729" i="1"/>
  <c r="N729" i="1" s="1"/>
  <c r="O729" i="1" s="1"/>
  <c r="M730" i="1"/>
  <c r="N730" i="1" s="1"/>
  <c r="O730" i="1" s="1"/>
  <c r="M731" i="1"/>
  <c r="N731" i="1" s="1"/>
  <c r="O731" i="1" s="1"/>
  <c r="M732" i="1"/>
  <c r="N732" i="1" s="1"/>
  <c r="O732" i="1" s="1"/>
  <c r="M733" i="1"/>
  <c r="N733" i="1" s="1"/>
  <c r="O733" i="1" s="1"/>
  <c r="M734" i="1"/>
  <c r="N734" i="1" s="1"/>
  <c r="O734" i="1" s="1"/>
  <c r="M735" i="1"/>
  <c r="N735" i="1" s="1"/>
  <c r="O735" i="1" s="1"/>
  <c r="M736" i="1"/>
  <c r="N736" i="1" s="1"/>
  <c r="O736" i="1" s="1"/>
  <c r="M737" i="1"/>
  <c r="N737" i="1" s="1"/>
  <c r="O737" i="1" s="1"/>
  <c r="M738" i="1"/>
  <c r="N738" i="1" s="1"/>
  <c r="O738" i="1" s="1"/>
  <c r="M739" i="1"/>
  <c r="N739" i="1" s="1"/>
  <c r="O739" i="1" s="1"/>
  <c r="M740" i="1"/>
  <c r="N740" i="1" s="1"/>
  <c r="O740" i="1" s="1"/>
  <c r="M741" i="1"/>
  <c r="N741" i="1" s="1"/>
  <c r="O741" i="1" s="1"/>
  <c r="M742" i="1"/>
  <c r="N742" i="1" s="1"/>
  <c r="O742" i="1" s="1"/>
  <c r="M743" i="1"/>
  <c r="N743" i="1" s="1"/>
  <c r="O743" i="1" s="1"/>
  <c r="M744" i="1"/>
  <c r="N744" i="1" s="1"/>
  <c r="O744" i="1" s="1"/>
  <c r="M745" i="1"/>
  <c r="N745" i="1" s="1"/>
  <c r="O745" i="1" s="1"/>
  <c r="M746" i="1"/>
  <c r="N746" i="1" s="1"/>
  <c r="O746" i="1" s="1"/>
  <c r="M747" i="1"/>
  <c r="N747" i="1" s="1"/>
  <c r="O747" i="1" s="1"/>
  <c r="M748" i="1"/>
  <c r="N748" i="1" s="1"/>
  <c r="O748" i="1" s="1"/>
  <c r="M749" i="1"/>
  <c r="N749" i="1" s="1"/>
  <c r="O749" i="1" s="1"/>
  <c r="M750" i="1"/>
  <c r="N750" i="1" s="1"/>
  <c r="O750" i="1" s="1"/>
  <c r="M751" i="1"/>
  <c r="N751" i="1" s="1"/>
  <c r="O751" i="1" s="1"/>
  <c r="M752" i="1"/>
  <c r="N752" i="1" s="1"/>
  <c r="O752" i="1" s="1"/>
  <c r="M753" i="1"/>
  <c r="N753" i="1" s="1"/>
  <c r="O753" i="1" s="1"/>
  <c r="M754" i="1"/>
  <c r="N754" i="1" s="1"/>
  <c r="O754" i="1" s="1"/>
  <c r="M755" i="1"/>
  <c r="N755" i="1" s="1"/>
  <c r="O755" i="1" s="1"/>
  <c r="M756" i="1"/>
  <c r="N756" i="1" s="1"/>
  <c r="O756" i="1" s="1"/>
  <c r="M757" i="1"/>
  <c r="N757" i="1" s="1"/>
  <c r="O757" i="1" s="1"/>
  <c r="M758" i="1"/>
  <c r="N758" i="1" s="1"/>
  <c r="O758" i="1" s="1"/>
  <c r="M759" i="1"/>
  <c r="N759" i="1" s="1"/>
  <c r="O759" i="1" s="1"/>
  <c r="M760" i="1"/>
  <c r="N760" i="1" s="1"/>
  <c r="O760" i="1" s="1"/>
  <c r="M761" i="1"/>
  <c r="N761" i="1" s="1"/>
  <c r="O761" i="1" s="1"/>
  <c r="M762" i="1"/>
  <c r="N762" i="1" s="1"/>
  <c r="O762" i="1" s="1"/>
  <c r="M763" i="1"/>
  <c r="N763" i="1" s="1"/>
  <c r="O763" i="1" s="1"/>
  <c r="M764" i="1"/>
  <c r="N764" i="1" s="1"/>
  <c r="O764" i="1" s="1"/>
  <c r="M765" i="1"/>
  <c r="N765" i="1" s="1"/>
  <c r="O765" i="1" s="1"/>
  <c r="M766" i="1"/>
  <c r="N766" i="1" s="1"/>
  <c r="O766" i="1" s="1"/>
  <c r="M767" i="1"/>
  <c r="N767" i="1" s="1"/>
  <c r="O767" i="1" s="1"/>
  <c r="M768" i="1"/>
  <c r="N768" i="1" s="1"/>
  <c r="O768" i="1" s="1"/>
  <c r="M769" i="1"/>
  <c r="N769" i="1" s="1"/>
  <c r="O769" i="1" s="1"/>
  <c r="M770" i="1"/>
  <c r="N770" i="1" s="1"/>
  <c r="O770" i="1" s="1"/>
  <c r="M771" i="1"/>
  <c r="N771" i="1" s="1"/>
  <c r="O771" i="1" s="1"/>
  <c r="M772" i="1"/>
  <c r="N772" i="1" s="1"/>
  <c r="O772" i="1" s="1"/>
  <c r="M773" i="1"/>
  <c r="N773" i="1" s="1"/>
  <c r="O773" i="1" s="1"/>
  <c r="M774" i="1"/>
  <c r="N774" i="1" s="1"/>
  <c r="O774" i="1" s="1"/>
  <c r="M775" i="1"/>
  <c r="N775" i="1" s="1"/>
  <c r="O775" i="1" s="1"/>
  <c r="M776" i="1"/>
  <c r="N776" i="1" s="1"/>
  <c r="O776" i="1" s="1"/>
  <c r="M777" i="1"/>
  <c r="N777" i="1" s="1"/>
  <c r="O777" i="1" s="1"/>
  <c r="M778" i="1"/>
  <c r="N778" i="1" s="1"/>
  <c r="O778" i="1" s="1"/>
  <c r="M779" i="1"/>
  <c r="N779" i="1" s="1"/>
  <c r="O779" i="1" s="1"/>
  <c r="M780" i="1"/>
  <c r="N780" i="1" s="1"/>
  <c r="O780" i="1" s="1"/>
  <c r="M781" i="1"/>
  <c r="N781" i="1" s="1"/>
  <c r="O781" i="1" s="1"/>
  <c r="M782" i="1"/>
  <c r="N782" i="1" s="1"/>
  <c r="O782" i="1" s="1"/>
  <c r="M783" i="1"/>
  <c r="N783" i="1" s="1"/>
  <c r="O783" i="1" s="1"/>
  <c r="M784" i="1"/>
  <c r="N784" i="1" s="1"/>
  <c r="O784" i="1" s="1"/>
  <c r="M785" i="1"/>
  <c r="N785" i="1" s="1"/>
  <c r="O785" i="1" s="1"/>
  <c r="M786" i="1"/>
  <c r="N786" i="1" s="1"/>
  <c r="O786" i="1" s="1"/>
  <c r="M787" i="1"/>
  <c r="N787" i="1" s="1"/>
  <c r="O787" i="1" s="1"/>
  <c r="M788" i="1"/>
  <c r="N788" i="1" s="1"/>
  <c r="O788" i="1" s="1"/>
  <c r="M789" i="1"/>
  <c r="N789" i="1" s="1"/>
  <c r="O789" i="1" s="1"/>
  <c r="M790" i="1"/>
  <c r="N790" i="1" s="1"/>
  <c r="O790" i="1" s="1"/>
  <c r="M791" i="1"/>
  <c r="N791" i="1" s="1"/>
  <c r="O791" i="1" s="1"/>
  <c r="M792" i="1"/>
  <c r="N792" i="1" s="1"/>
  <c r="O792" i="1" s="1"/>
  <c r="M793" i="1"/>
  <c r="N793" i="1" s="1"/>
  <c r="O793" i="1" s="1"/>
  <c r="M794" i="1"/>
  <c r="N794" i="1" s="1"/>
  <c r="O794" i="1" s="1"/>
  <c r="M795" i="1"/>
  <c r="N795" i="1" s="1"/>
  <c r="O795" i="1" s="1"/>
  <c r="M796" i="1"/>
  <c r="N796" i="1" s="1"/>
  <c r="O796" i="1" s="1"/>
  <c r="M797" i="1"/>
  <c r="N797" i="1" s="1"/>
  <c r="O797" i="1" s="1"/>
  <c r="M798" i="1"/>
  <c r="N798" i="1" s="1"/>
  <c r="O798" i="1" s="1"/>
  <c r="M799" i="1"/>
  <c r="N799" i="1" s="1"/>
  <c r="O799" i="1" s="1"/>
  <c r="M800" i="1"/>
  <c r="N800" i="1" s="1"/>
  <c r="O800" i="1" s="1"/>
  <c r="M801" i="1"/>
  <c r="N801" i="1" s="1"/>
  <c r="O801" i="1" s="1"/>
  <c r="M802" i="1"/>
  <c r="N802" i="1" s="1"/>
  <c r="O802" i="1" s="1"/>
  <c r="M803" i="1"/>
  <c r="N803" i="1" s="1"/>
  <c r="O803" i="1" s="1"/>
  <c r="M804" i="1"/>
  <c r="N804" i="1" s="1"/>
  <c r="O804" i="1" s="1"/>
  <c r="M805" i="1"/>
  <c r="N805" i="1" s="1"/>
  <c r="O805" i="1" s="1"/>
  <c r="M806" i="1"/>
  <c r="N806" i="1" s="1"/>
  <c r="O806" i="1" s="1"/>
  <c r="M807" i="1"/>
  <c r="N807" i="1" s="1"/>
  <c r="O807" i="1" s="1"/>
  <c r="M808" i="1"/>
  <c r="N808" i="1" s="1"/>
  <c r="O808" i="1" s="1"/>
  <c r="M809" i="1"/>
  <c r="N809" i="1" s="1"/>
  <c r="O809" i="1" s="1"/>
  <c r="M810" i="1"/>
  <c r="N810" i="1" s="1"/>
  <c r="O810" i="1" s="1"/>
  <c r="M811" i="1"/>
  <c r="N811" i="1" s="1"/>
  <c r="O811" i="1" s="1"/>
  <c r="M812" i="1"/>
  <c r="N812" i="1" s="1"/>
  <c r="O812" i="1" s="1"/>
  <c r="M813" i="1"/>
  <c r="N813" i="1" s="1"/>
  <c r="O813" i="1" s="1"/>
  <c r="M814" i="1"/>
  <c r="N814" i="1" s="1"/>
  <c r="O814" i="1" s="1"/>
  <c r="M815" i="1"/>
  <c r="N815" i="1" s="1"/>
  <c r="O815" i="1" s="1"/>
  <c r="M816" i="1"/>
  <c r="N816" i="1" s="1"/>
  <c r="O816" i="1" s="1"/>
  <c r="M817" i="1"/>
  <c r="N817" i="1" s="1"/>
  <c r="O817" i="1" s="1"/>
  <c r="M818" i="1"/>
  <c r="N818" i="1" s="1"/>
  <c r="O818" i="1" s="1"/>
  <c r="M819" i="1"/>
  <c r="N819" i="1" s="1"/>
  <c r="O819" i="1" s="1"/>
  <c r="M820" i="1"/>
  <c r="N820" i="1" s="1"/>
  <c r="O820" i="1" s="1"/>
  <c r="M821" i="1"/>
  <c r="N821" i="1" s="1"/>
  <c r="O821" i="1" s="1"/>
  <c r="M822" i="1"/>
  <c r="N822" i="1" s="1"/>
  <c r="O822" i="1" s="1"/>
  <c r="M823" i="1"/>
  <c r="N823" i="1" s="1"/>
  <c r="O823" i="1" s="1"/>
  <c r="M824" i="1"/>
  <c r="N824" i="1" s="1"/>
  <c r="O824" i="1" s="1"/>
  <c r="M825" i="1"/>
  <c r="N825" i="1" s="1"/>
  <c r="O825" i="1" s="1"/>
  <c r="M826" i="1"/>
  <c r="N826" i="1" s="1"/>
  <c r="O826" i="1" s="1"/>
  <c r="M827" i="1"/>
  <c r="N827" i="1" s="1"/>
  <c r="O827" i="1" s="1"/>
  <c r="M828" i="1"/>
  <c r="N828" i="1" s="1"/>
  <c r="O828" i="1" s="1"/>
  <c r="M829" i="1"/>
  <c r="N829" i="1" s="1"/>
  <c r="O829" i="1" s="1"/>
  <c r="M830" i="1"/>
  <c r="N830" i="1" s="1"/>
  <c r="O830" i="1" s="1"/>
  <c r="M831" i="1"/>
  <c r="N831" i="1" s="1"/>
  <c r="O831" i="1" s="1"/>
  <c r="M832" i="1"/>
  <c r="N832" i="1" s="1"/>
  <c r="O832" i="1" s="1"/>
  <c r="M833" i="1"/>
  <c r="N833" i="1" s="1"/>
  <c r="O833" i="1" s="1"/>
  <c r="M834" i="1"/>
  <c r="N834" i="1" s="1"/>
  <c r="O834" i="1" s="1"/>
  <c r="M835" i="1"/>
  <c r="N835" i="1" s="1"/>
  <c r="O835" i="1" s="1"/>
  <c r="M836" i="1"/>
  <c r="N836" i="1" s="1"/>
  <c r="O836" i="1" s="1"/>
  <c r="M837" i="1"/>
  <c r="N837" i="1" s="1"/>
  <c r="O837" i="1" s="1"/>
  <c r="M838" i="1"/>
  <c r="N838" i="1" s="1"/>
  <c r="O838" i="1" s="1"/>
  <c r="M839" i="1"/>
  <c r="N839" i="1" s="1"/>
  <c r="O839" i="1" s="1"/>
  <c r="M840" i="1"/>
  <c r="N840" i="1" s="1"/>
  <c r="O840" i="1" s="1"/>
  <c r="M841" i="1"/>
  <c r="N841" i="1" s="1"/>
  <c r="O841" i="1" s="1"/>
  <c r="M842" i="1"/>
  <c r="N842" i="1" s="1"/>
  <c r="O842" i="1" s="1"/>
  <c r="M843" i="1"/>
  <c r="N843" i="1" s="1"/>
  <c r="O843" i="1" s="1"/>
  <c r="M844" i="1"/>
  <c r="N844" i="1" s="1"/>
  <c r="O844" i="1" s="1"/>
  <c r="M845" i="1"/>
  <c r="N845" i="1" s="1"/>
  <c r="O845" i="1" s="1"/>
  <c r="M846" i="1"/>
  <c r="N846" i="1" s="1"/>
  <c r="O846" i="1" s="1"/>
  <c r="M847" i="1"/>
  <c r="N847" i="1" s="1"/>
  <c r="O847" i="1" s="1"/>
  <c r="M848" i="1"/>
  <c r="N848" i="1" s="1"/>
  <c r="O848" i="1" s="1"/>
  <c r="M849" i="1"/>
  <c r="N849" i="1" s="1"/>
  <c r="O849" i="1" s="1"/>
  <c r="M850" i="1"/>
  <c r="N850" i="1" s="1"/>
  <c r="O850" i="1" s="1"/>
  <c r="M851" i="1"/>
  <c r="N851" i="1" s="1"/>
  <c r="O851" i="1" s="1"/>
  <c r="M852" i="1"/>
  <c r="N852" i="1" s="1"/>
  <c r="O852" i="1" s="1"/>
  <c r="M853" i="1"/>
  <c r="N853" i="1" s="1"/>
  <c r="O853" i="1" s="1"/>
  <c r="M854" i="1"/>
  <c r="N854" i="1" s="1"/>
  <c r="O854" i="1" s="1"/>
  <c r="M855" i="1"/>
  <c r="N855" i="1" s="1"/>
  <c r="O855" i="1" s="1"/>
  <c r="M856" i="1"/>
  <c r="N856" i="1" s="1"/>
  <c r="O856" i="1" s="1"/>
  <c r="M857" i="1"/>
  <c r="N857" i="1" s="1"/>
  <c r="O857" i="1" s="1"/>
  <c r="M858" i="1"/>
  <c r="N858" i="1" s="1"/>
  <c r="O858" i="1" s="1"/>
  <c r="M859" i="1"/>
  <c r="N859" i="1" s="1"/>
  <c r="O859" i="1" s="1"/>
  <c r="M860" i="1"/>
  <c r="N860" i="1" s="1"/>
  <c r="O860" i="1" s="1"/>
  <c r="M861" i="1"/>
  <c r="N861" i="1" s="1"/>
  <c r="O861" i="1" s="1"/>
  <c r="M862" i="1"/>
  <c r="N862" i="1" s="1"/>
  <c r="O862" i="1" s="1"/>
  <c r="M863" i="1"/>
  <c r="N863" i="1" s="1"/>
  <c r="O863" i="1" s="1"/>
  <c r="M864" i="1"/>
  <c r="N864" i="1" s="1"/>
  <c r="O864" i="1" s="1"/>
  <c r="M865" i="1"/>
  <c r="N865" i="1" s="1"/>
  <c r="O865" i="1" s="1"/>
  <c r="M866" i="1"/>
  <c r="N866" i="1" s="1"/>
  <c r="O866" i="1" s="1"/>
  <c r="M867" i="1"/>
  <c r="N867" i="1" s="1"/>
  <c r="O867" i="1" s="1"/>
  <c r="M868" i="1"/>
  <c r="N868" i="1" s="1"/>
  <c r="O868" i="1" s="1"/>
  <c r="M869" i="1"/>
  <c r="N869" i="1" s="1"/>
  <c r="O869" i="1" s="1"/>
  <c r="M870" i="1"/>
  <c r="N870" i="1" s="1"/>
  <c r="O870" i="1" s="1"/>
  <c r="M871" i="1"/>
  <c r="N871" i="1" s="1"/>
  <c r="O871" i="1" s="1"/>
  <c r="M872" i="1"/>
  <c r="N872" i="1" s="1"/>
  <c r="O872" i="1" s="1"/>
  <c r="M873" i="1"/>
  <c r="N873" i="1" s="1"/>
  <c r="O873" i="1" s="1"/>
  <c r="M874" i="1"/>
  <c r="N874" i="1" s="1"/>
  <c r="O874" i="1" s="1"/>
  <c r="M875" i="1"/>
  <c r="N875" i="1" s="1"/>
  <c r="O875" i="1" s="1"/>
  <c r="M876" i="1"/>
  <c r="N876" i="1" s="1"/>
  <c r="O876" i="1" s="1"/>
  <c r="M877" i="1"/>
  <c r="N877" i="1" s="1"/>
  <c r="O877" i="1" s="1"/>
  <c r="M878" i="1"/>
  <c r="N878" i="1" s="1"/>
  <c r="O878" i="1" s="1"/>
  <c r="M879" i="1"/>
  <c r="N879" i="1" s="1"/>
  <c r="O879" i="1" s="1"/>
  <c r="M880" i="1"/>
  <c r="N880" i="1" s="1"/>
  <c r="O880" i="1" s="1"/>
  <c r="M881" i="1"/>
  <c r="N881" i="1" s="1"/>
  <c r="O881" i="1" s="1"/>
  <c r="M882" i="1"/>
  <c r="N882" i="1" s="1"/>
  <c r="O882" i="1" s="1"/>
  <c r="M883" i="1"/>
  <c r="N883" i="1" s="1"/>
  <c r="O883" i="1" s="1"/>
  <c r="M884" i="1"/>
  <c r="N884" i="1" s="1"/>
  <c r="O884" i="1" s="1"/>
  <c r="M885" i="1"/>
  <c r="N885" i="1" s="1"/>
  <c r="O885" i="1" s="1"/>
  <c r="M886" i="1"/>
  <c r="N886" i="1" s="1"/>
  <c r="O886" i="1" s="1"/>
  <c r="M887" i="1"/>
  <c r="N887" i="1" s="1"/>
  <c r="O887" i="1" s="1"/>
  <c r="M888" i="1"/>
  <c r="N888" i="1" s="1"/>
  <c r="O888" i="1" s="1"/>
  <c r="M889" i="1"/>
  <c r="N889" i="1" s="1"/>
  <c r="O889" i="1" s="1"/>
  <c r="M890" i="1"/>
  <c r="N890" i="1" s="1"/>
  <c r="O890" i="1" s="1"/>
  <c r="M891" i="1"/>
  <c r="N891" i="1" s="1"/>
  <c r="O891" i="1" s="1"/>
  <c r="M892" i="1"/>
  <c r="N892" i="1" s="1"/>
  <c r="O892" i="1" s="1"/>
  <c r="M893" i="1"/>
  <c r="N893" i="1" s="1"/>
  <c r="O893" i="1" s="1"/>
  <c r="M894" i="1"/>
  <c r="N894" i="1" s="1"/>
  <c r="O894" i="1" s="1"/>
  <c r="M895" i="1"/>
  <c r="N895" i="1" s="1"/>
  <c r="O895" i="1" s="1"/>
  <c r="M896" i="1"/>
  <c r="N896" i="1" s="1"/>
  <c r="O896" i="1" s="1"/>
  <c r="M897" i="1"/>
  <c r="N897" i="1" s="1"/>
  <c r="O897" i="1" s="1"/>
  <c r="M898" i="1"/>
  <c r="N898" i="1" s="1"/>
  <c r="O898" i="1" s="1"/>
  <c r="M899" i="1"/>
  <c r="N899" i="1" s="1"/>
  <c r="O899" i="1" s="1"/>
  <c r="M900" i="1"/>
  <c r="N900" i="1" s="1"/>
  <c r="O900" i="1" s="1"/>
  <c r="M901" i="1"/>
  <c r="N901" i="1" s="1"/>
  <c r="O901" i="1" s="1"/>
  <c r="M902" i="1"/>
  <c r="N902" i="1" s="1"/>
  <c r="O902" i="1" s="1"/>
  <c r="M903" i="1"/>
  <c r="N903" i="1" s="1"/>
  <c r="O903" i="1" s="1"/>
  <c r="M904" i="1"/>
  <c r="N904" i="1" s="1"/>
  <c r="O904" i="1" s="1"/>
  <c r="M905" i="1"/>
  <c r="N905" i="1" s="1"/>
  <c r="O905" i="1" s="1"/>
  <c r="M906" i="1"/>
  <c r="N906" i="1" s="1"/>
  <c r="O906" i="1" s="1"/>
  <c r="M907" i="1"/>
  <c r="N907" i="1" s="1"/>
  <c r="O907" i="1" s="1"/>
  <c r="M908" i="1"/>
  <c r="N908" i="1" s="1"/>
  <c r="O908" i="1" s="1"/>
  <c r="M909" i="1"/>
  <c r="N909" i="1" s="1"/>
  <c r="O909" i="1" s="1"/>
  <c r="M910" i="1"/>
  <c r="N910" i="1" s="1"/>
  <c r="O910" i="1" s="1"/>
  <c r="M911" i="1"/>
  <c r="N911" i="1" s="1"/>
  <c r="O911" i="1" s="1"/>
  <c r="M912" i="1"/>
  <c r="N912" i="1" s="1"/>
  <c r="O912" i="1" s="1"/>
  <c r="M913" i="1"/>
  <c r="N913" i="1" s="1"/>
  <c r="O913" i="1" s="1"/>
  <c r="M914" i="1"/>
  <c r="N914" i="1" s="1"/>
  <c r="O914" i="1" s="1"/>
  <c r="M915" i="1"/>
  <c r="N915" i="1" s="1"/>
  <c r="O915" i="1" s="1"/>
  <c r="M916" i="1"/>
  <c r="N916" i="1" s="1"/>
  <c r="O916" i="1" s="1"/>
  <c r="M917" i="1"/>
  <c r="N917" i="1" s="1"/>
  <c r="O917" i="1" s="1"/>
  <c r="M918" i="1"/>
  <c r="N918" i="1" s="1"/>
  <c r="O918" i="1" s="1"/>
  <c r="M919" i="1"/>
  <c r="N919" i="1" s="1"/>
  <c r="O919" i="1" s="1"/>
  <c r="M920" i="1"/>
  <c r="N920" i="1" s="1"/>
  <c r="O920" i="1" s="1"/>
  <c r="M921" i="1"/>
  <c r="N921" i="1" s="1"/>
  <c r="O921" i="1" s="1"/>
  <c r="M922" i="1"/>
  <c r="N922" i="1" s="1"/>
  <c r="O922" i="1" s="1"/>
  <c r="M923" i="1"/>
  <c r="N923" i="1" s="1"/>
  <c r="O923" i="1" s="1"/>
  <c r="M924" i="1"/>
  <c r="N924" i="1" s="1"/>
  <c r="O924" i="1" s="1"/>
  <c r="M925" i="1"/>
  <c r="N925" i="1" s="1"/>
  <c r="O925" i="1" s="1"/>
  <c r="M926" i="1"/>
  <c r="N926" i="1" s="1"/>
  <c r="O926" i="1" s="1"/>
  <c r="M927" i="1"/>
  <c r="N927" i="1" s="1"/>
  <c r="O927" i="1" s="1"/>
  <c r="M928" i="1"/>
  <c r="N928" i="1" s="1"/>
  <c r="O928" i="1" s="1"/>
  <c r="M929" i="1"/>
  <c r="N929" i="1" s="1"/>
  <c r="O929" i="1" s="1"/>
  <c r="M930" i="1"/>
  <c r="N930" i="1" s="1"/>
  <c r="O930" i="1" s="1"/>
  <c r="M931" i="1"/>
  <c r="N931" i="1" s="1"/>
  <c r="O931" i="1" s="1"/>
  <c r="M932" i="1"/>
  <c r="N932" i="1" s="1"/>
  <c r="O932" i="1" s="1"/>
  <c r="M933" i="1"/>
  <c r="N933" i="1" s="1"/>
  <c r="O933" i="1" s="1"/>
  <c r="M934" i="1"/>
  <c r="N934" i="1" s="1"/>
  <c r="O934" i="1" s="1"/>
  <c r="M935" i="1"/>
  <c r="N935" i="1" s="1"/>
  <c r="O935" i="1" s="1"/>
  <c r="M936" i="1"/>
  <c r="N936" i="1" s="1"/>
  <c r="O936" i="1" s="1"/>
  <c r="M937" i="1"/>
  <c r="N937" i="1" s="1"/>
  <c r="O937" i="1" s="1"/>
  <c r="M938" i="1"/>
  <c r="N938" i="1" s="1"/>
  <c r="O938" i="1" s="1"/>
  <c r="M939" i="1"/>
  <c r="N939" i="1" s="1"/>
  <c r="O939" i="1" s="1"/>
  <c r="M940" i="1"/>
  <c r="N940" i="1" s="1"/>
  <c r="O940" i="1" s="1"/>
  <c r="M941" i="1"/>
  <c r="N941" i="1" s="1"/>
  <c r="O941" i="1" s="1"/>
  <c r="M942" i="1"/>
  <c r="N942" i="1" s="1"/>
  <c r="O942" i="1" s="1"/>
  <c r="M943" i="1"/>
  <c r="N943" i="1" s="1"/>
  <c r="O943" i="1" s="1"/>
  <c r="M944" i="1"/>
  <c r="N944" i="1" s="1"/>
  <c r="O944" i="1" s="1"/>
  <c r="M945" i="1"/>
  <c r="N945" i="1" s="1"/>
  <c r="O945" i="1" s="1"/>
  <c r="M946" i="1"/>
  <c r="N946" i="1" s="1"/>
  <c r="O946" i="1" s="1"/>
  <c r="M947" i="1"/>
  <c r="N947" i="1" s="1"/>
  <c r="O947" i="1" s="1"/>
  <c r="M948" i="1"/>
  <c r="N948" i="1" s="1"/>
  <c r="O948" i="1" s="1"/>
  <c r="M949" i="1"/>
  <c r="N949" i="1" s="1"/>
  <c r="O949" i="1" s="1"/>
  <c r="M950" i="1"/>
  <c r="N950" i="1" s="1"/>
  <c r="O950" i="1" s="1"/>
  <c r="M951" i="1"/>
  <c r="N951" i="1" s="1"/>
  <c r="O951" i="1" s="1"/>
  <c r="M952" i="1"/>
  <c r="N952" i="1" s="1"/>
  <c r="O952" i="1" s="1"/>
  <c r="M953" i="1"/>
  <c r="N953" i="1" s="1"/>
  <c r="O953" i="1" s="1"/>
  <c r="M954" i="1"/>
  <c r="N954" i="1" s="1"/>
  <c r="O954" i="1" s="1"/>
  <c r="M955" i="1"/>
  <c r="N955" i="1" s="1"/>
  <c r="O955" i="1" s="1"/>
  <c r="M956" i="1"/>
  <c r="N956" i="1" s="1"/>
  <c r="O956" i="1" s="1"/>
  <c r="M957" i="1"/>
  <c r="N957" i="1" s="1"/>
  <c r="O957" i="1" s="1"/>
  <c r="M958" i="1"/>
  <c r="N958" i="1" s="1"/>
  <c r="O958" i="1" s="1"/>
  <c r="M959" i="1"/>
  <c r="N959" i="1" s="1"/>
  <c r="O959" i="1" s="1"/>
  <c r="M960" i="1"/>
  <c r="N960" i="1" s="1"/>
  <c r="O960" i="1" s="1"/>
  <c r="M961" i="1"/>
  <c r="N961" i="1" s="1"/>
  <c r="O961" i="1" s="1"/>
  <c r="M962" i="1"/>
  <c r="N962" i="1" s="1"/>
  <c r="O962" i="1" s="1"/>
  <c r="M963" i="1"/>
  <c r="N963" i="1" s="1"/>
  <c r="O963" i="1" s="1"/>
  <c r="M964" i="1"/>
  <c r="N964" i="1" s="1"/>
  <c r="O964" i="1" s="1"/>
  <c r="M965" i="1"/>
  <c r="N965" i="1" s="1"/>
  <c r="O965" i="1" s="1"/>
  <c r="M966" i="1"/>
  <c r="N966" i="1" s="1"/>
  <c r="O966" i="1" s="1"/>
  <c r="M967" i="1"/>
  <c r="N967" i="1" s="1"/>
  <c r="O967" i="1" s="1"/>
  <c r="M968" i="1"/>
  <c r="N968" i="1" s="1"/>
  <c r="O968" i="1" s="1"/>
  <c r="M969" i="1"/>
  <c r="N969" i="1" s="1"/>
  <c r="O969" i="1" s="1"/>
  <c r="M970" i="1"/>
  <c r="N970" i="1" s="1"/>
  <c r="O970" i="1" s="1"/>
  <c r="M971" i="1"/>
  <c r="N971" i="1" s="1"/>
  <c r="O971" i="1" s="1"/>
  <c r="M972" i="1"/>
  <c r="N972" i="1" s="1"/>
  <c r="O972" i="1" s="1"/>
  <c r="M973" i="1"/>
  <c r="N973" i="1" s="1"/>
  <c r="O973" i="1" s="1"/>
  <c r="M974" i="1"/>
  <c r="N974" i="1" s="1"/>
  <c r="O974" i="1" s="1"/>
  <c r="M975" i="1"/>
  <c r="N975" i="1" s="1"/>
  <c r="O975" i="1" s="1"/>
  <c r="M976" i="1"/>
  <c r="N976" i="1" s="1"/>
  <c r="O976" i="1" s="1"/>
  <c r="M977" i="1"/>
  <c r="N977" i="1" s="1"/>
  <c r="O977" i="1" s="1"/>
  <c r="M978" i="1"/>
  <c r="N978" i="1" s="1"/>
  <c r="O978" i="1" s="1"/>
  <c r="M979" i="1"/>
  <c r="N979" i="1" s="1"/>
  <c r="O979" i="1" s="1"/>
  <c r="M980" i="1"/>
  <c r="N980" i="1" s="1"/>
  <c r="O980" i="1" s="1"/>
  <c r="M981" i="1"/>
  <c r="N981" i="1" s="1"/>
  <c r="O981" i="1" s="1"/>
  <c r="M982" i="1"/>
  <c r="N982" i="1" s="1"/>
  <c r="O982" i="1" s="1"/>
  <c r="M983" i="1"/>
  <c r="N983" i="1" s="1"/>
  <c r="O983" i="1" s="1"/>
  <c r="M984" i="1"/>
  <c r="N984" i="1" s="1"/>
  <c r="O984" i="1" s="1"/>
  <c r="M985" i="1"/>
  <c r="N985" i="1" s="1"/>
  <c r="O985" i="1" s="1"/>
  <c r="M986" i="1"/>
  <c r="N986" i="1" s="1"/>
  <c r="O986" i="1" s="1"/>
  <c r="M987" i="1"/>
  <c r="N987" i="1" s="1"/>
  <c r="O987" i="1" s="1"/>
  <c r="M988" i="1"/>
  <c r="N988" i="1" s="1"/>
  <c r="O988" i="1" s="1"/>
  <c r="M989" i="1"/>
  <c r="N989" i="1" s="1"/>
  <c r="O989" i="1" s="1"/>
  <c r="M990" i="1"/>
  <c r="N990" i="1" s="1"/>
  <c r="O990" i="1" s="1"/>
  <c r="M991" i="1"/>
  <c r="N991" i="1" s="1"/>
  <c r="O991" i="1" s="1"/>
  <c r="M992" i="1"/>
  <c r="N992" i="1" s="1"/>
  <c r="O992" i="1" s="1"/>
  <c r="M993" i="1"/>
  <c r="N993" i="1" s="1"/>
  <c r="O993" i="1" s="1"/>
  <c r="M994" i="1"/>
  <c r="N994" i="1" s="1"/>
  <c r="O994" i="1" s="1"/>
  <c r="M995" i="1"/>
  <c r="N995" i="1" s="1"/>
  <c r="O995" i="1" s="1"/>
  <c r="M996" i="1"/>
  <c r="N996" i="1" s="1"/>
  <c r="O996" i="1" s="1"/>
  <c r="M997" i="1"/>
  <c r="N997" i="1" s="1"/>
  <c r="O997" i="1" s="1"/>
  <c r="M998" i="1"/>
  <c r="N998" i="1" s="1"/>
  <c r="O998" i="1" s="1"/>
  <c r="M999" i="1"/>
  <c r="N999" i="1" s="1"/>
  <c r="O999" i="1" s="1"/>
  <c r="M1000" i="1"/>
  <c r="N1000" i="1" s="1"/>
  <c r="O1000" i="1" s="1"/>
  <c r="M1001" i="1"/>
  <c r="N1001" i="1" s="1"/>
  <c r="O1001" i="1" s="1"/>
  <c r="M1002" i="1"/>
  <c r="N1002" i="1" s="1"/>
  <c r="O1002" i="1" s="1"/>
  <c r="M1003" i="1"/>
  <c r="N1003" i="1" s="1"/>
  <c r="O1003" i="1" s="1"/>
  <c r="M1004" i="1"/>
  <c r="N1004" i="1" s="1"/>
  <c r="O1004" i="1" s="1"/>
  <c r="M1005" i="1"/>
  <c r="N1005" i="1" s="1"/>
  <c r="O1005" i="1" s="1"/>
  <c r="M1006" i="1"/>
  <c r="N1006" i="1" s="1"/>
  <c r="O1006" i="1" s="1"/>
  <c r="M1007" i="1"/>
  <c r="N1007" i="1" s="1"/>
  <c r="O1007" i="1" s="1"/>
  <c r="M1008" i="1"/>
  <c r="N1008" i="1" s="1"/>
  <c r="O1008" i="1" s="1"/>
  <c r="M1009" i="1"/>
  <c r="N1009" i="1" s="1"/>
  <c r="O1009" i="1" s="1"/>
  <c r="M1010" i="1"/>
  <c r="N1010" i="1" s="1"/>
  <c r="O1010" i="1" s="1"/>
  <c r="M1011" i="1"/>
  <c r="N1011" i="1" s="1"/>
  <c r="O1011" i="1" s="1"/>
  <c r="M1012" i="1"/>
  <c r="N1012" i="1" s="1"/>
  <c r="O1012" i="1" s="1"/>
  <c r="M1013" i="1"/>
  <c r="N1013" i="1" s="1"/>
  <c r="O1013" i="1" s="1"/>
  <c r="M1014" i="1"/>
  <c r="N1014" i="1" s="1"/>
  <c r="O1014" i="1" s="1"/>
  <c r="M1015" i="1"/>
  <c r="N1015" i="1" s="1"/>
  <c r="O1015" i="1" s="1"/>
  <c r="M1016" i="1"/>
  <c r="N1016" i="1" s="1"/>
  <c r="O1016" i="1" s="1"/>
  <c r="M1017" i="1"/>
  <c r="N1017" i="1" s="1"/>
  <c r="O1017" i="1" s="1"/>
  <c r="M1018" i="1"/>
  <c r="N1018" i="1" s="1"/>
  <c r="O1018" i="1" s="1"/>
  <c r="M1019" i="1"/>
  <c r="N1019" i="1" s="1"/>
  <c r="O1019" i="1" s="1"/>
  <c r="M1020" i="1"/>
  <c r="N1020" i="1" s="1"/>
  <c r="O1020" i="1" s="1"/>
  <c r="M1021" i="1"/>
  <c r="N1021" i="1" s="1"/>
  <c r="O1021" i="1" s="1"/>
  <c r="M1022" i="1"/>
  <c r="N1022" i="1" s="1"/>
  <c r="O1022" i="1" s="1"/>
  <c r="M1023" i="1"/>
  <c r="N1023" i="1" s="1"/>
  <c r="O1023" i="1" s="1"/>
  <c r="M1024" i="1"/>
  <c r="N1024" i="1" s="1"/>
  <c r="O1024" i="1" s="1"/>
  <c r="M1025" i="1"/>
  <c r="N1025" i="1" s="1"/>
  <c r="O1025" i="1" s="1"/>
  <c r="M1026" i="1"/>
  <c r="N1026" i="1" s="1"/>
  <c r="O1026" i="1" s="1"/>
  <c r="M1027" i="1"/>
  <c r="N1027" i="1" s="1"/>
  <c r="O1027" i="1" s="1"/>
  <c r="M1028" i="1"/>
  <c r="N1028" i="1" s="1"/>
  <c r="O1028" i="1" s="1"/>
  <c r="M1029" i="1"/>
  <c r="N1029" i="1" s="1"/>
  <c r="O1029" i="1" s="1"/>
  <c r="M1030" i="1"/>
  <c r="N1030" i="1" s="1"/>
  <c r="O1030" i="1" s="1"/>
  <c r="M1031" i="1"/>
  <c r="N1031" i="1" s="1"/>
  <c r="O1031" i="1" s="1"/>
  <c r="M1032" i="1"/>
  <c r="N1032" i="1" s="1"/>
  <c r="O1032" i="1" s="1"/>
  <c r="M1033" i="1"/>
  <c r="N1033" i="1" s="1"/>
  <c r="O1033" i="1" s="1"/>
  <c r="M1034" i="1"/>
  <c r="N1034" i="1" s="1"/>
  <c r="O1034" i="1" s="1"/>
  <c r="M1035" i="1"/>
  <c r="N1035" i="1" s="1"/>
  <c r="O1035" i="1" s="1"/>
  <c r="M1036" i="1"/>
  <c r="N1036" i="1" s="1"/>
  <c r="O1036" i="1" s="1"/>
  <c r="M1037" i="1"/>
  <c r="N1037" i="1" s="1"/>
  <c r="O1037" i="1" s="1"/>
  <c r="M1038" i="1"/>
  <c r="N1038" i="1" s="1"/>
  <c r="O1038" i="1" s="1"/>
  <c r="M1039" i="1"/>
  <c r="N1039" i="1" s="1"/>
  <c r="O1039" i="1" s="1"/>
  <c r="M1040" i="1"/>
  <c r="N1040" i="1" s="1"/>
  <c r="O1040" i="1" s="1"/>
  <c r="M1041" i="1"/>
  <c r="N1041" i="1" s="1"/>
  <c r="O1041" i="1" s="1"/>
  <c r="M1042" i="1"/>
  <c r="N1042" i="1" s="1"/>
  <c r="O1042" i="1" s="1"/>
  <c r="M1043" i="1"/>
  <c r="N1043" i="1" s="1"/>
  <c r="O1043" i="1" s="1"/>
  <c r="M1044" i="1"/>
  <c r="N1044" i="1" s="1"/>
  <c r="O1044" i="1" s="1"/>
  <c r="M1045" i="1"/>
  <c r="N1045" i="1" s="1"/>
  <c r="O1045" i="1" s="1"/>
  <c r="M1046" i="1"/>
  <c r="N1046" i="1" s="1"/>
  <c r="O1046" i="1" s="1"/>
  <c r="M1047" i="1"/>
  <c r="N1047" i="1" s="1"/>
  <c r="O1047" i="1" s="1"/>
  <c r="M1048" i="1"/>
  <c r="N1048" i="1" s="1"/>
  <c r="O1048" i="1" s="1"/>
  <c r="M1049" i="1"/>
  <c r="N1049" i="1" s="1"/>
  <c r="O1049" i="1" s="1"/>
  <c r="M1050" i="1"/>
  <c r="N1050" i="1" s="1"/>
  <c r="O1050" i="1" s="1"/>
  <c r="M1051" i="1"/>
  <c r="N1051" i="1" s="1"/>
  <c r="O1051" i="1" s="1"/>
  <c r="M1052" i="1"/>
  <c r="N1052" i="1" s="1"/>
  <c r="O1052" i="1" s="1"/>
  <c r="M1053" i="1"/>
  <c r="N1053" i="1" s="1"/>
  <c r="O1053" i="1" s="1"/>
  <c r="M1054" i="1"/>
  <c r="N1054" i="1" s="1"/>
  <c r="O1054" i="1" s="1"/>
  <c r="M1055" i="1"/>
  <c r="N1055" i="1" s="1"/>
  <c r="O1055" i="1" s="1"/>
  <c r="M1056" i="1"/>
  <c r="N1056" i="1" s="1"/>
  <c r="O1056" i="1" s="1"/>
  <c r="M1057" i="1"/>
  <c r="N1057" i="1" s="1"/>
  <c r="O1057" i="1" s="1"/>
  <c r="M1058" i="1"/>
  <c r="N1058" i="1" s="1"/>
  <c r="O1058" i="1" s="1"/>
  <c r="M1059" i="1"/>
  <c r="N1059" i="1" s="1"/>
  <c r="O1059" i="1" s="1"/>
  <c r="M1060" i="1"/>
  <c r="N1060" i="1" s="1"/>
  <c r="O1060" i="1" s="1"/>
  <c r="M1061" i="1"/>
  <c r="N1061" i="1" s="1"/>
  <c r="O1061" i="1" s="1"/>
  <c r="M1062" i="1"/>
  <c r="N1062" i="1" s="1"/>
  <c r="O1062" i="1" s="1"/>
  <c r="M1063" i="1"/>
  <c r="N1063" i="1" s="1"/>
  <c r="O1063" i="1" s="1"/>
  <c r="M1064" i="1"/>
  <c r="N1064" i="1" s="1"/>
  <c r="O1064" i="1" s="1"/>
  <c r="M1065" i="1"/>
  <c r="N1065" i="1" s="1"/>
  <c r="O1065" i="1" s="1"/>
  <c r="M1066" i="1"/>
  <c r="N1066" i="1" s="1"/>
  <c r="O1066" i="1" s="1"/>
  <c r="M1067" i="1"/>
  <c r="N1067" i="1" s="1"/>
  <c r="O1067" i="1" s="1"/>
  <c r="M1068" i="1"/>
  <c r="N1068" i="1" s="1"/>
  <c r="O1068" i="1" s="1"/>
  <c r="M1069" i="1"/>
  <c r="N1069" i="1" s="1"/>
  <c r="O1069" i="1" s="1"/>
  <c r="M1070" i="1"/>
  <c r="N1070" i="1" s="1"/>
  <c r="O1070" i="1" s="1"/>
  <c r="M1071" i="1"/>
  <c r="N1071" i="1" s="1"/>
  <c r="O1071" i="1" s="1"/>
  <c r="M1072" i="1"/>
  <c r="N1072" i="1" s="1"/>
  <c r="O1072" i="1" s="1"/>
  <c r="M1073" i="1"/>
  <c r="N1073" i="1" s="1"/>
  <c r="O1073" i="1" s="1"/>
  <c r="M1074" i="1"/>
  <c r="N1074" i="1" s="1"/>
  <c r="O1074" i="1" s="1"/>
  <c r="M1075" i="1"/>
  <c r="N1075" i="1" s="1"/>
  <c r="O1075" i="1" s="1"/>
  <c r="M1076" i="1"/>
  <c r="N1076" i="1" s="1"/>
  <c r="O1076" i="1" s="1"/>
  <c r="M1077" i="1"/>
  <c r="N1077" i="1" s="1"/>
  <c r="O1077" i="1" s="1"/>
  <c r="M1078" i="1"/>
  <c r="N1078" i="1" s="1"/>
  <c r="O1078" i="1" s="1"/>
  <c r="M1079" i="1"/>
  <c r="N1079" i="1" s="1"/>
  <c r="O1079" i="1" s="1"/>
  <c r="M1080" i="1"/>
  <c r="N1080" i="1" s="1"/>
  <c r="O1080" i="1" s="1"/>
  <c r="M1081" i="1"/>
  <c r="N1081" i="1" s="1"/>
  <c r="O1081" i="1" s="1"/>
  <c r="M1082" i="1"/>
  <c r="N1082" i="1" s="1"/>
  <c r="O1082" i="1" s="1"/>
  <c r="M1083" i="1"/>
  <c r="N1083" i="1" s="1"/>
  <c r="O1083" i="1" s="1"/>
  <c r="M1084" i="1"/>
  <c r="N1084" i="1" s="1"/>
  <c r="O1084" i="1" s="1"/>
  <c r="M1085" i="1"/>
  <c r="N1085" i="1" s="1"/>
  <c r="O1085" i="1" s="1"/>
  <c r="M1086" i="1"/>
  <c r="N1086" i="1" s="1"/>
  <c r="O1086" i="1" s="1"/>
  <c r="M1087" i="1"/>
  <c r="N1087" i="1" s="1"/>
  <c r="O1087" i="1" s="1"/>
  <c r="M1088" i="1"/>
  <c r="N1088" i="1" s="1"/>
  <c r="O1088" i="1" s="1"/>
  <c r="M1089" i="1"/>
  <c r="N1089" i="1" s="1"/>
  <c r="O1089" i="1" s="1"/>
  <c r="M1090" i="1"/>
  <c r="N1090" i="1" s="1"/>
  <c r="O1090" i="1" s="1"/>
  <c r="M1091" i="1"/>
  <c r="N1091" i="1" s="1"/>
  <c r="O1091" i="1" s="1"/>
  <c r="M1092" i="1"/>
  <c r="N1092" i="1" s="1"/>
  <c r="O1092" i="1" s="1"/>
  <c r="M1093" i="1"/>
  <c r="N1093" i="1" s="1"/>
  <c r="O1093" i="1" s="1"/>
  <c r="M1094" i="1"/>
  <c r="N1094" i="1" s="1"/>
  <c r="O1094" i="1" s="1"/>
  <c r="M1095" i="1"/>
  <c r="N1095" i="1" s="1"/>
  <c r="O1095" i="1" s="1"/>
  <c r="M1096" i="1"/>
  <c r="N1096" i="1" s="1"/>
  <c r="O1096" i="1" s="1"/>
  <c r="M1097" i="1"/>
  <c r="N1097" i="1" s="1"/>
  <c r="O1097" i="1" s="1"/>
  <c r="M1098" i="1"/>
  <c r="N1098" i="1" s="1"/>
  <c r="O1098" i="1" s="1"/>
  <c r="M1099" i="1"/>
  <c r="N1099" i="1" s="1"/>
  <c r="O1099" i="1" s="1"/>
  <c r="M1100" i="1"/>
  <c r="N1100" i="1" s="1"/>
  <c r="O1100" i="1" s="1"/>
  <c r="M1101" i="1"/>
  <c r="N1101" i="1" s="1"/>
  <c r="O1101" i="1" s="1"/>
  <c r="M1102" i="1"/>
  <c r="N1102" i="1" s="1"/>
  <c r="O1102" i="1" s="1"/>
  <c r="M1103" i="1"/>
  <c r="N1103" i="1" s="1"/>
  <c r="O1103" i="1" s="1"/>
  <c r="M1104" i="1"/>
  <c r="N1104" i="1" s="1"/>
  <c r="O1104" i="1" s="1"/>
  <c r="M1105" i="1"/>
  <c r="N1105" i="1" s="1"/>
  <c r="O1105" i="1" s="1"/>
  <c r="M1106" i="1"/>
  <c r="N1106" i="1" s="1"/>
  <c r="O1106" i="1" s="1"/>
  <c r="M1107" i="1"/>
  <c r="N1107" i="1" s="1"/>
  <c r="O1107" i="1" s="1"/>
  <c r="M1108" i="1"/>
  <c r="N1108" i="1" s="1"/>
  <c r="O1108" i="1" s="1"/>
  <c r="M1109" i="1"/>
  <c r="N1109" i="1" s="1"/>
  <c r="O1109" i="1" s="1"/>
  <c r="M1110" i="1"/>
  <c r="N1110" i="1" s="1"/>
  <c r="O1110" i="1" s="1"/>
  <c r="M1111" i="1"/>
  <c r="N1111" i="1" s="1"/>
  <c r="O1111" i="1" s="1"/>
  <c r="M1112" i="1"/>
  <c r="N1112" i="1" s="1"/>
  <c r="O1112" i="1" s="1"/>
  <c r="M1113" i="1"/>
  <c r="N1113" i="1" s="1"/>
  <c r="O1113" i="1" s="1"/>
  <c r="M1114" i="1"/>
  <c r="N1114" i="1" s="1"/>
  <c r="O1114" i="1" s="1"/>
  <c r="M1115" i="1"/>
  <c r="N1115" i="1" s="1"/>
  <c r="O1115" i="1" s="1"/>
  <c r="M1116" i="1"/>
  <c r="N1116" i="1" s="1"/>
  <c r="O1116" i="1" s="1"/>
  <c r="M1117" i="1"/>
  <c r="N1117" i="1" s="1"/>
  <c r="O1117" i="1" s="1"/>
  <c r="M1118" i="1"/>
  <c r="N1118" i="1" s="1"/>
  <c r="O1118" i="1" s="1"/>
  <c r="M1119" i="1"/>
  <c r="N1119" i="1" s="1"/>
  <c r="O1119" i="1" s="1"/>
  <c r="M1120" i="1"/>
  <c r="N1120" i="1" s="1"/>
  <c r="O1120" i="1" s="1"/>
  <c r="M1121" i="1"/>
  <c r="N1121" i="1" s="1"/>
  <c r="O1121" i="1" s="1"/>
  <c r="M1122" i="1"/>
  <c r="N1122" i="1" s="1"/>
  <c r="O1122" i="1" s="1"/>
  <c r="M1123" i="1"/>
  <c r="N1123" i="1" s="1"/>
  <c r="O1123" i="1" s="1"/>
  <c r="M1124" i="1"/>
  <c r="N1124" i="1" s="1"/>
  <c r="O1124" i="1" s="1"/>
  <c r="M1125" i="1"/>
  <c r="N1125" i="1" s="1"/>
  <c r="O1125" i="1" s="1"/>
  <c r="M1126" i="1"/>
  <c r="N1126" i="1" s="1"/>
  <c r="O1126" i="1" s="1"/>
  <c r="M1127" i="1"/>
  <c r="N1127" i="1" s="1"/>
  <c r="O1127" i="1" s="1"/>
  <c r="M1128" i="1"/>
  <c r="N1128" i="1" s="1"/>
  <c r="O1128" i="1" s="1"/>
  <c r="M1129" i="1"/>
  <c r="N1129" i="1" s="1"/>
  <c r="O1129" i="1" s="1"/>
  <c r="M1130" i="1"/>
  <c r="N1130" i="1" s="1"/>
  <c r="O1130" i="1" s="1"/>
  <c r="M1131" i="1"/>
  <c r="N1131" i="1" s="1"/>
  <c r="O1131" i="1" s="1"/>
  <c r="M1132" i="1"/>
  <c r="N1132" i="1" s="1"/>
  <c r="O1132" i="1" s="1"/>
  <c r="M1133" i="1"/>
  <c r="N1133" i="1" s="1"/>
  <c r="O1133" i="1" s="1"/>
  <c r="M1134" i="1"/>
  <c r="N1134" i="1" s="1"/>
  <c r="O1134" i="1" s="1"/>
  <c r="M1135" i="1"/>
  <c r="N1135" i="1" s="1"/>
  <c r="O1135" i="1" s="1"/>
  <c r="M1136" i="1"/>
  <c r="N1136" i="1" s="1"/>
  <c r="O1136" i="1" s="1"/>
  <c r="M1137" i="1"/>
  <c r="N1137" i="1" s="1"/>
  <c r="O1137" i="1" s="1"/>
  <c r="M1138" i="1"/>
  <c r="N1138" i="1" s="1"/>
  <c r="O1138" i="1" s="1"/>
  <c r="M1139" i="1"/>
  <c r="N1139" i="1" s="1"/>
  <c r="O1139" i="1" s="1"/>
  <c r="M1140" i="1"/>
  <c r="N1140" i="1" s="1"/>
  <c r="O1140" i="1" s="1"/>
  <c r="M1141" i="1"/>
  <c r="N1141" i="1" s="1"/>
  <c r="O1141" i="1" s="1"/>
  <c r="M1142" i="1"/>
  <c r="N1142" i="1" s="1"/>
  <c r="O1142" i="1" s="1"/>
  <c r="M1143" i="1"/>
  <c r="N1143" i="1" s="1"/>
  <c r="O1143" i="1" s="1"/>
  <c r="M1144" i="1"/>
  <c r="N1144" i="1" s="1"/>
  <c r="O1144" i="1" s="1"/>
  <c r="M1145" i="1"/>
  <c r="N1145" i="1" s="1"/>
  <c r="O1145" i="1" s="1"/>
  <c r="M1146" i="1"/>
  <c r="N1146" i="1" s="1"/>
  <c r="O1146" i="1" s="1"/>
  <c r="M1147" i="1"/>
  <c r="N1147" i="1" s="1"/>
  <c r="O1147" i="1" s="1"/>
  <c r="M1148" i="1"/>
  <c r="N1148" i="1" s="1"/>
  <c r="O1148" i="1" s="1"/>
  <c r="M1149" i="1"/>
  <c r="N1149" i="1" s="1"/>
  <c r="O1149" i="1" s="1"/>
  <c r="M1150" i="1"/>
  <c r="N1150" i="1" s="1"/>
  <c r="O1150" i="1" s="1"/>
  <c r="M1151" i="1"/>
  <c r="N1151" i="1" s="1"/>
  <c r="O1151" i="1" s="1"/>
  <c r="M1152" i="1"/>
  <c r="N1152" i="1" s="1"/>
  <c r="O1152" i="1" s="1"/>
  <c r="M1153" i="1"/>
  <c r="N1153" i="1" s="1"/>
  <c r="O1153" i="1" s="1"/>
  <c r="M1154" i="1"/>
  <c r="N1154" i="1" s="1"/>
  <c r="O1154" i="1" s="1"/>
  <c r="M1155" i="1"/>
  <c r="N1155" i="1" s="1"/>
  <c r="O1155" i="1" s="1"/>
  <c r="M1156" i="1"/>
  <c r="N1156" i="1" s="1"/>
  <c r="O1156" i="1" s="1"/>
  <c r="M1157" i="1"/>
  <c r="N1157" i="1" s="1"/>
  <c r="O1157" i="1" s="1"/>
  <c r="M1158" i="1"/>
  <c r="N1158" i="1" s="1"/>
  <c r="O1158" i="1" s="1"/>
  <c r="M1159" i="1"/>
  <c r="N1159" i="1" s="1"/>
  <c r="O1159" i="1" s="1"/>
  <c r="M1160" i="1"/>
  <c r="N1160" i="1" s="1"/>
  <c r="O1160" i="1" s="1"/>
  <c r="M1161" i="1"/>
  <c r="N1161" i="1" s="1"/>
  <c r="O1161" i="1" s="1"/>
  <c r="M1162" i="1"/>
  <c r="N1162" i="1" s="1"/>
  <c r="O1162" i="1" s="1"/>
  <c r="M1163" i="1"/>
  <c r="N1163" i="1" s="1"/>
  <c r="O1163" i="1" s="1"/>
  <c r="M1164" i="1"/>
  <c r="N1164" i="1" s="1"/>
  <c r="O1164" i="1" s="1"/>
  <c r="M1165" i="1"/>
  <c r="N1165" i="1" s="1"/>
  <c r="O1165" i="1" s="1"/>
  <c r="M1166" i="1"/>
  <c r="N1166" i="1" s="1"/>
  <c r="O1166" i="1" s="1"/>
  <c r="M1167" i="1"/>
  <c r="N1167" i="1" s="1"/>
  <c r="O1167" i="1" s="1"/>
  <c r="M1168" i="1"/>
  <c r="N1168" i="1" s="1"/>
  <c r="O1168" i="1" s="1"/>
  <c r="M1169" i="1"/>
  <c r="N1169" i="1" s="1"/>
  <c r="O1169" i="1" s="1"/>
  <c r="M1170" i="1"/>
  <c r="N1170" i="1" s="1"/>
  <c r="O1170" i="1" s="1"/>
  <c r="M1171" i="1"/>
  <c r="N1171" i="1" s="1"/>
  <c r="O1171" i="1" s="1"/>
  <c r="M1172" i="1"/>
  <c r="N1172" i="1" s="1"/>
  <c r="O1172" i="1" s="1"/>
  <c r="M1173" i="1"/>
  <c r="N1173" i="1" s="1"/>
  <c r="O1173" i="1" s="1"/>
  <c r="M1174" i="1"/>
  <c r="N1174" i="1" s="1"/>
  <c r="O1174" i="1" s="1"/>
  <c r="M1175" i="1"/>
  <c r="N1175" i="1" s="1"/>
  <c r="O1175" i="1" s="1"/>
  <c r="M1176" i="1"/>
  <c r="N1176" i="1" s="1"/>
  <c r="O1176" i="1" s="1"/>
  <c r="M1177" i="1"/>
  <c r="N1177" i="1" s="1"/>
  <c r="O1177" i="1" s="1"/>
  <c r="M1178" i="1"/>
  <c r="N1178" i="1" s="1"/>
  <c r="O1178" i="1" s="1"/>
  <c r="M1179" i="1"/>
  <c r="N1179" i="1" s="1"/>
  <c r="O1179" i="1" s="1"/>
  <c r="M1180" i="1"/>
  <c r="N1180" i="1" s="1"/>
  <c r="O1180" i="1" s="1"/>
  <c r="M1181" i="1"/>
  <c r="N1181" i="1" s="1"/>
  <c r="O1181" i="1" s="1"/>
  <c r="M1182" i="1"/>
  <c r="N1182" i="1" s="1"/>
  <c r="O1182" i="1" s="1"/>
  <c r="M1183" i="1"/>
  <c r="N1183" i="1" s="1"/>
  <c r="O1183" i="1" s="1"/>
  <c r="M1184" i="1"/>
  <c r="N1184" i="1" s="1"/>
  <c r="O1184" i="1" s="1"/>
  <c r="M1185" i="1"/>
  <c r="N1185" i="1" s="1"/>
  <c r="O1185" i="1" s="1"/>
  <c r="M1186" i="1"/>
  <c r="N1186" i="1" s="1"/>
  <c r="O1186" i="1" s="1"/>
  <c r="M1187" i="1"/>
  <c r="N1187" i="1" s="1"/>
  <c r="O1187" i="1" s="1"/>
  <c r="M1188" i="1"/>
  <c r="N1188" i="1" s="1"/>
  <c r="O1188" i="1" s="1"/>
  <c r="M1189" i="1"/>
  <c r="N1189" i="1" s="1"/>
  <c r="O1189" i="1" s="1"/>
  <c r="M1190" i="1"/>
  <c r="N1190" i="1" s="1"/>
  <c r="O1190" i="1" s="1"/>
  <c r="M1191" i="1"/>
  <c r="N1191" i="1" s="1"/>
  <c r="O1191" i="1" s="1"/>
  <c r="M1192" i="1"/>
  <c r="N1192" i="1" s="1"/>
  <c r="O1192" i="1" s="1"/>
  <c r="M1193" i="1"/>
  <c r="N1193" i="1" s="1"/>
  <c r="O1193" i="1" s="1"/>
  <c r="M1194" i="1"/>
  <c r="N1194" i="1" s="1"/>
  <c r="O1194" i="1" s="1"/>
  <c r="M1195" i="1"/>
  <c r="N1195" i="1" s="1"/>
  <c r="O1195" i="1" s="1"/>
  <c r="M1196" i="1"/>
  <c r="N1196" i="1" s="1"/>
  <c r="O1196" i="1" s="1"/>
  <c r="M1197" i="1"/>
  <c r="N1197" i="1" s="1"/>
  <c r="O1197" i="1" s="1"/>
  <c r="M1198" i="1"/>
  <c r="N1198" i="1" s="1"/>
  <c r="O1198" i="1" s="1"/>
  <c r="M1199" i="1"/>
  <c r="N1199" i="1" s="1"/>
  <c r="O1199" i="1" s="1"/>
  <c r="M1200" i="1"/>
  <c r="N1200" i="1" s="1"/>
  <c r="O1200" i="1" s="1"/>
  <c r="M1201" i="1"/>
  <c r="N1201" i="1" s="1"/>
  <c r="O1201" i="1" s="1"/>
  <c r="M1202" i="1"/>
  <c r="N1202" i="1" s="1"/>
  <c r="O1202" i="1" s="1"/>
  <c r="M1203" i="1"/>
  <c r="N1203" i="1" s="1"/>
  <c r="O1203" i="1" s="1"/>
  <c r="M1204" i="1"/>
  <c r="N1204" i="1" s="1"/>
  <c r="O1204" i="1" s="1"/>
  <c r="M1205" i="1"/>
  <c r="N1205" i="1" s="1"/>
  <c r="O1205" i="1" s="1"/>
  <c r="M1206" i="1"/>
  <c r="N1206" i="1" s="1"/>
  <c r="O1206" i="1" s="1"/>
  <c r="M1207" i="1"/>
  <c r="N1207" i="1" s="1"/>
  <c r="O1207" i="1" s="1"/>
  <c r="M1208" i="1"/>
  <c r="N1208" i="1" s="1"/>
  <c r="O1208" i="1" s="1"/>
  <c r="M1209" i="1"/>
  <c r="N1209" i="1" s="1"/>
  <c r="O1209" i="1" s="1"/>
  <c r="M1210" i="1"/>
  <c r="N1210" i="1" s="1"/>
  <c r="O1210" i="1" s="1"/>
  <c r="M1211" i="1"/>
  <c r="N1211" i="1" s="1"/>
  <c r="O1211" i="1" s="1"/>
  <c r="M1212" i="1"/>
  <c r="N1212" i="1" s="1"/>
  <c r="O1212" i="1" s="1"/>
  <c r="M1213" i="1"/>
  <c r="N1213" i="1" s="1"/>
  <c r="O1213" i="1" s="1"/>
  <c r="M1214" i="1"/>
  <c r="N1214" i="1" s="1"/>
  <c r="O1214" i="1" s="1"/>
  <c r="M1215" i="1"/>
  <c r="N1215" i="1" s="1"/>
  <c r="O1215" i="1" s="1"/>
  <c r="M1216" i="1"/>
  <c r="N1216" i="1" s="1"/>
  <c r="O1216" i="1" s="1"/>
  <c r="M1217" i="1"/>
  <c r="N1217" i="1" s="1"/>
  <c r="O1217" i="1" s="1"/>
  <c r="M1218" i="1"/>
  <c r="N1218" i="1" s="1"/>
  <c r="O1218" i="1" s="1"/>
  <c r="M1219" i="1"/>
  <c r="N1219" i="1" s="1"/>
  <c r="O1219" i="1" s="1"/>
  <c r="M1220" i="1"/>
  <c r="N1220" i="1" s="1"/>
  <c r="O1220" i="1" s="1"/>
  <c r="M1221" i="1"/>
  <c r="N1221" i="1" s="1"/>
  <c r="O1221" i="1" s="1"/>
  <c r="M1222" i="1"/>
  <c r="N1222" i="1" s="1"/>
  <c r="O1222" i="1" s="1"/>
  <c r="M1223" i="1"/>
  <c r="N1223" i="1" s="1"/>
  <c r="O1223" i="1" s="1"/>
  <c r="M1224" i="1"/>
  <c r="N1224" i="1" s="1"/>
  <c r="O1224" i="1" s="1"/>
  <c r="M1225" i="1"/>
  <c r="N1225" i="1" s="1"/>
  <c r="O1225" i="1" s="1"/>
  <c r="M1226" i="1"/>
  <c r="N1226" i="1" s="1"/>
  <c r="O1226" i="1" s="1"/>
  <c r="M1227" i="1"/>
  <c r="N1227" i="1" s="1"/>
  <c r="O1227" i="1" s="1"/>
  <c r="M1228" i="1"/>
  <c r="N1228" i="1" s="1"/>
  <c r="O1228" i="1" s="1"/>
  <c r="M1229" i="1"/>
  <c r="N1229" i="1" s="1"/>
  <c r="O1229" i="1" s="1"/>
  <c r="M1230" i="1"/>
  <c r="N1230" i="1" s="1"/>
  <c r="O1230" i="1" s="1"/>
  <c r="M1231" i="1"/>
  <c r="N1231" i="1" s="1"/>
  <c r="O1231" i="1" s="1"/>
  <c r="M1232" i="1"/>
  <c r="N1232" i="1" s="1"/>
  <c r="O1232" i="1" s="1"/>
  <c r="M1233" i="1"/>
  <c r="N1233" i="1" s="1"/>
  <c r="O1233" i="1" s="1"/>
  <c r="M1234" i="1"/>
  <c r="N1234" i="1" s="1"/>
  <c r="O1234" i="1" s="1"/>
  <c r="M1235" i="1"/>
  <c r="N1235" i="1" s="1"/>
  <c r="O1235" i="1" s="1"/>
  <c r="M1236" i="1"/>
  <c r="N1236" i="1" s="1"/>
  <c r="O1236" i="1" s="1"/>
  <c r="M1237" i="1"/>
  <c r="N1237" i="1" s="1"/>
  <c r="O1237" i="1" s="1"/>
  <c r="M1238" i="1"/>
  <c r="N1238" i="1" s="1"/>
  <c r="O1238" i="1" s="1"/>
  <c r="M1239" i="1"/>
  <c r="N1239" i="1" s="1"/>
  <c r="O1239" i="1" s="1"/>
  <c r="M1240" i="1"/>
  <c r="N1240" i="1" s="1"/>
  <c r="O1240" i="1" s="1"/>
  <c r="M1241" i="1"/>
  <c r="N1241" i="1" s="1"/>
  <c r="O1241" i="1" s="1"/>
  <c r="M1242" i="1"/>
  <c r="N1242" i="1" s="1"/>
  <c r="O1242" i="1" s="1"/>
  <c r="M1243" i="1"/>
  <c r="N1243" i="1" s="1"/>
  <c r="O1243" i="1" s="1"/>
  <c r="M1244" i="1"/>
  <c r="N1244" i="1" s="1"/>
  <c r="O1244" i="1" s="1"/>
  <c r="M1245" i="1"/>
  <c r="N1245" i="1" s="1"/>
  <c r="O1245" i="1" s="1"/>
  <c r="M1246" i="1"/>
  <c r="N1246" i="1" s="1"/>
  <c r="O1246" i="1" s="1"/>
  <c r="M1247" i="1"/>
  <c r="N1247" i="1" s="1"/>
  <c r="O1247" i="1" s="1"/>
  <c r="M1248" i="1"/>
  <c r="N1248" i="1" s="1"/>
  <c r="O1248" i="1" s="1"/>
  <c r="M1249" i="1"/>
  <c r="N1249" i="1" s="1"/>
  <c r="O1249" i="1" s="1"/>
  <c r="M1250" i="1"/>
  <c r="N1250" i="1" s="1"/>
  <c r="O1250" i="1" s="1"/>
  <c r="M1251" i="1"/>
  <c r="N1251" i="1" s="1"/>
  <c r="O1251" i="1" s="1"/>
  <c r="M1252" i="1"/>
  <c r="N1252" i="1" s="1"/>
  <c r="O1252" i="1" s="1"/>
  <c r="M1253" i="1"/>
  <c r="N1253" i="1" s="1"/>
  <c r="O1253" i="1" s="1"/>
  <c r="M1254" i="1"/>
  <c r="N1254" i="1" s="1"/>
  <c r="O1254" i="1" s="1"/>
  <c r="M1255" i="1"/>
  <c r="N1255" i="1" s="1"/>
  <c r="O1255" i="1" s="1"/>
  <c r="M1256" i="1"/>
  <c r="N1256" i="1" s="1"/>
  <c r="O1256" i="1" s="1"/>
  <c r="M1257" i="1"/>
  <c r="N1257" i="1" s="1"/>
  <c r="O1257" i="1" s="1"/>
  <c r="M1258" i="1"/>
  <c r="N1258" i="1" s="1"/>
  <c r="O1258" i="1" s="1"/>
  <c r="M1259" i="1"/>
  <c r="N1259" i="1" s="1"/>
  <c r="O1259" i="1" s="1"/>
  <c r="M1260" i="1"/>
  <c r="N1260" i="1" s="1"/>
  <c r="O1260" i="1" s="1"/>
  <c r="M1261" i="1"/>
  <c r="N1261" i="1" s="1"/>
  <c r="O1261" i="1" s="1"/>
  <c r="M1262" i="1"/>
  <c r="N1262" i="1" s="1"/>
  <c r="O1262" i="1" s="1"/>
  <c r="M1263" i="1"/>
  <c r="N1263" i="1" s="1"/>
  <c r="O1263" i="1" s="1"/>
  <c r="M1264" i="1"/>
  <c r="N1264" i="1" s="1"/>
  <c r="O1264" i="1" s="1"/>
  <c r="M1265" i="1"/>
  <c r="N1265" i="1" s="1"/>
  <c r="O1265" i="1" s="1"/>
  <c r="M1266" i="1"/>
  <c r="N1266" i="1" s="1"/>
  <c r="O1266" i="1" s="1"/>
  <c r="M1267" i="1"/>
  <c r="N1267" i="1" s="1"/>
  <c r="O1267" i="1" s="1"/>
  <c r="M1268" i="1"/>
  <c r="N1268" i="1" s="1"/>
  <c r="O1268" i="1" s="1"/>
  <c r="M1269" i="1"/>
  <c r="N1269" i="1" s="1"/>
  <c r="O1269" i="1" s="1"/>
  <c r="M1270" i="1"/>
  <c r="N1270" i="1" s="1"/>
  <c r="O1270" i="1" s="1"/>
  <c r="M1271" i="1"/>
  <c r="N1271" i="1" s="1"/>
  <c r="O1271" i="1" s="1"/>
  <c r="M1272" i="1"/>
  <c r="N1272" i="1" s="1"/>
  <c r="O1272" i="1" s="1"/>
  <c r="M1273" i="1"/>
  <c r="N1273" i="1" s="1"/>
  <c r="O1273" i="1" s="1"/>
  <c r="M1274" i="1"/>
  <c r="N1274" i="1" s="1"/>
  <c r="O1274" i="1" s="1"/>
  <c r="M1275" i="1"/>
  <c r="N1275" i="1" s="1"/>
  <c r="O1275" i="1" s="1"/>
  <c r="M1276" i="1"/>
  <c r="N1276" i="1" s="1"/>
  <c r="O1276" i="1" s="1"/>
  <c r="M1277" i="1"/>
  <c r="N1277" i="1" s="1"/>
  <c r="O1277" i="1" s="1"/>
  <c r="M1278" i="1"/>
  <c r="N1278" i="1" s="1"/>
  <c r="O1278" i="1" s="1"/>
  <c r="M1279" i="1"/>
  <c r="N1279" i="1" s="1"/>
  <c r="O1279" i="1" s="1"/>
  <c r="M1280" i="1"/>
  <c r="N1280" i="1" s="1"/>
  <c r="O1280" i="1" s="1"/>
  <c r="M1281" i="1"/>
  <c r="N1281" i="1" s="1"/>
  <c r="O1281" i="1" s="1"/>
  <c r="M1282" i="1"/>
  <c r="N1282" i="1" s="1"/>
  <c r="O1282" i="1" s="1"/>
  <c r="M1283" i="1"/>
  <c r="N1283" i="1" s="1"/>
  <c r="O1283" i="1" s="1"/>
  <c r="M1284" i="1"/>
  <c r="N1284" i="1" s="1"/>
  <c r="O1284" i="1" s="1"/>
  <c r="M1285" i="1"/>
  <c r="N1285" i="1" s="1"/>
  <c r="O1285" i="1" s="1"/>
  <c r="M1286" i="1"/>
  <c r="N1286" i="1" s="1"/>
  <c r="O1286" i="1" s="1"/>
  <c r="M1287" i="1"/>
  <c r="N1287" i="1" s="1"/>
  <c r="O1287" i="1" s="1"/>
  <c r="M1288" i="1"/>
  <c r="N1288" i="1" s="1"/>
  <c r="O1288" i="1" s="1"/>
  <c r="M1289" i="1"/>
  <c r="N1289" i="1" s="1"/>
  <c r="O1289" i="1" s="1"/>
  <c r="M1290" i="1"/>
  <c r="N1290" i="1" s="1"/>
  <c r="O1290" i="1" s="1"/>
  <c r="M1291" i="1"/>
  <c r="N1291" i="1" s="1"/>
  <c r="O1291" i="1" s="1"/>
  <c r="M1292" i="1"/>
  <c r="N1292" i="1" s="1"/>
  <c r="O1292" i="1" s="1"/>
  <c r="M1293" i="1"/>
  <c r="N1293" i="1" s="1"/>
  <c r="O1293" i="1" s="1"/>
  <c r="M1294" i="1"/>
  <c r="N1294" i="1" s="1"/>
  <c r="O1294" i="1" s="1"/>
  <c r="M1295" i="1"/>
  <c r="N1295" i="1" s="1"/>
  <c r="O1295" i="1" s="1"/>
  <c r="M1296" i="1"/>
  <c r="N1296" i="1" s="1"/>
  <c r="O1296" i="1" s="1"/>
  <c r="M1297" i="1"/>
  <c r="N1297" i="1" s="1"/>
  <c r="O1297" i="1" s="1"/>
  <c r="M1298" i="1"/>
  <c r="N1298" i="1" s="1"/>
  <c r="O1298" i="1" s="1"/>
  <c r="M1299" i="1"/>
  <c r="N1299" i="1" s="1"/>
  <c r="O1299" i="1" s="1"/>
  <c r="M1300" i="1"/>
  <c r="N1300" i="1" s="1"/>
  <c r="O1300" i="1" s="1"/>
  <c r="M1301" i="1"/>
  <c r="N1301" i="1" s="1"/>
  <c r="O1301" i="1" s="1"/>
  <c r="M1302" i="1"/>
  <c r="N1302" i="1" s="1"/>
  <c r="O1302" i="1" s="1"/>
  <c r="M1303" i="1"/>
  <c r="N1303" i="1" s="1"/>
  <c r="O1303" i="1" s="1"/>
  <c r="M1304" i="1"/>
  <c r="N1304" i="1" s="1"/>
  <c r="O1304" i="1" s="1"/>
  <c r="M1305" i="1"/>
  <c r="N1305" i="1" s="1"/>
  <c r="O1305" i="1" s="1"/>
  <c r="M1306" i="1"/>
  <c r="N1306" i="1" s="1"/>
  <c r="O1306" i="1" s="1"/>
  <c r="M1307" i="1"/>
  <c r="N1307" i="1" s="1"/>
  <c r="O1307" i="1" s="1"/>
  <c r="M1308" i="1"/>
  <c r="N1308" i="1" s="1"/>
  <c r="O1308" i="1" s="1"/>
  <c r="M1309" i="1"/>
  <c r="N1309" i="1" s="1"/>
  <c r="O1309" i="1" s="1"/>
  <c r="M1310" i="1"/>
  <c r="N1310" i="1" s="1"/>
  <c r="O1310" i="1" s="1"/>
  <c r="M1311" i="1"/>
  <c r="N1311" i="1" s="1"/>
  <c r="O1311" i="1" s="1"/>
  <c r="M1312" i="1"/>
  <c r="N1312" i="1" s="1"/>
  <c r="O1312" i="1" s="1"/>
  <c r="M1313" i="1"/>
  <c r="N1313" i="1" s="1"/>
  <c r="O1313" i="1" s="1"/>
  <c r="M1314" i="1"/>
  <c r="N1314" i="1" s="1"/>
  <c r="O1314" i="1" s="1"/>
  <c r="M1315" i="1"/>
  <c r="N1315" i="1" s="1"/>
  <c r="O1315" i="1" s="1"/>
  <c r="M1316" i="1"/>
  <c r="N1316" i="1" s="1"/>
  <c r="O1316" i="1" s="1"/>
  <c r="M1317" i="1"/>
  <c r="N1317" i="1" s="1"/>
  <c r="O1317" i="1" s="1"/>
  <c r="M1318" i="1"/>
  <c r="N1318" i="1" s="1"/>
  <c r="O1318" i="1" s="1"/>
  <c r="M1319" i="1"/>
  <c r="N1319" i="1" s="1"/>
  <c r="O1319" i="1" s="1"/>
  <c r="M1320" i="1"/>
  <c r="N1320" i="1" s="1"/>
  <c r="O1320" i="1" s="1"/>
  <c r="M1321" i="1"/>
  <c r="N1321" i="1" s="1"/>
  <c r="O1321" i="1" s="1"/>
  <c r="M1322" i="1"/>
  <c r="N1322" i="1" s="1"/>
  <c r="O1322" i="1" s="1"/>
  <c r="M1323" i="1"/>
  <c r="N1323" i="1" s="1"/>
  <c r="O1323" i="1" s="1"/>
  <c r="M1324" i="1"/>
  <c r="N1324" i="1" s="1"/>
  <c r="O1324" i="1" s="1"/>
  <c r="M1325" i="1"/>
  <c r="N1325" i="1" s="1"/>
  <c r="O1325" i="1" s="1"/>
  <c r="M1326" i="1"/>
  <c r="N1326" i="1" s="1"/>
  <c r="O1326" i="1" s="1"/>
  <c r="M1327" i="1"/>
  <c r="N1327" i="1" s="1"/>
  <c r="O1327" i="1" s="1"/>
  <c r="M1328" i="1"/>
  <c r="N1328" i="1" s="1"/>
  <c r="O1328" i="1" s="1"/>
  <c r="M1329" i="1"/>
  <c r="N1329" i="1" s="1"/>
  <c r="O1329" i="1" s="1"/>
  <c r="M1330" i="1"/>
  <c r="N1330" i="1" s="1"/>
  <c r="O1330" i="1" s="1"/>
  <c r="M1331" i="1"/>
  <c r="N1331" i="1" s="1"/>
  <c r="O1331" i="1" s="1"/>
  <c r="M1332" i="1"/>
  <c r="N1332" i="1" s="1"/>
  <c r="O1332" i="1" s="1"/>
  <c r="M1333" i="1"/>
  <c r="N1333" i="1" s="1"/>
  <c r="O1333" i="1" s="1"/>
  <c r="M1334" i="1"/>
  <c r="N1334" i="1" s="1"/>
  <c r="O1334" i="1" s="1"/>
  <c r="M1335" i="1"/>
  <c r="N1335" i="1" s="1"/>
  <c r="O1335" i="1" s="1"/>
  <c r="M1336" i="1"/>
  <c r="N1336" i="1" s="1"/>
  <c r="O1336" i="1" s="1"/>
  <c r="M1337" i="1"/>
  <c r="N1337" i="1" s="1"/>
  <c r="O1337" i="1" s="1"/>
  <c r="M1338" i="1"/>
  <c r="N1338" i="1" s="1"/>
  <c r="O1338" i="1" s="1"/>
  <c r="M1339" i="1"/>
  <c r="N1339" i="1" s="1"/>
  <c r="O1339" i="1" s="1"/>
  <c r="M1340" i="1"/>
  <c r="N1340" i="1" s="1"/>
  <c r="O1340" i="1" s="1"/>
  <c r="M1341" i="1"/>
  <c r="N1341" i="1" s="1"/>
  <c r="O1341" i="1" s="1"/>
  <c r="M1342" i="1"/>
  <c r="N1342" i="1" s="1"/>
  <c r="O1342" i="1" s="1"/>
  <c r="M1343" i="1"/>
  <c r="N1343" i="1" s="1"/>
  <c r="O1343" i="1" s="1"/>
  <c r="M1344" i="1"/>
  <c r="N1344" i="1" s="1"/>
  <c r="O1344" i="1" s="1"/>
  <c r="M1345" i="1"/>
  <c r="N1345" i="1" s="1"/>
  <c r="O1345" i="1" s="1"/>
  <c r="M1346" i="1"/>
  <c r="N1346" i="1" s="1"/>
  <c r="O1346" i="1" s="1"/>
  <c r="M1347" i="1"/>
  <c r="N1347" i="1" s="1"/>
  <c r="O1347" i="1" s="1"/>
  <c r="M1348" i="1"/>
  <c r="N1348" i="1" s="1"/>
  <c r="O1348" i="1" s="1"/>
  <c r="M1349" i="1"/>
  <c r="N1349" i="1" s="1"/>
  <c r="O1349" i="1" s="1"/>
  <c r="M1350" i="1"/>
  <c r="N1350" i="1" s="1"/>
  <c r="O1350" i="1" s="1"/>
  <c r="M1351" i="1"/>
  <c r="N1351" i="1" s="1"/>
  <c r="O1351" i="1" s="1"/>
  <c r="M1352" i="1"/>
  <c r="N1352" i="1" s="1"/>
  <c r="O1352" i="1" s="1"/>
  <c r="M1353" i="1"/>
  <c r="N1353" i="1" s="1"/>
  <c r="O1353" i="1" s="1"/>
  <c r="M1354" i="1"/>
  <c r="N1354" i="1" s="1"/>
  <c r="O1354" i="1" s="1"/>
  <c r="M1355" i="1"/>
  <c r="N1355" i="1" s="1"/>
  <c r="O1355" i="1" s="1"/>
  <c r="M1356" i="1"/>
  <c r="N1356" i="1" s="1"/>
  <c r="O1356" i="1" s="1"/>
  <c r="M1357" i="1"/>
  <c r="N1357" i="1" s="1"/>
  <c r="O1357" i="1" s="1"/>
  <c r="M1358" i="1"/>
  <c r="N1358" i="1" s="1"/>
  <c r="O1358" i="1" s="1"/>
  <c r="M1359" i="1"/>
  <c r="N1359" i="1" s="1"/>
  <c r="O1359" i="1" s="1"/>
  <c r="M1360" i="1"/>
  <c r="N1360" i="1" s="1"/>
  <c r="O1360" i="1" s="1"/>
  <c r="M1361" i="1"/>
  <c r="N1361" i="1" s="1"/>
  <c r="O1361" i="1" s="1"/>
  <c r="M1362" i="1"/>
  <c r="N1362" i="1" s="1"/>
  <c r="O1362" i="1" s="1"/>
  <c r="M1363" i="1"/>
  <c r="N1363" i="1" s="1"/>
  <c r="O1363" i="1" s="1"/>
  <c r="M1364" i="1"/>
  <c r="N1364" i="1" s="1"/>
  <c r="O1364" i="1" s="1"/>
  <c r="M1365" i="1"/>
  <c r="N1365" i="1" s="1"/>
  <c r="O1365" i="1" s="1"/>
  <c r="M1366" i="1"/>
  <c r="N1366" i="1" s="1"/>
  <c r="O1366" i="1" s="1"/>
  <c r="M1367" i="1"/>
  <c r="N1367" i="1" s="1"/>
  <c r="O1367" i="1" s="1"/>
  <c r="M1368" i="1"/>
  <c r="N1368" i="1" s="1"/>
  <c r="O1368" i="1" s="1"/>
  <c r="M1369" i="1"/>
  <c r="N1369" i="1" s="1"/>
  <c r="O1369" i="1" s="1"/>
  <c r="M1370" i="1"/>
  <c r="N1370" i="1" s="1"/>
  <c r="O1370" i="1" s="1"/>
  <c r="M1371" i="1"/>
  <c r="N1371" i="1" s="1"/>
  <c r="O1371" i="1" s="1"/>
  <c r="M1372" i="1"/>
  <c r="N1372" i="1" s="1"/>
  <c r="O1372" i="1" s="1"/>
  <c r="M1373" i="1"/>
  <c r="N1373" i="1" s="1"/>
  <c r="O1373" i="1" s="1"/>
  <c r="M1374" i="1"/>
  <c r="N1374" i="1" s="1"/>
  <c r="O1374" i="1" s="1"/>
  <c r="M1375" i="1"/>
  <c r="N1375" i="1" s="1"/>
  <c r="O1375" i="1" s="1"/>
  <c r="M1376" i="1"/>
  <c r="N1376" i="1" s="1"/>
  <c r="O1376" i="1" s="1"/>
  <c r="M1377" i="1"/>
  <c r="N1377" i="1" s="1"/>
  <c r="O1377" i="1" s="1"/>
  <c r="M1378" i="1"/>
  <c r="N1378" i="1" s="1"/>
  <c r="O1378" i="1" s="1"/>
  <c r="M1379" i="1"/>
  <c r="N1379" i="1" s="1"/>
  <c r="O1379" i="1" s="1"/>
  <c r="M1380" i="1"/>
  <c r="N1380" i="1" s="1"/>
  <c r="O1380" i="1" s="1"/>
  <c r="M1381" i="1"/>
  <c r="N1381" i="1" s="1"/>
  <c r="O1381" i="1" s="1"/>
  <c r="M1382" i="1"/>
  <c r="N1382" i="1" s="1"/>
  <c r="O1382" i="1" s="1"/>
  <c r="M1383" i="1"/>
  <c r="N1383" i="1" s="1"/>
  <c r="O1383" i="1" s="1"/>
  <c r="M1384" i="1"/>
  <c r="N1384" i="1" s="1"/>
  <c r="O1384" i="1" s="1"/>
  <c r="M1385" i="1"/>
  <c r="N1385" i="1" s="1"/>
  <c r="O1385" i="1" s="1"/>
  <c r="M1386" i="1"/>
  <c r="N1386" i="1" s="1"/>
  <c r="O1386" i="1" s="1"/>
  <c r="M1387" i="1"/>
  <c r="N1387" i="1" s="1"/>
  <c r="O1387" i="1" s="1"/>
  <c r="M1388" i="1"/>
  <c r="N1388" i="1" s="1"/>
  <c r="O1388" i="1" s="1"/>
  <c r="M1389" i="1"/>
  <c r="N1389" i="1" s="1"/>
  <c r="O1389" i="1" s="1"/>
  <c r="M1390" i="1"/>
  <c r="N1390" i="1" s="1"/>
  <c r="O1390" i="1" s="1"/>
  <c r="M1391" i="1"/>
  <c r="N1391" i="1" s="1"/>
  <c r="O1391" i="1" s="1"/>
  <c r="M1392" i="1"/>
  <c r="N1392" i="1" s="1"/>
  <c r="O1392" i="1" s="1"/>
  <c r="M1393" i="1"/>
  <c r="N1393" i="1" s="1"/>
  <c r="O1393" i="1" s="1"/>
  <c r="M1394" i="1"/>
  <c r="N1394" i="1" s="1"/>
  <c r="O1394" i="1" s="1"/>
  <c r="M1395" i="1"/>
  <c r="N1395" i="1" s="1"/>
  <c r="O1395" i="1" s="1"/>
  <c r="M1396" i="1"/>
  <c r="N1396" i="1" s="1"/>
  <c r="O1396" i="1" s="1"/>
  <c r="M1397" i="1"/>
  <c r="N1397" i="1" s="1"/>
  <c r="O1397" i="1" s="1"/>
  <c r="M1398" i="1"/>
  <c r="N1398" i="1" s="1"/>
  <c r="O1398" i="1" s="1"/>
  <c r="M1399" i="1"/>
  <c r="N1399" i="1" s="1"/>
  <c r="O1399" i="1" s="1"/>
  <c r="M1400" i="1"/>
  <c r="N1400" i="1" s="1"/>
  <c r="O1400" i="1" s="1"/>
  <c r="M1401" i="1"/>
  <c r="N1401" i="1" s="1"/>
  <c r="O1401" i="1" s="1"/>
  <c r="M1402" i="1"/>
  <c r="N1402" i="1" s="1"/>
  <c r="O1402" i="1" s="1"/>
  <c r="M1403" i="1"/>
  <c r="N1403" i="1" s="1"/>
  <c r="O1403" i="1" s="1"/>
  <c r="M1404" i="1"/>
  <c r="N1404" i="1" s="1"/>
  <c r="O1404" i="1" s="1"/>
  <c r="M1405" i="1"/>
  <c r="N1405" i="1" s="1"/>
  <c r="O1405" i="1" s="1"/>
  <c r="M1406" i="1"/>
  <c r="N1406" i="1" s="1"/>
  <c r="O1406" i="1" s="1"/>
  <c r="M1407" i="1"/>
  <c r="N1407" i="1" s="1"/>
  <c r="O1407" i="1" s="1"/>
  <c r="M1408" i="1"/>
  <c r="N1408" i="1" s="1"/>
  <c r="O1408" i="1" s="1"/>
  <c r="M1409" i="1"/>
  <c r="N1409" i="1" s="1"/>
  <c r="O1409" i="1" s="1"/>
  <c r="M1410" i="1"/>
  <c r="N1410" i="1" s="1"/>
  <c r="O1410" i="1" s="1"/>
  <c r="M1411" i="1"/>
  <c r="N1411" i="1" s="1"/>
  <c r="O1411" i="1" s="1"/>
  <c r="M1412" i="1"/>
  <c r="N1412" i="1" s="1"/>
  <c r="O1412" i="1" s="1"/>
  <c r="M1413" i="1"/>
  <c r="N1413" i="1" s="1"/>
  <c r="O1413" i="1" s="1"/>
  <c r="M1414" i="1"/>
  <c r="N1414" i="1" s="1"/>
  <c r="O1414" i="1" s="1"/>
  <c r="M1415" i="1"/>
  <c r="N1415" i="1" s="1"/>
  <c r="O1415" i="1" s="1"/>
  <c r="M1416" i="1"/>
  <c r="N1416" i="1" s="1"/>
  <c r="O1416" i="1" s="1"/>
  <c r="M1417" i="1"/>
  <c r="N1417" i="1" s="1"/>
  <c r="O1417" i="1" s="1"/>
  <c r="M1418" i="1"/>
  <c r="N1418" i="1" s="1"/>
  <c r="O1418" i="1" s="1"/>
  <c r="M1419" i="1"/>
  <c r="N1419" i="1" s="1"/>
  <c r="O1419" i="1" s="1"/>
  <c r="M1420" i="1"/>
  <c r="N1420" i="1" s="1"/>
  <c r="O1420" i="1" s="1"/>
  <c r="M1421" i="1"/>
  <c r="N1421" i="1" s="1"/>
  <c r="O1421" i="1" s="1"/>
  <c r="M1422" i="1"/>
  <c r="N1422" i="1" s="1"/>
  <c r="O1422" i="1" s="1"/>
  <c r="M1423" i="1"/>
  <c r="N1423" i="1" s="1"/>
  <c r="O1423" i="1" s="1"/>
  <c r="M1424" i="1"/>
  <c r="N1424" i="1" s="1"/>
  <c r="O1424" i="1" s="1"/>
  <c r="M1425" i="1"/>
  <c r="N1425" i="1" s="1"/>
  <c r="O1425" i="1" s="1"/>
  <c r="M1426" i="1"/>
  <c r="N1426" i="1" s="1"/>
  <c r="O1426" i="1" s="1"/>
  <c r="M1427" i="1"/>
  <c r="N1427" i="1" s="1"/>
  <c r="O1427" i="1" s="1"/>
  <c r="M1428" i="1"/>
  <c r="N1428" i="1" s="1"/>
  <c r="O1428" i="1" s="1"/>
  <c r="M1429" i="1"/>
  <c r="N1429" i="1" s="1"/>
  <c r="O1429" i="1" s="1"/>
  <c r="M1430" i="1"/>
  <c r="N1430" i="1" s="1"/>
  <c r="O1430" i="1" s="1"/>
  <c r="M1431" i="1"/>
  <c r="N1431" i="1" s="1"/>
  <c r="O1431" i="1" s="1"/>
  <c r="M1432" i="1"/>
  <c r="N1432" i="1" s="1"/>
  <c r="O1432" i="1" s="1"/>
  <c r="M1433" i="1"/>
  <c r="N1433" i="1" s="1"/>
  <c r="O1433" i="1" s="1"/>
  <c r="M1434" i="1"/>
  <c r="N1434" i="1" s="1"/>
  <c r="O1434" i="1" s="1"/>
  <c r="M1435" i="1"/>
  <c r="N1435" i="1" s="1"/>
  <c r="O1435" i="1" s="1"/>
  <c r="M1436" i="1"/>
  <c r="N1436" i="1" s="1"/>
  <c r="O1436" i="1" s="1"/>
  <c r="M1437" i="1"/>
  <c r="N1437" i="1" s="1"/>
  <c r="O1437" i="1" s="1"/>
  <c r="M1438" i="1"/>
  <c r="N1438" i="1" s="1"/>
  <c r="O1438" i="1" s="1"/>
  <c r="M1439" i="1"/>
  <c r="N1439" i="1" s="1"/>
  <c r="O1439" i="1" s="1"/>
  <c r="M1440" i="1"/>
  <c r="N1440" i="1" s="1"/>
  <c r="O1440" i="1" s="1"/>
  <c r="M1441" i="1"/>
  <c r="N1441" i="1" s="1"/>
  <c r="O1441" i="1" s="1"/>
  <c r="M1442" i="1"/>
  <c r="N1442" i="1" s="1"/>
  <c r="O1442" i="1" s="1"/>
  <c r="M1443" i="1"/>
  <c r="N1443" i="1" s="1"/>
  <c r="O1443" i="1" s="1"/>
  <c r="M1444" i="1"/>
  <c r="N1444" i="1" s="1"/>
  <c r="O1444" i="1" s="1"/>
  <c r="M1445" i="1"/>
  <c r="N1445" i="1" s="1"/>
  <c r="O1445" i="1" s="1"/>
  <c r="M1446" i="1"/>
  <c r="N1446" i="1" s="1"/>
  <c r="O1446" i="1" s="1"/>
  <c r="M1447" i="1"/>
  <c r="N1447" i="1" s="1"/>
  <c r="O1447" i="1" s="1"/>
  <c r="M1448" i="1"/>
  <c r="N1448" i="1" s="1"/>
  <c r="O1448" i="1" s="1"/>
  <c r="M1449" i="1"/>
  <c r="N1449" i="1" s="1"/>
  <c r="O1449" i="1" s="1"/>
  <c r="M1450" i="1"/>
  <c r="N1450" i="1" s="1"/>
  <c r="O1450" i="1" s="1"/>
  <c r="M1451" i="1"/>
  <c r="N1451" i="1" s="1"/>
  <c r="O1451" i="1" s="1"/>
  <c r="M1452" i="1"/>
  <c r="N1452" i="1" s="1"/>
  <c r="O1452" i="1" s="1"/>
  <c r="M1453" i="1"/>
  <c r="N1453" i="1" s="1"/>
  <c r="O1453" i="1" s="1"/>
  <c r="M1454" i="1"/>
  <c r="N1454" i="1" s="1"/>
  <c r="O1454" i="1" s="1"/>
  <c r="M1455" i="1"/>
  <c r="N1455" i="1" s="1"/>
  <c r="O1455" i="1" s="1"/>
  <c r="M1456" i="1"/>
  <c r="N1456" i="1" s="1"/>
  <c r="O1456" i="1" s="1"/>
  <c r="M1457" i="1"/>
  <c r="N1457" i="1" s="1"/>
  <c r="O1457" i="1" s="1"/>
  <c r="M1458" i="1"/>
  <c r="N1458" i="1" s="1"/>
  <c r="O1458" i="1" s="1"/>
  <c r="M1459" i="1"/>
  <c r="N1459" i="1" s="1"/>
  <c r="O1459" i="1" s="1"/>
  <c r="M1460" i="1"/>
  <c r="N1460" i="1" s="1"/>
  <c r="O1460" i="1" s="1"/>
  <c r="M1461" i="1"/>
  <c r="N1461" i="1" s="1"/>
  <c r="O1461" i="1" s="1"/>
  <c r="M1462" i="1"/>
  <c r="N1462" i="1" s="1"/>
  <c r="O1462" i="1" s="1"/>
  <c r="M1463" i="1"/>
  <c r="N1463" i="1" s="1"/>
  <c r="O1463" i="1" s="1"/>
  <c r="M1464" i="1"/>
  <c r="N1464" i="1" s="1"/>
  <c r="O1464" i="1" s="1"/>
  <c r="M1465" i="1"/>
  <c r="N1465" i="1" s="1"/>
  <c r="O1465" i="1" s="1"/>
  <c r="M1466" i="1"/>
  <c r="N1466" i="1" s="1"/>
  <c r="O1466" i="1" s="1"/>
  <c r="M1467" i="1"/>
  <c r="N1467" i="1" s="1"/>
  <c r="O1467" i="1" s="1"/>
  <c r="M1468" i="1"/>
  <c r="N1468" i="1" s="1"/>
  <c r="O1468" i="1" s="1"/>
  <c r="M1469" i="1"/>
  <c r="N1469" i="1" s="1"/>
  <c r="O1469" i="1" s="1"/>
  <c r="M1470" i="1"/>
  <c r="N1470" i="1" s="1"/>
  <c r="O1470" i="1" s="1"/>
  <c r="M1471" i="1"/>
  <c r="N1471" i="1" s="1"/>
  <c r="O1471" i="1" s="1"/>
  <c r="M1472" i="1"/>
  <c r="N1472" i="1" s="1"/>
  <c r="O1472" i="1" s="1"/>
  <c r="M1473" i="1"/>
  <c r="N1473" i="1" s="1"/>
  <c r="O1473" i="1" s="1"/>
  <c r="M1474" i="1"/>
  <c r="N1474" i="1" s="1"/>
  <c r="O1474" i="1" s="1"/>
  <c r="M1475" i="1"/>
  <c r="N1475" i="1" s="1"/>
  <c r="O1475" i="1" s="1"/>
  <c r="M1476" i="1"/>
  <c r="N1476" i="1" s="1"/>
  <c r="O1476" i="1" s="1"/>
  <c r="M1477" i="1"/>
  <c r="N1477" i="1" s="1"/>
  <c r="O1477" i="1" s="1"/>
  <c r="M1478" i="1"/>
  <c r="N1478" i="1" s="1"/>
  <c r="O1478" i="1" s="1"/>
  <c r="M1479" i="1"/>
  <c r="N1479" i="1" s="1"/>
  <c r="O1479" i="1" s="1"/>
  <c r="M1480" i="1"/>
  <c r="N1480" i="1" s="1"/>
  <c r="O1480" i="1" s="1"/>
  <c r="M1481" i="1"/>
  <c r="N1481" i="1" s="1"/>
  <c r="O1481" i="1" s="1"/>
  <c r="M1482" i="1"/>
  <c r="N1482" i="1" s="1"/>
  <c r="O1482" i="1" s="1"/>
  <c r="M1483" i="1"/>
  <c r="N1483" i="1" s="1"/>
  <c r="O1483" i="1" s="1"/>
  <c r="M1484" i="1"/>
  <c r="N1484" i="1" s="1"/>
  <c r="O1484" i="1" s="1"/>
  <c r="M1485" i="1"/>
  <c r="N1485" i="1" s="1"/>
  <c r="O1485" i="1" s="1"/>
  <c r="M1486" i="1"/>
  <c r="N1486" i="1" s="1"/>
  <c r="O1486" i="1" s="1"/>
  <c r="M1487" i="1"/>
  <c r="N1487" i="1" s="1"/>
  <c r="O1487" i="1" s="1"/>
  <c r="M1488" i="1"/>
  <c r="N1488" i="1" s="1"/>
  <c r="O1488" i="1" s="1"/>
  <c r="M1489" i="1"/>
  <c r="N1489" i="1" s="1"/>
  <c r="O1489" i="1" s="1"/>
  <c r="M1490" i="1"/>
  <c r="N1490" i="1" s="1"/>
  <c r="O1490" i="1" s="1"/>
  <c r="M1491" i="1"/>
  <c r="N1491" i="1" s="1"/>
  <c r="O1491" i="1" s="1"/>
  <c r="M1492" i="1"/>
  <c r="N1492" i="1" s="1"/>
  <c r="O1492" i="1" s="1"/>
  <c r="M1493" i="1"/>
  <c r="N1493" i="1" s="1"/>
  <c r="O1493" i="1" s="1"/>
  <c r="M1494" i="1"/>
  <c r="N1494" i="1" s="1"/>
  <c r="O1494" i="1" s="1"/>
  <c r="M1495" i="1"/>
  <c r="N1495" i="1" s="1"/>
  <c r="O1495" i="1" s="1"/>
  <c r="M1496" i="1"/>
  <c r="N1496" i="1" s="1"/>
  <c r="O1496" i="1" s="1"/>
  <c r="M1497" i="1"/>
  <c r="N1497" i="1" s="1"/>
  <c r="O1497" i="1" s="1"/>
  <c r="M1498" i="1"/>
  <c r="N1498" i="1" s="1"/>
  <c r="O1498" i="1" s="1"/>
  <c r="M1499" i="1"/>
  <c r="N1499" i="1" s="1"/>
  <c r="O1499" i="1" s="1"/>
  <c r="M1500" i="1"/>
  <c r="N1500" i="1" s="1"/>
  <c r="O1500" i="1" s="1"/>
  <c r="M1501" i="1"/>
  <c r="N1501" i="1" s="1"/>
  <c r="O1501" i="1" s="1"/>
  <c r="M1502" i="1"/>
  <c r="N1502" i="1" s="1"/>
  <c r="O1502" i="1" s="1"/>
  <c r="M1503" i="1"/>
  <c r="N1503" i="1" s="1"/>
  <c r="O1503" i="1" s="1"/>
  <c r="M1504" i="1"/>
  <c r="N1504" i="1" s="1"/>
  <c r="O1504" i="1" s="1"/>
  <c r="M1505" i="1"/>
  <c r="N1505" i="1" s="1"/>
  <c r="O1505" i="1" s="1"/>
  <c r="M1506" i="1"/>
  <c r="N1506" i="1" s="1"/>
  <c r="O1506" i="1" s="1"/>
  <c r="M1507" i="1"/>
  <c r="N1507" i="1" s="1"/>
  <c r="O1507" i="1" s="1"/>
  <c r="M1508" i="1"/>
  <c r="N1508" i="1" s="1"/>
  <c r="O1508" i="1" s="1"/>
  <c r="M1509" i="1"/>
  <c r="N1509" i="1" s="1"/>
  <c r="O1509" i="1" s="1"/>
  <c r="M1510" i="1"/>
  <c r="N1510" i="1" s="1"/>
  <c r="O1510" i="1" s="1"/>
  <c r="M1511" i="1"/>
  <c r="N1511" i="1" s="1"/>
  <c r="O1511" i="1" s="1"/>
  <c r="M1512" i="1"/>
  <c r="N1512" i="1" s="1"/>
  <c r="O1512" i="1" s="1"/>
  <c r="M1513" i="1"/>
  <c r="N1513" i="1" s="1"/>
  <c r="O1513" i="1" s="1"/>
  <c r="M1514" i="1"/>
  <c r="N1514" i="1" s="1"/>
  <c r="O1514" i="1" s="1"/>
  <c r="M1515" i="1"/>
  <c r="N1515" i="1" s="1"/>
  <c r="O1515" i="1" s="1"/>
  <c r="M1516" i="1"/>
  <c r="N1516" i="1" s="1"/>
  <c r="O1516" i="1" s="1"/>
  <c r="M1517" i="1"/>
  <c r="N1517" i="1" s="1"/>
  <c r="O1517" i="1" s="1"/>
  <c r="M1518" i="1"/>
  <c r="N1518" i="1" s="1"/>
  <c r="O1518" i="1" s="1"/>
  <c r="M1519" i="1"/>
  <c r="N1519" i="1" s="1"/>
  <c r="O1519" i="1" s="1"/>
  <c r="M1520" i="1"/>
  <c r="N1520" i="1" s="1"/>
  <c r="O1520" i="1" s="1"/>
  <c r="M1521" i="1"/>
  <c r="N1521" i="1" s="1"/>
  <c r="O1521" i="1" s="1"/>
  <c r="M1522" i="1"/>
  <c r="N1522" i="1" s="1"/>
  <c r="O1522" i="1" s="1"/>
  <c r="M1523" i="1"/>
  <c r="N1523" i="1" s="1"/>
  <c r="O1523" i="1" s="1"/>
  <c r="M1524" i="1"/>
  <c r="N1524" i="1" s="1"/>
  <c r="O1524" i="1" s="1"/>
  <c r="M1525" i="1"/>
  <c r="N1525" i="1" s="1"/>
  <c r="O1525" i="1" s="1"/>
  <c r="M1526" i="1"/>
  <c r="N1526" i="1" s="1"/>
  <c r="O1526" i="1" s="1"/>
  <c r="M1527" i="1"/>
  <c r="N1527" i="1" s="1"/>
  <c r="O1527" i="1" s="1"/>
  <c r="M1528" i="1"/>
  <c r="N1528" i="1" s="1"/>
  <c r="O1528" i="1" s="1"/>
  <c r="M1529" i="1"/>
  <c r="N1529" i="1" s="1"/>
  <c r="O1529" i="1" s="1"/>
  <c r="M1530" i="1"/>
  <c r="N1530" i="1" s="1"/>
  <c r="O1530" i="1" s="1"/>
  <c r="M1531" i="1"/>
  <c r="N1531" i="1" s="1"/>
  <c r="O1531" i="1" s="1"/>
  <c r="M1532" i="1"/>
  <c r="N1532" i="1" s="1"/>
  <c r="O1532" i="1" s="1"/>
  <c r="M1533" i="1"/>
  <c r="N1533" i="1" s="1"/>
  <c r="O1533" i="1" s="1"/>
  <c r="M1534" i="1"/>
  <c r="N1534" i="1" s="1"/>
  <c r="O1534" i="1" s="1"/>
  <c r="M1535" i="1"/>
  <c r="N1535" i="1" s="1"/>
  <c r="O1535" i="1" s="1"/>
  <c r="M1536" i="1"/>
  <c r="N1536" i="1" s="1"/>
  <c r="O1536" i="1" s="1"/>
  <c r="M1537" i="1"/>
  <c r="N1537" i="1" s="1"/>
  <c r="O1537" i="1" s="1"/>
  <c r="M1538" i="1"/>
  <c r="N1538" i="1" s="1"/>
  <c r="O1538" i="1" s="1"/>
  <c r="M1539" i="1"/>
  <c r="N1539" i="1" s="1"/>
  <c r="O1539" i="1" s="1"/>
  <c r="M1540" i="1"/>
  <c r="N1540" i="1" s="1"/>
  <c r="O1540" i="1" s="1"/>
  <c r="M1541" i="1"/>
  <c r="N1541" i="1" s="1"/>
  <c r="O1541" i="1" s="1"/>
  <c r="M1542" i="1"/>
  <c r="N1542" i="1" s="1"/>
  <c r="O1542" i="1" s="1"/>
  <c r="M1543" i="1"/>
  <c r="N1543" i="1" s="1"/>
  <c r="O1543" i="1" s="1"/>
  <c r="M1544" i="1"/>
  <c r="N1544" i="1" s="1"/>
  <c r="O1544" i="1" s="1"/>
  <c r="M1545" i="1"/>
  <c r="N1545" i="1" s="1"/>
  <c r="O1545" i="1" s="1"/>
  <c r="M1546" i="1"/>
  <c r="N1546" i="1" s="1"/>
  <c r="O1546" i="1" s="1"/>
  <c r="M1547" i="1"/>
  <c r="N1547" i="1" s="1"/>
  <c r="O1547" i="1" s="1"/>
  <c r="M1548" i="1"/>
  <c r="N1548" i="1" s="1"/>
  <c r="O1548" i="1" s="1"/>
  <c r="M1549" i="1"/>
  <c r="N1549" i="1" s="1"/>
  <c r="O1549" i="1" s="1"/>
  <c r="M1550" i="1"/>
  <c r="N1550" i="1" s="1"/>
  <c r="O1550" i="1" s="1"/>
  <c r="M1551" i="1"/>
  <c r="N1551" i="1" s="1"/>
  <c r="O1551" i="1" s="1"/>
  <c r="M1552" i="1"/>
  <c r="N1552" i="1" s="1"/>
  <c r="O1552" i="1" s="1"/>
  <c r="M1553" i="1"/>
  <c r="N1553" i="1" s="1"/>
  <c r="O1553" i="1" s="1"/>
  <c r="M1554" i="1"/>
  <c r="N1554" i="1" s="1"/>
  <c r="O1554" i="1" s="1"/>
  <c r="M1555" i="1"/>
  <c r="N1555" i="1" s="1"/>
  <c r="O1555" i="1" s="1"/>
  <c r="M1556" i="1"/>
  <c r="N1556" i="1" s="1"/>
  <c r="O1556" i="1" s="1"/>
  <c r="M1557" i="1"/>
  <c r="N1557" i="1" s="1"/>
  <c r="O1557" i="1" s="1"/>
  <c r="M1558" i="1"/>
  <c r="N1558" i="1" s="1"/>
  <c r="O1558" i="1" s="1"/>
  <c r="M1559" i="1"/>
  <c r="N1559" i="1" s="1"/>
  <c r="O1559" i="1" s="1"/>
  <c r="M1560" i="1"/>
  <c r="N1560" i="1" s="1"/>
  <c r="O1560" i="1" s="1"/>
  <c r="M1561" i="1"/>
  <c r="N1561" i="1" s="1"/>
  <c r="O1561" i="1" s="1"/>
  <c r="M1562" i="1"/>
  <c r="N1562" i="1" s="1"/>
  <c r="O1562" i="1" s="1"/>
  <c r="M1563" i="1"/>
  <c r="N1563" i="1" s="1"/>
  <c r="O1563" i="1" s="1"/>
  <c r="M1564" i="1"/>
  <c r="N1564" i="1" s="1"/>
  <c r="O1564" i="1" s="1"/>
  <c r="M1565" i="1"/>
  <c r="N1565" i="1" s="1"/>
  <c r="O1565" i="1" s="1"/>
  <c r="M1566" i="1"/>
  <c r="N1566" i="1" s="1"/>
  <c r="O1566" i="1" s="1"/>
  <c r="M1567" i="1"/>
  <c r="N1567" i="1" s="1"/>
  <c r="O1567" i="1" s="1"/>
  <c r="M1568" i="1"/>
  <c r="N1568" i="1" s="1"/>
  <c r="O1568" i="1" s="1"/>
  <c r="M1569" i="1"/>
  <c r="N1569" i="1" s="1"/>
  <c r="O1569" i="1" s="1"/>
  <c r="M1570" i="1"/>
  <c r="N1570" i="1" s="1"/>
  <c r="O1570" i="1" s="1"/>
  <c r="M1571" i="1"/>
  <c r="N1571" i="1" s="1"/>
  <c r="O1571" i="1" s="1"/>
  <c r="M1572" i="1"/>
  <c r="N1572" i="1" s="1"/>
  <c r="O1572" i="1" s="1"/>
  <c r="M1573" i="1"/>
  <c r="N1573" i="1" s="1"/>
  <c r="O1573" i="1" s="1"/>
  <c r="M1574" i="1"/>
  <c r="N1574" i="1" s="1"/>
  <c r="O1574" i="1" s="1"/>
  <c r="M1575" i="1"/>
  <c r="N1575" i="1" s="1"/>
  <c r="O1575" i="1" s="1"/>
  <c r="M1576" i="1"/>
  <c r="N1576" i="1" s="1"/>
  <c r="O1576" i="1" s="1"/>
  <c r="M1577" i="1"/>
  <c r="N1577" i="1" s="1"/>
  <c r="O1577" i="1" s="1"/>
  <c r="M1578" i="1"/>
  <c r="N1578" i="1" s="1"/>
  <c r="O1578" i="1" s="1"/>
  <c r="M1579" i="1"/>
  <c r="N1579" i="1" s="1"/>
  <c r="O1579" i="1" s="1"/>
  <c r="M1580" i="1"/>
  <c r="N1580" i="1" s="1"/>
  <c r="O1580" i="1" s="1"/>
  <c r="M1581" i="1"/>
  <c r="N1581" i="1" s="1"/>
  <c r="O1581" i="1" s="1"/>
  <c r="M1582" i="1"/>
  <c r="N1582" i="1" s="1"/>
  <c r="O1582" i="1" s="1"/>
  <c r="M1583" i="1"/>
  <c r="N1583" i="1" s="1"/>
  <c r="O1583" i="1" s="1"/>
  <c r="M1584" i="1"/>
  <c r="N1584" i="1" s="1"/>
  <c r="O1584" i="1" s="1"/>
  <c r="M1585" i="1"/>
  <c r="N1585" i="1" s="1"/>
  <c r="O1585" i="1" s="1"/>
  <c r="M1586" i="1"/>
  <c r="N1586" i="1" s="1"/>
  <c r="O1586" i="1" s="1"/>
  <c r="M1587" i="1"/>
  <c r="N1587" i="1" s="1"/>
  <c r="O1587" i="1" s="1"/>
  <c r="M1588" i="1"/>
  <c r="N1588" i="1" s="1"/>
  <c r="O1588" i="1" s="1"/>
  <c r="M1589" i="1"/>
  <c r="N1589" i="1" s="1"/>
  <c r="O1589" i="1" s="1"/>
  <c r="M1590" i="1"/>
  <c r="N1590" i="1" s="1"/>
  <c r="O1590" i="1" s="1"/>
  <c r="M1591" i="1"/>
  <c r="N1591" i="1" s="1"/>
  <c r="O1591" i="1" s="1"/>
  <c r="M1592" i="1"/>
  <c r="N1592" i="1" s="1"/>
  <c r="O1592" i="1" s="1"/>
  <c r="M1593" i="1"/>
  <c r="N1593" i="1" s="1"/>
  <c r="O1593" i="1" s="1"/>
  <c r="M1594" i="1"/>
  <c r="N1594" i="1" s="1"/>
  <c r="O1594" i="1" s="1"/>
  <c r="M1595" i="1"/>
  <c r="N1595" i="1" s="1"/>
  <c r="O1595" i="1" s="1"/>
  <c r="M1596" i="1"/>
  <c r="N1596" i="1" s="1"/>
  <c r="O1596" i="1" s="1"/>
  <c r="M1597" i="1"/>
  <c r="N1597" i="1" s="1"/>
  <c r="O1597" i="1" s="1"/>
  <c r="M1598" i="1"/>
  <c r="N1598" i="1" s="1"/>
  <c r="O1598" i="1" s="1"/>
  <c r="M1599" i="1"/>
  <c r="N1599" i="1" s="1"/>
  <c r="O1599" i="1" s="1"/>
  <c r="M1600" i="1"/>
  <c r="N1600" i="1" s="1"/>
  <c r="O1600" i="1" s="1"/>
  <c r="M1601" i="1"/>
  <c r="N1601" i="1" s="1"/>
  <c r="O1601" i="1" s="1"/>
  <c r="M1602" i="1"/>
  <c r="N1602" i="1" s="1"/>
  <c r="O1602" i="1" s="1"/>
  <c r="M1603" i="1"/>
  <c r="N1603" i="1" s="1"/>
  <c r="O1603" i="1" s="1"/>
  <c r="M1604" i="1"/>
  <c r="N1604" i="1" s="1"/>
  <c r="O1604" i="1" s="1"/>
  <c r="M1605" i="1"/>
  <c r="N1605" i="1" s="1"/>
  <c r="O1605" i="1" s="1"/>
  <c r="M1606" i="1"/>
  <c r="N1606" i="1" s="1"/>
  <c r="O1606" i="1" s="1"/>
  <c r="M1607" i="1"/>
  <c r="N1607" i="1" s="1"/>
  <c r="O1607" i="1" s="1"/>
  <c r="M1608" i="1"/>
  <c r="N1608" i="1" s="1"/>
  <c r="O1608" i="1" s="1"/>
  <c r="M1609" i="1"/>
  <c r="N1609" i="1" s="1"/>
  <c r="O1609" i="1" s="1"/>
  <c r="M1610" i="1"/>
  <c r="N1610" i="1" s="1"/>
  <c r="O1610" i="1" s="1"/>
  <c r="M1611" i="1"/>
  <c r="N1611" i="1" s="1"/>
  <c r="O1611" i="1" s="1"/>
  <c r="M1612" i="1"/>
  <c r="N1612" i="1" s="1"/>
  <c r="O1612" i="1" s="1"/>
  <c r="M1613" i="1"/>
  <c r="N1613" i="1" s="1"/>
  <c r="O1613" i="1" s="1"/>
  <c r="M1614" i="1"/>
  <c r="N1614" i="1" s="1"/>
  <c r="O1614" i="1" s="1"/>
  <c r="M1615" i="1"/>
  <c r="N1615" i="1" s="1"/>
  <c r="O1615" i="1" s="1"/>
  <c r="M1616" i="1"/>
  <c r="N1616" i="1" s="1"/>
  <c r="O1616" i="1" s="1"/>
  <c r="M1617" i="1"/>
  <c r="N1617" i="1" s="1"/>
  <c r="O1617" i="1" s="1"/>
  <c r="M1618" i="1"/>
  <c r="N1618" i="1" s="1"/>
  <c r="O1618" i="1" s="1"/>
  <c r="M1619" i="1"/>
  <c r="N1619" i="1" s="1"/>
  <c r="O1619" i="1" s="1"/>
  <c r="M1620" i="1"/>
  <c r="N1620" i="1" s="1"/>
  <c r="O1620" i="1" s="1"/>
  <c r="M1621" i="1"/>
  <c r="N1621" i="1" s="1"/>
  <c r="O1621" i="1" s="1"/>
  <c r="M1622" i="1"/>
  <c r="N1622" i="1" s="1"/>
  <c r="O1622" i="1" s="1"/>
  <c r="M1623" i="1"/>
  <c r="N1623" i="1" s="1"/>
  <c r="O1623" i="1" s="1"/>
  <c r="M1624" i="1"/>
  <c r="N1624" i="1" s="1"/>
  <c r="O1624" i="1" s="1"/>
  <c r="M1625" i="1"/>
  <c r="N1625" i="1" s="1"/>
  <c r="O1625" i="1" s="1"/>
  <c r="M1626" i="1"/>
  <c r="N1626" i="1" s="1"/>
  <c r="O1626" i="1" s="1"/>
  <c r="M1627" i="1"/>
  <c r="N1627" i="1" s="1"/>
  <c r="O1627" i="1" s="1"/>
  <c r="M1628" i="1"/>
  <c r="N1628" i="1" s="1"/>
  <c r="O1628" i="1" s="1"/>
  <c r="M1629" i="1"/>
  <c r="N1629" i="1" s="1"/>
  <c r="O1629" i="1" s="1"/>
  <c r="M1630" i="1"/>
  <c r="N1630" i="1" s="1"/>
  <c r="O1630" i="1" s="1"/>
  <c r="M1631" i="1"/>
  <c r="N1631" i="1" s="1"/>
  <c r="O1631" i="1" s="1"/>
  <c r="M1632" i="1"/>
  <c r="N1632" i="1" s="1"/>
  <c r="O1632" i="1" s="1"/>
  <c r="M1633" i="1"/>
  <c r="N1633" i="1" s="1"/>
  <c r="O1633" i="1" s="1"/>
  <c r="M1634" i="1"/>
  <c r="N1634" i="1" s="1"/>
  <c r="O1634" i="1" s="1"/>
  <c r="M1635" i="1"/>
  <c r="N1635" i="1" s="1"/>
  <c r="O1635" i="1" s="1"/>
  <c r="M1636" i="1"/>
  <c r="N1636" i="1" s="1"/>
  <c r="O1636" i="1" s="1"/>
  <c r="M1637" i="1"/>
  <c r="N1637" i="1" s="1"/>
  <c r="O1637" i="1" s="1"/>
  <c r="M1638" i="1"/>
  <c r="N1638" i="1" s="1"/>
  <c r="O1638" i="1" s="1"/>
  <c r="M1639" i="1"/>
  <c r="N1639" i="1" s="1"/>
  <c r="O1639" i="1" s="1"/>
  <c r="M1640" i="1"/>
  <c r="N1640" i="1" s="1"/>
  <c r="O1640" i="1" s="1"/>
  <c r="M1641" i="1"/>
  <c r="N1641" i="1" s="1"/>
  <c r="O1641" i="1" s="1"/>
  <c r="M1642" i="1"/>
  <c r="N1642" i="1" s="1"/>
  <c r="O1642" i="1" s="1"/>
  <c r="M1643" i="1"/>
  <c r="N1643" i="1" s="1"/>
  <c r="O1643" i="1" s="1"/>
  <c r="M1644" i="1"/>
  <c r="N1644" i="1" s="1"/>
  <c r="O1644" i="1" s="1"/>
  <c r="M1645" i="1"/>
  <c r="N1645" i="1" s="1"/>
  <c r="O1645" i="1" s="1"/>
  <c r="M1646" i="1"/>
  <c r="N1646" i="1" s="1"/>
  <c r="O1646" i="1" s="1"/>
  <c r="M1647" i="1"/>
  <c r="N1647" i="1" s="1"/>
  <c r="O1647" i="1" s="1"/>
  <c r="M1648" i="1"/>
  <c r="N1648" i="1" s="1"/>
  <c r="O1648" i="1" s="1"/>
  <c r="M1649" i="1"/>
  <c r="N1649" i="1" s="1"/>
  <c r="O1649" i="1" s="1"/>
  <c r="M1650" i="1"/>
  <c r="N1650" i="1" s="1"/>
  <c r="O1650" i="1" s="1"/>
  <c r="M1651" i="1"/>
  <c r="N1651" i="1" s="1"/>
  <c r="O1651" i="1" s="1"/>
  <c r="M1652" i="1"/>
  <c r="N1652" i="1" s="1"/>
  <c r="O1652" i="1" s="1"/>
  <c r="M1653" i="1"/>
  <c r="N1653" i="1" s="1"/>
  <c r="O1653" i="1" s="1"/>
  <c r="M1654" i="1"/>
  <c r="N1654" i="1" s="1"/>
  <c r="O1654" i="1" s="1"/>
  <c r="M1655" i="1"/>
  <c r="N1655" i="1" s="1"/>
  <c r="O1655" i="1" s="1"/>
  <c r="M1656" i="1"/>
  <c r="N1656" i="1" s="1"/>
  <c r="O1656" i="1" s="1"/>
  <c r="M1657" i="1"/>
  <c r="N1657" i="1" s="1"/>
  <c r="O1657" i="1" s="1"/>
  <c r="M1658" i="1"/>
  <c r="N1658" i="1" s="1"/>
  <c r="O1658" i="1" s="1"/>
  <c r="M1659" i="1"/>
  <c r="N1659" i="1" s="1"/>
  <c r="O1659" i="1" s="1"/>
  <c r="M1660" i="1"/>
  <c r="N1660" i="1" s="1"/>
  <c r="O1660" i="1" s="1"/>
  <c r="M1661" i="1"/>
  <c r="N1661" i="1" s="1"/>
  <c r="O1661" i="1" s="1"/>
  <c r="M1662" i="1"/>
  <c r="N1662" i="1" s="1"/>
  <c r="O1662" i="1" s="1"/>
  <c r="M1663" i="1"/>
  <c r="N1663" i="1" s="1"/>
  <c r="O1663" i="1" s="1"/>
  <c r="M1664" i="1"/>
  <c r="N1664" i="1" s="1"/>
  <c r="O1664" i="1" s="1"/>
  <c r="M1665" i="1"/>
  <c r="N1665" i="1" s="1"/>
  <c r="O1665" i="1" s="1"/>
  <c r="M1666" i="1"/>
  <c r="N1666" i="1" s="1"/>
  <c r="O1666" i="1" s="1"/>
  <c r="M1667" i="1"/>
  <c r="N1667" i="1" s="1"/>
  <c r="O1667" i="1" s="1"/>
  <c r="M1668" i="1"/>
  <c r="N1668" i="1" s="1"/>
  <c r="O1668" i="1" s="1"/>
  <c r="M1669" i="1"/>
  <c r="N1669" i="1" s="1"/>
  <c r="O1669" i="1" s="1"/>
  <c r="M1670" i="1"/>
  <c r="N1670" i="1" s="1"/>
  <c r="O1670" i="1" s="1"/>
  <c r="M1671" i="1"/>
  <c r="N1671" i="1" s="1"/>
  <c r="O1671" i="1" s="1"/>
  <c r="M1672" i="1"/>
  <c r="N1672" i="1" s="1"/>
  <c r="O1672" i="1" s="1"/>
  <c r="M1673" i="1"/>
  <c r="N1673" i="1" s="1"/>
  <c r="O1673" i="1" s="1"/>
  <c r="M1674" i="1"/>
  <c r="N1674" i="1" s="1"/>
  <c r="O1674" i="1" s="1"/>
  <c r="M1675" i="1"/>
  <c r="N1675" i="1" s="1"/>
  <c r="O1675" i="1" s="1"/>
  <c r="M1676" i="1"/>
  <c r="N1676" i="1" s="1"/>
  <c r="O1676" i="1" s="1"/>
  <c r="M1677" i="1"/>
  <c r="N1677" i="1" s="1"/>
  <c r="O1677" i="1" s="1"/>
  <c r="M1678" i="1"/>
  <c r="N1678" i="1" s="1"/>
  <c r="O1678" i="1" s="1"/>
  <c r="M1679" i="1"/>
  <c r="N1679" i="1" s="1"/>
  <c r="O1679" i="1" s="1"/>
  <c r="M1680" i="1"/>
  <c r="N1680" i="1" s="1"/>
  <c r="O1680" i="1" s="1"/>
  <c r="M1681" i="1"/>
  <c r="N1681" i="1" s="1"/>
  <c r="O1681" i="1" s="1"/>
  <c r="M1682" i="1"/>
  <c r="N1682" i="1" s="1"/>
  <c r="O1682" i="1" s="1"/>
  <c r="M1683" i="1"/>
  <c r="N1683" i="1" s="1"/>
  <c r="O1683" i="1" s="1"/>
  <c r="M1684" i="1"/>
  <c r="N1684" i="1" s="1"/>
  <c r="O1684" i="1" s="1"/>
  <c r="M1685" i="1"/>
  <c r="N1685" i="1" s="1"/>
  <c r="O1685" i="1" s="1"/>
  <c r="M1686" i="1"/>
  <c r="N1686" i="1" s="1"/>
  <c r="O1686" i="1" s="1"/>
  <c r="M1687" i="1"/>
  <c r="N1687" i="1" s="1"/>
  <c r="O1687" i="1" s="1"/>
  <c r="M1688" i="1"/>
  <c r="N1688" i="1" s="1"/>
  <c r="O1688" i="1" s="1"/>
  <c r="M1689" i="1"/>
  <c r="N1689" i="1" s="1"/>
  <c r="O1689" i="1" s="1"/>
  <c r="M1690" i="1"/>
  <c r="N1690" i="1" s="1"/>
  <c r="O1690" i="1" s="1"/>
  <c r="M1691" i="1"/>
  <c r="N1691" i="1" s="1"/>
  <c r="O1691" i="1" s="1"/>
  <c r="M1692" i="1"/>
  <c r="N1692" i="1" s="1"/>
  <c r="O1692" i="1" s="1"/>
  <c r="M1693" i="1"/>
  <c r="N1693" i="1" s="1"/>
  <c r="O1693" i="1" s="1"/>
  <c r="M1694" i="1"/>
  <c r="N1694" i="1" s="1"/>
  <c r="O1694" i="1" s="1"/>
  <c r="M1695" i="1"/>
  <c r="N1695" i="1" s="1"/>
  <c r="O1695" i="1" s="1"/>
  <c r="M1696" i="1"/>
  <c r="N1696" i="1" s="1"/>
  <c r="O1696" i="1" s="1"/>
  <c r="M1697" i="1"/>
  <c r="N1697" i="1" s="1"/>
  <c r="O1697" i="1" s="1"/>
  <c r="M1698" i="1"/>
  <c r="N1698" i="1" s="1"/>
  <c r="O1698" i="1" s="1"/>
  <c r="M1699" i="1"/>
  <c r="N1699" i="1" s="1"/>
  <c r="O1699" i="1" s="1"/>
  <c r="M1700" i="1"/>
  <c r="N1700" i="1" s="1"/>
  <c r="O1700" i="1" s="1"/>
  <c r="M1701" i="1"/>
  <c r="N1701" i="1" s="1"/>
  <c r="O1701" i="1" s="1"/>
  <c r="M1702" i="1"/>
  <c r="N1702" i="1" s="1"/>
  <c r="O1702" i="1" s="1"/>
  <c r="M1703" i="1"/>
  <c r="N1703" i="1" s="1"/>
  <c r="O1703" i="1" s="1"/>
  <c r="M1704" i="1"/>
  <c r="N1704" i="1" s="1"/>
  <c r="O1704" i="1" s="1"/>
  <c r="M1705" i="1"/>
  <c r="N1705" i="1" s="1"/>
  <c r="O1705" i="1" s="1"/>
  <c r="M1706" i="1"/>
  <c r="N1706" i="1" s="1"/>
  <c r="O1706" i="1" s="1"/>
  <c r="M1707" i="1"/>
  <c r="N1707" i="1" s="1"/>
  <c r="O1707" i="1" s="1"/>
  <c r="M1708" i="1"/>
  <c r="N1708" i="1" s="1"/>
  <c r="O1708" i="1" s="1"/>
  <c r="M1709" i="1"/>
  <c r="N1709" i="1" s="1"/>
  <c r="O1709" i="1" s="1"/>
  <c r="M1710" i="1"/>
  <c r="N1710" i="1" s="1"/>
  <c r="O1710" i="1" s="1"/>
  <c r="M1711" i="1"/>
  <c r="N1711" i="1" s="1"/>
  <c r="O1711" i="1" s="1"/>
  <c r="M1712" i="1"/>
  <c r="N1712" i="1" s="1"/>
  <c r="O1712" i="1" s="1"/>
  <c r="M1713" i="1"/>
  <c r="N1713" i="1" s="1"/>
  <c r="O1713" i="1" s="1"/>
  <c r="M1714" i="1"/>
  <c r="N1714" i="1" s="1"/>
  <c r="O1714" i="1" s="1"/>
  <c r="M1715" i="1"/>
  <c r="N1715" i="1" s="1"/>
  <c r="O1715" i="1" s="1"/>
  <c r="M1716" i="1"/>
  <c r="N1716" i="1" s="1"/>
  <c r="O1716" i="1" s="1"/>
  <c r="M1717" i="1"/>
  <c r="N1717" i="1" s="1"/>
  <c r="O1717" i="1" s="1"/>
  <c r="M1718" i="1"/>
  <c r="N1718" i="1" s="1"/>
  <c r="O1718" i="1" s="1"/>
  <c r="M1719" i="1"/>
  <c r="N1719" i="1" s="1"/>
  <c r="O1719" i="1" s="1"/>
  <c r="M1720" i="1"/>
  <c r="N1720" i="1" s="1"/>
  <c r="O1720" i="1" s="1"/>
  <c r="M1721" i="1"/>
  <c r="N1721" i="1" s="1"/>
  <c r="O1721" i="1" s="1"/>
  <c r="M1722" i="1"/>
  <c r="N1722" i="1" s="1"/>
  <c r="O1722" i="1" s="1"/>
  <c r="M1723" i="1"/>
  <c r="N1723" i="1" s="1"/>
  <c r="O1723" i="1" s="1"/>
  <c r="M1724" i="1"/>
  <c r="N1724" i="1" s="1"/>
  <c r="O1724" i="1" s="1"/>
  <c r="M1725" i="1"/>
  <c r="N1725" i="1" s="1"/>
  <c r="O1725" i="1" s="1"/>
  <c r="M1726" i="1"/>
  <c r="N1726" i="1" s="1"/>
  <c r="O1726" i="1" s="1"/>
  <c r="M1727" i="1"/>
  <c r="N1727" i="1" s="1"/>
  <c r="O1727" i="1" s="1"/>
  <c r="M1728" i="1"/>
  <c r="N1728" i="1" s="1"/>
  <c r="O1728" i="1" s="1"/>
  <c r="M1729" i="1"/>
  <c r="N1729" i="1" s="1"/>
  <c r="O1729" i="1" s="1"/>
  <c r="M1730" i="1"/>
  <c r="N1730" i="1" s="1"/>
  <c r="O1730" i="1" s="1"/>
  <c r="M1731" i="1"/>
  <c r="N1731" i="1" s="1"/>
  <c r="O1731" i="1" s="1"/>
  <c r="M1732" i="1"/>
  <c r="N1732" i="1" s="1"/>
  <c r="O1732" i="1" s="1"/>
  <c r="M1733" i="1"/>
  <c r="N1733" i="1" s="1"/>
  <c r="O1733" i="1" s="1"/>
  <c r="M1734" i="1"/>
  <c r="N1734" i="1" s="1"/>
  <c r="O1734" i="1" s="1"/>
  <c r="M1735" i="1"/>
  <c r="N1735" i="1" s="1"/>
  <c r="O1735" i="1" s="1"/>
  <c r="M1736" i="1"/>
  <c r="N1736" i="1" s="1"/>
  <c r="O1736" i="1" s="1"/>
  <c r="M1737" i="1"/>
  <c r="N1737" i="1" s="1"/>
  <c r="O1737" i="1" s="1"/>
  <c r="M1738" i="1"/>
  <c r="N1738" i="1" s="1"/>
  <c r="O1738" i="1" s="1"/>
  <c r="M1739" i="1"/>
  <c r="N1739" i="1" s="1"/>
  <c r="O1739" i="1" s="1"/>
  <c r="M1740" i="1"/>
  <c r="N1740" i="1" s="1"/>
  <c r="O1740" i="1" s="1"/>
  <c r="M1741" i="1"/>
  <c r="N1741" i="1" s="1"/>
  <c r="O1741" i="1" s="1"/>
  <c r="M1742" i="1"/>
  <c r="N1742" i="1" s="1"/>
  <c r="O1742" i="1" s="1"/>
  <c r="M1743" i="1"/>
  <c r="N1743" i="1" s="1"/>
  <c r="O1743" i="1" s="1"/>
  <c r="M1744" i="1"/>
  <c r="N1744" i="1" s="1"/>
  <c r="O1744" i="1" s="1"/>
  <c r="M1745" i="1"/>
  <c r="N1745" i="1" s="1"/>
  <c r="O1745" i="1" s="1"/>
  <c r="M1746" i="1"/>
  <c r="N1746" i="1" s="1"/>
  <c r="O1746" i="1" s="1"/>
  <c r="M1747" i="1"/>
  <c r="N1747" i="1" s="1"/>
  <c r="O1747" i="1" s="1"/>
  <c r="M1748" i="1"/>
  <c r="N1748" i="1" s="1"/>
  <c r="O1748" i="1" s="1"/>
  <c r="M1749" i="1"/>
  <c r="N1749" i="1" s="1"/>
  <c r="O1749" i="1" s="1"/>
  <c r="M1750" i="1"/>
  <c r="N1750" i="1" s="1"/>
  <c r="O1750" i="1" s="1"/>
  <c r="M1751" i="1"/>
  <c r="N1751" i="1" s="1"/>
  <c r="O1751" i="1" s="1"/>
  <c r="M1752" i="1"/>
  <c r="N1752" i="1" s="1"/>
  <c r="O1752" i="1" s="1"/>
  <c r="M1753" i="1"/>
  <c r="N1753" i="1" s="1"/>
  <c r="O1753" i="1" s="1"/>
  <c r="M1754" i="1"/>
  <c r="N1754" i="1" s="1"/>
  <c r="O1754" i="1" s="1"/>
  <c r="M1755" i="1"/>
  <c r="N1755" i="1" s="1"/>
  <c r="O1755" i="1" s="1"/>
  <c r="M1756" i="1"/>
  <c r="N1756" i="1" s="1"/>
  <c r="O1756" i="1" s="1"/>
  <c r="M1757" i="1"/>
  <c r="N1757" i="1" s="1"/>
  <c r="O1757" i="1" s="1"/>
  <c r="M1758" i="1"/>
  <c r="N1758" i="1" s="1"/>
  <c r="O1758" i="1" s="1"/>
  <c r="M1759" i="1"/>
  <c r="N1759" i="1" s="1"/>
  <c r="O1759" i="1" s="1"/>
  <c r="M1760" i="1"/>
  <c r="N1760" i="1" s="1"/>
  <c r="O1760" i="1" s="1"/>
  <c r="M1761" i="1"/>
  <c r="N1761" i="1" s="1"/>
  <c r="O1761" i="1" s="1"/>
  <c r="M1762" i="1"/>
  <c r="N1762" i="1" s="1"/>
  <c r="O1762" i="1" s="1"/>
  <c r="M1763" i="1"/>
  <c r="N1763" i="1" s="1"/>
  <c r="O1763" i="1" s="1"/>
  <c r="M1764" i="1"/>
  <c r="N1764" i="1" s="1"/>
  <c r="O1764" i="1" s="1"/>
  <c r="M1765" i="1"/>
  <c r="N1765" i="1" s="1"/>
  <c r="O1765" i="1" s="1"/>
  <c r="M1766" i="1"/>
  <c r="N1766" i="1" s="1"/>
  <c r="O1766" i="1" s="1"/>
  <c r="M1767" i="1"/>
  <c r="N1767" i="1" s="1"/>
  <c r="O1767" i="1" s="1"/>
  <c r="M1768" i="1"/>
  <c r="N1768" i="1" s="1"/>
  <c r="O1768" i="1" s="1"/>
  <c r="M1769" i="1"/>
  <c r="N1769" i="1" s="1"/>
  <c r="O1769" i="1" s="1"/>
  <c r="M1770" i="1"/>
  <c r="N1770" i="1" s="1"/>
  <c r="O1770" i="1" s="1"/>
  <c r="M1771" i="1"/>
  <c r="N1771" i="1" s="1"/>
  <c r="O1771" i="1" s="1"/>
  <c r="M1772" i="1"/>
  <c r="N1772" i="1" s="1"/>
  <c r="O1772" i="1" s="1"/>
  <c r="M1773" i="1"/>
  <c r="N1773" i="1" s="1"/>
  <c r="O1773" i="1" s="1"/>
  <c r="M1774" i="1"/>
  <c r="N1774" i="1" s="1"/>
  <c r="O1774" i="1" s="1"/>
  <c r="M1775" i="1"/>
  <c r="N1775" i="1" s="1"/>
  <c r="O1775" i="1" s="1"/>
  <c r="M1776" i="1"/>
  <c r="N1776" i="1" s="1"/>
  <c r="O1776" i="1" s="1"/>
  <c r="M1777" i="1"/>
  <c r="N1777" i="1" s="1"/>
  <c r="O1777" i="1" s="1"/>
  <c r="M1778" i="1"/>
  <c r="N1778" i="1" s="1"/>
  <c r="O1778" i="1" s="1"/>
  <c r="M1779" i="1"/>
  <c r="N1779" i="1" s="1"/>
  <c r="O1779" i="1" s="1"/>
  <c r="M1780" i="1"/>
  <c r="N1780" i="1" s="1"/>
  <c r="O1780" i="1" s="1"/>
  <c r="M1781" i="1"/>
  <c r="N1781" i="1" s="1"/>
  <c r="O1781" i="1" s="1"/>
  <c r="M1782" i="1"/>
  <c r="N1782" i="1" s="1"/>
  <c r="O1782" i="1" s="1"/>
  <c r="M1783" i="1"/>
  <c r="N1783" i="1" s="1"/>
  <c r="O1783" i="1" s="1"/>
  <c r="M1784" i="1"/>
  <c r="N1784" i="1" s="1"/>
  <c r="O1784" i="1" s="1"/>
  <c r="M1785" i="1"/>
  <c r="N1785" i="1" s="1"/>
  <c r="O1785" i="1" s="1"/>
  <c r="M1786" i="1"/>
  <c r="N1786" i="1" s="1"/>
  <c r="O1786" i="1" s="1"/>
  <c r="M1787" i="1"/>
  <c r="N1787" i="1" s="1"/>
  <c r="O1787" i="1" s="1"/>
  <c r="M1788" i="1"/>
  <c r="N1788" i="1" s="1"/>
  <c r="O1788" i="1" s="1"/>
  <c r="M1789" i="1"/>
  <c r="N1789" i="1" s="1"/>
  <c r="O1789" i="1" s="1"/>
  <c r="M1790" i="1"/>
  <c r="N1790" i="1" s="1"/>
  <c r="O1790" i="1" s="1"/>
  <c r="M1791" i="1"/>
  <c r="N1791" i="1" s="1"/>
  <c r="O1791" i="1" s="1"/>
  <c r="M1792" i="1"/>
  <c r="N1792" i="1" s="1"/>
  <c r="O1792" i="1" s="1"/>
  <c r="M1793" i="1"/>
  <c r="N1793" i="1" s="1"/>
  <c r="O1793" i="1" s="1"/>
  <c r="M1794" i="1"/>
  <c r="N1794" i="1" s="1"/>
  <c r="O1794" i="1" s="1"/>
  <c r="M1795" i="1"/>
  <c r="N1795" i="1" s="1"/>
  <c r="O1795" i="1" s="1"/>
  <c r="M1796" i="1"/>
  <c r="N1796" i="1" s="1"/>
  <c r="O1796" i="1" s="1"/>
  <c r="M1797" i="1"/>
  <c r="N1797" i="1" s="1"/>
  <c r="O1797" i="1" s="1"/>
  <c r="M1798" i="1"/>
  <c r="N1798" i="1" s="1"/>
  <c r="O1798" i="1" s="1"/>
  <c r="M1799" i="1"/>
  <c r="N1799" i="1" s="1"/>
  <c r="O1799" i="1" s="1"/>
  <c r="M1800" i="1"/>
  <c r="N1800" i="1" s="1"/>
  <c r="O1800" i="1" s="1"/>
  <c r="M1801" i="1"/>
  <c r="N1801" i="1" s="1"/>
  <c r="O1801" i="1" s="1"/>
  <c r="M1802" i="1"/>
  <c r="N1802" i="1" s="1"/>
  <c r="O1802" i="1" s="1"/>
  <c r="M1803" i="1"/>
  <c r="N1803" i="1" s="1"/>
  <c r="O1803" i="1" s="1"/>
  <c r="M1804" i="1"/>
  <c r="N1804" i="1" s="1"/>
  <c r="O1804" i="1" s="1"/>
  <c r="M1805" i="1"/>
  <c r="N1805" i="1" s="1"/>
  <c r="O1805" i="1" s="1"/>
  <c r="M1806" i="1"/>
  <c r="N1806" i="1" s="1"/>
  <c r="O1806" i="1" s="1"/>
  <c r="M1807" i="1"/>
  <c r="N1807" i="1" s="1"/>
  <c r="O1807" i="1" s="1"/>
  <c r="M1808" i="1"/>
  <c r="N1808" i="1" s="1"/>
  <c r="O1808" i="1" s="1"/>
  <c r="M1809" i="1"/>
  <c r="N1809" i="1" s="1"/>
  <c r="O1809" i="1" s="1"/>
  <c r="M1810" i="1"/>
  <c r="N1810" i="1" s="1"/>
  <c r="O1810" i="1" s="1"/>
  <c r="M1811" i="1"/>
  <c r="N1811" i="1" s="1"/>
  <c r="O1811" i="1" s="1"/>
  <c r="M1812" i="1"/>
  <c r="N1812" i="1" s="1"/>
  <c r="O1812" i="1" s="1"/>
  <c r="M1813" i="1"/>
  <c r="N1813" i="1" s="1"/>
  <c r="O1813" i="1" s="1"/>
  <c r="M1814" i="1"/>
  <c r="N1814" i="1" s="1"/>
  <c r="O1814" i="1" s="1"/>
  <c r="M1815" i="1"/>
  <c r="N1815" i="1" s="1"/>
  <c r="O1815" i="1" s="1"/>
  <c r="M1816" i="1"/>
  <c r="N1816" i="1" s="1"/>
  <c r="O1816" i="1" s="1"/>
  <c r="M1817" i="1"/>
  <c r="N1817" i="1" s="1"/>
  <c r="O1817" i="1" s="1"/>
  <c r="M1818" i="1"/>
  <c r="N1818" i="1" s="1"/>
  <c r="O1818" i="1" s="1"/>
  <c r="M1819" i="1"/>
  <c r="N1819" i="1" s="1"/>
  <c r="O1819" i="1" s="1"/>
  <c r="M1820" i="1"/>
  <c r="N1820" i="1" s="1"/>
  <c r="O1820" i="1" s="1"/>
  <c r="M1821" i="1"/>
  <c r="N1821" i="1" s="1"/>
  <c r="O1821" i="1" s="1"/>
  <c r="M1822" i="1"/>
  <c r="N1822" i="1" s="1"/>
  <c r="O1822" i="1" s="1"/>
  <c r="M1823" i="1"/>
  <c r="N1823" i="1" s="1"/>
  <c r="O1823" i="1" s="1"/>
  <c r="M1824" i="1"/>
  <c r="N1824" i="1" s="1"/>
  <c r="O1824" i="1" s="1"/>
  <c r="M1825" i="1"/>
  <c r="N1825" i="1" s="1"/>
  <c r="O1825" i="1" s="1"/>
  <c r="M1826" i="1"/>
  <c r="N1826" i="1" s="1"/>
  <c r="O1826" i="1" s="1"/>
  <c r="M1827" i="1"/>
  <c r="N1827" i="1" s="1"/>
  <c r="O1827" i="1" s="1"/>
  <c r="M1828" i="1"/>
  <c r="N1828" i="1" s="1"/>
  <c r="O1828" i="1" s="1"/>
  <c r="M1829" i="1"/>
  <c r="N1829" i="1" s="1"/>
  <c r="O1829" i="1" s="1"/>
  <c r="M1830" i="1"/>
  <c r="N1830" i="1" s="1"/>
  <c r="O1830" i="1" s="1"/>
  <c r="M1831" i="1"/>
  <c r="N1831" i="1" s="1"/>
  <c r="O1831" i="1" s="1"/>
  <c r="M1832" i="1"/>
  <c r="N1832" i="1" s="1"/>
  <c r="O1832" i="1" s="1"/>
  <c r="M1833" i="1"/>
  <c r="N1833" i="1" s="1"/>
  <c r="O1833" i="1" s="1"/>
  <c r="M1834" i="1"/>
  <c r="N1834" i="1" s="1"/>
  <c r="O1834" i="1" s="1"/>
  <c r="M1835" i="1"/>
  <c r="N1835" i="1" s="1"/>
  <c r="O1835" i="1" s="1"/>
  <c r="M1836" i="1"/>
  <c r="N1836" i="1" s="1"/>
  <c r="O1836" i="1" s="1"/>
  <c r="M1837" i="1"/>
  <c r="N1837" i="1" s="1"/>
  <c r="O1837" i="1" s="1"/>
  <c r="M1838" i="1"/>
  <c r="N1838" i="1" s="1"/>
  <c r="O1838" i="1" s="1"/>
  <c r="M1839" i="1"/>
  <c r="N1839" i="1" s="1"/>
  <c r="O1839" i="1" s="1"/>
  <c r="M1840" i="1"/>
  <c r="N1840" i="1" s="1"/>
  <c r="O1840" i="1" s="1"/>
  <c r="M1841" i="1"/>
  <c r="N1841" i="1" s="1"/>
  <c r="O1841" i="1" s="1"/>
  <c r="M1842" i="1"/>
  <c r="N1842" i="1" s="1"/>
  <c r="O1842" i="1" s="1"/>
  <c r="M1843" i="1"/>
  <c r="N1843" i="1" s="1"/>
  <c r="O1843" i="1" s="1"/>
  <c r="M1844" i="1"/>
  <c r="N1844" i="1" s="1"/>
  <c r="O1844" i="1" s="1"/>
  <c r="M1845" i="1"/>
  <c r="N1845" i="1" s="1"/>
  <c r="O1845" i="1" s="1"/>
  <c r="M1846" i="1"/>
  <c r="N1846" i="1" s="1"/>
  <c r="O1846" i="1" s="1"/>
  <c r="M1847" i="1"/>
  <c r="N1847" i="1" s="1"/>
  <c r="O1847" i="1" s="1"/>
  <c r="M1848" i="1"/>
  <c r="N1848" i="1" s="1"/>
  <c r="O1848" i="1" s="1"/>
  <c r="M1849" i="1"/>
  <c r="N1849" i="1" s="1"/>
  <c r="O1849" i="1" s="1"/>
  <c r="M1850" i="1"/>
  <c r="N1850" i="1" s="1"/>
  <c r="O1850" i="1" s="1"/>
  <c r="M1851" i="1"/>
  <c r="N1851" i="1" s="1"/>
  <c r="O1851" i="1" s="1"/>
  <c r="M1852" i="1"/>
  <c r="N1852" i="1" s="1"/>
  <c r="O1852" i="1" s="1"/>
  <c r="M1853" i="1"/>
  <c r="N1853" i="1" s="1"/>
  <c r="O1853" i="1" s="1"/>
  <c r="M1854" i="1"/>
  <c r="N1854" i="1" s="1"/>
  <c r="O1854" i="1" s="1"/>
  <c r="M1855" i="1"/>
  <c r="N1855" i="1" s="1"/>
  <c r="O1855" i="1" s="1"/>
  <c r="M1856" i="1"/>
  <c r="N1856" i="1" s="1"/>
  <c r="O1856" i="1" s="1"/>
  <c r="M1857" i="1"/>
  <c r="N1857" i="1" s="1"/>
  <c r="O1857" i="1" s="1"/>
  <c r="M1858" i="1"/>
  <c r="N1858" i="1" s="1"/>
  <c r="O1858" i="1" s="1"/>
  <c r="M1859" i="1"/>
  <c r="N1859" i="1" s="1"/>
  <c r="O1859" i="1" s="1"/>
  <c r="M1860" i="1"/>
  <c r="N1860" i="1" s="1"/>
  <c r="O1860" i="1" s="1"/>
  <c r="M1861" i="1"/>
  <c r="N1861" i="1" s="1"/>
  <c r="O1861" i="1" s="1"/>
  <c r="M1862" i="1"/>
  <c r="N1862" i="1" s="1"/>
  <c r="O1862" i="1" s="1"/>
  <c r="M1863" i="1"/>
  <c r="N1863" i="1" s="1"/>
  <c r="O1863" i="1" s="1"/>
  <c r="M1864" i="1"/>
  <c r="N1864" i="1" s="1"/>
  <c r="O1864" i="1" s="1"/>
  <c r="M1865" i="1"/>
  <c r="N1865" i="1" s="1"/>
  <c r="O1865" i="1" s="1"/>
  <c r="M1866" i="1"/>
  <c r="N1866" i="1" s="1"/>
  <c r="O1866" i="1" s="1"/>
  <c r="M1867" i="1"/>
  <c r="N1867" i="1" s="1"/>
  <c r="O1867" i="1" s="1"/>
  <c r="M1868" i="1"/>
  <c r="N1868" i="1" s="1"/>
  <c r="O1868" i="1" s="1"/>
  <c r="M1869" i="1"/>
  <c r="N1869" i="1" s="1"/>
  <c r="O1869" i="1" s="1"/>
  <c r="M1870" i="1"/>
  <c r="N1870" i="1" s="1"/>
  <c r="O1870" i="1" s="1"/>
  <c r="M1871" i="1"/>
  <c r="N1871" i="1" s="1"/>
  <c r="O1871" i="1" s="1"/>
  <c r="M1872" i="1"/>
  <c r="N1872" i="1" s="1"/>
  <c r="O1872" i="1" s="1"/>
  <c r="M1873" i="1"/>
  <c r="N1873" i="1" s="1"/>
  <c r="O1873" i="1" s="1"/>
  <c r="M1874" i="1"/>
  <c r="N1874" i="1" s="1"/>
  <c r="O1874" i="1" s="1"/>
  <c r="M1875" i="1"/>
  <c r="N1875" i="1" s="1"/>
  <c r="O1875" i="1" s="1"/>
  <c r="M1876" i="1"/>
  <c r="N1876" i="1" s="1"/>
  <c r="O1876" i="1" s="1"/>
  <c r="M1877" i="1"/>
  <c r="N1877" i="1" s="1"/>
  <c r="O1877" i="1" s="1"/>
  <c r="M1878" i="1"/>
  <c r="N1878" i="1" s="1"/>
  <c r="O1878" i="1" s="1"/>
  <c r="M1879" i="1"/>
  <c r="N1879" i="1" s="1"/>
  <c r="O1879" i="1" s="1"/>
  <c r="M1880" i="1"/>
  <c r="N1880" i="1" s="1"/>
  <c r="O1880" i="1" s="1"/>
  <c r="M1881" i="1"/>
  <c r="N1881" i="1" s="1"/>
  <c r="O1881" i="1" s="1"/>
  <c r="M1882" i="1"/>
  <c r="N1882" i="1" s="1"/>
  <c r="O1882" i="1" s="1"/>
  <c r="M1883" i="1"/>
  <c r="N1883" i="1" s="1"/>
  <c r="O1883" i="1" s="1"/>
  <c r="M1884" i="1"/>
  <c r="N1884" i="1" s="1"/>
  <c r="O1884" i="1" s="1"/>
  <c r="M1885" i="1"/>
  <c r="N1885" i="1" s="1"/>
  <c r="O1885" i="1" s="1"/>
  <c r="M1886" i="1"/>
  <c r="N1886" i="1" s="1"/>
  <c r="O1886" i="1" s="1"/>
  <c r="M1887" i="1"/>
  <c r="N1887" i="1" s="1"/>
  <c r="O1887" i="1" s="1"/>
  <c r="M1888" i="1"/>
  <c r="N1888" i="1" s="1"/>
  <c r="O1888" i="1" s="1"/>
  <c r="M1889" i="1"/>
  <c r="N1889" i="1" s="1"/>
  <c r="O1889" i="1" s="1"/>
  <c r="M1890" i="1"/>
  <c r="N1890" i="1" s="1"/>
  <c r="O1890" i="1" s="1"/>
  <c r="M1891" i="1"/>
  <c r="N1891" i="1" s="1"/>
  <c r="O1891" i="1" s="1"/>
  <c r="M1892" i="1"/>
  <c r="N1892" i="1" s="1"/>
  <c r="O1892" i="1" s="1"/>
  <c r="M1893" i="1"/>
  <c r="N1893" i="1" s="1"/>
  <c r="O1893" i="1" s="1"/>
  <c r="M1894" i="1"/>
  <c r="N1894" i="1" s="1"/>
  <c r="O1894" i="1" s="1"/>
  <c r="M1895" i="1"/>
  <c r="N1895" i="1" s="1"/>
  <c r="O1895" i="1" s="1"/>
  <c r="M1896" i="1"/>
  <c r="N1896" i="1" s="1"/>
  <c r="O1896" i="1" s="1"/>
  <c r="M1897" i="1"/>
  <c r="N1897" i="1" s="1"/>
  <c r="O1897" i="1" s="1"/>
  <c r="M1898" i="1"/>
  <c r="N1898" i="1" s="1"/>
  <c r="O1898" i="1" s="1"/>
  <c r="M1899" i="1"/>
  <c r="N1899" i="1" s="1"/>
  <c r="O1899" i="1" s="1"/>
  <c r="M1900" i="1"/>
  <c r="N1900" i="1" s="1"/>
  <c r="O1900" i="1" s="1"/>
  <c r="M1901" i="1"/>
  <c r="N1901" i="1" s="1"/>
  <c r="O1901" i="1" s="1"/>
  <c r="M1902" i="1"/>
  <c r="N1902" i="1" s="1"/>
  <c r="O1902" i="1" s="1"/>
  <c r="M1903" i="1"/>
  <c r="N1903" i="1" s="1"/>
  <c r="O1903" i="1" s="1"/>
  <c r="M1904" i="1"/>
  <c r="N1904" i="1" s="1"/>
  <c r="O1904" i="1" s="1"/>
  <c r="M1905" i="1"/>
  <c r="N1905" i="1" s="1"/>
  <c r="O1905" i="1" s="1"/>
  <c r="M1906" i="1"/>
  <c r="N1906" i="1" s="1"/>
  <c r="O1906" i="1" s="1"/>
  <c r="M1907" i="1"/>
  <c r="N1907" i="1" s="1"/>
  <c r="O1907" i="1" s="1"/>
  <c r="M1908" i="1"/>
  <c r="N1908" i="1" s="1"/>
  <c r="O1908" i="1" s="1"/>
  <c r="M1909" i="1"/>
  <c r="N1909" i="1" s="1"/>
  <c r="O1909" i="1" s="1"/>
  <c r="M1910" i="1"/>
  <c r="N1910" i="1" s="1"/>
  <c r="O1910" i="1" s="1"/>
  <c r="M1911" i="1"/>
  <c r="N1911" i="1" s="1"/>
  <c r="O1911" i="1" s="1"/>
  <c r="M1912" i="1"/>
  <c r="N1912" i="1" s="1"/>
  <c r="O1912" i="1" s="1"/>
  <c r="M1913" i="1"/>
  <c r="N1913" i="1" s="1"/>
  <c r="O1913" i="1" s="1"/>
  <c r="M1914" i="1"/>
  <c r="N1914" i="1" s="1"/>
  <c r="O1914" i="1" s="1"/>
  <c r="M1915" i="1"/>
  <c r="N1915" i="1" s="1"/>
  <c r="O1915" i="1" s="1"/>
  <c r="M1916" i="1"/>
  <c r="N1916" i="1" s="1"/>
  <c r="O1916" i="1" s="1"/>
  <c r="M1917" i="1"/>
  <c r="N1917" i="1" s="1"/>
  <c r="O1917" i="1" s="1"/>
  <c r="M1918" i="1"/>
  <c r="N1918" i="1" s="1"/>
  <c r="O1918" i="1" s="1"/>
  <c r="M1919" i="1"/>
  <c r="N1919" i="1" s="1"/>
  <c r="O1919" i="1" s="1"/>
  <c r="M1920" i="1"/>
  <c r="N1920" i="1" s="1"/>
  <c r="O1920" i="1" s="1"/>
  <c r="M1921" i="1"/>
  <c r="N1921" i="1" s="1"/>
  <c r="O1921" i="1" s="1"/>
  <c r="M1922" i="1"/>
  <c r="N1922" i="1" s="1"/>
  <c r="O1922" i="1" s="1"/>
  <c r="M1923" i="1"/>
  <c r="N1923" i="1" s="1"/>
  <c r="O1923" i="1" s="1"/>
  <c r="M1924" i="1"/>
  <c r="N1924" i="1" s="1"/>
  <c r="O1924" i="1" s="1"/>
  <c r="M1925" i="1"/>
  <c r="N1925" i="1" s="1"/>
  <c r="O1925" i="1" s="1"/>
  <c r="M1926" i="1"/>
  <c r="N1926" i="1" s="1"/>
  <c r="O1926" i="1" s="1"/>
  <c r="M1927" i="1"/>
  <c r="N1927" i="1" s="1"/>
  <c r="O1927" i="1" s="1"/>
  <c r="M1928" i="1"/>
  <c r="N1928" i="1" s="1"/>
  <c r="O1928" i="1" s="1"/>
  <c r="M1929" i="1"/>
  <c r="N1929" i="1" s="1"/>
  <c r="O1929" i="1" s="1"/>
  <c r="M1930" i="1"/>
  <c r="N1930" i="1" s="1"/>
  <c r="O1930" i="1" s="1"/>
  <c r="M1931" i="1"/>
  <c r="N1931" i="1" s="1"/>
  <c r="O1931" i="1" s="1"/>
  <c r="M1932" i="1"/>
  <c r="N1932" i="1" s="1"/>
  <c r="O1932" i="1" s="1"/>
  <c r="M1933" i="1"/>
  <c r="N1933" i="1" s="1"/>
  <c r="O1933" i="1" s="1"/>
  <c r="M1934" i="1"/>
  <c r="N1934" i="1" s="1"/>
  <c r="O1934" i="1" s="1"/>
  <c r="M1935" i="1"/>
  <c r="N1935" i="1" s="1"/>
  <c r="O1935" i="1" s="1"/>
  <c r="M1936" i="1"/>
  <c r="N1936" i="1" s="1"/>
  <c r="O1936" i="1" s="1"/>
  <c r="M1937" i="1"/>
  <c r="N1937" i="1" s="1"/>
  <c r="O1937" i="1" s="1"/>
  <c r="M1938" i="1"/>
  <c r="N1938" i="1" s="1"/>
  <c r="O1938" i="1" s="1"/>
  <c r="M1939" i="1"/>
  <c r="N1939" i="1" s="1"/>
  <c r="O1939" i="1" s="1"/>
  <c r="M1940" i="1"/>
  <c r="N1940" i="1" s="1"/>
  <c r="O1940" i="1" s="1"/>
  <c r="M1941" i="1"/>
  <c r="N1941" i="1" s="1"/>
  <c r="O1941" i="1" s="1"/>
  <c r="M1942" i="1"/>
  <c r="N1942" i="1" s="1"/>
  <c r="O1942" i="1" s="1"/>
  <c r="M1943" i="1"/>
  <c r="N1943" i="1" s="1"/>
  <c r="O1943" i="1" s="1"/>
  <c r="M1944" i="1"/>
  <c r="N1944" i="1" s="1"/>
  <c r="O1944" i="1" s="1"/>
  <c r="M1945" i="1"/>
  <c r="N1945" i="1" s="1"/>
  <c r="O1945" i="1" s="1"/>
  <c r="M1946" i="1"/>
  <c r="N1946" i="1" s="1"/>
  <c r="O1946" i="1" s="1"/>
  <c r="M1947" i="1"/>
  <c r="N1947" i="1" s="1"/>
  <c r="O1947" i="1" s="1"/>
  <c r="M1948" i="1"/>
  <c r="N1948" i="1" s="1"/>
  <c r="O1948" i="1" s="1"/>
  <c r="M1949" i="1"/>
  <c r="N1949" i="1" s="1"/>
  <c r="O1949" i="1" s="1"/>
  <c r="M1950" i="1"/>
  <c r="N1950" i="1" s="1"/>
  <c r="O1950" i="1" s="1"/>
  <c r="M1951" i="1"/>
  <c r="N1951" i="1" s="1"/>
  <c r="O1951" i="1" s="1"/>
  <c r="M1952" i="1"/>
  <c r="N1952" i="1" s="1"/>
  <c r="O1952" i="1" s="1"/>
  <c r="M1953" i="1"/>
  <c r="N1953" i="1" s="1"/>
  <c r="O1953" i="1" s="1"/>
  <c r="M1954" i="1"/>
  <c r="N1954" i="1" s="1"/>
  <c r="O1954" i="1" s="1"/>
  <c r="M1955" i="1"/>
  <c r="N1955" i="1" s="1"/>
  <c r="O1955" i="1" s="1"/>
  <c r="M1956" i="1"/>
  <c r="N1956" i="1" s="1"/>
  <c r="O1956" i="1" s="1"/>
  <c r="M1957" i="1"/>
  <c r="N1957" i="1" s="1"/>
  <c r="O1957" i="1" s="1"/>
  <c r="M1958" i="1"/>
  <c r="N1958" i="1" s="1"/>
  <c r="O1958" i="1" s="1"/>
  <c r="M1959" i="1"/>
  <c r="N1959" i="1" s="1"/>
  <c r="O1959" i="1" s="1"/>
  <c r="M1960" i="1"/>
  <c r="N1960" i="1" s="1"/>
  <c r="O1960" i="1" s="1"/>
  <c r="M1961" i="1"/>
  <c r="N1961" i="1" s="1"/>
  <c r="O1961" i="1" s="1"/>
  <c r="M1962" i="1"/>
  <c r="N1962" i="1" s="1"/>
  <c r="O1962" i="1" s="1"/>
  <c r="M1963" i="1"/>
  <c r="N1963" i="1" s="1"/>
  <c r="O1963" i="1" s="1"/>
  <c r="M1964" i="1"/>
  <c r="N1964" i="1" s="1"/>
  <c r="O1964" i="1" s="1"/>
  <c r="M1965" i="1"/>
  <c r="N1965" i="1" s="1"/>
  <c r="O1965" i="1" s="1"/>
  <c r="M1966" i="1"/>
  <c r="N1966" i="1" s="1"/>
  <c r="O1966" i="1" s="1"/>
  <c r="M1967" i="1"/>
  <c r="N1967" i="1" s="1"/>
  <c r="O1967" i="1" s="1"/>
  <c r="M1968" i="1"/>
  <c r="N1968" i="1" s="1"/>
  <c r="O1968" i="1" s="1"/>
  <c r="M1969" i="1"/>
  <c r="N1969" i="1" s="1"/>
  <c r="O1969" i="1" s="1"/>
  <c r="M1970" i="1"/>
  <c r="N1970" i="1" s="1"/>
  <c r="O1970" i="1" s="1"/>
  <c r="M1971" i="1"/>
  <c r="N1971" i="1" s="1"/>
  <c r="O1971" i="1" s="1"/>
  <c r="M1972" i="1"/>
  <c r="N1972" i="1" s="1"/>
  <c r="O1972" i="1" s="1"/>
  <c r="M1973" i="1"/>
  <c r="N1973" i="1" s="1"/>
  <c r="O1973" i="1" s="1"/>
  <c r="M1974" i="1"/>
  <c r="N1974" i="1" s="1"/>
  <c r="O1974" i="1" s="1"/>
  <c r="M1975" i="1"/>
  <c r="N1975" i="1" s="1"/>
  <c r="O1975" i="1" s="1"/>
  <c r="M1976" i="1"/>
  <c r="N1976" i="1" s="1"/>
  <c r="O1976" i="1" s="1"/>
  <c r="M1977" i="1"/>
  <c r="N1977" i="1" s="1"/>
  <c r="O1977" i="1" s="1"/>
  <c r="M1978" i="1"/>
  <c r="N1978" i="1" s="1"/>
  <c r="O1978" i="1" s="1"/>
  <c r="M1979" i="1"/>
  <c r="N1979" i="1" s="1"/>
  <c r="O1979" i="1" s="1"/>
  <c r="M1980" i="1"/>
  <c r="N1980" i="1" s="1"/>
  <c r="O1980" i="1" s="1"/>
  <c r="M1981" i="1"/>
  <c r="N1981" i="1" s="1"/>
  <c r="O1981" i="1" s="1"/>
  <c r="M1982" i="1"/>
  <c r="N1982" i="1" s="1"/>
  <c r="O1982" i="1" s="1"/>
  <c r="M1983" i="1"/>
  <c r="N1983" i="1" s="1"/>
  <c r="O1983" i="1" s="1"/>
  <c r="M1984" i="1"/>
  <c r="N1984" i="1" s="1"/>
  <c r="O1984" i="1" s="1"/>
  <c r="M1985" i="1"/>
  <c r="N1985" i="1" s="1"/>
  <c r="O1985" i="1" s="1"/>
  <c r="M1986" i="1"/>
  <c r="N1986" i="1" s="1"/>
  <c r="O1986" i="1" s="1"/>
  <c r="M1987" i="1"/>
  <c r="N1987" i="1" s="1"/>
  <c r="O1987" i="1" s="1"/>
  <c r="M1988" i="1"/>
  <c r="N1988" i="1" s="1"/>
  <c r="O1988" i="1" s="1"/>
  <c r="M1989" i="1"/>
  <c r="N1989" i="1" s="1"/>
  <c r="O1989" i="1" s="1"/>
  <c r="M1990" i="1"/>
  <c r="N1990" i="1" s="1"/>
  <c r="O1990" i="1" s="1"/>
  <c r="M1991" i="1"/>
  <c r="N1991" i="1" s="1"/>
  <c r="O1991" i="1" s="1"/>
  <c r="M1992" i="1"/>
  <c r="N1992" i="1" s="1"/>
  <c r="O1992" i="1" s="1"/>
  <c r="M1993" i="1"/>
  <c r="N1993" i="1" s="1"/>
  <c r="O1993" i="1" s="1"/>
  <c r="M1994" i="1"/>
  <c r="N1994" i="1" s="1"/>
  <c r="O1994" i="1" s="1"/>
  <c r="M1995" i="1"/>
  <c r="N1995" i="1" s="1"/>
  <c r="O1995" i="1" s="1"/>
  <c r="M1996" i="1"/>
  <c r="N1996" i="1" s="1"/>
  <c r="O1996" i="1" s="1"/>
  <c r="M1997" i="1"/>
  <c r="N1997" i="1" s="1"/>
  <c r="O1997" i="1" s="1"/>
  <c r="M1998" i="1"/>
  <c r="N1998" i="1" s="1"/>
  <c r="O1998" i="1" s="1"/>
  <c r="M1999" i="1"/>
  <c r="N1999" i="1" s="1"/>
  <c r="O1999" i="1" s="1"/>
  <c r="M2000" i="1"/>
  <c r="N2000" i="1" s="1"/>
  <c r="O2000" i="1" s="1"/>
  <c r="M2001" i="1"/>
  <c r="N2001" i="1" s="1"/>
  <c r="O2001" i="1" s="1"/>
  <c r="M2002" i="1"/>
  <c r="N2002" i="1" s="1"/>
  <c r="O2002" i="1" s="1"/>
  <c r="M2003" i="1"/>
  <c r="N2003" i="1" s="1"/>
  <c r="O2003" i="1" s="1"/>
  <c r="M2004" i="1"/>
  <c r="N2004" i="1" s="1"/>
  <c r="O2004" i="1" s="1"/>
  <c r="M2005" i="1"/>
  <c r="N2005" i="1" s="1"/>
  <c r="O2005" i="1" s="1"/>
  <c r="M2006" i="1"/>
  <c r="N2006" i="1" s="1"/>
  <c r="O2006" i="1" s="1"/>
  <c r="M2007" i="1"/>
  <c r="N2007" i="1" s="1"/>
  <c r="O2007" i="1" s="1"/>
  <c r="M2008" i="1"/>
  <c r="N2008" i="1" s="1"/>
  <c r="O2008" i="1" s="1"/>
  <c r="M2009" i="1"/>
  <c r="N2009" i="1" s="1"/>
  <c r="O2009" i="1" s="1"/>
  <c r="M2010" i="1"/>
  <c r="N2010" i="1" s="1"/>
  <c r="O2010" i="1" s="1"/>
  <c r="M2011" i="1"/>
  <c r="N2011" i="1" s="1"/>
  <c r="O2011" i="1" s="1"/>
  <c r="M2012" i="1"/>
  <c r="N2012" i="1" s="1"/>
  <c r="O2012" i="1" s="1"/>
  <c r="M2013" i="1"/>
  <c r="N2013" i="1" s="1"/>
  <c r="O2013" i="1" s="1"/>
  <c r="M2014" i="1"/>
  <c r="N2014" i="1" s="1"/>
  <c r="O2014" i="1" s="1"/>
  <c r="M2015" i="1"/>
  <c r="N2015" i="1" s="1"/>
  <c r="O2015" i="1" s="1"/>
  <c r="M2016" i="1"/>
  <c r="N2016" i="1" s="1"/>
  <c r="O2016" i="1" s="1"/>
  <c r="M2017" i="1"/>
  <c r="N2017" i="1" s="1"/>
  <c r="O2017" i="1" s="1"/>
  <c r="M2018" i="1"/>
  <c r="N2018" i="1" s="1"/>
  <c r="O2018" i="1" s="1"/>
  <c r="M2019" i="1"/>
  <c r="N2019" i="1" s="1"/>
  <c r="O2019" i="1" s="1"/>
  <c r="M2020" i="1"/>
  <c r="N2020" i="1" s="1"/>
  <c r="O2020" i="1" s="1"/>
  <c r="M2021" i="1"/>
  <c r="N2021" i="1" s="1"/>
  <c r="O2021" i="1" s="1"/>
  <c r="M2022" i="1"/>
  <c r="N2022" i="1" s="1"/>
  <c r="O2022" i="1" s="1"/>
  <c r="M2023" i="1"/>
  <c r="N2023" i="1" s="1"/>
  <c r="O2023" i="1" s="1"/>
  <c r="M2024" i="1"/>
  <c r="N2024" i="1" s="1"/>
  <c r="O2024" i="1" s="1"/>
  <c r="M2025" i="1"/>
  <c r="N2025" i="1" s="1"/>
  <c r="O2025" i="1" s="1"/>
  <c r="M2026" i="1"/>
  <c r="N2026" i="1" s="1"/>
  <c r="O2026" i="1" s="1"/>
  <c r="M2027" i="1"/>
  <c r="N2027" i="1" s="1"/>
  <c r="O2027" i="1" s="1"/>
  <c r="M2028" i="1"/>
  <c r="N2028" i="1" s="1"/>
  <c r="O2028" i="1" s="1"/>
  <c r="M2029" i="1"/>
  <c r="N2029" i="1" s="1"/>
  <c r="O2029" i="1" s="1"/>
  <c r="M2030" i="1"/>
  <c r="N2030" i="1" s="1"/>
  <c r="O2030" i="1" s="1"/>
  <c r="M2031" i="1"/>
  <c r="N2031" i="1" s="1"/>
  <c r="O2031" i="1" s="1"/>
  <c r="M2032" i="1"/>
  <c r="N2032" i="1" s="1"/>
  <c r="O2032" i="1" s="1"/>
  <c r="M2033" i="1"/>
  <c r="N2033" i="1" s="1"/>
  <c r="O2033" i="1" s="1"/>
  <c r="M2034" i="1"/>
  <c r="N2034" i="1" s="1"/>
  <c r="O2034" i="1" s="1"/>
  <c r="M2035" i="1"/>
  <c r="N2035" i="1" s="1"/>
  <c r="O2035" i="1" s="1"/>
  <c r="M2036" i="1"/>
  <c r="N2036" i="1" s="1"/>
  <c r="O2036" i="1" s="1"/>
  <c r="M2037" i="1"/>
  <c r="N2037" i="1" s="1"/>
  <c r="O2037" i="1" s="1"/>
  <c r="M2038" i="1"/>
  <c r="N2038" i="1" s="1"/>
  <c r="O2038" i="1" s="1"/>
  <c r="M2039" i="1"/>
  <c r="N2039" i="1" s="1"/>
  <c r="O2039" i="1" s="1"/>
  <c r="M2040" i="1"/>
  <c r="N2040" i="1" s="1"/>
  <c r="O2040" i="1" s="1"/>
  <c r="M2041" i="1"/>
  <c r="N2041" i="1" s="1"/>
  <c r="O2041" i="1" s="1"/>
  <c r="M2042" i="1"/>
  <c r="N2042" i="1" s="1"/>
  <c r="O2042" i="1" s="1"/>
  <c r="M2043" i="1"/>
  <c r="N2043" i="1" s="1"/>
  <c r="O2043" i="1" s="1"/>
  <c r="M2044" i="1"/>
  <c r="N2044" i="1" s="1"/>
  <c r="O2044" i="1" s="1"/>
  <c r="M2045" i="1"/>
  <c r="N2045" i="1" s="1"/>
  <c r="O2045" i="1" s="1"/>
  <c r="M2046" i="1"/>
  <c r="N2046" i="1" s="1"/>
  <c r="O2046" i="1" s="1"/>
  <c r="M2047" i="1"/>
  <c r="N2047" i="1" s="1"/>
  <c r="O2047" i="1" s="1"/>
  <c r="M2048" i="1"/>
  <c r="N2048" i="1" s="1"/>
  <c r="O2048" i="1" s="1"/>
  <c r="M2049" i="1"/>
  <c r="N2049" i="1" s="1"/>
  <c r="O2049" i="1" s="1"/>
  <c r="M2050" i="1"/>
  <c r="N2050" i="1" s="1"/>
  <c r="O2050" i="1" s="1"/>
  <c r="M2051" i="1"/>
  <c r="N2051" i="1" s="1"/>
  <c r="O2051" i="1" s="1"/>
  <c r="M2052" i="1"/>
  <c r="N2052" i="1" s="1"/>
  <c r="O2052" i="1" s="1"/>
  <c r="M2053" i="1"/>
  <c r="N2053" i="1" s="1"/>
  <c r="O2053" i="1" s="1"/>
  <c r="M2054" i="1"/>
  <c r="N2054" i="1" s="1"/>
  <c r="O2054" i="1" s="1"/>
  <c r="M2055" i="1"/>
  <c r="N2055" i="1" s="1"/>
  <c r="O2055" i="1" s="1"/>
  <c r="M2056" i="1"/>
  <c r="N2056" i="1" s="1"/>
  <c r="O2056" i="1" s="1"/>
  <c r="M2057" i="1"/>
  <c r="N2057" i="1" s="1"/>
  <c r="O2057" i="1" s="1"/>
  <c r="M2058" i="1"/>
  <c r="N2058" i="1" s="1"/>
  <c r="O2058" i="1" s="1"/>
  <c r="M2059" i="1"/>
  <c r="N2059" i="1" s="1"/>
  <c r="O2059" i="1" s="1"/>
  <c r="M2060" i="1"/>
  <c r="N2060" i="1" s="1"/>
  <c r="O2060" i="1" s="1"/>
  <c r="M2061" i="1"/>
  <c r="N2061" i="1" s="1"/>
  <c r="O2061" i="1" s="1"/>
  <c r="M2062" i="1"/>
  <c r="N2062" i="1" s="1"/>
  <c r="O2062" i="1" s="1"/>
  <c r="M2063" i="1"/>
  <c r="N2063" i="1" s="1"/>
  <c r="O2063" i="1" s="1"/>
  <c r="M2064" i="1"/>
  <c r="N2064" i="1" s="1"/>
  <c r="O2064" i="1" s="1"/>
  <c r="M2065" i="1"/>
  <c r="N2065" i="1" s="1"/>
  <c r="O2065" i="1" s="1"/>
  <c r="M2066" i="1"/>
  <c r="N2066" i="1" s="1"/>
  <c r="O2066" i="1" s="1"/>
  <c r="M2067" i="1"/>
  <c r="N2067" i="1" s="1"/>
  <c r="O2067" i="1" s="1"/>
  <c r="M2068" i="1"/>
  <c r="N2068" i="1" s="1"/>
  <c r="O2068" i="1" s="1"/>
  <c r="M2069" i="1"/>
  <c r="N2069" i="1" s="1"/>
  <c r="O2069" i="1" s="1"/>
  <c r="M2070" i="1"/>
  <c r="N2070" i="1" s="1"/>
  <c r="O2070" i="1" s="1"/>
  <c r="M2071" i="1"/>
  <c r="N2071" i="1" s="1"/>
  <c r="O2071" i="1" s="1"/>
  <c r="M2072" i="1"/>
  <c r="N2072" i="1" s="1"/>
  <c r="O2072" i="1" s="1"/>
  <c r="M2073" i="1"/>
  <c r="N2073" i="1" s="1"/>
  <c r="O2073" i="1" s="1"/>
  <c r="M2074" i="1"/>
  <c r="N2074" i="1" s="1"/>
  <c r="O2074" i="1" s="1"/>
  <c r="M2075" i="1"/>
  <c r="N2075" i="1" s="1"/>
  <c r="O2075" i="1" s="1"/>
  <c r="M2076" i="1"/>
  <c r="N2076" i="1" s="1"/>
  <c r="O2076" i="1" s="1"/>
  <c r="M2077" i="1"/>
  <c r="N2077" i="1" s="1"/>
  <c r="O2077" i="1" s="1"/>
  <c r="M2078" i="1"/>
  <c r="N2078" i="1" s="1"/>
  <c r="O2078" i="1" s="1"/>
  <c r="M2079" i="1"/>
  <c r="N2079" i="1" s="1"/>
  <c r="O2079" i="1" s="1"/>
  <c r="M2080" i="1"/>
  <c r="N2080" i="1" s="1"/>
  <c r="O2080" i="1" s="1"/>
  <c r="M2081" i="1"/>
  <c r="N2081" i="1" s="1"/>
  <c r="O2081" i="1" s="1"/>
  <c r="M2082" i="1"/>
  <c r="N2082" i="1" s="1"/>
  <c r="O2082" i="1" s="1"/>
  <c r="M2083" i="1"/>
  <c r="N2083" i="1" s="1"/>
  <c r="O2083" i="1" s="1"/>
  <c r="M2084" i="1"/>
  <c r="N2084" i="1" s="1"/>
  <c r="O2084" i="1" s="1"/>
  <c r="M2085" i="1"/>
  <c r="N2085" i="1" s="1"/>
  <c r="O2085" i="1" s="1"/>
  <c r="M2086" i="1"/>
  <c r="N2086" i="1" s="1"/>
  <c r="O2086" i="1" s="1"/>
  <c r="M2087" i="1"/>
  <c r="N2087" i="1" s="1"/>
  <c r="O2087" i="1" s="1"/>
  <c r="M2088" i="1"/>
  <c r="N2088" i="1" s="1"/>
  <c r="O2088" i="1" s="1"/>
  <c r="M2089" i="1"/>
  <c r="N2089" i="1" s="1"/>
  <c r="O2089" i="1" s="1"/>
  <c r="M2090" i="1"/>
  <c r="N2090" i="1" s="1"/>
  <c r="O2090" i="1" s="1"/>
  <c r="M2091" i="1"/>
  <c r="N2091" i="1" s="1"/>
  <c r="O2091" i="1" s="1"/>
  <c r="M2092" i="1"/>
  <c r="N2092" i="1" s="1"/>
  <c r="O2092" i="1" s="1"/>
  <c r="M2093" i="1"/>
  <c r="N2093" i="1" s="1"/>
  <c r="O2093" i="1" s="1"/>
  <c r="M2094" i="1"/>
  <c r="N2094" i="1" s="1"/>
  <c r="O2094" i="1" s="1"/>
  <c r="M2095" i="1"/>
  <c r="N2095" i="1" s="1"/>
  <c r="O2095" i="1" s="1"/>
  <c r="M2096" i="1"/>
  <c r="N2096" i="1" s="1"/>
  <c r="O2096" i="1" s="1"/>
  <c r="M2097" i="1"/>
  <c r="N2097" i="1" s="1"/>
  <c r="O2097" i="1" s="1"/>
  <c r="M2098" i="1"/>
  <c r="N2098" i="1" s="1"/>
  <c r="O2098" i="1" s="1"/>
  <c r="M2099" i="1"/>
  <c r="N2099" i="1" s="1"/>
  <c r="O2099" i="1" s="1"/>
  <c r="M2100" i="1"/>
  <c r="N2100" i="1" s="1"/>
  <c r="O2100" i="1" s="1"/>
  <c r="M2101" i="1"/>
  <c r="N2101" i="1" s="1"/>
  <c r="O2101" i="1" s="1"/>
  <c r="M2102" i="1"/>
  <c r="N2102" i="1" s="1"/>
  <c r="O2102" i="1" s="1"/>
  <c r="M2103" i="1"/>
  <c r="N2103" i="1" s="1"/>
  <c r="O2103" i="1" s="1"/>
  <c r="M2104" i="1"/>
  <c r="N2104" i="1" s="1"/>
  <c r="O2104" i="1" s="1"/>
  <c r="M2105" i="1"/>
  <c r="N2105" i="1" s="1"/>
  <c r="O2105" i="1" s="1"/>
  <c r="M2106" i="1"/>
  <c r="N2106" i="1" s="1"/>
  <c r="O2106" i="1" s="1"/>
  <c r="M2107" i="1"/>
  <c r="N2107" i="1" s="1"/>
  <c r="O2107" i="1" s="1"/>
  <c r="M2108" i="1"/>
  <c r="N2108" i="1" s="1"/>
  <c r="O2108" i="1" s="1"/>
  <c r="M2109" i="1"/>
  <c r="N2109" i="1" s="1"/>
  <c r="O2109" i="1" s="1"/>
  <c r="M2110" i="1"/>
  <c r="N2110" i="1" s="1"/>
  <c r="O2110" i="1" s="1"/>
  <c r="M2111" i="1"/>
  <c r="N2111" i="1" s="1"/>
  <c r="O2111" i="1" s="1"/>
  <c r="M2112" i="1"/>
  <c r="N2112" i="1" s="1"/>
  <c r="O2112" i="1" s="1"/>
  <c r="M2113" i="1"/>
  <c r="N2113" i="1" s="1"/>
  <c r="O2113" i="1" s="1"/>
  <c r="M2114" i="1"/>
  <c r="N2114" i="1" s="1"/>
  <c r="O2114" i="1" s="1"/>
  <c r="M2115" i="1"/>
  <c r="N2115" i="1" s="1"/>
  <c r="O2115" i="1" s="1"/>
  <c r="M2116" i="1"/>
  <c r="N2116" i="1" s="1"/>
  <c r="O2116" i="1" s="1"/>
  <c r="M2117" i="1"/>
  <c r="N2117" i="1" s="1"/>
  <c r="O2117" i="1" s="1"/>
  <c r="M2118" i="1"/>
  <c r="N2118" i="1" s="1"/>
  <c r="O2118" i="1" s="1"/>
  <c r="M2119" i="1"/>
  <c r="N2119" i="1" s="1"/>
  <c r="O2119" i="1" s="1"/>
  <c r="M2120" i="1"/>
  <c r="N2120" i="1" s="1"/>
  <c r="O2120" i="1" s="1"/>
  <c r="M2121" i="1"/>
  <c r="N2121" i="1" s="1"/>
  <c r="O2121" i="1" s="1"/>
  <c r="M2122" i="1"/>
  <c r="N2122" i="1" s="1"/>
  <c r="O2122" i="1" s="1"/>
  <c r="M2123" i="1"/>
  <c r="N2123" i="1" s="1"/>
  <c r="O2123" i="1" s="1"/>
  <c r="M2124" i="1"/>
  <c r="N2124" i="1" s="1"/>
  <c r="O2124" i="1" s="1"/>
  <c r="M2125" i="1"/>
  <c r="N2125" i="1" s="1"/>
  <c r="O2125" i="1" s="1"/>
  <c r="M2126" i="1"/>
  <c r="N2126" i="1" s="1"/>
  <c r="O2126" i="1" s="1"/>
  <c r="M2127" i="1"/>
  <c r="N2127" i="1" s="1"/>
  <c r="O2127" i="1" s="1"/>
  <c r="M2128" i="1"/>
  <c r="N2128" i="1" s="1"/>
  <c r="O2128" i="1" s="1"/>
  <c r="M2129" i="1"/>
  <c r="N2129" i="1" s="1"/>
  <c r="O2129" i="1" s="1"/>
  <c r="M2130" i="1"/>
  <c r="N2130" i="1" s="1"/>
  <c r="O2130" i="1" s="1"/>
  <c r="M2131" i="1"/>
  <c r="N2131" i="1" s="1"/>
  <c r="O2131" i="1" s="1"/>
  <c r="M2132" i="1"/>
  <c r="N2132" i="1" s="1"/>
  <c r="O2132" i="1" s="1"/>
  <c r="M2133" i="1"/>
  <c r="N2133" i="1" s="1"/>
  <c r="O2133" i="1" s="1"/>
  <c r="M2134" i="1"/>
  <c r="N2134" i="1" s="1"/>
  <c r="O2134" i="1" s="1"/>
  <c r="M2135" i="1"/>
  <c r="N2135" i="1" s="1"/>
  <c r="O2135" i="1" s="1"/>
  <c r="M2136" i="1"/>
  <c r="N2136" i="1" s="1"/>
  <c r="O2136" i="1" s="1"/>
  <c r="M2137" i="1"/>
  <c r="N2137" i="1" s="1"/>
  <c r="O2137" i="1" s="1"/>
  <c r="M2138" i="1"/>
  <c r="N2138" i="1" s="1"/>
  <c r="O2138" i="1" s="1"/>
  <c r="M2139" i="1"/>
  <c r="N2139" i="1" s="1"/>
  <c r="O2139" i="1" s="1"/>
  <c r="M2140" i="1"/>
  <c r="N2140" i="1" s="1"/>
  <c r="O2140" i="1" s="1"/>
  <c r="M2141" i="1"/>
  <c r="N2141" i="1" s="1"/>
  <c r="O2141" i="1" s="1"/>
  <c r="M2142" i="1"/>
  <c r="N2142" i="1" s="1"/>
  <c r="O2142" i="1" s="1"/>
  <c r="M2143" i="1"/>
  <c r="N2143" i="1" s="1"/>
  <c r="O2143" i="1" s="1"/>
  <c r="M2144" i="1"/>
  <c r="N2144" i="1" s="1"/>
  <c r="O2144" i="1" s="1"/>
  <c r="M2145" i="1"/>
  <c r="N2145" i="1" s="1"/>
  <c r="O2145" i="1" s="1"/>
  <c r="M2146" i="1"/>
  <c r="N2146" i="1" s="1"/>
  <c r="O2146" i="1" s="1"/>
  <c r="M2147" i="1"/>
  <c r="N2147" i="1" s="1"/>
  <c r="O2147" i="1" s="1"/>
  <c r="M2148" i="1"/>
  <c r="N2148" i="1" s="1"/>
  <c r="O2148" i="1" s="1"/>
  <c r="M2149" i="1"/>
  <c r="N2149" i="1" s="1"/>
  <c r="O2149" i="1" s="1"/>
  <c r="M2150" i="1"/>
  <c r="N2150" i="1" s="1"/>
  <c r="O2150" i="1" s="1"/>
  <c r="M2151" i="1"/>
  <c r="N2151" i="1" s="1"/>
  <c r="O2151" i="1" s="1"/>
  <c r="M2152" i="1"/>
  <c r="N2152" i="1" s="1"/>
  <c r="O2152" i="1" s="1"/>
  <c r="M2153" i="1"/>
  <c r="N2153" i="1" s="1"/>
  <c r="O2153" i="1" s="1"/>
  <c r="M2154" i="1"/>
  <c r="N2154" i="1" s="1"/>
  <c r="O2154" i="1" s="1"/>
  <c r="M2155" i="1"/>
  <c r="N2155" i="1" s="1"/>
  <c r="O2155" i="1" s="1"/>
  <c r="M2156" i="1"/>
  <c r="N2156" i="1" s="1"/>
  <c r="O2156" i="1" s="1"/>
  <c r="M2157" i="1"/>
  <c r="N2157" i="1" s="1"/>
  <c r="O2157" i="1" s="1"/>
  <c r="M2158" i="1"/>
  <c r="N2158" i="1" s="1"/>
  <c r="O2158" i="1" s="1"/>
  <c r="M2159" i="1"/>
  <c r="N2159" i="1" s="1"/>
  <c r="O2159" i="1" s="1"/>
  <c r="M2160" i="1"/>
  <c r="N2160" i="1" s="1"/>
  <c r="O2160" i="1" s="1"/>
  <c r="M2161" i="1"/>
  <c r="N2161" i="1" s="1"/>
  <c r="O2161" i="1" s="1"/>
  <c r="M2162" i="1"/>
  <c r="N2162" i="1" s="1"/>
  <c r="O2162" i="1" s="1"/>
  <c r="M2163" i="1"/>
  <c r="N2163" i="1" s="1"/>
  <c r="O2163" i="1" s="1"/>
  <c r="M2164" i="1"/>
  <c r="N2164" i="1" s="1"/>
  <c r="O2164" i="1" s="1"/>
  <c r="M2165" i="1"/>
  <c r="N2165" i="1" s="1"/>
  <c r="O2165" i="1" s="1"/>
  <c r="M2166" i="1"/>
  <c r="N2166" i="1" s="1"/>
  <c r="O2166" i="1" s="1"/>
  <c r="M2167" i="1"/>
  <c r="N2167" i="1" s="1"/>
  <c r="O2167" i="1" s="1"/>
  <c r="M2168" i="1"/>
  <c r="N2168" i="1" s="1"/>
  <c r="O2168" i="1" s="1"/>
  <c r="M2169" i="1"/>
  <c r="N2169" i="1" s="1"/>
  <c r="O2169" i="1" s="1"/>
  <c r="M2170" i="1"/>
  <c r="N2170" i="1" s="1"/>
  <c r="O2170" i="1" s="1"/>
  <c r="M2171" i="1"/>
  <c r="N2171" i="1" s="1"/>
  <c r="O2171" i="1" s="1"/>
  <c r="M2172" i="1"/>
  <c r="N2172" i="1" s="1"/>
  <c r="O2172" i="1" s="1"/>
  <c r="M2173" i="1"/>
  <c r="N2173" i="1" s="1"/>
  <c r="O2173" i="1" s="1"/>
  <c r="M2174" i="1"/>
  <c r="N2174" i="1" s="1"/>
  <c r="O2174" i="1" s="1"/>
  <c r="M2175" i="1"/>
  <c r="N2175" i="1" s="1"/>
  <c r="O2175" i="1" s="1"/>
  <c r="M2176" i="1"/>
  <c r="N2176" i="1" s="1"/>
  <c r="O2176" i="1" s="1"/>
  <c r="M2177" i="1"/>
  <c r="N2177" i="1" s="1"/>
  <c r="O2177" i="1" s="1"/>
  <c r="M2178" i="1"/>
  <c r="N2178" i="1" s="1"/>
  <c r="O2178" i="1" s="1"/>
  <c r="M2179" i="1"/>
  <c r="N2179" i="1" s="1"/>
  <c r="O2179" i="1" s="1"/>
  <c r="M2180" i="1"/>
  <c r="N2180" i="1" s="1"/>
  <c r="O2180" i="1" s="1"/>
  <c r="M2181" i="1"/>
  <c r="N2181" i="1" s="1"/>
  <c r="O2181" i="1" s="1"/>
  <c r="M2182" i="1"/>
  <c r="N2182" i="1" s="1"/>
  <c r="O2182" i="1" s="1"/>
  <c r="M2183" i="1"/>
  <c r="N2183" i="1" s="1"/>
  <c r="O2183" i="1" s="1"/>
  <c r="M2184" i="1"/>
  <c r="N2184" i="1" s="1"/>
  <c r="O2184" i="1" s="1"/>
  <c r="M2185" i="1"/>
  <c r="N2185" i="1" s="1"/>
  <c r="O2185" i="1" s="1"/>
  <c r="M2186" i="1"/>
  <c r="N2186" i="1" s="1"/>
  <c r="O2186" i="1" s="1"/>
  <c r="M2187" i="1"/>
  <c r="N2187" i="1" s="1"/>
  <c r="O2187" i="1" s="1"/>
  <c r="M2188" i="1"/>
  <c r="N2188" i="1" s="1"/>
  <c r="O2188" i="1" s="1"/>
  <c r="M2189" i="1"/>
  <c r="N2189" i="1" s="1"/>
  <c r="O2189" i="1" s="1"/>
  <c r="M2190" i="1"/>
  <c r="N2190" i="1" s="1"/>
  <c r="O2190" i="1" s="1"/>
  <c r="M2191" i="1"/>
  <c r="N2191" i="1" s="1"/>
  <c r="O2191" i="1" s="1"/>
  <c r="M2192" i="1"/>
  <c r="N2192" i="1" s="1"/>
  <c r="O2192" i="1" s="1"/>
  <c r="M2193" i="1"/>
  <c r="N2193" i="1" s="1"/>
  <c r="O2193" i="1" s="1"/>
  <c r="M2194" i="1"/>
  <c r="N2194" i="1" s="1"/>
  <c r="O2194" i="1" s="1"/>
  <c r="M2195" i="1"/>
  <c r="N2195" i="1" s="1"/>
  <c r="O2195" i="1" s="1"/>
  <c r="M2196" i="1"/>
  <c r="N2196" i="1" s="1"/>
  <c r="O2196" i="1" s="1"/>
  <c r="M2197" i="1"/>
  <c r="N2197" i="1" s="1"/>
  <c r="O2197" i="1" s="1"/>
  <c r="M2198" i="1"/>
  <c r="N2198" i="1" s="1"/>
  <c r="O2198" i="1" s="1"/>
  <c r="M2199" i="1"/>
  <c r="N2199" i="1" s="1"/>
  <c r="O2199" i="1" s="1"/>
  <c r="M2200" i="1"/>
  <c r="N2200" i="1" s="1"/>
  <c r="O2200" i="1" s="1"/>
  <c r="M2201" i="1"/>
  <c r="N2201" i="1" s="1"/>
  <c r="O2201" i="1" s="1"/>
  <c r="M2202" i="1"/>
  <c r="N2202" i="1" s="1"/>
  <c r="O2202" i="1" s="1"/>
  <c r="M2203" i="1"/>
  <c r="N2203" i="1" s="1"/>
  <c r="O2203" i="1" s="1"/>
  <c r="M2204" i="1"/>
  <c r="N2204" i="1" s="1"/>
  <c r="O2204" i="1" s="1"/>
  <c r="M2205" i="1"/>
  <c r="N2205" i="1" s="1"/>
  <c r="O2205" i="1" s="1"/>
  <c r="M2206" i="1"/>
  <c r="N2206" i="1" s="1"/>
  <c r="O2206" i="1" s="1"/>
  <c r="M2207" i="1"/>
  <c r="N2207" i="1" s="1"/>
  <c r="O2207" i="1" s="1"/>
  <c r="M2208" i="1"/>
  <c r="N2208" i="1" s="1"/>
  <c r="O2208" i="1" s="1"/>
  <c r="M2209" i="1"/>
  <c r="N2209" i="1" s="1"/>
  <c r="O2209" i="1" s="1"/>
  <c r="M2210" i="1"/>
  <c r="N2210" i="1" s="1"/>
  <c r="O2210" i="1" s="1"/>
  <c r="M2211" i="1"/>
  <c r="N2211" i="1" s="1"/>
  <c r="O2211" i="1" s="1"/>
  <c r="M2212" i="1"/>
  <c r="N2212" i="1" s="1"/>
  <c r="O2212" i="1" s="1"/>
  <c r="M2213" i="1"/>
  <c r="N2213" i="1" s="1"/>
  <c r="O2213" i="1" s="1"/>
  <c r="M2214" i="1"/>
  <c r="N2214" i="1" s="1"/>
  <c r="O2214" i="1" s="1"/>
  <c r="M2215" i="1"/>
  <c r="N2215" i="1" s="1"/>
  <c r="O2215" i="1" s="1"/>
  <c r="M2216" i="1"/>
  <c r="N2216" i="1" s="1"/>
  <c r="O2216" i="1" s="1"/>
  <c r="M2217" i="1"/>
  <c r="N2217" i="1" s="1"/>
  <c r="O2217" i="1" s="1"/>
  <c r="M2218" i="1"/>
  <c r="N2218" i="1" s="1"/>
  <c r="O2218" i="1" s="1"/>
  <c r="M2219" i="1"/>
  <c r="N2219" i="1" s="1"/>
  <c r="O2219" i="1" s="1"/>
  <c r="M2220" i="1"/>
  <c r="N2220" i="1" s="1"/>
  <c r="O2220" i="1" s="1"/>
  <c r="M2221" i="1"/>
  <c r="N2221" i="1" s="1"/>
  <c r="O2221" i="1" s="1"/>
  <c r="M2222" i="1"/>
  <c r="N2222" i="1" s="1"/>
  <c r="O2222" i="1" s="1"/>
  <c r="M2223" i="1"/>
  <c r="N2223" i="1" s="1"/>
  <c r="O2223" i="1" s="1"/>
  <c r="M2224" i="1"/>
  <c r="N2224" i="1" s="1"/>
  <c r="O2224" i="1" s="1"/>
  <c r="M2225" i="1"/>
  <c r="N2225" i="1" s="1"/>
  <c r="O2225" i="1" s="1"/>
  <c r="M2226" i="1"/>
  <c r="N2226" i="1" s="1"/>
  <c r="O2226" i="1" s="1"/>
  <c r="M2227" i="1"/>
  <c r="N2227" i="1" s="1"/>
  <c r="O2227" i="1" s="1"/>
  <c r="M2228" i="1"/>
  <c r="N2228" i="1" s="1"/>
  <c r="O2228" i="1" s="1"/>
  <c r="M2229" i="1"/>
  <c r="N2229" i="1" s="1"/>
  <c r="O2229" i="1" s="1"/>
  <c r="M2230" i="1"/>
  <c r="N2230" i="1" s="1"/>
  <c r="O2230" i="1" s="1"/>
  <c r="M2231" i="1"/>
  <c r="N2231" i="1" s="1"/>
  <c r="O2231" i="1" s="1"/>
  <c r="M2232" i="1"/>
  <c r="N2232" i="1" s="1"/>
  <c r="O2232" i="1" s="1"/>
  <c r="M2233" i="1"/>
  <c r="N2233" i="1" s="1"/>
  <c r="O2233" i="1" s="1"/>
  <c r="M2234" i="1"/>
  <c r="N2234" i="1" s="1"/>
  <c r="O2234" i="1" s="1"/>
  <c r="M2235" i="1"/>
  <c r="N2235" i="1" s="1"/>
  <c r="O2235" i="1" s="1"/>
  <c r="M2236" i="1"/>
  <c r="N2236" i="1" s="1"/>
  <c r="O2236" i="1" s="1"/>
  <c r="M2237" i="1"/>
  <c r="N2237" i="1" s="1"/>
  <c r="O2237" i="1" s="1"/>
  <c r="M2238" i="1"/>
  <c r="N2238" i="1" s="1"/>
  <c r="O2238" i="1" s="1"/>
  <c r="M2239" i="1"/>
  <c r="N2239" i="1" s="1"/>
  <c r="O2239" i="1" s="1"/>
  <c r="M2240" i="1"/>
  <c r="N2240" i="1" s="1"/>
  <c r="O2240" i="1" s="1"/>
  <c r="M2241" i="1"/>
  <c r="N2241" i="1" s="1"/>
  <c r="O2241" i="1" s="1"/>
  <c r="M2242" i="1"/>
  <c r="N2242" i="1" s="1"/>
  <c r="O2242" i="1" s="1"/>
  <c r="M2243" i="1"/>
  <c r="N2243" i="1" s="1"/>
  <c r="O2243" i="1" s="1"/>
  <c r="M2244" i="1"/>
  <c r="N2244" i="1" s="1"/>
  <c r="O2244" i="1" s="1"/>
  <c r="M2245" i="1"/>
  <c r="N2245" i="1" s="1"/>
  <c r="O2245" i="1" s="1"/>
  <c r="M2246" i="1"/>
  <c r="N2246" i="1" s="1"/>
  <c r="O2246" i="1" s="1"/>
  <c r="M2247" i="1"/>
  <c r="N2247" i="1" s="1"/>
  <c r="O2247" i="1" s="1"/>
  <c r="M2248" i="1"/>
  <c r="N2248" i="1" s="1"/>
  <c r="O2248" i="1" s="1"/>
  <c r="M2249" i="1"/>
  <c r="N2249" i="1" s="1"/>
  <c r="O2249" i="1" s="1"/>
  <c r="M2250" i="1"/>
  <c r="N2250" i="1" s="1"/>
  <c r="O2250" i="1" s="1"/>
  <c r="M2251" i="1"/>
  <c r="N2251" i="1" s="1"/>
  <c r="O2251" i="1" s="1"/>
  <c r="M2252" i="1"/>
  <c r="N2252" i="1" s="1"/>
  <c r="O2252" i="1" s="1"/>
  <c r="M2253" i="1"/>
  <c r="N2253" i="1" s="1"/>
  <c r="O2253" i="1" s="1"/>
  <c r="M2254" i="1"/>
  <c r="N2254" i="1" s="1"/>
  <c r="O2254" i="1" s="1"/>
  <c r="M2255" i="1"/>
  <c r="N2255" i="1" s="1"/>
  <c r="O2255" i="1" s="1"/>
  <c r="M2256" i="1"/>
  <c r="N2256" i="1" s="1"/>
  <c r="O2256" i="1" s="1"/>
  <c r="M2257" i="1"/>
  <c r="N2257" i="1" s="1"/>
  <c r="O2257" i="1" s="1"/>
  <c r="M2258" i="1"/>
  <c r="N2258" i="1" s="1"/>
  <c r="O2258" i="1" s="1"/>
  <c r="M2259" i="1"/>
  <c r="N2259" i="1" s="1"/>
  <c r="O2259" i="1" s="1"/>
  <c r="M2260" i="1"/>
  <c r="N2260" i="1" s="1"/>
  <c r="O2260" i="1" s="1"/>
  <c r="M2261" i="1"/>
  <c r="N2261" i="1" s="1"/>
  <c r="O2261" i="1" s="1"/>
  <c r="M2262" i="1"/>
  <c r="N2262" i="1" s="1"/>
  <c r="O2262" i="1" s="1"/>
  <c r="M2263" i="1"/>
  <c r="N2263" i="1" s="1"/>
  <c r="O2263" i="1" s="1"/>
  <c r="M2264" i="1"/>
  <c r="N2264" i="1" s="1"/>
  <c r="O2264" i="1" s="1"/>
  <c r="M2265" i="1"/>
  <c r="N2265" i="1" s="1"/>
  <c r="O2265" i="1" s="1"/>
  <c r="M2266" i="1"/>
  <c r="N2266" i="1" s="1"/>
  <c r="O2266" i="1" s="1"/>
  <c r="M2267" i="1"/>
  <c r="N2267" i="1" s="1"/>
  <c r="O2267" i="1" s="1"/>
  <c r="M2268" i="1"/>
  <c r="N2268" i="1" s="1"/>
  <c r="O2268" i="1" s="1"/>
  <c r="M2269" i="1"/>
  <c r="N2269" i="1" s="1"/>
  <c r="O2269" i="1" s="1"/>
  <c r="M2270" i="1"/>
  <c r="N2270" i="1" s="1"/>
  <c r="O2270" i="1" s="1"/>
  <c r="M2271" i="1"/>
  <c r="N2271" i="1" s="1"/>
  <c r="O2271" i="1" s="1"/>
  <c r="M2272" i="1"/>
  <c r="N2272" i="1" s="1"/>
  <c r="O2272" i="1" s="1"/>
  <c r="M2273" i="1"/>
  <c r="N2273" i="1" s="1"/>
  <c r="O2273" i="1" s="1"/>
  <c r="M2274" i="1"/>
  <c r="N2274" i="1" s="1"/>
  <c r="O2274" i="1" s="1"/>
  <c r="M2275" i="1"/>
  <c r="N2275" i="1" s="1"/>
  <c r="O2275" i="1" s="1"/>
  <c r="M2276" i="1"/>
  <c r="N2276" i="1" s="1"/>
  <c r="O2276" i="1" s="1"/>
  <c r="M2277" i="1"/>
  <c r="N2277" i="1" s="1"/>
  <c r="O2277" i="1" s="1"/>
  <c r="M2278" i="1"/>
  <c r="N2278" i="1" s="1"/>
  <c r="O2278" i="1" s="1"/>
  <c r="M2279" i="1"/>
  <c r="N2279" i="1" s="1"/>
  <c r="O2279" i="1" s="1"/>
  <c r="M2280" i="1"/>
  <c r="N2280" i="1" s="1"/>
  <c r="O2280" i="1" s="1"/>
  <c r="M2281" i="1"/>
  <c r="N2281" i="1" s="1"/>
  <c r="O2281" i="1" s="1"/>
  <c r="M2282" i="1"/>
  <c r="N2282" i="1" s="1"/>
  <c r="O2282" i="1" s="1"/>
  <c r="M2283" i="1"/>
  <c r="N2283" i="1" s="1"/>
  <c r="O2283" i="1" s="1"/>
  <c r="M2284" i="1"/>
  <c r="N2284" i="1" s="1"/>
  <c r="O2284" i="1" s="1"/>
  <c r="M2285" i="1"/>
  <c r="N2285" i="1" s="1"/>
  <c r="O2285" i="1" s="1"/>
  <c r="M2286" i="1"/>
  <c r="N2286" i="1" s="1"/>
  <c r="O2286" i="1" s="1"/>
  <c r="M2287" i="1"/>
  <c r="N2287" i="1" s="1"/>
  <c r="O2287" i="1" s="1"/>
  <c r="M2288" i="1"/>
  <c r="N2288" i="1" s="1"/>
  <c r="O2288" i="1" s="1"/>
  <c r="M2289" i="1"/>
  <c r="N2289" i="1" s="1"/>
  <c r="O2289" i="1" s="1"/>
  <c r="M2290" i="1"/>
  <c r="N2290" i="1" s="1"/>
  <c r="O2290" i="1" s="1"/>
  <c r="M2291" i="1"/>
  <c r="N2291" i="1" s="1"/>
  <c r="O2291" i="1" s="1"/>
  <c r="M2292" i="1"/>
  <c r="N2292" i="1" s="1"/>
  <c r="O2292" i="1" s="1"/>
  <c r="M2293" i="1"/>
  <c r="N2293" i="1" s="1"/>
  <c r="O2293" i="1" s="1"/>
  <c r="M2294" i="1"/>
  <c r="N2294" i="1" s="1"/>
  <c r="O2294" i="1" s="1"/>
  <c r="M2295" i="1"/>
  <c r="N2295" i="1" s="1"/>
  <c r="O2295" i="1" s="1"/>
  <c r="M2296" i="1"/>
  <c r="N2296" i="1" s="1"/>
  <c r="O2296" i="1" s="1"/>
  <c r="M2297" i="1"/>
  <c r="N2297" i="1" s="1"/>
  <c r="O2297" i="1" s="1"/>
  <c r="M2298" i="1"/>
  <c r="N2298" i="1" s="1"/>
  <c r="O2298" i="1" s="1"/>
  <c r="M2299" i="1"/>
  <c r="N2299" i="1" s="1"/>
  <c r="O2299" i="1" s="1"/>
  <c r="M2300" i="1"/>
  <c r="N2300" i="1" s="1"/>
  <c r="O2300" i="1" s="1"/>
  <c r="M2301" i="1"/>
  <c r="N2301" i="1" s="1"/>
  <c r="O2301" i="1" s="1"/>
  <c r="M2302" i="1"/>
  <c r="N2302" i="1" s="1"/>
  <c r="O2302" i="1" s="1"/>
  <c r="M2303" i="1"/>
  <c r="N2303" i="1" s="1"/>
  <c r="O2303" i="1" s="1"/>
  <c r="M2304" i="1"/>
  <c r="N2304" i="1" s="1"/>
  <c r="O2304" i="1" s="1"/>
  <c r="M2305" i="1"/>
  <c r="N2305" i="1" s="1"/>
  <c r="O2305" i="1" s="1"/>
  <c r="M2306" i="1"/>
  <c r="N2306" i="1" s="1"/>
  <c r="O2306" i="1" s="1"/>
  <c r="M2307" i="1"/>
  <c r="N2307" i="1" s="1"/>
  <c r="O2307" i="1" s="1"/>
  <c r="M2308" i="1"/>
  <c r="N2308" i="1" s="1"/>
  <c r="O2308" i="1" s="1"/>
  <c r="M2309" i="1"/>
  <c r="N2309" i="1" s="1"/>
  <c r="O2309" i="1" s="1"/>
  <c r="M2310" i="1"/>
  <c r="N2310" i="1" s="1"/>
  <c r="O2310" i="1" s="1"/>
  <c r="M2311" i="1"/>
  <c r="N2311" i="1" s="1"/>
  <c r="O2311" i="1" s="1"/>
  <c r="M2312" i="1"/>
  <c r="N2312" i="1" s="1"/>
  <c r="O2312" i="1" s="1"/>
  <c r="M2313" i="1"/>
  <c r="N2313" i="1" s="1"/>
  <c r="O2313" i="1" s="1"/>
  <c r="M2314" i="1"/>
  <c r="N2314" i="1" s="1"/>
  <c r="O2314" i="1" s="1"/>
  <c r="M2315" i="1"/>
  <c r="N2315" i="1" s="1"/>
  <c r="O2315" i="1" s="1"/>
  <c r="M2316" i="1"/>
  <c r="N2316" i="1" s="1"/>
  <c r="O2316" i="1" s="1"/>
  <c r="M2317" i="1"/>
  <c r="N2317" i="1" s="1"/>
  <c r="O2317" i="1" s="1"/>
  <c r="M2318" i="1"/>
  <c r="N2318" i="1" s="1"/>
  <c r="O2318" i="1" s="1"/>
  <c r="M2319" i="1"/>
  <c r="N2319" i="1" s="1"/>
  <c r="O2319" i="1" s="1"/>
  <c r="M2320" i="1"/>
  <c r="N2320" i="1" s="1"/>
  <c r="O2320" i="1" s="1"/>
  <c r="M2321" i="1"/>
  <c r="N2321" i="1" s="1"/>
  <c r="O2321" i="1" s="1"/>
  <c r="M2322" i="1"/>
  <c r="N2322" i="1" s="1"/>
  <c r="O2322" i="1" s="1"/>
  <c r="M2323" i="1"/>
  <c r="N2323" i="1" s="1"/>
  <c r="O2323" i="1" s="1"/>
  <c r="M2324" i="1"/>
  <c r="N2324" i="1" s="1"/>
  <c r="O2324" i="1" s="1"/>
  <c r="M2325" i="1"/>
  <c r="N2325" i="1" s="1"/>
  <c r="O2325" i="1" s="1"/>
  <c r="M2326" i="1"/>
  <c r="N2326" i="1" s="1"/>
  <c r="O2326" i="1" s="1"/>
  <c r="M2327" i="1"/>
  <c r="N2327" i="1" s="1"/>
  <c r="O2327" i="1" s="1"/>
  <c r="M2328" i="1"/>
  <c r="N2328" i="1" s="1"/>
  <c r="O2328" i="1" s="1"/>
  <c r="M2329" i="1"/>
  <c r="N2329" i="1" s="1"/>
  <c r="O2329" i="1" s="1"/>
  <c r="M2330" i="1"/>
  <c r="N2330" i="1" s="1"/>
  <c r="O2330" i="1" s="1"/>
  <c r="M2331" i="1"/>
  <c r="N2331" i="1" s="1"/>
  <c r="O2331" i="1" s="1"/>
  <c r="M2332" i="1"/>
  <c r="N2332" i="1" s="1"/>
  <c r="O2332" i="1" s="1"/>
  <c r="M2333" i="1"/>
  <c r="N2333" i="1" s="1"/>
  <c r="O2333" i="1" s="1"/>
  <c r="M2334" i="1"/>
  <c r="N2334" i="1" s="1"/>
  <c r="O2334" i="1" s="1"/>
  <c r="M2335" i="1"/>
  <c r="N2335" i="1" s="1"/>
  <c r="O2335" i="1" s="1"/>
  <c r="M2336" i="1"/>
  <c r="N2336" i="1" s="1"/>
  <c r="O2336" i="1" s="1"/>
  <c r="M2337" i="1"/>
  <c r="N2337" i="1" s="1"/>
  <c r="O2337" i="1" s="1"/>
  <c r="M2338" i="1"/>
  <c r="N2338" i="1" s="1"/>
  <c r="O2338" i="1" s="1"/>
  <c r="M2339" i="1"/>
  <c r="N2339" i="1" s="1"/>
  <c r="O2339" i="1" s="1"/>
  <c r="M2340" i="1"/>
  <c r="N2340" i="1" s="1"/>
  <c r="O2340" i="1" s="1"/>
  <c r="M2341" i="1"/>
  <c r="N2341" i="1" s="1"/>
  <c r="O2341" i="1" s="1"/>
  <c r="M2342" i="1"/>
  <c r="N2342" i="1" s="1"/>
  <c r="O2342" i="1" s="1"/>
  <c r="M2343" i="1"/>
  <c r="N2343" i="1" s="1"/>
  <c r="O2343" i="1" s="1"/>
  <c r="M2344" i="1"/>
  <c r="N2344" i="1" s="1"/>
  <c r="O2344" i="1" s="1"/>
  <c r="M2345" i="1"/>
  <c r="N2345" i="1" s="1"/>
  <c r="O2345" i="1" s="1"/>
  <c r="M2346" i="1"/>
  <c r="N2346" i="1" s="1"/>
  <c r="O2346" i="1" s="1"/>
  <c r="M2347" i="1"/>
  <c r="N2347" i="1" s="1"/>
  <c r="O2347" i="1" s="1"/>
  <c r="M2348" i="1"/>
  <c r="N2348" i="1" s="1"/>
  <c r="O2348" i="1" s="1"/>
  <c r="M2349" i="1"/>
  <c r="N2349" i="1" s="1"/>
  <c r="O2349" i="1" s="1"/>
  <c r="M2350" i="1"/>
  <c r="N2350" i="1" s="1"/>
  <c r="O2350" i="1" s="1"/>
  <c r="M2351" i="1"/>
  <c r="N2351" i="1" s="1"/>
  <c r="O2351" i="1" s="1"/>
  <c r="M2352" i="1"/>
  <c r="N2352" i="1" s="1"/>
  <c r="O2352" i="1" s="1"/>
  <c r="M2353" i="1"/>
  <c r="N2353" i="1" s="1"/>
  <c r="O2353" i="1" s="1"/>
  <c r="M2354" i="1"/>
  <c r="N2354" i="1" s="1"/>
  <c r="O2354" i="1" s="1"/>
  <c r="M2355" i="1"/>
  <c r="N2355" i="1" s="1"/>
  <c r="O2355" i="1" s="1"/>
  <c r="M2356" i="1"/>
  <c r="N2356" i="1" s="1"/>
  <c r="O2356" i="1" s="1"/>
  <c r="M2357" i="1"/>
  <c r="N2357" i="1" s="1"/>
  <c r="O2357" i="1" s="1"/>
  <c r="M2358" i="1"/>
  <c r="N2358" i="1" s="1"/>
  <c r="O2358" i="1" s="1"/>
  <c r="M2359" i="1"/>
  <c r="N2359" i="1" s="1"/>
  <c r="O2359" i="1" s="1"/>
  <c r="M2360" i="1"/>
  <c r="N2360" i="1" s="1"/>
  <c r="O2360" i="1" s="1"/>
  <c r="M2361" i="1"/>
  <c r="N2361" i="1" s="1"/>
  <c r="O2361" i="1" s="1"/>
  <c r="M2362" i="1"/>
  <c r="N2362" i="1" s="1"/>
  <c r="O2362" i="1" s="1"/>
  <c r="M2363" i="1"/>
  <c r="N2363" i="1" s="1"/>
  <c r="O2363" i="1" s="1"/>
  <c r="M2364" i="1"/>
  <c r="N2364" i="1" s="1"/>
  <c r="O2364" i="1" s="1"/>
  <c r="M2365" i="1"/>
  <c r="N2365" i="1" s="1"/>
  <c r="O2365" i="1" s="1"/>
  <c r="M2366" i="1"/>
  <c r="N2366" i="1" s="1"/>
  <c r="O2366" i="1" s="1"/>
  <c r="M2367" i="1"/>
  <c r="N2367" i="1" s="1"/>
  <c r="O2367" i="1" s="1"/>
  <c r="M2368" i="1"/>
  <c r="N2368" i="1" s="1"/>
  <c r="O2368" i="1" s="1"/>
  <c r="M2369" i="1"/>
  <c r="N2369" i="1" s="1"/>
  <c r="O2369" i="1" s="1"/>
  <c r="M2370" i="1"/>
  <c r="N2370" i="1" s="1"/>
  <c r="O2370" i="1" s="1"/>
  <c r="M2371" i="1"/>
  <c r="N2371" i="1" s="1"/>
  <c r="O2371" i="1" s="1"/>
  <c r="M2372" i="1"/>
  <c r="N2372" i="1" s="1"/>
  <c r="O2372" i="1" s="1"/>
  <c r="M2373" i="1"/>
  <c r="N2373" i="1" s="1"/>
  <c r="O2373" i="1" s="1"/>
  <c r="M2374" i="1"/>
  <c r="N2374" i="1" s="1"/>
  <c r="O2374" i="1" s="1"/>
  <c r="M2375" i="1"/>
  <c r="N2375" i="1" s="1"/>
  <c r="O2375" i="1" s="1"/>
  <c r="M2376" i="1"/>
  <c r="N2376" i="1" s="1"/>
  <c r="O2376" i="1" s="1"/>
  <c r="M2377" i="1"/>
  <c r="N2377" i="1" s="1"/>
  <c r="O2377" i="1" s="1"/>
  <c r="M2378" i="1"/>
  <c r="N2378" i="1" s="1"/>
  <c r="O2378" i="1" s="1"/>
  <c r="M2379" i="1"/>
  <c r="N2379" i="1" s="1"/>
  <c r="O2379" i="1" s="1"/>
  <c r="M2380" i="1"/>
  <c r="N2380" i="1" s="1"/>
  <c r="O2380" i="1" s="1"/>
  <c r="M2381" i="1"/>
  <c r="N2381" i="1" s="1"/>
  <c r="O2381" i="1" s="1"/>
  <c r="M2382" i="1"/>
  <c r="N2382" i="1" s="1"/>
  <c r="O2382" i="1" s="1"/>
  <c r="M2383" i="1"/>
  <c r="N2383" i="1" s="1"/>
  <c r="O2383" i="1" s="1"/>
  <c r="M2384" i="1"/>
  <c r="N2384" i="1" s="1"/>
  <c r="O2384" i="1" s="1"/>
  <c r="M2385" i="1"/>
  <c r="N2385" i="1" s="1"/>
  <c r="O2385" i="1" s="1"/>
  <c r="M2386" i="1"/>
  <c r="N2386" i="1" s="1"/>
  <c r="O2386" i="1" s="1"/>
  <c r="M2387" i="1"/>
  <c r="N2387" i="1" s="1"/>
  <c r="O2387" i="1" s="1"/>
  <c r="M2388" i="1"/>
  <c r="N2388" i="1" s="1"/>
  <c r="O2388" i="1" s="1"/>
  <c r="M2389" i="1"/>
  <c r="N2389" i="1" s="1"/>
  <c r="O2389" i="1" s="1"/>
  <c r="M2390" i="1"/>
  <c r="N2390" i="1" s="1"/>
  <c r="O2390" i="1" s="1"/>
  <c r="M2391" i="1"/>
  <c r="N2391" i="1" s="1"/>
  <c r="O2391" i="1" s="1"/>
  <c r="M2392" i="1"/>
  <c r="N2392" i="1" s="1"/>
  <c r="O2392" i="1" s="1"/>
  <c r="M2393" i="1"/>
  <c r="N2393" i="1" s="1"/>
  <c r="O2393" i="1" s="1"/>
  <c r="M2394" i="1"/>
  <c r="N2394" i="1" s="1"/>
  <c r="O2394" i="1" s="1"/>
  <c r="M2395" i="1"/>
  <c r="N2395" i="1" s="1"/>
  <c r="O2395" i="1" s="1"/>
  <c r="M2396" i="1"/>
  <c r="N2396" i="1" s="1"/>
  <c r="O2396" i="1" s="1"/>
  <c r="M2397" i="1"/>
  <c r="N2397" i="1" s="1"/>
  <c r="O2397" i="1" s="1"/>
  <c r="M2398" i="1"/>
  <c r="N2398" i="1" s="1"/>
  <c r="O2398" i="1" s="1"/>
  <c r="M2399" i="1"/>
  <c r="N2399" i="1" s="1"/>
  <c r="O2399" i="1" s="1"/>
  <c r="M2400" i="1"/>
  <c r="N2400" i="1" s="1"/>
  <c r="O2400" i="1" s="1"/>
  <c r="M2401" i="1"/>
  <c r="N2401" i="1" s="1"/>
  <c r="O2401" i="1" s="1"/>
  <c r="M2402" i="1"/>
  <c r="N2402" i="1" s="1"/>
  <c r="O2402" i="1" s="1"/>
  <c r="M2403" i="1"/>
  <c r="N2403" i="1" s="1"/>
  <c r="O2403" i="1" s="1"/>
  <c r="M2404" i="1"/>
  <c r="N2404" i="1" s="1"/>
  <c r="O2404" i="1" s="1"/>
  <c r="M2405" i="1"/>
  <c r="N2405" i="1" s="1"/>
  <c r="O2405" i="1" s="1"/>
  <c r="M2406" i="1"/>
  <c r="N2406" i="1" s="1"/>
  <c r="O2406" i="1" s="1"/>
  <c r="M2407" i="1"/>
  <c r="N2407" i="1" s="1"/>
  <c r="O2407" i="1" s="1"/>
  <c r="M2408" i="1"/>
  <c r="N2408" i="1" s="1"/>
  <c r="O2408" i="1" s="1"/>
  <c r="M2409" i="1"/>
  <c r="N2409" i="1" s="1"/>
  <c r="O2409" i="1" s="1"/>
  <c r="M2410" i="1"/>
  <c r="N2410" i="1" s="1"/>
  <c r="O2410" i="1" s="1"/>
  <c r="M2411" i="1"/>
  <c r="N2411" i="1" s="1"/>
  <c r="O2411" i="1" s="1"/>
  <c r="M2412" i="1"/>
  <c r="N2412" i="1" s="1"/>
  <c r="O2412" i="1" s="1"/>
  <c r="M2413" i="1"/>
  <c r="N2413" i="1" s="1"/>
  <c r="O2413" i="1" s="1"/>
  <c r="M2414" i="1"/>
  <c r="N2414" i="1" s="1"/>
  <c r="O2414" i="1" s="1"/>
  <c r="M2415" i="1"/>
  <c r="N2415" i="1" s="1"/>
  <c r="O2415" i="1" s="1"/>
  <c r="M2416" i="1"/>
  <c r="N2416" i="1" s="1"/>
  <c r="O2416" i="1" s="1"/>
  <c r="M2417" i="1"/>
  <c r="N2417" i="1" s="1"/>
  <c r="O2417" i="1" s="1"/>
  <c r="M2418" i="1"/>
  <c r="N2418" i="1" s="1"/>
  <c r="O2418" i="1" s="1"/>
  <c r="M2419" i="1"/>
  <c r="N2419" i="1" s="1"/>
  <c r="O2419" i="1" s="1"/>
  <c r="M2420" i="1"/>
  <c r="N2420" i="1" s="1"/>
  <c r="O2420" i="1" s="1"/>
  <c r="M2421" i="1"/>
  <c r="N2421" i="1" s="1"/>
  <c r="O2421" i="1" s="1"/>
  <c r="M2422" i="1"/>
  <c r="N2422" i="1" s="1"/>
  <c r="O2422" i="1" s="1"/>
  <c r="M2423" i="1"/>
  <c r="N2423" i="1" s="1"/>
  <c r="O2423" i="1" s="1"/>
  <c r="M2424" i="1"/>
  <c r="N2424" i="1" s="1"/>
  <c r="O2424" i="1" s="1"/>
  <c r="M2425" i="1"/>
  <c r="N2425" i="1" s="1"/>
  <c r="O2425" i="1" s="1"/>
  <c r="M2426" i="1"/>
  <c r="N2426" i="1" s="1"/>
  <c r="O2426" i="1" s="1"/>
  <c r="M2427" i="1"/>
  <c r="N2427" i="1" s="1"/>
  <c r="O2427" i="1" s="1"/>
  <c r="M2428" i="1"/>
  <c r="N2428" i="1" s="1"/>
  <c r="O2428" i="1" s="1"/>
  <c r="M2429" i="1"/>
  <c r="N2429" i="1" s="1"/>
  <c r="O2429" i="1" s="1"/>
  <c r="M2430" i="1"/>
  <c r="N2430" i="1" s="1"/>
  <c r="O2430" i="1" s="1"/>
  <c r="M2431" i="1"/>
  <c r="N2431" i="1" s="1"/>
  <c r="O2431" i="1" s="1"/>
  <c r="M2432" i="1"/>
  <c r="N2432" i="1" s="1"/>
  <c r="O2432" i="1" s="1"/>
  <c r="M2433" i="1"/>
  <c r="N2433" i="1" s="1"/>
  <c r="O2433" i="1" s="1"/>
  <c r="M2434" i="1"/>
  <c r="N2434" i="1" s="1"/>
  <c r="O2434" i="1" s="1"/>
  <c r="M2435" i="1"/>
  <c r="N2435" i="1" s="1"/>
  <c r="O2435" i="1" s="1"/>
  <c r="M2436" i="1"/>
  <c r="N2436" i="1" s="1"/>
  <c r="O2436" i="1" s="1"/>
  <c r="M2437" i="1"/>
  <c r="N2437" i="1" s="1"/>
  <c r="O2437" i="1" s="1"/>
  <c r="M2438" i="1"/>
  <c r="N2438" i="1" s="1"/>
  <c r="O2438" i="1" s="1"/>
  <c r="M2439" i="1"/>
  <c r="N2439" i="1" s="1"/>
  <c r="O2439" i="1" s="1"/>
  <c r="M2440" i="1"/>
  <c r="N2440" i="1" s="1"/>
  <c r="O2440" i="1" s="1"/>
  <c r="M2441" i="1"/>
  <c r="N2441" i="1" s="1"/>
  <c r="O2441" i="1" s="1"/>
  <c r="M2442" i="1"/>
  <c r="N2442" i="1" s="1"/>
  <c r="O2442" i="1" s="1"/>
  <c r="M2443" i="1"/>
  <c r="N2443" i="1" s="1"/>
  <c r="O2443" i="1" s="1"/>
  <c r="M2444" i="1"/>
  <c r="N2444" i="1" s="1"/>
  <c r="O2444" i="1" s="1"/>
  <c r="M2445" i="1"/>
  <c r="N2445" i="1" s="1"/>
  <c r="O2445" i="1" s="1"/>
  <c r="M2446" i="1"/>
  <c r="N2446" i="1" s="1"/>
  <c r="O2446" i="1" s="1"/>
  <c r="M2447" i="1"/>
  <c r="N2447" i="1" s="1"/>
  <c r="O2447" i="1" s="1"/>
  <c r="M2448" i="1"/>
  <c r="N2448" i="1" s="1"/>
  <c r="O2448" i="1" s="1"/>
  <c r="M2449" i="1"/>
  <c r="N2449" i="1" s="1"/>
  <c r="O2449" i="1" s="1"/>
  <c r="M2450" i="1"/>
  <c r="N2450" i="1" s="1"/>
  <c r="O2450" i="1" s="1"/>
  <c r="M2451" i="1"/>
  <c r="N2451" i="1" s="1"/>
  <c r="O2451" i="1" s="1"/>
  <c r="M2452" i="1"/>
  <c r="N2452" i="1" s="1"/>
  <c r="O2452" i="1" s="1"/>
  <c r="M2453" i="1"/>
  <c r="N2453" i="1" s="1"/>
  <c r="O2453" i="1" s="1"/>
  <c r="M2454" i="1"/>
  <c r="N2454" i="1" s="1"/>
  <c r="O2454" i="1" s="1"/>
  <c r="M2455" i="1"/>
  <c r="N2455" i="1" s="1"/>
  <c r="O2455" i="1" s="1"/>
  <c r="M2456" i="1"/>
  <c r="N2456" i="1" s="1"/>
  <c r="O2456" i="1" s="1"/>
  <c r="M2457" i="1"/>
  <c r="N2457" i="1" s="1"/>
  <c r="O2457" i="1" s="1"/>
  <c r="M2458" i="1"/>
  <c r="N2458" i="1" s="1"/>
  <c r="O2458" i="1" s="1"/>
  <c r="M2459" i="1"/>
  <c r="N2459" i="1" s="1"/>
  <c r="O2459" i="1" s="1"/>
  <c r="M2460" i="1"/>
  <c r="N2460" i="1" s="1"/>
  <c r="O2460" i="1" s="1"/>
  <c r="M2461" i="1"/>
  <c r="N2461" i="1" s="1"/>
  <c r="O2461" i="1" s="1"/>
  <c r="M2462" i="1"/>
  <c r="N2462" i="1" s="1"/>
  <c r="O2462" i="1" s="1"/>
  <c r="M2463" i="1"/>
  <c r="N2463" i="1" s="1"/>
  <c r="O2463" i="1" s="1"/>
  <c r="M2464" i="1"/>
  <c r="N2464" i="1" s="1"/>
  <c r="O2464" i="1" s="1"/>
  <c r="M2465" i="1"/>
  <c r="N2465" i="1" s="1"/>
  <c r="O2465" i="1" s="1"/>
  <c r="M2466" i="1"/>
  <c r="N2466" i="1" s="1"/>
  <c r="O2466" i="1" s="1"/>
  <c r="M2467" i="1"/>
  <c r="N2467" i="1" s="1"/>
  <c r="O2467" i="1" s="1"/>
  <c r="M2468" i="1"/>
  <c r="N2468" i="1" s="1"/>
  <c r="O2468" i="1" s="1"/>
  <c r="M2469" i="1"/>
  <c r="N2469" i="1" s="1"/>
  <c r="O2469" i="1" s="1"/>
  <c r="M2470" i="1"/>
  <c r="N2470" i="1" s="1"/>
  <c r="O2470" i="1" s="1"/>
  <c r="M2471" i="1"/>
  <c r="N2471" i="1" s="1"/>
  <c r="O2471" i="1" s="1"/>
  <c r="M2472" i="1"/>
  <c r="N2472" i="1" s="1"/>
  <c r="O2472" i="1" s="1"/>
  <c r="M2473" i="1"/>
  <c r="N2473" i="1" s="1"/>
  <c r="O2473" i="1" s="1"/>
  <c r="M2474" i="1"/>
  <c r="N2474" i="1" s="1"/>
  <c r="O2474" i="1" s="1"/>
  <c r="M2475" i="1"/>
  <c r="N2475" i="1" s="1"/>
  <c r="O2475" i="1" s="1"/>
  <c r="M2476" i="1"/>
  <c r="N2476" i="1" s="1"/>
  <c r="O2476" i="1" s="1"/>
  <c r="M2477" i="1"/>
  <c r="N2477" i="1" s="1"/>
  <c r="O2477" i="1" s="1"/>
  <c r="M2478" i="1"/>
  <c r="N2478" i="1" s="1"/>
  <c r="O2478" i="1" s="1"/>
  <c r="M2479" i="1"/>
  <c r="N2479" i="1" s="1"/>
  <c r="O2479" i="1" s="1"/>
  <c r="M2480" i="1"/>
  <c r="N2480" i="1" s="1"/>
  <c r="O2480" i="1" s="1"/>
  <c r="M2481" i="1"/>
  <c r="N2481" i="1" s="1"/>
  <c r="O2481" i="1" s="1"/>
  <c r="M2482" i="1"/>
  <c r="N2482" i="1" s="1"/>
  <c r="O2482" i="1" s="1"/>
  <c r="M2483" i="1"/>
  <c r="N2483" i="1" s="1"/>
  <c r="O2483" i="1" s="1"/>
  <c r="M2484" i="1"/>
  <c r="N2484" i="1" s="1"/>
  <c r="O2484" i="1" s="1"/>
  <c r="M2485" i="1"/>
  <c r="N2485" i="1" s="1"/>
  <c r="O2485" i="1" s="1"/>
  <c r="M2486" i="1"/>
  <c r="N2486" i="1" s="1"/>
  <c r="O2486" i="1" s="1"/>
  <c r="M2487" i="1"/>
  <c r="N2487" i="1" s="1"/>
  <c r="O2487" i="1" s="1"/>
  <c r="M2488" i="1"/>
  <c r="N2488" i="1" s="1"/>
  <c r="O2488" i="1" s="1"/>
  <c r="M2489" i="1"/>
  <c r="N2489" i="1" s="1"/>
  <c r="O2489" i="1" s="1"/>
  <c r="M2490" i="1"/>
  <c r="N2490" i="1" s="1"/>
  <c r="O2490" i="1" s="1"/>
  <c r="M2491" i="1"/>
  <c r="N2491" i="1" s="1"/>
  <c r="O2491" i="1" s="1"/>
  <c r="M2492" i="1"/>
  <c r="N2492" i="1" s="1"/>
  <c r="O2492" i="1" s="1"/>
  <c r="M2493" i="1"/>
  <c r="N2493" i="1" s="1"/>
  <c r="O2493" i="1" s="1"/>
  <c r="M2494" i="1"/>
  <c r="N2494" i="1" s="1"/>
  <c r="O2494" i="1" s="1"/>
  <c r="M2495" i="1"/>
  <c r="N2495" i="1" s="1"/>
  <c r="O2495" i="1" s="1"/>
  <c r="M2496" i="1"/>
  <c r="N2496" i="1" s="1"/>
  <c r="O2496" i="1" s="1"/>
  <c r="M2497" i="1"/>
  <c r="N2497" i="1" s="1"/>
  <c r="O2497" i="1" s="1"/>
  <c r="M2498" i="1"/>
  <c r="N2498" i="1" s="1"/>
  <c r="O2498" i="1" s="1"/>
  <c r="M2499" i="1"/>
  <c r="N2499" i="1" s="1"/>
  <c r="O2499" i="1" s="1"/>
  <c r="M2500" i="1"/>
  <c r="N2500" i="1" s="1"/>
  <c r="O2500" i="1" s="1"/>
  <c r="M2501" i="1"/>
  <c r="N2501" i="1" s="1"/>
  <c r="O2501" i="1" s="1"/>
  <c r="M2502" i="1"/>
  <c r="N2502" i="1" s="1"/>
  <c r="O2502" i="1" s="1"/>
  <c r="M2503" i="1"/>
  <c r="N2503" i="1" s="1"/>
  <c r="O2503" i="1" s="1"/>
  <c r="M2504" i="1"/>
  <c r="N2504" i="1" s="1"/>
  <c r="O2504" i="1" s="1"/>
  <c r="M2505" i="1"/>
  <c r="N2505" i="1" s="1"/>
  <c r="O2505" i="1" s="1"/>
  <c r="M2506" i="1"/>
  <c r="N2506" i="1" s="1"/>
  <c r="O2506" i="1" s="1"/>
  <c r="M2507" i="1"/>
  <c r="N2507" i="1" s="1"/>
  <c r="O2507" i="1" s="1"/>
  <c r="M2508" i="1"/>
  <c r="N2508" i="1" s="1"/>
  <c r="O2508" i="1" s="1"/>
  <c r="M2509" i="1"/>
  <c r="N2509" i="1" s="1"/>
  <c r="O2509" i="1" s="1"/>
  <c r="M2510" i="1"/>
  <c r="N2510" i="1" s="1"/>
  <c r="O2510" i="1" s="1"/>
  <c r="M2511" i="1"/>
  <c r="N2511" i="1" s="1"/>
  <c r="O2511" i="1" s="1"/>
  <c r="M2512" i="1"/>
  <c r="N2512" i="1" s="1"/>
  <c r="O2512" i="1" s="1"/>
  <c r="M2513" i="1"/>
  <c r="N2513" i="1" s="1"/>
  <c r="O2513" i="1" s="1"/>
  <c r="M2514" i="1"/>
  <c r="N2514" i="1" s="1"/>
  <c r="O2514" i="1" s="1"/>
  <c r="M2515" i="1"/>
  <c r="N2515" i="1" s="1"/>
  <c r="O2515" i="1" s="1"/>
  <c r="M2516" i="1"/>
  <c r="N2516" i="1" s="1"/>
  <c r="O2516" i="1" s="1"/>
  <c r="M2517" i="1"/>
  <c r="N2517" i="1" s="1"/>
  <c r="O2517" i="1" s="1"/>
  <c r="M2518" i="1"/>
  <c r="N2518" i="1" s="1"/>
  <c r="O2518" i="1" s="1"/>
  <c r="M2519" i="1"/>
  <c r="N2519" i="1" s="1"/>
  <c r="O2519" i="1" s="1"/>
  <c r="M2520" i="1"/>
  <c r="N2520" i="1" s="1"/>
  <c r="O2520" i="1" s="1"/>
  <c r="M2521" i="1"/>
  <c r="N2521" i="1" s="1"/>
  <c r="O2521" i="1" s="1"/>
  <c r="M2522" i="1"/>
  <c r="N2522" i="1" s="1"/>
  <c r="O2522" i="1" s="1"/>
  <c r="M2523" i="1"/>
  <c r="N2523" i="1" s="1"/>
  <c r="O2523" i="1" s="1"/>
  <c r="M2524" i="1"/>
  <c r="N2524" i="1" s="1"/>
  <c r="O2524" i="1" s="1"/>
  <c r="M2525" i="1"/>
  <c r="N2525" i="1" s="1"/>
  <c r="O2525" i="1" s="1"/>
  <c r="M2526" i="1"/>
  <c r="N2526" i="1" s="1"/>
  <c r="O2526" i="1" s="1"/>
  <c r="M2527" i="1"/>
  <c r="N2527" i="1" s="1"/>
  <c r="O2527" i="1" s="1"/>
  <c r="M2528" i="1"/>
  <c r="N2528" i="1" s="1"/>
  <c r="O2528" i="1" s="1"/>
  <c r="M2529" i="1"/>
  <c r="N2529" i="1" s="1"/>
  <c r="O2529" i="1" s="1"/>
  <c r="M2530" i="1"/>
  <c r="N2530" i="1" s="1"/>
  <c r="O2530" i="1" s="1"/>
  <c r="M2531" i="1"/>
  <c r="N2531" i="1" s="1"/>
  <c r="O2531" i="1" s="1"/>
  <c r="M2532" i="1"/>
  <c r="N2532" i="1" s="1"/>
  <c r="O2532" i="1" s="1"/>
  <c r="M2533" i="1"/>
  <c r="N2533" i="1" s="1"/>
  <c r="O2533" i="1" s="1"/>
  <c r="M2534" i="1"/>
  <c r="N2534" i="1" s="1"/>
  <c r="O2534" i="1" s="1"/>
  <c r="M2535" i="1"/>
  <c r="N2535" i="1" s="1"/>
  <c r="O2535" i="1" s="1"/>
  <c r="M2536" i="1"/>
  <c r="N2536" i="1" s="1"/>
  <c r="O2536" i="1" s="1"/>
  <c r="M2537" i="1"/>
  <c r="N2537" i="1" s="1"/>
  <c r="O2537" i="1" s="1"/>
  <c r="M2538" i="1"/>
  <c r="N2538" i="1" s="1"/>
  <c r="O2538" i="1" s="1"/>
  <c r="M2539" i="1"/>
  <c r="N2539" i="1" s="1"/>
  <c r="O2539" i="1" s="1"/>
  <c r="M2540" i="1"/>
  <c r="N2540" i="1" s="1"/>
  <c r="O2540" i="1" s="1"/>
  <c r="M2541" i="1"/>
  <c r="N2541" i="1" s="1"/>
  <c r="O2541" i="1" s="1"/>
  <c r="M2542" i="1"/>
  <c r="N2542" i="1" s="1"/>
  <c r="O2542" i="1" s="1"/>
  <c r="M2543" i="1"/>
  <c r="N2543" i="1" s="1"/>
  <c r="O2543" i="1" s="1"/>
  <c r="M2544" i="1"/>
  <c r="N2544" i="1" s="1"/>
  <c r="O2544" i="1" s="1"/>
  <c r="M2545" i="1"/>
  <c r="N2545" i="1" s="1"/>
  <c r="O2545" i="1" s="1"/>
  <c r="M2546" i="1"/>
  <c r="N2546" i="1" s="1"/>
  <c r="O2546" i="1" s="1"/>
  <c r="M2547" i="1"/>
  <c r="N2547" i="1" s="1"/>
  <c r="O2547" i="1" s="1"/>
  <c r="M2548" i="1"/>
  <c r="N2548" i="1" s="1"/>
  <c r="O2548" i="1" s="1"/>
  <c r="M2549" i="1"/>
  <c r="N2549" i="1" s="1"/>
  <c r="O2549" i="1" s="1"/>
  <c r="M2550" i="1"/>
  <c r="N2550" i="1" s="1"/>
  <c r="O2550" i="1" s="1"/>
  <c r="M2551" i="1"/>
  <c r="N2551" i="1" s="1"/>
  <c r="O2551" i="1" s="1"/>
  <c r="M2552" i="1"/>
  <c r="N2552" i="1" s="1"/>
  <c r="O2552" i="1" s="1"/>
  <c r="M2553" i="1"/>
  <c r="N2553" i="1" s="1"/>
  <c r="O2553" i="1" s="1"/>
  <c r="M2554" i="1"/>
  <c r="N2554" i="1" s="1"/>
  <c r="O2554" i="1" s="1"/>
  <c r="M2555" i="1"/>
  <c r="N2555" i="1" s="1"/>
  <c r="O2555" i="1" s="1"/>
  <c r="M2556" i="1"/>
  <c r="N2556" i="1" s="1"/>
  <c r="O2556" i="1" s="1"/>
  <c r="M2557" i="1"/>
  <c r="N2557" i="1" s="1"/>
  <c r="O2557" i="1" s="1"/>
  <c r="M2558" i="1"/>
  <c r="N2558" i="1" s="1"/>
  <c r="O2558" i="1" s="1"/>
  <c r="M2559" i="1"/>
  <c r="N2559" i="1" s="1"/>
  <c r="O2559" i="1" s="1"/>
  <c r="M2560" i="1"/>
  <c r="N2560" i="1" s="1"/>
  <c r="O2560" i="1" s="1"/>
  <c r="M2561" i="1"/>
  <c r="N2561" i="1" s="1"/>
  <c r="O2561" i="1" s="1"/>
  <c r="M2562" i="1"/>
  <c r="N2562" i="1" s="1"/>
  <c r="O2562" i="1" s="1"/>
  <c r="M2563" i="1"/>
  <c r="N2563" i="1" s="1"/>
  <c r="O2563" i="1" s="1"/>
  <c r="M2564" i="1"/>
  <c r="N2564" i="1" s="1"/>
  <c r="O2564" i="1" s="1"/>
  <c r="M2565" i="1"/>
  <c r="N2565" i="1" s="1"/>
  <c r="O2565" i="1" s="1"/>
  <c r="M2566" i="1"/>
  <c r="N2566" i="1" s="1"/>
  <c r="O2566" i="1" s="1"/>
  <c r="M2567" i="1"/>
  <c r="N2567" i="1" s="1"/>
  <c r="O2567" i="1" s="1"/>
  <c r="M2568" i="1"/>
  <c r="N2568" i="1" s="1"/>
  <c r="O2568" i="1" s="1"/>
  <c r="M2569" i="1"/>
  <c r="N2569" i="1" s="1"/>
  <c r="O2569" i="1" s="1"/>
  <c r="M2570" i="1"/>
  <c r="N2570" i="1" s="1"/>
  <c r="O2570" i="1" s="1"/>
  <c r="M2571" i="1"/>
  <c r="N2571" i="1" s="1"/>
  <c r="O2571" i="1" s="1"/>
  <c r="M2572" i="1"/>
  <c r="N2572" i="1" s="1"/>
  <c r="O2572" i="1" s="1"/>
  <c r="M2573" i="1"/>
  <c r="N2573" i="1" s="1"/>
  <c r="O2573" i="1" s="1"/>
  <c r="M2574" i="1"/>
  <c r="N2574" i="1" s="1"/>
  <c r="O2574" i="1" s="1"/>
  <c r="M2575" i="1"/>
  <c r="N2575" i="1" s="1"/>
  <c r="O2575" i="1" s="1"/>
  <c r="M2576" i="1"/>
  <c r="N2576" i="1" s="1"/>
  <c r="O2576" i="1" s="1"/>
  <c r="M2577" i="1"/>
  <c r="N2577" i="1" s="1"/>
  <c r="O2577" i="1" s="1"/>
  <c r="M2578" i="1"/>
  <c r="N2578" i="1" s="1"/>
  <c r="O2578" i="1" s="1"/>
  <c r="M2579" i="1"/>
  <c r="N2579" i="1" s="1"/>
  <c r="O2579" i="1" s="1"/>
  <c r="M2580" i="1"/>
  <c r="N2580" i="1" s="1"/>
  <c r="O2580" i="1" s="1"/>
  <c r="M2581" i="1"/>
  <c r="N2581" i="1" s="1"/>
  <c r="O2581" i="1" s="1"/>
  <c r="M2582" i="1"/>
  <c r="N2582" i="1" s="1"/>
  <c r="O2582" i="1" s="1"/>
  <c r="M2583" i="1"/>
  <c r="N2583" i="1" s="1"/>
  <c r="O2583" i="1" s="1"/>
  <c r="M2584" i="1"/>
  <c r="N2584" i="1" s="1"/>
  <c r="O2584" i="1" s="1"/>
  <c r="M2585" i="1"/>
  <c r="N2585" i="1" s="1"/>
  <c r="O2585" i="1" s="1"/>
  <c r="M2586" i="1"/>
  <c r="N2586" i="1" s="1"/>
  <c r="O2586" i="1" s="1"/>
  <c r="M2587" i="1"/>
  <c r="N2587" i="1" s="1"/>
  <c r="O2587" i="1" s="1"/>
  <c r="M2588" i="1"/>
  <c r="N2588" i="1" s="1"/>
  <c r="O2588" i="1" s="1"/>
  <c r="M2589" i="1"/>
  <c r="N2589" i="1" s="1"/>
  <c r="O2589" i="1" s="1"/>
  <c r="M2590" i="1"/>
  <c r="N2590" i="1" s="1"/>
  <c r="O2590" i="1" s="1"/>
  <c r="M2591" i="1"/>
  <c r="N2591" i="1" s="1"/>
  <c r="O2591" i="1" s="1"/>
  <c r="M2592" i="1"/>
  <c r="N2592" i="1" s="1"/>
  <c r="O2592" i="1" s="1"/>
  <c r="M2593" i="1"/>
  <c r="N2593" i="1" s="1"/>
  <c r="O2593" i="1" s="1"/>
  <c r="M2594" i="1"/>
  <c r="N2594" i="1" s="1"/>
  <c r="O2594" i="1" s="1"/>
  <c r="M2595" i="1"/>
  <c r="N2595" i="1" s="1"/>
  <c r="O2595" i="1" s="1"/>
  <c r="M2596" i="1"/>
  <c r="N2596" i="1" s="1"/>
  <c r="O2596" i="1" s="1"/>
  <c r="M2597" i="1"/>
  <c r="N2597" i="1" s="1"/>
  <c r="O2597" i="1" s="1"/>
  <c r="M2598" i="1"/>
  <c r="N2598" i="1" s="1"/>
  <c r="O2598" i="1" s="1"/>
  <c r="M2599" i="1"/>
  <c r="N2599" i="1" s="1"/>
  <c r="O2599" i="1" s="1"/>
  <c r="M2600" i="1"/>
  <c r="N2600" i="1" s="1"/>
  <c r="O2600" i="1" s="1"/>
  <c r="M2601" i="1"/>
  <c r="N2601" i="1" s="1"/>
  <c r="O2601" i="1" s="1"/>
  <c r="M2602" i="1"/>
  <c r="N2602" i="1" s="1"/>
  <c r="O2602" i="1" s="1"/>
  <c r="M2603" i="1"/>
  <c r="N2603" i="1" s="1"/>
  <c r="O2603" i="1" s="1"/>
  <c r="M2604" i="1"/>
  <c r="N2604" i="1" s="1"/>
  <c r="O2604" i="1" s="1"/>
  <c r="M2605" i="1"/>
  <c r="N2605" i="1" s="1"/>
  <c r="O2605" i="1" s="1"/>
  <c r="M2606" i="1"/>
  <c r="N2606" i="1" s="1"/>
  <c r="O2606" i="1" s="1"/>
  <c r="M2607" i="1"/>
  <c r="N2607" i="1" s="1"/>
  <c r="O2607" i="1" s="1"/>
  <c r="M2608" i="1"/>
  <c r="N2608" i="1" s="1"/>
  <c r="O2608" i="1" s="1"/>
  <c r="M2609" i="1"/>
  <c r="N2609" i="1" s="1"/>
  <c r="O2609" i="1" s="1"/>
  <c r="M2610" i="1"/>
  <c r="N2610" i="1" s="1"/>
  <c r="O2610" i="1" s="1"/>
  <c r="M2611" i="1"/>
  <c r="N2611" i="1" s="1"/>
  <c r="O2611" i="1" s="1"/>
  <c r="M2612" i="1"/>
  <c r="N2612" i="1" s="1"/>
  <c r="O2612" i="1" s="1"/>
  <c r="M2613" i="1"/>
  <c r="N2613" i="1" s="1"/>
  <c r="O2613" i="1" s="1"/>
  <c r="M2614" i="1"/>
  <c r="N2614" i="1" s="1"/>
  <c r="O2614" i="1" s="1"/>
  <c r="M2615" i="1"/>
  <c r="N2615" i="1" s="1"/>
  <c r="O2615" i="1" s="1"/>
  <c r="M2616" i="1"/>
  <c r="N2616" i="1" s="1"/>
  <c r="O2616" i="1" s="1"/>
  <c r="M2617" i="1"/>
  <c r="N2617" i="1" s="1"/>
  <c r="O2617" i="1" s="1"/>
  <c r="M2618" i="1"/>
  <c r="N2618" i="1" s="1"/>
  <c r="O2618" i="1" s="1"/>
  <c r="M2619" i="1"/>
  <c r="N2619" i="1" s="1"/>
  <c r="O2619" i="1" s="1"/>
  <c r="M2620" i="1"/>
  <c r="N2620" i="1" s="1"/>
  <c r="O2620" i="1" s="1"/>
  <c r="M2621" i="1"/>
  <c r="N2621" i="1" s="1"/>
  <c r="O2621" i="1" s="1"/>
  <c r="M2622" i="1"/>
  <c r="N2622" i="1" s="1"/>
  <c r="O2622" i="1" s="1"/>
  <c r="M2623" i="1"/>
  <c r="N2623" i="1" s="1"/>
  <c r="O2623" i="1" s="1"/>
  <c r="M2624" i="1"/>
  <c r="N2624" i="1" s="1"/>
  <c r="O2624" i="1" s="1"/>
  <c r="M2625" i="1"/>
  <c r="N2625" i="1" s="1"/>
  <c r="O2625" i="1" s="1"/>
  <c r="M2626" i="1"/>
  <c r="N2626" i="1" s="1"/>
  <c r="O2626" i="1" s="1"/>
  <c r="M2627" i="1"/>
  <c r="N2627" i="1" s="1"/>
  <c r="O2627" i="1" s="1"/>
  <c r="M2628" i="1"/>
  <c r="N2628" i="1" s="1"/>
  <c r="O2628" i="1" s="1"/>
  <c r="M2629" i="1"/>
  <c r="N2629" i="1" s="1"/>
  <c r="O2629" i="1" s="1"/>
  <c r="M2630" i="1"/>
  <c r="N2630" i="1" s="1"/>
  <c r="O2630" i="1" s="1"/>
  <c r="M2631" i="1"/>
  <c r="N2631" i="1" s="1"/>
  <c r="O2631" i="1" s="1"/>
  <c r="M2632" i="1"/>
  <c r="N2632" i="1" s="1"/>
  <c r="O2632" i="1" s="1"/>
  <c r="M2633" i="1"/>
  <c r="N2633" i="1" s="1"/>
  <c r="O2633" i="1" s="1"/>
  <c r="M2634" i="1"/>
  <c r="N2634" i="1" s="1"/>
  <c r="O2634" i="1" s="1"/>
  <c r="M2635" i="1"/>
  <c r="N2635" i="1" s="1"/>
  <c r="O2635" i="1" s="1"/>
  <c r="M2636" i="1"/>
  <c r="N2636" i="1" s="1"/>
  <c r="O2636" i="1" s="1"/>
  <c r="M2637" i="1"/>
  <c r="N2637" i="1" s="1"/>
  <c r="O2637" i="1" s="1"/>
  <c r="M2638" i="1"/>
  <c r="N2638" i="1" s="1"/>
  <c r="O2638" i="1" s="1"/>
  <c r="M2639" i="1"/>
  <c r="N2639" i="1" s="1"/>
  <c r="O2639" i="1" s="1"/>
  <c r="M2640" i="1"/>
  <c r="N2640" i="1" s="1"/>
  <c r="O2640" i="1" s="1"/>
  <c r="M2641" i="1"/>
  <c r="N2641" i="1" s="1"/>
  <c r="O2641" i="1" s="1"/>
  <c r="M2642" i="1"/>
  <c r="N2642" i="1" s="1"/>
  <c r="O2642" i="1" s="1"/>
  <c r="M2643" i="1"/>
  <c r="N2643" i="1" s="1"/>
  <c r="O2643" i="1" s="1"/>
  <c r="M2644" i="1"/>
  <c r="N2644" i="1" s="1"/>
  <c r="O2644" i="1" s="1"/>
  <c r="M2645" i="1"/>
  <c r="N2645" i="1" s="1"/>
  <c r="O2645" i="1" s="1"/>
  <c r="M2646" i="1"/>
  <c r="N2646" i="1" s="1"/>
  <c r="O2646" i="1" s="1"/>
  <c r="M2647" i="1"/>
  <c r="N2647" i="1" s="1"/>
  <c r="O2647" i="1" s="1"/>
  <c r="M2648" i="1"/>
  <c r="N2648" i="1" s="1"/>
  <c r="O2648" i="1" s="1"/>
  <c r="M2649" i="1"/>
  <c r="N2649" i="1" s="1"/>
  <c r="O2649" i="1" s="1"/>
  <c r="M2650" i="1"/>
  <c r="N2650" i="1" s="1"/>
  <c r="O2650" i="1" s="1"/>
  <c r="M2651" i="1"/>
  <c r="N2651" i="1" s="1"/>
  <c r="O2651" i="1" s="1"/>
  <c r="M2652" i="1"/>
  <c r="N2652" i="1" s="1"/>
  <c r="O2652" i="1" s="1"/>
  <c r="M2653" i="1"/>
  <c r="N2653" i="1" s="1"/>
  <c r="O2653" i="1" s="1"/>
  <c r="M2654" i="1"/>
  <c r="N2654" i="1" s="1"/>
  <c r="O2654" i="1" s="1"/>
  <c r="M2655" i="1"/>
  <c r="N2655" i="1" s="1"/>
  <c r="O2655" i="1" s="1"/>
  <c r="M2656" i="1"/>
  <c r="N2656" i="1" s="1"/>
  <c r="O2656" i="1" s="1"/>
  <c r="M2657" i="1"/>
  <c r="N2657" i="1" s="1"/>
  <c r="O2657" i="1" s="1"/>
  <c r="M2658" i="1"/>
  <c r="N2658" i="1" s="1"/>
  <c r="O2658" i="1" s="1"/>
  <c r="M2659" i="1"/>
  <c r="N2659" i="1" s="1"/>
  <c r="O2659" i="1" s="1"/>
  <c r="M2660" i="1"/>
  <c r="N2660" i="1" s="1"/>
  <c r="O2660" i="1" s="1"/>
  <c r="M2661" i="1"/>
  <c r="N2661" i="1" s="1"/>
  <c r="O2661" i="1" s="1"/>
  <c r="M2662" i="1"/>
  <c r="N2662" i="1" s="1"/>
  <c r="O2662" i="1" s="1"/>
  <c r="M2663" i="1"/>
  <c r="N2663" i="1" s="1"/>
  <c r="O2663" i="1" s="1"/>
  <c r="M2664" i="1"/>
  <c r="N2664" i="1" s="1"/>
  <c r="O2664" i="1" s="1"/>
  <c r="M2665" i="1"/>
  <c r="N2665" i="1" s="1"/>
  <c r="O2665" i="1" s="1"/>
  <c r="M2666" i="1"/>
  <c r="N2666" i="1" s="1"/>
  <c r="O2666" i="1" s="1"/>
  <c r="M2667" i="1"/>
  <c r="N2667" i="1" s="1"/>
  <c r="O2667" i="1" s="1"/>
  <c r="M2668" i="1"/>
  <c r="N2668" i="1" s="1"/>
  <c r="O2668" i="1" s="1"/>
  <c r="M2669" i="1"/>
  <c r="N2669" i="1" s="1"/>
  <c r="O2669" i="1" s="1"/>
  <c r="M2670" i="1"/>
  <c r="N2670" i="1" s="1"/>
  <c r="O2670" i="1" s="1"/>
  <c r="M2671" i="1"/>
  <c r="N2671" i="1" s="1"/>
  <c r="O2671" i="1" s="1"/>
  <c r="M2672" i="1"/>
  <c r="N2672" i="1" s="1"/>
  <c r="O2672" i="1" s="1"/>
  <c r="M2673" i="1"/>
  <c r="N2673" i="1" s="1"/>
  <c r="O2673" i="1" s="1"/>
  <c r="M2674" i="1"/>
  <c r="N2674" i="1" s="1"/>
  <c r="O2674" i="1" s="1"/>
  <c r="M2675" i="1"/>
  <c r="N2675" i="1" s="1"/>
  <c r="O2675" i="1" s="1"/>
  <c r="M2676" i="1"/>
  <c r="N2676" i="1" s="1"/>
  <c r="O2676" i="1" s="1"/>
  <c r="M2677" i="1"/>
  <c r="N2677" i="1" s="1"/>
  <c r="O2677" i="1" s="1"/>
  <c r="M2678" i="1"/>
  <c r="N2678" i="1" s="1"/>
  <c r="O2678" i="1" s="1"/>
  <c r="M2679" i="1"/>
  <c r="N2679" i="1" s="1"/>
  <c r="O2679" i="1" s="1"/>
  <c r="M2680" i="1"/>
  <c r="N2680" i="1" s="1"/>
  <c r="O2680" i="1" s="1"/>
  <c r="M2681" i="1"/>
  <c r="N2681" i="1" s="1"/>
  <c r="O2681" i="1" s="1"/>
  <c r="M2682" i="1"/>
  <c r="N2682" i="1" s="1"/>
  <c r="O2682" i="1" s="1"/>
  <c r="M2683" i="1"/>
  <c r="N2683" i="1" s="1"/>
  <c r="O2683" i="1" s="1"/>
  <c r="M2684" i="1"/>
  <c r="N2684" i="1" s="1"/>
  <c r="O2684" i="1" s="1"/>
  <c r="M2685" i="1"/>
  <c r="N2685" i="1" s="1"/>
  <c r="O2685" i="1" s="1"/>
  <c r="M2686" i="1"/>
  <c r="N2686" i="1" s="1"/>
  <c r="O2686" i="1" s="1"/>
  <c r="M2687" i="1"/>
  <c r="N2687" i="1" s="1"/>
  <c r="O2687" i="1" s="1"/>
  <c r="M2688" i="1"/>
  <c r="N2688" i="1" s="1"/>
  <c r="O2688" i="1" s="1"/>
  <c r="M2689" i="1"/>
  <c r="N2689" i="1" s="1"/>
  <c r="O2689" i="1" s="1"/>
  <c r="M2690" i="1"/>
  <c r="N2690" i="1" s="1"/>
  <c r="O2690" i="1" s="1"/>
  <c r="M2691" i="1"/>
  <c r="N2691" i="1" s="1"/>
  <c r="O2691" i="1" s="1"/>
  <c r="M2692" i="1"/>
  <c r="N2692" i="1" s="1"/>
  <c r="O2692" i="1" s="1"/>
  <c r="M2693" i="1"/>
  <c r="N2693" i="1" s="1"/>
  <c r="O2693" i="1" s="1"/>
  <c r="M2694" i="1"/>
  <c r="N2694" i="1" s="1"/>
  <c r="O2694" i="1" s="1"/>
  <c r="M2695" i="1"/>
  <c r="N2695" i="1" s="1"/>
  <c r="O2695" i="1" s="1"/>
  <c r="M2696" i="1"/>
  <c r="N2696" i="1" s="1"/>
  <c r="O2696" i="1" s="1"/>
  <c r="M2697" i="1"/>
  <c r="N2697" i="1" s="1"/>
  <c r="O2697" i="1" s="1"/>
  <c r="M2698" i="1"/>
  <c r="N2698" i="1" s="1"/>
  <c r="O2698" i="1" s="1"/>
  <c r="M2699" i="1"/>
  <c r="N2699" i="1" s="1"/>
  <c r="O2699" i="1" s="1"/>
  <c r="M2700" i="1"/>
  <c r="N2700" i="1" s="1"/>
  <c r="O2700" i="1" s="1"/>
  <c r="M2701" i="1"/>
  <c r="N2701" i="1" s="1"/>
  <c r="O2701" i="1" s="1"/>
  <c r="M2702" i="1"/>
  <c r="N2702" i="1" s="1"/>
  <c r="O2702" i="1" s="1"/>
  <c r="M2703" i="1"/>
  <c r="N2703" i="1" s="1"/>
  <c r="O2703" i="1" s="1"/>
  <c r="M2704" i="1"/>
  <c r="N2704" i="1" s="1"/>
  <c r="O2704" i="1" s="1"/>
  <c r="M2705" i="1"/>
  <c r="N2705" i="1" s="1"/>
  <c r="O2705" i="1" s="1"/>
  <c r="M2706" i="1"/>
  <c r="N2706" i="1" s="1"/>
  <c r="O2706" i="1" s="1"/>
  <c r="M2707" i="1"/>
  <c r="N2707" i="1" s="1"/>
  <c r="O2707" i="1" s="1"/>
  <c r="M2708" i="1"/>
  <c r="N2708" i="1" s="1"/>
  <c r="O2708" i="1" s="1"/>
</calcChain>
</file>

<file path=xl/sharedStrings.xml><?xml version="1.0" encoding="utf-8"?>
<sst xmlns="http://schemas.openxmlformats.org/spreadsheetml/2006/main" count="154" uniqueCount="61">
  <si>
    <t>Date</t>
  </si>
  <si>
    <t>Open</t>
  </si>
  <si>
    <t>High</t>
  </si>
  <si>
    <t>Low</t>
  </si>
  <si>
    <t>Close</t>
  </si>
  <si>
    <t>Shares Traded</t>
  </si>
  <si>
    <t>Turnover (Rs. Cr)</t>
  </si>
  <si>
    <t>Day</t>
  </si>
  <si>
    <t>Month</t>
  </si>
  <si>
    <t>Is Expiry</t>
  </si>
  <si>
    <t>DayChange</t>
  </si>
  <si>
    <t>DayChange %</t>
  </si>
  <si>
    <t>Year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</si>
  <si>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</si>
  <si>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</si>
  <si>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</si>
  <si>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</si>
  <si>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</si>
  <si>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</si>
  <si>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</si>
  <si>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</si>
  <si>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</si>
  <si>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</si>
  <si>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</si>
  <si>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Grand Total</t>
  </si>
  <si>
    <t>IntradayChange Range</t>
  </si>
  <si>
    <t>Intraday Change %</t>
  </si>
  <si>
    <t>Intraday Change</t>
  </si>
  <si>
    <t>DayChange Range</t>
  </si>
  <si>
    <t>IntradayChange Ranges</t>
  </si>
  <si>
    <t>Days</t>
  </si>
  <si>
    <t>DayChange Ranges</t>
  </si>
  <si>
    <t>Month End Close</t>
  </si>
  <si>
    <t>MonthYear</t>
  </si>
  <si>
    <t>MoM Change</t>
  </si>
  <si>
    <t>MoM Change %</t>
  </si>
  <si>
    <t>Start of Month</t>
  </si>
  <si>
    <t>Month High</t>
  </si>
  <si>
    <t>Month Low</t>
  </si>
  <si>
    <t>Change over Previous High</t>
  </si>
  <si>
    <t>% Change over Previous High</t>
  </si>
  <si>
    <t>Previous High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</si>
  <si>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</si>
  <si>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</si>
  <si>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</si>
  <si>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</si>
  <si>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</si>
  <si>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</si>
  <si>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</si>
  <si>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</si>
  <si>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</si>
  <si>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</si>
  <si>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</si>
  <si>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M+0</t>
  </si>
  <si>
    <t>M+2</t>
  </si>
  <si>
    <t>M+1</t>
  </si>
  <si>
    <t>M+3</t>
  </si>
  <si>
    <t>M+4</t>
  </si>
  <si>
    <t>M+5</t>
  </si>
  <si>
    <t>M-1</t>
  </si>
  <si>
    <t>10%+ Rise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</si>
</sst>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15" fontId="2" fillId="0" borderId="0" xfId="0" applyNumberFormat="1" applyFont="1"/>
    <xf numFmtId="0" fontId="2" fillId="0" borderId="1" xfId="0" applyFont="1" applyBorder="1"/>
    <xf numFmtId="10" fontId="2" fillId="0" borderId="0" xfId="1" applyNumberFormat="1" applyFont="1"/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/>
    <xf numFmtId="10" fontId="2" fillId="0" borderId="0" xfId="0" applyNumberFormat="1" applyFont="1"/>
    <xf numFmtId="14" fontId="0" fillId="0" borderId="0" xfId="0" applyNumberFormat="1"/>
    <xf numFmtId="0" fontId="2" fillId="0" borderId="1" xfId="0" pivotButton="1" applyFont="1" applyBorder="1"/>
    <xf numFmtId="10" fontId="2" fillId="0" borderId="1" xfId="0" applyNumberFormat="1" applyFont="1" applyBorder="1"/>
    <xf numFmtId="0" fontId="2" fillId="0" borderId="1" xfId="0" applyFont="1" applyBorder="1" applyAlignment="1">
      <alignment horizontal="left"/>
    </xf>
    <xf numFmtId="0" fontId="2" fillId="0" borderId="1" xfId="0" applyNumberFormat="1" applyFont="1" applyBorder="1"/>
    <xf numFmtId="10" fontId="2" fillId="0" borderId="1" xfId="0" applyNumberFormat="1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1" xfId="0" pivotButton="1" applyFont="1" applyBorder="1" applyAlignment="1">
      <alignment wrapText="1"/>
    </xf>
    <xf numFmtId="10" fontId="2" fillId="0" borderId="1" xfId="1" applyNumberFormat="1" applyFont="1" applyBorder="1"/>
    <xf numFmtId="0" fontId="2" fillId="0" borderId="1" xfId="0" applyFont="1" applyBorder="1" applyAlignment="1">
      <alignment horizontal="right"/>
    </xf>
    <xf numFmtId="15" fontId="2" fillId="0" borderId="0" xfId="0" applyNumberFormat="1" applyFont="1" applyAlignment="1">
      <alignment vertical="center" wrapText="1"/>
    </xf>
    <xf numFmtId="0" fontId="2" fillId="0" borderId="0" xfId="0" applyFont="1" applyAlignment="1">
      <alignment vertical="center" wrapText="1"/>
    </xf>
    <xf numFmtId="14" fontId="2" fillId="0" borderId="2" xfId="0" applyNumberFormat="1" applyFont="1" applyBorder="1"/>
    <xf numFmtId="10" fontId="2" fillId="0" borderId="3" xfId="1" applyNumberFormat="1" applyFont="1" applyBorder="1"/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14" fontId="2" fillId="0" borderId="7" xfId="0" applyNumberFormat="1" applyFont="1" applyBorder="1"/>
    <xf numFmtId="0" fontId="2" fillId="0" borderId="8" xfId="0" applyFont="1" applyBorder="1" applyAlignment="1">
      <alignment horizontal="right"/>
    </xf>
    <xf numFmtId="0" fontId="2" fillId="0" borderId="8" xfId="0" applyFont="1" applyBorder="1"/>
    <xf numFmtId="10" fontId="2" fillId="0" borderId="9" xfId="1" applyNumberFormat="1" applyFont="1" applyBorder="1"/>
    <xf numFmtId="0" fontId="2" fillId="0" borderId="5" xfId="0" applyFont="1" applyBorder="1"/>
  </cellXfs>
  <cellStyles count="2">
    <cellStyle name="Normal" xfId="0" builtinId="0"/>
    <cellStyle name="Percent" xfId="1" builtinId="5"/>
  </cellStyles>
  <dxfs count="722">
    <dxf>
      <fill>
        <patternFill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esh Rohra" refreshedDate="44162.487763773148" createdVersion="6" refreshedVersion="6" minRefreshableVersion="3" recordCount="5457" xr:uid="{56A3466A-6F93-411D-92C1-A98713D3ED7A}">
  <cacheSource type="worksheet">
    <worksheetSource name="NiftyData"/>
  </cacheSource>
  <cacheFields count="18">
    <cacheField name="Date" numFmtId="15">
      <sharedItems containsSemiMixedTypes="0" containsNonDate="0" containsDate="1" containsString="0" minDate="1999-01-01T00:00:00" maxDate="2020-11-27T00:00:00"/>
    </cacheField>
    <cacheField name="Open" numFmtId="0">
      <sharedItems containsSemiMixedTypes="0" containsString="0" containsNumber="1" minValue="853" maxValue="13130"/>
    </cacheField>
    <cacheField name="High" numFmtId="0">
      <sharedItems containsSemiMixedTypes="0" containsString="0" containsNumber="1" minValue="877" maxValue="13145.85"/>
    </cacheField>
    <cacheField name="Low" numFmtId="0">
      <sharedItems containsSemiMixedTypes="0" containsString="0" containsNumber="1" minValue="849.95" maxValue="12978"/>
    </cacheField>
    <cacheField name="Close" numFmtId="0">
      <sharedItems containsSemiMixedTypes="0" containsString="0" containsNumber="1" minValue="854.2" maxValue="13055.15"/>
    </cacheField>
    <cacheField name="Shares Traded" numFmtId="0">
      <sharedItems containsString="0" containsBlank="1" containsNumber="1" containsInteger="1" minValue="1394931" maxValue="1811564187"/>
    </cacheField>
    <cacheField name="Turnover (Rs. Cr)" numFmtId="0">
      <sharedItems containsString="0" containsBlank="1" containsNumber="1" minValue="40.119999999999997" maxValue="61668.55"/>
    </cacheField>
    <cacheField name="Year" numFmtId="0">
      <sharedItems count="22">
        <s v="2020"/>
        <s v="2019"/>
        <s v="2018"/>
        <s v="2017"/>
        <s v="2016"/>
        <s v="2015"/>
        <s v="2014"/>
        <s v="2013"/>
        <s v="2012"/>
        <s v="2011"/>
        <s v="2010"/>
        <s v="2009"/>
        <s v="2008"/>
        <s v="2007"/>
        <s v="2006"/>
        <s v="2005"/>
        <s v="2004"/>
        <s v="2003"/>
        <s v="2002"/>
        <s v="2001"/>
        <s v="2000"/>
        <s v="1999"/>
      </sharedItems>
    </cacheField>
    <cacheField name="Month" numFmtId="0">
      <sharedItems count="12">
        <s v="Nov"/>
        <s v="Oct"/>
        <s v="Sep"/>
        <s v="Aug"/>
        <s v="Jul"/>
        <s v="Jun"/>
        <s v="May"/>
        <s v="Apr"/>
        <s v="Mar"/>
        <s v="Feb"/>
        <s v="Jan"/>
        <s v="Dec"/>
      </sharedItems>
    </cacheField>
    <cacheField name="Day" numFmtId="0">
      <sharedItems/>
    </cacheField>
    <cacheField name="MonthYear" numFmtId="0">
      <sharedItems/>
    </cacheField>
    <cacheField name="Is Expiry" numFmtId="0">
      <sharedItems/>
    </cacheField>
    <cacheField name="Intraday Change" numFmtId="0">
      <sharedItems containsSemiMixedTypes="0" containsString="0" containsNumber="1" minValue="-619.65000000000146" maxValue="847.60000000000036"/>
    </cacheField>
    <cacheField name="Intraday Change %" numFmtId="10">
      <sharedItems containsSemiMixedTypes="0" containsString="0" containsNumber="1" minValue="-0.12243285939968404" maxValue="0.17695983011856295"/>
    </cacheField>
    <cacheField name="IntradayChange Range" numFmtId="10">
      <sharedItems containsSemiMixedTypes="0" containsString="0" containsNumber="1" minValue="0" maxValue="0.18" count="14">
        <n v="0.01"/>
        <n v="0.03"/>
        <n v="0.02"/>
        <n v="0.04"/>
        <n v="0.05"/>
        <n v="0.08"/>
        <n v="0.06"/>
        <n v="7.0000000000000007E-2"/>
        <n v="0.1"/>
        <n v="0"/>
        <n v="0.18"/>
        <n v="0.12"/>
        <n v="0.09"/>
        <n v="0.13"/>
      </sharedItems>
    </cacheField>
    <cacheField name="DayChange" numFmtId="0">
      <sharedItems containsSemiMixedTypes="0" containsString="0" containsNumber="1" minValue="-1135.2000000000007" maxValue="890.8"/>
    </cacheField>
    <cacheField name="DayChange %" numFmtId="10">
      <sharedItems containsMixedTypes="1" containsNumber="1" minValue="-0.12980464127060365" maxValue="0.17744066019364579"/>
    </cacheField>
    <cacheField name="DayChange Range" numFmtId="10">
      <sharedItems containsMixedTypes="1" containsNumber="1" minValue="0" maxValue="0.18" count="13">
        <n v="0.02"/>
        <n v="0.01"/>
        <n v="0.03"/>
        <n v="0.04"/>
        <n v="0.06"/>
        <n v="0.05"/>
        <n v="0.09"/>
        <n v="7.0000000000000007E-2"/>
        <n v="0.13"/>
        <n v="0.08"/>
        <n v="0"/>
        <n v="0.18"/>
        <e v="#DIV/0!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7">
  <r>
    <d v="2020-11-26T00:00:00"/>
    <n v="12906.45"/>
    <n v="13018"/>
    <n v="12790.4"/>
    <n v="12987"/>
    <m/>
    <m/>
    <x v="0"/>
    <x v="0"/>
    <s v="Thu"/>
    <s v="Nov-2020"/>
    <s v="Expiry"/>
    <n v="80.549999999999272"/>
    <n v="6.2410655137546938E-3"/>
    <x v="0"/>
    <n v="128.60000000000036"/>
    <n v="1.0001244322777356E-2"/>
    <x v="0"/>
  </r>
  <r>
    <d v="2020-11-25T00:00:00"/>
    <n v="13130"/>
    <n v="13145.85"/>
    <n v="12833.65"/>
    <n v="12858.4"/>
    <n v="679005507"/>
    <n v="37401.360000000001"/>
    <x v="0"/>
    <x v="0"/>
    <s v="Wed"/>
    <s v="Nov-2020"/>
    <s v=""/>
    <n v="-271.60000000000036"/>
    <n v="-2.0685453160700713E-2"/>
    <x v="1"/>
    <n v="-196.75"/>
    <n v="-1.5070680919024294E-2"/>
    <x v="0"/>
  </r>
  <r>
    <d v="2020-11-24T00:00:00"/>
    <n v="13002.6"/>
    <n v="13079.1"/>
    <n v="12978"/>
    <n v="13055.15"/>
    <n v="571864976"/>
    <n v="37094.230000000003"/>
    <x v="0"/>
    <x v="0"/>
    <s v="Tue"/>
    <s v="Nov-2020"/>
    <s v=""/>
    <n v="52.549999999999272"/>
    <n v="4.0414993924291504E-3"/>
    <x v="0"/>
    <n v="128.69999999999891"/>
    <n v="9.9563298508096882E-3"/>
    <x v="1"/>
  </r>
  <r>
    <d v="2020-11-23T00:00:00"/>
    <n v="12960.3"/>
    <n v="12968.85"/>
    <n v="12825.7"/>
    <n v="12926.45"/>
    <n v="633117401"/>
    <n v="42031.38"/>
    <x v="0"/>
    <x v="0"/>
    <s v="Mon"/>
    <s v="Nov-2020"/>
    <s v=""/>
    <n v="-33.849999999998545"/>
    <n v="-2.6118222572007244E-3"/>
    <x v="0"/>
    <n v="67.400000000001455"/>
    <n v="5.2414447412523829E-3"/>
    <x v="1"/>
  </r>
  <r>
    <d v="2020-11-20T00:00:00"/>
    <n v="12813.4"/>
    <n v="12892.45"/>
    <n v="12730.25"/>
    <n v="12859.05"/>
    <n v="663997267"/>
    <n v="42992.15"/>
    <x v="0"/>
    <x v="0"/>
    <s v="Fri"/>
    <s v="Nov-2020"/>
    <s v=""/>
    <n v="45.649999999999636"/>
    <n v="3.5626765729626516E-3"/>
    <x v="0"/>
    <n v="87.349999999998545"/>
    <n v="6.8393401035099898E-3"/>
    <x v="1"/>
  </r>
  <r>
    <d v="2020-11-19T00:00:00"/>
    <n v="12839.5"/>
    <n v="12963"/>
    <n v="12745.75"/>
    <n v="12771.7"/>
    <n v="768751782"/>
    <n v="44747.08"/>
    <x v="0"/>
    <x v="0"/>
    <s v="Thu"/>
    <s v="Nov-2020"/>
    <s v="Expiry"/>
    <n v="-67.799999999999272"/>
    <n v="-5.2805794618169923E-3"/>
    <x v="0"/>
    <n v="-166.54999999999927"/>
    <n v="-1.2872683709156901E-2"/>
    <x v="0"/>
  </r>
  <r>
    <d v="2020-11-18T00:00:00"/>
    <n v="12860.1"/>
    <n v="12948.85"/>
    <n v="12819.35"/>
    <n v="12938.25"/>
    <n v="731321438"/>
    <n v="39856.449999999997"/>
    <x v="0"/>
    <x v="0"/>
    <s v="Wed"/>
    <s v="Nov-2020"/>
    <s v=""/>
    <n v="78.149999999999636"/>
    <n v="6.0769356381365335E-3"/>
    <x v="0"/>
    <n v="64.049999999999272"/>
    <n v="4.9750664118934978E-3"/>
    <x v="1"/>
  </r>
  <r>
    <d v="2020-11-17T00:00:00"/>
    <n v="12932.5"/>
    <n v="12934.05"/>
    <n v="12797.1"/>
    <n v="12874.2"/>
    <n v="707676873"/>
    <n v="40977.03"/>
    <x v="0"/>
    <x v="0"/>
    <s v="Tue"/>
    <s v="Nov-2020"/>
    <s v=""/>
    <n v="-58.299999999999272"/>
    <n v="-4.5080224241252093E-3"/>
    <x v="0"/>
    <n v="93.950000000000728"/>
    <n v="7.3511864008920583E-3"/>
    <x v="1"/>
  </r>
  <r>
    <d v="2020-11-14T00:00:00"/>
    <n v="12823.35"/>
    <n v="12828.7"/>
    <n v="12749.45"/>
    <n v="12780.25"/>
    <n v="107868139"/>
    <n v="5189.38"/>
    <x v="0"/>
    <x v="0"/>
    <s v="Sat"/>
    <s v="Nov-2020"/>
    <s v=""/>
    <n v="-43.100000000000364"/>
    <n v="-3.3610561982633526E-3"/>
    <x v="0"/>
    <n v="60.299999999999272"/>
    <n v="4.7405846721095025E-3"/>
    <x v="1"/>
  </r>
  <r>
    <d v="2020-11-13T00:00:00"/>
    <n v="12659.7"/>
    <n v="12735.95"/>
    <n v="12607.7"/>
    <n v="12719.95"/>
    <n v="513948665"/>
    <n v="34568.65"/>
    <x v="0"/>
    <x v="0"/>
    <s v="Fri"/>
    <s v="Nov-2020"/>
    <s v=""/>
    <n v="60.25"/>
    <n v="4.7591965054464159E-3"/>
    <x v="0"/>
    <n v="29.150000000001455"/>
    <n v="2.2969395152395008E-3"/>
    <x v="1"/>
  </r>
  <r>
    <d v="2020-11-12T00:00:00"/>
    <n v="12702.15"/>
    <n v="12741.15"/>
    <n v="12624.85"/>
    <n v="12690.8"/>
    <n v="622017762"/>
    <n v="36794.239999999998"/>
    <x v="0"/>
    <x v="0"/>
    <s v="Thu"/>
    <s v="Nov-2020"/>
    <s v="Expiry"/>
    <n v="-11.350000000000364"/>
    <n v="-8.9354951720774548E-4"/>
    <x v="0"/>
    <n v="-58.350000000000364"/>
    <n v="-4.5767757066157641E-3"/>
    <x v="1"/>
  </r>
  <r>
    <d v="2020-11-11T00:00:00"/>
    <n v="12680.6"/>
    <n v="12769.75"/>
    <n v="12571.1"/>
    <n v="12749.15"/>
    <n v="880475468"/>
    <n v="54744.55"/>
    <x v="0"/>
    <x v="0"/>
    <s v="Wed"/>
    <s v="Nov-2020"/>
    <s v=""/>
    <n v="68.549999999999272"/>
    <n v="5.4058956200810108E-3"/>
    <x v="0"/>
    <n v="118.04999999999927"/>
    <n v="9.3459793683843273E-3"/>
    <x v="1"/>
  </r>
  <r>
    <d v="2020-11-10T00:00:00"/>
    <n v="12556.4"/>
    <n v="12643.9"/>
    <n v="12475.25"/>
    <n v="12631.1"/>
    <n v="847450692"/>
    <n v="51247.01"/>
    <x v="0"/>
    <x v="0"/>
    <s v="Tue"/>
    <s v="Nov-2020"/>
    <s v=""/>
    <n v="74.700000000000728"/>
    <n v="5.9491574018031229E-3"/>
    <x v="0"/>
    <n v="170.05000000000109"/>
    <n v="1.364652256431048E-2"/>
    <x v="0"/>
  </r>
  <r>
    <d v="2020-11-09T00:00:00"/>
    <n v="12399.4"/>
    <n v="12474.05"/>
    <n v="12367.35"/>
    <n v="12461.05"/>
    <n v="553449924"/>
    <n v="34255.11"/>
    <x v="0"/>
    <x v="0"/>
    <s v="Mon"/>
    <s v="Nov-2020"/>
    <s v=""/>
    <n v="61.649999999999636"/>
    <n v="4.9720147749084337E-3"/>
    <x v="0"/>
    <n v="197.5"/>
    <n v="1.6104635280974923E-2"/>
    <x v="0"/>
  </r>
  <r>
    <d v="2020-11-06T00:00:00"/>
    <n v="12156.65"/>
    <n v="12280.4"/>
    <n v="12131.85"/>
    <n v="12263.55"/>
    <n v="576837602"/>
    <n v="34965.94"/>
    <x v="0"/>
    <x v="0"/>
    <s v="Fri"/>
    <s v="Nov-2020"/>
    <s v=""/>
    <n v="106.89999999999964"/>
    <n v="8.793540983741379E-3"/>
    <x v="0"/>
    <n v="143.25"/>
    <n v="1.1819014380832158E-2"/>
    <x v="0"/>
  </r>
  <r>
    <d v="2020-11-05T00:00:00"/>
    <n v="12062.4"/>
    <n v="12131.1"/>
    <n v="12027.6"/>
    <n v="12120.3"/>
    <n v="632455414"/>
    <n v="32311.46"/>
    <x v="0"/>
    <x v="0"/>
    <s v="Thu"/>
    <s v="Nov-2020"/>
    <s v="Expiry"/>
    <n v="57.899999999999636"/>
    <n v="4.8000397930759746E-3"/>
    <x v="0"/>
    <n v="211.79999999999927"/>
    <n v="1.7785615316790467E-2"/>
    <x v="0"/>
  </r>
  <r>
    <d v="2020-11-04T00:00:00"/>
    <n v="11783.35"/>
    <n v="11929.65"/>
    <n v="11756.4"/>
    <n v="11908.5"/>
    <n v="667290347"/>
    <n v="38552.089999999997"/>
    <x v="0"/>
    <x v="0"/>
    <s v="Wed"/>
    <s v="Nov-2020"/>
    <s v=""/>
    <n v="125.14999999999964"/>
    <n v="1.0620918499408032E-2"/>
    <x v="2"/>
    <n v="95"/>
    <n v="8.041647267956151E-3"/>
    <x v="1"/>
  </r>
  <r>
    <d v="2020-11-03T00:00:00"/>
    <n v="11734.45"/>
    <n v="11836.2"/>
    <n v="11723.3"/>
    <n v="11813.5"/>
    <n v="674303605"/>
    <n v="36363.949999999997"/>
    <x v="0"/>
    <x v="0"/>
    <s v="Tue"/>
    <s v="Nov-2020"/>
    <s v=""/>
    <n v="79.049999999999272"/>
    <n v="6.7365747862063643E-3"/>
    <x v="0"/>
    <n v="144.35000000000036"/>
    <n v="1.2370224052308898E-2"/>
    <x v="0"/>
  </r>
  <r>
    <d v="2020-11-02T00:00:00"/>
    <n v="11697.35"/>
    <n v="11725.65"/>
    <n v="11557.4"/>
    <n v="11669.15"/>
    <n v="568434165"/>
    <n v="35714.57"/>
    <x v="0"/>
    <x v="0"/>
    <s v="Mon"/>
    <s v="Nov-2020"/>
    <s v=""/>
    <n v="-28.200000000000728"/>
    <n v="-2.4108024467080773E-3"/>
    <x v="0"/>
    <n v="26.75"/>
    <n v="2.2976362262076546E-3"/>
    <x v="1"/>
  </r>
  <r>
    <d v="2020-10-30T00:00:00"/>
    <n v="11678.45"/>
    <n v="11748.95"/>
    <n v="11535.45"/>
    <n v="11642.4"/>
    <n v="553672805"/>
    <n v="28151.58"/>
    <x v="0"/>
    <x v="1"/>
    <s v="Fri"/>
    <s v="Oct-2020"/>
    <s v=""/>
    <n v="-36.050000000001091"/>
    <n v="-3.0868822489286754E-3"/>
    <x v="0"/>
    <n v="-28.399999999999636"/>
    <n v="-2.4334235870719779E-3"/>
    <x v="1"/>
  </r>
  <r>
    <d v="2020-10-29T00:00:00"/>
    <n v="11633.3"/>
    <n v="11744.15"/>
    <n v="11606.45"/>
    <n v="11670.8"/>
    <n v="554959844"/>
    <n v="30436.62"/>
    <x v="0"/>
    <x v="1"/>
    <s v="Thu"/>
    <s v="Oct-2020"/>
    <s v="Expiry"/>
    <n v="37.5"/>
    <n v="3.2235049384095656E-3"/>
    <x v="0"/>
    <n v="-58.800000000001091"/>
    <n v="-5.0129586686673963E-3"/>
    <x v="1"/>
  </r>
  <r>
    <d v="2020-10-28T00:00:00"/>
    <n v="11922.6"/>
    <n v="11929.4"/>
    <n v="11684.85"/>
    <n v="11729.6"/>
    <n v="704018608"/>
    <n v="37025.89"/>
    <x v="0"/>
    <x v="1"/>
    <s v="Wed"/>
    <s v="Oct-2020"/>
    <s v=""/>
    <n v="-193"/>
    <n v="-1.6187744283964908E-2"/>
    <x v="2"/>
    <n v="-159.79999999999927"/>
    <n v="-1.3440543677561465E-2"/>
    <x v="0"/>
  </r>
  <r>
    <d v="2020-10-27T00:00:00"/>
    <n v="11807.1"/>
    <n v="11899.05"/>
    <n v="11723"/>
    <n v="11889.4"/>
    <n v="616318543"/>
    <n v="37989.97"/>
    <x v="0"/>
    <x v="1"/>
    <s v="Tue"/>
    <s v="Oct-2020"/>
    <s v=""/>
    <n v="82.299999999999272"/>
    <n v="6.9703822276426276E-3"/>
    <x v="0"/>
    <n v="121.64999999999964"/>
    <n v="1.0337575152429277E-2"/>
    <x v="0"/>
  </r>
  <r>
    <d v="2020-10-26T00:00:00"/>
    <n v="11937.4"/>
    <n v="11942.85"/>
    <n v="11711.7"/>
    <n v="11767.75"/>
    <n v="519815905"/>
    <n v="29316.02"/>
    <x v="0"/>
    <x v="1"/>
    <s v="Mon"/>
    <s v="Oct-2020"/>
    <s v=""/>
    <n v="-169.64999999999964"/>
    <n v="-1.4211637374972745E-2"/>
    <x v="2"/>
    <n v="-162.60000000000036"/>
    <n v="-1.3629105600422482E-2"/>
    <x v="0"/>
  </r>
  <r>
    <d v="2020-10-23T00:00:00"/>
    <n v="11957.9"/>
    <n v="11974.55"/>
    <n v="11908.75"/>
    <n v="11930.35"/>
    <n v="502340361"/>
    <n v="27424.61"/>
    <x v="0"/>
    <x v="1"/>
    <s v="Fri"/>
    <s v="Oct-2020"/>
    <s v=""/>
    <n v="-27.549999999999272"/>
    <n v="-2.3039162394734255E-3"/>
    <x v="0"/>
    <n v="33.899999999999636"/>
    <n v="2.8495895834471322E-3"/>
    <x v="1"/>
  </r>
  <r>
    <d v="2020-10-22T00:00:00"/>
    <n v="11890"/>
    <n v="11939.55"/>
    <n v="11823.45"/>
    <n v="11896.45"/>
    <n v="544901152"/>
    <n v="33013.17"/>
    <x v="0"/>
    <x v="1"/>
    <s v="Thu"/>
    <s v="Oct-2020"/>
    <s v="Expiry"/>
    <n v="6.4500000000007276"/>
    <n v="5.4247266610603264E-4"/>
    <x v="0"/>
    <n v="-41.199999999998909"/>
    <n v="-3.4512655338361327E-3"/>
    <x v="1"/>
  </r>
  <r>
    <d v="2020-10-21T00:00:00"/>
    <n v="11958.55"/>
    <n v="12018.65"/>
    <n v="11775.75"/>
    <n v="11937.65"/>
    <n v="623658140"/>
    <n v="37477.129999999997"/>
    <x v="0"/>
    <x v="1"/>
    <s v="Wed"/>
    <s v="Oct-2020"/>
    <s v=""/>
    <n v="-20.899999999999636"/>
    <n v="-1.7477035259291166E-3"/>
    <x v="0"/>
    <n v="40.850000000000364"/>
    <n v="3.4336964561899304E-3"/>
    <x v="1"/>
  </r>
  <r>
    <d v="2020-10-20T00:00:00"/>
    <n v="11861"/>
    <n v="11949.25"/>
    <n v="11837.25"/>
    <n v="11896.8"/>
    <n v="453560934"/>
    <n v="28367.34"/>
    <x v="0"/>
    <x v="1"/>
    <s v="Tue"/>
    <s v="Oct-2020"/>
    <s v=""/>
    <n v="35.799999999999272"/>
    <n v="3.0182952533512582E-3"/>
    <x v="0"/>
    <n v="23.75"/>
    <n v="2.0003284749916831E-3"/>
    <x v="1"/>
  </r>
  <r>
    <d v="2020-10-19T00:00:00"/>
    <n v="11879.2"/>
    <n v="11898.25"/>
    <n v="11820.4"/>
    <n v="11873.05"/>
    <n v="541420990"/>
    <n v="29888.6"/>
    <x v="0"/>
    <x v="1"/>
    <s v="Mon"/>
    <s v="Oct-2020"/>
    <s v=""/>
    <n v="-6.1500000000014552"/>
    <n v="-5.1771163041294485E-4"/>
    <x v="0"/>
    <n v="110.59999999999854"/>
    <n v="9.4028029874727234E-3"/>
    <x v="1"/>
  </r>
  <r>
    <d v="2020-10-16T00:00:00"/>
    <n v="11727.4"/>
    <n v="11789.75"/>
    <n v="11667.85"/>
    <n v="11762.45"/>
    <n v="555764762"/>
    <n v="30439.19"/>
    <x v="0"/>
    <x v="1"/>
    <s v="Fri"/>
    <s v="Oct-2020"/>
    <s v=""/>
    <n v="35.050000000001091"/>
    <n v="2.9887272541229168E-3"/>
    <x v="0"/>
    <n v="82.100000000000364"/>
    <n v="7.0288989627879609E-3"/>
    <x v="1"/>
  </r>
  <r>
    <d v="2020-10-15T00:00:00"/>
    <n v="12023.45"/>
    <n v="12025.45"/>
    <n v="11661.3"/>
    <n v="11680.35"/>
    <n v="608865041"/>
    <n v="35175.919999999998"/>
    <x v="0"/>
    <x v="1"/>
    <s v="Thu"/>
    <s v="Oct-2020"/>
    <s v="Expiry"/>
    <n v="-343.10000000000036"/>
    <n v="-2.8535902756696319E-2"/>
    <x v="1"/>
    <n v="-290.69999999999891"/>
    <n v="-2.4283584146753953E-2"/>
    <x v="2"/>
  </r>
  <r>
    <d v="2020-10-14T00:00:00"/>
    <n v="11917.4"/>
    <n v="11997.2"/>
    <n v="11822.15"/>
    <n v="11971.05"/>
    <n v="569245407"/>
    <n v="29940.62"/>
    <x v="0"/>
    <x v="1"/>
    <s v="Wed"/>
    <s v="Oct-2020"/>
    <s v=""/>
    <n v="53.649999999999636"/>
    <n v="4.5018208669675968E-3"/>
    <x v="0"/>
    <n v="36.549999999999272"/>
    <n v="3.0625497507226337E-3"/>
    <x v="1"/>
  </r>
  <r>
    <d v="2020-10-13T00:00:00"/>
    <n v="11934.65"/>
    <n v="11988.2"/>
    <n v="11888.9"/>
    <n v="11934.5"/>
    <n v="458304851"/>
    <n v="29403.22"/>
    <x v="0"/>
    <x v="1"/>
    <s v="Tue"/>
    <s v="Oct-2020"/>
    <s v=""/>
    <n v="-0.1499999999996362"/>
    <n v="-1.2568445660294705E-5"/>
    <x v="0"/>
    <n v="3.5499999999992724"/>
    <n v="2.9754545949813488E-4"/>
    <x v="1"/>
  </r>
  <r>
    <d v="2020-10-12T00:00:00"/>
    <n v="11973.55"/>
    <n v="12022.05"/>
    <n v="11867.2"/>
    <n v="11930.95"/>
    <n v="522627571"/>
    <n v="26586.47"/>
    <x v="0"/>
    <x v="1"/>
    <s v="Mon"/>
    <s v="Oct-2020"/>
    <s v=""/>
    <n v="-42.599999999998545"/>
    <n v="-3.5578420769110703E-3"/>
    <x v="0"/>
    <n v="16.75"/>
    <n v="1.4058854140437461E-3"/>
    <x v="1"/>
  </r>
  <r>
    <d v="2020-10-09T00:00:00"/>
    <n v="11852.05"/>
    <n v="11938.6"/>
    <n v="11805.2"/>
    <n v="11914.2"/>
    <n v="611079482"/>
    <n v="34546.800000000003"/>
    <x v="0"/>
    <x v="1"/>
    <s v="Fri"/>
    <s v="Oct-2020"/>
    <s v=""/>
    <n v="62.150000000001455"/>
    <n v="5.2438185799082403E-3"/>
    <x v="0"/>
    <n v="79.600000000000364"/>
    <n v="6.7260405928379801E-3"/>
    <x v="1"/>
  </r>
  <r>
    <d v="2020-10-08T00:00:00"/>
    <n v="11835.4"/>
    <n v="11905.7"/>
    <n v="11791.15"/>
    <n v="11834.6"/>
    <n v="608768573"/>
    <n v="38677.49"/>
    <x v="0"/>
    <x v="1"/>
    <s v="Thu"/>
    <s v="Oct-2020"/>
    <s v="Expiry"/>
    <n v="-0.7999999999992724"/>
    <n v="-6.7593828683379731E-5"/>
    <x v="0"/>
    <n v="95.75"/>
    <n v="8.15667633541616E-3"/>
    <x v="1"/>
  </r>
  <r>
    <d v="2020-10-07T00:00:00"/>
    <n v="11679.25"/>
    <n v="11763.05"/>
    <n v="11629.35"/>
    <n v="11738.85"/>
    <n v="513367516"/>
    <n v="32935.980000000003"/>
    <x v="0"/>
    <x v="1"/>
    <s v="Wed"/>
    <s v="Oct-2020"/>
    <s v=""/>
    <n v="59.600000000000364"/>
    <n v="5.1030674058694147E-3"/>
    <x v="0"/>
    <n v="76.450000000000728"/>
    <n v="6.5552544930718142E-3"/>
    <x v="1"/>
  </r>
  <r>
    <d v="2020-10-06T00:00:00"/>
    <n v="11603.45"/>
    <n v="11680.3"/>
    <n v="11564.3"/>
    <n v="11662.4"/>
    <n v="561444728"/>
    <n v="30373.65"/>
    <x v="0"/>
    <x v="1"/>
    <s v="Tue"/>
    <s v="Oct-2020"/>
    <s v=""/>
    <n v="58.949999999998909"/>
    <n v="5.0803855749797606E-3"/>
    <x v="0"/>
    <n v="159.04999999999927"/>
    <n v="1.382640709010847E-2"/>
    <x v="0"/>
  </r>
  <r>
    <d v="2020-10-05T00:00:00"/>
    <n v="11487.8"/>
    <n v="11578.05"/>
    <n v="11452.3"/>
    <n v="11503.35"/>
    <n v="530597393"/>
    <n v="31341.55"/>
    <x v="0"/>
    <x v="1"/>
    <s v="Mon"/>
    <s v="Oct-2020"/>
    <s v=""/>
    <n v="15.550000000001091"/>
    <n v="1.3536099166072783E-3"/>
    <x v="0"/>
    <n v="86.399999999999636"/>
    <n v="7.5676954002601073E-3"/>
    <x v="1"/>
  </r>
  <r>
    <d v="2020-10-01T00:00:00"/>
    <n v="11364.45"/>
    <n v="11428.6"/>
    <n v="11347.05"/>
    <n v="11416.95"/>
    <n v="447740006"/>
    <n v="26212.720000000001"/>
    <x v="0"/>
    <x v="1"/>
    <s v="Thu"/>
    <s v="Oct-2020"/>
    <s v="Expiry"/>
    <n v="52.5"/>
    <n v="4.6196692316830112E-3"/>
    <x v="0"/>
    <n v="169.40000000000146"/>
    <n v="1.5061057741463827E-2"/>
    <x v="0"/>
  </r>
  <r>
    <d v="2020-09-30T00:00:00"/>
    <n v="11244.45"/>
    <n v="11295.4"/>
    <n v="11184.55"/>
    <n v="11247.55"/>
    <n v="499343849"/>
    <n v="28134.77"/>
    <x v="0"/>
    <x v="2"/>
    <s v="Wed"/>
    <s v="Sep-2020"/>
    <s v=""/>
    <n v="3.0999999999985448"/>
    <n v="2.756915633933669E-4"/>
    <x v="0"/>
    <n v="25.149999999999636"/>
    <n v="2.2410536070715387E-3"/>
    <x v="1"/>
  </r>
  <r>
    <d v="2020-09-29T00:00:00"/>
    <n v="11288.6"/>
    <n v="11305.4"/>
    <n v="11181"/>
    <n v="11222.4"/>
    <n v="498295735"/>
    <n v="26875.14"/>
    <x v="0"/>
    <x v="2"/>
    <s v="Tue"/>
    <s v="Sep-2020"/>
    <s v=""/>
    <n v="-66.200000000000728"/>
    <n v="-5.864323299612062E-3"/>
    <x v="0"/>
    <n v="-5.1499999999996362"/>
    <n v="-4.5869312539241746E-4"/>
    <x v="1"/>
  </r>
  <r>
    <d v="2020-09-28T00:00:00"/>
    <n v="11140.85"/>
    <n v="11239.35"/>
    <n v="11099.85"/>
    <n v="11227.55"/>
    <n v="472777324"/>
    <n v="24361.17"/>
    <x v="0"/>
    <x v="2"/>
    <s v="Mon"/>
    <s v="Sep-2020"/>
    <s v=""/>
    <n v="86.699999999998909"/>
    <n v="7.7821710192668338E-3"/>
    <x v="0"/>
    <n v="177.29999999999927"/>
    <n v="1.6044885862310742E-2"/>
    <x v="0"/>
  </r>
  <r>
    <d v="2020-09-25T00:00:00"/>
    <n v="10910.4"/>
    <n v="11072.6"/>
    <n v="10854.85"/>
    <n v="11050.25"/>
    <n v="559597322"/>
    <n v="31122.18"/>
    <x v="0"/>
    <x v="2"/>
    <s v="Fri"/>
    <s v="Sep-2020"/>
    <s v=""/>
    <n v="139.85000000000036"/>
    <n v="1.2818045167913218E-2"/>
    <x v="2"/>
    <n v="244.70000000000073"/>
    <n v="2.264576999782526E-2"/>
    <x v="2"/>
  </r>
  <r>
    <d v="2020-09-24T00:00:00"/>
    <n v="11011"/>
    <n v="11015.3"/>
    <n v="10790.2"/>
    <n v="10805.55"/>
    <n v="706139506"/>
    <n v="33623.71"/>
    <x v="0"/>
    <x v="2"/>
    <s v="Thu"/>
    <s v="Sep-2020"/>
    <s v="Expiry"/>
    <n v="-205.45000000000073"/>
    <n v="-1.8658614113159635E-2"/>
    <x v="2"/>
    <n v="-326.30000000000109"/>
    <n v="-2.9312288613303365E-2"/>
    <x v="2"/>
  </r>
  <r>
    <d v="2020-09-23T00:00:00"/>
    <n v="11258.75"/>
    <n v="11259.55"/>
    <n v="11024.4"/>
    <n v="11131.85"/>
    <n v="714925847"/>
    <n v="35542.980000000003"/>
    <x v="0"/>
    <x v="2"/>
    <s v="Wed"/>
    <s v="Sep-2020"/>
    <s v=""/>
    <n v="-126.89999999999964"/>
    <n v="-1.1271233485067138E-2"/>
    <x v="2"/>
    <n v="-21.799999999999272"/>
    <n v="-1.9545171311632758E-3"/>
    <x v="1"/>
  </r>
  <r>
    <d v="2020-09-22T00:00:00"/>
    <n v="11301.75"/>
    <n v="11302.2"/>
    <n v="11084.65"/>
    <n v="11153.65"/>
    <n v="672249921"/>
    <n v="36296.49"/>
    <x v="0"/>
    <x v="2"/>
    <s v="Tue"/>
    <s v="Sep-2020"/>
    <s v=""/>
    <n v="-148.10000000000036"/>
    <n v="-1.3104165284137444E-2"/>
    <x v="2"/>
    <n v="-96.899999999999636"/>
    <n v="-8.6129122576229285E-3"/>
    <x v="1"/>
  </r>
  <r>
    <d v="2020-09-21T00:00:00"/>
    <n v="11503.8"/>
    <n v="11535.25"/>
    <n v="11218.5"/>
    <n v="11250.55"/>
    <n v="602851737"/>
    <n v="37213.230000000003"/>
    <x v="0"/>
    <x v="2"/>
    <s v="Mon"/>
    <s v="Sep-2020"/>
    <s v=""/>
    <n v="-253.25"/>
    <n v="-2.2014464785549123E-2"/>
    <x v="1"/>
    <n v="-254.40000000000146"/>
    <n v="-2.2112221261283312E-2"/>
    <x v="2"/>
  </r>
  <r>
    <d v="2020-09-18T00:00:00"/>
    <n v="11584.1"/>
    <n v="11584.1"/>
    <n v="11446.1"/>
    <n v="11504.95"/>
    <n v="764154094"/>
    <n v="48698.68"/>
    <x v="0"/>
    <x v="2"/>
    <s v="Fri"/>
    <s v="Sep-2020"/>
    <s v=""/>
    <n v="-79.149999999999636"/>
    <n v="-6.8326412928064878E-3"/>
    <x v="0"/>
    <n v="-11.149999999999636"/>
    <n v="-9.6820972377798355E-4"/>
    <x v="1"/>
  </r>
  <r>
    <d v="2020-09-17T00:00:00"/>
    <n v="11539.4"/>
    <n v="11587.2"/>
    <n v="11498.5"/>
    <n v="11516.1"/>
    <n v="517729494"/>
    <n v="29674.95"/>
    <x v="0"/>
    <x v="2"/>
    <s v="Thu"/>
    <s v="Sep-2020"/>
    <s v="Expiry"/>
    <n v="-23.299999999999272"/>
    <n v="-2.0191691075791872E-3"/>
    <x v="0"/>
    <n v="-88.449999999998909"/>
    <n v="-7.6220103321541048E-3"/>
    <x v="1"/>
  </r>
  <r>
    <d v="2020-09-16T00:00:00"/>
    <n v="11538.45"/>
    <n v="11618.1"/>
    <n v="11516.75"/>
    <n v="11604.55"/>
    <n v="527804775"/>
    <n v="27629.71"/>
    <x v="0"/>
    <x v="2"/>
    <s v="Wed"/>
    <s v="Sep-2020"/>
    <s v=""/>
    <n v="66.099999999998545"/>
    <n v="5.7286723953389358E-3"/>
    <x v="0"/>
    <n v="82.75"/>
    <n v="7.1820375288583387E-3"/>
    <x v="1"/>
  </r>
  <r>
    <d v="2020-09-15T00:00:00"/>
    <n v="11487.2"/>
    <n v="11535.95"/>
    <n v="11442.25"/>
    <n v="11521.8"/>
    <n v="506667239"/>
    <n v="28054.51"/>
    <x v="0"/>
    <x v="2"/>
    <s v="Tue"/>
    <s v="Sep-2020"/>
    <s v=""/>
    <n v="34.599999999998545"/>
    <n v="3.0120481927709574E-3"/>
    <x v="0"/>
    <n v="81.75"/>
    <n v="7.1459477886897356E-3"/>
    <x v="1"/>
  </r>
  <r>
    <d v="2020-09-14T00:00:00"/>
    <n v="11540.15"/>
    <n v="11568.9"/>
    <n v="11383.55"/>
    <n v="11440.05"/>
    <n v="642270123"/>
    <n v="33996.94"/>
    <x v="0"/>
    <x v="2"/>
    <s v="Mon"/>
    <s v="Sep-2020"/>
    <s v=""/>
    <n v="-100.10000000000036"/>
    <n v="-8.6740640286305081E-3"/>
    <x v="0"/>
    <n v="-24.400000000001455"/>
    <n v="-2.1283184103905073E-3"/>
    <x v="1"/>
  </r>
  <r>
    <d v="2020-09-11T00:00:00"/>
    <n v="11447.8"/>
    <n v="11493.5"/>
    <n v="11419.9"/>
    <n v="11464.45"/>
    <n v="554789157"/>
    <n v="29614.09"/>
    <x v="0"/>
    <x v="2"/>
    <s v="Fri"/>
    <s v="Sep-2020"/>
    <s v=""/>
    <n v="16.650000000001455"/>
    <n v="1.4544279250162874E-3"/>
    <x v="0"/>
    <n v="15.200000000000728"/>
    <n v="1.3275978775902986E-3"/>
    <x v="1"/>
  </r>
  <r>
    <d v="2020-09-10T00:00:00"/>
    <n v="11363.3"/>
    <n v="11464.05"/>
    <n v="11327.4"/>
    <n v="11449.25"/>
    <n v="679419973"/>
    <n v="39239.1"/>
    <x v="0"/>
    <x v="2"/>
    <s v="Thu"/>
    <s v="Sep-2020"/>
    <s v="Expiry"/>
    <n v="85.950000000000728"/>
    <n v="7.5638238891871847E-3"/>
    <x v="0"/>
    <n v="171.25"/>
    <n v="1.5184429863450966E-2"/>
    <x v="0"/>
  </r>
  <r>
    <d v="2020-09-09T00:00:00"/>
    <n v="11218.6"/>
    <n v="11298.15"/>
    <n v="11185.15"/>
    <n v="11278"/>
    <n v="728880693"/>
    <n v="32660.67"/>
    <x v="0"/>
    <x v="2"/>
    <s v="Wed"/>
    <s v="Sep-2020"/>
    <s v=""/>
    <n v="59.399999999999636"/>
    <n v="5.2947783145846751E-3"/>
    <x v="0"/>
    <n v="-39.350000000000364"/>
    <n v="-3.4769623630974003E-3"/>
    <x v="1"/>
  </r>
  <r>
    <d v="2020-09-08T00:00:00"/>
    <n v="11378.55"/>
    <n v="11437.25"/>
    <n v="11290.45"/>
    <n v="11317.35"/>
    <n v="572239350"/>
    <n v="27979.7"/>
    <x v="0"/>
    <x v="2"/>
    <s v="Tue"/>
    <s v="Sep-2020"/>
    <s v=""/>
    <n v="-61.199999999998909"/>
    <n v="-5.3785412025257094E-3"/>
    <x v="0"/>
    <n v="-37.699999999998909"/>
    <n v="-3.3201086741140649E-3"/>
    <x v="1"/>
  </r>
  <r>
    <d v="2020-09-07T00:00:00"/>
    <n v="11359.6"/>
    <n v="11381.15"/>
    <n v="11251.7"/>
    <n v="11355.05"/>
    <n v="560322964"/>
    <n v="25959.82"/>
    <x v="0"/>
    <x v="2"/>
    <s v="Mon"/>
    <s v="Sep-2020"/>
    <s v=""/>
    <n v="-4.5500000000010914"/>
    <n v="-4.0054227261532901E-4"/>
    <x v="0"/>
    <n v="21.199999999998909"/>
    <n v="1.8705029623648547E-3"/>
    <x v="1"/>
  </r>
  <r>
    <d v="2020-09-04T00:00:00"/>
    <n v="11354.4"/>
    <n v="11452.05"/>
    <n v="11303.65"/>
    <n v="11333.85"/>
    <n v="681338905"/>
    <n v="31746.86"/>
    <x v="0"/>
    <x v="2"/>
    <s v="Fri"/>
    <s v="Sep-2020"/>
    <s v=""/>
    <n v="-20.549999999999272"/>
    <n v="-1.8098710632001051E-3"/>
    <x v="0"/>
    <n v="-193.60000000000036"/>
    <n v="-1.679469440335897E-2"/>
    <x v="0"/>
  </r>
  <r>
    <d v="2020-09-03T00:00:00"/>
    <n v="11566.2"/>
    <n v="11584.95"/>
    <n v="11507.65"/>
    <n v="11527.45"/>
    <n v="607115212"/>
    <n v="26868.26"/>
    <x v="0"/>
    <x v="2"/>
    <s v="Thu"/>
    <s v="Sep-2020"/>
    <s v="Expiry"/>
    <n v="-38.75"/>
    <n v="-3.3502792619875153E-3"/>
    <x v="0"/>
    <n v="-7.5499999999992724"/>
    <n v="-6.5452969224094257E-4"/>
    <x v="1"/>
  </r>
  <r>
    <d v="2020-09-02T00:00:00"/>
    <n v="11478.55"/>
    <n v="11554.75"/>
    <n v="11430.4"/>
    <n v="11535"/>
    <n v="593494423"/>
    <n v="27454.65"/>
    <x v="0"/>
    <x v="2"/>
    <s v="Wed"/>
    <s v="Sep-2020"/>
    <s v=""/>
    <n v="56.450000000000728"/>
    <n v="4.9178685461143375E-3"/>
    <x v="0"/>
    <n v="64.75"/>
    <n v="5.6450382511279177E-3"/>
    <x v="1"/>
  </r>
  <r>
    <d v="2020-09-01T00:00:00"/>
    <n v="11464.3"/>
    <n v="11553.55"/>
    <n v="11366.9"/>
    <n v="11470.25"/>
    <n v="783769555"/>
    <n v="36752.54"/>
    <x v="0"/>
    <x v="2"/>
    <s v="Tue"/>
    <s v="Sep-2020"/>
    <s v=""/>
    <n v="5.9500000000007276"/>
    <n v="5.1900246853281299E-4"/>
    <x v="0"/>
    <n v="82.75"/>
    <n v="7.2667398463227223E-3"/>
    <x v="1"/>
  </r>
  <r>
    <d v="2020-08-31T00:00:00"/>
    <n v="11777.55"/>
    <n v="11794.25"/>
    <n v="11325.85"/>
    <n v="11387.5"/>
    <n v="1371789450"/>
    <n v="61668.55"/>
    <x v="0"/>
    <x v="3"/>
    <s v="Mon"/>
    <s v="Aug-2020"/>
    <s v=""/>
    <n v="-390.04999999999927"/>
    <n v="-3.3118093321616068E-2"/>
    <x v="3"/>
    <n v="-260.10000000000036"/>
    <n v="-2.233078058999282E-2"/>
    <x v="2"/>
  </r>
  <r>
    <d v="2020-08-28T00:00:00"/>
    <n v="11602.95"/>
    <n v="11686.05"/>
    <n v="11589.4"/>
    <n v="11647.6"/>
    <n v="806997707"/>
    <n v="39349.919999999998"/>
    <x v="0"/>
    <x v="3"/>
    <s v="Fri"/>
    <s v="Aug-2020"/>
    <s v=""/>
    <n v="44.649999999999636"/>
    <n v="3.8481593043148193E-3"/>
    <x v="0"/>
    <n v="88.350000000000364"/>
    <n v="7.6432294482773853E-3"/>
    <x v="1"/>
  </r>
  <r>
    <d v="2020-08-27T00:00:00"/>
    <n v="11609.3"/>
    <n v="11617.35"/>
    <n v="11540.6"/>
    <n v="11559.25"/>
    <n v="719776490"/>
    <n v="31580.61"/>
    <x v="0"/>
    <x v="3"/>
    <s v="Thu"/>
    <s v="Aug-2020"/>
    <s v="Expiry"/>
    <n v="-50.049999999999272"/>
    <n v="-4.3111987802881549E-3"/>
    <x v="0"/>
    <n v="9.6499999999996362"/>
    <n v="8.3552677148989016E-4"/>
    <x v="1"/>
  </r>
  <r>
    <d v="2020-08-26T00:00:00"/>
    <n v="11512.85"/>
    <n v="11561.75"/>
    <n v="11461.85"/>
    <n v="11549.6"/>
    <n v="743442521"/>
    <n v="34852.01"/>
    <x v="0"/>
    <x v="3"/>
    <s v="Wed"/>
    <s v="Aug-2020"/>
    <s v=""/>
    <n v="36.75"/>
    <n v="3.1920853654829168E-3"/>
    <x v="0"/>
    <n v="77.350000000000364"/>
    <n v="6.7423565560374259E-3"/>
    <x v="1"/>
  </r>
  <r>
    <d v="2020-08-25T00:00:00"/>
    <n v="11513.1"/>
    <n v="11525.9"/>
    <n v="11423.35"/>
    <n v="11472.25"/>
    <n v="638152608"/>
    <n v="28742.82"/>
    <x v="0"/>
    <x v="3"/>
    <s v="Tue"/>
    <s v="Aug-2020"/>
    <s v=""/>
    <n v="-40.850000000000364"/>
    <n v="-3.5481321277501597E-3"/>
    <x v="0"/>
    <n v="5.7999999999992724"/>
    <n v="5.0582351120000276E-4"/>
    <x v="1"/>
  </r>
  <r>
    <d v="2020-08-24T00:00:00"/>
    <n v="11412"/>
    <n v="11497.25"/>
    <n v="11410.65"/>
    <n v="11466.45"/>
    <n v="532900535"/>
    <n v="28920.84"/>
    <x v="0"/>
    <x v="3"/>
    <s v="Mon"/>
    <s v="Aug-2020"/>
    <s v=""/>
    <n v="54.450000000000728"/>
    <n v="4.771293375394386E-3"/>
    <x v="0"/>
    <n v="94.850000000000364"/>
    <n v="8.3409546589750215E-3"/>
    <x v="1"/>
  </r>
  <r>
    <d v="2020-08-21T00:00:00"/>
    <n v="11409.65"/>
    <n v="11418.5"/>
    <n v="11362.2"/>
    <n v="11371.6"/>
    <n v="668719170"/>
    <n v="26294.26"/>
    <x v="0"/>
    <x v="3"/>
    <s v="Fri"/>
    <s v="Aug-2020"/>
    <s v=""/>
    <n v="-38.049999999999272"/>
    <n v="-3.3348963377491225E-3"/>
    <x v="0"/>
    <n v="59.399999999999636"/>
    <n v="5.2509679814712997E-3"/>
    <x v="1"/>
  </r>
  <r>
    <d v="2020-08-20T00:00:00"/>
    <n v="11317.45"/>
    <n v="11361.45"/>
    <n v="11289.8"/>
    <n v="11312.2"/>
    <n v="791587770"/>
    <n v="27676.18"/>
    <x v="0"/>
    <x v="3"/>
    <s v="Thu"/>
    <s v="Aug-2020"/>
    <s v="Expiry"/>
    <n v="-5.25"/>
    <n v="-4.6388541588432018E-4"/>
    <x v="0"/>
    <n v="-96.199999999998909"/>
    <n v="-8.4323831562707219E-3"/>
    <x v="1"/>
  </r>
  <r>
    <d v="2020-08-19T00:00:00"/>
    <n v="11452.15"/>
    <n v="11460.35"/>
    <n v="11394.1"/>
    <n v="11408.4"/>
    <n v="626217997"/>
    <n v="27528.12"/>
    <x v="0"/>
    <x v="3"/>
    <s v="Wed"/>
    <s v="Aug-2020"/>
    <s v=""/>
    <n v="-43.75"/>
    <n v="-3.8202433604170396E-3"/>
    <x v="0"/>
    <n v="23.049999999999272"/>
    <n v="2.0245315251616572E-3"/>
    <x v="1"/>
  </r>
  <r>
    <d v="2020-08-18T00:00:00"/>
    <n v="11259.8"/>
    <n v="11401.7"/>
    <n v="11253.15"/>
    <n v="11385.35"/>
    <n v="579242492"/>
    <n v="27267.51"/>
    <x v="0"/>
    <x v="3"/>
    <s v="Tue"/>
    <s v="Aug-2020"/>
    <s v=""/>
    <n v="125.55000000000109"/>
    <n v="1.115028686122321E-2"/>
    <x v="2"/>
    <n v="138.25"/>
    <n v="1.2292057508157659E-2"/>
    <x v="0"/>
  </r>
  <r>
    <d v="2020-08-17T00:00:00"/>
    <n v="11248.9"/>
    <n v="11267.1"/>
    <n v="11144.5"/>
    <n v="11247.1"/>
    <n v="633963958"/>
    <n v="27468.67"/>
    <x v="0"/>
    <x v="3"/>
    <s v="Mon"/>
    <s v="Aug-2020"/>
    <s v=""/>
    <n v="-1.7999999999992724"/>
    <n v="-1.6001564597420837E-4"/>
    <x v="0"/>
    <n v="68.700000000000728"/>
    <n v="6.1457811493595442E-3"/>
    <x v="1"/>
  </r>
  <r>
    <d v="2020-08-14T00:00:00"/>
    <n v="11353.3"/>
    <n v="11366.25"/>
    <n v="11111.45"/>
    <n v="11178.4"/>
    <n v="645109756"/>
    <n v="31059.23"/>
    <x v="0"/>
    <x v="3"/>
    <s v="Fri"/>
    <s v="Aug-2020"/>
    <s v=""/>
    <n v="-174.89999999999964"/>
    <n v="-1.5405212581363978E-2"/>
    <x v="2"/>
    <n v="-122.05000000000109"/>
    <n v="-1.0800454849143272E-2"/>
    <x v="0"/>
  </r>
  <r>
    <d v="2020-08-13T00:00:00"/>
    <n v="11334.85"/>
    <n v="11359.3"/>
    <n v="11269.95"/>
    <n v="11300.45"/>
    <n v="562355175"/>
    <n v="26500.52"/>
    <x v="0"/>
    <x v="3"/>
    <s v="Thu"/>
    <s v="Aug-2020"/>
    <s v="Expiry"/>
    <n v="-34.399999999999636"/>
    <n v="-3.0348879782264109E-3"/>
    <x v="0"/>
    <n v="-7.9499999999989086"/>
    <n v="-7.0301722613268973E-4"/>
    <x v="1"/>
  </r>
  <r>
    <d v="2020-08-12T00:00:00"/>
    <n v="11289"/>
    <n v="11322"/>
    <n v="11242.65"/>
    <n v="11308.4"/>
    <n v="609858960"/>
    <n v="28088.09"/>
    <x v="0"/>
    <x v="3"/>
    <s v="Wed"/>
    <s v="Aug-2020"/>
    <s v=""/>
    <n v="19.399999999999636"/>
    <n v="1.7184870227654916E-3"/>
    <x v="0"/>
    <n v="-14.100000000000364"/>
    <n v="-1.2453080150143841E-3"/>
    <x v="1"/>
  </r>
  <r>
    <d v="2020-08-11T00:00:00"/>
    <n v="11322.25"/>
    <n v="11373.6"/>
    <n v="11299.15"/>
    <n v="11322.5"/>
    <n v="586084846"/>
    <n v="30314.89"/>
    <x v="0"/>
    <x v="3"/>
    <s v="Tue"/>
    <s v="Aug-2020"/>
    <s v=""/>
    <n v="0.25"/>
    <n v="2.2080416878270662E-5"/>
    <x v="0"/>
    <n v="52.350000000000364"/>
    <n v="4.6450135978669642E-3"/>
    <x v="1"/>
  </r>
  <r>
    <d v="2020-08-10T00:00:00"/>
    <n v="11270.25"/>
    <n v="11337.3"/>
    <n v="11238"/>
    <n v="11270.15"/>
    <n v="491999534"/>
    <n v="29108.25"/>
    <x v="0"/>
    <x v="3"/>
    <s v="Mon"/>
    <s v="Aug-2020"/>
    <s v=""/>
    <n v="-0.1000000000003638"/>
    <n v="-8.8729176371743132E-6"/>
    <x v="0"/>
    <n v="56.100000000000364"/>
    <n v="5.0026529220041256E-3"/>
    <x v="1"/>
  </r>
  <r>
    <d v="2020-08-07T00:00:00"/>
    <n v="11186.65"/>
    <n v="11231.9"/>
    <n v="11142.05"/>
    <n v="11214.05"/>
    <n v="452629891"/>
    <n v="27054.43"/>
    <x v="0"/>
    <x v="3"/>
    <s v="Fri"/>
    <s v="Aug-2020"/>
    <s v=""/>
    <n v="27.399999999999636"/>
    <n v="2.4493481068952401E-3"/>
    <x v="0"/>
    <n v="13.899999999999636"/>
    <n v="1.2410548073016555E-3"/>
    <x v="1"/>
  </r>
  <r>
    <d v="2020-08-06T00:00:00"/>
    <n v="11185.7"/>
    <n v="11256.8"/>
    <n v="11127.3"/>
    <n v="11200.15"/>
    <n v="600374615"/>
    <n v="31501.08"/>
    <x v="0"/>
    <x v="3"/>
    <s v="Thu"/>
    <s v="Aug-2020"/>
    <s v="Expiry"/>
    <n v="14.449999999998909"/>
    <n v="1.2918279589117273E-3"/>
    <x v="0"/>
    <n v="98.5"/>
    <n v="8.8725549805659526E-3"/>
    <x v="1"/>
  </r>
  <r>
    <d v="2020-08-05T00:00:00"/>
    <n v="11155.75"/>
    <n v="11225.65"/>
    <n v="11064.05"/>
    <n v="11101.65"/>
    <n v="667639446"/>
    <n v="34894.58"/>
    <x v="0"/>
    <x v="3"/>
    <s v="Wed"/>
    <s v="Aug-2020"/>
    <s v=""/>
    <n v="-54.100000000000364"/>
    <n v="-4.8495170651906292E-3"/>
    <x v="0"/>
    <n v="6.3999999999996362"/>
    <n v="5.7682341542548716E-4"/>
    <x v="1"/>
  </r>
  <r>
    <d v="2020-08-04T00:00:00"/>
    <n v="10946.65"/>
    <n v="11112.25"/>
    <n v="10908.1"/>
    <n v="11095.25"/>
    <n v="625738313"/>
    <n v="35357.96"/>
    <x v="0"/>
    <x v="3"/>
    <s v="Tue"/>
    <s v="Aug-2020"/>
    <s v=""/>
    <n v="148.60000000000036"/>
    <n v="1.3574929316274876E-2"/>
    <x v="2"/>
    <n v="203.64999999999964"/>
    <n v="1.8697895625986966E-2"/>
    <x v="0"/>
  </r>
  <r>
    <d v="2020-08-03T00:00:00"/>
    <n v="11057.55"/>
    <n v="11058.05"/>
    <n v="10882.25"/>
    <n v="10891.6"/>
    <n v="680929323"/>
    <n v="31149.94"/>
    <x v="0"/>
    <x v="3"/>
    <s v="Mon"/>
    <s v="Aug-2020"/>
    <s v=""/>
    <n v="-165.94999999999891"/>
    <n v="-1.5007845318357043E-2"/>
    <x v="2"/>
    <n v="-181.85000000000036"/>
    <n v="-1.6422162921221513E-2"/>
    <x v="0"/>
  </r>
  <r>
    <d v="2020-07-31T00:00:00"/>
    <n v="11139.5"/>
    <n v="11150.4"/>
    <n v="11026.65"/>
    <n v="11073.45"/>
    <n v="642560311"/>
    <n v="36220.089999999997"/>
    <x v="0"/>
    <x v="4"/>
    <s v="Fri"/>
    <s v="Jul-2020"/>
    <s v=""/>
    <n v="-66.049999999999272"/>
    <n v="-5.9293505094482942E-3"/>
    <x v="0"/>
    <n v="-28.699999999998909"/>
    <n v="-2.5850848709483218E-3"/>
    <x v="1"/>
  </r>
  <r>
    <d v="2020-07-30T00:00:00"/>
    <n v="11254.3"/>
    <n v="11299.95"/>
    <n v="11084.95"/>
    <n v="11102.15"/>
    <n v="677761342"/>
    <n v="39150.44"/>
    <x v="0"/>
    <x v="4"/>
    <s v="Thu"/>
    <s v="Jul-2020"/>
    <s v="Expiry"/>
    <n v="-152.14999999999964"/>
    <n v="-1.3519277076317464E-2"/>
    <x v="2"/>
    <n v="-100.70000000000073"/>
    <n v="-8.9887841040450171E-3"/>
    <x v="1"/>
  </r>
  <r>
    <d v="2020-07-29T00:00:00"/>
    <n v="11276.9"/>
    <n v="11341.4"/>
    <n v="11149.75"/>
    <n v="11202.85"/>
    <n v="600726301"/>
    <n v="38726.019999999997"/>
    <x v="0"/>
    <x v="4"/>
    <s v="Wed"/>
    <s v="Jul-2020"/>
    <s v=""/>
    <n v="-74.049999999999272"/>
    <n v="-6.5665209410386959E-3"/>
    <x v="0"/>
    <n v="-97.699999999998909"/>
    <n v="-8.6455968957262173E-3"/>
    <x v="1"/>
  </r>
  <r>
    <d v="2020-07-28T00:00:00"/>
    <n v="11154.1"/>
    <n v="11317.75"/>
    <n v="11151.4"/>
    <n v="11300.55"/>
    <n v="683891350"/>
    <n v="38677.47"/>
    <x v="0"/>
    <x v="4"/>
    <s v="Tue"/>
    <s v="Jul-2020"/>
    <s v=""/>
    <n v="146.44999999999891"/>
    <n v="1.3129701186110839E-2"/>
    <x v="2"/>
    <n v="168.75"/>
    <n v="1.5159273432868001E-2"/>
    <x v="0"/>
  </r>
  <r>
    <d v="2020-07-27T00:00:00"/>
    <n v="11225"/>
    <n v="11225"/>
    <n v="11087.85"/>
    <n v="11131.8"/>
    <n v="588148687"/>
    <n v="34539.730000000003"/>
    <x v="0"/>
    <x v="4"/>
    <s v="Mon"/>
    <s v="Jul-2020"/>
    <s v=""/>
    <n v="-93.200000000000728"/>
    <n v="-8.3028953229399311E-3"/>
    <x v="0"/>
    <n v="-62.350000000000364"/>
    <n v="-5.5698735500239287E-3"/>
    <x v="1"/>
  </r>
  <r>
    <d v="2020-07-24T00:00:00"/>
    <n v="11149.95"/>
    <n v="11225.4"/>
    <n v="11090.3"/>
    <n v="11194.15"/>
    <n v="678935175"/>
    <n v="40217.17"/>
    <x v="0"/>
    <x v="4"/>
    <s v="Fri"/>
    <s v="Jul-2020"/>
    <s v=""/>
    <n v="44.199999999998909"/>
    <n v="3.9641433369655386E-3"/>
    <x v="0"/>
    <n v="-21.300000000001091"/>
    <n v="-1.8991658827778725E-3"/>
    <x v="1"/>
  </r>
  <r>
    <d v="2020-07-23T00:00:00"/>
    <n v="11135"/>
    <n v="11239.8"/>
    <n v="11103.15"/>
    <n v="11215.45"/>
    <n v="621575333"/>
    <n v="32744.93"/>
    <x v="0"/>
    <x v="4"/>
    <s v="Thu"/>
    <s v="Jul-2020"/>
    <s v="Expiry"/>
    <n v="80.450000000000728"/>
    <n v="7.2249663224068904E-3"/>
    <x v="0"/>
    <n v="82.850000000000364"/>
    <n v="7.4421069651294724E-3"/>
    <x v="1"/>
  </r>
  <r>
    <d v="2020-07-22T00:00:00"/>
    <n v="11231.2"/>
    <n v="11238.1"/>
    <n v="11056.55"/>
    <n v="11132.6"/>
    <n v="765074288"/>
    <n v="41068.720000000001"/>
    <x v="0"/>
    <x v="4"/>
    <s v="Wed"/>
    <s v="Jul-2020"/>
    <s v=""/>
    <n v="-98.600000000000364"/>
    <n v="-8.7791153216041345E-3"/>
    <x v="0"/>
    <n v="-29.649999999999636"/>
    <n v="-2.6562744966292314E-3"/>
    <x v="1"/>
  </r>
  <r>
    <d v="2020-07-21T00:00:00"/>
    <n v="11126.1"/>
    <n v="11179.55"/>
    <n v="11113.25"/>
    <n v="11162.25"/>
    <n v="771998838"/>
    <n v="42461.89"/>
    <x v="0"/>
    <x v="4"/>
    <s v="Tue"/>
    <s v="Jul-2020"/>
    <s v=""/>
    <n v="36.149999999999636"/>
    <n v="3.2491169412462262E-3"/>
    <x v="0"/>
    <n v="140.04999999999927"/>
    <n v="1.2706174810836246E-2"/>
    <x v="0"/>
  </r>
  <r>
    <d v="2020-07-20T00:00:00"/>
    <n v="10999.45"/>
    <n v="11037.9"/>
    <n v="10953"/>
    <n v="11022.2"/>
    <n v="554306867"/>
    <n v="32738.639999999999"/>
    <x v="0"/>
    <x v="4"/>
    <s v="Mon"/>
    <s v="Jul-2020"/>
    <s v=""/>
    <n v="22.75"/>
    <n v="2.0682852324434404E-3"/>
    <x v="0"/>
    <n v="120.5"/>
    <n v="1.1053321958960529E-2"/>
    <x v="0"/>
  </r>
  <r>
    <d v="2020-07-17T00:00:00"/>
    <n v="10752"/>
    <n v="10933.45"/>
    <n v="10749.65"/>
    <n v="10901.7"/>
    <n v="676881092"/>
    <n v="35592.83"/>
    <x v="0"/>
    <x v="4"/>
    <s v="Fri"/>
    <s v="Jul-2020"/>
    <s v=""/>
    <n v="149.70000000000073"/>
    <n v="1.392299107142864E-2"/>
    <x v="2"/>
    <n v="161.75"/>
    <n v="1.5060591529755724E-2"/>
    <x v="0"/>
  </r>
  <r>
    <d v="2020-07-16T00:00:00"/>
    <n v="10706.2"/>
    <n v="10755.3"/>
    <n v="10595.2"/>
    <n v="10739.95"/>
    <n v="694402635"/>
    <n v="41453.949999999997"/>
    <x v="0"/>
    <x v="4"/>
    <s v="Thu"/>
    <s v="Jul-2020"/>
    <s v="Expiry"/>
    <n v="33.75"/>
    <n v="3.1523789953484893E-3"/>
    <x v="0"/>
    <n v="121.75"/>
    <n v="1.1466161873010491E-2"/>
    <x v="0"/>
  </r>
  <r>
    <d v="2020-07-15T00:00:00"/>
    <n v="10701"/>
    <n v="10827.45"/>
    <n v="10577.75"/>
    <n v="10618.2"/>
    <n v="715901258"/>
    <n v="42376.03"/>
    <x v="0"/>
    <x v="4"/>
    <s v="Wed"/>
    <s v="Jul-2020"/>
    <s v=""/>
    <n v="-82.799999999999272"/>
    <n v="-7.737594617325416E-3"/>
    <x v="0"/>
    <n v="10.850000000000364"/>
    <n v="1.0228756475463112E-3"/>
    <x v="1"/>
  </r>
  <r>
    <d v="2020-07-14T00:00:00"/>
    <n v="10750.85"/>
    <n v="10755.65"/>
    <n v="10562.9"/>
    <n v="10607.35"/>
    <n v="532368699"/>
    <n v="30902.47"/>
    <x v="0"/>
    <x v="4"/>
    <s v="Tue"/>
    <s v="Jul-2020"/>
    <s v=""/>
    <n v="-143.5"/>
    <n v="-1.3347781803299274E-2"/>
    <x v="2"/>
    <n v="-195.35000000000036"/>
    <n v="-1.8083442102437387E-2"/>
    <x v="0"/>
  </r>
  <r>
    <d v="2020-07-13T00:00:00"/>
    <n v="10851.85"/>
    <n v="10894.05"/>
    <n v="10756.05"/>
    <n v="10802.7"/>
    <n v="554050579"/>
    <n v="30606.3"/>
    <x v="0"/>
    <x v="4"/>
    <s v="Mon"/>
    <s v="Jul-2020"/>
    <s v=""/>
    <n v="-49.149999999999636"/>
    <n v="-4.5291816602698745E-3"/>
    <x v="0"/>
    <n v="34.650000000001455"/>
    <n v="3.2178528145765909E-3"/>
    <x v="1"/>
  </r>
  <r>
    <d v="2020-07-10T00:00:00"/>
    <n v="10764.1"/>
    <n v="10819.4"/>
    <n v="10713"/>
    <n v="10768.05"/>
    <n v="590705425"/>
    <n v="31557.58"/>
    <x v="0"/>
    <x v="4"/>
    <s v="Fri"/>
    <s v="Jul-2020"/>
    <s v=""/>
    <n v="3.9499999999989086"/>
    <n v="3.6696054477373014E-4"/>
    <x v="0"/>
    <n v="-45.400000000001455"/>
    <n v="-4.1984750472792171E-3"/>
    <x v="1"/>
  </r>
  <r>
    <d v="2020-07-09T00:00:00"/>
    <n v="10755.55"/>
    <n v="10836.85"/>
    <n v="10733"/>
    <n v="10813.45"/>
    <n v="618652409"/>
    <n v="31315.87"/>
    <x v="0"/>
    <x v="4"/>
    <s v="Thu"/>
    <s v="Jul-2020"/>
    <s v="Expiry"/>
    <n v="57.900000000001455"/>
    <n v="5.3832672434232986E-3"/>
    <x v="0"/>
    <n v="107.70000000000073"/>
    <n v="1.0060014478201035E-2"/>
    <x v="0"/>
  </r>
  <r>
    <d v="2020-07-08T00:00:00"/>
    <n v="10818.65"/>
    <n v="10847.85"/>
    <n v="10676.55"/>
    <n v="10705.75"/>
    <n v="767941333"/>
    <n v="37676.339999999997"/>
    <x v="0"/>
    <x v="4"/>
    <s v="Wed"/>
    <s v="Jul-2020"/>
    <s v=""/>
    <n v="-112.89999999999964"/>
    <n v="-1.0435682825491132E-2"/>
    <x v="2"/>
    <n v="-93.899999999999636"/>
    <n v="-8.6947262179792525E-3"/>
    <x v="1"/>
  </r>
  <r>
    <d v="2020-07-07T00:00:00"/>
    <n v="10802.85"/>
    <n v="10813.8"/>
    <n v="10689.7"/>
    <n v="10799.65"/>
    <n v="636764929"/>
    <n v="36502.370000000003"/>
    <x v="0"/>
    <x v="4"/>
    <s v="Tue"/>
    <s v="Jul-2020"/>
    <s v=""/>
    <n v="-3.2000000000007276"/>
    <n v="-2.9621812762379624E-4"/>
    <x v="0"/>
    <n v="36"/>
    <n v="3.3445903573601893E-3"/>
    <x v="1"/>
  </r>
  <r>
    <d v="2020-07-06T00:00:00"/>
    <n v="10723.85"/>
    <n v="10811.4"/>
    <n v="10695.1"/>
    <n v="10763.65"/>
    <n v="571212914"/>
    <n v="29857.54"/>
    <x v="0"/>
    <x v="4"/>
    <s v="Mon"/>
    <s v="Jul-2020"/>
    <s v=""/>
    <n v="39.799999999999272"/>
    <n v="3.7113536649616761E-3"/>
    <x v="0"/>
    <n v="156.29999999999927"/>
    <n v="1.4735065779860123E-2"/>
    <x v="0"/>
  </r>
  <r>
    <d v="2020-07-03T00:00:00"/>
    <n v="10614.95"/>
    <n v="10631.3"/>
    <n v="10562.65"/>
    <n v="10607.35"/>
    <n v="525190704"/>
    <n v="25186.39"/>
    <x v="0"/>
    <x v="4"/>
    <s v="Fri"/>
    <s v="Jul-2020"/>
    <s v=""/>
    <n v="-7.6000000000003638"/>
    <n v="-7.1597134230499092E-4"/>
    <x v="0"/>
    <n v="55.649999999999636"/>
    <n v="5.2740316726214388E-3"/>
    <x v="1"/>
  </r>
  <r>
    <d v="2020-07-02T00:00:00"/>
    <n v="10493.05"/>
    <n v="10598.2"/>
    <n v="10485.549999999999"/>
    <n v="10551.7"/>
    <n v="597423931"/>
    <n v="31235.17"/>
    <x v="0"/>
    <x v="4"/>
    <s v="Thu"/>
    <s v="Jul-2020"/>
    <s v="Expiry"/>
    <n v="58.650000000001455"/>
    <n v="5.589413945421156E-3"/>
    <x v="0"/>
    <n v="121.65000000000146"/>
    <n v="1.1663414844607789E-2"/>
    <x v="0"/>
  </r>
  <r>
    <d v="2020-07-01T00:00:00"/>
    <n v="10323.799999999999"/>
    <n v="10447.049999999999"/>
    <n v="10299.6"/>
    <n v="10430.049999999999"/>
    <n v="573550127"/>
    <n v="28736.28"/>
    <x v="0"/>
    <x v="4"/>
    <s v="Wed"/>
    <s v="Jul-2020"/>
    <s v=""/>
    <n v="106.25"/>
    <n v="1.0291753036672544E-2"/>
    <x v="2"/>
    <n v="127.94999999999891"/>
    <n v="1.2419797905281341E-2"/>
    <x v="0"/>
  </r>
  <r>
    <d v="2020-06-30T00:00:00"/>
    <n v="10382.6"/>
    <n v="10401.049999999999"/>
    <n v="10267.35"/>
    <n v="10302.1"/>
    <n v="556238560"/>
    <n v="27342.55"/>
    <x v="0"/>
    <x v="5"/>
    <s v="Tue"/>
    <s v="Jun-2020"/>
    <s v=""/>
    <n v="-80.5"/>
    <n v="-7.753356577350567E-3"/>
    <x v="0"/>
    <n v="-10.299999999999272"/>
    <n v="-9.987975640975207E-4"/>
    <x v="1"/>
  </r>
  <r>
    <d v="2020-06-29T00:00:00"/>
    <n v="10311.950000000001"/>
    <n v="10337.950000000001"/>
    <n v="10223.6"/>
    <n v="10312.4"/>
    <n v="574544482"/>
    <n v="27019.46"/>
    <x v="0"/>
    <x v="5"/>
    <s v="Mon"/>
    <s v="Jun-2020"/>
    <s v=""/>
    <n v="0.44999999999890861"/>
    <n v="4.3638691033112898E-5"/>
    <x v="0"/>
    <n v="-70.600000000000364"/>
    <n v="-6.7995762303766118E-3"/>
    <x v="1"/>
  </r>
  <r>
    <d v="2020-06-26T00:00:00"/>
    <n v="10378.9"/>
    <n v="10409.85"/>
    <n v="10311.25"/>
    <n v="10383"/>
    <n v="671910159"/>
    <n v="31841.68"/>
    <x v="0"/>
    <x v="5"/>
    <s v="Fri"/>
    <s v="Jun-2020"/>
    <s v=""/>
    <n v="4.1000000000003638"/>
    <n v="3.9503222884894969E-4"/>
    <x v="0"/>
    <n v="94.100000000000364"/>
    <n v="9.1457784602824756E-3"/>
    <x v="1"/>
  </r>
  <r>
    <d v="2020-06-25T00:00:00"/>
    <n v="10235.549999999999"/>
    <n v="10361.799999999999"/>
    <n v="10194.5"/>
    <n v="10288.9"/>
    <n v="994190886"/>
    <n v="41726.07"/>
    <x v="0"/>
    <x v="5"/>
    <s v="Thu"/>
    <s v="Jun-2020"/>
    <s v="Expiry"/>
    <n v="53.350000000000364"/>
    <n v="5.2122260161887113E-3"/>
    <x v="0"/>
    <n v="-16.399999999999636"/>
    <n v="-1.5914141267114627E-3"/>
    <x v="1"/>
  </r>
  <r>
    <d v="2020-06-24T00:00:00"/>
    <n v="10529.25"/>
    <n v="10553.15"/>
    <n v="10281.950000000001"/>
    <n v="10305.299999999999"/>
    <n v="854799801"/>
    <n v="41394.449999999997"/>
    <x v="0"/>
    <x v="5"/>
    <s v="Wed"/>
    <s v="Jun-2020"/>
    <s v=""/>
    <n v="-223.95000000000073"/>
    <n v="-2.1269321176722058E-2"/>
    <x v="1"/>
    <n v="-165.70000000000073"/>
    <n v="-1.5824658580842397E-2"/>
    <x v="0"/>
  </r>
  <r>
    <d v="2020-06-23T00:00:00"/>
    <n v="10347.950000000001"/>
    <n v="10484.700000000001"/>
    <n v="10301.75"/>
    <n v="10471"/>
    <n v="669195109"/>
    <n v="34148.129999999997"/>
    <x v="0"/>
    <x v="5"/>
    <s v="Tue"/>
    <s v="Jun-2020"/>
    <s v=""/>
    <n v="123.04999999999927"/>
    <n v="1.1891244159471128E-2"/>
    <x v="2"/>
    <n v="159.79999999999927"/>
    <n v="1.5497711226627285E-2"/>
    <x v="0"/>
  </r>
  <r>
    <d v="2020-06-22T00:00:00"/>
    <n v="10318.75"/>
    <n v="10393.65"/>
    <n v="10277.6"/>
    <n v="10311.200000000001"/>
    <n v="685385093"/>
    <n v="35529.800000000003"/>
    <x v="0"/>
    <x v="5"/>
    <s v="Mon"/>
    <s v="Jun-2020"/>
    <s v=""/>
    <n v="-7.5499999999992724"/>
    <n v="-7.3167777104777925E-4"/>
    <x v="0"/>
    <n v="66.800000000001091"/>
    <n v="6.5206356643630762E-3"/>
    <x v="1"/>
  </r>
  <r>
    <d v="2020-06-19T00:00:00"/>
    <n v="10119"/>
    <n v="10272.4"/>
    <n v="10072.65"/>
    <n v="10244.4"/>
    <n v="892096343"/>
    <n v="48103.56"/>
    <x v="0"/>
    <x v="5"/>
    <s v="Fri"/>
    <s v="Jun-2020"/>
    <s v=""/>
    <n v="125.39999999999964"/>
    <n v="1.2392528906018345E-2"/>
    <x v="2"/>
    <n v="152.75"/>
    <n v="1.513627603018337E-2"/>
    <x v="0"/>
  </r>
  <r>
    <d v="2020-06-18T00:00:00"/>
    <n v="9863.25"/>
    <n v="10111.200000000001"/>
    <n v="9845.0499999999993"/>
    <n v="10091.65"/>
    <n v="622895963"/>
    <n v="28594.32"/>
    <x v="0"/>
    <x v="5"/>
    <s v="Thu"/>
    <s v="Jun-2020"/>
    <s v="Expiry"/>
    <n v="228.39999999999964"/>
    <n v="2.315666742706508E-2"/>
    <x v="1"/>
    <n v="210.5"/>
    <n v="2.1303188394063446E-2"/>
    <x v="2"/>
  </r>
  <r>
    <d v="2020-06-17T00:00:00"/>
    <n v="9876.7000000000007"/>
    <n v="10003.6"/>
    <n v="9833.7999999999993"/>
    <n v="9881.15"/>
    <n v="685418390"/>
    <n v="30700.69"/>
    <x v="0"/>
    <x v="5"/>
    <s v="Wed"/>
    <s v="Jun-2020"/>
    <s v=""/>
    <n v="4.4499999999989086"/>
    <n v="4.5055534743374898E-4"/>
    <x v="0"/>
    <n v="-32.850000000000364"/>
    <n v="-3.3134960661690906E-3"/>
    <x v="1"/>
  </r>
  <r>
    <d v="2020-06-16T00:00:00"/>
    <n v="10014.799999999999"/>
    <n v="10046.15"/>
    <n v="9728.5"/>
    <n v="9914"/>
    <n v="899895044"/>
    <n v="36257.89"/>
    <x v="0"/>
    <x v="5"/>
    <s v="Tue"/>
    <s v="Jun-2020"/>
    <s v=""/>
    <n v="-100.79999999999927"/>
    <n v="-1.0065103646602956E-2"/>
    <x v="2"/>
    <n v="100.29999999999927"/>
    <n v="1.022040616688907E-2"/>
    <x v="0"/>
  </r>
  <r>
    <d v="2020-06-15T00:00:00"/>
    <n v="9919.35"/>
    <n v="9943.35"/>
    <n v="9726.35"/>
    <n v="9813.7000000000007"/>
    <n v="716053036"/>
    <n v="31926.65"/>
    <x v="0"/>
    <x v="5"/>
    <s v="Mon"/>
    <s v="Jun-2020"/>
    <s v=""/>
    <n v="-105.64999999999964"/>
    <n v="-1.0650899504503786E-2"/>
    <x v="2"/>
    <n v="-159.19999999999891"/>
    <n v="-1.5963260435780859E-2"/>
    <x v="0"/>
  </r>
  <r>
    <d v="2020-06-12T00:00:00"/>
    <n v="9544.9500000000007"/>
    <n v="9996.0499999999993"/>
    <n v="9544.35"/>
    <n v="9972.9"/>
    <n v="796306399"/>
    <n v="36505.769999999997"/>
    <x v="0"/>
    <x v="5"/>
    <s v="Fri"/>
    <s v="Jun-2020"/>
    <s v=""/>
    <n v="427.94999999999891"/>
    <n v="4.483522700485585E-2"/>
    <x v="4"/>
    <n v="70.899999999999636"/>
    <n v="7.1601696626943682E-3"/>
    <x v="1"/>
  </r>
  <r>
    <d v="2020-06-11T00:00:00"/>
    <n v="10094.1"/>
    <n v="10112.049999999999"/>
    <n v="9885.0499999999993"/>
    <n v="9902"/>
    <n v="715453486"/>
    <n v="30813.85"/>
    <x v="0"/>
    <x v="5"/>
    <s v="Thu"/>
    <s v="Jun-2020"/>
    <s v="Expiry"/>
    <n v="-192.10000000000036"/>
    <n v="-1.903091905172332E-2"/>
    <x v="2"/>
    <n v="-214.14999999999964"/>
    <n v="-2.1169120663493489E-2"/>
    <x v="2"/>
  </r>
  <r>
    <d v="2020-06-10T00:00:00"/>
    <n v="10072.6"/>
    <n v="10148.75"/>
    <n v="10036.85"/>
    <n v="10116.15"/>
    <n v="632383068"/>
    <n v="28485.47"/>
    <x v="0"/>
    <x v="5"/>
    <s v="Wed"/>
    <s v="Jun-2020"/>
    <s v=""/>
    <n v="43.549999999999272"/>
    <n v="4.3236105871373104E-3"/>
    <x v="0"/>
    <n v="69.5"/>
    <n v="6.9177287951705298E-3"/>
    <x v="1"/>
  </r>
  <r>
    <d v="2020-06-09T00:00:00"/>
    <n v="10181.15"/>
    <n v="10291.15"/>
    <n v="10021.450000000001"/>
    <n v="10046.65"/>
    <n v="754217460"/>
    <n v="36201.050000000003"/>
    <x v="0"/>
    <x v="5"/>
    <s v="Tue"/>
    <s v="Jun-2020"/>
    <s v=""/>
    <n v="-134.5"/>
    <n v="-1.3210688379996366E-2"/>
    <x v="2"/>
    <n v="-120.80000000000109"/>
    <n v="-1.1881051787813176E-2"/>
    <x v="0"/>
  </r>
  <r>
    <d v="2020-06-08T00:00:00"/>
    <n v="10326.75"/>
    <n v="10328.5"/>
    <n v="10120.25"/>
    <n v="10167.450000000001"/>
    <n v="936485541"/>
    <n v="37819.06"/>
    <x v="0"/>
    <x v="5"/>
    <s v="Mon"/>
    <s v="Jun-2020"/>
    <s v=""/>
    <n v="-159.29999999999927"/>
    <n v="-1.5425956859612101E-2"/>
    <x v="2"/>
    <n v="25.300000000001091"/>
    <n v="2.4945401123037119E-3"/>
    <x v="1"/>
  </r>
  <r>
    <d v="2020-06-05T00:00:00"/>
    <n v="10093.799999999999"/>
    <n v="10177.799999999999"/>
    <n v="10040.75"/>
    <n v="10142.15"/>
    <n v="987122302"/>
    <n v="37824.629999999997"/>
    <x v="0"/>
    <x v="5"/>
    <s v="Fri"/>
    <s v="Jun-2020"/>
    <s v=""/>
    <n v="48.350000000000364"/>
    <n v="4.7900691513602777E-3"/>
    <x v="0"/>
    <n v="113.04999999999927"/>
    <n v="1.1272197904098998E-2"/>
    <x v="0"/>
  </r>
  <r>
    <d v="2020-06-04T00:00:00"/>
    <n v="10054.25"/>
    <n v="10123.85"/>
    <n v="9944.25"/>
    <n v="10029.1"/>
    <n v="775106567"/>
    <n v="36399.040000000001"/>
    <x v="0"/>
    <x v="5"/>
    <s v="Thu"/>
    <s v="Jun-2020"/>
    <s v="Expiry"/>
    <n v="-25.149999999999636"/>
    <n v="-2.5014297436407127E-3"/>
    <x v="0"/>
    <n v="-32.449999999998909"/>
    <n v="-3.2251492066330645E-3"/>
    <x v="1"/>
  </r>
  <r>
    <d v="2020-06-03T00:00:00"/>
    <n v="10108.299999999999"/>
    <n v="10176.200000000001"/>
    <n v="10035.549999999999"/>
    <n v="10061.549999999999"/>
    <n v="794664422"/>
    <n v="38343.61"/>
    <x v="0"/>
    <x v="5"/>
    <s v="Wed"/>
    <s v="Jun-2020"/>
    <s v=""/>
    <n v="-46.75"/>
    <n v="-4.6249122008646367E-3"/>
    <x v="0"/>
    <n v="82.449999999998909"/>
    <n v="8.2622681404133543E-3"/>
    <x v="1"/>
  </r>
  <r>
    <d v="2020-06-02T00:00:00"/>
    <n v="9880.85"/>
    <n v="9995.6"/>
    <n v="9824.0499999999993"/>
    <n v="9979.1"/>
    <n v="770192848"/>
    <n v="36723.11"/>
    <x v="0"/>
    <x v="5"/>
    <s v="Tue"/>
    <s v="Jun-2020"/>
    <s v=""/>
    <n v="98.25"/>
    <n v="9.9434765227687898E-3"/>
    <x v="0"/>
    <n v="152.95000000000073"/>
    <n v="1.5565608096762286E-2"/>
    <x v="0"/>
  </r>
  <r>
    <d v="2020-06-01T00:00:00"/>
    <n v="9726.85"/>
    <n v="9931.6"/>
    <n v="9706.9500000000007"/>
    <n v="9826.15"/>
    <n v="794183122"/>
    <n v="38096.92"/>
    <x v="0"/>
    <x v="5"/>
    <s v="Mon"/>
    <s v="Jun-2020"/>
    <s v=""/>
    <n v="99.299999999999272"/>
    <n v="1.0208854870795711E-2"/>
    <x v="2"/>
    <n v="245.85000000000036"/>
    <n v="2.5662035635627318E-2"/>
    <x v="2"/>
  </r>
  <r>
    <d v="2020-05-29T00:00:00"/>
    <n v="9422.2000000000007"/>
    <n v="9598.85"/>
    <n v="9376.9"/>
    <n v="9580.2999999999993"/>
    <n v="967005438"/>
    <n v="45006.25"/>
    <x v="0"/>
    <x v="6"/>
    <s v="Fri"/>
    <s v="May-2020"/>
    <s v=""/>
    <n v="158.09999999999854"/>
    <n v="1.6779520706416605E-2"/>
    <x v="2"/>
    <n v="90.199999999998909"/>
    <n v="9.5046416792234963E-3"/>
    <x v="1"/>
  </r>
  <r>
    <d v="2020-05-28T00:00:00"/>
    <n v="9364.9500000000007"/>
    <n v="9511.25"/>
    <n v="9336.5"/>
    <n v="9490.1"/>
    <n v="837911425"/>
    <n v="37761.910000000003"/>
    <x v="0"/>
    <x v="6"/>
    <s v="Thu"/>
    <s v="May-2020"/>
    <s v="Expiry"/>
    <n v="125.14999999999964"/>
    <n v="1.3363659175969933E-2"/>
    <x v="2"/>
    <n v="175.14999999999964"/>
    <n v="1.8803106833638356E-2"/>
    <x v="0"/>
  </r>
  <r>
    <d v="2020-05-27T00:00:00"/>
    <n v="9082.2000000000007"/>
    <n v="9334"/>
    <n v="9004.25"/>
    <n v="9314.9500000000007"/>
    <n v="763492487"/>
    <n v="34603.879999999997"/>
    <x v="0"/>
    <x v="6"/>
    <s v="Wed"/>
    <s v="May-2020"/>
    <s v=""/>
    <n v="232.75"/>
    <n v="2.5627050714584571E-2"/>
    <x v="1"/>
    <n v="285.90000000000146"/>
    <n v="3.1664460823674856E-2"/>
    <x v="3"/>
  </r>
  <r>
    <d v="2020-05-26T00:00:00"/>
    <n v="9099.75"/>
    <n v="9161.65"/>
    <n v="8996.65"/>
    <n v="9029.0499999999993"/>
    <n v="654959960"/>
    <n v="30871.59"/>
    <x v="0"/>
    <x v="6"/>
    <s v="Tue"/>
    <s v="May-2020"/>
    <s v=""/>
    <n v="-70.700000000000728"/>
    <n v="-7.7694442155005058E-3"/>
    <x v="0"/>
    <n v="-10.200000000000728"/>
    <n v="-1.1284122023398765E-3"/>
    <x v="1"/>
  </r>
  <r>
    <d v="2020-05-22T00:00:00"/>
    <n v="9067.9"/>
    <n v="9149.6"/>
    <n v="8968.5499999999993"/>
    <n v="9039.25"/>
    <n v="675759336"/>
    <n v="31625.47"/>
    <x v="0"/>
    <x v="6"/>
    <s v="Fri"/>
    <s v="May-2020"/>
    <s v=""/>
    <n v="-28.649999999999636"/>
    <n v="-3.1594966861125109E-3"/>
    <x v="0"/>
    <n v="-67"/>
    <n v="-7.3575840768702813E-3"/>
    <x v="1"/>
  </r>
  <r>
    <d v="2020-05-21T00:00:00"/>
    <n v="9079.4500000000007"/>
    <n v="9178.5499999999993"/>
    <n v="9056.1"/>
    <n v="9106.25"/>
    <n v="631542699"/>
    <n v="28303.51"/>
    <x v="0"/>
    <x v="6"/>
    <s v="Thu"/>
    <s v="May-2020"/>
    <s v="Expiry"/>
    <n v="26.799999999999272"/>
    <n v="2.9517206438715196E-3"/>
    <x v="0"/>
    <n v="39.700000000000728"/>
    <n v="4.3787328145767392E-3"/>
    <x v="1"/>
  </r>
  <r>
    <d v="2020-05-20T00:00:00"/>
    <n v="8889.15"/>
    <n v="9093.7999999999993"/>
    <n v="8875.35"/>
    <n v="9066.5499999999993"/>
    <n v="622308140"/>
    <n v="30721.99"/>
    <x v="0"/>
    <x v="6"/>
    <s v="Wed"/>
    <s v="May-2020"/>
    <s v=""/>
    <n v="177.39999999999964"/>
    <n v="1.9956913765658092E-2"/>
    <x v="2"/>
    <n v="187.44999999999891"/>
    <n v="2.111137390050781E-2"/>
    <x v="2"/>
  </r>
  <r>
    <d v="2020-05-19T00:00:00"/>
    <n v="8961.7000000000007"/>
    <n v="9030.35"/>
    <n v="8855.2999999999993"/>
    <n v="8879.1"/>
    <n v="762152894"/>
    <n v="32026.94"/>
    <x v="0"/>
    <x v="6"/>
    <s v="Tue"/>
    <s v="May-2020"/>
    <s v=""/>
    <n v="-82.600000000000364"/>
    <n v="-9.2170012386043228E-3"/>
    <x v="0"/>
    <n v="55.850000000000364"/>
    <n v="6.3298671124586026E-3"/>
    <x v="1"/>
  </r>
  <r>
    <d v="2020-05-18T00:00:00"/>
    <n v="9158.2999999999993"/>
    <n v="9158.2999999999993"/>
    <n v="8806.75"/>
    <n v="8823.25"/>
    <n v="772983297"/>
    <n v="33347.46"/>
    <x v="0"/>
    <x v="6"/>
    <s v="Mon"/>
    <s v="May-2020"/>
    <s v=""/>
    <n v="-335.04999999999927"/>
    <n v="-3.6584300579801853E-2"/>
    <x v="3"/>
    <n v="-313.60000000000036"/>
    <n v="-3.4322550988579253E-2"/>
    <x v="3"/>
  </r>
  <r>
    <d v="2020-05-15T00:00:00"/>
    <n v="9182.4"/>
    <n v="9182.4"/>
    <n v="9050"/>
    <n v="9136.85"/>
    <n v="575857112"/>
    <n v="25847.33"/>
    <x v="0"/>
    <x v="6"/>
    <s v="Fri"/>
    <s v="May-2020"/>
    <s v=""/>
    <n v="-45.549999999999272"/>
    <n v="-4.9605767555322439E-3"/>
    <x v="0"/>
    <n v="-5.8999999999996362"/>
    <n v="-6.4532006234444082E-4"/>
    <x v="1"/>
  </r>
  <r>
    <d v="2020-05-14T00:00:00"/>
    <n v="9213.9500000000007"/>
    <n v="9281.1"/>
    <n v="9119.75"/>
    <n v="9142.75"/>
    <n v="602555564"/>
    <n v="29541.59"/>
    <x v="0"/>
    <x v="6"/>
    <s v="Thu"/>
    <s v="May-2020"/>
    <s v="Expiry"/>
    <n v="-71.200000000000728"/>
    <n v="-7.7274133243615088E-3"/>
    <x v="0"/>
    <n v="-240.79999999999927"/>
    <n v="-2.5661929653489277E-2"/>
    <x v="2"/>
  </r>
  <r>
    <d v="2020-05-13T00:00:00"/>
    <n v="9584.2000000000007"/>
    <n v="9584.5"/>
    <n v="9351.1"/>
    <n v="9383.5499999999993"/>
    <n v="846395245"/>
    <n v="36488.9"/>
    <x v="0"/>
    <x v="6"/>
    <s v="Wed"/>
    <s v="May-2020"/>
    <s v=""/>
    <n v="-200.65000000000146"/>
    <n v="-2.0935498007136896E-2"/>
    <x v="1"/>
    <n v="187"/>
    <n v="2.03337120985587E-2"/>
    <x v="2"/>
  </r>
  <r>
    <d v="2020-05-12T00:00:00"/>
    <n v="9168.85"/>
    <n v="9240.85"/>
    <n v="9043.9500000000007"/>
    <n v="9196.5499999999993"/>
    <n v="805458787"/>
    <n v="37706.269999999997"/>
    <x v="0"/>
    <x v="6"/>
    <s v="Tue"/>
    <s v="May-2020"/>
    <s v=""/>
    <n v="27.699999999998909"/>
    <n v="3.0210986110579745E-3"/>
    <x v="0"/>
    <n v="-42.650000000001455"/>
    <n v="-4.6162005368431741E-3"/>
    <x v="1"/>
  </r>
  <r>
    <d v="2020-05-11T00:00:00"/>
    <n v="9348.15"/>
    <n v="9439.9"/>
    <n v="9219.9500000000007"/>
    <n v="9239.2000000000007"/>
    <n v="704647074"/>
    <n v="31048.47"/>
    <x v="0"/>
    <x v="6"/>
    <s v="Mon"/>
    <s v="May-2020"/>
    <s v=""/>
    <n v="-108.94999999999891"/>
    <n v="-1.165471242973197E-2"/>
    <x v="2"/>
    <n v="-12.299999999999272"/>
    <n v="-1.329514132843244E-3"/>
    <x v="1"/>
  </r>
  <r>
    <d v="2020-05-08T00:00:00"/>
    <n v="9376.9500000000007"/>
    <n v="9382.65"/>
    <n v="9238.2000000000007"/>
    <n v="9251.5"/>
    <n v="609053504"/>
    <n v="30743.45"/>
    <x v="0"/>
    <x v="6"/>
    <s v="Fri"/>
    <s v="May-2020"/>
    <s v=""/>
    <n v="-125.45000000000073"/>
    <n v="-1.3378550594809689E-2"/>
    <x v="2"/>
    <n v="52.450000000000728"/>
    <n v="5.7016757165142852E-3"/>
    <x v="1"/>
  </r>
  <r>
    <d v="2020-05-07T00:00:00"/>
    <n v="9234.0499999999993"/>
    <n v="9277.85"/>
    <n v="9175.9"/>
    <n v="9199.0499999999993"/>
    <n v="708740416"/>
    <n v="59705.53"/>
    <x v="0"/>
    <x v="6"/>
    <s v="Thu"/>
    <s v="May-2020"/>
    <s v="Expiry"/>
    <n v="-35"/>
    <n v="-3.7903195239358681E-3"/>
    <x v="0"/>
    <n v="-71.850000000000364"/>
    <n v="-7.7500566288063047E-3"/>
    <x v="1"/>
  </r>
  <r>
    <d v="2020-05-06T00:00:00"/>
    <n v="9226.7999999999993"/>
    <n v="9346.9"/>
    <n v="9116.5"/>
    <n v="9270.9"/>
    <n v="722185448"/>
    <n v="30798.1"/>
    <x v="0"/>
    <x v="6"/>
    <s v="Wed"/>
    <s v="May-2020"/>
    <s v=""/>
    <n v="44.100000000000364"/>
    <n v="4.7795552087397976E-3"/>
    <x v="0"/>
    <n v="65.299999999999272"/>
    <n v="7.0935082992960013E-3"/>
    <x v="1"/>
  </r>
  <r>
    <d v="2020-05-05T00:00:00"/>
    <n v="9429.4"/>
    <n v="9450.9"/>
    <n v="9190.75"/>
    <n v="9205.6"/>
    <n v="725196178"/>
    <n v="29700.2"/>
    <x v="0"/>
    <x v="6"/>
    <s v="Tue"/>
    <s v="May-2020"/>
    <s v=""/>
    <n v="-223.79999999999927"/>
    <n v="-2.3734277896790813E-2"/>
    <x v="1"/>
    <n v="-87.899999999999636"/>
    <n v="-9.4582234895356585E-3"/>
    <x v="1"/>
  </r>
  <r>
    <d v="2020-05-04T00:00:00"/>
    <n v="9533.5"/>
    <n v="9533.5"/>
    <n v="9266.9500000000007"/>
    <n v="9293.5"/>
    <n v="687487134"/>
    <n v="29785.95"/>
    <x v="0"/>
    <x v="6"/>
    <s v="Mon"/>
    <s v="May-2020"/>
    <s v=""/>
    <n v="-240"/>
    <n v="-2.5174385063198197E-2"/>
    <x v="1"/>
    <n v="-566.39999999999964"/>
    <n v="-5.7444801671416509E-2"/>
    <x v="4"/>
  </r>
  <r>
    <d v="2020-04-30T00:00:00"/>
    <n v="9753.5"/>
    <n v="9889.0499999999993"/>
    <n v="9731.5"/>
    <n v="9859.9"/>
    <n v="931173802"/>
    <n v="39332.46"/>
    <x v="0"/>
    <x v="7"/>
    <s v="Thu"/>
    <s v="Apr-2020"/>
    <s v="Expiry"/>
    <n v="106.39999999999964"/>
    <n v="1.0908904495821976E-2"/>
    <x v="2"/>
    <n v="306.54999999999927"/>
    <n v="3.2088220362490566E-2"/>
    <x v="3"/>
  </r>
  <r>
    <d v="2020-04-29T00:00:00"/>
    <n v="9408.6"/>
    <n v="9599.85"/>
    <n v="9392.35"/>
    <n v="9553.35"/>
    <n v="653026950"/>
    <n v="31673.23"/>
    <x v="0"/>
    <x v="7"/>
    <s v="Wed"/>
    <s v="Apr-2020"/>
    <s v=""/>
    <n v="144.75"/>
    <n v="1.5384860659396721E-2"/>
    <x v="2"/>
    <n v="172.45000000000073"/>
    <n v="1.8383097570595652E-2"/>
    <x v="0"/>
  </r>
  <r>
    <d v="2020-04-28T00:00:00"/>
    <n v="9389.7999999999993"/>
    <n v="9404.4"/>
    <n v="9260"/>
    <n v="9380.9"/>
    <n v="614548983"/>
    <n v="30091.41"/>
    <x v="0"/>
    <x v="7"/>
    <s v="Tue"/>
    <s v="Apr-2020"/>
    <s v=""/>
    <n v="-8.8999999999996362"/>
    <n v="-9.4783701463286088E-4"/>
    <x v="0"/>
    <n v="98.600000000000364"/>
    <n v="1.0622367301207716E-2"/>
    <x v="0"/>
  </r>
  <r>
    <d v="2020-04-27T00:00:00"/>
    <n v="9259.7000000000007"/>
    <n v="9377.1"/>
    <n v="9250.35"/>
    <n v="9282.2999999999993"/>
    <n v="512793298"/>
    <n v="26696.54"/>
    <x v="0"/>
    <x v="7"/>
    <s v="Mon"/>
    <s v="Apr-2020"/>
    <s v=""/>
    <n v="22.599999999998545"/>
    <n v="2.4406838234498464E-3"/>
    <x v="0"/>
    <n v="127.89999999999964"/>
    <n v="1.3971423577733073E-2"/>
    <x v="0"/>
  </r>
  <r>
    <d v="2020-04-24T00:00:00"/>
    <n v="9163.9"/>
    <n v="9296.9"/>
    <n v="9141.2999999999993"/>
    <n v="9154.4"/>
    <n v="659439249"/>
    <n v="32859.050000000003"/>
    <x v="0"/>
    <x v="7"/>
    <s v="Fri"/>
    <s v="Apr-2020"/>
    <s v=""/>
    <n v="-9.5"/>
    <n v="-1.0366765241873002E-3"/>
    <x v="0"/>
    <n v="-159.5"/>
    <n v="-1.7124942290554977E-2"/>
    <x v="0"/>
  </r>
  <r>
    <d v="2020-04-23T00:00:00"/>
    <n v="9232.35"/>
    <n v="9343.6"/>
    <n v="9170.15"/>
    <n v="9313.9"/>
    <n v="666650462"/>
    <n v="30270.55"/>
    <x v="0"/>
    <x v="7"/>
    <s v="Thu"/>
    <s v="Apr-2020"/>
    <s v="Expiry"/>
    <n v="81.549999999999272"/>
    <n v="8.8330706699810205E-3"/>
    <x v="0"/>
    <n v="126.60000000000036"/>
    <n v="1.3779891807168631E-2"/>
    <x v="0"/>
  </r>
  <r>
    <d v="2020-04-22T00:00:00"/>
    <n v="9026.75"/>
    <n v="9209.75"/>
    <n v="8946.25"/>
    <n v="9187.2999999999993"/>
    <n v="734383388"/>
    <n v="33981.82"/>
    <x v="0"/>
    <x v="7"/>
    <s v="Wed"/>
    <s v="Apr-2020"/>
    <s v=""/>
    <n v="160.54999999999927"/>
    <n v="1.778602487052364E-2"/>
    <x v="2"/>
    <n v="205.84999999999854"/>
    <n v="2.2919461779556588E-2"/>
    <x v="2"/>
  </r>
  <r>
    <d v="2020-04-21T00:00:00"/>
    <n v="9016.9500000000007"/>
    <n v="9044.4"/>
    <n v="8909.4"/>
    <n v="8981.4500000000007"/>
    <n v="655122903"/>
    <n v="28273.89"/>
    <x v="0"/>
    <x v="7"/>
    <s v="Tue"/>
    <s v="Apr-2020"/>
    <s v=""/>
    <n v="-35.5"/>
    <n v="-3.9370297051663809E-3"/>
    <x v="0"/>
    <n v="-280.39999999999964"/>
    <n v="-3.0274729130789164E-2"/>
    <x v="3"/>
  </r>
  <r>
    <d v="2020-04-20T00:00:00"/>
    <n v="9390.2000000000007"/>
    <n v="9390.85"/>
    <n v="9230.7999999999993"/>
    <n v="9261.85"/>
    <n v="726364699"/>
    <n v="28620.91"/>
    <x v="0"/>
    <x v="7"/>
    <s v="Mon"/>
    <s v="Apr-2020"/>
    <s v=""/>
    <n v="-128.35000000000036"/>
    <n v="-1.3668505463142463E-2"/>
    <x v="2"/>
    <n v="-4.8999999999996362"/>
    <n v="-5.287722232713342E-4"/>
    <x v="1"/>
  </r>
  <r>
    <d v="2020-04-17T00:00:00"/>
    <n v="9323.4500000000007"/>
    <n v="9324"/>
    <n v="9091.35"/>
    <n v="9266.75"/>
    <n v="684910520"/>
    <n v="33334.730000000003"/>
    <x v="0"/>
    <x v="7"/>
    <s v="Fri"/>
    <s v="Apr-2020"/>
    <s v=""/>
    <n v="-56.700000000000728"/>
    <n v="-6.0814398103707021E-3"/>
    <x v="0"/>
    <n v="273.95000000000073"/>
    <n v="3.0463259496486161E-2"/>
    <x v="3"/>
  </r>
  <r>
    <d v="2020-04-16T00:00:00"/>
    <n v="8851.25"/>
    <n v="9053.75"/>
    <n v="8821.9"/>
    <n v="8992.7999999999993"/>
    <n v="720116479"/>
    <n v="31318.29"/>
    <x v="0"/>
    <x v="7"/>
    <s v="Thu"/>
    <s v="Apr-2020"/>
    <s v="Expiry"/>
    <n v="141.54999999999927"/>
    <n v="1.5992091512498152E-2"/>
    <x v="2"/>
    <n v="67.5"/>
    <n v="7.5627709992941421E-3"/>
    <x v="1"/>
  </r>
  <r>
    <d v="2020-04-15T00:00:00"/>
    <n v="9196.4"/>
    <n v="9261.2000000000007"/>
    <n v="8874.1"/>
    <n v="8925.2999999999993"/>
    <n v="880159358"/>
    <n v="41878.639999999999"/>
    <x v="0"/>
    <x v="7"/>
    <s v="Wed"/>
    <s v="Apr-2020"/>
    <s v=""/>
    <n v="-271.10000000000036"/>
    <n v="-2.9478926536470832E-2"/>
    <x v="1"/>
    <n v="-68.550000000001091"/>
    <n v="-7.6218749478811727E-3"/>
    <x v="1"/>
  </r>
  <r>
    <d v="2020-04-13T00:00:00"/>
    <n v="9103.9500000000007"/>
    <n v="9112.0499999999993"/>
    <n v="8912.4"/>
    <n v="8993.85"/>
    <n v="644468815"/>
    <n v="26749.06"/>
    <x v="0"/>
    <x v="7"/>
    <s v="Mon"/>
    <s v="Apr-2020"/>
    <s v=""/>
    <n v="-110.10000000000036"/>
    <n v="-1.2093651656698505E-2"/>
    <x v="2"/>
    <n v="-118.04999999999927"/>
    <n v="-1.295558555295814E-2"/>
    <x v="0"/>
  </r>
  <r>
    <d v="2020-04-09T00:00:00"/>
    <n v="8973.0499999999993"/>
    <n v="9128.35"/>
    <n v="8904.5499999999993"/>
    <n v="9111.9"/>
    <n v="743036134"/>
    <n v="32907.82"/>
    <x v="0"/>
    <x v="7"/>
    <s v="Thu"/>
    <s v="Apr-2020"/>
    <s v="Expiry"/>
    <n v="138.85000000000036"/>
    <n v="1.5474114152935778E-2"/>
    <x v="2"/>
    <n v="363.14999999999964"/>
    <n v="4.1508786969567037E-2"/>
    <x v="5"/>
  </r>
  <r>
    <d v="2020-04-08T00:00:00"/>
    <n v="8688.9"/>
    <n v="9131.7000000000007"/>
    <n v="8653.9"/>
    <n v="8748.75"/>
    <n v="897562690"/>
    <n v="37641.68"/>
    <x v="0"/>
    <x v="7"/>
    <s v="Wed"/>
    <s v="Apr-2020"/>
    <s v=""/>
    <n v="59.850000000000364"/>
    <n v="6.8880986085695962E-3"/>
    <x v="0"/>
    <n v="-43.450000000000728"/>
    <n v="-4.9418803029959192E-3"/>
    <x v="1"/>
  </r>
  <r>
    <d v="2020-04-07T00:00:00"/>
    <n v="8446.2999999999993"/>
    <n v="8819.4"/>
    <n v="8360.9500000000007"/>
    <n v="8792.2000000000007"/>
    <n v="815245226"/>
    <n v="35206.69"/>
    <x v="0"/>
    <x v="7"/>
    <s v="Tue"/>
    <s v="Apr-2020"/>
    <s v=""/>
    <n v="345.90000000000146"/>
    <n v="4.0952843256810853E-2"/>
    <x v="4"/>
    <n v="708.40000000000055"/>
    <n v="8.7632054231920692E-2"/>
    <x v="6"/>
  </r>
  <r>
    <d v="2020-04-03T00:00:00"/>
    <n v="8356.5499999999993"/>
    <n v="8356.5499999999993"/>
    <n v="8055.8"/>
    <n v="8083.8"/>
    <n v="697752438"/>
    <n v="26561.18"/>
    <x v="0"/>
    <x v="7"/>
    <s v="Fri"/>
    <s v="Apr-2020"/>
    <s v=""/>
    <n v="-272.74999999999909"/>
    <n v="-3.263906755778391E-2"/>
    <x v="3"/>
    <n v="-169.99999999999909"/>
    <n v="-2.059657369938684E-2"/>
    <x v="2"/>
  </r>
  <r>
    <d v="2020-04-01T00:00:00"/>
    <n v="8584.1"/>
    <n v="8588.1"/>
    <n v="8198.35"/>
    <n v="8253.7999999999993"/>
    <n v="507509685"/>
    <n v="21307.3"/>
    <x v="0"/>
    <x v="7"/>
    <s v="Wed"/>
    <s v="Apr-2020"/>
    <s v=""/>
    <n v="-330.30000000000109"/>
    <n v="-3.8478116517748052E-2"/>
    <x v="3"/>
    <n v="-343.95000000000073"/>
    <n v="-4.000465237998322E-2"/>
    <x v="5"/>
  </r>
  <r>
    <d v="2020-03-31T00:00:00"/>
    <n v="8529.35"/>
    <n v="8678.2999999999993"/>
    <n v="8358"/>
    <n v="8597.75"/>
    <n v="713390935"/>
    <n v="27401.3"/>
    <x v="0"/>
    <x v="8"/>
    <s v="Tue"/>
    <s v="Mar-2020"/>
    <s v=""/>
    <n v="68.399999999999636"/>
    <n v="8.0193684161160746E-3"/>
    <x v="0"/>
    <n v="316.64999999999964"/>
    <n v="3.8237673738995982E-2"/>
    <x v="3"/>
  </r>
  <r>
    <d v="2020-03-30T00:00:00"/>
    <n v="8385.9500000000007"/>
    <n v="8576"/>
    <n v="8244"/>
    <n v="8281.1"/>
    <n v="593953051"/>
    <n v="24724.44"/>
    <x v="0"/>
    <x v="8"/>
    <s v="Mon"/>
    <s v="Mar-2020"/>
    <s v=""/>
    <n v="-104.85000000000036"/>
    <n v="-1.250305570627065E-2"/>
    <x v="2"/>
    <n v="-379.14999999999964"/>
    <n v="-4.3780491325308118E-2"/>
    <x v="5"/>
  </r>
  <r>
    <d v="2020-03-27T00:00:00"/>
    <n v="8949.1"/>
    <n v="9038.9"/>
    <n v="8522.9"/>
    <n v="8660.25"/>
    <n v="801923401"/>
    <n v="31336.86"/>
    <x v="0"/>
    <x v="8"/>
    <s v="Fri"/>
    <s v="Mar-2020"/>
    <s v=""/>
    <n v="-288.85000000000036"/>
    <n v="-3.2276988747471855E-2"/>
    <x v="3"/>
    <n v="18.799999999999272"/>
    <n v="2.1755608144465653E-3"/>
    <x v="1"/>
  </r>
  <r>
    <d v="2020-03-26T00:00:00"/>
    <n v="8451"/>
    <n v="8749.0499999999993"/>
    <n v="8304.9"/>
    <n v="8641.4500000000007"/>
    <n v="866534643"/>
    <n v="32228.31"/>
    <x v="0"/>
    <x v="8"/>
    <s v="Thu"/>
    <s v="Mar-2020"/>
    <s v="Expiry"/>
    <n v="190.45000000000073"/>
    <n v="2.25357945805231E-2"/>
    <x v="1"/>
    <n v="323.60000000000036"/>
    <n v="3.8904284159969264E-2"/>
    <x v="3"/>
  </r>
  <r>
    <d v="2020-03-25T00:00:00"/>
    <n v="7735.15"/>
    <n v="8376.75"/>
    <n v="7714.75"/>
    <n v="8317.85"/>
    <n v="738114713"/>
    <n v="28482.01"/>
    <x v="0"/>
    <x v="8"/>
    <s v="Wed"/>
    <s v="Mar-2020"/>
    <s v=""/>
    <n v="582.70000000000073"/>
    <n v="7.5331441536363328E-2"/>
    <x v="5"/>
    <n v="516.80000000000018"/>
    <n v="6.6247492324751175E-2"/>
    <x v="7"/>
  </r>
  <r>
    <d v="2020-03-24T00:00:00"/>
    <n v="7848.3"/>
    <n v="8036.95"/>
    <n v="7511.1"/>
    <n v="7801.05"/>
    <n v="739354439"/>
    <n v="28282.09"/>
    <x v="0"/>
    <x v="8"/>
    <s v="Tue"/>
    <s v="Mar-2020"/>
    <s v=""/>
    <n v="-47.25"/>
    <n v="-6.0204120637590303E-3"/>
    <x v="0"/>
    <n v="190.80000000000018"/>
    <n v="2.507144968956344E-2"/>
    <x v="2"/>
  </r>
  <r>
    <d v="2020-03-23T00:00:00"/>
    <n v="7945.7"/>
    <n v="8159.25"/>
    <n v="7583.6"/>
    <n v="7610.25"/>
    <n v="654151814"/>
    <n v="23891.9"/>
    <x v="0"/>
    <x v="8"/>
    <s v="Mon"/>
    <s v="Mar-2020"/>
    <s v=""/>
    <n v="-335.44999999999982"/>
    <n v="-4.2217803340171389E-2"/>
    <x v="4"/>
    <n v="-1135.2000000000007"/>
    <n v="-0.12980464127060365"/>
    <x v="8"/>
  </r>
  <r>
    <d v="2020-03-20T00:00:00"/>
    <n v="8284.4500000000007"/>
    <n v="8883"/>
    <n v="8178.2"/>
    <n v="8745.4500000000007"/>
    <n v="1072263600"/>
    <n v="37321.25"/>
    <x v="0"/>
    <x v="8"/>
    <s v="Fri"/>
    <s v="Mar-2020"/>
    <s v=""/>
    <n v="461"/>
    <n v="5.5646421910929507E-2"/>
    <x v="6"/>
    <n v="482"/>
    <n v="5.8329148237116456E-2"/>
    <x v="4"/>
  </r>
  <r>
    <d v="2020-03-19T00:00:00"/>
    <n v="8063.3"/>
    <n v="8575.4500000000007"/>
    <n v="7832.55"/>
    <n v="8263.4500000000007"/>
    <n v="926508824"/>
    <n v="34274.230000000003"/>
    <x v="0"/>
    <x v="8"/>
    <s v="Thu"/>
    <s v="Mar-2020"/>
    <s v="Expiry"/>
    <n v="200.15000000000055"/>
    <n v="2.482234320935604E-2"/>
    <x v="1"/>
    <n v="-205.34999999999854"/>
    <n v="-2.424782731910053E-2"/>
    <x v="2"/>
  </r>
  <r>
    <d v="2020-03-18T00:00:00"/>
    <n v="9088.4500000000007"/>
    <n v="9127.5499999999993"/>
    <n v="8407.0499999999993"/>
    <n v="8468.7999999999993"/>
    <n v="1517275761"/>
    <n v="39256.71"/>
    <x v="0"/>
    <x v="8"/>
    <s v="Wed"/>
    <s v="Mar-2020"/>
    <s v=""/>
    <n v="-619.65000000000146"/>
    <n v="-6.8179942674493607E-2"/>
    <x v="7"/>
    <n v="-498.25"/>
    <n v="-5.5564539062456439E-2"/>
    <x v="4"/>
  </r>
  <r>
    <d v="2020-03-17T00:00:00"/>
    <n v="9285.4"/>
    <n v="9403.7999999999993"/>
    <n v="8915.6"/>
    <n v="8967.0499999999993"/>
    <n v="936185892"/>
    <n v="28004.16"/>
    <x v="0"/>
    <x v="8"/>
    <s v="Tue"/>
    <s v="Mar-2020"/>
    <s v=""/>
    <n v="-318.35000000000036"/>
    <n v="-3.4285006569453158E-2"/>
    <x v="3"/>
    <n v="-230.35000000000036"/>
    <n v="-2.5045121447365599E-2"/>
    <x v="2"/>
  </r>
  <r>
    <d v="2020-03-16T00:00:00"/>
    <n v="9587.7999999999993"/>
    <n v="9602.2000000000007"/>
    <n v="9165.1"/>
    <n v="9197.4"/>
    <n v="898523271"/>
    <n v="29181.8"/>
    <x v="0"/>
    <x v="8"/>
    <s v="Mon"/>
    <s v="Mar-2020"/>
    <s v=""/>
    <n v="-390.39999999999964"/>
    <n v="-4.0718412983166072E-2"/>
    <x v="4"/>
    <n v="-757.80000000000109"/>
    <n v="-7.6121022179363659E-2"/>
    <x v="9"/>
  </r>
  <r>
    <d v="2020-03-13T00:00:00"/>
    <n v="9107.6"/>
    <n v="10159.4"/>
    <n v="8555.15"/>
    <n v="9955.2000000000007"/>
    <n v="1389061775"/>
    <n v="44167.89"/>
    <x v="0"/>
    <x v="8"/>
    <s v="Fri"/>
    <s v="Mar-2020"/>
    <s v=""/>
    <n v="847.60000000000036"/>
    <n v="9.3065132416882634E-2"/>
    <x v="8"/>
    <n v="365.05000000000109"/>
    <n v="3.8065098043304962E-2"/>
    <x v="3"/>
  </r>
  <r>
    <d v="2020-03-12T00:00:00"/>
    <n v="10039.950000000001"/>
    <n v="10040.75"/>
    <n v="9508"/>
    <n v="9590.15"/>
    <n v="1344263317"/>
    <n v="39283.97"/>
    <x v="0"/>
    <x v="8"/>
    <s v="Thu"/>
    <s v="Mar-2020"/>
    <s v="Expiry"/>
    <n v="-449.80000000000109"/>
    <n v="-4.4801019925398138E-2"/>
    <x v="4"/>
    <n v="-868.25"/>
    <n v="-8.3019391111451082E-2"/>
    <x v="6"/>
  </r>
  <r>
    <d v="2020-03-11T00:00:00"/>
    <n v="10334.299999999999"/>
    <n v="10545.1"/>
    <n v="10334"/>
    <n v="10458.4"/>
    <n v="1219079693"/>
    <n v="32548.47"/>
    <x v="0"/>
    <x v="8"/>
    <s v="Wed"/>
    <s v="Mar-2020"/>
    <s v=""/>
    <n v="124.10000000000036"/>
    <n v="1.200855403849321E-2"/>
    <x v="2"/>
    <n v="6.9499999999989086"/>
    <n v="6.6497950045198595E-4"/>
    <x v="1"/>
  </r>
  <r>
    <d v="2020-03-09T00:00:00"/>
    <n v="10742.05"/>
    <n v="10751.55"/>
    <n v="10294.450000000001"/>
    <n v="10451.450000000001"/>
    <n v="1566119057"/>
    <n v="35151.79"/>
    <x v="0"/>
    <x v="8"/>
    <s v="Mon"/>
    <s v="Mar-2020"/>
    <s v=""/>
    <n v="-290.59999999999854"/>
    <n v="-2.7052564454643067E-2"/>
    <x v="1"/>
    <n v="-538"/>
    <n v="-4.8956044206033965E-2"/>
    <x v="5"/>
  </r>
  <r>
    <d v="2020-03-06T00:00:00"/>
    <n v="10942.65"/>
    <n v="11035.1"/>
    <n v="10827.4"/>
    <n v="10989.45"/>
    <n v="1811564187"/>
    <n v="26455.29"/>
    <x v="0"/>
    <x v="8"/>
    <s v="Fri"/>
    <s v="Mar-2020"/>
    <s v=""/>
    <n v="46.800000000001091"/>
    <n v="4.2768433606120175E-3"/>
    <x v="0"/>
    <n v="-279.54999999999927"/>
    <n v="-2.4806992634661396E-2"/>
    <x v="2"/>
  </r>
  <r>
    <d v="2020-03-05T00:00:00"/>
    <n v="11306.05"/>
    <n v="11389.5"/>
    <n v="11244.6"/>
    <n v="11269"/>
    <n v="1353209029"/>
    <n v="26980.65"/>
    <x v="0"/>
    <x v="8"/>
    <s v="Thu"/>
    <s v="Mar-2020"/>
    <s v="Expiry"/>
    <n v="-37.049999999999272"/>
    <n v="-3.2770065584354639E-3"/>
    <x v="0"/>
    <n v="18"/>
    <n v="1.5998577904186295E-3"/>
    <x v="1"/>
  </r>
  <r>
    <d v="2020-03-04T00:00:00"/>
    <n v="11351.35"/>
    <n v="11356.6"/>
    <n v="11082.15"/>
    <n v="11251"/>
    <n v="798021596"/>
    <n v="26928.46"/>
    <x v="0"/>
    <x v="8"/>
    <s v="Wed"/>
    <s v="Mar-2020"/>
    <s v=""/>
    <n v="-100.35000000000036"/>
    <n v="-8.8403581952807685E-3"/>
    <x v="0"/>
    <n v="-52.299999999999272"/>
    <n v="-4.6269673458192986E-3"/>
    <x v="1"/>
  </r>
  <r>
    <d v="2020-03-03T00:00:00"/>
    <n v="11217.55"/>
    <n v="11342.25"/>
    <n v="11152.55"/>
    <n v="11303.3"/>
    <n v="696919348"/>
    <n v="23281.200000000001"/>
    <x v="0"/>
    <x v="8"/>
    <s v="Tue"/>
    <s v="Mar-2020"/>
    <s v=""/>
    <n v="85.75"/>
    <n v="7.6442716992569685E-3"/>
    <x v="0"/>
    <n v="170.54999999999927"/>
    <n v="1.5319664952504931E-2"/>
    <x v="0"/>
  </r>
  <r>
    <d v="2020-03-02T00:00:00"/>
    <n v="11387.35"/>
    <n v="11433"/>
    <n v="11036.25"/>
    <n v="11132.75"/>
    <n v="681148567"/>
    <n v="24204.55"/>
    <x v="0"/>
    <x v="8"/>
    <s v="Mon"/>
    <s v="Mar-2020"/>
    <s v=""/>
    <n v="-254.60000000000036"/>
    <n v="-2.2358143027131013E-2"/>
    <x v="1"/>
    <n v="-69"/>
    <n v="-6.159751824491709E-3"/>
    <x v="1"/>
  </r>
  <r>
    <d v="2020-02-28T00:00:00"/>
    <n v="11382"/>
    <n v="11384.8"/>
    <n v="11175.05"/>
    <n v="11201.75"/>
    <n v="810523106"/>
    <n v="32297.15"/>
    <x v="0"/>
    <x v="9"/>
    <s v="Fri"/>
    <s v="Feb-2020"/>
    <s v=""/>
    <n v="-180.25"/>
    <n v="-1.5836408364083641E-2"/>
    <x v="2"/>
    <n v="-431.54999999999927"/>
    <n v="-3.7096094831217223E-2"/>
    <x v="3"/>
  </r>
  <r>
    <d v="2020-02-27T00:00:00"/>
    <n v="11661.25"/>
    <n v="11663.85"/>
    <n v="11536.7"/>
    <n v="11633.3"/>
    <n v="609266324"/>
    <n v="21623.47"/>
    <x v="0"/>
    <x v="9"/>
    <s v="Thu"/>
    <s v="Feb-2020"/>
    <s v="Expiry"/>
    <n v="-27.950000000000728"/>
    <n v="-2.3968270982956995E-3"/>
    <x v="0"/>
    <n v="-45.200000000000728"/>
    <n v="-3.8703600633643643E-3"/>
    <x v="1"/>
  </r>
  <r>
    <d v="2020-02-26T00:00:00"/>
    <n v="11738.55"/>
    <n v="11783.25"/>
    <n v="11639.6"/>
    <n v="11678.5"/>
    <n v="567990976"/>
    <n v="21887.07"/>
    <x v="0"/>
    <x v="9"/>
    <s v="Wed"/>
    <s v="Feb-2020"/>
    <s v=""/>
    <n v="-60.049999999999272"/>
    <n v="-5.115623309522835E-3"/>
    <x v="0"/>
    <n v="-119.39999999999964"/>
    <n v="-1.0120445163969828E-2"/>
    <x v="0"/>
  </r>
  <r>
    <d v="2020-02-25T00:00:00"/>
    <n v="11877.5"/>
    <n v="11883.05"/>
    <n v="11779.9"/>
    <n v="11797.9"/>
    <n v="461349973"/>
    <n v="18510.82"/>
    <x v="0"/>
    <x v="9"/>
    <s v="Tue"/>
    <s v="Feb-2020"/>
    <s v=""/>
    <n v="-79.600000000000364"/>
    <n v="-6.7017470006314767E-3"/>
    <x v="0"/>
    <n v="-31.5"/>
    <n v="-2.6628569496339629E-3"/>
    <x v="1"/>
  </r>
  <r>
    <d v="2020-02-24T00:00:00"/>
    <n v="12012.55"/>
    <n v="12012.55"/>
    <n v="11813.4"/>
    <n v="11829.4"/>
    <n v="491224913"/>
    <n v="19421.04"/>
    <x v="0"/>
    <x v="9"/>
    <s v="Mon"/>
    <s v="Feb-2020"/>
    <s v=""/>
    <n v="-183.14999999999964"/>
    <n v="-1.524655464493381E-2"/>
    <x v="2"/>
    <n v="-251.45000000000073"/>
    <n v="-2.0813932794464026E-2"/>
    <x v="2"/>
  </r>
  <r>
    <d v="2020-02-20T00:00:00"/>
    <n v="12119"/>
    <n v="12152"/>
    <n v="12071.45"/>
    <n v="12080.85"/>
    <n v="502875583"/>
    <n v="18831.509999999998"/>
    <x v="0"/>
    <x v="9"/>
    <s v="Thu"/>
    <s v="Feb-2020"/>
    <s v="Expiry"/>
    <n v="-38.149999999999636"/>
    <n v="-3.1479495007838629E-3"/>
    <x v="0"/>
    <n v="-45.049999999999272"/>
    <n v="-3.7151881509825476E-3"/>
    <x v="1"/>
  </r>
  <r>
    <d v="2020-02-19T00:00:00"/>
    <n v="12090.6"/>
    <n v="12134.7"/>
    <n v="12042.1"/>
    <n v="12125.9"/>
    <n v="514030605"/>
    <n v="17610.89"/>
    <x v="0"/>
    <x v="9"/>
    <s v="Wed"/>
    <s v="Feb-2020"/>
    <s v=""/>
    <n v="35.299999999999272"/>
    <n v="2.9196235091723545E-3"/>
    <x v="0"/>
    <n v="133.39999999999964"/>
    <n v="1.1123618928496948E-2"/>
    <x v="0"/>
  </r>
  <r>
    <d v="2020-02-18T00:00:00"/>
    <n v="12028.25"/>
    <n v="12030.75"/>
    <n v="11908.05"/>
    <n v="11992.5"/>
    <n v="677307424"/>
    <n v="18853"/>
    <x v="0"/>
    <x v="9"/>
    <s v="Tue"/>
    <s v="Feb-2020"/>
    <s v=""/>
    <n v="-35.75"/>
    <n v="-2.9721696838692245E-3"/>
    <x v="0"/>
    <n v="-53.299999999999272"/>
    <n v="-4.424778761061887E-3"/>
    <x v="1"/>
  </r>
  <r>
    <d v="2020-02-17T00:00:00"/>
    <n v="12131.8"/>
    <n v="12159.6"/>
    <n v="12037"/>
    <n v="12045.8"/>
    <n v="455412408"/>
    <n v="15439.55"/>
    <x v="0"/>
    <x v="9"/>
    <s v="Mon"/>
    <s v="Feb-2020"/>
    <s v=""/>
    <n v="-86"/>
    <n v="-7.0888079262763984E-3"/>
    <x v="0"/>
    <n v="-67.650000000001455"/>
    <n v="-5.5847013030970909E-3"/>
    <x v="1"/>
  </r>
  <r>
    <d v="2020-02-14T00:00:00"/>
    <n v="12190.15"/>
    <n v="12246.7"/>
    <n v="12091.2"/>
    <n v="12113.45"/>
    <n v="623053270"/>
    <n v="20759.509999999998"/>
    <x v="0"/>
    <x v="9"/>
    <s v="Fri"/>
    <s v="Feb-2020"/>
    <s v=""/>
    <n v="-76.699999999998909"/>
    <n v="-6.2919652342259044E-3"/>
    <x v="0"/>
    <n v="-61.199999999998909"/>
    <n v="-5.0268385538803093E-3"/>
    <x v="1"/>
  </r>
  <r>
    <d v="2020-02-13T00:00:00"/>
    <n v="12219.55"/>
    <n v="12225.65"/>
    <n v="12139.8"/>
    <n v="12174.65"/>
    <n v="501510138"/>
    <n v="16315.27"/>
    <x v="0"/>
    <x v="9"/>
    <s v="Thu"/>
    <s v="Feb-2020"/>
    <s v="Expiry"/>
    <n v="-44.899999999999636"/>
    <n v="-3.6744397297772536E-3"/>
    <x v="0"/>
    <n v="-26.550000000001091"/>
    <n v="-2.1760154738879036E-3"/>
    <x v="1"/>
  </r>
  <r>
    <d v="2020-02-12T00:00:00"/>
    <n v="12151"/>
    <n v="12231.75"/>
    <n v="12144.3"/>
    <n v="12201.2"/>
    <n v="412399174"/>
    <n v="16598.330000000002"/>
    <x v="0"/>
    <x v="9"/>
    <s v="Wed"/>
    <s v="Feb-2020"/>
    <s v=""/>
    <n v="50.200000000000728"/>
    <n v="4.1313472142211118E-3"/>
    <x v="0"/>
    <n v="93.300000000001091"/>
    <n v="7.7057127990816819E-3"/>
    <x v="1"/>
  </r>
  <r>
    <d v="2020-02-11T00:00:00"/>
    <n v="12108.4"/>
    <n v="12172.3"/>
    <n v="12099"/>
    <n v="12107.9"/>
    <n v="480491557"/>
    <n v="16209.52"/>
    <x v="0"/>
    <x v="9"/>
    <s v="Tue"/>
    <s v="Feb-2020"/>
    <s v=""/>
    <n v="-0.5"/>
    <n v="-4.1293647385286247E-5"/>
    <x v="0"/>
    <n v="76.399999999999636"/>
    <n v="6.3499979221210683E-3"/>
    <x v="1"/>
  </r>
  <r>
    <d v="2020-02-10T00:00:00"/>
    <n v="12102.35"/>
    <n v="12103.55"/>
    <n v="11990.75"/>
    <n v="12031.5"/>
    <n v="525674715"/>
    <n v="17185.14"/>
    <x v="0"/>
    <x v="9"/>
    <s v="Mon"/>
    <s v="Feb-2020"/>
    <s v=""/>
    <n v="-70.850000000000364"/>
    <n v="-5.8542349213169644E-3"/>
    <x v="0"/>
    <n v="-66.850000000000364"/>
    <n v="-5.5255468720941583E-3"/>
    <x v="1"/>
  </r>
  <r>
    <d v="2020-02-07T00:00:00"/>
    <n v="12151.15"/>
    <n v="12154.7"/>
    <n v="12073.95"/>
    <n v="12098.35"/>
    <n v="473475144"/>
    <n v="16339.61"/>
    <x v="0"/>
    <x v="9"/>
    <s v="Fri"/>
    <s v="Feb-2020"/>
    <s v=""/>
    <n v="-52.799999999999272"/>
    <n v="-4.3452677318607108E-3"/>
    <x v="0"/>
    <n v="-39.600000000000364"/>
    <n v="-3.2624949023517449E-3"/>
    <x v="1"/>
  </r>
  <r>
    <d v="2020-02-06T00:00:00"/>
    <n v="12120"/>
    <n v="12160.6"/>
    <n v="12084.65"/>
    <n v="12137.95"/>
    <n v="565116236"/>
    <n v="21735.919999999998"/>
    <x v="0"/>
    <x v="9"/>
    <s v="Thu"/>
    <s v="Feb-2020"/>
    <s v="Expiry"/>
    <n v="17.950000000000728"/>
    <n v="1.481023102310291E-3"/>
    <x v="0"/>
    <n v="48.800000000001091"/>
    <n v="4.0366775166162296E-3"/>
    <x v="1"/>
  </r>
  <r>
    <d v="2020-02-05T00:00:00"/>
    <n v="12005.85"/>
    <n v="12098.15"/>
    <n v="11953.35"/>
    <n v="12089.15"/>
    <n v="758032580"/>
    <n v="22998.05"/>
    <x v="0"/>
    <x v="9"/>
    <s v="Wed"/>
    <s v="Feb-2020"/>
    <s v=""/>
    <n v="83.299999999999272"/>
    <n v="6.9382842530932229E-3"/>
    <x v="0"/>
    <n v="109.5"/>
    <n v="9.1405007658821417E-3"/>
    <x v="1"/>
  </r>
  <r>
    <d v="2020-02-04T00:00:00"/>
    <n v="11786.25"/>
    <n v="11986.15"/>
    <n v="11783.4"/>
    <n v="11979.65"/>
    <n v="560430291"/>
    <n v="22338.5"/>
    <x v="0"/>
    <x v="9"/>
    <s v="Tue"/>
    <s v="Feb-2020"/>
    <s v=""/>
    <n v="193.39999999999964"/>
    <n v="1.6408951108282926E-2"/>
    <x v="2"/>
    <n v="271.75"/>
    <n v="2.3210823461081834E-2"/>
    <x v="2"/>
  </r>
  <r>
    <d v="2020-02-03T00:00:00"/>
    <n v="11627.45"/>
    <n v="11749.85"/>
    <n v="11614.5"/>
    <n v="11707.9"/>
    <n v="669815788"/>
    <n v="25415.26"/>
    <x v="0"/>
    <x v="9"/>
    <s v="Mon"/>
    <s v="Feb-2020"/>
    <s v=""/>
    <n v="80.449999999998909"/>
    <n v="6.9189719155961886E-3"/>
    <x v="0"/>
    <n v="46.049999999999272"/>
    <n v="3.9487731363376539E-3"/>
    <x v="1"/>
  </r>
  <r>
    <d v="2020-02-01T00:00:00"/>
    <n v="11939"/>
    <n v="12017.35"/>
    <n v="11633.3"/>
    <n v="11661.85"/>
    <n v="537634767"/>
    <n v="20598.12"/>
    <x v="0"/>
    <x v="9"/>
    <s v="Sat"/>
    <s v="Feb-2020"/>
    <s v=""/>
    <n v="-277.14999999999964"/>
    <n v="-2.3213837004774238E-2"/>
    <x v="1"/>
    <n v="-300.25"/>
    <n v="-2.5100107840596551E-2"/>
    <x v="2"/>
  </r>
  <r>
    <d v="2020-01-31T00:00:00"/>
    <n v="12100.4"/>
    <n v="12103.55"/>
    <n v="11945.85"/>
    <n v="11962.1"/>
    <n v="771278258"/>
    <n v="26044.91"/>
    <x v="0"/>
    <x v="10"/>
    <s v="Fri"/>
    <s v="Jan-2020"/>
    <s v=""/>
    <n v="-138.29999999999927"/>
    <n v="-1.14293742355624E-2"/>
    <x v="2"/>
    <n v="-73.699999999998909"/>
    <n v="-6.1233985277255286E-3"/>
    <x v="1"/>
  </r>
  <r>
    <d v="2020-01-30T00:00:00"/>
    <n v="12147.75"/>
    <n v="12150.3"/>
    <n v="12010.6"/>
    <n v="12035.8"/>
    <n v="538138743"/>
    <n v="19372.669999999998"/>
    <x v="0"/>
    <x v="10"/>
    <s v="Thu"/>
    <s v="Jan-2020"/>
    <s v="Expiry"/>
    <n v="-111.95000000000073"/>
    <n v="-9.215698380358562E-3"/>
    <x v="0"/>
    <n v="-93.700000000000728"/>
    <n v="-7.7249680530937573E-3"/>
    <x v="1"/>
  </r>
  <r>
    <d v="2020-01-29T00:00:00"/>
    <n v="12114.9"/>
    <n v="12169.6"/>
    <n v="12103.8"/>
    <n v="12129.5"/>
    <n v="514362340"/>
    <n v="20646.18"/>
    <x v="0"/>
    <x v="10"/>
    <s v="Wed"/>
    <s v="Jan-2020"/>
    <s v=""/>
    <n v="14.600000000000364"/>
    <n v="1.2051275701822025E-3"/>
    <x v="0"/>
    <n v="73.700000000000728"/>
    <n v="6.1132401002007937E-3"/>
    <x v="1"/>
  </r>
  <r>
    <d v="2020-01-28T00:00:00"/>
    <n v="12148.1"/>
    <n v="12163.55"/>
    <n v="12024.5"/>
    <n v="12055.8"/>
    <n v="478484057"/>
    <n v="20917.62"/>
    <x v="0"/>
    <x v="10"/>
    <s v="Tue"/>
    <s v="Jan-2020"/>
    <s v=""/>
    <n v="-92.300000000001091"/>
    <n v="-7.5978959672706918E-3"/>
    <x v="0"/>
    <n v="-63.200000000000728"/>
    <n v="-5.2149517286905461E-3"/>
    <x v="1"/>
  </r>
  <r>
    <d v="2020-01-27T00:00:00"/>
    <n v="12197.1"/>
    <n v="12216.6"/>
    <n v="12107"/>
    <n v="12119"/>
    <n v="441158138"/>
    <n v="17988.61"/>
    <x v="0"/>
    <x v="10"/>
    <s v="Mon"/>
    <s v="Jan-2020"/>
    <s v=""/>
    <n v="-78.100000000000364"/>
    <n v="-6.4031614072197788E-3"/>
    <x v="0"/>
    <n v="-129.25"/>
    <n v="-1.0552527912150715E-2"/>
    <x v="0"/>
  </r>
  <r>
    <d v="2020-01-24T00:00:00"/>
    <n v="12174.55"/>
    <n v="12272.15"/>
    <n v="12149.65"/>
    <n v="12248.25"/>
    <n v="593237908"/>
    <n v="18032.27"/>
    <x v="0"/>
    <x v="10"/>
    <s v="Fri"/>
    <s v="Jan-2020"/>
    <s v=""/>
    <n v="73.700000000000728"/>
    <n v="6.0536118378092607E-3"/>
    <x v="0"/>
    <n v="67.899999999999636"/>
    <n v="5.5745524553891829E-3"/>
    <x v="1"/>
  </r>
  <r>
    <d v="2020-01-23T00:00:00"/>
    <n v="12123.75"/>
    <n v="12189"/>
    <n v="12094.1"/>
    <n v="12180.35"/>
    <n v="867653663"/>
    <n v="23829.39"/>
    <x v="0"/>
    <x v="10"/>
    <s v="Thu"/>
    <s v="Jan-2020"/>
    <s v="Expiry"/>
    <n v="56.600000000000364"/>
    <n v="4.66852252809571E-3"/>
    <x v="0"/>
    <n v="73.450000000000728"/>
    <n v="6.0667883603565511E-3"/>
    <x v="1"/>
  </r>
  <r>
    <d v="2020-01-22T00:00:00"/>
    <n v="12218.35"/>
    <n v="12225.05"/>
    <n v="12087.9"/>
    <n v="12106.9"/>
    <n v="526294513"/>
    <n v="19758.68"/>
    <x v="0"/>
    <x v="10"/>
    <s v="Wed"/>
    <s v="Jan-2020"/>
    <s v=""/>
    <n v="-111.45000000000073"/>
    <n v="-9.1215262289916985E-3"/>
    <x v="0"/>
    <n v="-62.950000000000728"/>
    <n v="-5.1726192188071935E-3"/>
    <x v="1"/>
  </r>
  <r>
    <d v="2020-01-21T00:00:00"/>
    <n v="12195.3"/>
    <n v="12230.05"/>
    <n v="12162.3"/>
    <n v="12169.85"/>
    <n v="443976442"/>
    <n v="18682.650000000001"/>
    <x v="0"/>
    <x v="10"/>
    <s v="Tue"/>
    <s v="Jan-2020"/>
    <s v=""/>
    <n v="-25.449999999998909"/>
    <n v="-2.0868695317047478E-3"/>
    <x v="0"/>
    <n v="-54.699999999998909"/>
    <n v="-4.4746023371002542E-3"/>
    <x v="1"/>
  </r>
  <r>
    <d v="2020-01-20T00:00:00"/>
    <n v="12430.5"/>
    <n v="12430.5"/>
    <n v="12216.9"/>
    <n v="12224.55"/>
    <n v="491609317"/>
    <n v="21415.43"/>
    <x v="0"/>
    <x v="10"/>
    <s v="Mon"/>
    <s v="Jan-2020"/>
    <s v=""/>
    <n v="-205.95000000000073"/>
    <n v="-1.6568118740195547E-2"/>
    <x v="2"/>
    <n v="-127.80000000000109"/>
    <n v="-1.034620942573689E-2"/>
    <x v="0"/>
  </r>
  <r>
    <d v="2020-01-17T00:00:00"/>
    <n v="12328.4"/>
    <n v="12385.45"/>
    <n v="12321.4"/>
    <n v="12352.35"/>
    <n v="502060615"/>
    <n v="21397.63"/>
    <x v="0"/>
    <x v="10"/>
    <s v="Fri"/>
    <s v="Jan-2020"/>
    <s v=""/>
    <n v="23.950000000000728"/>
    <n v="1.9426689594757413E-3"/>
    <x v="0"/>
    <n v="-3.1499999999996362"/>
    <n v="-2.5494718951071474E-4"/>
    <x v="1"/>
  </r>
  <r>
    <d v="2020-01-16T00:00:00"/>
    <n v="12347.1"/>
    <n v="12389.05"/>
    <n v="12315.8"/>
    <n v="12355.5"/>
    <n v="395670245"/>
    <n v="16004.06"/>
    <x v="0"/>
    <x v="10"/>
    <s v="Thu"/>
    <s v="Jan-2020"/>
    <s v="Expiry"/>
    <n v="8.3999999999996362"/>
    <n v="6.8032169497287917E-4"/>
    <x v="0"/>
    <n v="12.200000000000728"/>
    <n v="9.883904628422487E-4"/>
    <x v="1"/>
  </r>
  <r>
    <d v="2020-01-15T00:00:00"/>
    <n v="12349.4"/>
    <n v="12355.15"/>
    <n v="12278.75"/>
    <n v="12343.3"/>
    <n v="684352965"/>
    <n v="17882.509999999998"/>
    <x v="0"/>
    <x v="10"/>
    <s v="Wed"/>
    <s v="Jan-2020"/>
    <s v=""/>
    <n v="-6.1000000000003638"/>
    <n v="-4.9395112313151764E-4"/>
    <x v="0"/>
    <n v="-19"/>
    <n v="-1.5369308300235394E-3"/>
    <x v="1"/>
  </r>
  <r>
    <d v="2020-01-14T00:00:00"/>
    <n v="12333.1"/>
    <n v="12374.25"/>
    <n v="12308.7"/>
    <n v="12362.3"/>
    <n v="616260555"/>
    <n v="17948.919999999998"/>
    <x v="0"/>
    <x v="10"/>
    <s v="Tue"/>
    <s v="Jan-2020"/>
    <s v=""/>
    <n v="29.199999999998909"/>
    <n v="2.3676123602337537E-3"/>
    <x v="0"/>
    <n v="32.75"/>
    <n v="2.6562202189049887E-3"/>
    <x v="1"/>
  </r>
  <r>
    <d v="2020-01-13T00:00:00"/>
    <n v="12296.7"/>
    <n v="12337.75"/>
    <n v="12285.8"/>
    <n v="12329.55"/>
    <n v="500968242"/>
    <n v="17522.13"/>
    <x v="0"/>
    <x v="10"/>
    <s v="Mon"/>
    <s v="Jan-2020"/>
    <s v=""/>
    <n v="32.849999999998545"/>
    <n v="2.6714484373855213E-3"/>
    <x v="0"/>
    <n v="72.75"/>
    <n v="5.9354807127472101E-3"/>
    <x v="1"/>
  </r>
  <r>
    <d v="2020-01-10T00:00:00"/>
    <n v="12271"/>
    <n v="12311.2"/>
    <n v="12213.2"/>
    <n v="12256.8"/>
    <n v="660627930"/>
    <n v="18818.62"/>
    <x v="0"/>
    <x v="10"/>
    <s v="Fri"/>
    <s v="Jan-2020"/>
    <s v=""/>
    <n v="-14.200000000000728"/>
    <n v="-1.1571999022085182E-3"/>
    <x v="0"/>
    <n v="40.899999999999636"/>
    <n v="3.3480955148617489E-3"/>
    <x v="1"/>
  </r>
  <r>
    <d v="2020-01-09T00:00:00"/>
    <n v="12153.15"/>
    <n v="12224.05"/>
    <n v="12132.55"/>
    <n v="12215.9"/>
    <n v="477469878"/>
    <n v="18456.64"/>
    <x v="0"/>
    <x v="10"/>
    <s v="Thu"/>
    <s v="Jan-2020"/>
    <s v="Expiry"/>
    <n v="62.75"/>
    <n v="5.1632704278314675E-3"/>
    <x v="0"/>
    <n v="190.54999999999927"/>
    <n v="1.5845692640962573E-2"/>
    <x v="0"/>
  </r>
  <r>
    <d v="2020-01-08T00:00:00"/>
    <n v="11939.1"/>
    <n v="12044.95"/>
    <n v="11929.6"/>
    <n v="12025.35"/>
    <n v="445991640"/>
    <n v="18281.150000000001"/>
    <x v="0"/>
    <x v="10"/>
    <s v="Wed"/>
    <s v="Jan-2020"/>
    <s v=""/>
    <n v="86.25"/>
    <n v="7.224162625323517E-3"/>
    <x v="0"/>
    <n v="-27.600000000000364"/>
    <n v="-2.2898958346297266E-3"/>
    <x v="1"/>
  </r>
  <r>
    <d v="2020-01-07T00:00:00"/>
    <n v="12079.1"/>
    <n v="12152.15"/>
    <n v="12005.35"/>
    <n v="12052.95"/>
    <n v="447818617"/>
    <n v="17797.68"/>
    <x v="0"/>
    <x v="10"/>
    <s v="Tue"/>
    <s v="Jan-2020"/>
    <s v=""/>
    <n v="-26.149999999999636"/>
    <n v="-2.1648963912874E-3"/>
    <x v="0"/>
    <n v="59.900000000001455"/>
    <n v="4.9945593489563924E-3"/>
    <x v="1"/>
  </r>
  <r>
    <d v="2020-01-06T00:00:00"/>
    <n v="12170.6"/>
    <n v="12179.1"/>
    <n v="11974.2"/>
    <n v="11993.05"/>
    <n v="396501419"/>
    <n v="16869.22"/>
    <x v="0"/>
    <x v="10"/>
    <s v="Mon"/>
    <s v="Jan-2020"/>
    <s v=""/>
    <n v="-177.55000000000109"/>
    <n v="-1.4588434423939747E-2"/>
    <x v="2"/>
    <n v="-233.60000000000036"/>
    <n v="-1.9105805760367751E-2"/>
    <x v="0"/>
  </r>
  <r>
    <d v="2020-01-03T00:00:00"/>
    <n v="12261.1"/>
    <n v="12265.6"/>
    <n v="12191.35"/>
    <n v="12226.65"/>
    <n v="428770054"/>
    <n v="16827.27"/>
    <x v="0"/>
    <x v="10"/>
    <s v="Fri"/>
    <s v="Jan-2020"/>
    <s v=""/>
    <n v="-34.450000000000728"/>
    <n v="-2.8096989666506859E-3"/>
    <x v="0"/>
    <n v="-55.550000000001091"/>
    <n v="-4.5228053606032378E-3"/>
    <x v="1"/>
  </r>
  <r>
    <d v="2020-01-02T00:00:00"/>
    <n v="12198.55"/>
    <n v="12289.9"/>
    <n v="12195.25"/>
    <n v="12282.2"/>
    <n v="407697594"/>
    <n v="15256.55"/>
    <x v="0"/>
    <x v="10"/>
    <s v="Thu"/>
    <s v="Jan-2020"/>
    <s v="Expiry"/>
    <n v="83.650000000001455"/>
    <n v="6.8573723926205537E-3"/>
    <x v="0"/>
    <n v="99.700000000000728"/>
    <n v="8.1838703057665278E-3"/>
    <x v="1"/>
  </r>
  <r>
    <d v="2020-01-01T00:00:00"/>
    <n v="12202.15"/>
    <n v="12222.2"/>
    <n v="12165.3"/>
    <n v="12182.5"/>
    <n v="304078039"/>
    <n v="10445.68"/>
    <x v="0"/>
    <x v="10"/>
    <s v="Wed"/>
    <s v="Jan-2020"/>
    <s v=""/>
    <n v="-19.649999999999636"/>
    <n v="-1.6103719426494214E-3"/>
    <x v="0"/>
    <n v="14.049999999999272"/>
    <n v="1.1546252809519102E-3"/>
    <x v="1"/>
  </r>
  <r>
    <d v="2019-12-31T00:00:00"/>
    <n v="12247.1"/>
    <n v="12247.1"/>
    <n v="12151.8"/>
    <n v="12168.45"/>
    <n v="426931711"/>
    <n v="14812.89"/>
    <x v="1"/>
    <x v="11"/>
    <s v="Tue"/>
    <s v="Dec-2019"/>
    <s v=""/>
    <n v="-78.649999999999636"/>
    <n v="-6.421928456532537E-3"/>
    <x v="0"/>
    <n v="-87.399999999999636"/>
    <n v="-7.1312883235352615E-3"/>
    <x v="1"/>
  </r>
  <r>
    <d v="2019-12-30T00:00:00"/>
    <n v="12274.9"/>
    <n v="12286.45"/>
    <n v="12213.8"/>
    <n v="12255.85"/>
    <n v="411084614"/>
    <n v="14556.73"/>
    <x v="1"/>
    <x v="11"/>
    <s v="Mon"/>
    <s v="Dec-2019"/>
    <s v=""/>
    <n v="-19.049999999999272"/>
    <n v="-1.5519474700404299E-3"/>
    <x v="0"/>
    <n v="10.050000000001091"/>
    <n v="8.2068954253712231E-4"/>
    <x v="1"/>
  </r>
  <r>
    <d v="2019-12-27T00:00:00"/>
    <n v="12172.9"/>
    <n v="12258.45"/>
    <n v="12157.9"/>
    <n v="12245.8"/>
    <n v="383788556"/>
    <n v="13676.2"/>
    <x v="1"/>
    <x v="11"/>
    <s v="Fri"/>
    <s v="Dec-2019"/>
    <s v=""/>
    <n v="72.899999999999636"/>
    <n v="5.9887126321582895E-3"/>
    <x v="0"/>
    <n v="119.25"/>
    <n v="9.8337944427722649E-3"/>
    <x v="1"/>
  </r>
  <r>
    <d v="2019-12-26T00:00:00"/>
    <n v="12211.85"/>
    <n v="12221.55"/>
    <n v="12118.85"/>
    <n v="12126.55"/>
    <n v="520326632"/>
    <n v="16362.31"/>
    <x v="1"/>
    <x v="11"/>
    <s v="Thu"/>
    <s v="Dec-2019"/>
    <s v="Expiry"/>
    <n v="-85.300000000001091"/>
    <n v="-6.985018649917997E-3"/>
    <x v="0"/>
    <n v="-88"/>
    <n v="-7.2045224752446879E-3"/>
    <x v="1"/>
  </r>
  <r>
    <d v="2019-12-24T00:00:00"/>
    <n v="12269.25"/>
    <n v="12283.7"/>
    <n v="12202.1"/>
    <n v="12214.55"/>
    <n v="470290298"/>
    <n v="13864.56"/>
    <x v="1"/>
    <x v="11"/>
    <s v="Tue"/>
    <s v="Dec-2019"/>
    <s v=""/>
    <n v="-54.700000000000728"/>
    <n v="-4.4583002221000242E-3"/>
    <x v="0"/>
    <n v="-48.200000000000728"/>
    <n v="-3.9306028419400811E-3"/>
    <x v="1"/>
  </r>
  <r>
    <d v="2019-12-23T00:00:00"/>
    <n v="12235.45"/>
    <n v="12287.15"/>
    <n v="12213.25"/>
    <n v="12262.75"/>
    <n v="604782354"/>
    <n v="18078.23"/>
    <x v="1"/>
    <x v="11"/>
    <s v="Mon"/>
    <s v="Dec-2019"/>
    <s v=""/>
    <n v="27.299999999999272"/>
    <n v="2.2312215733789336E-3"/>
    <x v="0"/>
    <n v="-9.0499999999992724"/>
    <n v="-7.3746312684359861E-4"/>
    <x v="1"/>
  </r>
  <r>
    <d v="2019-12-20T00:00:00"/>
    <n v="12266.45"/>
    <n v="12293.9"/>
    <n v="12252.75"/>
    <n v="12271.8"/>
    <n v="810676090"/>
    <n v="25750.240000000002"/>
    <x v="1"/>
    <x v="11"/>
    <s v="Fri"/>
    <s v="Dec-2019"/>
    <s v=""/>
    <n v="5.3499999999985448"/>
    <n v="4.3614900806659989E-4"/>
    <x v="0"/>
    <n v="12.099999999998545"/>
    <n v="9.8697358010379891E-4"/>
    <x v="1"/>
  </r>
  <r>
    <d v="2019-12-19T00:00:00"/>
    <n v="12223.4"/>
    <n v="12268.35"/>
    <n v="12191.15"/>
    <n v="12259.7"/>
    <n v="623049839"/>
    <n v="19761.900000000001"/>
    <x v="1"/>
    <x v="11"/>
    <s v="Thu"/>
    <s v="Dec-2019"/>
    <s v="Expiry"/>
    <n v="36.300000000001091"/>
    <n v="2.9697138275767048E-3"/>
    <x v="0"/>
    <n v="38.050000000001091"/>
    <n v="3.1133275785185381E-3"/>
    <x v="1"/>
  </r>
  <r>
    <d v="2019-12-18T00:00:00"/>
    <n v="12197"/>
    <n v="12237.7"/>
    <n v="12163.45"/>
    <n v="12221.65"/>
    <n v="518854651"/>
    <n v="22341.06"/>
    <x v="1"/>
    <x v="11"/>
    <s v="Wed"/>
    <s v="Dec-2019"/>
    <s v=""/>
    <n v="24.649999999999636"/>
    <n v="2.0209887677297396E-3"/>
    <x v="0"/>
    <n v="56.649999999999636"/>
    <n v="4.6568023016851324E-3"/>
    <x v="1"/>
  </r>
  <r>
    <d v="2019-12-17T00:00:00"/>
    <n v="12082.45"/>
    <n v="12182.75"/>
    <n v="12070.35"/>
    <n v="12165"/>
    <n v="499585789"/>
    <n v="20968.79"/>
    <x v="1"/>
    <x v="11"/>
    <s v="Tue"/>
    <s v="Dec-2019"/>
    <s v=""/>
    <n v="82.549999999999272"/>
    <n v="6.8322235970353085E-3"/>
    <x v="0"/>
    <n v="111.04999999999927"/>
    <n v="9.2127476885169816E-3"/>
    <x v="1"/>
  </r>
  <r>
    <d v="2019-12-16T00:00:00"/>
    <n v="12131.35"/>
    <n v="12134.65"/>
    <n v="12046.3"/>
    <n v="12053.95"/>
    <n v="437703921"/>
    <n v="16110.34"/>
    <x v="1"/>
    <x v="11"/>
    <s v="Mon"/>
    <s v="Dec-2019"/>
    <s v=""/>
    <n v="-77.399999999999636"/>
    <n v="-6.3801637905096823E-3"/>
    <x v="0"/>
    <n v="-32.75"/>
    <n v="-2.7095898797852183E-3"/>
    <x v="1"/>
  </r>
  <r>
    <d v="2019-12-13T00:00:00"/>
    <n v="12026.4"/>
    <n v="12098.85"/>
    <n v="12023.6"/>
    <n v="12086.7"/>
    <n v="597712516"/>
    <n v="20626.8"/>
    <x v="1"/>
    <x v="11"/>
    <s v="Fri"/>
    <s v="Dec-2019"/>
    <s v=""/>
    <n v="60.300000000001091"/>
    <n v="5.0139692676113463E-3"/>
    <x v="0"/>
    <n v="114.90000000000146"/>
    <n v="9.5975542524934822E-3"/>
    <x v="1"/>
  </r>
  <r>
    <d v="2019-12-12T00:00:00"/>
    <n v="11944.3"/>
    <n v="12005.5"/>
    <n v="11934"/>
    <n v="11971.8"/>
    <n v="752617138"/>
    <n v="18401.22"/>
    <x v="1"/>
    <x v="11"/>
    <s v="Thu"/>
    <s v="Dec-2019"/>
    <s v="Expiry"/>
    <n v="27.5"/>
    <n v="2.3023534238088461E-3"/>
    <x v="0"/>
    <n v="61.649999999999636"/>
    <n v="5.1762572259794913E-3"/>
    <x v="1"/>
  </r>
  <r>
    <d v="2019-12-11T00:00:00"/>
    <n v="11867.35"/>
    <n v="11923.2"/>
    <n v="11832.3"/>
    <n v="11910.15"/>
    <n v="997655048"/>
    <n v="18760.57"/>
    <x v="1"/>
    <x v="11"/>
    <s v="Wed"/>
    <s v="Dec-2019"/>
    <s v=""/>
    <n v="42.799999999999272"/>
    <n v="3.6065338934133796E-3"/>
    <x v="0"/>
    <n v="53.350000000000364"/>
    <n v="4.4995276971864558E-3"/>
    <x v="1"/>
  </r>
  <r>
    <d v="2019-12-10T00:00:00"/>
    <n v="11950.5"/>
    <n v="11953.2"/>
    <n v="11844.7"/>
    <n v="11856.8"/>
    <n v="650219487"/>
    <n v="16514.63"/>
    <x v="1"/>
    <x v="11"/>
    <s v="Tue"/>
    <s v="Dec-2019"/>
    <s v=""/>
    <n v="-93.700000000000728"/>
    <n v="-7.8406761223380386E-3"/>
    <x v="0"/>
    <n v="-80.700000000000728"/>
    <n v="-6.7602094240838302E-3"/>
    <x v="1"/>
  </r>
  <r>
    <d v="2019-12-09T00:00:00"/>
    <n v="11939.1"/>
    <n v="11981.95"/>
    <n v="11888.05"/>
    <n v="11937.5"/>
    <n v="599115748"/>
    <n v="16672.87"/>
    <x v="1"/>
    <x v="11"/>
    <s v="Mon"/>
    <s v="Dec-2019"/>
    <s v=""/>
    <n v="-1.6000000000003638"/>
    <n v="-1.3401345160023485E-4"/>
    <x v="0"/>
    <n v="16"/>
    <n v="1.3421129891372731E-3"/>
    <x v="1"/>
  </r>
  <r>
    <d v="2019-12-06T00:00:00"/>
    <n v="12047.35"/>
    <n v="12057.05"/>
    <n v="11888.85"/>
    <n v="11921.5"/>
    <n v="609221205"/>
    <n v="18245.490000000002"/>
    <x v="1"/>
    <x v="11"/>
    <s v="Fri"/>
    <s v="Dec-2019"/>
    <s v=""/>
    <n v="-125.85000000000036"/>
    <n v="-1.0446280717336208E-2"/>
    <x v="2"/>
    <n v="-96.899999999999636"/>
    <n v="-8.0626372894894195E-3"/>
    <x v="1"/>
  </r>
  <r>
    <d v="2019-12-05T00:00:00"/>
    <n v="12071.25"/>
    <n v="12081.2"/>
    <n v="11998.75"/>
    <n v="12018.4"/>
    <n v="562228745"/>
    <n v="19589.810000000001"/>
    <x v="1"/>
    <x v="11"/>
    <s v="Thu"/>
    <s v="Dec-2019"/>
    <s v="Expiry"/>
    <n v="-52.850000000000364"/>
    <n v="-4.3781712747230292E-3"/>
    <x v="0"/>
    <n v="-24.800000000001091"/>
    <n v="-2.0592533545902326E-3"/>
    <x v="1"/>
  </r>
  <r>
    <d v="2019-12-04T00:00:00"/>
    <n v="11969.95"/>
    <n v="12054.7"/>
    <n v="11935.3"/>
    <n v="12043.2"/>
    <n v="747193818"/>
    <n v="22132.83"/>
    <x v="1"/>
    <x v="11"/>
    <s v="Wed"/>
    <s v="Dec-2019"/>
    <s v=""/>
    <n v="73.25"/>
    <n v="6.1194908917748189E-3"/>
    <x v="0"/>
    <n v="49"/>
    <n v="4.0853078988177614E-3"/>
    <x v="1"/>
  </r>
  <r>
    <d v="2019-12-03T00:00:00"/>
    <n v="12067.65"/>
    <n v="12068.6"/>
    <n v="11956.4"/>
    <n v="11994.2"/>
    <n v="605789334"/>
    <n v="18203.759999999998"/>
    <x v="1"/>
    <x v="11"/>
    <s v="Tue"/>
    <s v="Dec-2019"/>
    <s v=""/>
    <n v="-73.449999999998909"/>
    <n v="-6.0865205735995747E-3"/>
    <x v="0"/>
    <n v="-54"/>
    <n v="-4.4819973108016133E-3"/>
    <x v="1"/>
  </r>
  <r>
    <d v="2019-12-02T00:00:00"/>
    <n v="12137.05"/>
    <n v="12137.15"/>
    <n v="12023.7"/>
    <n v="12048.2"/>
    <n v="720945335"/>
    <n v="23113.18"/>
    <x v="1"/>
    <x v="11"/>
    <s v="Mon"/>
    <s v="Dec-2019"/>
    <s v=""/>
    <n v="-88.849999999998545"/>
    <n v="-7.3205597735857188E-3"/>
    <x v="0"/>
    <n v="-7.8499999999985448"/>
    <n v="-6.5112536859075277E-4"/>
    <x v="1"/>
  </r>
  <r>
    <d v="2019-11-29T00:00:00"/>
    <n v="12146.2"/>
    <n v="12147.4"/>
    <n v="12017.4"/>
    <n v="12056.05"/>
    <n v="804430391"/>
    <n v="21838.04"/>
    <x v="1"/>
    <x v="0"/>
    <s v="Fri"/>
    <s v="Nov-2019"/>
    <s v=""/>
    <n v="-90.150000000001455"/>
    <n v="-7.4220743936376354E-3"/>
    <x v="0"/>
    <n v="-95.100000000000364"/>
    <n v="-7.8264197215901672E-3"/>
    <x v="1"/>
  </r>
  <r>
    <d v="2019-11-28T00:00:00"/>
    <n v="12132.1"/>
    <n v="12158.8"/>
    <n v="12099.95"/>
    <n v="12151.15"/>
    <n v="620479403"/>
    <n v="21229.58"/>
    <x v="1"/>
    <x v="0"/>
    <s v="Thu"/>
    <s v="Nov-2019"/>
    <s v="Expiry"/>
    <n v="19.049999999999272"/>
    <n v="1.5702145547761123E-3"/>
    <x v="0"/>
    <n v="50.449999999998909"/>
    <n v="4.1691802953547239E-3"/>
    <x v="1"/>
  </r>
  <r>
    <d v="2019-11-27T00:00:00"/>
    <n v="12068.5"/>
    <n v="12114.9"/>
    <n v="12055.15"/>
    <n v="12100.7"/>
    <n v="584226618"/>
    <n v="19937.400000000001"/>
    <x v="1"/>
    <x v="0"/>
    <s v="Wed"/>
    <s v="Nov-2019"/>
    <s v=""/>
    <n v="32.200000000000728"/>
    <n v="2.6681029125409728E-3"/>
    <x v="0"/>
    <n v="63"/>
    <n v="5.2335579055799693E-3"/>
    <x v="1"/>
  </r>
  <r>
    <d v="2019-11-26T00:00:00"/>
    <n v="12110.2"/>
    <n v="12132.45"/>
    <n v="12006.35"/>
    <n v="12037.7"/>
    <n v="1201335831"/>
    <n v="46030.62"/>
    <x v="1"/>
    <x v="0"/>
    <s v="Tue"/>
    <s v="Nov-2019"/>
    <s v=""/>
    <n v="-72.5"/>
    <n v="-5.9866889068718931E-3"/>
    <x v="0"/>
    <n v="-36.049999999999272"/>
    <n v="-2.9858163370948773E-3"/>
    <x v="1"/>
  </r>
  <r>
    <d v="2019-11-25T00:00:00"/>
    <n v="11922.45"/>
    <n v="12084.5"/>
    <n v="11919.75"/>
    <n v="12073.75"/>
    <n v="534289467"/>
    <n v="19990.439999999999"/>
    <x v="1"/>
    <x v="0"/>
    <s v="Mon"/>
    <s v="Nov-2019"/>
    <s v=""/>
    <n v="151.29999999999927"/>
    <n v="1.2690344685865679E-2"/>
    <x v="2"/>
    <n v="159.35000000000036"/>
    <n v="1.3374571946552102E-2"/>
    <x v="0"/>
  </r>
  <r>
    <d v="2019-11-22T00:00:00"/>
    <n v="11967.3"/>
    <n v="11968.1"/>
    <n v="11883.5"/>
    <n v="11914.4"/>
    <n v="486815185"/>
    <n v="19243.57"/>
    <x v="1"/>
    <x v="0"/>
    <s v="Fri"/>
    <s v="Nov-2019"/>
    <s v=""/>
    <n v="-52.899999999999636"/>
    <n v="-4.4203788657424517E-3"/>
    <x v="0"/>
    <n v="-54"/>
    <n v="-4.5118812873901279E-3"/>
    <x v="1"/>
  </r>
  <r>
    <d v="2019-11-21T00:00:00"/>
    <n v="12025.65"/>
    <n v="12028.2"/>
    <n v="11956.9"/>
    <n v="11968.4"/>
    <n v="557685781"/>
    <n v="21609.99"/>
    <x v="1"/>
    <x v="0"/>
    <s v="Thu"/>
    <s v="Nov-2019"/>
    <s v="Expiry"/>
    <n v="-57.25"/>
    <n v="-4.760657428080811E-3"/>
    <x v="0"/>
    <n v="-30.700000000000728"/>
    <n v="-2.5585252227250982E-3"/>
    <x v="1"/>
  </r>
  <r>
    <d v="2019-11-20T00:00:00"/>
    <n v="12004.75"/>
    <n v="12038.6"/>
    <n v="11966.05"/>
    <n v="11999.1"/>
    <n v="646661147"/>
    <n v="24341.14"/>
    <x v="1"/>
    <x v="0"/>
    <s v="Wed"/>
    <s v="Nov-2019"/>
    <s v=""/>
    <n v="-5.6499999999996362"/>
    <n v="-4.7064703554839846E-4"/>
    <x v="0"/>
    <n v="59"/>
    <n v="4.941332149646988E-3"/>
    <x v="1"/>
  </r>
  <r>
    <d v="2019-11-19T00:00:00"/>
    <n v="11919.45"/>
    <n v="11958.85"/>
    <n v="11881.75"/>
    <n v="11940.1"/>
    <n v="613909679"/>
    <n v="21574.84"/>
    <x v="1"/>
    <x v="0"/>
    <s v="Tue"/>
    <s v="Nov-2019"/>
    <s v=""/>
    <n v="20.649999999999636"/>
    <n v="1.7324624877825432E-3"/>
    <x v="0"/>
    <n v="55.600000000000364"/>
    <n v="4.6783625730994456E-3"/>
    <x v="1"/>
  </r>
  <r>
    <d v="2019-11-18T00:00:00"/>
    <n v="11915.15"/>
    <n v="11946.2"/>
    <n v="11867.6"/>
    <n v="11884.5"/>
    <n v="514352437"/>
    <n v="17991.41"/>
    <x v="1"/>
    <x v="0"/>
    <s v="Mon"/>
    <s v="Nov-2019"/>
    <s v=""/>
    <n v="-30.649999999999636"/>
    <n v="-2.5723553627104686E-3"/>
    <x v="0"/>
    <n v="-10.950000000000728"/>
    <n v="-9.2052003076812793E-4"/>
    <x v="1"/>
  </r>
  <r>
    <d v="2019-11-15T00:00:00"/>
    <n v="11904.2"/>
    <n v="11973.65"/>
    <n v="11879.25"/>
    <n v="11895.45"/>
    <n v="580154179"/>
    <n v="22350.63"/>
    <x v="1"/>
    <x v="0"/>
    <s v="Fri"/>
    <s v="Nov-2019"/>
    <s v=""/>
    <n v="-8.75"/>
    <n v="-7.3503469363753963E-4"/>
    <x v="0"/>
    <n v="23.350000000000364"/>
    <n v="1.9667961017848876E-3"/>
    <x v="1"/>
  </r>
  <r>
    <d v="2019-11-14T00:00:00"/>
    <n v="11858.75"/>
    <n v="11895.65"/>
    <n v="11802.65"/>
    <n v="11872.1"/>
    <n v="559494025"/>
    <n v="19114.86"/>
    <x v="1"/>
    <x v="0"/>
    <s v="Thu"/>
    <s v="Nov-2019"/>
    <s v="Expiry"/>
    <n v="13.350000000000364"/>
    <n v="1.1257510277221767E-3"/>
    <x v="0"/>
    <n v="31.649999999999636"/>
    <n v="2.6730402982994427E-3"/>
    <x v="1"/>
  </r>
  <r>
    <d v="2019-11-13T00:00:00"/>
    <n v="11908.3"/>
    <n v="11946.8"/>
    <n v="11823.2"/>
    <n v="11840.45"/>
    <n v="659035969"/>
    <n v="20401.5"/>
    <x v="1"/>
    <x v="0"/>
    <s v="Wed"/>
    <s v="Nov-2019"/>
    <s v=""/>
    <n v="-67.849999999998545"/>
    <n v="-5.697706641585999E-3"/>
    <x v="0"/>
    <n v="-73"/>
    <n v="-6.127528129970747E-3"/>
    <x v="1"/>
  </r>
  <r>
    <d v="2019-11-11T00:00:00"/>
    <n v="11879.2"/>
    <n v="11932.65"/>
    <n v="11853.95"/>
    <n v="11913.45"/>
    <n v="548979515"/>
    <n v="16548.47"/>
    <x v="1"/>
    <x v="0"/>
    <s v="Mon"/>
    <s v="Nov-2019"/>
    <s v=""/>
    <n v="34.25"/>
    <n v="2.8831907872584011E-3"/>
    <x v="0"/>
    <n v="5.3000000000010914"/>
    <n v="4.4507333212976758E-4"/>
    <x v="1"/>
  </r>
  <r>
    <d v="2019-11-08T00:00:00"/>
    <n v="11987.15"/>
    <n v="12034.15"/>
    <n v="11888.75"/>
    <n v="11908.15"/>
    <n v="789254360"/>
    <n v="22931.52"/>
    <x v="1"/>
    <x v="0"/>
    <s v="Fri"/>
    <s v="Nov-2019"/>
    <s v=""/>
    <n v="-79"/>
    <n v="-6.5903905432066843E-3"/>
    <x v="0"/>
    <n v="-103.89999999999964"/>
    <n v="-8.6496476454892921E-3"/>
    <x v="1"/>
  </r>
  <r>
    <d v="2019-11-07T00:00:00"/>
    <n v="12021.1"/>
    <n v="12021.4"/>
    <n v="11946.85"/>
    <n v="12012.05"/>
    <n v="562963817"/>
    <n v="20898.240000000002"/>
    <x v="1"/>
    <x v="0"/>
    <s v="Thu"/>
    <s v="Nov-2019"/>
    <s v="Expiry"/>
    <n v="-9.0500000000010914"/>
    <n v="-7.528429178695037E-4"/>
    <x v="0"/>
    <n v="46"/>
    <n v="3.8442092419804365E-3"/>
    <x v="1"/>
  </r>
  <r>
    <d v="2019-11-06T00:00:00"/>
    <n v="11911.5"/>
    <n v="12002.9"/>
    <n v="11850.25"/>
    <n v="11966.05"/>
    <n v="603351290"/>
    <n v="23324.97"/>
    <x v="1"/>
    <x v="0"/>
    <s v="Wed"/>
    <s v="Nov-2019"/>
    <s v=""/>
    <n v="54.549999999999272"/>
    <n v="4.5796079419048209E-3"/>
    <x v="0"/>
    <n v="48.849999999998545"/>
    <n v="4.0991172423051172E-3"/>
    <x v="1"/>
  </r>
  <r>
    <d v="2019-11-05T00:00:00"/>
    <n v="11974.6"/>
    <n v="11978.95"/>
    <n v="11861.9"/>
    <n v="11917.2"/>
    <n v="631952071"/>
    <n v="20995.88"/>
    <x v="1"/>
    <x v="0"/>
    <s v="Tue"/>
    <s v="Nov-2019"/>
    <s v=""/>
    <n v="-57.399999999999636"/>
    <n v="-4.7934795316753494E-3"/>
    <x v="0"/>
    <n v="-24.099999999998545"/>
    <n v="-2.0182057229948622E-3"/>
    <x v="1"/>
  </r>
  <r>
    <d v="2019-11-04T00:00:00"/>
    <n v="11928.9"/>
    <n v="11989.15"/>
    <n v="11905.35"/>
    <n v="11941.3"/>
    <n v="823050457"/>
    <n v="23203.88"/>
    <x v="1"/>
    <x v="0"/>
    <s v="Mon"/>
    <s v="Nov-2019"/>
    <s v=""/>
    <n v="12.399999999999636"/>
    <n v="1.0394923253610674E-3"/>
    <x v="0"/>
    <n v="50.699999999998909"/>
    <n v="4.2638723024909517E-3"/>
    <x v="1"/>
  </r>
  <r>
    <d v="2019-11-01T00:00:00"/>
    <n v="11886.6"/>
    <n v="11918.3"/>
    <n v="11843.35"/>
    <n v="11890.6"/>
    <n v="855338495"/>
    <n v="24933.55"/>
    <x v="1"/>
    <x v="0"/>
    <s v="Fri"/>
    <s v="Nov-2019"/>
    <s v=""/>
    <n v="4"/>
    <n v="3.3651338481988118E-4"/>
    <x v="0"/>
    <n v="13.149999999999636"/>
    <n v="1.1071400005893213E-3"/>
    <x v="1"/>
  </r>
  <r>
    <d v="2019-10-31T00:00:00"/>
    <n v="11890.45"/>
    <n v="11945"/>
    <n v="11855.1"/>
    <n v="11877.45"/>
    <n v="1414837250"/>
    <n v="31304.73"/>
    <x v="1"/>
    <x v="1"/>
    <s v="Thu"/>
    <s v="Oct-2019"/>
    <s v="Expiry"/>
    <n v="-13"/>
    <n v="-1.0933143825507024E-3"/>
    <x v="0"/>
    <n v="33.350000000000364"/>
    <n v="2.8157479251273093E-3"/>
    <x v="1"/>
  </r>
  <r>
    <d v="2019-10-30T00:00:00"/>
    <n v="11883.9"/>
    <n v="11883.95"/>
    <n v="11784.45"/>
    <n v="11844.1"/>
    <n v="725219760"/>
    <n v="22672.18"/>
    <x v="1"/>
    <x v="1"/>
    <s v="Wed"/>
    <s v="Oct-2019"/>
    <s v=""/>
    <n v="-39.799999999999272"/>
    <n v="-3.3490689083549401E-3"/>
    <x v="0"/>
    <n v="57.25"/>
    <n v="4.8571077090147066E-3"/>
    <x v="1"/>
  </r>
  <r>
    <d v="2019-10-29T00:00:00"/>
    <n v="11643.95"/>
    <n v="11809.4"/>
    <n v="11627.35"/>
    <n v="11786.85"/>
    <n v="951722529"/>
    <n v="27054.87"/>
    <x v="1"/>
    <x v="1"/>
    <s v="Tue"/>
    <s v="Oct-2019"/>
    <s v=""/>
    <n v="142.89999999999964"/>
    <n v="1.2272467676346913E-2"/>
    <x v="2"/>
    <n v="159.70000000000073"/>
    <n v="1.3735094154629529E-2"/>
    <x v="0"/>
  </r>
  <r>
    <d v="2019-10-27T00:00:00"/>
    <n v="11662.25"/>
    <n v="11672.4"/>
    <n v="11604.6"/>
    <n v="11627.15"/>
    <n v="161779004"/>
    <n v="3548.21"/>
    <x v="1"/>
    <x v="1"/>
    <s v="Sun"/>
    <s v="Oct-2019"/>
    <s v=""/>
    <n v="-35.100000000000364"/>
    <n v="-3.0097108190958316E-3"/>
    <x v="0"/>
    <n v="43.25"/>
    <n v="3.7336302972228699E-3"/>
    <x v="1"/>
  </r>
  <r>
    <d v="2019-10-25T00:00:00"/>
    <n v="11646.15"/>
    <n v="11646.9"/>
    <n v="11490.75"/>
    <n v="11583.9"/>
    <n v="812027840"/>
    <n v="23611.51"/>
    <x v="1"/>
    <x v="1"/>
    <s v="Fri"/>
    <s v="Oct-2019"/>
    <s v=""/>
    <n v="-62.25"/>
    <n v="-5.3451140505660667E-3"/>
    <x v="0"/>
    <n v="1.2999999999992724"/>
    <n v="1.1223732149942779E-4"/>
    <x v="1"/>
  </r>
  <r>
    <d v="2019-10-24T00:00:00"/>
    <n v="11661.65"/>
    <n v="11679.6"/>
    <n v="11534.65"/>
    <n v="11582.6"/>
    <n v="700481662"/>
    <n v="25177.46"/>
    <x v="1"/>
    <x v="1"/>
    <s v="Thu"/>
    <s v="Oct-2019"/>
    <s v="Expiry"/>
    <n v="-79.049999999999272"/>
    <n v="-6.7786290962256008E-3"/>
    <x v="0"/>
    <n v="-21.5"/>
    <n v="-1.8527934092260495E-3"/>
    <x v="1"/>
  </r>
  <r>
    <d v="2019-10-23T00:00:00"/>
    <n v="11596.2"/>
    <n v="11651.6"/>
    <n v="11554.4"/>
    <n v="11604.1"/>
    <n v="664159887"/>
    <n v="23397.69"/>
    <x v="1"/>
    <x v="1"/>
    <s v="Wed"/>
    <s v="Oct-2019"/>
    <s v=""/>
    <n v="7.8999999999996362"/>
    <n v="6.8125765336917571E-4"/>
    <x v="0"/>
    <n v="15.75"/>
    <n v="1.3591236025836291E-3"/>
    <x v="1"/>
  </r>
  <r>
    <d v="2019-10-22T00:00:00"/>
    <n v="11657.15"/>
    <n v="11714.35"/>
    <n v="11573.65"/>
    <n v="11588.35"/>
    <n v="867601307"/>
    <n v="29726.27"/>
    <x v="1"/>
    <x v="1"/>
    <s v="Tue"/>
    <s v="Oct-2019"/>
    <s v=""/>
    <n v="-68.799999999999272"/>
    <n v="-5.90195716791834E-3"/>
    <x v="0"/>
    <n v="-73.5"/>
    <n v="-6.302602074284955E-3"/>
    <x v="1"/>
  </r>
  <r>
    <d v="2019-10-18T00:00:00"/>
    <n v="11580.3"/>
    <n v="11684.7"/>
    <n v="11553.15"/>
    <n v="11661.85"/>
    <n v="853440208"/>
    <n v="22315.99"/>
    <x v="1"/>
    <x v="1"/>
    <s v="Fri"/>
    <s v="Oct-2019"/>
    <s v=""/>
    <n v="81.550000000001091"/>
    <n v="7.0421318964103774E-3"/>
    <x v="0"/>
    <n v="75.5"/>
    <n v="6.5162885636977997E-3"/>
    <x v="1"/>
  </r>
  <r>
    <d v="2019-10-17T00:00:00"/>
    <n v="11466.3"/>
    <n v="11599.1"/>
    <n v="11439.65"/>
    <n v="11586.35"/>
    <n v="797572398"/>
    <n v="20839.2"/>
    <x v="1"/>
    <x v="1"/>
    <s v="Thu"/>
    <s v="Oct-2019"/>
    <s v="Expiry"/>
    <n v="120.05000000000109"/>
    <n v="1.0469811534671263E-2"/>
    <x v="2"/>
    <n v="122.35000000000036"/>
    <n v="1.0672540125610639E-2"/>
    <x v="0"/>
  </r>
  <r>
    <d v="2019-10-16T00:00:00"/>
    <n v="11464.95"/>
    <n v="11481.05"/>
    <n v="11411.1"/>
    <n v="11464"/>
    <n v="533468525"/>
    <n v="18266.060000000001"/>
    <x v="1"/>
    <x v="1"/>
    <s v="Wed"/>
    <s v="Oct-2019"/>
    <s v=""/>
    <n v="-0.9500000000007276"/>
    <n v="-8.2861242308141561E-5"/>
    <x v="0"/>
    <n v="35.700000000000728"/>
    <n v="3.123824190824596E-3"/>
    <x v="1"/>
  </r>
  <r>
    <d v="2019-10-15T00:00:00"/>
    <n v="11360.85"/>
    <n v="11462.35"/>
    <n v="11342.1"/>
    <n v="11428.3"/>
    <n v="527396180"/>
    <n v="17041.55"/>
    <x v="1"/>
    <x v="1"/>
    <s v="Tue"/>
    <s v="Oct-2019"/>
    <s v=""/>
    <n v="67.449999999998909"/>
    <n v="5.9370557660737453E-3"/>
    <x v="0"/>
    <n v="87.149999999999636"/>
    <n v="7.6844059023996368E-3"/>
    <x v="1"/>
  </r>
  <r>
    <d v="2019-10-14T00:00:00"/>
    <n v="11335.9"/>
    <n v="11420.45"/>
    <n v="11290.05"/>
    <n v="11341.15"/>
    <n v="587579191"/>
    <n v="17499.48"/>
    <x v="1"/>
    <x v="1"/>
    <s v="Mon"/>
    <s v="Oct-2019"/>
    <s v=""/>
    <n v="5.25"/>
    <n v="4.6313040870155878E-4"/>
    <x v="0"/>
    <n v="36.100000000000364"/>
    <n v="3.1932631876904895E-3"/>
    <x v="1"/>
  </r>
  <r>
    <d v="2019-10-11T00:00:00"/>
    <n v="11257.7"/>
    <n v="11362.9"/>
    <n v="11189.4"/>
    <n v="11305.05"/>
    <n v="737795150"/>
    <n v="22511.39"/>
    <x v="1"/>
    <x v="1"/>
    <s v="Fri"/>
    <s v="Oct-2019"/>
    <s v=""/>
    <n v="47.349999999998545"/>
    <n v="4.2060101086366253E-3"/>
    <x v="0"/>
    <n v="70.5"/>
    <n v="6.2752847243547809E-3"/>
    <x v="1"/>
  </r>
  <r>
    <d v="2019-10-10T00:00:00"/>
    <n v="11280.5"/>
    <n v="11293.35"/>
    <n v="11208.55"/>
    <n v="11234.55"/>
    <n v="562017945"/>
    <n v="19234.310000000001"/>
    <x v="1"/>
    <x v="1"/>
    <s v="Thu"/>
    <s v="Oct-2019"/>
    <s v="Expiry"/>
    <n v="-45.950000000000728"/>
    <n v="-4.0734010017287109E-3"/>
    <x v="0"/>
    <n v="-78.75"/>
    <n v="-6.9608337089973752E-3"/>
    <x v="1"/>
  </r>
  <r>
    <d v="2019-10-09T00:00:00"/>
    <n v="11152.95"/>
    <n v="11321.6"/>
    <n v="11090.15"/>
    <n v="11313.3"/>
    <n v="741148639"/>
    <n v="20961.54"/>
    <x v="1"/>
    <x v="1"/>
    <s v="Wed"/>
    <s v="Oct-2019"/>
    <s v=""/>
    <n v="160.34999999999854"/>
    <n v="1.4377362043226101E-2"/>
    <x v="2"/>
    <n v="186.89999999999964"/>
    <n v="1.6797886108714376E-2"/>
    <x v="0"/>
  </r>
  <r>
    <d v="2019-10-07T00:00:00"/>
    <n v="11196.2"/>
    <n v="11233.85"/>
    <n v="11112.65"/>
    <n v="11126.4"/>
    <n v="733198763"/>
    <n v="18641.37"/>
    <x v="1"/>
    <x v="1"/>
    <s v="Mon"/>
    <s v="Oct-2019"/>
    <s v=""/>
    <n v="-69.800000000001091"/>
    <n v="-6.2342580518391141E-3"/>
    <x v="0"/>
    <n v="-48.350000000000364"/>
    <n v="-4.326718718539597E-3"/>
    <x v="1"/>
  </r>
  <r>
    <d v="2019-10-04T00:00:00"/>
    <n v="11388.45"/>
    <n v="11400.3"/>
    <n v="11158.35"/>
    <n v="11174.75"/>
    <n v="928524450"/>
    <n v="22470.76"/>
    <x v="1"/>
    <x v="1"/>
    <s v="Fri"/>
    <s v="Oct-2019"/>
    <s v=""/>
    <n v="-213.70000000000073"/>
    <n v="-1.8764625563619342E-2"/>
    <x v="2"/>
    <n v="-139.25"/>
    <n v="-1.2307760296977197E-2"/>
    <x v="0"/>
  </r>
  <r>
    <d v="2019-10-03T00:00:00"/>
    <n v="11322.25"/>
    <n v="11370.4"/>
    <n v="11257.35"/>
    <n v="11314"/>
    <n v="1017479514"/>
    <n v="21658.38"/>
    <x v="1"/>
    <x v="1"/>
    <s v="Thu"/>
    <s v="Oct-2019"/>
    <s v="Expiry"/>
    <n v="-8.25"/>
    <n v="-7.2865375698293185E-4"/>
    <x v="0"/>
    <n v="-45.899999999999636"/>
    <n v="-4.0405285257792446E-3"/>
    <x v="1"/>
  </r>
  <r>
    <d v="2019-10-01T00:00:00"/>
    <n v="11515.4"/>
    <n v="11554.2"/>
    <n v="11247.9"/>
    <n v="11359.9"/>
    <n v="1305415159"/>
    <n v="28972.720000000001"/>
    <x v="1"/>
    <x v="1"/>
    <s v="Tue"/>
    <s v="Oct-2019"/>
    <s v=""/>
    <n v="-155.5"/>
    <n v="-1.3503655973739514E-2"/>
    <x v="2"/>
    <n v="-114.55000000000109"/>
    <n v="-9.9830492964805354E-3"/>
    <x v="1"/>
  </r>
  <r>
    <d v="2019-09-30T00:00:00"/>
    <n v="11491.15"/>
    <n v="11508.25"/>
    <n v="11390.8"/>
    <n v="11474.45"/>
    <n v="756848686"/>
    <n v="23748.07"/>
    <x v="1"/>
    <x v="2"/>
    <s v="Mon"/>
    <s v="Sep-2019"/>
    <s v=""/>
    <n v="-16.699999999998909"/>
    <n v="-1.4532923162606797E-3"/>
    <x v="0"/>
    <n v="-37.949999999998909"/>
    <n v="-3.2964455717312559E-3"/>
    <x v="1"/>
  </r>
  <r>
    <d v="2019-09-27T00:00:00"/>
    <n v="11556.35"/>
    <n v="11593.6"/>
    <n v="11499.75"/>
    <n v="11512.4"/>
    <n v="650017280"/>
    <n v="19036.939999999999"/>
    <x v="1"/>
    <x v="2"/>
    <s v="Fri"/>
    <s v="Sep-2019"/>
    <s v=""/>
    <n v="-43.950000000000728"/>
    <n v="-3.8031039212208634E-3"/>
    <x v="0"/>
    <n v="-58.800000000001091"/>
    <n v="-5.0815818584071734E-3"/>
    <x v="1"/>
  </r>
  <r>
    <d v="2019-09-26T00:00:00"/>
    <n v="11469.85"/>
    <n v="11610.85"/>
    <n v="11466.35"/>
    <n v="11571.2"/>
    <n v="844465614"/>
    <n v="30707.84"/>
    <x v="1"/>
    <x v="2"/>
    <s v="Thu"/>
    <s v="Sep-2019"/>
    <s v="Expiry"/>
    <n v="101.35000000000036"/>
    <n v="8.8362097150355371E-3"/>
    <x v="0"/>
    <n v="131"/>
    <n v="1.1450848761385289E-2"/>
    <x v="0"/>
  </r>
  <r>
    <d v="2019-09-25T00:00:00"/>
    <n v="11564.85"/>
    <n v="11564.95"/>
    <n v="11416.1"/>
    <n v="11440.2"/>
    <n v="629054640"/>
    <n v="25266.240000000002"/>
    <x v="1"/>
    <x v="2"/>
    <s v="Wed"/>
    <s v="Sep-2019"/>
    <s v=""/>
    <n v="-124.64999999999964"/>
    <n v="-1.0778349913747228E-2"/>
    <x v="2"/>
    <n v="-148"/>
    <n v="-1.2771612502373103E-2"/>
    <x v="0"/>
  </r>
  <r>
    <d v="2019-09-24T00:00:00"/>
    <n v="11590.7"/>
    <n v="11655.05"/>
    <n v="11539.2"/>
    <n v="11588.2"/>
    <n v="651722255"/>
    <n v="26930.07"/>
    <x v="1"/>
    <x v="2"/>
    <s v="Tue"/>
    <s v="Sep-2019"/>
    <s v=""/>
    <n v="-2.5"/>
    <n v="-2.156901653912188E-4"/>
    <x v="0"/>
    <n v="-12"/>
    <n v="-1.0344649230185686E-3"/>
    <x v="1"/>
  </r>
  <r>
    <d v="2019-09-23T00:00:00"/>
    <n v="11542.7"/>
    <n v="11694.85"/>
    <n v="11471.35"/>
    <n v="11600.2"/>
    <n v="882826741"/>
    <n v="40005.01"/>
    <x v="1"/>
    <x v="2"/>
    <s v="Mon"/>
    <s v="Sep-2019"/>
    <s v=""/>
    <n v="57.5"/>
    <n v="4.9815034610619698E-3"/>
    <x v="0"/>
    <n v="326"/>
    <n v="2.8915577158468004E-2"/>
    <x v="2"/>
  </r>
  <r>
    <d v="2019-09-20T00:00:00"/>
    <n v="10746.8"/>
    <n v="11381.9"/>
    <n v="10691"/>
    <n v="11274.2"/>
    <n v="1356767450"/>
    <n v="54081.53"/>
    <x v="1"/>
    <x v="2"/>
    <s v="Fri"/>
    <s v="Sep-2019"/>
    <s v=""/>
    <n v="527.40000000000146"/>
    <n v="4.9075073510254356E-2"/>
    <x v="4"/>
    <n v="569.40000000000146"/>
    <n v="5.3191091846648372E-2"/>
    <x v="4"/>
  </r>
  <r>
    <d v="2019-09-19T00:00:00"/>
    <n v="10845.2"/>
    <n v="10845.2"/>
    <n v="10670.25"/>
    <n v="10704.8"/>
    <n v="642599183"/>
    <n v="16642.830000000002"/>
    <x v="1"/>
    <x v="2"/>
    <s v="Thu"/>
    <s v="Sep-2019"/>
    <s v="Expiry"/>
    <n v="-140.40000000000146"/>
    <n v="-1.2945819348652072E-2"/>
    <x v="2"/>
    <n v="-135.85000000000036"/>
    <n v="-1.2531536393112993E-2"/>
    <x v="0"/>
  </r>
  <r>
    <d v="2019-09-18T00:00:00"/>
    <n v="10872.8"/>
    <n v="10885.15"/>
    <n v="10804.85"/>
    <n v="10840.65"/>
    <n v="519155072"/>
    <n v="16784.43"/>
    <x v="1"/>
    <x v="2"/>
    <s v="Wed"/>
    <s v="Sep-2019"/>
    <s v=""/>
    <n v="-32.149999999999636"/>
    <n v="-2.9569200206018358E-3"/>
    <x v="0"/>
    <n v="23.049999999999272"/>
    <n v="2.13078686584818E-3"/>
    <x v="1"/>
  </r>
  <r>
    <d v="2019-09-17T00:00:00"/>
    <n v="11000.1"/>
    <n v="11000.1"/>
    <n v="10796.5"/>
    <n v="10817.6"/>
    <n v="482013044"/>
    <n v="17721.93"/>
    <x v="1"/>
    <x v="2"/>
    <s v="Tue"/>
    <s v="Sep-2019"/>
    <s v=""/>
    <n v="-182.5"/>
    <n v="-1.6590758265833946E-2"/>
    <x v="2"/>
    <n v="-185.89999999999964"/>
    <n v="-1.6894624437678887E-2"/>
    <x v="0"/>
  </r>
  <r>
    <d v="2019-09-16T00:00:00"/>
    <n v="10994.85"/>
    <n v="11052.7"/>
    <n v="10968.2"/>
    <n v="11003.5"/>
    <n v="434449776"/>
    <n v="15786.17"/>
    <x v="1"/>
    <x v="2"/>
    <s v="Mon"/>
    <s v="Sep-2019"/>
    <s v=""/>
    <n v="8.6499999999996362"/>
    <n v="7.8673196996772456E-4"/>
    <x v="0"/>
    <n v="-72.399999999999636"/>
    <n v="-6.5367148493575816E-3"/>
    <x v="1"/>
  </r>
  <r>
    <d v="2019-09-13T00:00:00"/>
    <n v="10986.8"/>
    <n v="11084.45"/>
    <n v="10945.75"/>
    <n v="11075.9"/>
    <n v="624305151"/>
    <n v="18012.759999999998"/>
    <x v="1"/>
    <x v="2"/>
    <s v="Fri"/>
    <s v="Sep-2019"/>
    <s v=""/>
    <n v="89.100000000000364"/>
    <n v="8.1097316780136507E-3"/>
    <x v="0"/>
    <n v="93.100000000000364"/>
    <n v="8.4768911388717234E-3"/>
    <x v="1"/>
  </r>
  <r>
    <d v="2019-09-12T00:00:00"/>
    <n v="11058.3"/>
    <n v="11081.75"/>
    <n v="10964.95"/>
    <n v="10982.8"/>
    <n v="551436050"/>
    <n v="17510.169999999998"/>
    <x v="1"/>
    <x v="2"/>
    <s v="Thu"/>
    <s v="Sep-2019"/>
    <s v="Expiry"/>
    <n v="-75.5"/>
    <n v="-6.8274508740041422E-3"/>
    <x v="0"/>
    <n v="-52.900000000001455"/>
    <n v="-4.7935337133123814E-3"/>
    <x v="1"/>
  </r>
  <r>
    <d v="2019-09-11T00:00:00"/>
    <n v="11028.5"/>
    <n v="11054.8"/>
    <n v="11011.65"/>
    <n v="11035.7"/>
    <n v="687140326"/>
    <n v="19550.59"/>
    <x v="1"/>
    <x v="2"/>
    <s v="Wed"/>
    <s v="Sep-2019"/>
    <s v=""/>
    <n v="7.2000000000007276"/>
    <n v="6.5285396926152489E-4"/>
    <x v="0"/>
    <n v="32.650000000001455"/>
    <n v="2.9673590504452362E-3"/>
    <x v="1"/>
  </r>
  <r>
    <d v="2019-09-09T00:00:00"/>
    <n v="10936.7"/>
    <n v="11028.85"/>
    <n v="10889.8"/>
    <n v="11003.05"/>
    <n v="412471067"/>
    <n v="14762.07"/>
    <x v="1"/>
    <x v="2"/>
    <s v="Mon"/>
    <s v="Sep-2019"/>
    <s v=""/>
    <n v="66.349999999998545"/>
    <n v="6.0667294522112284E-3"/>
    <x v="0"/>
    <n v="56.849999999998545"/>
    <n v="5.1935831612795798E-3"/>
    <x v="1"/>
  </r>
  <r>
    <d v="2019-09-06T00:00:00"/>
    <n v="10883.8"/>
    <n v="10957.05"/>
    <n v="10867.45"/>
    <n v="10946.2"/>
    <n v="497214445"/>
    <n v="18167.78"/>
    <x v="1"/>
    <x v="2"/>
    <s v="Fri"/>
    <s v="Sep-2019"/>
    <s v=""/>
    <n v="62.400000000001455"/>
    <n v="5.7332916812144162E-3"/>
    <x v="0"/>
    <n v="98.300000000001091"/>
    <n v="9.06166170410873E-3"/>
    <x v="1"/>
  </r>
  <r>
    <d v="2019-09-05T00:00:00"/>
    <n v="10860.95"/>
    <n v="10920.1"/>
    <n v="10816"/>
    <n v="10847.9"/>
    <n v="595699267"/>
    <n v="18279.88"/>
    <x v="1"/>
    <x v="2"/>
    <s v="Thu"/>
    <s v="Sep-2019"/>
    <s v="Expiry"/>
    <n v="-13.050000000001091"/>
    <n v="-1.2015523503930219E-3"/>
    <x v="0"/>
    <n v="3.25"/>
    <n v="2.9968694240939083E-4"/>
    <x v="1"/>
  </r>
  <r>
    <d v="2019-09-04T00:00:00"/>
    <n v="10790.4"/>
    <n v="10858.75"/>
    <n v="10746.35"/>
    <n v="10844.65"/>
    <n v="508784352"/>
    <n v="19195.099999999999"/>
    <x v="1"/>
    <x v="2"/>
    <s v="Wed"/>
    <s v="Sep-2019"/>
    <s v=""/>
    <n v="54.25"/>
    <n v="5.0276171411625147E-3"/>
    <x v="0"/>
    <n v="46.75"/>
    <n v="4.329545559784773E-3"/>
    <x v="1"/>
  </r>
  <r>
    <d v="2019-09-03T00:00:00"/>
    <n v="10960.95"/>
    <n v="10967.5"/>
    <n v="10772.7"/>
    <n v="10797.9"/>
    <n v="483038985"/>
    <n v="16595.599999999999"/>
    <x v="1"/>
    <x v="2"/>
    <s v="Tue"/>
    <s v="Sep-2019"/>
    <s v=""/>
    <n v="-163.05000000000109"/>
    <n v="-1.4875535423480728E-2"/>
    <x v="2"/>
    <n v="-225.35000000000036"/>
    <n v="-2.044315424216999E-2"/>
    <x v="2"/>
  </r>
  <r>
    <d v="2019-08-30T00:00:00"/>
    <n v="10987.8"/>
    <n v="11042.6"/>
    <n v="10874.8"/>
    <n v="11023.25"/>
    <n v="628154431"/>
    <n v="21057.31"/>
    <x v="1"/>
    <x v="3"/>
    <s v="Fri"/>
    <s v="Aug-2019"/>
    <s v=""/>
    <n v="35.450000000000728"/>
    <n v="3.2263055388704501E-3"/>
    <x v="0"/>
    <n v="74.950000000000728"/>
    <n v="6.8458116785254999E-3"/>
    <x v="1"/>
  </r>
  <r>
    <d v="2019-08-29T00:00:00"/>
    <n v="10996.05"/>
    <n v="11021.1"/>
    <n v="10922.4"/>
    <n v="10948.3"/>
    <n v="649876160"/>
    <n v="20127.77"/>
    <x v="1"/>
    <x v="3"/>
    <s v="Thu"/>
    <s v="Aug-2019"/>
    <s v="Expiry"/>
    <n v="-47.75"/>
    <n v="-4.3424684318459812E-3"/>
    <x v="0"/>
    <n v="-97.800000000001091"/>
    <n v="-8.8538036048923224E-3"/>
    <x v="1"/>
  </r>
  <r>
    <d v="2019-08-28T00:00:00"/>
    <n v="11101.3"/>
    <n v="11129.65"/>
    <n v="10987.65"/>
    <n v="11046.1"/>
    <n v="549954696"/>
    <n v="16739.43"/>
    <x v="1"/>
    <x v="3"/>
    <s v="Wed"/>
    <s v="Aug-2019"/>
    <s v=""/>
    <n v="-55.199999999998909"/>
    <n v="-4.9723906209181729E-3"/>
    <x v="0"/>
    <n v="-59.25"/>
    <n v="-5.3352663355950057E-3"/>
    <x v="1"/>
  </r>
  <r>
    <d v="2019-08-27T00:00:00"/>
    <n v="11106.55"/>
    <n v="11141.75"/>
    <n v="11049.5"/>
    <n v="11105.35"/>
    <n v="685551267"/>
    <n v="27413.16"/>
    <x v="1"/>
    <x v="3"/>
    <s v="Tue"/>
    <s v="Aug-2019"/>
    <s v=""/>
    <n v="-1.1999999999989086"/>
    <n v="-1.0804435220648254E-4"/>
    <x v="0"/>
    <n v="47.5"/>
    <n v="4.2955909150512979E-3"/>
    <x v="1"/>
  </r>
  <r>
    <d v="2019-08-26T00:00:00"/>
    <n v="11000.3"/>
    <n v="11070.3"/>
    <n v="10756.55"/>
    <n v="11057.85"/>
    <n v="684141923"/>
    <n v="22375.99"/>
    <x v="1"/>
    <x v="3"/>
    <s v="Mon"/>
    <s v="Aug-2019"/>
    <s v=""/>
    <n v="57.550000000001091"/>
    <n v="5.2316754997591974E-3"/>
    <x v="0"/>
    <n v="228.5"/>
    <n v="2.110006602427662E-2"/>
    <x v="2"/>
  </r>
  <r>
    <d v="2019-08-23T00:00:00"/>
    <n v="10699.6"/>
    <n v="10862.55"/>
    <n v="10637.15"/>
    <n v="10829.35"/>
    <n v="667079625"/>
    <n v="20983.75"/>
    <x v="1"/>
    <x v="3"/>
    <s v="Fri"/>
    <s v="Aug-2019"/>
    <s v=""/>
    <n v="129.75"/>
    <n v="1.2126621555946016E-2"/>
    <x v="2"/>
    <n v="88"/>
    <n v="8.1926387279066416E-3"/>
    <x v="1"/>
  </r>
  <r>
    <d v="2019-08-22T00:00:00"/>
    <n v="10905.3"/>
    <n v="10908.25"/>
    <n v="10718.3"/>
    <n v="10741.35"/>
    <n v="668193449"/>
    <n v="18764.38"/>
    <x v="1"/>
    <x v="3"/>
    <s v="Thu"/>
    <s v="Aug-2019"/>
    <s v="Expiry"/>
    <n v="-163.94999999999891"/>
    <n v="-1.5033974306071261E-2"/>
    <x v="2"/>
    <n v="-177.35000000000036"/>
    <n v="-1.6242776154670461E-2"/>
    <x v="0"/>
  </r>
  <r>
    <d v="2019-08-21T00:00:00"/>
    <n v="11018.15"/>
    <n v="11034.2"/>
    <n v="10906.65"/>
    <n v="10918.7"/>
    <n v="557867906"/>
    <n v="16747.990000000002"/>
    <x v="1"/>
    <x v="3"/>
    <s v="Wed"/>
    <s v="Aug-2019"/>
    <s v=""/>
    <n v="-99.449999999998909"/>
    <n v="-9.0260161642379995E-3"/>
    <x v="0"/>
    <n v="-98.299999999999272"/>
    <n v="-8.9225742035036106E-3"/>
    <x v="1"/>
  </r>
  <r>
    <d v="2019-08-20T00:00:00"/>
    <n v="11063.9"/>
    <n v="11076.3"/>
    <n v="10985.3"/>
    <n v="11017"/>
    <n v="444715679"/>
    <n v="16915.96"/>
    <x v="1"/>
    <x v="3"/>
    <s v="Tue"/>
    <s v="Aug-2019"/>
    <s v=""/>
    <n v="-46.899999999999636"/>
    <n v="-4.2390115601189131E-3"/>
    <x v="0"/>
    <n v="-36.899999999999636"/>
    <n v="-3.3381883317199937E-3"/>
    <x v="1"/>
  </r>
  <r>
    <d v="2019-08-19T00:00:00"/>
    <n v="11094.8"/>
    <n v="11146.9"/>
    <n v="11037.85"/>
    <n v="11053.9"/>
    <n v="369493161"/>
    <n v="14120.35"/>
    <x v="1"/>
    <x v="3"/>
    <s v="Mon"/>
    <s v="Aug-2019"/>
    <s v=""/>
    <n v="-40.899999999999636"/>
    <n v="-3.6864116523055521E-3"/>
    <x v="0"/>
    <n v="6.1000000000003638"/>
    <n v="5.5214612864102936E-4"/>
    <x v="1"/>
  </r>
  <r>
    <d v="2019-08-16T00:00:00"/>
    <n v="11043.65"/>
    <n v="11068.65"/>
    <n v="10924.3"/>
    <n v="11047.8"/>
    <n v="470909918"/>
    <n v="19281.91"/>
    <x v="1"/>
    <x v="3"/>
    <s v="Fri"/>
    <s v="Aug-2019"/>
    <s v=""/>
    <n v="4.1499999999996362"/>
    <n v="3.7578155772771107E-4"/>
    <x v="0"/>
    <n v="18.399999999999636"/>
    <n v="1.6682684461529762E-3"/>
    <x v="1"/>
  </r>
  <r>
    <d v="2019-08-14T00:00:00"/>
    <n v="11003.25"/>
    <n v="11078.15"/>
    <n v="10935.6"/>
    <n v="11029.4"/>
    <n v="511541716"/>
    <n v="19712.810000000001"/>
    <x v="1"/>
    <x v="3"/>
    <s v="Wed"/>
    <s v="Aug-2019"/>
    <s v=""/>
    <n v="26.149999999999636"/>
    <n v="2.3765705586985333E-3"/>
    <x v="0"/>
    <n v="103.54999999999927"/>
    <n v="9.477523487875018E-3"/>
    <x v="1"/>
  </r>
  <r>
    <d v="2019-08-13T00:00:00"/>
    <n v="11139.4"/>
    <n v="11145.9"/>
    <n v="10901.6"/>
    <n v="10925.85"/>
    <n v="624634647"/>
    <n v="24790.67"/>
    <x v="1"/>
    <x v="3"/>
    <s v="Tue"/>
    <s v="Aug-2019"/>
    <s v=""/>
    <n v="-213.54999999999927"/>
    <n v="-1.9170691419645516E-2"/>
    <x v="2"/>
    <n v="-183.79999999999927"/>
    <n v="-1.6544175559085956E-2"/>
    <x v="0"/>
  </r>
  <r>
    <d v="2019-08-09T00:00:00"/>
    <n v="11087.9"/>
    <n v="11181.45"/>
    <n v="11062.8"/>
    <n v="11109.65"/>
    <n v="538063563"/>
    <n v="21092.05"/>
    <x v="1"/>
    <x v="3"/>
    <s v="Fri"/>
    <s v="Aug-2019"/>
    <s v=""/>
    <n v="21.75"/>
    <n v="1.9615977777577361E-3"/>
    <x v="0"/>
    <n v="77.199999999998909"/>
    <n v="6.9975390779019077E-3"/>
    <x v="1"/>
  </r>
  <r>
    <d v="2019-08-08T00:00:00"/>
    <n v="10899.2"/>
    <n v="11058.05"/>
    <n v="10842.95"/>
    <n v="11032.45"/>
    <n v="482471622"/>
    <n v="20667.599999999999"/>
    <x v="1"/>
    <x v="3"/>
    <s v="Thu"/>
    <s v="Aug-2019"/>
    <s v="Expiry"/>
    <n v="133.25"/>
    <n v="1.2225667938931296E-2"/>
    <x v="2"/>
    <n v="176.95000000000073"/>
    <n v="1.6300492837732092E-2"/>
    <x v="0"/>
  </r>
  <r>
    <d v="2019-08-07T00:00:00"/>
    <n v="10958.1"/>
    <n v="10975.65"/>
    <n v="10835.9"/>
    <n v="10855.5"/>
    <n v="548465787"/>
    <n v="21228.28"/>
    <x v="1"/>
    <x v="3"/>
    <s v="Wed"/>
    <s v="Aug-2019"/>
    <s v=""/>
    <n v="-102.60000000000036"/>
    <n v="-9.3629370055028117E-3"/>
    <x v="0"/>
    <n v="-92.75"/>
    <n v="-8.4716735551343819E-3"/>
    <x v="1"/>
  </r>
  <r>
    <d v="2019-08-06T00:00:00"/>
    <n v="10815.4"/>
    <n v="11018.55"/>
    <n v="10813.8"/>
    <n v="10948.25"/>
    <n v="517891491"/>
    <n v="21676.400000000001"/>
    <x v="1"/>
    <x v="3"/>
    <s v="Tue"/>
    <s v="Aug-2019"/>
    <s v=""/>
    <n v="132.85000000000036"/>
    <n v="1.2283410692161212E-2"/>
    <x v="2"/>
    <n v="85.649999999999636"/>
    <n v="7.8848526135547325E-3"/>
    <x v="1"/>
  </r>
  <r>
    <d v="2019-08-05T00:00:00"/>
    <n v="10895.8"/>
    <n v="10895.8"/>
    <n v="10782.6"/>
    <n v="10862.6"/>
    <n v="506556609"/>
    <n v="20824.099999999999"/>
    <x v="1"/>
    <x v="3"/>
    <s v="Mon"/>
    <s v="Aug-2019"/>
    <s v=""/>
    <n v="-33.199999999998909"/>
    <n v="-3.0470456506175693E-3"/>
    <x v="0"/>
    <n v="-134.75"/>
    <n v="-1.2252951847490531E-2"/>
    <x v="0"/>
  </r>
  <r>
    <d v="2019-08-02T00:00:00"/>
    <n v="10930.3"/>
    <n v="11080.15"/>
    <n v="10848.95"/>
    <n v="10997.35"/>
    <n v="547416246"/>
    <n v="23972.04"/>
    <x v="1"/>
    <x v="3"/>
    <s v="Fri"/>
    <s v="Aug-2019"/>
    <s v=""/>
    <n v="67.050000000001091"/>
    <n v="6.1343238520444173E-3"/>
    <x v="0"/>
    <n v="17.350000000000364"/>
    <n v="1.5801457194900149E-3"/>
    <x v="1"/>
  </r>
  <r>
    <d v="2019-08-01T00:00:00"/>
    <n v="11060.2"/>
    <n v="11076.75"/>
    <n v="10881"/>
    <n v="10980"/>
    <n v="499918953"/>
    <n v="21048.32"/>
    <x v="1"/>
    <x v="3"/>
    <s v="Thu"/>
    <s v="Aug-2019"/>
    <s v="Expiry"/>
    <n v="-80.200000000000728"/>
    <n v="-7.2512251134699843E-3"/>
    <x v="0"/>
    <n v="-138"/>
    <n v="-1.24123043712898E-2"/>
    <x v="0"/>
  </r>
  <r>
    <d v="2019-07-31T00:00:00"/>
    <n v="11034.05"/>
    <n v="11145.3"/>
    <n v="10999.4"/>
    <n v="11118"/>
    <n v="536694278"/>
    <n v="23681.22"/>
    <x v="1"/>
    <x v="4"/>
    <s v="Wed"/>
    <s v="Jul-2019"/>
    <s v=""/>
    <n v="83.950000000000728"/>
    <n v="7.6082671367268349E-3"/>
    <x v="0"/>
    <n v="32.600000000000364"/>
    <n v="2.9408050228228451E-3"/>
    <x v="1"/>
  </r>
  <r>
    <d v="2019-07-30T00:00:00"/>
    <n v="11213.7"/>
    <n v="11267.45"/>
    <n v="11072.65"/>
    <n v="11085.4"/>
    <n v="479059399"/>
    <n v="20545.71"/>
    <x v="1"/>
    <x v="4"/>
    <s v="Tue"/>
    <s v="Jul-2019"/>
    <s v=""/>
    <n v="-128.30000000000109"/>
    <n v="-1.1441361905526373E-2"/>
    <x v="2"/>
    <n v="-103.80000000000109"/>
    <n v="-9.276802631108666E-3"/>
    <x v="1"/>
  </r>
  <r>
    <d v="2019-07-29T00:00:00"/>
    <n v="11307.5"/>
    <n v="11310.95"/>
    <n v="11152.4"/>
    <n v="11189.2"/>
    <n v="482862376"/>
    <n v="18705.919999999998"/>
    <x v="1"/>
    <x v="4"/>
    <s v="Mon"/>
    <s v="Jul-2019"/>
    <s v=""/>
    <n v="-118.29999999999927"/>
    <n v="-1.0462082688481032E-2"/>
    <x v="2"/>
    <n v="-95.099999999998545"/>
    <n v="-8.4276384002550941E-3"/>
    <x v="1"/>
  </r>
  <r>
    <d v="2019-07-26T00:00:00"/>
    <n v="11247.45"/>
    <n v="11307.6"/>
    <n v="11210.05"/>
    <n v="11284.3"/>
    <n v="522670420"/>
    <n v="20350.38"/>
    <x v="1"/>
    <x v="4"/>
    <s v="Fri"/>
    <s v="Jul-2019"/>
    <s v=""/>
    <n v="36.849999999998545"/>
    <n v="3.2762981831436053E-3"/>
    <x v="0"/>
    <n v="32.149999999999636"/>
    <n v="2.8572317290473052E-3"/>
    <x v="1"/>
  </r>
  <r>
    <d v="2019-07-25T00:00:00"/>
    <n v="11290.4"/>
    <n v="11361.4"/>
    <n v="11239.35"/>
    <n v="11252.15"/>
    <n v="553676897"/>
    <n v="24329.21"/>
    <x v="1"/>
    <x v="4"/>
    <s v="Thu"/>
    <s v="Jul-2019"/>
    <s v="Expiry"/>
    <n v="-38.25"/>
    <n v="-3.3878339119960323E-3"/>
    <x v="0"/>
    <n v="-19.149999999999636"/>
    <n v="-1.6990054385917896E-3"/>
    <x v="1"/>
  </r>
  <r>
    <d v="2019-07-24T00:00:00"/>
    <n v="11322.45"/>
    <n v="11359.75"/>
    <n v="11229.8"/>
    <n v="11271.3"/>
    <n v="413202832"/>
    <n v="18353.13"/>
    <x v="1"/>
    <x v="4"/>
    <s v="Wed"/>
    <s v="Jul-2019"/>
    <s v=""/>
    <n v="-51.150000000001455"/>
    <n v="-4.5175734933694959E-3"/>
    <x v="0"/>
    <n v="-59.75"/>
    <n v="-5.2731212023598879E-3"/>
    <x v="1"/>
  </r>
  <r>
    <d v="2019-07-23T00:00:00"/>
    <n v="11372.25"/>
    <n v="11398.15"/>
    <n v="11302.8"/>
    <n v="11331.05"/>
    <n v="458931191"/>
    <n v="19199.32"/>
    <x v="1"/>
    <x v="4"/>
    <s v="Tue"/>
    <s v="Jul-2019"/>
    <s v=""/>
    <n v="-41.200000000000728"/>
    <n v="-3.6228538767614786E-3"/>
    <x v="0"/>
    <n v="-15.150000000001455"/>
    <n v="-1.3352488057676978E-3"/>
    <x v="1"/>
  </r>
  <r>
    <d v="2019-07-22T00:00:00"/>
    <n v="11392.85"/>
    <n v="11398.15"/>
    <n v="11301.25"/>
    <n v="11346.2"/>
    <n v="516044335"/>
    <n v="19304.23"/>
    <x v="1"/>
    <x v="4"/>
    <s v="Mon"/>
    <s v="Jul-2019"/>
    <s v=""/>
    <n v="-46.649999999999636"/>
    <n v="-4.0946734135883147E-3"/>
    <x v="0"/>
    <n v="-73.049999999999272"/>
    <n v="-6.3970926286751996E-3"/>
    <x v="1"/>
  </r>
  <r>
    <d v="2019-07-19T00:00:00"/>
    <n v="11627.95"/>
    <n v="11640.35"/>
    <n v="11399.3"/>
    <n v="11419.25"/>
    <n v="446049198"/>
    <n v="17326.400000000001"/>
    <x v="1"/>
    <x v="4"/>
    <s v="Fri"/>
    <s v="Jul-2019"/>
    <s v=""/>
    <n v="-208.70000000000073"/>
    <n v="-1.7948133591905772E-2"/>
    <x v="2"/>
    <n v="-177.64999999999964"/>
    <n v="-1.5318748976019423E-2"/>
    <x v="0"/>
  </r>
  <r>
    <d v="2019-07-18T00:00:00"/>
    <n v="11675.6"/>
    <n v="11677.15"/>
    <n v="11582.4"/>
    <n v="11596.9"/>
    <n v="498258158"/>
    <n v="16684.03"/>
    <x v="1"/>
    <x v="4"/>
    <s v="Thu"/>
    <s v="Jul-2019"/>
    <s v="Expiry"/>
    <n v="-78.700000000000728"/>
    <n v="-6.7405529480284287E-3"/>
    <x v="0"/>
    <n v="-90.600000000000364"/>
    <n v="-7.7518716577540418E-3"/>
    <x v="1"/>
  </r>
  <r>
    <d v="2019-07-17T00:00:00"/>
    <n v="11670.75"/>
    <n v="11706.65"/>
    <n v="11651.15"/>
    <n v="11687.5"/>
    <n v="464827734"/>
    <n v="15250.5"/>
    <x v="1"/>
    <x v="4"/>
    <s v="Wed"/>
    <s v="Jul-2019"/>
    <s v=""/>
    <n v="16.75"/>
    <n v="1.4352119615277509E-3"/>
    <x v="0"/>
    <n v="24.899999999999636"/>
    <n v="2.1350299247165842E-3"/>
    <x v="1"/>
  </r>
  <r>
    <d v="2019-07-16T00:00:00"/>
    <n v="11596.65"/>
    <n v="11670.05"/>
    <n v="11573.95"/>
    <n v="11662.6"/>
    <n v="480156167"/>
    <n v="15967.91"/>
    <x v="1"/>
    <x v="4"/>
    <s v="Tue"/>
    <s v="Jul-2019"/>
    <s v=""/>
    <n v="65.950000000000728"/>
    <n v="5.686987190266217E-3"/>
    <x v="0"/>
    <n v="74.25"/>
    <n v="6.4072969836085373E-3"/>
    <x v="1"/>
  </r>
  <r>
    <d v="2019-07-15T00:00:00"/>
    <n v="11614.75"/>
    <n v="11618.4"/>
    <n v="11532.3"/>
    <n v="11588.35"/>
    <n v="368788782"/>
    <n v="15835.99"/>
    <x v="1"/>
    <x v="4"/>
    <s v="Mon"/>
    <s v="Jul-2019"/>
    <s v=""/>
    <n v="-26.399999999999636"/>
    <n v="-2.2729718676682354E-3"/>
    <x v="0"/>
    <n v="35.850000000000364"/>
    <n v="3.1032244103008323E-3"/>
    <x v="1"/>
  </r>
  <r>
    <d v="2019-07-12T00:00:00"/>
    <n v="11601.15"/>
    <n v="11639.55"/>
    <n v="11538.6"/>
    <n v="11552.5"/>
    <n v="359421182"/>
    <n v="16947.57"/>
    <x v="1"/>
    <x v="4"/>
    <s v="Fri"/>
    <s v="Jul-2019"/>
    <s v=""/>
    <n v="-48.649999999999636"/>
    <n v="-4.193549777392727E-3"/>
    <x v="0"/>
    <n v="-30.399999999999636"/>
    <n v="-2.6245586165813085E-3"/>
    <x v="1"/>
  </r>
  <r>
    <d v="2019-07-11T00:00:00"/>
    <n v="11561.45"/>
    <n v="11599"/>
    <n v="11519.5"/>
    <n v="11582.9"/>
    <n v="317257578"/>
    <n v="14586.2"/>
    <x v="1"/>
    <x v="4"/>
    <s v="Thu"/>
    <s v="Jul-2019"/>
    <s v="Expiry"/>
    <n v="21.449999999998909"/>
    <n v="1.8553036167607789E-3"/>
    <x v="0"/>
    <n v="84"/>
    <n v="7.3050465696718817E-3"/>
    <x v="1"/>
  </r>
  <r>
    <d v="2019-07-10T00:00:00"/>
    <n v="11536.15"/>
    <n v="11593.7"/>
    <n v="11475.65"/>
    <n v="11498.9"/>
    <n v="337571014"/>
    <n v="16098.53"/>
    <x v="1"/>
    <x v="4"/>
    <s v="Wed"/>
    <s v="Jul-2019"/>
    <s v=""/>
    <n v="-37.25"/>
    <n v="-3.2289802057012089E-3"/>
    <x v="0"/>
    <n v="-57"/>
    <n v="-4.9325452799003112E-3"/>
    <x v="1"/>
  </r>
  <r>
    <d v="2019-07-09T00:00:00"/>
    <n v="11531.6"/>
    <n v="11582.55"/>
    <n v="11461"/>
    <n v="11555.9"/>
    <n v="442520253"/>
    <n v="21577.95"/>
    <x v="1"/>
    <x v="4"/>
    <s v="Tue"/>
    <s v="Jul-2019"/>
    <s v=""/>
    <n v="24.299999999999272"/>
    <n v="2.1072531131845775E-3"/>
    <x v="0"/>
    <n v="-2.7000000000007276"/>
    <n v="-2.3359230356623877E-4"/>
    <x v="1"/>
  </r>
  <r>
    <d v="2019-07-08T00:00:00"/>
    <n v="11770.4"/>
    <n v="11771.9"/>
    <n v="11523.3"/>
    <n v="11558.6"/>
    <n v="464029444"/>
    <n v="19146.25"/>
    <x v="1"/>
    <x v="4"/>
    <s v="Mon"/>
    <s v="Jul-2019"/>
    <s v=""/>
    <n v="-211.79999999999927"/>
    <n v="-1.7994290763270516E-2"/>
    <x v="2"/>
    <n v="-252.54999999999927"/>
    <n v="-2.1382337875651337E-2"/>
    <x v="2"/>
  </r>
  <r>
    <d v="2019-07-05T00:00:00"/>
    <n v="11964.75"/>
    <n v="11981.75"/>
    <n v="11797.9"/>
    <n v="11811.15"/>
    <n v="530720039"/>
    <n v="18871.990000000002"/>
    <x v="1"/>
    <x v="4"/>
    <s v="Fri"/>
    <s v="Jul-2019"/>
    <s v=""/>
    <n v="-153.60000000000036"/>
    <n v="-1.2837710775402775E-2"/>
    <x v="2"/>
    <n v="-135.60000000000036"/>
    <n v="-1.1350367254692729E-2"/>
    <x v="0"/>
  </r>
  <r>
    <d v="2019-07-04T00:00:00"/>
    <n v="11928.8"/>
    <n v="11969.25"/>
    <n v="11923.65"/>
    <n v="11946.75"/>
    <n v="333595172"/>
    <n v="14758.87"/>
    <x v="1"/>
    <x v="4"/>
    <s v="Thu"/>
    <s v="Jul-2019"/>
    <s v="Expiry"/>
    <n v="17.950000000000728"/>
    <n v="1.5047615854068077E-3"/>
    <x v="0"/>
    <n v="30"/>
    <n v="2.5174649128327773E-3"/>
    <x v="1"/>
  </r>
  <r>
    <d v="2019-07-03T00:00:00"/>
    <n v="11932.15"/>
    <n v="11945.2"/>
    <n v="11887.05"/>
    <n v="11916.75"/>
    <n v="340527508"/>
    <n v="14290.33"/>
    <x v="1"/>
    <x v="4"/>
    <s v="Wed"/>
    <s v="Jul-2019"/>
    <s v=""/>
    <n v="-15.399999999999636"/>
    <n v="-1.2906307748393739E-3"/>
    <x v="0"/>
    <n v="6.4500000000007276"/>
    <n v="5.4154807183704259E-4"/>
    <x v="1"/>
  </r>
  <r>
    <d v="2019-07-02T00:00:00"/>
    <n v="11890.3"/>
    <n v="11917.45"/>
    <n v="11814.7"/>
    <n v="11910.3"/>
    <n v="363197036"/>
    <n v="13615.94"/>
    <x v="1"/>
    <x v="4"/>
    <s v="Tue"/>
    <s v="Jul-2019"/>
    <s v=""/>
    <n v="20"/>
    <n v="1.6820433462570331E-3"/>
    <x v="0"/>
    <n v="44.699999999998909"/>
    <n v="3.7671925566342122E-3"/>
    <x v="1"/>
  </r>
  <r>
    <d v="2019-07-01T00:00:00"/>
    <n v="11839.9"/>
    <n v="11884.65"/>
    <n v="11830.8"/>
    <n v="11865.6"/>
    <n v="278415889"/>
    <n v="12874.96"/>
    <x v="1"/>
    <x v="4"/>
    <s v="Mon"/>
    <s v="Jul-2019"/>
    <s v=""/>
    <n v="25.700000000000728"/>
    <n v="2.1706264411017599E-3"/>
    <x v="0"/>
    <n v="76.75"/>
    <n v="6.5103890540637969E-3"/>
    <x v="1"/>
  </r>
  <r>
    <d v="2019-06-28T00:00:00"/>
    <n v="11861.15"/>
    <n v="11871.7"/>
    <n v="11775.5"/>
    <n v="11788.85"/>
    <n v="303888701"/>
    <n v="15191.9"/>
    <x v="1"/>
    <x v="5"/>
    <s v="Fri"/>
    <s v="Jun-2019"/>
    <s v=""/>
    <n v="-72.299999999999272"/>
    <n v="-6.0955303659425333E-3"/>
    <x v="0"/>
    <n v="-52.699999999998909"/>
    <n v="-4.4504308979820134E-3"/>
    <x v="1"/>
  </r>
  <r>
    <d v="2019-06-27T00:00:00"/>
    <n v="11860.85"/>
    <n v="11911.15"/>
    <n v="11821.05"/>
    <n v="11841.55"/>
    <n v="480169350"/>
    <n v="23300.3"/>
    <x v="1"/>
    <x v="5"/>
    <s v="Thu"/>
    <s v="Jun-2019"/>
    <s v="Expiry"/>
    <n v="-19.300000000001091"/>
    <n v="-1.6272020976575111E-3"/>
    <x v="0"/>
    <n v="-6"/>
    <n v="-5.0643381965047632E-4"/>
    <x v="1"/>
  </r>
  <r>
    <d v="2019-06-26T00:00:00"/>
    <n v="11768.15"/>
    <n v="11871.85"/>
    <n v="11757.55"/>
    <n v="11847.55"/>
    <n v="327885018"/>
    <n v="14650.89"/>
    <x v="1"/>
    <x v="5"/>
    <s v="Wed"/>
    <s v="Jun-2019"/>
    <s v=""/>
    <n v="79.399999999999636"/>
    <n v="6.7470248084872848E-3"/>
    <x v="0"/>
    <n v="51.099999999998545"/>
    <n v="4.3318116891097359E-3"/>
    <x v="1"/>
  </r>
  <r>
    <d v="2019-06-25T00:00:00"/>
    <n v="11681"/>
    <n v="11814.4"/>
    <n v="11651"/>
    <n v="11796.45"/>
    <n v="300476353"/>
    <n v="13822.83"/>
    <x v="1"/>
    <x v="5"/>
    <s v="Tue"/>
    <s v="Jun-2019"/>
    <s v=""/>
    <n v="115.45000000000073"/>
    <n v="9.8835716120195816E-3"/>
    <x v="0"/>
    <n v="96.800000000001091"/>
    <n v="8.2737517788994616E-3"/>
    <x v="1"/>
  </r>
  <r>
    <d v="2019-06-24T00:00:00"/>
    <n v="11725.8"/>
    <n v="11754"/>
    <n v="11670.2"/>
    <n v="11699.65"/>
    <n v="277620788"/>
    <n v="12631.38"/>
    <x v="1"/>
    <x v="5"/>
    <s v="Mon"/>
    <s v="Jun-2019"/>
    <s v=""/>
    <n v="-26.149999999999636"/>
    <n v="-2.2301250234525267E-3"/>
    <x v="0"/>
    <n v="-24.450000000000728"/>
    <n v="-2.0854479235080498E-3"/>
    <x v="1"/>
  </r>
  <r>
    <d v="2019-06-21T00:00:00"/>
    <n v="11827.6"/>
    <n v="11827.95"/>
    <n v="11705.1"/>
    <n v="11724.1"/>
    <n v="468430388"/>
    <n v="23346.13"/>
    <x v="1"/>
    <x v="5"/>
    <s v="Fri"/>
    <s v="Jun-2019"/>
    <s v=""/>
    <n v="-103.5"/>
    <n v="-8.7507186580540429E-3"/>
    <x v="0"/>
    <n v="-107.64999999999964"/>
    <n v="-9.0984004902064045E-3"/>
    <x v="1"/>
  </r>
  <r>
    <d v="2019-06-20T00:00:00"/>
    <n v="11653.65"/>
    <n v="11843.5"/>
    <n v="11635.05"/>
    <n v="11831.75"/>
    <n v="442016954"/>
    <n v="18839.11"/>
    <x v="1"/>
    <x v="5"/>
    <s v="Thu"/>
    <s v="Jun-2019"/>
    <s v="Expiry"/>
    <n v="178.10000000000036"/>
    <n v="1.5282765485491701E-2"/>
    <x v="2"/>
    <n v="140.29999999999927"/>
    <n v="1.2000222384734081E-2"/>
    <x v="0"/>
  </r>
  <r>
    <d v="2019-06-19T00:00:00"/>
    <n v="11744.45"/>
    <n v="11802.5"/>
    <n v="11625.1"/>
    <n v="11691.45"/>
    <n v="446933027"/>
    <n v="18722.71"/>
    <x v="1"/>
    <x v="5"/>
    <s v="Wed"/>
    <s v="Jun-2019"/>
    <s v=""/>
    <n v="-53"/>
    <n v="-4.5127698615090531E-3"/>
    <x v="0"/>
    <n v="-4.9999999999272404E-2"/>
    <n v="-4.2766112132123687E-6"/>
    <x v="1"/>
  </r>
  <r>
    <d v="2019-06-18T00:00:00"/>
    <n v="11677.05"/>
    <n v="11727.2"/>
    <n v="11641.15"/>
    <n v="11691.5"/>
    <n v="365525622"/>
    <n v="16120.69"/>
    <x v="1"/>
    <x v="5"/>
    <s v="Tue"/>
    <s v="Jun-2019"/>
    <s v=""/>
    <n v="14.450000000000728"/>
    <n v="1.2374700802001129E-3"/>
    <x v="0"/>
    <n v="19.350000000000364"/>
    <n v="1.6577922662063427E-3"/>
    <x v="1"/>
  </r>
  <r>
    <d v="2019-06-17T00:00:00"/>
    <n v="11844"/>
    <n v="11844.05"/>
    <n v="11657.75"/>
    <n v="11672.15"/>
    <n v="295528399"/>
    <n v="13851.67"/>
    <x v="1"/>
    <x v="5"/>
    <s v="Mon"/>
    <s v="Jun-2019"/>
    <s v=""/>
    <n v="-171.85000000000036"/>
    <n v="-1.4509456264775445E-2"/>
    <x v="2"/>
    <n v="-151.14999999999964"/>
    <n v="-1.2784078895063108E-2"/>
    <x v="0"/>
  </r>
  <r>
    <d v="2019-06-14T00:00:00"/>
    <n v="11910.1"/>
    <n v="11911.85"/>
    <n v="11797.7"/>
    <n v="11823.3"/>
    <n v="390294634"/>
    <n v="16226.57"/>
    <x v="1"/>
    <x v="5"/>
    <s v="Fri"/>
    <s v="Jun-2019"/>
    <s v=""/>
    <n v="-86.800000000001091"/>
    <n v="-7.2879320912503749E-3"/>
    <x v="0"/>
    <n v="-90.75"/>
    <n v="-7.61705717199441E-3"/>
    <x v="1"/>
  </r>
  <r>
    <d v="2019-06-13T00:00:00"/>
    <n v="11873.9"/>
    <n v="11931.35"/>
    <n v="11817.05"/>
    <n v="11914.05"/>
    <n v="447901993"/>
    <n v="18680.91"/>
    <x v="1"/>
    <x v="5"/>
    <s v="Thu"/>
    <s v="Jun-2019"/>
    <s v="Expiry"/>
    <n v="40.149999999999636"/>
    <n v="3.381365852836864E-3"/>
    <x v="0"/>
    <n v="7.8499999999985448"/>
    <n v="6.593203541011023E-4"/>
    <x v="1"/>
  </r>
  <r>
    <d v="2019-06-12T00:00:00"/>
    <n v="11962.45"/>
    <n v="11962.45"/>
    <n v="11866.35"/>
    <n v="11906.2"/>
    <n v="283718253"/>
    <n v="14120.17"/>
    <x v="1"/>
    <x v="5"/>
    <s v="Wed"/>
    <s v="Jun-2019"/>
    <s v=""/>
    <n v="-56.25"/>
    <n v="-4.7022140113438301E-3"/>
    <x v="0"/>
    <n v="-59.399999999999636"/>
    <n v="-4.9642307949454801E-3"/>
    <x v="1"/>
  </r>
  <r>
    <d v="2019-06-11T00:00:00"/>
    <n v="11959.85"/>
    <n v="12000.35"/>
    <n v="11904.35"/>
    <n v="11965.6"/>
    <n v="332181958"/>
    <n v="15392.28"/>
    <x v="1"/>
    <x v="5"/>
    <s v="Tue"/>
    <s v="Jun-2019"/>
    <s v=""/>
    <n v="5.75"/>
    <n v="4.8077526055928792E-4"/>
    <x v="0"/>
    <n v="42.899999999999636"/>
    <n v="3.5981782649902819E-3"/>
    <x v="1"/>
  </r>
  <r>
    <d v="2019-06-10T00:00:00"/>
    <n v="11934.9"/>
    <n v="11975.05"/>
    <n v="11871.75"/>
    <n v="11922.7"/>
    <n v="303329445"/>
    <n v="13125.41"/>
    <x v="1"/>
    <x v="5"/>
    <s v="Mon"/>
    <s v="Jun-2019"/>
    <s v=""/>
    <n v="-12.199999999998909"/>
    <n v="-1.0222121676762193E-3"/>
    <x v="0"/>
    <n v="52.050000000001091"/>
    <n v="4.3847641030610026E-3"/>
    <x v="1"/>
  </r>
  <r>
    <d v="2019-06-07T00:00:00"/>
    <n v="11865.2"/>
    <n v="11897.5"/>
    <n v="11769.5"/>
    <n v="11870.65"/>
    <n v="302455910"/>
    <n v="14939.4"/>
    <x v="1"/>
    <x v="5"/>
    <s v="Fri"/>
    <s v="Jun-2019"/>
    <s v=""/>
    <n v="5.4499999999989086"/>
    <n v="4.5932643360406132E-4"/>
    <x v="0"/>
    <n v="26.899999999999636"/>
    <n v="2.2712401055408663E-3"/>
    <x v="1"/>
  </r>
  <r>
    <d v="2019-06-06T00:00:00"/>
    <n v="12039.8"/>
    <n v="12039.8"/>
    <n v="11830.25"/>
    <n v="11843.75"/>
    <n v="415206942"/>
    <n v="21144.77"/>
    <x v="1"/>
    <x v="5"/>
    <s v="Thu"/>
    <s v="Jun-2019"/>
    <s v="Expiry"/>
    <n v="-196.04999999999927"/>
    <n v="-1.628349308128036E-2"/>
    <x v="2"/>
    <n v="-177.89999999999964"/>
    <n v="-1.4798301397894602E-2"/>
    <x v="0"/>
  </r>
  <r>
    <d v="2019-06-04T00:00:00"/>
    <n v="12052.65"/>
    <n v="12095.2"/>
    <n v="12005.85"/>
    <n v="12021.65"/>
    <n v="289221904"/>
    <n v="15308.28"/>
    <x v="1"/>
    <x v="5"/>
    <s v="Tue"/>
    <s v="Jun-2019"/>
    <s v=""/>
    <n v="-31"/>
    <n v="-2.5720484706682764E-3"/>
    <x v="0"/>
    <n v="-66.899999999999636"/>
    <n v="-5.5341624926066105E-3"/>
    <x v="1"/>
  </r>
  <r>
    <d v="2019-06-03T00:00:00"/>
    <n v="11953.75"/>
    <n v="12103.05"/>
    <n v="11920.1"/>
    <n v="12088.55"/>
    <n v="315296955"/>
    <n v="17451.36"/>
    <x v="1"/>
    <x v="5"/>
    <s v="Mon"/>
    <s v="Jun-2019"/>
    <s v=""/>
    <n v="134.79999999999927"/>
    <n v="1.1276795984523625E-2"/>
    <x v="2"/>
    <n v="165.75"/>
    <n v="1.3901935786895697E-2"/>
    <x v="0"/>
  </r>
  <r>
    <d v="2019-05-31T00:00:00"/>
    <n v="11999.8"/>
    <n v="12039.25"/>
    <n v="11829.45"/>
    <n v="11922.8"/>
    <n v="438879129"/>
    <n v="22789"/>
    <x v="1"/>
    <x v="6"/>
    <s v="Fri"/>
    <s v="May-2019"/>
    <s v=""/>
    <n v="-77"/>
    <n v="-6.416773612893549E-3"/>
    <x v="0"/>
    <n v="-23.100000000000364"/>
    <n v="-1.9337178446161749E-3"/>
    <x v="1"/>
  </r>
  <r>
    <d v="2019-05-30T00:00:00"/>
    <n v="11865.3"/>
    <n v="11968.55"/>
    <n v="11859.4"/>
    <n v="11945.9"/>
    <n v="421199867"/>
    <n v="20261.849999999999"/>
    <x v="1"/>
    <x v="6"/>
    <s v="Thu"/>
    <s v="May-2019"/>
    <s v="Expiry"/>
    <n v="80.600000000000364"/>
    <n v="6.7929171618079922E-3"/>
    <x v="0"/>
    <n v="84.799999999999272"/>
    <n v="7.1494212172563479E-3"/>
    <x v="1"/>
  </r>
  <r>
    <d v="2019-05-29T00:00:00"/>
    <n v="11905.8"/>
    <n v="11931.9"/>
    <n v="11836.8"/>
    <n v="11861.1"/>
    <n v="318068673"/>
    <n v="15985.92"/>
    <x v="1"/>
    <x v="6"/>
    <s v="Wed"/>
    <s v="May-2019"/>
    <s v=""/>
    <n v="-44.699999999998909"/>
    <n v="-3.7544726099883177E-3"/>
    <x v="0"/>
    <n v="-67.649999999999636"/>
    <n v="-5.6711725872366876E-3"/>
    <x v="1"/>
  </r>
  <r>
    <d v="2019-05-28T00:00:00"/>
    <n v="11958.35"/>
    <n v="11958.55"/>
    <n v="11864.9"/>
    <n v="11928.75"/>
    <n v="598308334"/>
    <n v="28833.54"/>
    <x v="1"/>
    <x v="6"/>
    <s v="Tue"/>
    <s v="May-2019"/>
    <s v=""/>
    <n v="-29.600000000000364"/>
    <n v="-2.4752578742050836E-3"/>
    <x v="0"/>
    <n v="4"/>
    <n v="3.3543680161009665E-4"/>
    <x v="1"/>
  </r>
  <r>
    <d v="2019-05-27T00:00:00"/>
    <n v="11855.5"/>
    <n v="11957.15"/>
    <n v="11812.4"/>
    <n v="11924.75"/>
    <n v="348356214"/>
    <n v="17735.36"/>
    <x v="1"/>
    <x v="6"/>
    <s v="Mon"/>
    <s v="May-2019"/>
    <s v=""/>
    <n v="69.25"/>
    <n v="5.841170764624014E-3"/>
    <x v="0"/>
    <n v="80.649999999999636"/>
    <n v="6.8092974561173606E-3"/>
    <x v="1"/>
  </r>
  <r>
    <d v="2019-05-24T00:00:00"/>
    <n v="11748"/>
    <n v="11859"/>
    <n v="11658.1"/>
    <n v="11844.1"/>
    <n v="374637415"/>
    <n v="20028.490000000002"/>
    <x v="1"/>
    <x v="6"/>
    <s v="Fri"/>
    <s v="May-2019"/>
    <s v=""/>
    <n v="96.100000000000364"/>
    <n v="8.1801157643854577E-3"/>
    <x v="0"/>
    <n v="187.05000000000109"/>
    <n v="1.6046083700421727E-2"/>
    <x v="0"/>
  </r>
  <r>
    <d v="2019-05-23T00:00:00"/>
    <n v="11901.3"/>
    <n v="12041.15"/>
    <n v="11614.5"/>
    <n v="11657.05"/>
    <n v="569030654"/>
    <n v="31180.080000000002"/>
    <x v="1"/>
    <x v="6"/>
    <s v="Thu"/>
    <s v="May-2019"/>
    <s v="Expiry"/>
    <n v="-244.25"/>
    <n v="-2.052296807911741E-2"/>
    <x v="1"/>
    <n v="-80.850000000000364"/>
    <n v="-6.8879441808160202E-3"/>
    <x v="1"/>
  </r>
  <r>
    <d v="2019-05-22T00:00:00"/>
    <n v="11727.95"/>
    <n v="11784.8"/>
    <n v="11682.4"/>
    <n v="11737.9"/>
    <n v="355870667"/>
    <n v="19582.41"/>
    <x v="1"/>
    <x v="6"/>
    <s v="Wed"/>
    <s v="May-2019"/>
    <s v=""/>
    <n v="9.9499999999989086"/>
    <n v="8.4840061562326821E-4"/>
    <x v="0"/>
    <n v="28.799999999999272"/>
    <n v="2.4596254195454197E-3"/>
    <x v="1"/>
  </r>
  <r>
    <d v="2019-05-21T00:00:00"/>
    <n v="11863.65"/>
    <n v="11883.55"/>
    <n v="11682.8"/>
    <n v="11709.1"/>
    <n v="381038129"/>
    <n v="20324.669999999998"/>
    <x v="1"/>
    <x v="6"/>
    <s v="Tue"/>
    <s v="May-2019"/>
    <s v=""/>
    <n v="-154.54999999999927"/>
    <n v="-1.3027188091354624E-2"/>
    <x v="2"/>
    <n v="-119.14999999999964"/>
    <n v="-1.0073341364952519E-2"/>
    <x v="0"/>
  </r>
  <r>
    <d v="2019-05-20T00:00:00"/>
    <n v="11651.9"/>
    <n v="11845.2"/>
    <n v="11591.7"/>
    <n v="11828.25"/>
    <n v="452096261"/>
    <n v="25223.78"/>
    <x v="1"/>
    <x v="6"/>
    <s v="Mon"/>
    <s v="May-2019"/>
    <s v=""/>
    <n v="176.35000000000036"/>
    <n v="1.5134870707781595E-2"/>
    <x v="2"/>
    <n v="421.10000000000036"/>
    <n v="3.6915443384193281E-2"/>
    <x v="3"/>
  </r>
  <r>
    <d v="2019-05-17T00:00:00"/>
    <n v="11261.9"/>
    <n v="11426.15"/>
    <n v="11259.85"/>
    <n v="11407.15"/>
    <n v="412109200"/>
    <n v="20177.63"/>
    <x v="1"/>
    <x v="6"/>
    <s v="Fri"/>
    <s v="May-2019"/>
    <s v=""/>
    <n v="145.25"/>
    <n v="1.2897468455589199E-2"/>
    <x v="2"/>
    <n v="150.04999999999927"/>
    <n v="1.3329365467127348E-2"/>
    <x v="0"/>
  </r>
  <r>
    <d v="2019-05-16T00:00:00"/>
    <n v="11180.35"/>
    <n v="11281.55"/>
    <n v="11143.35"/>
    <n v="11257.1"/>
    <n v="350734572"/>
    <n v="15629.57"/>
    <x v="1"/>
    <x v="6"/>
    <s v="Thu"/>
    <s v="May-2019"/>
    <s v="Expiry"/>
    <n v="76.75"/>
    <n v="6.8647224818543249E-3"/>
    <x v="0"/>
    <n v="100.10000000000036"/>
    <n v="8.9719458635834325E-3"/>
    <x v="1"/>
  </r>
  <r>
    <d v="2019-05-15T00:00:00"/>
    <n v="11271.7"/>
    <n v="11286.8"/>
    <n v="11136.95"/>
    <n v="11157"/>
    <n v="414174258"/>
    <n v="17931.75"/>
    <x v="1"/>
    <x v="6"/>
    <s v="Wed"/>
    <s v="May-2019"/>
    <s v=""/>
    <n v="-114.70000000000073"/>
    <n v="-1.0175927322409283E-2"/>
    <x v="2"/>
    <n v="-65.049999999999272"/>
    <n v="-5.79662361155041E-3"/>
    <x v="1"/>
  </r>
  <r>
    <d v="2019-05-14T00:00:00"/>
    <n v="11151.65"/>
    <n v="11294.75"/>
    <n v="11108.3"/>
    <n v="11222.05"/>
    <n v="398122725"/>
    <n v="19906.38"/>
    <x v="1"/>
    <x v="6"/>
    <s v="Tue"/>
    <s v="May-2019"/>
    <s v=""/>
    <n v="70.399999999999636"/>
    <n v="6.3129671393918965E-3"/>
    <x v="0"/>
    <n v="73.849999999998545"/>
    <n v="6.6243877935450151E-3"/>
    <x v="1"/>
  </r>
  <r>
    <d v="2019-05-13T00:00:00"/>
    <n v="11258.7"/>
    <n v="11300.2"/>
    <n v="11125.6"/>
    <n v="11148.2"/>
    <n v="357586433"/>
    <n v="16722.91"/>
    <x v="1"/>
    <x v="6"/>
    <s v="Mon"/>
    <s v="May-2019"/>
    <s v=""/>
    <n v="-110.5"/>
    <n v="-9.8146322399566555E-3"/>
    <x v="0"/>
    <n v="-130.69999999999891"/>
    <n v="-1.1588009469008407E-2"/>
    <x v="0"/>
  </r>
  <r>
    <d v="2019-05-10T00:00:00"/>
    <n v="11314.15"/>
    <n v="11345.8"/>
    <n v="11251.05"/>
    <n v="11278.9"/>
    <n v="387323416"/>
    <n v="18085.189999999999"/>
    <x v="1"/>
    <x v="6"/>
    <s v="Fri"/>
    <s v="May-2019"/>
    <s v=""/>
    <n v="-35.25"/>
    <n v="-3.115567674107202E-3"/>
    <x v="0"/>
    <n v="-22.899999999999636"/>
    <n v="-2.0262259109168129E-3"/>
    <x v="1"/>
  </r>
  <r>
    <d v="2019-05-09T00:00:00"/>
    <n v="11322.4"/>
    <n v="11357.6"/>
    <n v="11255.05"/>
    <n v="11301.8"/>
    <n v="373028059"/>
    <n v="17602.86"/>
    <x v="1"/>
    <x v="6"/>
    <s v="Thu"/>
    <s v="May-2019"/>
    <s v="Expiry"/>
    <n v="-20.600000000000364"/>
    <n v="-1.8194022468734866E-3"/>
    <x v="0"/>
    <n v="-57.650000000001455"/>
    <n v="-5.0750696556612733E-3"/>
    <x v="1"/>
  </r>
  <r>
    <d v="2019-05-08T00:00:00"/>
    <n v="11478.7"/>
    <n v="11479.1"/>
    <n v="11346.95"/>
    <n v="11359.45"/>
    <n v="372826025"/>
    <n v="17440.009999999998"/>
    <x v="1"/>
    <x v="6"/>
    <s v="Wed"/>
    <s v="May-2019"/>
    <s v=""/>
    <n v="-119.25"/>
    <n v="-1.0388807094880081E-2"/>
    <x v="2"/>
    <n v="-138.44999999999891"/>
    <n v="-1.2041329286217388E-2"/>
    <x v="0"/>
  </r>
  <r>
    <d v="2019-05-07T00:00:00"/>
    <n v="11651.5"/>
    <n v="11657.05"/>
    <n v="11484.45"/>
    <n v="11497.9"/>
    <n v="337495624"/>
    <n v="16632.84"/>
    <x v="1"/>
    <x v="6"/>
    <s v="Tue"/>
    <s v="May-2019"/>
    <s v=""/>
    <n v="-153.60000000000036"/>
    <n v="-1.3182851993305614E-2"/>
    <x v="2"/>
    <n v="-100.35000000000036"/>
    <n v="-8.6521673528334331E-3"/>
    <x v="1"/>
  </r>
  <r>
    <d v="2019-05-06T00:00:00"/>
    <n v="11605.8"/>
    <n v="11632.55"/>
    <n v="11571.35"/>
    <n v="11598.25"/>
    <n v="299046480"/>
    <n v="14703.42"/>
    <x v="1"/>
    <x v="6"/>
    <s v="Mon"/>
    <s v="May-2019"/>
    <s v=""/>
    <n v="-7.5499999999992724"/>
    <n v="-6.5053680056517194E-4"/>
    <x v="0"/>
    <n v="-114"/>
    <n v="-9.7333987918632198E-3"/>
    <x v="1"/>
  </r>
  <r>
    <d v="2019-05-03T00:00:00"/>
    <n v="11722.6"/>
    <n v="11770.9"/>
    <n v="11699.35"/>
    <n v="11712.25"/>
    <n v="305519934"/>
    <n v="15156.32"/>
    <x v="1"/>
    <x v="6"/>
    <s v="Fri"/>
    <s v="May-2019"/>
    <s v=""/>
    <n v="-10.350000000000364"/>
    <n v="-8.8290993465616526E-4"/>
    <x v="0"/>
    <n v="-12.5"/>
    <n v="-1.0661208128105077E-3"/>
    <x v="1"/>
  </r>
  <r>
    <d v="2019-05-02T00:00:00"/>
    <n v="11725.55"/>
    <n v="11789.3"/>
    <n v="11699.55"/>
    <n v="11724.75"/>
    <n v="380278045"/>
    <n v="17790.060000000001"/>
    <x v="1"/>
    <x v="6"/>
    <s v="Thu"/>
    <s v="May-2019"/>
    <s v="Expiry"/>
    <n v="-0.7999999999992724"/>
    <n v="-6.8227076768191897E-5"/>
    <x v="0"/>
    <n v="-23.399999999999636"/>
    <n v="-1.9918029647220743E-3"/>
    <x v="1"/>
  </r>
  <r>
    <d v="2019-04-30T00:00:00"/>
    <n v="11748.75"/>
    <n v="11756.25"/>
    <n v="11655.9"/>
    <n v="11748.15"/>
    <n v="532630874"/>
    <n v="23324.98"/>
    <x v="1"/>
    <x v="7"/>
    <s v="Tue"/>
    <s v="Apr-2019"/>
    <s v=""/>
    <n v="-0.6000000000003638"/>
    <n v="-5.1069262687550913E-5"/>
    <x v="0"/>
    <n v="-6.5"/>
    <n v="-5.5297265337547275E-4"/>
    <x v="1"/>
  </r>
  <r>
    <d v="2019-04-26T00:00:00"/>
    <n v="11683.75"/>
    <n v="11762.9"/>
    <n v="11661.75"/>
    <n v="11754.65"/>
    <n v="333483764"/>
    <n v="18098.830000000002"/>
    <x v="1"/>
    <x v="7"/>
    <s v="Fri"/>
    <s v="Apr-2019"/>
    <s v=""/>
    <n v="70.899999999999636"/>
    <n v="6.0682571948218371E-3"/>
    <x v="0"/>
    <n v="112.85000000000036"/>
    <n v="9.6935181844732231E-3"/>
    <x v="1"/>
  </r>
  <r>
    <d v="2019-04-25T00:00:00"/>
    <n v="11735.7"/>
    <n v="11796.75"/>
    <n v="11624.3"/>
    <n v="11641.8"/>
    <n v="604360395"/>
    <n v="28254.3"/>
    <x v="1"/>
    <x v="7"/>
    <s v="Thu"/>
    <s v="Apr-2019"/>
    <s v="Expiry"/>
    <n v="-93.900000000001455"/>
    <n v="-8.0012270252308292E-3"/>
    <x v="0"/>
    <n v="-84.350000000000364"/>
    <n v="-7.1933243221347469E-3"/>
    <x v="1"/>
  </r>
  <r>
    <d v="2019-04-24T00:00:00"/>
    <n v="11601.5"/>
    <n v="11740.85"/>
    <n v="11578.85"/>
    <n v="11726.15"/>
    <n v="335196513"/>
    <n v="17046.66"/>
    <x v="1"/>
    <x v="7"/>
    <s v="Wed"/>
    <s v="Apr-2019"/>
    <s v=""/>
    <n v="124.64999999999964"/>
    <n v="1.0744300305994882E-2"/>
    <x v="2"/>
    <n v="150.19999999999891"/>
    <n v="1.2975176983314449E-2"/>
    <x v="0"/>
  </r>
  <r>
    <d v="2019-04-23T00:00:00"/>
    <n v="11612.95"/>
    <n v="11645.95"/>
    <n v="11564.8"/>
    <n v="11575.95"/>
    <n v="272544486"/>
    <n v="14500.53"/>
    <x v="1"/>
    <x v="7"/>
    <s v="Tue"/>
    <s v="Apr-2019"/>
    <s v=""/>
    <n v="-37"/>
    <n v="-3.1860982782152682E-3"/>
    <x v="0"/>
    <n v="-18.5"/>
    <n v="-1.5955909939669409E-3"/>
    <x v="1"/>
  </r>
  <r>
    <d v="2019-04-22T00:00:00"/>
    <n v="11727.05"/>
    <n v="11727.05"/>
    <n v="11583.95"/>
    <n v="11594.45"/>
    <n v="260356055"/>
    <n v="13754.12"/>
    <x v="1"/>
    <x v="7"/>
    <s v="Mon"/>
    <s v="Apr-2019"/>
    <s v=""/>
    <n v="-132.59999999999854"/>
    <n v="-1.1307191493171645E-2"/>
    <x v="2"/>
    <n v="-158.34999999999854"/>
    <n v="-1.3473385065686351E-2"/>
    <x v="0"/>
  </r>
  <r>
    <d v="2019-04-18T00:00:00"/>
    <n v="11856.15"/>
    <n v="11856.15"/>
    <n v="11738.5"/>
    <n v="11752.8"/>
    <n v="339653709"/>
    <n v="18271.27"/>
    <x v="1"/>
    <x v="7"/>
    <s v="Thu"/>
    <s v="Apr-2019"/>
    <s v="Expiry"/>
    <n v="-103.35000000000036"/>
    <n v="-8.7169949772902978E-3"/>
    <x v="0"/>
    <n v="-34.350000000000364"/>
    <n v="-2.9141904531630094E-3"/>
    <x v="1"/>
  </r>
  <r>
    <d v="2019-04-16T00:00:00"/>
    <n v="11736.2"/>
    <n v="11810.95"/>
    <n v="11731.55"/>
    <n v="11787.15"/>
    <n v="354315040"/>
    <n v="17585.48"/>
    <x v="1"/>
    <x v="7"/>
    <s v="Tue"/>
    <s v="Apr-2019"/>
    <s v=""/>
    <n v="50.949999999998909"/>
    <n v="4.3412688945313567E-3"/>
    <x v="0"/>
    <n v="96.799999999999272"/>
    <n v="8.2803337795702668E-3"/>
    <x v="1"/>
  </r>
  <r>
    <d v="2019-04-15T00:00:00"/>
    <n v="11667"/>
    <n v="11704.6"/>
    <n v="11648.25"/>
    <n v="11690.35"/>
    <n v="289996075"/>
    <n v="15635.79"/>
    <x v="1"/>
    <x v="7"/>
    <s v="Mon"/>
    <s v="Apr-2019"/>
    <s v=""/>
    <n v="23.350000000000364"/>
    <n v="2.0013713893889057E-3"/>
    <x v="0"/>
    <n v="46.899999999999636"/>
    <n v="4.0280157513451452E-3"/>
    <x v="1"/>
  </r>
  <r>
    <d v="2019-04-12T00:00:00"/>
    <n v="11612.85"/>
    <n v="11657.35"/>
    <n v="11578.8"/>
    <n v="11643.45"/>
    <n v="246006184"/>
    <n v="13598.61"/>
    <x v="1"/>
    <x v="7"/>
    <s v="Fri"/>
    <s v="Apr-2019"/>
    <s v=""/>
    <n v="30.600000000000364"/>
    <n v="2.6350120771387181E-3"/>
    <x v="0"/>
    <n v="46.75"/>
    <n v="4.0313192546155372E-3"/>
    <x v="1"/>
  </r>
  <r>
    <d v="2019-04-11T00:00:00"/>
    <n v="11592.55"/>
    <n v="11606.7"/>
    <n v="11550.55"/>
    <n v="11596.7"/>
    <n v="279775726"/>
    <n v="14332.2"/>
    <x v="1"/>
    <x v="7"/>
    <s v="Thu"/>
    <s v="Apr-2019"/>
    <s v="Expiry"/>
    <n v="4.1500000000014552"/>
    <n v="3.5798853574075206E-4"/>
    <x v="0"/>
    <n v="12.400000000001455"/>
    <n v="1.0704142675864278E-3"/>
    <x v="1"/>
  </r>
  <r>
    <d v="2019-04-10T00:00:00"/>
    <n v="11646.85"/>
    <n v="11680.05"/>
    <n v="11571.75"/>
    <n v="11584.3"/>
    <n v="359941110"/>
    <n v="22258.46"/>
    <x v="1"/>
    <x v="7"/>
    <s v="Wed"/>
    <s v="Apr-2019"/>
    <s v=""/>
    <n v="-62.550000000001091"/>
    <n v="-5.3705508356337627E-3"/>
    <x v="0"/>
    <n v="-87.650000000001455"/>
    <n v="-7.5094564318731192E-3"/>
    <x v="1"/>
  </r>
  <r>
    <d v="2019-04-09T00:00:00"/>
    <n v="11612.05"/>
    <n v="11683.9"/>
    <n v="11569.7"/>
    <n v="11671.95"/>
    <n v="300467538"/>
    <n v="15984.39"/>
    <x v="1"/>
    <x v="7"/>
    <s v="Tue"/>
    <s v="Apr-2019"/>
    <s v=""/>
    <n v="59.900000000001455"/>
    <n v="5.1584345572057867E-3"/>
    <x v="0"/>
    <n v="67.450000000000728"/>
    <n v="5.8124003619286248E-3"/>
    <x v="1"/>
  </r>
  <r>
    <d v="2019-04-08T00:00:00"/>
    <n v="11704.35"/>
    <n v="11710.3"/>
    <n v="11549.1"/>
    <n v="11604.5"/>
    <n v="260932608"/>
    <n v="14203.96"/>
    <x v="1"/>
    <x v="7"/>
    <s v="Mon"/>
    <s v="Apr-2019"/>
    <s v=""/>
    <n v="-99.850000000000364"/>
    <n v="-8.5310162460965674E-3"/>
    <x v="0"/>
    <n v="-61.450000000000728"/>
    <n v="-5.2674664300807672E-3"/>
    <x v="1"/>
  </r>
  <r>
    <d v="2019-04-05T00:00:00"/>
    <n v="11638.4"/>
    <n v="11689.65"/>
    <n v="11609.5"/>
    <n v="11665.95"/>
    <n v="266665797"/>
    <n v="15000.35"/>
    <x v="1"/>
    <x v="7"/>
    <s v="Fri"/>
    <s v="Apr-2019"/>
    <s v=""/>
    <n v="27.550000000001091"/>
    <n v="2.3671638713226124E-3"/>
    <x v="0"/>
    <n v="67.950000000000728"/>
    <n v="5.8587687532333788E-3"/>
    <x v="1"/>
  </r>
  <r>
    <d v="2019-04-04T00:00:00"/>
    <n v="11660.2"/>
    <n v="11662.55"/>
    <n v="11559.2"/>
    <n v="11598"/>
    <n v="349029830"/>
    <n v="19713.009999999998"/>
    <x v="1"/>
    <x v="7"/>
    <s v="Thu"/>
    <s v="Apr-2019"/>
    <s v="Expiry"/>
    <n v="-62.200000000000728"/>
    <n v="-5.3343853450198734E-3"/>
    <x v="0"/>
    <n v="-45.950000000000728"/>
    <n v="-3.9462553514916093E-3"/>
    <x v="1"/>
  </r>
  <r>
    <d v="2019-04-03T00:00:00"/>
    <n v="11735.3"/>
    <n v="11761"/>
    <n v="11629.15"/>
    <n v="11643.95"/>
    <n v="365760070"/>
    <n v="19050.95"/>
    <x v="1"/>
    <x v="7"/>
    <s v="Wed"/>
    <s v="Apr-2019"/>
    <s v=""/>
    <n v="-91.349999999998545"/>
    <n v="-7.7842066244577087E-3"/>
    <x v="0"/>
    <n v="-69.25"/>
    <n v="-5.9121333196735307E-3"/>
    <x v="1"/>
  </r>
  <r>
    <d v="2019-04-02T00:00:00"/>
    <n v="11711.55"/>
    <n v="11729.35"/>
    <n v="11655.85"/>
    <n v="11713.2"/>
    <n v="386131413"/>
    <n v="18673.7"/>
    <x v="1"/>
    <x v="7"/>
    <s v="Tue"/>
    <s v="Apr-2019"/>
    <s v=""/>
    <n v="1.6500000000014552"/>
    <n v="1.4088656070302013E-4"/>
    <x v="0"/>
    <n v="44.050000000001091"/>
    <n v="3.7749107689935509E-3"/>
    <x v="1"/>
  </r>
  <r>
    <d v="2019-04-01T00:00:00"/>
    <n v="11665.2"/>
    <n v="11738.1"/>
    <n v="11644.75"/>
    <n v="11669.15"/>
    <n v="379572660"/>
    <n v="18977.990000000002"/>
    <x v="1"/>
    <x v="7"/>
    <s v="Mon"/>
    <s v="Apr-2019"/>
    <s v=""/>
    <n v="3.9499999999989086"/>
    <n v="3.3861399718812437E-4"/>
    <x v="0"/>
    <n v="45.25"/>
    <n v="3.8928414731716553E-3"/>
    <x v="1"/>
  </r>
  <r>
    <d v="2019-03-29T00:00:00"/>
    <n v="11625.45"/>
    <n v="11630.35"/>
    <n v="11570.15"/>
    <n v="11623.9"/>
    <n v="416276981"/>
    <n v="20515.25"/>
    <x v="1"/>
    <x v="8"/>
    <s v="Fri"/>
    <s v="Mar-2019"/>
    <s v=""/>
    <n v="-1.5500000000010914"/>
    <n v="-1.3332817224288878E-4"/>
    <x v="0"/>
    <n v="53.899999999999636"/>
    <n v="4.6585998271391213E-3"/>
    <x v="1"/>
  </r>
  <r>
    <d v="2019-03-28T00:00:00"/>
    <n v="11463.65"/>
    <n v="11588.5"/>
    <n v="11452.45"/>
    <n v="11570"/>
    <n v="527678809"/>
    <n v="25719.65"/>
    <x v="1"/>
    <x v="8"/>
    <s v="Thu"/>
    <s v="Mar-2019"/>
    <s v="Expiry"/>
    <n v="106.35000000000036"/>
    <n v="9.2771499478787618E-3"/>
    <x v="0"/>
    <n v="124.95000000000073"/>
    <n v="1.0917383497669362E-2"/>
    <x v="0"/>
  </r>
  <r>
    <d v="2019-03-27T00:00:00"/>
    <n v="11531.45"/>
    <n v="11546.2"/>
    <n v="11413"/>
    <n v="11445.05"/>
    <n v="350446089"/>
    <n v="18356.52"/>
    <x v="1"/>
    <x v="8"/>
    <s v="Wed"/>
    <s v="Mar-2019"/>
    <s v=""/>
    <n v="-86.400000000001455"/>
    <n v="-7.49255297469108E-3"/>
    <x v="0"/>
    <n v="-38.200000000000728"/>
    <n v="-3.3265843728910133E-3"/>
    <x v="1"/>
  </r>
  <r>
    <d v="2019-03-26T00:00:00"/>
    <n v="11375.2"/>
    <n v="11496.75"/>
    <n v="11352.45"/>
    <n v="11483.25"/>
    <n v="282575496"/>
    <n v="14611.68"/>
    <x v="1"/>
    <x v="8"/>
    <s v="Tue"/>
    <s v="Mar-2019"/>
    <s v=""/>
    <n v="108.04999999999927"/>
    <n v="9.4987340881917907E-3"/>
    <x v="0"/>
    <n v="129"/>
    <n v="1.1361384503599973E-2"/>
    <x v="0"/>
  </r>
  <r>
    <d v="2019-03-25T00:00:00"/>
    <n v="11395.65"/>
    <n v="11395.65"/>
    <n v="11311.6"/>
    <n v="11354.25"/>
    <n v="294459196"/>
    <n v="14101.14"/>
    <x v="1"/>
    <x v="8"/>
    <s v="Mon"/>
    <s v="Mar-2019"/>
    <s v=""/>
    <n v="-41.399999999999636"/>
    <n v="-3.6329652104092032E-3"/>
    <x v="0"/>
    <n v="-102.64999999999964"/>
    <n v="-8.9596662273389513E-3"/>
    <x v="1"/>
  </r>
  <r>
    <d v="2019-03-22T00:00:00"/>
    <n v="11549.2"/>
    <n v="11572.8"/>
    <n v="11434.55"/>
    <n v="11456.9"/>
    <n v="386193935"/>
    <n v="19755.740000000002"/>
    <x v="1"/>
    <x v="8"/>
    <s v="Fri"/>
    <s v="Mar-2019"/>
    <s v=""/>
    <n v="-92.300000000001091"/>
    <n v="-7.9918955425484963E-3"/>
    <x v="0"/>
    <n v="-64.149999999999636"/>
    <n v="-5.5680688826104949E-3"/>
    <x v="1"/>
  </r>
  <r>
    <d v="2019-03-20T00:00:00"/>
    <n v="11553.35"/>
    <n v="11556.1"/>
    <n v="11503.1"/>
    <n v="11521.05"/>
    <n v="366298049"/>
    <n v="18311.439999999999"/>
    <x v="1"/>
    <x v="8"/>
    <s v="Wed"/>
    <s v="Mar-2019"/>
    <s v=""/>
    <n v="-32.300000000001091"/>
    <n v="-2.7957259149944467E-3"/>
    <x v="0"/>
    <n v="-11.350000000000364"/>
    <n v="-9.8418369116579064E-4"/>
    <x v="1"/>
  </r>
  <r>
    <d v="2019-03-19T00:00:00"/>
    <n v="11500.3"/>
    <n v="11543.85"/>
    <n v="11451.25"/>
    <n v="11532.4"/>
    <n v="326099667"/>
    <n v="16179.92"/>
    <x v="1"/>
    <x v="8"/>
    <s v="Tue"/>
    <s v="Mar-2019"/>
    <s v=""/>
    <n v="32.100000000000364"/>
    <n v="2.7912315330904727E-3"/>
    <x v="0"/>
    <n v="70.199999999998909"/>
    <n v="6.1244787213622955E-3"/>
    <x v="1"/>
  </r>
  <r>
    <d v="2019-03-18T00:00:00"/>
    <n v="11473.85"/>
    <n v="11530.15"/>
    <n v="11412.5"/>
    <n v="11462.2"/>
    <n v="320250041"/>
    <n v="16942.22"/>
    <x v="1"/>
    <x v="8"/>
    <s v="Mon"/>
    <s v="Mar-2019"/>
    <s v=""/>
    <n v="-11.649999999999636"/>
    <n v="-1.0153523011020395E-3"/>
    <x v="0"/>
    <n v="35.350000000000364"/>
    <n v="3.0935909721402101E-3"/>
    <x v="1"/>
  </r>
  <r>
    <d v="2019-03-15T00:00:00"/>
    <n v="11376.85"/>
    <n v="11487"/>
    <n v="11370.8"/>
    <n v="11426.85"/>
    <n v="463704896"/>
    <n v="25143.26"/>
    <x v="1"/>
    <x v="8"/>
    <s v="Fri"/>
    <s v="Mar-2019"/>
    <s v=""/>
    <n v="50"/>
    <n v="4.3948896223471347E-3"/>
    <x v="0"/>
    <n v="83.600000000000364"/>
    <n v="7.3700218191435759E-3"/>
    <x v="1"/>
  </r>
  <r>
    <d v="2019-03-14T00:00:00"/>
    <n v="11382.5"/>
    <n v="11383.45"/>
    <n v="11313.75"/>
    <n v="11343.25"/>
    <n v="294480678"/>
    <n v="15661.05"/>
    <x v="1"/>
    <x v="8"/>
    <s v="Thu"/>
    <s v="Mar-2019"/>
    <s v="Expiry"/>
    <n v="-39.25"/>
    <n v="-3.4482758620689655E-3"/>
    <x v="0"/>
    <n v="1.5499999999992724"/>
    <n v="1.3666381583001422E-4"/>
    <x v="1"/>
  </r>
  <r>
    <d v="2019-03-13T00:00:00"/>
    <n v="11326.2"/>
    <n v="11352.3"/>
    <n v="11276.6"/>
    <n v="11341.7"/>
    <n v="382996187"/>
    <n v="20851.669999999998"/>
    <x v="1"/>
    <x v="8"/>
    <s v="Wed"/>
    <s v="Mar-2019"/>
    <s v=""/>
    <n v="15.5"/>
    <n v="1.3685084141194751E-3"/>
    <x v="0"/>
    <n v="40.5"/>
    <n v="3.5836902275864506E-3"/>
    <x v="1"/>
  </r>
  <r>
    <d v="2019-03-12T00:00:00"/>
    <n v="11231.35"/>
    <n v="11320.4"/>
    <n v="11227"/>
    <n v="11301.2"/>
    <n v="391310519"/>
    <n v="20861.349999999999"/>
    <x v="1"/>
    <x v="8"/>
    <s v="Tue"/>
    <s v="Mar-2019"/>
    <s v=""/>
    <n v="69.850000000000364"/>
    <n v="6.219198938685052E-3"/>
    <x v="0"/>
    <n v="133.15000000000146"/>
    <n v="1.1922403642533967E-2"/>
    <x v="0"/>
  </r>
  <r>
    <d v="2019-03-11T00:00:00"/>
    <n v="11068.75"/>
    <n v="11180.9"/>
    <n v="11059.85"/>
    <n v="11168.05"/>
    <n v="352242287"/>
    <n v="17349.95"/>
    <x v="1"/>
    <x v="8"/>
    <s v="Mon"/>
    <s v="Mar-2019"/>
    <s v=""/>
    <n v="99.299999999999272"/>
    <n v="8.9712027103330799E-3"/>
    <x v="0"/>
    <n v="132.64999999999964"/>
    <n v="1.2020407053663631E-2"/>
    <x v="0"/>
  </r>
  <r>
    <d v="2019-03-08T00:00:00"/>
    <n v="11038.85"/>
    <n v="11049"/>
    <n v="11008.95"/>
    <n v="11035.4"/>
    <n v="326569833"/>
    <n v="14369.77"/>
    <x v="1"/>
    <x v="8"/>
    <s v="Fri"/>
    <s v="Mar-2019"/>
    <s v=""/>
    <n v="-3.4500000000007276"/>
    <n v="-3.1253255547459451E-4"/>
    <x v="0"/>
    <n v="-22.800000000001091"/>
    <n v="-2.0618183791214746E-3"/>
    <x v="1"/>
  </r>
  <r>
    <d v="2019-03-07T00:00:00"/>
    <n v="11077.95"/>
    <n v="11089.05"/>
    <n v="11027.1"/>
    <n v="11058.2"/>
    <n v="321208766"/>
    <n v="15321.68"/>
    <x v="1"/>
    <x v="8"/>
    <s v="Thu"/>
    <s v="Mar-2019"/>
    <s v="Expiry"/>
    <n v="-19.75"/>
    <n v="-1.7828208287634444E-3"/>
    <x v="0"/>
    <n v="5.2000000000007276"/>
    <n v="4.7046050845930766E-4"/>
    <x v="1"/>
  </r>
  <r>
    <d v="2019-03-06T00:00:00"/>
    <n v="11024.85"/>
    <n v="11062.3"/>
    <n v="10998.85"/>
    <n v="11053"/>
    <n v="372550850"/>
    <n v="17850.93"/>
    <x v="1"/>
    <x v="8"/>
    <s v="Wed"/>
    <s v="Mar-2019"/>
    <s v=""/>
    <n v="28.149999999999636"/>
    <n v="2.5533227209440161E-3"/>
    <x v="0"/>
    <n v="65.549999999999272"/>
    <n v="5.9658974557335208E-3"/>
    <x v="1"/>
  </r>
  <r>
    <d v="2019-03-05T00:00:00"/>
    <n v="10864.85"/>
    <n v="10994.9"/>
    <n v="10817"/>
    <n v="10987.45"/>
    <n v="373220239"/>
    <n v="17960.03"/>
    <x v="1"/>
    <x v="8"/>
    <s v="Tue"/>
    <s v="Mar-2019"/>
    <s v=""/>
    <n v="122.60000000000036"/>
    <n v="1.1284095040428571E-2"/>
    <x v="2"/>
    <n v="123.95000000000073"/>
    <n v="1.140976664979065E-2"/>
    <x v="0"/>
  </r>
  <r>
    <d v="2019-03-01T00:00:00"/>
    <n v="10842.65"/>
    <n v="10877.9"/>
    <n v="10823.1"/>
    <n v="10863.5"/>
    <n v="308526309"/>
    <n v="15010.06"/>
    <x v="1"/>
    <x v="8"/>
    <s v="Fri"/>
    <s v="Mar-2019"/>
    <s v=""/>
    <n v="20.850000000000364"/>
    <n v="1.9229616376070762E-3"/>
    <x v="0"/>
    <n v="71"/>
    <n v="6.5786425758628678E-3"/>
    <x v="1"/>
  </r>
  <r>
    <d v="2019-02-28T00:00:00"/>
    <n v="10865.7"/>
    <n v="10865.7"/>
    <n v="10784.85"/>
    <n v="10792.5"/>
    <n v="644159018"/>
    <n v="27123.34"/>
    <x v="1"/>
    <x v="9"/>
    <s v="Thu"/>
    <s v="Feb-2019"/>
    <s v="Expiry"/>
    <n v="-73.200000000000728"/>
    <n v="-6.7367956045170331E-3"/>
    <x v="0"/>
    <n v="-14.149999999999636"/>
    <n v="-1.3093789472222786E-3"/>
    <x v="1"/>
  </r>
  <r>
    <d v="2019-02-27T00:00:00"/>
    <n v="10881.2"/>
    <n v="10939.7"/>
    <n v="10751.2"/>
    <n v="10806.65"/>
    <n v="381080073"/>
    <n v="18313.849999999999"/>
    <x v="1"/>
    <x v="9"/>
    <s v="Wed"/>
    <s v="Feb-2019"/>
    <s v=""/>
    <n v="-74.550000000001091"/>
    <n v="-6.8512664044407864E-3"/>
    <x v="0"/>
    <n v="-28.649999999999636"/>
    <n v="-2.6441353723477556E-3"/>
    <x v="1"/>
  </r>
  <r>
    <d v="2019-02-26T00:00:00"/>
    <n v="10775.3"/>
    <n v="10888.75"/>
    <n v="10729.3"/>
    <n v="10835.3"/>
    <n v="414954476"/>
    <n v="19186.75"/>
    <x v="1"/>
    <x v="9"/>
    <s v="Tue"/>
    <s v="Feb-2019"/>
    <s v=""/>
    <n v="60"/>
    <n v="5.5682904420294565E-3"/>
    <x v="0"/>
    <n v="-44.800000000001091"/>
    <n v="-4.1176092131507145E-3"/>
    <x v="1"/>
  </r>
  <r>
    <d v="2019-02-25T00:00:00"/>
    <n v="10813.25"/>
    <n v="10887.1"/>
    <n v="10788.05"/>
    <n v="10880.1"/>
    <n v="385905142"/>
    <n v="16466.09"/>
    <x v="1"/>
    <x v="9"/>
    <s v="Mon"/>
    <s v="Feb-2019"/>
    <s v=""/>
    <n v="66.850000000000364"/>
    <n v="6.1822301343259761E-3"/>
    <x v="0"/>
    <n v="88.450000000000728"/>
    <n v="8.1961516542883375E-3"/>
    <x v="1"/>
  </r>
  <r>
    <d v="2019-02-22T00:00:00"/>
    <n v="10782.7"/>
    <n v="10801.55"/>
    <n v="10758.4"/>
    <n v="10791.65"/>
    <n v="396846597"/>
    <n v="24386.42"/>
    <x v="1"/>
    <x v="9"/>
    <s v="Fri"/>
    <s v="Feb-2019"/>
    <s v=""/>
    <n v="8.9499999999989086"/>
    <n v="8.3003329407281177E-4"/>
    <x v="0"/>
    <n v="1.7999999999992724"/>
    <n v="1.6682344981619506E-4"/>
    <x v="1"/>
  </r>
  <r>
    <d v="2019-02-21T00:00:00"/>
    <n v="10744.1"/>
    <n v="10808.85"/>
    <n v="10721.5"/>
    <n v="10789.85"/>
    <n v="279584955"/>
    <n v="14758.5"/>
    <x v="1"/>
    <x v="9"/>
    <s v="Thu"/>
    <s v="Feb-2019"/>
    <s v="Expiry"/>
    <n v="45.75"/>
    <n v="4.258150985191873E-3"/>
    <x v="0"/>
    <n v="54.399999999999636"/>
    <n v="5.0673236799574899E-3"/>
    <x v="1"/>
  </r>
  <r>
    <d v="2019-02-20T00:00:00"/>
    <n v="10655.45"/>
    <n v="10752.7"/>
    <n v="10646.4"/>
    <n v="10735.45"/>
    <n v="289195306"/>
    <n v="13209.71"/>
    <x v="1"/>
    <x v="9"/>
    <s v="Wed"/>
    <s v="Feb-2019"/>
    <s v=""/>
    <n v="80"/>
    <n v="7.5078950208578707E-3"/>
    <x v="0"/>
    <n v="131.10000000000036"/>
    <n v="1.2362851094126501E-2"/>
    <x v="0"/>
  </r>
  <r>
    <d v="2019-02-19T00:00:00"/>
    <n v="10636.7"/>
    <n v="10722.85"/>
    <n v="10585.65"/>
    <n v="10604.35"/>
    <n v="291507060"/>
    <n v="13765.01"/>
    <x v="1"/>
    <x v="9"/>
    <s v="Tue"/>
    <s v="Feb-2019"/>
    <s v=""/>
    <n v="-32.350000000000364"/>
    <n v="-3.0413568117931655E-3"/>
    <x v="0"/>
    <n v="-36.600000000000364"/>
    <n v="-3.4395425220492869E-3"/>
    <x v="1"/>
  </r>
  <r>
    <d v="2019-02-18T00:00:00"/>
    <n v="10738.65"/>
    <n v="10759.9"/>
    <n v="10628.4"/>
    <n v="10640.95"/>
    <n v="345440240"/>
    <n v="14903.19"/>
    <x v="1"/>
    <x v="9"/>
    <s v="Mon"/>
    <s v="Feb-2019"/>
    <s v=""/>
    <n v="-97.699999999998909"/>
    <n v="-9.0979778650015514E-3"/>
    <x v="0"/>
    <n v="-83.449999999998909"/>
    <n v="-7.7813210995485915E-3"/>
    <x v="1"/>
  </r>
  <r>
    <d v="2019-02-15T00:00:00"/>
    <n v="10780.25"/>
    <n v="10785.75"/>
    <n v="10620.4"/>
    <n v="10724.4"/>
    <n v="521876968"/>
    <n v="20733.95"/>
    <x v="1"/>
    <x v="9"/>
    <s v="Fri"/>
    <s v="Feb-2019"/>
    <s v=""/>
    <n v="-55.850000000000364"/>
    <n v="-5.1807703902971049E-3"/>
    <x v="0"/>
    <n v="-21.649999999999636"/>
    <n v="-2.0146937711996164E-3"/>
    <x v="1"/>
  </r>
  <r>
    <d v="2019-02-14T00:00:00"/>
    <n v="10786.1"/>
    <n v="10792.7"/>
    <n v="10718.75"/>
    <n v="10746.05"/>
    <n v="627041405"/>
    <n v="20797.41"/>
    <x v="1"/>
    <x v="9"/>
    <s v="Thu"/>
    <s v="Feb-2019"/>
    <s v="Expiry"/>
    <n v="-40.050000000001091"/>
    <n v="-3.7131122463171201E-3"/>
    <x v="0"/>
    <n v="-47.600000000000364"/>
    <n v="-4.4100003242647633E-3"/>
    <x v="1"/>
  </r>
  <r>
    <d v="2019-02-13T00:00:00"/>
    <n v="10870.55"/>
    <n v="10891.65"/>
    <n v="10772.1"/>
    <n v="10793.65"/>
    <n v="321958549"/>
    <n v="15360.98"/>
    <x v="1"/>
    <x v="9"/>
    <s v="Wed"/>
    <s v="Feb-2019"/>
    <s v=""/>
    <n v="-76.899999999999636"/>
    <n v="-7.0741590811872115E-3"/>
    <x v="0"/>
    <n v="-37.75"/>
    <n v="-3.4852373654375244E-3"/>
    <x v="1"/>
  </r>
  <r>
    <d v="2019-02-12T00:00:00"/>
    <n v="10879.7"/>
    <n v="10910.9"/>
    <n v="10823.8"/>
    <n v="10831.4"/>
    <n v="292314643"/>
    <n v="14424.78"/>
    <x v="1"/>
    <x v="9"/>
    <s v="Tue"/>
    <s v="Feb-2019"/>
    <s v=""/>
    <n v="-48.300000000001091"/>
    <n v="-4.4394606468929369E-3"/>
    <x v="0"/>
    <n v="-57.399999999999636"/>
    <n v="-5.2714716038497946E-3"/>
    <x v="1"/>
  </r>
  <r>
    <d v="2019-02-11T00:00:00"/>
    <n v="10930.9"/>
    <n v="10930.9"/>
    <n v="10857.1"/>
    <n v="10888.8"/>
    <n v="285985383"/>
    <n v="13818.92"/>
    <x v="1"/>
    <x v="9"/>
    <s v="Mon"/>
    <s v="Feb-2019"/>
    <s v=""/>
    <n v="-42.100000000000364"/>
    <n v="-3.8514669423378098E-3"/>
    <x v="0"/>
    <n v="-54.800000000001091"/>
    <n v="-5.0074929639242196E-3"/>
    <x v="1"/>
  </r>
  <r>
    <d v="2019-02-08T00:00:00"/>
    <n v="11023.5"/>
    <n v="11041.2"/>
    <n v="10925.45"/>
    <n v="10943.6"/>
    <n v="352787419"/>
    <n v="15507.05"/>
    <x v="1"/>
    <x v="9"/>
    <s v="Fri"/>
    <s v="Feb-2019"/>
    <s v=""/>
    <n v="-79.899999999999636"/>
    <n v="-7.2481516759649511E-3"/>
    <x v="0"/>
    <n v="-125.79999999999927"/>
    <n v="-1.1364662944694317E-2"/>
    <x v="0"/>
  </r>
  <r>
    <d v="2019-02-07T00:00:00"/>
    <n v="11070.45"/>
    <n v="11118.1"/>
    <n v="11043.6"/>
    <n v="11069.4"/>
    <n v="263544426"/>
    <n v="13542.69"/>
    <x v="1"/>
    <x v="9"/>
    <s v="Thu"/>
    <s v="Feb-2019"/>
    <s v="Expiry"/>
    <n v="-1.0500000000010914"/>
    <n v="-9.4847092936700079E-5"/>
    <x v="0"/>
    <n v="6.9499999999989086"/>
    <n v="6.2825142712499566E-4"/>
    <x v="1"/>
  </r>
  <r>
    <d v="2019-02-06T00:00:00"/>
    <n v="10965.1"/>
    <n v="11072.6"/>
    <n v="10962.7"/>
    <n v="11062.45"/>
    <n v="298510497"/>
    <n v="15172.85"/>
    <x v="1"/>
    <x v="9"/>
    <s v="Wed"/>
    <s v="Feb-2019"/>
    <s v=""/>
    <n v="97.350000000000364"/>
    <n v="8.8781680057637737E-3"/>
    <x v="0"/>
    <n v="128.10000000000036"/>
    <n v="1.1715374027720016E-2"/>
    <x v="0"/>
  </r>
  <r>
    <d v="2019-02-05T00:00:00"/>
    <n v="10908.65"/>
    <n v="10956.7"/>
    <n v="10886.7"/>
    <n v="10934.35"/>
    <n v="268095127"/>
    <n v="13435.13"/>
    <x v="1"/>
    <x v="9"/>
    <s v="Tue"/>
    <s v="Feb-2019"/>
    <s v=""/>
    <n v="25.700000000000728"/>
    <n v="2.3559285521123812E-3"/>
    <x v="0"/>
    <n v="22.100000000000364"/>
    <n v="2.0252468555980998E-3"/>
    <x v="1"/>
  </r>
  <r>
    <d v="2019-02-04T00:00:00"/>
    <n v="10876.75"/>
    <n v="10927.9"/>
    <n v="10814.15"/>
    <n v="10912.25"/>
    <n v="318300039"/>
    <n v="15478.81"/>
    <x v="1"/>
    <x v="9"/>
    <s v="Mon"/>
    <s v="Feb-2019"/>
    <s v=""/>
    <n v="35.5"/>
    <n v="3.2638426000413728E-3"/>
    <x v="0"/>
    <n v="18.600000000000364"/>
    <n v="1.7074167060627398E-3"/>
    <x v="1"/>
  </r>
  <r>
    <d v="2019-02-01T00:00:00"/>
    <n v="10851.35"/>
    <n v="10983.45"/>
    <n v="10813.45"/>
    <n v="10893.65"/>
    <n v="482272661"/>
    <n v="23112.37"/>
    <x v="1"/>
    <x v="9"/>
    <s v="Fri"/>
    <s v="Feb-2019"/>
    <s v=""/>
    <n v="42.299999999999272"/>
    <n v="3.8981324904273913E-3"/>
    <x v="0"/>
    <n v="62.699999999998909"/>
    <n v="5.788965880185847E-3"/>
    <x v="1"/>
  </r>
  <r>
    <d v="2019-01-31T00:00:00"/>
    <n v="10690.55"/>
    <n v="10838.05"/>
    <n v="10678.55"/>
    <n v="10830.95"/>
    <n v="604818027"/>
    <n v="27471.18"/>
    <x v="1"/>
    <x v="10"/>
    <s v="Thu"/>
    <s v="Jan-2019"/>
    <s v="Expiry"/>
    <n v="140.40000000000146"/>
    <n v="1.3133094181309798E-2"/>
    <x v="2"/>
    <n v="179.15000000000146"/>
    <n v="1.6818753637882936E-2"/>
    <x v="0"/>
  </r>
  <r>
    <d v="2019-01-30T00:00:00"/>
    <n v="10702.25"/>
    <n v="10710.2"/>
    <n v="10612.85"/>
    <n v="10651.8"/>
    <n v="410107910"/>
    <n v="21214.81"/>
    <x v="1"/>
    <x v="10"/>
    <s v="Wed"/>
    <s v="Jan-2019"/>
    <s v=""/>
    <n v="-50.450000000000728"/>
    <n v="-4.7139620173328716E-3"/>
    <x v="0"/>
    <n v="-0.40000000000145519"/>
    <n v="-3.755092844684245E-5"/>
    <x v="1"/>
  </r>
  <r>
    <d v="2019-01-29T00:00:00"/>
    <n v="10653.7"/>
    <n v="10690.35"/>
    <n v="10583.65"/>
    <n v="10652.2"/>
    <n v="356908994"/>
    <n v="18832.060000000001"/>
    <x v="1"/>
    <x v="10"/>
    <s v="Tue"/>
    <s v="Jan-2019"/>
    <s v=""/>
    <n v="-1.5"/>
    <n v="-1.4079615532631854E-4"/>
    <x v="0"/>
    <n v="-9.3499999999985448"/>
    <n v="-8.7698317786799715E-4"/>
    <x v="1"/>
  </r>
  <r>
    <d v="2019-01-28T00:00:00"/>
    <n v="10792.45"/>
    <n v="10804.45"/>
    <n v="10630.95"/>
    <n v="10661.55"/>
    <n v="419682627"/>
    <n v="21144.33"/>
    <x v="1"/>
    <x v="10"/>
    <s v="Mon"/>
    <s v="Jan-2019"/>
    <s v=""/>
    <n v="-130.90000000000146"/>
    <n v="-1.2128849334488595E-2"/>
    <x v="2"/>
    <n v="-119"/>
    <n v="-1.1038397855396989E-2"/>
    <x v="0"/>
  </r>
  <r>
    <d v="2019-01-25T00:00:00"/>
    <n v="10859.75"/>
    <n v="10931.7"/>
    <n v="10756.45"/>
    <n v="10780.55"/>
    <n v="463444758"/>
    <n v="20542.36"/>
    <x v="1"/>
    <x v="10"/>
    <s v="Fri"/>
    <s v="Jan-2019"/>
    <s v=""/>
    <n v="-79.200000000000728"/>
    <n v="-7.2929855659661343E-3"/>
    <x v="0"/>
    <n v="-69.25"/>
    <n v="-6.3826061309885905E-3"/>
    <x v="1"/>
  </r>
  <r>
    <d v="2019-01-24T00:00:00"/>
    <n v="10844.05"/>
    <n v="10866.6"/>
    <n v="10798.65"/>
    <n v="10849.8"/>
    <n v="361082096"/>
    <n v="15298.48"/>
    <x v="1"/>
    <x v="10"/>
    <s v="Thu"/>
    <s v="Jan-2019"/>
    <s v="Expiry"/>
    <n v="5.75"/>
    <n v="5.3024469640033012E-4"/>
    <x v="0"/>
    <n v="18.299999999999272"/>
    <n v="1.6895166874393457E-3"/>
    <x v="1"/>
  </r>
  <r>
    <d v="2019-01-23T00:00:00"/>
    <n v="10931.05"/>
    <n v="10944.8"/>
    <n v="10811.95"/>
    <n v="10831.5"/>
    <n v="298876314"/>
    <n v="14736.91"/>
    <x v="1"/>
    <x v="10"/>
    <s v="Wed"/>
    <s v="Jan-2019"/>
    <s v=""/>
    <n v="-99.549999999999272"/>
    <n v="-9.1070848637595913E-3"/>
    <x v="0"/>
    <n v="-91.25"/>
    <n v="-8.354123274816324E-3"/>
    <x v="1"/>
  </r>
  <r>
    <d v="2019-01-22T00:00:00"/>
    <n v="10949.8"/>
    <n v="10949.8"/>
    <n v="10864.15"/>
    <n v="10922.75"/>
    <n v="300768112"/>
    <n v="17483.62"/>
    <x v="1"/>
    <x v="10"/>
    <s v="Tue"/>
    <s v="Jan-2019"/>
    <s v=""/>
    <n v="-27.049999999999272"/>
    <n v="-2.4703647555205824E-3"/>
    <x v="0"/>
    <n v="-39.100000000000364"/>
    <n v="-3.5669161683475293E-3"/>
    <x v="1"/>
  </r>
  <r>
    <d v="2019-01-21T00:00:00"/>
    <n v="10919.35"/>
    <n v="10987.45"/>
    <n v="10885.75"/>
    <n v="10961.85"/>
    <n v="288829125"/>
    <n v="17289.7"/>
    <x v="1"/>
    <x v="10"/>
    <s v="Mon"/>
    <s v="Jan-2019"/>
    <s v=""/>
    <n v="42.5"/>
    <n v="3.8921730689097794E-3"/>
    <x v="0"/>
    <n v="54.899999999999636"/>
    <n v="5.0334878219850309E-3"/>
    <x v="1"/>
  </r>
  <r>
    <d v="2019-01-18T00:00:00"/>
    <n v="10914.85"/>
    <n v="10928.2"/>
    <n v="10852.2"/>
    <n v="10906.95"/>
    <n v="323814108"/>
    <n v="16408.830000000002"/>
    <x v="1"/>
    <x v="10"/>
    <s v="Fri"/>
    <s v="Jan-2019"/>
    <s v=""/>
    <n v="-7.8999999999996362"/>
    <n v="-7.2378456872972477E-4"/>
    <x v="0"/>
    <n v="1.75"/>
    <n v="1.6047390235850785E-4"/>
    <x v="1"/>
  </r>
  <r>
    <d v="2019-01-17T00:00:00"/>
    <n v="10920.85"/>
    <n v="10930.65"/>
    <n v="10844.65"/>
    <n v="10905.2"/>
    <n v="271676319"/>
    <n v="13215.83"/>
    <x v="1"/>
    <x v="10"/>
    <s v="Thu"/>
    <s v="Jan-2019"/>
    <s v="Expiry"/>
    <n v="-15.649999999999636"/>
    <n v="-1.4330386371023899E-3"/>
    <x v="0"/>
    <n v="14.900000000001455"/>
    <n v="1.3681900406785357E-3"/>
    <x v="1"/>
  </r>
  <r>
    <d v="2019-01-16T00:00:00"/>
    <n v="10899.65"/>
    <n v="10928.15"/>
    <n v="10876.9"/>
    <n v="10890.3"/>
    <n v="276539042"/>
    <n v="13081.63"/>
    <x v="1"/>
    <x v="10"/>
    <s v="Wed"/>
    <s v="Jan-2019"/>
    <s v=""/>
    <n v="-9.3500000000003638"/>
    <n v="-8.5782570999989578E-4"/>
    <x v="0"/>
    <n v="3.5"/>
    <n v="3.2149024506742112E-4"/>
    <x v="1"/>
  </r>
  <r>
    <d v="2019-01-15T00:00:00"/>
    <n v="10777.55"/>
    <n v="10896.95"/>
    <n v="10777.55"/>
    <n v="10886.8"/>
    <n v="310737078"/>
    <n v="14879.91"/>
    <x v="1"/>
    <x v="10"/>
    <s v="Tue"/>
    <s v="Jan-2019"/>
    <s v=""/>
    <n v="109.25"/>
    <n v="1.0136812169741733E-2"/>
    <x v="2"/>
    <n v="149.19999999999891"/>
    <n v="1.3895097600953556E-2"/>
    <x v="0"/>
  </r>
  <r>
    <d v="2019-01-14T00:00:00"/>
    <n v="10807"/>
    <n v="10808"/>
    <n v="10692.35"/>
    <n v="10737.6"/>
    <n v="298774178"/>
    <n v="12732.57"/>
    <x v="1"/>
    <x v="10"/>
    <s v="Mon"/>
    <s v="Jan-2019"/>
    <s v=""/>
    <n v="-69.399999999999636"/>
    <n v="-6.4217636716942389E-3"/>
    <x v="0"/>
    <n v="-57.350000000000364"/>
    <n v="-5.312669350020182E-3"/>
    <x v="1"/>
  </r>
  <r>
    <d v="2019-01-11T00:00:00"/>
    <n v="10834.75"/>
    <n v="10850.15"/>
    <n v="10739.4"/>
    <n v="10794.95"/>
    <n v="260792200"/>
    <n v="13084.6"/>
    <x v="1"/>
    <x v="10"/>
    <s v="Fri"/>
    <s v="Jan-2019"/>
    <s v=""/>
    <n v="-39.799999999999272"/>
    <n v="-3.6733657906273124E-3"/>
    <x v="0"/>
    <n v="-26.649999999999636"/>
    <n v="-2.4626672580764061E-3"/>
    <x v="1"/>
  </r>
  <r>
    <d v="2019-01-10T00:00:00"/>
    <n v="10859.35"/>
    <n v="10859.35"/>
    <n v="10801.8"/>
    <n v="10821.6"/>
    <n v="254365477"/>
    <n v="12031.26"/>
    <x v="1"/>
    <x v="10"/>
    <s v="Thu"/>
    <s v="Jan-2019"/>
    <s v="Expiry"/>
    <n v="-37.75"/>
    <n v="-3.4762669957225799E-3"/>
    <x v="0"/>
    <n v="-33.549999999999272"/>
    <n v="-3.0906988848610358E-3"/>
    <x v="1"/>
  </r>
  <r>
    <d v="2019-01-09T00:00:00"/>
    <n v="10862.4"/>
    <n v="10870.4"/>
    <n v="10749.4"/>
    <n v="10855.15"/>
    <n v="333010535"/>
    <n v="16213.3"/>
    <x v="1"/>
    <x v="10"/>
    <s v="Wed"/>
    <s v="Jan-2019"/>
    <s v=""/>
    <n v="-7.25"/>
    <n v="-6.6743997643246432E-4"/>
    <x v="0"/>
    <n v="53"/>
    <n v="4.9064306642659103E-3"/>
    <x v="1"/>
  </r>
  <r>
    <d v="2019-01-08T00:00:00"/>
    <n v="10786.25"/>
    <n v="10818.45"/>
    <n v="10733.25"/>
    <n v="10802.15"/>
    <n v="277697672"/>
    <n v="13433.48"/>
    <x v="1"/>
    <x v="10"/>
    <s v="Tue"/>
    <s v="Jan-2019"/>
    <s v=""/>
    <n v="15.899999999999636"/>
    <n v="1.4740989685942413E-3"/>
    <x v="0"/>
    <n v="30.350000000000364"/>
    <n v="2.8175421006703025E-3"/>
    <x v="1"/>
  </r>
  <r>
    <d v="2019-01-07T00:00:00"/>
    <n v="10804.85"/>
    <n v="10835.95"/>
    <n v="10750.15"/>
    <n v="10771.8"/>
    <n v="269371080"/>
    <n v="12731.29"/>
    <x v="1"/>
    <x v="10"/>
    <s v="Mon"/>
    <s v="Jan-2019"/>
    <s v=""/>
    <n v="-33.050000000001091"/>
    <n v="-3.058811552219706E-3"/>
    <x v="0"/>
    <n v="44.449999999998909"/>
    <n v="4.1436142197279766E-3"/>
    <x v="1"/>
  </r>
  <r>
    <d v="2019-01-04T00:00:00"/>
    <n v="10699.7"/>
    <n v="10741.05"/>
    <n v="10628.65"/>
    <n v="10727.35"/>
    <n v="296596655"/>
    <n v="14516.74"/>
    <x v="1"/>
    <x v="10"/>
    <s v="Fri"/>
    <s v="Jan-2019"/>
    <s v=""/>
    <n v="27.649999999999636"/>
    <n v="2.5841846033066006E-3"/>
    <x v="0"/>
    <n v="55.100000000000364"/>
    <n v="5.1629225327368047E-3"/>
    <x v="1"/>
  </r>
  <r>
    <d v="2019-01-03T00:00:00"/>
    <n v="10796.8"/>
    <n v="10814.05"/>
    <n v="10661.25"/>
    <n v="10672.25"/>
    <n v="286241745"/>
    <n v="15030.45"/>
    <x v="1"/>
    <x v="10"/>
    <s v="Thu"/>
    <s v="Jan-2019"/>
    <s v="Expiry"/>
    <n v="-124.54999999999927"/>
    <n v="-1.1535825429756898E-2"/>
    <x v="2"/>
    <n v="-120.25"/>
    <n v="-1.114199675700718E-2"/>
    <x v="0"/>
  </r>
  <r>
    <d v="2019-01-02T00:00:00"/>
    <n v="10868.85"/>
    <n v="10895.35"/>
    <n v="10735.05"/>
    <n v="10792.5"/>
    <n v="309665939"/>
    <n v="15352.25"/>
    <x v="1"/>
    <x v="10"/>
    <s v="Wed"/>
    <s v="Jan-2019"/>
    <s v=""/>
    <n v="-76.350000000000364"/>
    <n v="-7.0246622227742922E-3"/>
    <x v="0"/>
    <n v="-117.60000000000036"/>
    <n v="-1.0779002942227877E-2"/>
    <x v="0"/>
  </r>
  <r>
    <d v="2019-01-01T00:00:00"/>
    <n v="10881.7"/>
    <n v="10923.6"/>
    <n v="10807.1"/>
    <n v="10910.1"/>
    <n v="159404542"/>
    <n v="8688.26"/>
    <x v="1"/>
    <x v="10"/>
    <s v="Tue"/>
    <s v="Jan-2019"/>
    <s v=""/>
    <n v="28.399999999999636"/>
    <n v="2.6098863229090706E-3"/>
    <x v="0"/>
    <n v="47.550000000001091"/>
    <n v="4.3774251902178674E-3"/>
    <x v="1"/>
  </r>
  <r>
    <d v="2018-12-31T00:00:00"/>
    <n v="10913.2"/>
    <n v="10923.55"/>
    <n v="10853.2"/>
    <n v="10862.55"/>
    <n v="186494657"/>
    <n v="10176.129999999999"/>
    <x v="2"/>
    <x v="11"/>
    <s v="Mon"/>
    <s v="Dec-2018"/>
    <s v=""/>
    <n v="-50.650000000001455"/>
    <n v="-4.6411684932010271E-3"/>
    <x v="0"/>
    <n v="2.6499999999996362"/>
    <n v="2.4401697989849227E-4"/>
    <x v="1"/>
  </r>
  <r>
    <d v="2018-12-28T00:00:00"/>
    <n v="10820.95"/>
    <n v="10893.6"/>
    <n v="10817.15"/>
    <n v="10859.9"/>
    <n v="253086507"/>
    <n v="12615.01"/>
    <x v="2"/>
    <x v="11"/>
    <s v="Fri"/>
    <s v="Dec-2018"/>
    <s v=""/>
    <n v="38.949999999998909"/>
    <n v="3.5994991197629512E-3"/>
    <x v="0"/>
    <n v="80.100000000000364"/>
    <n v="7.4305645744819357E-3"/>
    <x v="1"/>
  </r>
  <r>
    <d v="2018-12-27T00:00:00"/>
    <n v="10817.9"/>
    <n v="10834.2"/>
    <n v="10764.45"/>
    <n v="10779.8"/>
    <n v="470160392"/>
    <n v="19119.88"/>
    <x v="2"/>
    <x v="11"/>
    <s v="Thu"/>
    <s v="Dec-2018"/>
    <s v="Expiry"/>
    <n v="-38.100000000000364"/>
    <n v="-3.521940487525339E-3"/>
    <x v="0"/>
    <n v="49.949999999998909"/>
    <n v="4.6552374916703316E-3"/>
    <x v="1"/>
  </r>
  <r>
    <d v="2018-12-26T00:00:00"/>
    <n v="10635.45"/>
    <n v="10747.5"/>
    <n v="10534.55"/>
    <n v="10729.85"/>
    <n v="271942701"/>
    <n v="12831.99"/>
    <x v="2"/>
    <x v="11"/>
    <s v="Wed"/>
    <s v="Dec-2018"/>
    <s v=""/>
    <n v="94.399999999999636"/>
    <n v="8.8759760988016152E-3"/>
    <x v="0"/>
    <n v="66.350000000000364"/>
    <n v="6.2221597036620589E-3"/>
    <x v="1"/>
  </r>
  <r>
    <d v="2018-12-24T00:00:00"/>
    <n v="10780.9"/>
    <n v="10782.3"/>
    <n v="10649.25"/>
    <n v="10663.5"/>
    <n v="230291344"/>
    <n v="10695.6"/>
    <x v="2"/>
    <x v="11"/>
    <s v="Mon"/>
    <s v="Dec-2018"/>
    <s v=""/>
    <n v="-117.39999999999964"/>
    <n v="-1.088962888070566E-2"/>
    <x v="2"/>
    <n v="-90.5"/>
    <n v="-8.4154733122559049E-3"/>
    <x v="1"/>
  </r>
  <r>
    <d v="2018-12-21T00:00:00"/>
    <n v="10944.25"/>
    <n v="10963.65"/>
    <n v="10738.65"/>
    <n v="10754"/>
    <n v="389235107"/>
    <n v="18663.849999999999"/>
    <x v="2"/>
    <x v="11"/>
    <s v="Fri"/>
    <s v="Dec-2018"/>
    <s v=""/>
    <n v="-190.25"/>
    <n v="-1.7383557575896019E-2"/>
    <x v="2"/>
    <n v="-197.70000000000073"/>
    <n v="-1.8051991928193862E-2"/>
    <x v="0"/>
  </r>
  <r>
    <d v="2018-12-20T00:00:00"/>
    <n v="10885.2"/>
    <n v="10962.55"/>
    <n v="10880.05"/>
    <n v="10951.7"/>
    <n v="328802751"/>
    <n v="14945.94"/>
    <x v="2"/>
    <x v="11"/>
    <s v="Thu"/>
    <s v="Dec-2018"/>
    <s v="Expiry"/>
    <n v="66.5"/>
    <n v="6.1092125087274457E-3"/>
    <x v="0"/>
    <n v="-15.599999999998545"/>
    <n v="-1.4224102559425333E-3"/>
    <x v="1"/>
  </r>
  <r>
    <d v="2018-12-19T00:00:00"/>
    <n v="10930.55"/>
    <n v="10985.15"/>
    <n v="10928"/>
    <n v="10967.3"/>
    <n v="321801803"/>
    <n v="17172.64"/>
    <x v="2"/>
    <x v="11"/>
    <s v="Wed"/>
    <s v="Dec-2018"/>
    <s v=""/>
    <n v="36.75"/>
    <n v="3.3621363975280295E-3"/>
    <x v="0"/>
    <n v="58.599999999998545"/>
    <n v="5.3718591582863715E-3"/>
    <x v="1"/>
  </r>
  <r>
    <d v="2018-12-18T00:00:00"/>
    <n v="10850.9"/>
    <n v="10915.4"/>
    <n v="10819.1"/>
    <n v="10908.7"/>
    <n v="294942271"/>
    <n v="13556.45"/>
    <x v="2"/>
    <x v="11"/>
    <s v="Tue"/>
    <s v="Dec-2018"/>
    <s v=""/>
    <n v="57.800000000001091"/>
    <n v="5.3267470901032258E-3"/>
    <x v="0"/>
    <n v="20.350000000000364"/>
    <n v="1.868970045966594E-3"/>
    <x v="1"/>
  </r>
  <r>
    <d v="2018-12-17T00:00:00"/>
    <n v="10853.2"/>
    <n v="10900.35"/>
    <n v="10844.85"/>
    <n v="10888.35"/>
    <n v="306145514"/>
    <n v="12528.59"/>
    <x v="2"/>
    <x v="11"/>
    <s v="Mon"/>
    <s v="Dec-2018"/>
    <s v=""/>
    <n v="35.149999999999636"/>
    <n v="3.23867615081263E-3"/>
    <x v="0"/>
    <n v="82.899999999999636"/>
    <n v="7.6720543799656312E-3"/>
    <x v="1"/>
  </r>
  <r>
    <d v="2018-12-14T00:00:00"/>
    <n v="10784.5"/>
    <n v="10815.75"/>
    <n v="10752.1"/>
    <n v="10805.45"/>
    <n v="350579275"/>
    <n v="14486.1"/>
    <x v="2"/>
    <x v="11"/>
    <s v="Fri"/>
    <s v="Dec-2018"/>
    <s v=""/>
    <n v="20.950000000000728"/>
    <n v="1.9426028095879018E-3"/>
    <x v="0"/>
    <n v="13.900000000001455"/>
    <n v="1.2880448128398103E-3"/>
    <x v="1"/>
  </r>
  <r>
    <d v="2018-12-13T00:00:00"/>
    <n v="10810.75"/>
    <n v="10838.6"/>
    <n v="10749.5"/>
    <n v="10791.55"/>
    <n v="387810061"/>
    <n v="17582.8"/>
    <x v="2"/>
    <x v="11"/>
    <s v="Thu"/>
    <s v="Dec-2018"/>
    <s v="Expiry"/>
    <n v="-19.200000000000728"/>
    <n v="-1.7760099900562614E-3"/>
    <x v="0"/>
    <n v="53.949999999998909"/>
    <n v="5.0244002384144419E-3"/>
    <x v="1"/>
  </r>
  <r>
    <d v="2018-12-12T00:00:00"/>
    <n v="10591"/>
    <n v="10752.2"/>
    <n v="10560.8"/>
    <n v="10737.6"/>
    <n v="371697496"/>
    <n v="17447.45"/>
    <x v="2"/>
    <x v="11"/>
    <s v="Wed"/>
    <s v="Dec-2018"/>
    <s v=""/>
    <n v="146.60000000000036"/>
    <n v="1.3841941270890412E-2"/>
    <x v="2"/>
    <n v="188.45000000000073"/>
    <n v="1.786399852120794E-2"/>
    <x v="0"/>
  </r>
  <r>
    <d v="2018-12-11T00:00:00"/>
    <n v="10350.049999999999"/>
    <n v="10567.15"/>
    <n v="10333.85"/>
    <n v="10549.15"/>
    <n v="438699334"/>
    <n v="20112.91"/>
    <x v="2"/>
    <x v="11"/>
    <s v="Tue"/>
    <s v="Dec-2018"/>
    <s v=""/>
    <n v="199.10000000000036"/>
    <n v="1.9236622045304165E-2"/>
    <x v="2"/>
    <n v="60.699999999998909"/>
    <n v="5.7873184312266261E-3"/>
    <x v="1"/>
  </r>
  <r>
    <d v="2018-12-10T00:00:00"/>
    <n v="10508.7"/>
    <n v="10558.85"/>
    <n v="10474.950000000001"/>
    <n v="10488.45"/>
    <n v="393097292"/>
    <n v="16524.36"/>
    <x v="2"/>
    <x v="11"/>
    <s v="Mon"/>
    <s v="Dec-2018"/>
    <s v=""/>
    <n v="-20.25"/>
    <n v="-1.9269747923149388E-3"/>
    <x v="0"/>
    <n v="-205.25"/>
    <n v="-1.9193543862274048E-2"/>
    <x v="0"/>
  </r>
  <r>
    <d v="2018-12-07T00:00:00"/>
    <n v="10644.8"/>
    <n v="10704.55"/>
    <n v="10599.35"/>
    <n v="10693.7"/>
    <n v="335849636"/>
    <n v="18597.830000000002"/>
    <x v="2"/>
    <x v="11"/>
    <s v="Fri"/>
    <s v="Dec-2018"/>
    <s v=""/>
    <n v="48.900000000001455"/>
    <n v="4.5937922741621688E-3"/>
    <x v="0"/>
    <n v="92.550000000001091"/>
    <n v="8.730184932766831E-3"/>
    <x v="1"/>
  </r>
  <r>
    <d v="2018-12-06T00:00:00"/>
    <n v="10718.15"/>
    <n v="10722.65"/>
    <n v="10588.25"/>
    <n v="10601.15"/>
    <n v="328275196"/>
    <n v="16488.87"/>
    <x v="2"/>
    <x v="11"/>
    <s v="Thu"/>
    <s v="Dec-2018"/>
    <s v="Expiry"/>
    <n v="-117"/>
    <n v="-1.0916062939966319E-2"/>
    <x v="2"/>
    <n v="-181.75"/>
    <n v="-1.6855391406764415E-2"/>
    <x v="0"/>
  </r>
  <r>
    <d v="2018-12-05T00:00:00"/>
    <n v="10820.45"/>
    <n v="10821.05"/>
    <n v="10747.95"/>
    <n v="10782.9"/>
    <n v="322019985"/>
    <n v="15176.26"/>
    <x v="2"/>
    <x v="11"/>
    <s v="Wed"/>
    <s v="Dec-2018"/>
    <s v=""/>
    <n v="-37.550000000001091"/>
    <n v="-3.4702808108721069E-3"/>
    <x v="0"/>
    <n v="-86.600000000000364"/>
    <n v="-7.9672478034868537E-3"/>
    <x v="1"/>
  </r>
  <r>
    <d v="2018-12-04T00:00:00"/>
    <n v="10877.1"/>
    <n v="10890.95"/>
    <n v="10833.35"/>
    <n v="10869.5"/>
    <n v="332137359"/>
    <n v="15857.16"/>
    <x v="2"/>
    <x v="11"/>
    <s v="Tue"/>
    <s v="Dec-2018"/>
    <s v=""/>
    <n v="-7.6000000000003638"/>
    <n v="-6.9871565031123773E-4"/>
    <x v="0"/>
    <n v="-14.25"/>
    <n v="-1.3092913747559435E-3"/>
    <x v="1"/>
  </r>
  <r>
    <d v="2018-12-03T00:00:00"/>
    <n v="10930.7"/>
    <n v="10941.2"/>
    <n v="10845.35"/>
    <n v="10883.75"/>
    <n v="422358631"/>
    <n v="18484.91"/>
    <x v="2"/>
    <x v="11"/>
    <s v="Mon"/>
    <s v="Dec-2018"/>
    <s v=""/>
    <n v="-46.950000000000728"/>
    <n v="-4.2952418417851303E-3"/>
    <x v="0"/>
    <n v="7"/>
    <n v="6.4357459719125657E-4"/>
    <x v="1"/>
  </r>
  <r>
    <d v="2018-11-30T00:00:00"/>
    <n v="10892.1"/>
    <n v="10922.45"/>
    <n v="10835.1"/>
    <n v="10876.75"/>
    <n v="467857329"/>
    <n v="19964.330000000002"/>
    <x v="2"/>
    <x v="0"/>
    <s v="Fri"/>
    <s v="Nov-2018"/>
    <s v=""/>
    <n v="-15.350000000000364"/>
    <n v="-1.4092782842611033E-3"/>
    <x v="0"/>
    <n v="18.049999999999272"/>
    <n v="1.6622615966919863E-3"/>
    <x v="1"/>
  </r>
  <r>
    <d v="2018-11-29T00:00:00"/>
    <n v="10808.7"/>
    <n v="10883.05"/>
    <n v="10782.35"/>
    <n v="10858.7"/>
    <n v="712650890"/>
    <n v="26283.43"/>
    <x v="2"/>
    <x v="0"/>
    <s v="Thu"/>
    <s v="Nov-2018"/>
    <s v="Expiry"/>
    <n v="50"/>
    <n v="4.625903207601284E-3"/>
    <x v="0"/>
    <n v="129.85000000000036"/>
    <n v="1.2102881483104001E-2"/>
    <x v="0"/>
  </r>
  <r>
    <d v="2018-11-28T00:00:00"/>
    <n v="10708.75"/>
    <n v="10757.8"/>
    <n v="10699.85"/>
    <n v="10728.85"/>
    <n v="437627174"/>
    <n v="17737.28"/>
    <x v="2"/>
    <x v="0"/>
    <s v="Wed"/>
    <s v="Nov-2018"/>
    <s v=""/>
    <n v="20.100000000000364"/>
    <n v="1.8769697677133526E-3"/>
    <x v="0"/>
    <n v="43.25"/>
    <n v="4.0475031818522121E-3"/>
    <x v="1"/>
  </r>
  <r>
    <d v="2018-11-27T00:00:00"/>
    <n v="10621.45"/>
    <n v="10695.15"/>
    <n v="10596.35"/>
    <n v="10685.6"/>
    <n v="382834178"/>
    <n v="17296.28"/>
    <x v="2"/>
    <x v="0"/>
    <s v="Tue"/>
    <s v="Nov-2018"/>
    <s v=""/>
    <n v="64.149999999999636"/>
    <n v="6.0396650174881616E-3"/>
    <x v="0"/>
    <n v="57"/>
    <n v="5.3628888094386842E-3"/>
    <x v="1"/>
  </r>
  <r>
    <d v="2018-11-26T00:00:00"/>
    <n v="10568.3"/>
    <n v="10637.8"/>
    <n v="10489.75"/>
    <n v="10628.6"/>
    <n v="332863041"/>
    <n v="15927.25"/>
    <x v="2"/>
    <x v="0"/>
    <s v="Mon"/>
    <s v="Nov-2018"/>
    <s v=""/>
    <n v="60.300000000001091"/>
    <n v="5.7057426454586923E-3"/>
    <x v="0"/>
    <n v="101.85000000000036"/>
    <n v="9.675350891775748E-3"/>
    <x v="1"/>
  </r>
  <r>
    <d v="2018-11-22T00:00:00"/>
    <n v="10612.65"/>
    <n v="10646.25"/>
    <n v="10512"/>
    <n v="10526.75"/>
    <n v="246926671"/>
    <n v="12254.36"/>
    <x v="2"/>
    <x v="0"/>
    <s v="Thu"/>
    <s v="Nov-2018"/>
    <s v="Expiry"/>
    <n v="-85.899999999999636"/>
    <n v="-8.0941140996828916E-3"/>
    <x v="0"/>
    <n v="-73.299999999999272"/>
    <n v="-6.9150617214069066E-3"/>
    <x v="1"/>
  </r>
  <r>
    <d v="2018-11-21T00:00:00"/>
    <n v="10670.95"/>
    <n v="10671.3"/>
    <n v="10562.35"/>
    <n v="10600.05"/>
    <n v="310191008"/>
    <n v="15382.32"/>
    <x v="2"/>
    <x v="0"/>
    <s v="Wed"/>
    <s v="Nov-2018"/>
    <s v=""/>
    <n v="-70.900000000001455"/>
    <n v="-6.6442069356525378E-3"/>
    <x v="0"/>
    <n v="-56.150000000001455"/>
    <n v="-5.2692329348174253E-3"/>
    <x v="1"/>
  </r>
  <r>
    <d v="2018-11-20T00:00:00"/>
    <n v="10740.1"/>
    <n v="10740.85"/>
    <n v="10640.85"/>
    <n v="10656.2"/>
    <n v="304322623"/>
    <n v="13077.24"/>
    <x v="2"/>
    <x v="0"/>
    <s v="Tue"/>
    <s v="Nov-2018"/>
    <s v=""/>
    <n v="-83.899999999999636"/>
    <n v="-7.8118453273246652E-3"/>
    <x v="0"/>
    <n v="-107.19999999999891"/>
    <n v="-9.9596781686083317E-3"/>
    <x v="1"/>
  </r>
  <r>
    <d v="2018-11-19T00:00:00"/>
    <n v="10731.25"/>
    <n v="10774.7"/>
    <n v="10688.8"/>
    <n v="10763.4"/>
    <n v="280522364"/>
    <n v="13540.9"/>
    <x v="2"/>
    <x v="0"/>
    <s v="Mon"/>
    <s v="Nov-2018"/>
    <s v=""/>
    <n v="32.149999999999636"/>
    <n v="2.9959231217239033E-3"/>
    <x v="0"/>
    <n v="81.199999999998909"/>
    <n v="7.6014304169552058E-3"/>
    <x v="1"/>
  </r>
  <r>
    <d v="2018-11-16T00:00:00"/>
    <n v="10644"/>
    <n v="10695.15"/>
    <n v="10631.15"/>
    <n v="10682.2"/>
    <n v="353384918"/>
    <n v="16728.88"/>
    <x v="2"/>
    <x v="0"/>
    <s v="Fri"/>
    <s v="Nov-2018"/>
    <s v=""/>
    <n v="38.200000000000728"/>
    <n v="3.5888763622698916E-3"/>
    <x v="0"/>
    <n v="65.5"/>
    <n v="6.1695253704069997E-3"/>
    <x v="1"/>
  </r>
  <r>
    <d v="2018-11-15T00:00:00"/>
    <n v="10580.6"/>
    <n v="10646.5"/>
    <n v="10557.5"/>
    <n v="10616.7"/>
    <n v="306011926"/>
    <n v="14937.67"/>
    <x v="2"/>
    <x v="0"/>
    <s v="Thu"/>
    <s v="Nov-2018"/>
    <s v="Expiry"/>
    <n v="36.100000000000364"/>
    <n v="3.4119048069107955E-3"/>
    <x v="0"/>
    <n v="40.400000000001455"/>
    <n v="3.819861388198279E-3"/>
    <x v="1"/>
  </r>
  <r>
    <d v="2018-11-14T00:00:00"/>
    <n v="10634.9"/>
    <n v="10651.6"/>
    <n v="10532.7"/>
    <n v="10576.3"/>
    <n v="396373781"/>
    <n v="19374.89"/>
    <x v="2"/>
    <x v="0"/>
    <s v="Wed"/>
    <s v="Nov-2018"/>
    <s v=""/>
    <n v="-58.600000000000364"/>
    <n v="-5.5101599450864949E-3"/>
    <x v="0"/>
    <n v="-6.2000000000007276"/>
    <n v="-5.8587290337828752E-4"/>
    <x v="1"/>
  </r>
  <r>
    <d v="2018-11-13T00:00:00"/>
    <n v="10451.9"/>
    <n v="10596.25"/>
    <n v="10440.549999999999"/>
    <n v="10582.5"/>
    <n v="262541595"/>
    <n v="13078.98"/>
    <x v="2"/>
    <x v="0"/>
    <s v="Tue"/>
    <s v="Nov-2018"/>
    <s v=""/>
    <n v="130.60000000000036"/>
    <n v="1.2495335776270378E-2"/>
    <x v="2"/>
    <n v="100.29999999999927"/>
    <n v="9.5686020110281496E-3"/>
    <x v="1"/>
  </r>
  <r>
    <d v="2018-11-12T00:00:00"/>
    <n v="10607.8"/>
    <n v="10645.5"/>
    <n v="10464.049999999999"/>
    <n v="10482.200000000001"/>
    <n v="267710127"/>
    <n v="13445.33"/>
    <x v="2"/>
    <x v="0"/>
    <s v="Mon"/>
    <s v="Nov-2018"/>
    <s v=""/>
    <n v="-125.59999999999854"/>
    <n v="-1.1840343897886324E-2"/>
    <x v="2"/>
    <n v="-103"/>
    <n v="-9.730567207043796E-3"/>
    <x v="1"/>
  </r>
  <r>
    <d v="2018-11-09T00:00:00"/>
    <n v="10614.7"/>
    <n v="10619.55"/>
    <n v="10544.85"/>
    <n v="10585.2"/>
    <n v="305817331"/>
    <n v="15294.83"/>
    <x v="2"/>
    <x v="0"/>
    <s v="Fri"/>
    <s v="Nov-2018"/>
    <s v=""/>
    <n v="-29.5"/>
    <n v="-2.7791647432334403E-3"/>
    <x v="0"/>
    <n v="-13.199999999998909"/>
    <n v="-1.2454710144926507E-3"/>
    <x v="1"/>
  </r>
  <r>
    <d v="2018-11-07T00:00:00"/>
    <n v="10614.45"/>
    <n v="10616.45"/>
    <n v="10582.3"/>
    <n v="10598.4"/>
    <n v="32194181"/>
    <n v="1534.08"/>
    <x v="2"/>
    <x v="0"/>
    <s v="Wed"/>
    <s v="Nov-2018"/>
    <s v=""/>
    <n v="-16.050000000001091"/>
    <n v="-1.5120896513715822E-3"/>
    <x v="0"/>
    <n v="68.399999999999636"/>
    <n v="6.495726495726461E-3"/>
    <x v="1"/>
  </r>
  <r>
    <d v="2018-11-06T00:00:00"/>
    <n v="10552"/>
    <n v="10600.25"/>
    <n v="10491.45"/>
    <n v="10530"/>
    <n v="309878810"/>
    <n v="14006.19"/>
    <x v="2"/>
    <x v="0"/>
    <s v="Tue"/>
    <s v="Nov-2018"/>
    <s v=""/>
    <n v="-22"/>
    <n v="-2.084912812736922E-3"/>
    <x v="0"/>
    <n v="6"/>
    <n v="5.7012542759407071E-4"/>
    <x v="1"/>
  </r>
  <r>
    <d v="2018-11-05T00:00:00"/>
    <n v="10558.75"/>
    <n v="10558.8"/>
    <n v="10477"/>
    <n v="10524"/>
    <n v="311176379"/>
    <n v="14761.17"/>
    <x v="2"/>
    <x v="0"/>
    <s v="Mon"/>
    <s v="Nov-2018"/>
    <s v=""/>
    <n v="-34.75"/>
    <n v="-3.2911092695631586E-3"/>
    <x v="0"/>
    <n v="-29"/>
    <n v="-2.7480337344830854E-3"/>
    <x v="1"/>
  </r>
  <r>
    <d v="2018-11-02T00:00:00"/>
    <n v="10462.299999999999"/>
    <n v="10606.95"/>
    <n v="10457.700000000001"/>
    <n v="10553"/>
    <n v="434175607"/>
    <n v="21758.799999999999"/>
    <x v="2"/>
    <x v="0"/>
    <s v="Fri"/>
    <s v="Nov-2018"/>
    <s v=""/>
    <n v="90.700000000000728"/>
    <n v="8.6692218728196217E-3"/>
    <x v="0"/>
    <n v="172.54999999999927"/>
    <n v="1.6622593432847253E-2"/>
    <x v="0"/>
  </r>
  <r>
    <d v="2018-11-01T00:00:00"/>
    <n v="10441.700000000001"/>
    <n v="10441.9"/>
    <n v="10341.9"/>
    <n v="10380.450000000001"/>
    <n v="359340403"/>
    <n v="18111.88"/>
    <x v="2"/>
    <x v="0"/>
    <s v="Thu"/>
    <s v="Nov-2018"/>
    <s v="Expiry"/>
    <n v="-61.25"/>
    <n v="-5.8659030617619736E-3"/>
    <x v="0"/>
    <n v="-6.1499999999996362"/>
    <n v="-5.921090636011434E-4"/>
    <x v="1"/>
  </r>
  <r>
    <d v="2018-10-31T00:00:00"/>
    <n v="10209.549999999999"/>
    <n v="10396"/>
    <n v="10105.1"/>
    <n v="10386.6"/>
    <n v="386618948"/>
    <n v="21513.85"/>
    <x v="2"/>
    <x v="1"/>
    <s v="Wed"/>
    <s v="Oct-2018"/>
    <s v=""/>
    <n v="177.05000000000109"/>
    <n v="1.734160663300548E-2"/>
    <x v="2"/>
    <n v="188.20000000000073"/>
    <n v="1.8453875117665587E-2"/>
    <x v="0"/>
  </r>
  <r>
    <d v="2018-10-30T00:00:00"/>
    <n v="10239.4"/>
    <n v="10285.1"/>
    <n v="10175.35"/>
    <n v="10198.4"/>
    <n v="298753965"/>
    <n v="14789.51"/>
    <x v="2"/>
    <x v="1"/>
    <s v="Tue"/>
    <s v="Oct-2018"/>
    <s v=""/>
    <n v="-41"/>
    <n v="-4.0041408676289624E-3"/>
    <x v="0"/>
    <n v="-52.450000000000728"/>
    <n v="-5.1166488632650685E-3"/>
    <x v="1"/>
  </r>
  <r>
    <d v="2018-10-29T00:00:00"/>
    <n v="10078.1"/>
    <n v="10275.299999999999"/>
    <n v="10020.35"/>
    <n v="10250.85"/>
    <n v="375749433"/>
    <n v="17514.849999999999"/>
    <x v="2"/>
    <x v="1"/>
    <s v="Mon"/>
    <s v="Oct-2018"/>
    <s v=""/>
    <n v="172.75"/>
    <n v="1.7141127791944908E-2"/>
    <x v="2"/>
    <n v="220.85000000000036"/>
    <n v="2.201894317048857E-2"/>
    <x v="2"/>
  </r>
  <r>
    <d v="2018-10-26T00:00:00"/>
    <n v="10122.35"/>
    <n v="10128.85"/>
    <n v="10004.549999999999"/>
    <n v="10030"/>
    <n v="375563273"/>
    <n v="16120.14"/>
    <x v="2"/>
    <x v="1"/>
    <s v="Fri"/>
    <s v="Oct-2018"/>
    <s v=""/>
    <n v="-92.350000000000364"/>
    <n v="-9.1233755007483798E-3"/>
    <x v="0"/>
    <n v="-94.899999999999636"/>
    <n v="-9.3729320783414796E-3"/>
    <x v="1"/>
  </r>
  <r>
    <d v="2018-10-25T00:00:00"/>
    <n v="10135.049999999999"/>
    <n v="10166.6"/>
    <n v="10079.299999999999"/>
    <n v="10124.9"/>
    <n v="522421914"/>
    <n v="23503.759999999998"/>
    <x v="2"/>
    <x v="1"/>
    <s v="Thu"/>
    <s v="Oct-2018"/>
    <s v="Expiry"/>
    <n v="-10.149999999999636"/>
    <n v="-1.0014750790572949E-3"/>
    <x v="0"/>
    <n v="-99.850000000000364"/>
    <n v="-9.7655199393628569E-3"/>
    <x v="1"/>
  </r>
  <r>
    <d v="2018-10-24T00:00:00"/>
    <n v="10278.15"/>
    <n v="10290.65"/>
    <n v="10126.700000000001"/>
    <n v="10224.75"/>
    <n v="362272428"/>
    <n v="19413.240000000002"/>
    <x v="2"/>
    <x v="1"/>
    <s v="Wed"/>
    <s v="Oct-2018"/>
    <s v=""/>
    <n v="-53.399999999999636"/>
    <n v="-5.1954875147764571E-3"/>
    <x v="0"/>
    <n v="77.950000000000728"/>
    <n v="7.6822249379115319E-3"/>
    <x v="1"/>
  </r>
  <r>
    <d v="2018-10-23T00:00:00"/>
    <n v="10152.6"/>
    <n v="10222.1"/>
    <n v="10102.35"/>
    <n v="10146.799999999999"/>
    <n v="312042090"/>
    <n v="18114.71"/>
    <x v="2"/>
    <x v="1"/>
    <s v="Tue"/>
    <s v="Oct-2018"/>
    <s v=""/>
    <n v="-5.8000000000010914"/>
    <n v="-5.7128223312265735E-4"/>
    <x v="0"/>
    <n v="-98.450000000000728"/>
    <n v="-9.6093311534614315E-3"/>
    <x v="1"/>
  </r>
  <r>
    <d v="2018-10-22T00:00:00"/>
    <n v="10405.85"/>
    <n v="10408.549999999999"/>
    <n v="10224"/>
    <n v="10245.25"/>
    <n v="306472776"/>
    <n v="17241.939999999999"/>
    <x v="2"/>
    <x v="1"/>
    <s v="Mon"/>
    <s v="Oct-2018"/>
    <s v=""/>
    <n v="-160.60000000000036"/>
    <n v="-1.5433626277526619E-2"/>
    <x v="2"/>
    <n v="-58.299999999999272"/>
    <n v="-5.6582440032803523E-3"/>
    <x v="1"/>
  </r>
  <r>
    <d v="2018-10-19T00:00:00"/>
    <n v="10339.700000000001"/>
    <n v="10380.1"/>
    <n v="10249.6"/>
    <n v="10303.549999999999"/>
    <n v="368552204"/>
    <n v="20505.66"/>
    <x v="2"/>
    <x v="1"/>
    <s v="Fri"/>
    <s v="Oct-2018"/>
    <s v=""/>
    <n v="-36.150000000001455"/>
    <n v="-3.4962329661403571E-3"/>
    <x v="0"/>
    <n v="-149.5"/>
    <n v="-1.4302045814379535E-2"/>
    <x v="0"/>
  </r>
  <r>
    <d v="2018-10-17T00:00:00"/>
    <n v="10688.7"/>
    <n v="10710.15"/>
    <n v="10436.450000000001"/>
    <n v="10453.049999999999"/>
    <n v="293586908"/>
    <n v="17173.14"/>
    <x v="2"/>
    <x v="1"/>
    <s v="Wed"/>
    <s v="Oct-2018"/>
    <s v=""/>
    <n v="-235.65000000000146"/>
    <n v="-2.2046647393976951E-2"/>
    <x v="1"/>
    <n v="-131.70000000000073"/>
    <n v="-1.2442428966201444E-2"/>
    <x v="0"/>
  </r>
  <r>
    <d v="2018-10-16T00:00:00"/>
    <n v="10550.15"/>
    <n v="10604.9"/>
    <n v="10525.3"/>
    <n v="10584.75"/>
    <n v="273444095"/>
    <n v="15453.03"/>
    <x v="2"/>
    <x v="1"/>
    <s v="Tue"/>
    <s v="Oct-2018"/>
    <s v=""/>
    <n v="34.600000000000364"/>
    <n v="3.2795742240631994E-3"/>
    <x v="0"/>
    <n v="72.25"/>
    <n v="6.8727705112960761E-3"/>
    <x v="1"/>
  </r>
  <r>
    <d v="2018-10-15T00:00:00"/>
    <n v="10524.2"/>
    <n v="10526.3"/>
    <n v="10410.15"/>
    <n v="10512.5"/>
    <n v="267517728"/>
    <n v="14372.15"/>
    <x v="2"/>
    <x v="1"/>
    <s v="Mon"/>
    <s v="Oct-2018"/>
    <s v=""/>
    <n v="-11.700000000000728"/>
    <n v="-1.1117234564148085E-3"/>
    <x v="0"/>
    <n v="40"/>
    <n v="3.8195273334924802E-3"/>
    <x v="1"/>
  </r>
  <r>
    <d v="2018-10-12T00:00:00"/>
    <n v="10331.549999999999"/>
    <n v="10492.45"/>
    <n v="10322.15"/>
    <n v="10472.5"/>
    <n v="354056762"/>
    <n v="18606.04"/>
    <x v="2"/>
    <x v="1"/>
    <s v="Fri"/>
    <s v="Oct-2018"/>
    <s v=""/>
    <n v="140.95000000000073"/>
    <n v="1.3642677042650981E-2"/>
    <x v="2"/>
    <n v="237.85000000000036"/>
    <n v="2.3239680887963961E-2"/>
    <x v="2"/>
  </r>
  <r>
    <d v="2018-10-11T00:00:00"/>
    <n v="10169.799999999999"/>
    <n v="10335.950000000001"/>
    <n v="10138.6"/>
    <n v="10234.65"/>
    <n v="498509417"/>
    <n v="21907.13"/>
    <x v="2"/>
    <x v="1"/>
    <s v="Thu"/>
    <s v="Oct-2018"/>
    <s v="Expiry"/>
    <n v="64.850000000000364"/>
    <n v="6.3767232393951078E-3"/>
    <x v="0"/>
    <n v="-225.45000000000073"/>
    <n v="-2.1553331230103032E-2"/>
    <x v="2"/>
  </r>
  <r>
    <d v="2018-10-10T00:00:00"/>
    <n v="10331.85"/>
    <n v="10482.35"/>
    <n v="10318.25"/>
    <n v="10460.1"/>
    <n v="373844130"/>
    <n v="19592.59"/>
    <x v="2"/>
    <x v="1"/>
    <s v="Wed"/>
    <s v="Oct-2018"/>
    <s v=""/>
    <n v="128.25"/>
    <n v="1.2413072199073737E-2"/>
    <x v="2"/>
    <n v="159.05000000000109"/>
    <n v="1.5440173574538625E-2"/>
    <x v="0"/>
  </r>
  <r>
    <d v="2018-10-09T00:00:00"/>
    <n v="10390.299999999999"/>
    <n v="10397.6"/>
    <n v="10279.35"/>
    <n v="10301.049999999999"/>
    <n v="443795275"/>
    <n v="18285.41"/>
    <x v="2"/>
    <x v="1"/>
    <s v="Tue"/>
    <s v="Oct-2018"/>
    <s v=""/>
    <n v="-89.25"/>
    <n v="-8.5897423558511307E-3"/>
    <x v="0"/>
    <n v="-47"/>
    <n v="-4.541918525712574E-3"/>
    <x v="1"/>
  </r>
  <r>
    <d v="2018-10-08T00:00:00"/>
    <n v="10310.15"/>
    <n v="10398.35"/>
    <n v="10198.4"/>
    <n v="10348.049999999999"/>
    <n v="470279031"/>
    <n v="22130.94"/>
    <x v="2"/>
    <x v="1"/>
    <s v="Mon"/>
    <s v="Oct-2018"/>
    <s v=""/>
    <n v="37.899999999999636"/>
    <n v="3.675989195113518E-3"/>
    <x v="0"/>
    <n v="31.599999999998545"/>
    <n v="3.0630691759276248E-3"/>
    <x v="1"/>
  </r>
  <r>
    <d v="2018-10-05T00:00:00"/>
    <n v="10514.1"/>
    <n v="10540.65"/>
    <n v="10261.9"/>
    <n v="10316.450000000001"/>
    <n v="625153832"/>
    <n v="25254.21"/>
    <x v="2"/>
    <x v="1"/>
    <s v="Fri"/>
    <s v="Oct-2018"/>
    <s v=""/>
    <n v="-197.64999999999964"/>
    <n v="-1.8798565735536055E-2"/>
    <x v="2"/>
    <n v="-282.79999999999927"/>
    <n v="-2.6681133099039959E-2"/>
    <x v="2"/>
  </r>
  <r>
    <d v="2018-10-04T00:00:00"/>
    <n v="10754.7"/>
    <n v="10754.7"/>
    <n v="10547.25"/>
    <n v="10599.25"/>
    <n v="438202008"/>
    <n v="23711.57"/>
    <x v="2"/>
    <x v="1"/>
    <s v="Thu"/>
    <s v="Oct-2018"/>
    <s v="Expiry"/>
    <n v="-155.45000000000073"/>
    <n v="-1.4454145629352814E-2"/>
    <x v="2"/>
    <n v="-259"/>
    <n v="-2.3852830796859532E-2"/>
    <x v="2"/>
  </r>
  <r>
    <d v="2018-10-03T00:00:00"/>
    <n v="10982.7"/>
    <n v="10989.05"/>
    <n v="10843.75"/>
    <n v="10858.25"/>
    <n v="398756507"/>
    <n v="21225.59"/>
    <x v="2"/>
    <x v="1"/>
    <s v="Wed"/>
    <s v="Oct-2018"/>
    <s v=""/>
    <n v="-124.45000000000073"/>
    <n v="-1.1331457656131982E-2"/>
    <x v="2"/>
    <n v="-150.04999999999927"/>
    <n v="-1.3630624165402404E-2"/>
    <x v="0"/>
  </r>
  <r>
    <d v="2018-10-01T00:00:00"/>
    <n v="10930.9"/>
    <n v="11035.65"/>
    <n v="10821.55"/>
    <n v="11008.3"/>
    <n v="398987274"/>
    <n v="20391.72"/>
    <x v="2"/>
    <x v="1"/>
    <s v="Mon"/>
    <s v="Oct-2018"/>
    <s v=""/>
    <n v="77.399999999999636"/>
    <n v="7.0808442122789195E-3"/>
    <x v="0"/>
    <n v="77.849999999998545"/>
    <n v="7.1223051201001371E-3"/>
    <x v="1"/>
  </r>
  <r>
    <d v="2018-09-28T00:00:00"/>
    <n v="11008.1"/>
    <n v="11034.1"/>
    <n v="10850.3"/>
    <n v="10930.45"/>
    <n v="492894147"/>
    <n v="23227.86"/>
    <x v="2"/>
    <x v="2"/>
    <s v="Fri"/>
    <s v="Sep-2018"/>
    <s v=""/>
    <n v="-77.649999999999636"/>
    <n v="-7.053896676083941E-3"/>
    <x v="0"/>
    <n v="-47.099999999998545"/>
    <n v="-4.2905748550449369E-3"/>
    <x v="1"/>
  </r>
  <r>
    <d v="2018-09-27T00:00:00"/>
    <n v="11079.8"/>
    <n v="11089.45"/>
    <n v="10953.35"/>
    <n v="10977.55"/>
    <n v="418210067"/>
    <n v="22582.86"/>
    <x v="2"/>
    <x v="2"/>
    <s v="Thu"/>
    <s v="Sep-2018"/>
    <s v="Expiry"/>
    <n v="-102.25"/>
    <n v="-9.2285059297099233E-3"/>
    <x v="0"/>
    <n v="-76.25"/>
    <n v="-6.8980802981780023E-3"/>
    <x v="1"/>
  </r>
  <r>
    <d v="2018-09-26T00:00:00"/>
    <n v="11145.55"/>
    <n v="11145.55"/>
    <n v="10993.05"/>
    <n v="11053.8"/>
    <n v="351041146"/>
    <n v="17803.68"/>
    <x v="2"/>
    <x v="2"/>
    <s v="Wed"/>
    <s v="Sep-2018"/>
    <s v=""/>
    <n v="-91.75"/>
    <n v="-8.2319849626083953E-3"/>
    <x v="0"/>
    <n v="-13.650000000001455"/>
    <n v="-1.2333464348157394E-3"/>
    <x v="1"/>
  </r>
  <r>
    <d v="2018-09-25T00:00:00"/>
    <n v="10969.95"/>
    <n v="11080.6"/>
    <n v="10882.85"/>
    <n v="11067.45"/>
    <n v="417548830"/>
    <n v="22878.57"/>
    <x v="2"/>
    <x v="2"/>
    <s v="Tue"/>
    <s v="Sep-2018"/>
    <s v=""/>
    <n v="97.5"/>
    <n v="8.8879165356268702E-3"/>
    <x v="0"/>
    <n v="100.05000000000109"/>
    <n v="9.1224902894032397E-3"/>
    <x v="1"/>
  </r>
  <r>
    <d v="2018-09-24T00:00:00"/>
    <n v="11164.4"/>
    <n v="11170.15"/>
    <n v="10943.6"/>
    <n v="10967.4"/>
    <n v="398815949"/>
    <n v="23023.34"/>
    <x v="2"/>
    <x v="2"/>
    <s v="Mon"/>
    <s v="Sep-2018"/>
    <s v=""/>
    <n v="-197"/>
    <n v="-1.764537279208914E-2"/>
    <x v="2"/>
    <n v="-175.70000000000073"/>
    <n v="-1.5767605065017877E-2"/>
    <x v="0"/>
  </r>
  <r>
    <d v="2018-09-21T00:00:00"/>
    <n v="11271.3"/>
    <n v="11346.8"/>
    <n v="10866.45"/>
    <n v="11143.1"/>
    <n v="741153209"/>
    <n v="35131.19"/>
    <x v="2"/>
    <x v="2"/>
    <s v="Fri"/>
    <s v="Sep-2018"/>
    <s v=""/>
    <n v="-128.19999999999891"/>
    <n v="-1.1374020742948809E-2"/>
    <x v="2"/>
    <n v="-91.25"/>
    <n v="-8.1224102863093998E-3"/>
    <x v="1"/>
  </r>
  <r>
    <d v="2018-09-19T00:00:00"/>
    <n v="11326.65"/>
    <n v="11332.05"/>
    <n v="11210.9"/>
    <n v="11234.35"/>
    <n v="258424384"/>
    <n v="15116.69"/>
    <x v="2"/>
    <x v="2"/>
    <s v="Wed"/>
    <s v="Sep-2018"/>
    <s v=""/>
    <n v="-92.299999999999272"/>
    <n v="-8.1489231149544893E-3"/>
    <x v="0"/>
    <n v="-44.549999999999272"/>
    <n v="-3.949853265832597E-3"/>
    <x v="1"/>
  </r>
  <r>
    <d v="2018-09-18T00:00:00"/>
    <n v="11381.55"/>
    <n v="11411.45"/>
    <n v="11268.95"/>
    <n v="11278.9"/>
    <n v="248298794"/>
    <n v="13814.11"/>
    <x v="2"/>
    <x v="2"/>
    <s v="Tue"/>
    <s v="Sep-2018"/>
    <s v=""/>
    <n v="-102.64999999999964"/>
    <n v="-9.0189824760247631E-3"/>
    <x v="0"/>
    <n v="-98.850000000000364"/>
    <n v="-8.6880094922107062E-3"/>
    <x v="1"/>
  </r>
  <r>
    <d v="2018-09-17T00:00:00"/>
    <n v="11464.95"/>
    <n v="11464.95"/>
    <n v="11366.9"/>
    <n v="11377.75"/>
    <n v="207620518"/>
    <n v="11294.84"/>
    <x v="2"/>
    <x v="2"/>
    <s v="Mon"/>
    <s v="Sep-2018"/>
    <s v=""/>
    <n v="-87.200000000000728"/>
    <n v="-7.6057898202783894E-3"/>
    <x v="0"/>
    <n v="-137.45000000000073"/>
    <n v="-1.1936397109906969E-2"/>
    <x v="0"/>
  </r>
  <r>
    <d v="2018-09-14T00:00:00"/>
    <n v="11443.5"/>
    <n v="11523.25"/>
    <n v="11430.55"/>
    <n v="11515.2"/>
    <n v="285218296"/>
    <n v="16423.36"/>
    <x v="2"/>
    <x v="2"/>
    <s v="Fri"/>
    <s v="Sep-2018"/>
    <s v=""/>
    <n v="71.700000000000728"/>
    <n v="6.2655656049286253E-3"/>
    <x v="0"/>
    <n v="145.30000000000109"/>
    <n v="1.2779356018962445E-2"/>
    <x v="0"/>
  </r>
  <r>
    <d v="2018-09-12T00:00:00"/>
    <n v="11340.1"/>
    <n v="11380.75"/>
    <n v="11250.2"/>
    <n v="11369.9"/>
    <n v="276509748"/>
    <n v="15567.9"/>
    <x v="2"/>
    <x v="2"/>
    <s v="Wed"/>
    <s v="Sep-2018"/>
    <s v=""/>
    <n v="29.799999999999272"/>
    <n v="2.627842787982405E-3"/>
    <x v="0"/>
    <n v="82.399999999999636"/>
    <n v="7.3001107419711749E-3"/>
    <x v="1"/>
  </r>
  <r>
    <d v="2018-09-11T00:00:00"/>
    <n v="11476.85"/>
    <n v="11479.4"/>
    <n v="11274"/>
    <n v="11287.5"/>
    <n v="318093125"/>
    <n v="18745.54"/>
    <x v="2"/>
    <x v="2"/>
    <s v="Tue"/>
    <s v="Sep-2018"/>
    <s v=""/>
    <n v="-189.35000000000036"/>
    <n v="-1.6498429447104418E-2"/>
    <x v="2"/>
    <n v="-150.60000000000036"/>
    <n v="-1.3166522411939077E-2"/>
    <x v="0"/>
  </r>
  <r>
    <d v="2018-09-10T00:00:00"/>
    <n v="11570.25"/>
    <n v="11573"/>
    <n v="11427.3"/>
    <n v="11438.1"/>
    <n v="295597988"/>
    <n v="16513.89"/>
    <x v="2"/>
    <x v="2"/>
    <s v="Mon"/>
    <s v="Sep-2018"/>
    <s v=""/>
    <n v="-132.14999999999964"/>
    <n v="-1.1421533674726097E-2"/>
    <x v="2"/>
    <n v="-151"/>
    <n v="-1.3029484601910415E-2"/>
    <x v="0"/>
  </r>
  <r>
    <d v="2018-09-07T00:00:00"/>
    <n v="11558.25"/>
    <n v="11603"/>
    <n v="11484.4"/>
    <n v="11589.1"/>
    <n v="305029077"/>
    <n v="16441.02"/>
    <x v="2"/>
    <x v="2"/>
    <s v="Fri"/>
    <s v="Sep-2018"/>
    <s v=""/>
    <n v="30.850000000000364"/>
    <n v="2.6690891787251843E-3"/>
    <x v="0"/>
    <n v="52.200000000000728"/>
    <n v="4.5246123308688409E-3"/>
    <x v="1"/>
  </r>
  <r>
    <d v="2018-09-06T00:00:00"/>
    <n v="11514.15"/>
    <n v="11562.25"/>
    <n v="11436.05"/>
    <n v="11536.9"/>
    <n v="255558129"/>
    <n v="15161"/>
    <x v="2"/>
    <x v="2"/>
    <s v="Thu"/>
    <s v="Sep-2018"/>
    <s v="Expiry"/>
    <n v="22.75"/>
    <n v="1.9758297399286966E-3"/>
    <x v="0"/>
    <n v="59.949999999998909"/>
    <n v="5.2235132156190365E-3"/>
    <x v="1"/>
  </r>
  <r>
    <d v="2018-09-05T00:00:00"/>
    <n v="11514.85"/>
    <n v="11542.65"/>
    <n v="11393.85"/>
    <n v="11476.95"/>
    <n v="253689858"/>
    <n v="15078.23"/>
    <x v="2"/>
    <x v="2"/>
    <s v="Wed"/>
    <s v="Sep-2018"/>
    <s v=""/>
    <n v="-37.899999999999636"/>
    <n v="-3.2914019722358203E-3"/>
    <x v="0"/>
    <n v="-43.349999999998545"/>
    <n v="-3.7629228405509012E-3"/>
    <x v="1"/>
  </r>
  <r>
    <d v="2018-09-04T00:00:00"/>
    <n v="11598.75"/>
    <n v="11602.55"/>
    <n v="11496.85"/>
    <n v="11520.3"/>
    <n v="262701030"/>
    <n v="16254.78"/>
    <x v="2"/>
    <x v="2"/>
    <s v="Tue"/>
    <s v="Sep-2018"/>
    <s v=""/>
    <n v="-78.450000000000728"/>
    <n v="-6.7636598771419962E-3"/>
    <x v="0"/>
    <n v="-62.050000000001091"/>
    <n v="-5.3572893238419744E-3"/>
    <x v="1"/>
  </r>
  <r>
    <d v="2018-09-03T00:00:00"/>
    <n v="11751.8"/>
    <n v="11751.8"/>
    <n v="11567.4"/>
    <n v="11582.35"/>
    <n v="241726864"/>
    <n v="16139.58"/>
    <x v="2"/>
    <x v="2"/>
    <s v="Mon"/>
    <s v="Sep-2018"/>
    <s v=""/>
    <n v="-169.44999999999891"/>
    <n v="-1.4419067717285771E-2"/>
    <x v="2"/>
    <n v="-98.149999999999636"/>
    <n v="-8.4028937117417608E-3"/>
    <x v="1"/>
  </r>
  <r>
    <d v="2018-08-31T00:00:00"/>
    <n v="11675.85"/>
    <n v="11727.65"/>
    <n v="11640.1"/>
    <n v="11680.5"/>
    <n v="357230312"/>
    <n v="20755.73"/>
    <x v="2"/>
    <x v="3"/>
    <s v="Fri"/>
    <s v="Aug-2018"/>
    <s v=""/>
    <n v="4.6499999999996362"/>
    <n v="3.9825794267651915E-4"/>
    <x v="0"/>
    <n v="3.7000000000007276"/>
    <n v="3.1686763496854685E-4"/>
    <x v="1"/>
  </r>
  <r>
    <d v="2018-08-30T00:00:00"/>
    <n v="11694.75"/>
    <n v="11698.8"/>
    <n v="11639.7"/>
    <n v="11676.8"/>
    <n v="323450305"/>
    <n v="18275.54"/>
    <x v="2"/>
    <x v="3"/>
    <s v="Thu"/>
    <s v="Aug-2018"/>
    <s v="Expiry"/>
    <n v="-17.950000000000728"/>
    <n v="-1.5348767609398002E-3"/>
    <x v="0"/>
    <n v="-15.100000000000364"/>
    <n v="-1.2914924007218984E-3"/>
    <x v="1"/>
  </r>
  <r>
    <d v="2018-08-29T00:00:00"/>
    <n v="11744.95"/>
    <n v="11753.2"/>
    <n v="11678.85"/>
    <n v="11691.9"/>
    <n v="259351550"/>
    <n v="14324.65"/>
    <x v="2"/>
    <x v="3"/>
    <s v="Wed"/>
    <s v="Aug-2018"/>
    <s v=""/>
    <n v="-53.050000000001091"/>
    <n v="-4.516834894997517E-3"/>
    <x v="0"/>
    <n v="-46.600000000000364"/>
    <n v="-3.9698428248924793E-3"/>
    <x v="1"/>
  </r>
  <r>
    <d v="2018-08-28T00:00:00"/>
    <n v="11731.95"/>
    <n v="11760.2"/>
    <n v="11710.5"/>
    <n v="11738.5"/>
    <n v="249420312"/>
    <n v="13946.7"/>
    <x v="2"/>
    <x v="3"/>
    <s v="Tue"/>
    <s v="Aug-2018"/>
    <s v=""/>
    <n v="6.5499999999992724"/>
    <n v="5.5830445919043906E-4"/>
    <x v="0"/>
    <n v="46.549999999999272"/>
    <n v="3.9813717985450903E-3"/>
    <x v="1"/>
  </r>
  <r>
    <d v="2018-08-27T00:00:00"/>
    <n v="11605.85"/>
    <n v="11700.95"/>
    <n v="11595.6"/>
    <n v="11691.95"/>
    <n v="205689327"/>
    <n v="11707.5"/>
    <x v="2"/>
    <x v="3"/>
    <s v="Mon"/>
    <s v="Aug-2018"/>
    <s v=""/>
    <n v="86.100000000000364"/>
    <n v="7.4186724798270152E-3"/>
    <x v="0"/>
    <n v="134.85000000000036"/>
    <n v="1.1668152045063239E-2"/>
    <x v="0"/>
  </r>
  <r>
    <d v="2018-08-24T00:00:00"/>
    <n v="11566.6"/>
    <n v="11604.6"/>
    <n v="11532"/>
    <n v="11557.1"/>
    <n v="225604574"/>
    <n v="13019.55"/>
    <x v="2"/>
    <x v="3"/>
    <s v="Fri"/>
    <s v="Aug-2018"/>
    <s v=""/>
    <n v="-9.5"/>
    <n v="-8.21330382307679E-4"/>
    <x v="0"/>
    <n v="-25.649999999999636"/>
    <n v="-2.214500010791879E-3"/>
    <x v="1"/>
  </r>
  <r>
    <d v="2018-08-23T00:00:00"/>
    <n v="11620.7"/>
    <n v="11620.7"/>
    <n v="11546.7"/>
    <n v="11582.75"/>
    <n v="256163842"/>
    <n v="16117.77"/>
    <x v="2"/>
    <x v="3"/>
    <s v="Thu"/>
    <s v="Aug-2018"/>
    <s v="Expiry"/>
    <n v="-37.950000000000728"/>
    <n v="-3.2657240957946359E-3"/>
    <x v="0"/>
    <n v="11.850000000000364"/>
    <n v="1.0241208549032802E-3"/>
    <x v="1"/>
  </r>
  <r>
    <d v="2018-08-21T00:00:00"/>
    <n v="11576.2"/>
    <n v="11581.75"/>
    <n v="11539.6"/>
    <n v="11570.9"/>
    <n v="231063669"/>
    <n v="13528.83"/>
    <x v="2"/>
    <x v="3"/>
    <s v="Tue"/>
    <s v="Aug-2018"/>
    <s v=""/>
    <n v="-5.3000000000010914"/>
    <n v="-4.5783590470111879E-4"/>
    <x v="0"/>
    <n v="19.149999999999636"/>
    <n v="1.6577574826324702E-3"/>
    <x v="1"/>
  </r>
  <r>
    <d v="2018-08-20T00:00:00"/>
    <n v="11502.1"/>
    <n v="11565.3"/>
    <n v="11499.65"/>
    <n v="11551.75"/>
    <n v="239843358"/>
    <n v="14119.93"/>
    <x v="2"/>
    <x v="3"/>
    <s v="Mon"/>
    <s v="Aug-2018"/>
    <s v=""/>
    <n v="49.649999999999636"/>
    <n v="4.3166030550942551E-3"/>
    <x v="0"/>
    <n v="81"/>
    <n v="7.0614388771440403E-3"/>
    <x v="1"/>
  </r>
  <r>
    <d v="2018-08-17T00:00:00"/>
    <n v="11437.15"/>
    <n v="11486.45"/>
    <n v="11431.8"/>
    <n v="11470.75"/>
    <n v="241985503"/>
    <n v="13275.31"/>
    <x v="2"/>
    <x v="3"/>
    <s v="Fri"/>
    <s v="Aug-2018"/>
    <s v=""/>
    <n v="33.600000000000364"/>
    <n v="2.937794817764947E-3"/>
    <x v="0"/>
    <n v="85.700000000000728"/>
    <n v="7.5274153385361271E-3"/>
    <x v="1"/>
  </r>
  <r>
    <d v="2018-08-16T00:00:00"/>
    <n v="11397.15"/>
    <n v="11449.85"/>
    <n v="11366.25"/>
    <n v="11385.05"/>
    <n v="299610298"/>
    <n v="17081.62"/>
    <x v="2"/>
    <x v="3"/>
    <s v="Thu"/>
    <s v="Aug-2018"/>
    <s v="Expiry"/>
    <n v="-12.100000000000364"/>
    <n v="-1.0616689260034627E-3"/>
    <x v="0"/>
    <n v="-50.050000000001091"/>
    <n v="-4.3768747103218241E-3"/>
    <x v="1"/>
  </r>
  <r>
    <d v="2018-08-14T00:00:00"/>
    <n v="11381.7"/>
    <n v="11452.45"/>
    <n v="11370.8"/>
    <n v="11435.1"/>
    <n v="239841680"/>
    <n v="13935.35"/>
    <x v="2"/>
    <x v="3"/>
    <s v="Tue"/>
    <s v="Aug-2018"/>
    <s v=""/>
    <n v="53.399999999999636"/>
    <n v="4.6917420069057907E-3"/>
    <x v="0"/>
    <n v="79.350000000000364"/>
    <n v="6.9876494287035521E-3"/>
    <x v="1"/>
  </r>
  <r>
    <d v="2018-08-13T00:00:00"/>
    <n v="11369.6"/>
    <n v="11406.3"/>
    <n v="11340.3"/>
    <n v="11355.75"/>
    <n v="254466760"/>
    <n v="12899.22"/>
    <x v="2"/>
    <x v="3"/>
    <s v="Mon"/>
    <s v="Aug-2018"/>
    <s v=""/>
    <n v="-13.850000000000364"/>
    <n v="-1.2181607092598124E-3"/>
    <x v="0"/>
    <n v="-73.75"/>
    <n v="-6.4526007261909973E-3"/>
    <x v="1"/>
  </r>
  <r>
    <d v="2018-08-10T00:00:00"/>
    <n v="11474.95"/>
    <n v="11478.75"/>
    <n v="11419.65"/>
    <n v="11429.5"/>
    <n v="336424182"/>
    <n v="15738.26"/>
    <x v="2"/>
    <x v="3"/>
    <s v="Fri"/>
    <s v="Aug-2018"/>
    <s v=""/>
    <n v="-45.450000000000728"/>
    <n v="-3.9608015721202027E-3"/>
    <x v="0"/>
    <n v="-41.200000000000728"/>
    <n v="-3.5917598751602541E-3"/>
    <x v="1"/>
  </r>
  <r>
    <d v="2018-08-09T00:00:00"/>
    <n v="11493.25"/>
    <n v="11495.2"/>
    <n v="11454.1"/>
    <n v="11470.7"/>
    <n v="311521403"/>
    <n v="15842.76"/>
    <x v="2"/>
    <x v="3"/>
    <s v="Thu"/>
    <s v="Aug-2018"/>
    <s v="Expiry"/>
    <n v="-22.549999999999272"/>
    <n v="-1.9620211863484458E-3"/>
    <x v="0"/>
    <n v="20.700000000000728"/>
    <n v="1.8078602620087971E-3"/>
    <x v="1"/>
  </r>
  <r>
    <d v="2018-08-08T00:00:00"/>
    <n v="11412.5"/>
    <n v="11459.95"/>
    <n v="11379.3"/>
    <n v="11450"/>
    <n v="217047641"/>
    <n v="12422.62"/>
    <x v="2"/>
    <x v="3"/>
    <s v="Wed"/>
    <s v="Aug-2018"/>
    <s v=""/>
    <n v="37.5"/>
    <n v="3.2858707557502738E-3"/>
    <x v="0"/>
    <n v="60.549999999999272"/>
    <n v="5.3163234396743711E-3"/>
    <x v="1"/>
  </r>
  <r>
    <d v="2018-08-07T00:00:00"/>
    <n v="11423.15"/>
    <n v="11428.95"/>
    <n v="11359.7"/>
    <n v="11389.45"/>
    <n v="233409612"/>
    <n v="12457.71"/>
    <x v="2"/>
    <x v="3"/>
    <s v="Tue"/>
    <s v="Aug-2018"/>
    <s v=""/>
    <n v="-33.699999999998909"/>
    <n v="-2.9501494771581316E-3"/>
    <x v="0"/>
    <n v="2.3500000000003638"/>
    <n v="2.0637387921423046E-4"/>
    <x v="1"/>
  </r>
  <r>
    <d v="2018-08-06T00:00:00"/>
    <n v="11401.5"/>
    <n v="11427.65"/>
    <n v="11370.6"/>
    <n v="11387.1"/>
    <n v="210002582"/>
    <n v="11321.55"/>
    <x v="2"/>
    <x v="3"/>
    <s v="Mon"/>
    <s v="Aug-2018"/>
    <s v=""/>
    <n v="-14.399999999999636"/>
    <n v="-1.2629917116168607E-3"/>
    <x v="0"/>
    <n v="26.300000000001091"/>
    <n v="2.3149778184635848E-3"/>
    <x v="1"/>
  </r>
  <r>
    <d v="2018-08-03T00:00:00"/>
    <n v="11297.8"/>
    <n v="11368"/>
    <n v="11294.55"/>
    <n v="11360.8"/>
    <n v="225146360"/>
    <n v="12984.66"/>
    <x v="2"/>
    <x v="3"/>
    <s v="Fri"/>
    <s v="Aug-2018"/>
    <s v=""/>
    <n v="63"/>
    <n v="5.5763068916072156E-3"/>
    <x v="0"/>
    <n v="116.09999999999854"/>
    <n v="1.0324864158225523E-2"/>
    <x v="0"/>
  </r>
  <r>
    <d v="2018-08-02T00:00:00"/>
    <n v="11328.9"/>
    <n v="11328.9"/>
    <n v="11234.95"/>
    <n v="11244.7"/>
    <n v="216533127"/>
    <n v="12267.66"/>
    <x v="2"/>
    <x v="3"/>
    <s v="Thu"/>
    <s v="Aug-2018"/>
    <s v="Expiry"/>
    <n v="-84.199999999998909"/>
    <n v="-7.4323191130647205E-3"/>
    <x v="0"/>
    <n v="-101.5"/>
    <n v="-8.9457263224691965E-3"/>
    <x v="1"/>
  </r>
  <r>
    <d v="2018-08-01T00:00:00"/>
    <n v="11359.8"/>
    <n v="11390.55"/>
    <n v="11313.55"/>
    <n v="11346.2"/>
    <n v="278012697"/>
    <n v="14436.12"/>
    <x v="2"/>
    <x v="3"/>
    <s v="Wed"/>
    <s v="Aug-2018"/>
    <s v=""/>
    <n v="-13.599999999998545"/>
    <n v="-1.1972041761297335E-3"/>
    <x v="0"/>
    <n v="-10.299999999999272"/>
    <n v="-9.0696957689422552E-4"/>
    <x v="1"/>
  </r>
  <r>
    <d v="2018-07-31T00:00:00"/>
    <n v="11311.05"/>
    <n v="11366"/>
    <n v="11267.75"/>
    <n v="11356.5"/>
    <n v="264430889"/>
    <n v="15297.4"/>
    <x v="2"/>
    <x v="4"/>
    <s v="Tue"/>
    <s v="Jul-2018"/>
    <s v=""/>
    <n v="45.450000000000728"/>
    <n v="4.0181945973186157E-3"/>
    <x v="0"/>
    <n v="36.950000000000728"/>
    <n v="3.2642640387648566E-3"/>
    <x v="1"/>
  </r>
  <r>
    <d v="2018-07-30T00:00:00"/>
    <n v="11296.65"/>
    <n v="11328.1"/>
    <n v="11261.45"/>
    <n v="11319.55"/>
    <n v="287435926"/>
    <n v="14716.66"/>
    <x v="2"/>
    <x v="4"/>
    <s v="Mon"/>
    <s v="Jul-2018"/>
    <s v=""/>
    <n v="22.899999999999636"/>
    <n v="2.027149641707908E-3"/>
    <x v="0"/>
    <n v="41.199999999998909"/>
    <n v="3.6530166203388712E-3"/>
    <x v="1"/>
  </r>
  <r>
    <d v="2018-07-27T00:00:00"/>
    <n v="11232.75"/>
    <n v="11283.4"/>
    <n v="11210.25"/>
    <n v="11278.35"/>
    <n v="324343457"/>
    <n v="15203.09"/>
    <x v="2"/>
    <x v="4"/>
    <s v="Fri"/>
    <s v="Jul-2018"/>
    <s v=""/>
    <n v="45.600000000000364"/>
    <n v="4.0595579889163708E-3"/>
    <x v="0"/>
    <n v="111.05000000000109"/>
    <n v="9.9442121193127342E-3"/>
    <x v="1"/>
  </r>
  <r>
    <d v="2018-07-26T00:00:00"/>
    <n v="11132.95"/>
    <n v="11185.85"/>
    <n v="11125.7"/>
    <n v="11167.3"/>
    <n v="376657398"/>
    <n v="21595.33"/>
    <x v="2"/>
    <x v="4"/>
    <s v="Thu"/>
    <s v="Jul-2018"/>
    <s v="Expiry"/>
    <n v="34.349999999998545"/>
    <n v="3.0854355763745046E-3"/>
    <x v="0"/>
    <n v="35.299999999999272"/>
    <n v="3.1710384477182242E-3"/>
    <x v="1"/>
  </r>
  <r>
    <d v="2018-07-25T00:00:00"/>
    <n v="11148.4"/>
    <n v="11157.15"/>
    <n v="11113.25"/>
    <n v="11132"/>
    <n v="212333169"/>
    <n v="12528.8"/>
    <x v="2"/>
    <x v="4"/>
    <s v="Wed"/>
    <s v="Jul-2018"/>
    <s v=""/>
    <n v="-16.399999999999636"/>
    <n v="-1.4710631121954395E-3"/>
    <x v="0"/>
    <n v="-2.2999999999992724"/>
    <n v="-2.0656889072499148E-4"/>
    <x v="1"/>
  </r>
  <r>
    <d v="2018-07-24T00:00:00"/>
    <n v="11109"/>
    <n v="11143.4"/>
    <n v="11092.5"/>
    <n v="11134.3"/>
    <n v="212247395"/>
    <n v="13931.15"/>
    <x v="2"/>
    <x v="4"/>
    <s v="Tue"/>
    <s v="Jul-2018"/>
    <s v=""/>
    <n v="25.299999999999272"/>
    <n v="2.2774327122152553E-3"/>
    <x v="0"/>
    <n v="49.549999999999272"/>
    <n v="4.4701053248832195E-3"/>
    <x v="1"/>
  </r>
  <r>
    <d v="2018-07-23T00:00:00"/>
    <n v="11019.85"/>
    <n v="11093.4"/>
    <n v="11010.95"/>
    <n v="11084.75"/>
    <n v="236153085"/>
    <n v="14932.51"/>
    <x v="2"/>
    <x v="4"/>
    <s v="Mon"/>
    <s v="Jul-2018"/>
    <s v=""/>
    <n v="64.899999999999636"/>
    <n v="5.8893723598778232E-3"/>
    <x v="0"/>
    <n v="74.549999999999272"/>
    <n v="6.7709941690431846E-3"/>
    <x v="1"/>
  </r>
  <r>
    <d v="2018-07-20T00:00:00"/>
    <n v="10963.5"/>
    <n v="11030.25"/>
    <n v="10946.2"/>
    <n v="11010.2"/>
    <n v="193144113"/>
    <n v="14105.94"/>
    <x v="2"/>
    <x v="4"/>
    <s v="Fri"/>
    <s v="Jul-2018"/>
    <s v=""/>
    <n v="46.700000000000728"/>
    <n v="4.2595886350162565E-3"/>
    <x v="0"/>
    <n v="53.100000000000364"/>
    <n v="4.8461728011974297E-3"/>
    <x v="1"/>
  </r>
  <r>
    <d v="2018-07-19T00:00:00"/>
    <n v="10999.5"/>
    <n v="11006.5"/>
    <n v="10935.45"/>
    <n v="10957.1"/>
    <n v="222056399"/>
    <n v="12199.98"/>
    <x v="2"/>
    <x v="4"/>
    <s v="Thu"/>
    <s v="Jul-2018"/>
    <s v="Expiry"/>
    <n v="-42.399999999999636"/>
    <n v="-3.8547206691212908E-3"/>
    <x v="0"/>
    <n v="-23.350000000000364"/>
    <n v="-2.1265066550096184E-3"/>
    <x v="1"/>
  </r>
  <r>
    <d v="2018-07-18T00:00:00"/>
    <n v="11060.2"/>
    <n v="11076.2"/>
    <n v="10956.3"/>
    <n v="10980.45"/>
    <n v="232502459"/>
    <n v="13320.2"/>
    <x v="2"/>
    <x v="4"/>
    <s v="Wed"/>
    <s v="Jul-2018"/>
    <s v=""/>
    <n v="-79.75"/>
    <n v="-7.2105386882696512E-3"/>
    <x v="0"/>
    <n v="-27.599999999998545"/>
    <n v="-2.5072560535243341E-3"/>
    <x v="1"/>
  </r>
  <r>
    <d v="2018-07-17T00:00:00"/>
    <n v="10939.65"/>
    <n v="11018.5"/>
    <n v="10925.6"/>
    <n v="11008.05"/>
    <n v="217107580"/>
    <n v="12649.4"/>
    <x v="2"/>
    <x v="4"/>
    <s v="Tue"/>
    <s v="Jul-2018"/>
    <s v=""/>
    <n v="68.399999999999636"/>
    <n v="6.2524852257613032E-3"/>
    <x v="0"/>
    <n v="71.199999999998909"/>
    <n v="6.5101011717266771E-3"/>
    <x v="1"/>
  </r>
  <r>
    <d v="2018-07-16T00:00:00"/>
    <n v="11018.95"/>
    <n v="11019.5"/>
    <n v="10926.25"/>
    <n v="10936.85"/>
    <n v="216971413"/>
    <n v="13709.57"/>
    <x v="2"/>
    <x v="4"/>
    <s v="Mon"/>
    <s v="Jul-2018"/>
    <s v=""/>
    <n v="-82.100000000000364"/>
    <n v="-7.4508006661252076E-3"/>
    <x v="0"/>
    <n v="-82.049999999999272"/>
    <n v="-7.4462968172865959E-3"/>
    <x v="1"/>
  </r>
  <r>
    <d v="2018-07-13T00:00:00"/>
    <n v="11056.9"/>
    <n v="11071.35"/>
    <n v="10999.75"/>
    <n v="11018.9"/>
    <n v="241670818"/>
    <n v="14744.56"/>
    <x v="2"/>
    <x v="4"/>
    <s v="Fri"/>
    <s v="Jul-2018"/>
    <s v=""/>
    <n v="-38"/>
    <n v="-3.4367679910282268E-3"/>
    <x v="0"/>
    <n v="-4.3000000000010914"/>
    <n v="-3.9008636330657985E-4"/>
    <x v="1"/>
  </r>
  <r>
    <d v="2018-07-12T00:00:00"/>
    <n v="11006.95"/>
    <n v="11078.3"/>
    <n v="10999.65"/>
    <n v="11023.2"/>
    <n v="256034815"/>
    <n v="15787.28"/>
    <x v="2"/>
    <x v="4"/>
    <s v="Thu"/>
    <s v="Jul-2018"/>
    <s v="Expiry"/>
    <n v="16.25"/>
    <n v="1.4763399488504989E-3"/>
    <x v="0"/>
    <n v="74.900000000001455"/>
    <n v="6.8412447594605064E-3"/>
    <x v="1"/>
  </r>
  <r>
    <d v="2018-07-11T00:00:00"/>
    <n v="10956.4"/>
    <n v="10976.65"/>
    <n v="10923"/>
    <n v="10948.3"/>
    <n v="229211999"/>
    <n v="15944.45"/>
    <x v="2"/>
    <x v="4"/>
    <s v="Wed"/>
    <s v="Jul-2018"/>
    <s v=""/>
    <n v="-8.1000000000003638"/>
    <n v="-7.3929392866273268E-4"/>
    <x v="0"/>
    <n v="1.0499999999992724"/>
    <n v="9.5914499075043719E-5"/>
    <x v="1"/>
  </r>
  <r>
    <d v="2018-07-10T00:00:00"/>
    <n v="10902.75"/>
    <n v="10956.9"/>
    <n v="10876.65"/>
    <n v="10947.25"/>
    <n v="203061980"/>
    <n v="12834.85"/>
    <x v="2"/>
    <x v="4"/>
    <s v="Tue"/>
    <s v="Jul-2018"/>
    <s v=""/>
    <n v="44.5"/>
    <n v="4.0815390612460156E-3"/>
    <x v="0"/>
    <n v="94.350000000000364"/>
    <n v="8.6935289185379357E-3"/>
    <x v="1"/>
  </r>
  <r>
    <d v="2018-07-09T00:00:00"/>
    <n v="10838.3"/>
    <n v="10860.35"/>
    <n v="10807.15"/>
    <n v="10852.9"/>
    <n v="189331016"/>
    <n v="10843.92"/>
    <x v="2"/>
    <x v="4"/>
    <s v="Mon"/>
    <s v="Jul-2018"/>
    <s v=""/>
    <n v="14.600000000000364"/>
    <n v="1.3470747257411555E-3"/>
    <x v="0"/>
    <n v="80.25"/>
    <n v="7.4494205232695761E-3"/>
    <x v="1"/>
  </r>
  <r>
    <d v="2018-07-06T00:00:00"/>
    <n v="10744.15"/>
    <n v="10816.35"/>
    <n v="10735.05"/>
    <n v="10772.65"/>
    <n v="256547706"/>
    <n v="14006.48"/>
    <x v="2"/>
    <x v="4"/>
    <s v="Fri"/>
    <s v="Jul-2018"/>
    <s v=""/>
    <n v="28.5"/>
    <n v="2.6526063020341304E-3"/>
    <x v="0"/>
    <n v="22.899999999999636"/>
    <n v="2.1302820995836775E-3"/>
    <x v="1"/>
  </r>
  <r>
    <d v="2018-07-05T00:00:00"/>
    <n v="10786.05"/>
    <n v="10786.05"/>
    <n v="10726.25"/>
    <n v="10749.75"/>
    <n v="227267176"/>
    <n v="13676.58"/>
    <x v="2"/>
    <x v="4"/>
    <s v="Thu"/>
    <s v="Jul-2018"/>
    <s v="Expiry"/>
    <n v="-36.299999999999272"/>
    <n v="-3.3654581612359738E-3"/>
    <x v="0"/>
    <n v="-20.149999999999636"/>
    <n v="-1.8709551620720375E-3"/>
    <x v="1"/>
  </r>
  <r>
    <d v="2018-07-04T00:00:00"/>
    <n v="10715"/>
    <n v="10777.15"/>
    <n v="10677.75"/>
    <n v="10769.9"/>
    <n v="179268271"/>
    <n v="10388.69"/>
    <x v="2"/>
    <x v="4"/>
    <s v="Wed"/>
    <s v="Jul-2018"/>
    <s v=""/>
    <n v="54.899999999999636"/>
    <n v="5.1236584227717817E-3"/>
    <x v="0"/>
    <n v="70"/>
    <n v="6.5421172160487484E-3"/>
    <x v="1"/>
  </r>
  <r>
    <d v="2018-07-03T00:00:00"/>
    <n v="10668.6"/>
    <n v="10713.3"/>
    <n v="10630.25"/>
    <n v="10699.9"/>
    <n v="208371545"/>
    <n v="10896.89"/>
    <x v="2"/>
    <x v="4"/>
    <s v="Tue"/>
    <s v="Jul-2018"/>
    <s v=""/>
    <n v="31.299999999999272"/>
    <n v="2.9338432409125163E-3"/>
    <x v="0"/>
    <n v="42.600000000000364"/>
    <n v="3.9972600940200954E-3"/>
    <x v="1"/>
  </r>
  <r>
    <d v="2018-07-02T00:00:00"/>
    <n v="10732.35"/>
    <n v="10736.15"/>
    <n v="10604.65"/>
    <n v="10657.3"/>
    <n v="304536687"/>
    <n v="13591.3"/>
    <x v="2"/>
    <x v="4"/>
    <s v="Mon"/>
    <s v="Jul-2018"/>
    <s v=""/>
    <n v="-75.050000000001091"/>
    <n v="-6.9928766765900378E-3"/>
    <x v="0"/>
    <n v="-57"/>
    <n v="-5.3199929066761248E-3"/>
    <x v="1"/>
  </r>
  <r>
    <d v="2018-06-29T00:00:00"/>
    <n v="10612.85"/>
    <n v="10723.05"/>
    <n v="10612.35"/>
    <n v="10714.3"/>
    <n v="250327878"/>
    <n v="14440.17"/>
    <x v="2"/>
    <x v="5"/>
    <s v="Fri"/>
    <s v="Jun-2018"/>
    <s v=""/>
    <n v="101.44999999999891"/>
    <n v="9.5591664821418291E-3"/>
    <x v="0"/>
    <n v="125.19999999999891"/>
    <n v="1.1823478860337414E-2"/>
    <x v="0"/>
  </r>
  <r>
    <d v="2018-06-28T00:00:00"/>
    <n v="10660.8"/>
    <n v="10674.2"/>
    <n v="10557.7"/>
    <n v="10589.1"/>
    <n v="363157327"/>
    <n v="20187.98"/>
    <x v="2"/>
    <x v="5"/>
    <s v="Thu"/>
    <s v="Jun-2018"/>
    <s v="Expiry"/>
    <n v="-71.699999999998909"/>
    <n v="-6.7255740657360527E-3"/>
    <x v="0"/>
    <n v="-82.299999999999272"/>
    <n v="-7.7122027100473486E-3"/>
    <x v="1"/>
  </r>
  <r>
    <d v="2018-06-27T00:00:00"/>
    <n v="10785.5"/>
    <n v="10785.5"/>
    <n v="10652.4"/>
    <n v="10671.4"/>
    <n v="253620792"/>
    <n v="13837.03"/>
    <x v="2"/>
    <x v="5"/>
    <s v="Wed"/>
    <s v="Jun-2018"/>
    <s v=""/>
    <n v="-114.10000000000036"/>
    <n v="-1.0579018126187971E-2"/>
    <x v="2"/>
    <n v="-97.75"/>
    <n v="-9.0768537906891454E-3"/>
    <x v="1"/>
  </r>
  <r>
    <d v="2018-06-26T00:00:00"/>
    <n v="10742.7"/>
    <n v="10805.25"/>
    <n v="10732.55"/>
    <n v="10769.15"/>
    <n v="226846382"/>
    <n v="12113.53"/>
    <x v="2"/>
    <x v="5"/>
    <s v="Tue"/>
    <s v="Jun-2018"/>
    <s v=""/>
    <n v="26.449999999998909"/>
    <n v="2.4621370791327048E-3"/>
    <x v="0"/>
    <n v="6.6999999999989086"/>
    <n v="6.225348317528916E-4"/>
    <x v="1"/>
  </r>
  <r>
    <d v="2018-06-25T00:00:00"/>
    <n v="10822.9"/>
    <n v="10831.05"/>
    <n v="10753.05"/>
    <n v="10762.45"/>
    <n v="236693278"/>
    <n v="12012.41"/>
    <x v="2"/>
    <x v="5"/>
    <s v="Mon"/>
    <s v="Jun-2018"/>
    <s v=""/>
    <n v="-60.449999999998909"/>
    <n v="-5.5853791497656735E-3"/>
    <x v="0"/>
    <n v="-59.399999999999636"/>
    <n v="-5.4888951519379437E-3"/>
    <x v="1"/>
  </r>
  <r>
    <d v="2018-06-22T00:00:00"/>
    <n v="10742.7"/>
    <n v="10837"/>
    <n v="10710.45"/>
    <n v="10821.85"/>
    <n v="236898415"/>
    <n v="13520.01"/>
    <x v="2"/>
    <x v="5"/>
    <s v="Fri"/>
    <s v="Jun-2018"/>
    <s v=""/>
    <n v="79.149999999999636"/>
    <n v="7.3677939437943561E-3"/>
    <x v="0"/>
    <n v="80.75"/>
    <n v="7.5178519890886407E-3"/>
    <x v="1"/>
  </r>
  <r>
    <d v="2018-06-21T00:00:00"/>
    <n v="10808.45"/>
    <n v="10809.6"/>
    <n v="10725.9"/>
    <n v="10741.1"/>
    <n v="230507383"/>
    <n v="12211.18"/>
    <x v="2"/>
    <x v="5"/>
    <s v="Thu"/>
    <s v="Jun-2018"/>
    <s v="Expiry"/>
    <n v="-67.350000000000364"/>
    <n v="-6.2312357461060891E-3"/>
    <x v="0"/>
    <n v="-30.949999999998909"/>
    <n v="-2.8731764148884299E-3"/>
    <x v="1"/>
  </r>
  <r>
    <d v="2018-06-20T00:00:00"/>
    <n v="10734.65"/>
    <n v="10781.8"/>
    <n v="10724.05"/>
    <n v="10772.05"/>
    <n v="199467082"/>
    <n v="10858.35"/>
    <x v="2"/>
    <x v="5"/>
    <s v="Wed"/>
    <s v="Jun-2018"/>
    <s v=""/>
    <n v="37.399999999999636"/>
    <n v="3.4840446591178696E-3"/>
    <x v="0"/>
    <n v="61.599999999998545"/>
    <n v="5.7513923317879774E-3"/>
    <x v="1"/>
  </r>
  <r>
    <d v="2018-06-19T00:00:00"/>
    <n v="10789.45"/>
    <n v="10789.45"/>
    <n v="10701.2"/>
    <n v="10710.45"/>
    <n v="231382790"/>
    <n v="12290.16"/>
    <x v="2"/>
    <x v="5"/>
    <s v="Tue"/>
    <s v="Jun-2018"/>
    <s v=""/>
    <n v="-79"/>
    <n v="-7.3219672921233233E-3"/>
    <x v="0"/>
    <n v="-89.399999999999636"/>
    <n v="-8.2778927485103616E-3"/>
    <x v="1"/>
  </r>
  <r>
    <d v="2018-06-18T00:00:00"/>
    <n v="10830.2"/>
    <n v="10830.2"/>
    <n v="10787.35"/>
    <n v="10799.85"/>
    <n v="202727202"/>
    <n v="11182.48"/>
    <x v="2"/>
    <x v="5"/>
    <s v="Mon"/>
    <s v="Jun-2018"/>
    <s v=""/>
    <n v="-30.350000000000364"/>
    <n v="-2.8023489870916845E-3"/>
    <x v="0"/>
    <n v="-17.850000000000364"/>
    <n v="-1.6500734906681053E-3"/>
    <x v="1"/>
  </r>
  <r>
    <d v="2018-06-15T00:00:00"/>
    <n v="10808.65"/>
    <n v="10834"/>
    <n v="10755.4"/>
    <n v="10817.7"/>
    <n v="314764425"/>
    <n v="19271.43"/>
    <x v="2"/>
    <x v="5"/>
    <s v="Fri"/>
    <s v="Jun-2018"/>
    <s v=""/>
    <n v="9.0500000000010914"/>
    <n v="8.3729235380931865E-4"/>
    <x v="0"/>
    <n v="9.6500000000014552"/>
    <n v="8.9285301233816053E-4"/>
    <x v="1"/>
  </r>
  <r>
    <d v="2018-06-14T00:00:00"/>
    <n v="10832.9"/>
    <n v="10833.7"/>
    <n v="10773.55"/>
    <n v="10808.05"/>
    <n v="190031664"/>
    <n v="11659.79"/>
    <x v="2"/>
    <x v="5"/>
    <s v="Thu"/>
    <s v="Jun-2018"/>
    <s v="Expiry"/>
    <n v="-24.850000000000364"/>
    <n v="-2.2939379113626418E-3"/>
    <x v="0"/>
    <n v="-48.650000000001455"/>
    <n v="-4.4811038344986466E-3"/>
    <x v="1"/>
  </r>
  <r>
    <d v="2018-06-13T00:00:00"/>
    <n v="10887.5"/>
    <n v="10893.25"/>
    <n v="10842.65"/>
    <n v="10856.7"/>
    <n v="220003032"/>
    <n v="12982.8"/>
    <x v="2"/>
    <x v="5"/>
    <s v="Wed"/>
    <s v="Jun-2018"/>
    <s v=""/>
    <n v="-30.799999999999272"/>
    <n v="-2.8289322617680158E-3"/>
    <x v="0"/>
    <n v="13.850000000000364"/>
    <n v="1.2773394448876783E-3"/>
    <x v="1"/>
  </r>
  <r>
    <d v="2018-06-12T00:00:00"/>
    <n v="10816.15"/>
    <n v="10856.55"/>
    <n v="10789.4"/>
    <n v="10842.85"/>
    <n v="204419184"/>
    <n v="11989.07"/>
    <x v="2"/>
    <x v="5"/>
    <s v="Tue"/>
    <s v="Jun-2018"/>
    <s v=""/>
    <n v="26.700000000000728"/>
    <n v="2.4685308543243877E-3"/>
    <x v="0"/>
    <n v="55.899999999999636"/>
    <n v="5.1821877361070212E-3"/>
    <x v="1"/>
  </r>
  <r>
    <d v="2018-06-11T00:00:00"/>
    <n v="10781.85"/>
    <n v="10850.55"/>
    <n v="10777.05"/>
    <n v="10786.95"/>
    <n v="217849903"/>
    <n v="11384.97"/>
    <x v="2"/>
    <x v="5"/>
    <s v="Mon"/>
    <s v="Jun-2018"/>
    <s v=""/>
    <n v="5.1000000000003638"/>
    <n v="4.7301715382799461E-4"/>
    <x v="0"/>
    <n v="19.300000000001091"/>
    <n v="1.7924059567316073E-3"/>
    <x v="1"/>
  </r>
  <r>
    <d v="2018-06-08T00:00:00"/>
    <n v="10736.4"/>
    <n v="10779.45"/>
    <n v="10709.05"/>
    <n v="10767.65"/>
    <n v="215942528"/>
    <n v="12360.88"/>
    <x v="2"/>
    <x v="5"/>
    <s v="Fri"/>
    <s v="Jun-2018"/>
    <s v=""/>
    <n v="31.25"/>
    <n v="2.9106590663537128E-3"/>
    <x v="0"/>
    <n v="-0.7000000000007276"/>
    <n v="-6.5005316506310396E-5"/>
    <x v="1"/>
  </r>
  <r>
    <d v="2018-06-07T00:00:00"/>
    <n v="10722.6"/>
    <n v="10818"/>
    <n v="10722.6"/>
    <n v="10768.35"/>
    <n v="227663151"/>
    <n v="11315.24"/>
    <x v="2"/>
    <x v="5"/>
    <s v="Thu"/>
    <s v="Jun-2018"/>
    <s v="Expiry"/>
    <n v="45.75"/>
    <n v="4.2666890492977444E-3"/>
    <x v="0"/>
    <n v="83.700000000000728"/>
    <n v="7.8336679254819505E-3"/>
    <x v="1"/>
  </r>
  <r>
    <d v="2018-06-06T00:00:00"/>
    <n v="10603.45"/>
    <n v="10698.35"/>
    <n v="10587.5"/>
    <n v="10684.65"/>
    <n v="195761429"/>
    <n v="9920.75"/>
    <x v="2"/>
    <x v="5"/>
    <s v="Wed"/>
    <s v="Jun-2018"/>
    <s v=""/>
    <n v="81.199999999998909"/>
    <n v="7.6578849336771428E-3"/>
    <x v="0"/>
    <n v="91.5"/>
    <n v="8.6376573540448316E-3"/>
    <x v="1"/>
  </r>
  <r>
    <d v="2018-06-05T00:00:00"/>
    <n v="10630.7"/>
    <n v="10633.15"/>
    <n v="10550.9"/>
    <n v="10593.15"/>
    <n v="172898027"/>
    <n v="10027.540000000001"/>
    <x v="2"/>
    <x v="5"/>
    <s v="Tue"/>
    <s v="Jun-2018"/>
    <s v=""/>
    <n v="-37.550000000001091"/>
    <n v="-3.532222713462057E-3"/>
    <x v="0"/>
    <n v="-35.350000000000364"/>
    <n v="-3.3259632121183953E-3"/>
    <x v="1"/>
  </r>
  <r>
    <d v="2018-06-04T00:00:00"/>
    <n v="10765.95"/>
    <n v="10770.3"/>
    <n v="10618.35"/>
    <n v="10628.5"/>
    <n v="210148313"/>
    <n v="14120.49"/>
    <x v="2"/>
    <x v="5"/>
    <s v="Mon"/>
    <s v="Jun-2018"/>
    <s v=""/>
    <n v="-137.45000000000073"/>
    <n v="-1.2767103692660724E-2"/>
    <x v="2"/>
    <n v="-67.700000000000728"/>
    <n v="-6.3293506104972535E-3"/>
    <x v="1"/>
  </r>
  <r>
    <d v="2018-06-01T00:00:00"/>
    <n v="10738.45"/>
    <n v="10764.75"/>
    <n v="10681.5"/>
    <n v="10696.2"/>
    <n v="227355567"/>
    <n v="12965.01"/>
    <x v="2"/>
    <x v="5"/>
    <s v="Fri"/>
    <s v="Jun-2018"/>
    <s v=""/>
    <n v="-42.25"/>
    <n v="-3.9344598149639847E-3"/>
    <x v="0"/>
    <n v="-39.949999999998909"/>
    <n v="-3.7210731966299754E-3"/>
    <x v="1"/>
  </r>
  <r>
    <d v="2018-05-31T00:00:00"/>
    <n v="10670.1"/>
    <n v="10763.8"/>
    <n v="10620.4"/>
    <n v="10736.15"/>
    <n v="629198569"/>
    <n v="29479.77"/>
    <x v="2"/>
    <x v="6"/>
    <s v="Thu"/>
    <s v="May-2018"/>
    <s v="Expiry"/>
    <n v="66.049999999999272"/>
    <n v="6.1901950309743367E-3"/>
    <x v="0"/>
    <n v="121.79999999999927"/>
    <n v="1.1475031443281903E-2"/>
    <x v="0"/>
  </r>
  <r>
    <d v="2018-05-30T00:00:00"/>
    <n v="10579"/>
    <n v="10648.7"/>
    <n v="10558.45"/>
    <n v="10614.35"/>
    <n v="246124259"/>
    <n v="12224.76"/>
    <x v="2"/>
    <x v="6"/>
    <s v="Wed"/>
    <s v="May-2018"/>
    <s v=""/>
    <n v="35.350000000000364"/>
    <n v="3.3415256640514572E-3"/>
    <x v="0"/>
    <n v="-18.949999999998909"/>
    <n v="-1.782137248079045E-3"/>
    <x v="1"/>
  </r>
  <r>
    <d v="2018-05-29T00:00:00"/>
    <n v="10689.4"/>
    <n v="10717.25"/>
    <n v="10616.1"/>
    <n v="10633.3"/>
    <n v="232761575"/>
    <n v="11817.39"/>
    <x v="2"/>
    <x v="6"/>
    <s v="Tue"/>
    <s v="May-2018"/>
    <s v=""/>
    <n v="-56.100000000000364"/>
    <n v="-5.2481897954983784E-3"/>
    <x v="0"/>
    <n v="-55.350000000000364"/>
    <n v="-5.1783901615265132E-3"/>
    <x v="1"/>
  </r>
  <r>
    <d v="2018-05-28T00:00:00"/>
    <n v="10648.35"/>
    <n v="10709.8"/>
    <n v="10640.55"/>
    <n v="10688.65"/>
    <n v="239786001"/>
    <n v="11764.35"/>
    <x v="2"/>
    <x v="6"/>
    <s v="Mon"/>
    <s v="May-2018"/>
    <s v=""/>
    <n v="40.299999999999272"/>
    <n v="3.7846239088684419E-3"/>
    <x v="0"/>
    <n v="83.5"/>
    <n v="7.8735331419168986E-3"/>
    <x v="1"/>
  </r>
  <r>
    <d v="2018-05-25T00:00:00"/>
    <n v="10533.05"/>
    <n v="10628.05"/>
    <n v="10524"/>
    <n v="10605.15"/>
    <n v="268914888"/>
    <n v="12431.16"/>
    <x v="2"/>
    <x v="6"/>
    <s v="Fri"/>
    <s v="May-2018"/>
    <s v=""/>
    <n v="72.100000000000364"/>
    <n v="6.8451208339465174E-3"/>
    <x v="0"/>
    <n v="91.299999999999272"/>
    <n v="8.6837837709306549E-3"/>
    <x v="1"/>
  </r>
  <r>
    <d v="2018-05-24T00:00:00"/>
    <n v="10464.85"/>
    <n v="10535.15"/>
    <n v="10419.799999999999"/>
    <n v="10513.85"/>
    <n v="306792497"/>
    <n v="12914.16"/>
    <x v="2"/>
    <x v="6"/>
    <s v="Thu"/>
    <s v="May-2018"/>
    <s v="Expiry"/>
    <n v="49"/>
    <n v="4.6823413617968724E-3"/>
    <x v="0"/>
    <n v="83.5"/>
    <n v="8.0054839962225618E-3"/>
    <x v="1"/>
  </r>
  <r>
    <d v="2018-05-23T00:00:00"/>
    <n v="10521.1"/>
    <n v="10533.55"/>
    <n v="10417.799999999999"/>
    <n v="10430.35"/>
    <n v="299919120"/>
    <n v="13456.6"/>
    <x v="2"/>
    <x v="6"/>
    <s v="Wed"/>
    <s v="May-2018"/>
    <s v=""/>
    <n v="-90.75"/>
    <n v="-8.625523947115795E-3"/>
    <x v="0"/>
    <n v="-106.35000000000036"/>
    <n v="-1.0093292966488593E-2"/>
    <x v="0"/>
  </r>
  <r>
    <d v="2018-05-22T00:00:00"/>
    <n v="10518.45"/>
    <n v="10558.6"/>
    <n v="10490.55"/>
    <n v="10536.7"/>
    <n v="249236637"/>
    <n v="12017.36"/>
    <x v="2"/>
    <x v="6"/>
    <s v="Tue"/>
    <s v="May-2018"/>
    <s v=""/>
    <n v="18.25"/>
    <n v="1.7350465135072182E-3"/>
    <x v="0"/>
    <n v="20"/>
    <n v="1.9017372369659682E-3"/>
    <x v="1"/>
  </r>
  <r>
    <d v="2018-05-21T00:00:00"/>
    <n v="10616.7"/>
    <n v="10621.7"/>
    <n v="10505.8"/>
    <n v="10516.7"/>
    <n v="197294184"/>
    <n v="11346.13"/>
    <x v="2"/>
    <x v="6"/>
    <s v="Mon"/>
    <s v="May-2018"/>
    <s v=""/>
    <n v="-100"/>
    <n v="-9.4191227029114498E-3"/>
    <x v="0"/>
    <n v="-79.699999999998909"/>
    <n v="-7.5214223698613593E-3"/>
    <x v="1"/>
  </r>
  <r>
    <d v="2018-05-18T00:00:00"/>
    <n v="10671.85"/>
    <n v="10674.95"/>
    <n v="10589.1"/>
    <n v="10596.4"/>
    <n v="229908939"/>
    <n v="13908.47"/>
    <x v="2"/>
    <x v="6"/>
    <s v="Fri"/>
    <s v="May-2018"/>
    <s v=""/>
    <n v="-75.450000000000728"/>
    <n v="-7.0700019209416105E-3"/>
    <x v="0"/>
    <n v="-86.300000000001091"/>
    <n v="-8.0784820316962078E-3"/>
    <x v="1"/>
  </r>
  <r>
    <d v="2018-05-17T00:00:00"/>
    <n v="10775.6"/>
    <n v="10777.25"/>
    <n v="10664.5"/>
    <n v="10682.7"/>
    <n v="220738923"/>
    <n v="12506.3"/>
    <x v="2"/>
    <x v="6"/>
    <s v="Thu"/>
    <s v="May-2018"/>
    <s v="Expiry"/>
    <n v="-92.899999999999636"/>
    <n v="-8.621329670737558E-3"/>
    <x v="0"/>
    <n v="-58.399999999999636"/>
    <n v="-5.437059519043639E-3"/>
    <x v="1"/>
  </r>
  <r>
    <d v="2018-05-16T00:00:00"/>
    <n v="10751.95"/>
    <n v="10790.45"/>
    <n v="10699.7"/>
    <n v="10741.1"/>
    <n v="238221884"/>
    <n v="11359.48"/>
    <x v="2"/>
    <x v="6"/>
    <s v="Wed"/>
    <s v="May-2018"/>
    <s v=""/>
    <n v="-10.850000000000364"/>
    <n v="-1.0091192760383338E-3"/>
    <x v="0"/>
    <n v="-60.75"/>
    <n v="-5.6240366233561842E-3"/>
    <x v="1"/>
  </r>
  <r>
    <d v="2018-05-15T00:00:00"/>
    <n v="10812.6"/>
    <n v="10929.2"/>
    <n v="10781.4"/>
    <n v="10801.85"/>
    <n v="262202312"/>
    <n v="13582.7"/>
    <x v="2"/>
    <x v="6"/>
    <s v="Tue"/>
    <s v="May-2018"/>
    <s v=""/>
    <n v="-10.75"/>
    <n v="-9.9421045816917289E-4"/>
    <x v="0"/>
    <n v="-4.75"/>
    <n v="-4.3954620324616439E-4"/>
    <x v="1"/>
  </r>
  <r>
    <d v="2018-05-14T00:00:00"/>
    <n v="10815.15"/>
    <n v="10834.85"/>
    <n v="10774.75"/>
    <n v="10806.6"/>
    <n v="176697512"/>
    <n v="9075.44"/>
    <x v="2"/>
    <x v="6"/>
    <s v="Mon"/>
    <s v="May-2018"/>
    <s v=""/>
    <n v="-8.5499999999992724"/>
    <n v="-7.9055768990714628E-4"/>
    <x v="0"/>
    <n v="0.1000000000003638"/>
    <n v="9.2536899088848185E-6"/>
    <x v="1"/>
  </r>
  <r>
    <d v="2018-05-11T00:00:00"/>
    <n v="10741.95"/>
    <n v="10812.05"/>
    <n v="10724.45"/>
    <n v="10806.5"/>
    <n v="209392114"/>
    <n v="10432.43"/>
    <x v="2"/>
    <x v="6"/>
    <s v="Fri"/>
    <s v="May-2018"/>
    <s v=""/>
    <n v="64.549999999999272"/>
    <n v="6.0091510386847142E-3"/>
    <x v="0"/>
    <n v="89.950000000000728"/>
    <n v="8.3935594944269127E-3"/>
    <x v="1"/>
  </r>
  <r>
    <d v="2018-05-10T00:00:00"/>
    <n v="10779.65"/>
    <n v="10785.55"/>
    <n v="10705"/>
    <n v="10716.55"/>
    <n v="197988475"/>
    <n v="10526.38"/>
    <x v="2"/>
    <x v="6"/>
    <s v="Thu"/>
    <s v="May-2018"/>
    <s v="Expiry"/>
    <n v="-63.100000000000364"/>
    <n v="-5.8536223346769486E-3"/>
    <x v="0"/>
    <n v="-25.150000000001455"/>
    <n v="-2.3413426180214914E-3"/>
    <x v="1"/>
  </r>
  <r>
    <d v="2018-05-09T00:00:00"/>
    <n v="10693.35"/>
    <n v="10766.25"/>
    <n v="10689.85"/>
    <n v="10741.7"/>
    <n v="222115640"/>
    <n v="10390.92"/>
    <x v="2"/>
    <x v="6"/>
    <s v="Wed"/>
    <s v="May-2018"/>
    <s v=""/>
    <n v="48.350000000000364"/>
    <n v="4.5215016809512796E-3"/>
    <x v="0"/>
    <n v="23.900000000001455"/>
    <n v="2.2299352479054897E-3"/>
    <x v="1"/>
  </r>
  <r>
    <d v="2018-05-08T00:00:00"/>
    <n v="10757.9"/>
    <n v="10758.55"/>
    <n v="10689.4"/>
    <n v="10717.8"/>
    <n v="278118616"/>
    <n v="12783.49"/>
    <x v="2"/>
    <x v="6"/>
    <s v="Tue"/>
    <s v="May-2018"/>
    <s v=""/>
    <n v="-40.100000000000364"/>
    <n v="-3.7274932840052765E-3"/>
    <x v="0"/>
    <n v="2.2999999999992724"/>
    <n v="2.146423405346715E-4"/>
    <x v="1"/>
  </r>
  <r>
    <d v="2018-05-07T00:00:00"/>
    <n v="10653.15"/>
    <n v="10725.65"/>
    <n v="10635.65"/>
    <n v="10715.5"/>
    <n v="173620240"/>
    <n v="9239.44"/>
    <x v="2"/>
    <x v="6"/>
    <s v="Mon"/>
    <s v="May-2018"/>
    <s v=""/>
    <n v="62.350000000000364"/>
    <n v="5.8527290050361036E-3"/>
    <x v="0"/>
    <n v="97.25"/>
    <n v="9.1587596826219007E-3"/>
    <x v="1"/>
  </r>
  <r>
    <d v="2018-05-04T00:00:00"/>
    <n v="10700.45"/>
    <n v="10700.45"/>
    <n v="10601.6"/>
    <n v="10618.25"/>
    <n v="192296041"/>
    <n v="9721.56"/>
    <x v="2"/>
    <x v="6"/>
    <s v="Fri"/>
    <s v="May-2018"/>
    <s v=""/>
    <n v="-82.200000000000728"/>
    <n v="-7.6819199192557997E-3"/>
    <x v="0"/>
    <n v="-61.399999999999636"/>
    <n v="-5.7492520822311254E-3"/>
    <x v="1"/>
  </r>
  <r>
    <d v="2018-05-03T00:00:00"/>
    <n v="10720.15"/>
    <n v="10720.6"/>
    <n v="10647.45"/>
    <n v="10679.65"/>
    <n v="190869804"/>
    <n v="11018.21"/>
    <x v="2"/>
    <x v="6"/>
    <s v="Thu"/>
    <s v="May-2018"/>
    <s v="Expiry"/>
    <n v="-40.5"/>
    <n v="-3.7779322117694248E-3"/>
    <x v="0"/>
    <n v="-38.399999999999636"/>
    <n v="-3.5827412635693655E-3"/>
    <x v="1"/>
  </r>
  <r>
    <d v="2018-05-02T00:00:00"/>
    <n v="10783.85"/>
    <n v="10784.65"/>
    <n v="10689.8"/>
    <n v="10718.05"/>
    <n v="236757172"/>
    <n v="14820.58"/>
    <x v="2"/>
    <x v="6"/>
    <s v="Wed"/>
    <s v="May-2018"/>
    <s v=""/>
    <n v="-65.800000000001091"/>
    <n v="-6.1017169192821756E-3"/>
    <x v="0"/>
    <n v="-21.300000000001091"/>
    <n v="-1.9833602592336679E-3"/>
    <x v="1"/>
  </r>
  <r>
    <d v="2018-04-30T00:00:00"/>
    <n v="10705.75"/>
    <n v="10759"/>
    <n v="10704.6"/>
    <n v="10739.35"/>
    <n v="179163468"/>
    <n v="10412.57"/>
    <x v="2"/>
    <x v="7"/>
    <s v="Mon"/>
    <s v="Apr-2018"/>
    <s v=""/>
    <n v="33.600000000000364"/>
    <n v="3.138500338603121E-3"/>
    <x v="0"/>
    <n v="47.050000000001091"/>
    <n v="4.4003628779590073E-3"/>
    <x v="1"/>
  </r>
  <r>
    <d v="2018-04-27T00:00:00"/>
    <n v="10651.65"/>
    <n v="10719.8"/>
    <n v="10647.55"/>
    <n v="10692.3"/>
    <n v="306671172"/>
    <n v="16886.89"/>
    <x v="2"/>
    <x v="7"/>
    <s v="Fri"/>
    <s v="Apr-2018"/>
    <s v=""/>
    <n v="40.649999999999636"/>
    <n v="3.8163101491317905E-3"/>
    <x v="0"/>
    <n v="74.5"/>
    <n v="7.0165194296370253E-3"/>
    <x v="1"/>
  </r>
  <r>
    <d v="2018-04-26T00:00:00"/>
    <n v="10586.5"/>
    <n v="10628.4"/>
    <n v="10559.65"/>
    <n v="10617.8"/>
    <n v="345536167"/>
    <n v="19200.41"/>
    <x v="2"/>
    <x v="7"/>
    <s v="Thu"/>
    <s v="Apr-2018"/>
    <s v="Expiry"/>
    <n v="31.299999999999272"/>
    <n v="2.9565956642893564E-3"/>
    <x v="0"/>
    <n v="47.25"/>
    <n v="4.4699660850192283E-3"/>
    <x v="1"/>
  </r>
  <r>
    <d v="2018-04-25T00:00:00"/>
    <n v="10612.4"/>
    <n v="10612.6"/>
    <n v="10536.45"/>
    <n v="10570.55"/>
    <n v="195129613"/>
    <n v="11125.11"/>
    <x v="2"/>
    <x v="7"/>
    <s v="Wed"/>
    <s v="Apr-2018"/>
    <s v=""/>
    <n v="-41.850000000000364"/>
    <n v="-3.9435000565376695E-3"/>
    <x v="0"/>
    <n v="-43.800000000001091"/>
    <n v="-4.1264891397024871E-3"/>
    <x v="1"/>
  </r>
  <r>
    <d v="2018-04-24T00:00:00"/>
    <n v="10578.1"/>
    <n v="10636.8"/>
    <n v="10569"/>
    <n v="10614.35"/>
    <n v="225972673"/>
    <n v="12281.53"/>
    <x v="2"/>
    <x v="7"/>
    <s v="Tue"/>
    <s v="Apr-2018"/>
    <s v=""/>
    <n v="36.25"/>
    <n v="3.4268914077197226E-3"/>
    <x v="0"/>
    <n v="29.649999999999636"/>
    <n v="2.8012130716977934E-3"/>
    <x v="1"/>
  </r>
  <r>
    <d v="2018-04-23T00:00:00"/>
    <n v="10592.8"/>
    <n v="10638.35"/>
    <n v="10514.95"/>
    <n v="10584.7"/>
    <n v="200203196"/>
    <n v="13642.67"/>
    <x v="2"/>
    <x v="7"/>
    <s v="Mon"/>
    <s v="Apr-2018"/>
    <s v=""/>
    <n v="-8.0999999999985448"/>
    <n v="-7.6467034211903792E-4"/>
    <x v="0"/>
    <n v="20.650000000001455"/>
    <n v="1.9547427359773435E-3"/>
    <x v="1"/>
  </r>
  <r>
    <d v="2018-04-20T00:00:00"/>
    <n v="10560.35"/>
    <n v="10582.35"/>
    <n v="10527.45"/>
    <n v="10564.05"/>
    <n v="252227268"/>
    <n v="15372.66"/>
    <x v="2"/>
    <x v="7"/>
    <s v="Fri"/>
    <s v="Apr-2018"/>
    <s v=""/>
    <n v="3.6999999999989086"/>
    <n v="3.5036717533025973E-4"/>
    <x v="0"/>
    <n v="-1.25"/>
    <n v="-1.1831183212970764E-4"/>
    <x v="1"/>
  </r>
  <r>
    <d v="2018-04-19T00:00:00"/>
    <n v="10563.65"/>
    <n v="10572.2"/>
    <n v="10546.2"/>
    <n v="10565.3"/>
    <n v="270740891"/>
    <n v="12559.11"/>
    <x v="2"/>
    <x v="7"/>
    <s v="Thu"/>
    <s v="Apr-2018"/>
    <s v="Expiry"/>
    <n v="1.6499999999996362"/>
    <n v="1.5619601179513105E-4"/>
    <x v="0"/>
    <n v="39.099999999998545"/>
    <n v="3.7145408599493211E-3"/>
    <x v="1"/>
  </r>
  <r>
    <d v="2018-04-18T00:00:00"/>
    <n v="10578.9"/>
    <n v="10594.2"/>
    <n v="10509.7"/>
    <n v="10526.2"/>
    <n v="211823044"/>
    <n v="9888.65"/>
    <x v="2"/>
    <x v="7"/>
    <s v="Wed"/>
    <s v="Apr-2018"/>
    <s v=""/>
    <n v="-52.699999999998909"/>
    <n v="-4.9816143455367673E-3"/>
    <x v="0"/>
    <n v="-22.5"/>
    <n v="-2.1329642515191443E-3"/>
    <x v="1"/>
  </r>
  <r>
    <d v="2018-04-17T00:00:00"/>
    <n v="10557.3"/>
    <n v="10560.45"/>
    <n v="10495.65"/>
    <n v="10548.7"/>
    <n v="212449535"/>
    <n v="10501.71"/>
    <x v="2"/>
    <x v="7"/>
    <s v="Tue"/>
    <s v="Apr-2018"/>
    <s v=""/>
    <n v="-8.5999999999985448"/>
    <n v="-8.1460221837008947E-4"/>
    <x v="0"/>
    <n v="20.350000000000364"/>
    <n v="1.9328764716218935E-3"/>
    <x v="1"/>
  </r>
  <r>
    <d v="2018-04-16T00:00:00"/>
    <n v="10398.299999999999"/>
    <n v="10540.15"/>
    <n v="10396.35"/>
    <n v="10528.35"/>
    <n v="200950876"/>
    <n v="11242.05"/>
    <x v="2"/>
    <x v="7"/>
    <s v="Mon"/>
    <s v="Apr-2018"/>
    <s v=""/>
    <n v="130.05000000000109"/>
    <n v="1.2506852081590365E-2"/>
    <x v="2"/>
    <n v="47.75"/>
    <n v="4.5560368681182373E-3"/>
    <x v="1"/>
  </r>
  <r>
    <d v="2018-04-13T00:00:00"/>
    <n v="10495.3"/>
    <n v="10519.9"/>
    <n v="10451.450000000001"/>
    <n v="10480.6"/>
    <n v="219724716"/>
    <n v="12354.55"/>
    <x v="2"/>
    <x v="7"/>
    <s v="Fri"/>
    <s v="Apr-2018"/>
    <s v=""/>
    <n v="-14.699999999998909"/>
    <n v="-1.4006269473001163E-3"/>
    <x v="0"/>
    <n v="21.950000000000728"/>
    <n v="2.0987412333332437E-3"/>
    <x v="1"/>
  </r>
  <r>
    <d v="2018-04-12T00:00:00"/>
    <n v="10410.65"/>
    <n v="10469.9"/>
    <n v="10395.25"/>
    <n v="10458.65"/>
    <n v="246027888"/>
    <n v="12249.66"/>
    <x v="2"/>
    <x v="7"/>
    <s v="Thu"/>
    <s v="Apr-2018"/>
    <s v="Expiry"/>
    <n v="48"/>
    <n v="4.610663119017545E-3"/>
    <x v="0"/>
    <n v="41.5"/>
    <n v="3.9838151509769947E-3"/>
    <x v="1"/>
  </r>
  <r>
    <d v="2018-04-11T00:00:00"/>
    <n v="10428.15"/>
    <n v="10428.15"/>
    <n v="10355.6"/>
    <n v="10417.15"/>
    <n v="258077363"/>
    <n v="11790.58"/>
    <x v="2"/>
    <x v="7"/>
    <s v="Wed"/>
    <s v="Apr-2018"/>
    <s v=""/>
    <n v="-11"/>
    <n v="-1.0548371475285645E-3"/>
    <x v="0"/>
    <n v="14.899999999999636"/>
    <n v="1.4323824172654605E-3"/>
    <x v="1"/>
  </r>
  <r>
    <d v="2018-04-10T00:00:00"/>
    <n v="10412.9"/>
    <n v="10424.85"/>
    <n v="10381.5"/>
    <n v="10402.25"/>
    <n v="259523888"/>
    <n v="11905.12"/>
    <x v="2"/>
    <x v="7"/>
    <s v="Tue"/>
    <s v="Apr-2018"/>
    <s v=""/>
    <n v="-10.649999999999636"/>
    <n v="-1.0227698335717847E-3"/>
    <x v="0"/>
    <n v="22.899999999999636"/>
    <n v="2.2063038629586279E-3"/>
    <x v="1"/>
  </r>
  <r>
    <d v="2018-04-09T00:00:00"/>
    <n v="10333.700000000001"/>
    <n v="10397.700000000001"/>
    <n v="10328.5"/>
    <n v="10379.35"/>
    <n v="228512954"/>
    <n v="10714.13"/>
    <x v="2"/>
    <x v="7"/>
    <s v="Mon"/>
    <s v="Apr-2018"/>
    <s v=""/>
    <n v="45.649999999999636"/>
    <n v="4.4175851824612318E-3"/>
    <x v="0"/>
    <n v="47.75"/>
    <n v="4.6217430020519569E-3"/>
    <x v="1"/>
  </r>
  <r>
    <d v="2018-04-06T00:00:00"/>
    <n v="10322.75"/>
    <n v="10350.450000000001"/>
    <n v="10290.85"/>
    <n v="10331.6"/>
    <n v="206355691"/>
    <n v="10131.74"/>
    <x v="2"/>
    <x v="7"/>
    <s v="Fri"/>
    <s v="Apr-2018"/>
    <s v=""/>
    <n v="8.8500000000003638"/>
    <n v="8.5732968443490002E-4"/>
    <x v="0"/>
    <n v="6.4500000000007276"/>
    <n v="6.246882611875593E-4"/>
    <x v="1"/>
  </r>
  <r>
    <d v="2018-04-05T00:00:00"/>
    <n v="10228.450000000001"/>
    <n v="10331.799999999999"/>
    <n v="10227.450000000001"/>
    <n v="10325.15"/>
    <n v="244116235"/>
    <n v="11674.92"/>
    <x v="2"/>
    <x v="7"/>
    <s v="Thu"/>
    <s v="Apr-2018"/>
    <s v="Expiry"/>
    <n v="96.699999999998909"/>
    <n v="9.4540228480364964E-3"/>
    <x v="0"/>
    <n v="196.75"/>
    <n v="1.9425575609178153E-2"/>
    <x v="0"/>
  </r>
  <r>
    <d v="2018-04-04T00:00:00"/>
    <n v="10274.6"/>
    <n v="10279.85"/>
    <n v="10111.299999999999"/>
    <n v="10128.4"/>
    <n v="238182921"/>
    <n v="11861.79"/>
    <x v="2"/>
    <x v="7"/>
    <s v="Wed"/>
    <s v="Apr-2018"/>
    <s v=""/>
    <n v="-146.20000000000073"/>
    <n v="-1.4229264399587402E-2"/>
    <x v="2"/>
    <n v="-116.60000000000036"/>
    <n v="-1.138116154221575E-2"/>
    <x v="0"/>
  </r>
  <r>
    <d v="2018-04-03T00:00:00"/>
    <n v="10186.85"/>
    <n v="10255.35"/>
    <n v="10171.049999999999"/>
    <n v="10245"/>
    <n v="211652029"/>
    <n v="10167.120000000001"/>
    <x v="2"/>
    <x v="7"/>
    <s v="Tue"/>
    <s v="Apr-2018"/>
    <s v=""/>
    <n v="58.149999999999636"/>
    <n v="5.708339673206107E-3"/>
    <x v="0"/>
    <n v="33.200000000000728"/>
    <n v="3.2511408370709113E-3"/>
    <x v="1"/>
  </r>
  <r>
    <d v="2018-04-02T00:00:00"/>
    <n v="10151.65"/>
    <n v="10220.1"/>
    <n v="10127.75"/>
    <n v="10211.799999999999"/>
    <n v="223135459"/>
    <n v="10968.95"/>
    <x v="2"/>
    <x v="7"/>
    <s v="Mon"/>
    <s v="Apr-2018"/>
    <s v=""/>
    <n v="60.149999999999636"/>
    <n v="5.925145173444675E-3"/>
    <x v="0"/>
    <n v="98.099999999998545"/>
    <n v="9.6997142489888503E-3"/>
    <x v="1"/>
  </r>
  <r>
    <d v="2018-03-28T00:00:00"/>
    <n v="10143.6"/>
    <n v="10158.35"/>
    <n v="10096.9"/>
    <n v="10113.700000000001"/>
    <n v="354977198"/>
    <n v="18807.48"/>
    <x v="2"/>
    <x v="8"/>
    <s v="Wed"/>
    <s v="Mar-2018"/>
    <s v=""/>
    <n v="-29.899999999999636"/>
    <n v="-2.947671438148156E-3"/>
    <x v="0"/>
    <n v="-70.449999999998909"/>
    <n v="-6.9176121718551777E-3"/>
    <x v="1"/>
  </r>
  <r>
    <d v="2018-03-27T00:00:00"/>
    <n v="10188"/>
    <n v="10207.9"/>
    <n v="10139.65"/>
    <n v="10184.15"/>
    <n v="232713976"/>
    <n v="11175.79"/>
    <x v="2"/>
    <x v="8"/>
    <s v="Tue"/>
    <s v="Mar-2018"/>
    <s v=""/>
    <n v="-3.8500000000003638"/>
    <n v="-3.778955634079666E-4"/>
    <x v="0"/>
    <n v="53.5"/>
    <n v="5.2810036868315459E-3"/>
    <x v="1"/>
  </r>
  <r>
    <d v="2018-03-26T00:00:00"/>
    <n v="9989.15"/>
    <n v="10143.5"/>
    <n v="9958.5499999999993"/>
    <n v="10130.65"/>
    <n v="270665332"/>
    <n v="12695.47"/>
    <x v="2"/>
    <x v="8"/>
    <s v="Mon"/>
    <s v="Mar-2018"/>
    <s v=""/>
    <n v="141.5"/>
    <n v="1.4165369425827024E-2"/>
    <x v="2"/>
    <n v="132.60000000000036"/>
    <n v="1.3262586204309878E-2"/>
    <x v="0"/>
  </r>
  <r>
    <d v="2018-03-23T00:00:00"/>
    <n v="9968.7999999999993"/>
    <n v="10027.700000000001"/>
    <n v="9951.9"/>
    <n v="9998.0499999999993"/>
    <n v="294515154"/>
    <n v="14435.17"/>
    <x v="2"/>
    <x v="8"/>
    <s v="Fri"/>
    <s v="Mar-2018"/>
    <s v=""/>
    <n v="29.25"/>
    <n v="2.9341545622341707E-3"/>
    <x v="0"/>
    <n v="-116.70000000000073"/>
    <n v="-1.153760597147737E-2"/>
    <x v="0"/>
  </r>
  <r>
    <d v="2018-03-22T00:00:00"/>
    <n v="10167.5"/>
    <n v="10207.85"/>
    <n v="10105.4"/>
    <n v="10114.75"/>
    <n v="237632983"/>
    <n v="11558.88"/>
    <x v="2"/>
    <x v="8"/>
    <s v="Thu"/>
    <s v="Mar-2018"/>
    <s v="Expiry"/>
    <n v="-52.75"/>
    <n v="-5.1880993361199902E-3"/>
    <x v="0"/>
    <n v="-40.5"/>
    <n v="-3.9880849806750206E-3"/>
    <x v="1"/>
  </r>
  <r>
    <d v="2018-03-21T00:00:00"/>
    <n v="10181.950000000001"/>
    <n v="10227.299999999999"/>
    <n v="10132.950000000001"/>
    <n v="10155.25"/>
    <n v="211060429"/>
    <n v="11269.73"/>
    <x v="2"/>
    <x v="8"/>
    <s v="Wed"/>
    <s v="Mar-2018"/>
    <s v=""/>
    <n v="-26.700000000000728"/>
    <n v="-2.6222874793139553E-3"/>
    <x v="0"/>
    <n v="30.899999999999636"/>
    <n v="3.0520477857837428E-3"/>
    <x v="1"/>
  </r>
  <r>
    <d v="2018-03-20T00:00:00"/>
    <n v="10051.549999999999"/>
    <n v="10155.65"/>
    <n v="10049.1"/>
    <n v="10124.35"/>
    <n v="209327593"/>
    <n v="10947.12"/>
    <x v="2"/>
    <x v="8"/>
    <s v="Tue"/>
    <s v="Mar-2018"/>
    <s v=""/>
    <n v="72.800000000001091"/>
    <n v="7.2426640667360848E-3"/>
    <x v="0"/>
    <n v="30.100000000000364"/>
    <n v="2.9818956336528581E-3"/>
    <x v="1"/>
  </r>
  <r>
    <d v="2018-03-19T00:00:00"/>
    <n v="10215.35"/>
    <n v="10224.549999999999"/>
    <n v="10075.299999999999"/>
    <n v="10094.25"/>
    <n v="216670033"/>
    <n v="11111.43"/>
    <x v="2"/>
    <x v="8"/>
    <s v="Mon"/>
    <s v="Mar-2018"/>
    <s v=""/>
    <n v="-121.10000000000036"/>
    <n v="-1.1854708845022478E-2"/>
    <x v="2"/>
    <n v="-100.89999999999964"/>
    <n v="-9.8968627239422319E-3"/>
    <x v="1"/>
  </r>
  <r>
    <d v="2018-03-16T00:00:00"/>
    <n v="10345.15"/>
    <n v="10346.299999999999"/>
    <n v="10180.25"/>
    <n v="10195.15"/>
    <n v="338702439"/>
    <n v="18811.97"/>
    <x v="2"/>
    <x v="8"/>
    <s v="Fri"/>
    <s v="Mar-2018"/>
    <s v=""/>
    <n v="-150"/>
    <n v="-1.4499548097417631E-2"/>
    <x v="2"/>
    <n v="-165"/>
    <n v="-1.5926410331896741E-2"/>
    <x v="0"/>
  </r>
  <r>
    <d v="2018-03-15T00:00:00"/>
    <n v="10405.450000000001"/>
    <n v="10420"/>
    <n v="10346.200000000001"/>
    <n v="10360.15"/>
    <n v="179308593"/>
    <n v="8588.01"/>
    <x v="2"/>
    <x v="8"/>
    <s v="Thu"/>
    <s v="Mar-2018"/>
    <s v="Expiry"/>
    <n v="-45.300000000001091"/>
    <n v="-4.3534878357015883E-3"/>
    <x v="0"/>
    <n v="-50.75"/>
    <n v="-4.8746986331633197E-3"/>
    <x v="1"/>
  </r>
  <r>
    <d v="2018-03-14T00:00:00"/>
    <n v="10393.049999999999"/>
    <n v="10420.35"/>
    <n v="10336.299999999999"/>
    <n v="10410.9"/>
    <n v="186991169"/>
    <n v="9564.68"/>
    <x v="2"/>
    <x v="8"/>
    <s v="Wed"/>
    <s v="Mar-2018"/>
    <s v=""/>
    <n v="17.850000000000364"/>
    <n v="1.7174939021750463E-3"/>
    <x v="0"/>
    <n v="-15.950000000000728"/>
    <n v="-1.5297045608214108E-3"/>
    <x v="1"/>
  </r>
  <r>
    <d v="2018-03-13T00:00:00"/>
    <n v="10389.5"/>
    <n v="10478.6"/>
    <n v="10377.85"/>
    <n v="10426.85"/>
    <n v="274852794"/>
    <n v="23965.25"/>
    <x v="2"/>
    <x v="8"/>
    <s v="Tue"/>
    <s v="Mar-2018"/>
    <s v=""/>
    <n v="37.350000000000364"/>
    <n v="3.5949756966168114E-3"/>
    <x v="0"/>
    <n v="5.4500000000007276"/>
    <n v="5.2296236590100445E-4"/>
    <x v="1"/>
  </r>
  <r>
    <d v="2018-03-12T00:00:00"/>
    <n v="10301.6"/>
    <n v="10433.65"/>
    <n v="10295.450000000001"/>
    <n v="10421.4"/>
    <n v="223135459"/>
    <n v="10968.95"/>
    <x v="2"/>
    <x v="8"/>
    <s v="Mon"/>
    <s v="Mar-2018"/>
    <s v=""/>
    <n v="119.79999999999927"/>
    <n v="1.1629261473945723E-2"/>
    <x v="2"/>
    <n v="194.54999999999927"/>
    <n v="1.9023452969389329E-2"/>
    <x v="0"/>
  </r>
  <r>
    <d v="2018-03-09T00:00:00"/>
    <n v="10271.299999999999"/>
    <n v="10296.700000000001"/>
    <n v="10211.9"/>
    <n v="10226.85"/>
    <n v="192333334"/>
    <n v="9874.81"/>
    <x v="2"/>
    <x v="8"/>
    <s v="Fri"/>
    <s v="Mar-2018"/>
    <s v=""/>
    <n v="-44.449999999998909"/>
    <n v="-4.3275924177074874E-3"/>
    <x v="0"/>
    <n v="-15.799999999999272"/>
    <n v="-1.5425695498722765E-3"/>
    <x v="1"/>
  </r>
  <r>
    <d v="2018-03-08T00:00:00"/>
    <n v="10216.25"/>
    <n v="10270.35"/>
    <n v="10146.4"/>
    <n v="10242.65"/>
    <n v="233377712"/>
    <n v="11479.51"/>
    <x v="2"/>
    <x v="8"/>
    <s v="Thu"/>
    <s v="Mar-2018"/>
    <s v="Expiry"/>
    <n v="26.399999999999636"/>
    <n v="2.5841184387617412E-3"/>
    <x v="0"/>
    <n v="88.449999999998909"/>
    <n v="8.7106812944396303E-3"/>
    <x v="1"/>
  </r>
  <r>
    <d v="2018-03-07T00:00:00"/>
    <n v="10232.950000000001"/>
    <n v="10243.35"/>
    <n v="10141.549999999999"/>
    <n v="10154.200000000001"/>
    <n v="257200599"/>
    <n v="12128.88"/>
    <x v="2"/>
    <x v="8"/>
    <s v="Wed"/>
    <s v="Mar-2018"/>
    <s v=""/>
    <n v="-78.75"/>
    <n v="-7.6957280158703005E-3"/>
    <x v="0"/>
    <n v="-95.049999999999272"/>
    <n v="-9.273849306046713E-3"/>
    <x v="1"/>
  </r>
  <r>
    <d v="2018-03-06T00:00:00"/>
    <n v="10420.5"/>
    <n v="10441.35"/>
    <n v="10215.9"/>
    <n v="10249.25"/>
    <n v="229782297"/>
    <n v="12143.95"/>
    <x v="2"/>
    <x v="8"/>
    <s v="Tue"/>
    <s v="Mar-2018"/>
    <s v=""/>
    <n v="-171.25"/>
    <n v="-1.6433952305551558E-2"/>
    <x v="2"/>
    <n v="-109.60000000000036"/>
    <n v="-1.0580325036080295E-2"/>
    <x v="0"/>
  </r>
  <r>
    <d v="2018-03-05T00:00:00"/>
    <n v="10428.299999999999"/>
    <n v="10428.700000000001"/>
    <n v="10323.9"/>
    <n v="10358.85"/>
    <n v="199975720"/>
    <n v="10673.92"/>
    <x v="2"/>
    <x v="8"/>
    <s v="Mon"/>
    <s v="Mar-2018"/>
    <s v=""/>
    <n v="-69.449999999998909"/>
    <n v="-6.6597623773768412E-3"/>
    <x v="0"/>
    <n v="-99.5"/>
    <n v="-9.5139290614676304E-3"/>
    <x v="1"/>
  </r>
  <r>
    <d v="2018-03-01T00:00:00"/>
    <n v="10479.950000000001"/>
    <n v="10525.5"/>
    <n v="10447.15"/>
    <n v="10458.35"/>
    <n v="181378504"/>
    <n v="10179.48"/>
    <x v="2"/>
    <x v="8"/>
    <s v="Thu"/>
    <s v="Mar-2018"/>
    <s v="Expiry"/>
    <n v="-21.600000000000364"/>
    <n v="-2.0610785356800711E-3"/>
    <x v="0"/>
    <n v="-34.5"/>
    <n v="-3.2879532252915078E-3"/>
    <x v="1"/>
  </r>
  <r>
    <d v="2018-02-28T00:00:00"/>
    <n v="10488.95"/>
    <n v="10535.5"/>
    <n v="10461.549999999999"/>
    <n v="10492.85"/>
    <n v="294794221"/>
    <n v="16299.11"/>
    <x v="2"/>
    <x v="9"/>
    <s v="Wed"/>
    <s v="Feb-2018"/>
    <s v=""/>
    <n v="3.8999999999996362"/>
    <n v="3.7181986757488938E-4"/>
    <x v="0"/>
    <n v="-61.449999999998909"/>
    <n v="-5.8222714912404341E-3"/>
    <x v="1"/>
  </r>
  <r>
    <d v="2018-02-27T00:00:00"/>
    <n v="10615.2"/>
    <n v="10631.65"/>
    <n v="10537.25"/>
    <n v="10554.3"/>
    <n v="193250158"/>
    <n v="10276.42"/>
    <x v="2"/>
    <x v="9"/>
    <s v="Tue"/>
    <s v="Feb-2018"/>
    <s v=""/>
    <n v="-60.900000000001455"/>
    <n v="-5.7370562966313826E-3"/>
    <x v="0"/>
    <n v="-28.300000000001091"/>
    <n v="-2.674201047001785E-3"/>
    <x v="1"/>
  </r>
  <r>
    <d v="2018-02-26T00:00:00"/>
    <n v="10526.55"/>
    <n v="10592.95"/>
    <n v="10520.2"/>
    <n v="10582.6"/>
    <n v="177238616"/>
    <n v="10274.89"/>
    <x v="2"/>
    <x v="9"/>
    <s v="Mon"/>
    <s v="Feb-2018"/>
    <s v=""/>
    <n v="56.050000000001091"/>
    <n v="5.3246315269486295E-3"/>
    <x v="0"/>
    <n v="91.550000000001091"/>
    <n v="8.7264859094181319E-3"/>
    <x v="1"/>
  </r>
  <r>
    <d v="2018-02-23T00:00:00"/>
    <n v="10408.1"/>
    <n v="10499.1"/>
    <n v="10396.65"/>
    <n v="10491.05"/>
    <n v="217134363"/>
    <n v="12704.32"/>
    <x v="2"/>
    <x v="9"/>
    <s v="Fri"/>
    <s v="Feb-2018"/>
    <s v=""/>
    <n v="82.949999999998909"/>
    <n v="7.9697543259575621E-3"/>
    <x v="0"/>
    <n v="108.34999999999854"/>
    <n v="1.0435628497404195E-2"/>
    <x v="0"/>
  </r>
  <r>
    <d v="2018-02-22T00:00:00"/>
    <n v="10354.35"/>
    <n v="10397.549999999999"/>
    <n v="10340.65"/>
    <n v="10382.700000000001"/>
    <n v="323259078"/>
    <n v="17711.46"/>
    <x v="2"/>
    <x v="9"/>
    <s v="Thu"/>
    <s v="Feb-2018"/>
    <s v="Expiry"/>
    <n v="28.350000000000364"/>
    <n v="2.7379796896956701E-3"/>
    <x v="0"/>
    <n v="-14.75"/>
    <n v="-1.4186170647610711E-3"/>
    <x v="1"/>
  </r>
  <r>
    <d v="2018-02-21T00:00:00"/>
    <n v="10426"/>
    <n v="10426.1"/>
    <n v="10349.6"/>
    <n v="10397.450000000001"/>
    <n v="241331542"/>
    <n v="12996.36"/>
    <x v="2"/>
    <x v="9"/>
    <s v="Wed"/>
    <s v="Feb-2018"/>
    <s v=""/>
    <n v="-28.549999999999272"/>
    <n v="-2.7383464415882673E-3"/>
    <x v="0"/>
    <n v="37.050000000001091"/>
    <n v="3.5761167522490533E-3"/>
    <x v="1"/>
  </r>
  <r>
    <d v="2018-02-20T00:00:00"/>
    <n v="10391"/>
    <n v="10429.35"/>
    <n v="10347.65"/>
    <n v="10360.4"/>
    <n v="193464871"/>
    <n v="9619.9500000000007"/>
    <x v="2"/>
    <x v="9"/>
    <s v="Tue"/>
    <s v="Feb-2018"/>
    <s v=""/>
    <n v="-30.600000000000364"/>
    <n v="-2.9448561254932504E-3"/>
    <x v="0"/>
    <n v="-18"/>
    <n v="-1.7343713867262777E-3"/>
    <x v="1"/>
  </r>
  <r>
    <d v="2018-02-19T00:00:00"/>
    <n v="10488.9"/>
    <n v="10489.35"/>
    <n v="10302.75"/>
    <n v="10378.4"/>
    <n v="193087737"/>
    <n v="9871.36"/>
    <x v="2"/>
    <x v="9"/>
    <s v="Mon"/>
    <s v="Feb-2018"/>
    <s v=""/>
    <n v="-110.5"/>
    <n v="-1.0534946467217726E-2"/>
    <x v="2"/>
    <n v="-73.899999999999636"/>
    <n v="-7.0702142112262032E-3"/>
    <x v="1"/>
  </r>
  <r>
    <d v="2018-02-16T00:00:00"/>
    <n v="10596.2"/>
    <n v="10612.9"/>
    <n v="10434.049999999999"/>
    <n v="10452.299999999999"/>
    <n v="190043189"/>
    <n v="10026.709999999999"/>
    <x v="2"/>
    <x v="9"/>
    <s v="Fri"/>
    <s v="Feb-2018"/>
    <s v=""/>
    <n v="-143.90000000000146"/>
    <n v="-1.3580340121930639E-2"/>
    <x v="2"/>
    <n v="-93.200000000000728"/>
    <n v="-8.8378929401167067E-3"/>
    <x v="1"/>
  </r>
  <r>
    <d v="2018-02-15T00:00:00"/>
    <n v="10537.9"/>
    <n v="10618.1"/>
    <n v="10511.05"/>
    <n v="10545.5"/>
    <n v="217090245"/>
    <n v="11035.38"/>
    <x v="2"/>
    <x v="9"/>
    <s v="Thu"/>
    <s v="Feb-2018"/>
    <s v="Expiry"/>
    <n v="7.6000000000003638"/>
    <n v="7.2120631245317982E-4"/>
    <x v="0"/>
    <n v="44.600000000000364"/>
    <n v="4.2472549971907516E-3"/>
    <x v="1"/>
  </r>
  <r>
    <d v="2018-02-14T00:00:00"/>
    <n v="10585.75"/>
    <n v="10590.55"/>
    <n v="10456.65"/>
    <n v="10500.9"/>
    <n v="236329440"/>
    <n v="12188.94"/>
    <x v="2"/>
    <x v="9"/>
    <s v="Wed"/>
    <s v="Feb-2018"/>
    <s v=""/>
    <n v="-84.850000000000364"/>
    <n v="-8.0154925253288958E-3"/>
    <x v="0"/>
    <n v="-38.850000000000364"/>
    <n v="-3.6860456841955797E-3"/>
    <x v="1"/>
  </r>
  <r>
    <d v="2018-02-12T00:00:00"/>
    <n v="10518.2"/>
    <n v="10555.5"/>
    <n v="10485.4"/>
    <n v="10539.75"/>
    <n v="224114801"/>
    <n v="11133.78"/>
    <x v="2"/>
    <x v="9"/>
    <s v="Mon"/>
    <s v="Feb-2018"/>
    <s v=""/>
    <n v="21.549999999999272"/>
    <n v="2.0488296476582754E-3"/>
    <x v="0"/>
    <n v="84.799999999999272"/>
    <n v="8.1109904877593158E-3"/>
    <x v="1"/>
  </r>
  <r>
    <d v="2018-02-09T00:00:00"/>
    <n v="10416.5"/>
    <n v="10480.200000000001"/>
    <n v="10398.200000000001"/>
    <n v="10454.950000000001"/>
    <n v="197502912"/>
    <n v="10602.15"/>
    <x v="2"/>
    <x v="9"/>
    <s v="Fri"/>
    <s v="Feb-2018"/>
    <s v=""/>
    <n v="38.450000000000728"/>
    <n v="3.6912590601450323E-3"/>
    <x v="0"/>
    <n v="-121.89999999999964"/>
    <n v="-1.1525170537541861E-2"/>
    <x v="0"/>
  </r>
  <r>
    <d v="2018-02-08T00:00:00"/>
    <n v="10518.5"/>
    <n v="10637.8"/>
    <n v="10479.549999999999"/>
    <n v="10576.85"/>
    <n v="239407938"/>
    <n v="12569.23"/>
    <x v="2"/>
    <x v="9"/>
    <s v="Thu"/>
    <s v="Feb-2018"/>
    <s v="Expiry"/>
    <n v="58.350000000000364"/>
    <n v="5.5473689214241917E-3"/>
    <x v="0"/>
    <n v="100.14999999999964"/>
    <n v="9.5593077973025499E-3"/>
    <x v="1"/>
  </r>
  <r>
    <d v="2018-02-07T00:00:00"/>
    <n v="10607.2"/>
    <n v="10614"/>
    <n v="10446.4"/>
    <n v="10476.700000000001"/>
    <n v="258095424"/>
    <n v="13971.66"/>
    <x v="2"/>
    <x v="9"/>
    <s v="Wed"/>
    <s v="Feb-2018"/>
    <s v=""/>
    <n v="-130.5"/>
    <n v="-1.230296402443623E-2"/>
    <x v="2"/>
    <n v="-21.549999999999272"/>
    <n v="-2.0527230728930321E-3"/>
    <x v="1"/>
  </r>
  <r>
    <d v="2018-02-06T00:00:00"/>
    <n v="10295.15"/>
    <n v="10594.15"/>
    <n v="10276.299999999999"/>
    <n v="10498.25"/>
    <n v="274656443"/>
    <n v="15606.34"/>
    <x v="2"/>
    <x v="9"/>
    <s v="Tue"/>
    <s v="Feb-2018"/>
    <s v=""/>
    <n v="203.10000000000036"/>
    <n v="1.9727735875630793E-2"/>
    <x v="2"/>
    <n v="-168.29999999999927"/>
    <n v="-1.5778297575129659E-2"/>
    <x v="0"/>
  </r>
  <r>
    <d v="2018-02-05T00:00:00"/>
    <n v="10604.3"/>
    <n v="10702.75"/>
    <n v="10586.8"/>
    <n v="10666.55"/>
    <n v="247479157"/>
    <n v="13980.63"/>
    <x v="2"/>
    <x v="9"/>
    <s v="Mon"/>
    <s v="Feb-2018"/>
    <s v=""/>
    <n v="62.25"/>
    <n v="5.8702601774751756E-3"/>
    <x v="0"/>
    <n v="-94.050000000001091"/>
    <n v="-8.7402189468989734E-3"/>
    <x v="1"/>
  </r>
  <r>
    <d v="2018-02-02T00:00:00"/>
    <n v="10938.2"/>
    <n v="10954.95"/>
    <n v="10736.1"/>
    <n v="10760.6"/>
    <n v="291431992"/>
    <n v="16542.509999999998"/>
    <x v="2"/>
    <x v="9"/>
    <s v="Fri"/>
    <s v="Feb-2018"/>
    <s v=""/>
    <n v="-177.60000000000036"/>
    <n v="-1.6236675138505453E-2"/>
    <x v="2"/>
    <n v="-256.29999999999927"/>
    <n v="-2.3264257640534022E-2"/>
    <x v="2"/>
  </r>
  <r>
    <d v="2018-02-01T00:00:00"/>
    <n v="11044.55"/>
    <n v="11117.35"/>
    <n v="10878.8"/>
    <n v="11016.9"/>
    <n v="315743486"/>
    <n v="17719.400000000001"/>
    <x v="2"/>
    <x v="9"/>
    <s v="Thu"/>
    <s v="Feb-2018"/>
    <s v="Expiry"/>
    <n v="-27.649999999999636"/>
    <n v="-2.5034971999764264E-3"/>
    <x v="0"/>
    <n v="-10.800000000001091"/>
    <n v="-9.7935199542978964E-4"/>
    <x v="1"/>
  </r>
  <r>
    <d v="2018-01-31T00:00:00"/>
    <n v="11018.8"/>
    <n v="11058.5"/>
    <n v="10979.3"/>
    <n v="11027.7"/>
    <n v="253462573"/>
    <n v="14459.69"/>
    <x v="2"/>
    <x v="10"/>
    <s v="Wed"/>
    <s v="Jan-2018"/>
    <s v=""/>
    <n v="8.9000000000014552"/>
    <n v="8.077104584892598E-4"/>
    <x v="0"/>
    <n v="-21.949999999998909"/>
    <n v="-1.9864882598090356E-3"/>
    <x v="1"/>
  </r>
  <r>
    <d v="2018-01-30T00:00:00"/>
    <n v="11120.85"/>
    <n v="11121.1"/>
    <n v="11033.9"/>
    <n v="11049.65"/>
    <n v="234969503"/>
    <n v="13232.19"/>
    <x v="2"/>
    <x v="10"/>
    <s v="Tue"/>
    <s v="Jan-2018"/>
    <s v=""/>
    <n v="-71.200000000000728"/>
    <n v="-6.4023883066492869E-3"/>
    <x v="0"/>
    <n v="-80.75"/>
    <n v="-7.2549054840796382E-3"/>
    <x v="1"/>
  </r>
  <r>
    <d v="2018-01-29T00:00:00"/>
    <n v="11079.35"/>
    <n v="11171.55"/>
    <n v="11075.95"/>
    <n v="11130.4"/>
    <n v="249220726"/>
    <n v="16118.36"/>
    <x v="2"/>
    <x v="10"/>
    <s v="Mon"/>
    <s v="Jan-2018"/>
    <s v=""/>
    <n v="51.049999999999272"/>
    <n v="4.6076710276324213E-3"/>
    <x v="0"/>
    <n v="60.75"/>
    <n v="5.4879783913673874E-3"/>
    <x v="1"/>
  </r>
  <r>
    <d v="2018-01-25T00:00:00"/>
    <n v="11095.6"/>
    <n v="11095.6"/>
    <n v="11009.2"/>
    <n v="11069.65"/>
    <n v="340469462"/>
    <n v="19939.54"/>
    <x v="2"/>
    <x v="10"/>
    <s v="Thu"/>
    <s v="Jan-2018"/>
    <s v="Expiry"/>
    <n v="-25.950000000000728"/>
    <n v="-2.3387649158225538E-3"/>
    <x v="0"/>
    <n v="-16.350000000000364"/>
    <n v="-1.4748331228576911E-3"/>
    <x v="1"/>
  </r>
  <r>
    <d v="2018-01-24T00:00:00"/>
    <n v="11069.35"/>
    <n v="11110.1"/>
    <n v="11046.15"/>
    <n v="11086"/>
    <n v="292197072"/>
    <n v="16915.14"/>
    <x v="2"/>
    <x v="10"/>
    <s v="Wed"/>
    <s v="Jan-2018"/>
    <s v=""/>
    <n v="16.649999999999636"/>
    <n v="1.5041533604050496E-3"/>
    <x v="0"/>
    <n v="2.2999999999992724"/>
    <n v="2.0751193193602066E-4"/>
    <x v="1"/>
  </r>
  <r>
    <d v="2018-01-23T00:00:00"/>
    <n v="10997.4"/>
    <n v="11092.9"/>
    <n v="10994.55"/>
    <n v="11083.7"/>
    <n v="293445774"/>
    <n v="16423.91"/>
    <x v="2"/>
    <x v="10"/>
    <s v="Tue"/>
    <s v="Jan-2018"/>
    <s v=""/>
    <n v="86.300000000001091"/>
    <n v="7.8473093640315985E-3"/>
    <x v="0"/>
    <n v="117.5"/>
    <n v="1.0714741660739362E-2"/>
    <x v="0"/>
  </r>
  <r>
    <d v="2018-01-22T00:00:00"/>
    <n v="10883.2"/>
    <n v="10975.1"/>
    <n v="10881.4"/>
    <n v="10966.2"/>
    <n v="238815813"/>
    <n v="14469.06"/>
    <x v="2"/>
    <x v="10"/>
    <s v="Mon"/>
    <s v="Jan-2018"/>
    <s v=""/>
    <n v="83"/>
    <n v="7.6264334019406051E-3"/>
    <x v="0"/>
    <n v="71.5"/>
    <n v="6.5628241254922113E-3"/>
    <x v="1"/>
  </r>
  <r>
    <d v="2018-01-19T00:00:00"/>
    <n v="10829.2"/>
    <n v="10906.85"/>
    <n v="10793.9"/>
    <n v="10894.7"/>
    <n v="214011963"/>
    <n v="11792.26"/>
    <x v="2"/>
    <x v="10"/>
    <s v="Fri"/>
    <s v="Jan-2018"/>
    <s v=""/>
    <n v="65.5"/>
    <n v="6.0484615668747457E-3"/>
    <x v="0"/>
    <n v="77.700000000000728"/>
    <n v="7.1831376536933278E-3"/>
    <x v="1"/>
  </r>
  <r>
    <d v="2018-01-18T00:00:00"/>
    <n v="10873.4"/>
    <n v="10887.5"/>
    <n v="10782.4"/>
    <n v="10817"/>
    <n v="321609375"/>
    <n v="17930.3"/>
    <x v="2"/>
    <x v="10"/>
    <s v="Thu"/>
    <s v="Jan-2018"/>
    <s v="Expiry"/>
    <n v="-56.399999999999636"/>
    <n v="-5.1869700369709237E-3"/>
    <x v="0"/>
    <n v="28.450000000000728"/>
    <n v="2.6370550259303361E-3"/>
    <x v="1"/>
  </r>
  <r>
    <d v="2018-01-17T00:00:00"/>
    <n v="10702.45"/>
    <n v="10803"/>
    <n v="10666.75"/>
    <n v="10788.55"/>
    <n v="260488465"/>
    <n v="14334.26"/>
    <x v="2"/>
    <x v="10"/>
    <s v="Wed"/>
    <s v="Jan-2018"/>
    <s v=""/>
    <n v="86.099999999998545"/>
    <n v="8.0448869184157404E-3"/>
    <x v="0"/>
    <n v="88.099999999998545"/>
    <n v="8.2332985995914702E-3"/>
    <x v="1"/>
  </r>
  <r>
    <d v="2018-01-16T00:00:00"/>
    <n v="10761.5"/>
    <n v="10762.35"/>
    <n v="10687.85"/>
    <n v="10700.45"/>
    <n v="217468081"/>
    <n v="12709.44"/>
    <x v="2"/>
    <x v="10"/>
    <s v="Tue"/>
    <s v="Jan-2018"/>
    <s v=""/>
    <n v="-61.049999999999272"/>
    <n v="-5.6730009757003461E-3"/>
    <x v="0"/>
    <n v="-41.099999999998545"/>
    <n v="-3.826263434978988E-3"/>
    <x v="1"/>
  </r>
  <r>
    <d v="2018-01-15T00:00:00"/>
    <n v="10718.5"/>
    <n v="10782.65"/>
    <n v="10713.8"/>
    <n v="10741.55"/>
    <n v="181262074"/>
    <n v="11333.11"/>
    <x v="2"/>
    <x v="10"/>
    <s v="Mon"/>
    <s v="Jan-2018"/>
    <s v=""/>
    <n v="23.049999999999272"/>
    <n v="2.150487474926461E-3"/>
    <x v="0"/>
    <n v="60.299999999999272"/>
    <n v="5.6454066705675151E-3"/>
    <x v="1"/>
  </r>
  <r>
    <d v="2018-01-12T00:00:00"/>
    <n v="10682.55"/>
    <n v="10690.4"/>
    <n v="10597.1"/>
    <n v="10681.25"/>
    <n v="180592153"/>
    <n v="11005.12"/>
    <x v="2"/>
    <x v="10"/>
    <s v="Fri"/>
    <s v="Jan-2018"/>
    <s v=""/>
    <n v="-1.2999999999992724"/>
    <n v="-1.2169379034025326E-4"/>
    <x v="0"/>
    <n v="30.049999999999272"/>
    <n v="2.8212783536126699E-3"/>
    <x v="1"/>
  </r>
  <r>
    <d v="2018-01-11T00:00:00"/>
    <n v="10637.05"/>
    <n v="10664.6"/>
    <n v="10612.35"/>
    <n v="10651.2"/>
    <n v="158630055"/>
    <n v="9635.01"/>
    <x v="2"/>
    <x v="10"/>
    <s v="Thu"/>
    <s v="Jan-2018"/>
    <s v="Expiry"/>
    <n v="14.150000000001455"/>
    <n v="1.3302560390335155E-3"/>
    <x v="0"/>
    <n v="19"/>
    <n v="1.7870243223415661E-3"/>
    <x v="1"/>
  </r>
  <r>
    <d v="2018-01-10T00:00:00"/>
    <n v="10652.05"/>
    <n v="10655.5"/>
    <n v="10592.7"/>
    <n v="10632.2"/>
    <n v="181900014"/>
    <n v="9720.65"/>
    <x v="2"/>
    <x v="10"/>
    <s v="Wed"/>
    <s v="Jan-2018"/>
    <s v=""/>
    <n v="-19.849999999998545"/>
    <n v="-1.8634910651000086E-3"/>
    <x v="0"/>
    <n v="-4.7999999999992724"/>
    <n v="-4.5125505311641178E-4"/>
    <x v="1"/>
  </r>
  <r>
    <d v="2018-01-09T00:00:00"/>
    <n v="10645.1"/>
    <n v="10659.15"/>
    <n v="10603.6"/>
    <n v="10637"/>
    <n v="211291563"/>
    <n v="10733.37"/>
    <x v="2"/>
    <x v="10"/>
    <s v="Tue"/>
    <s v="Jan-2018"/>
    <s v=""/>
    <n v="-8.1000000000003638"/>
    <n v="-7.6091347192608458E-4"/>
    <x v="0"/>
    <n v="13.399999999999636"/>
    <n v="1.2613426710342667E-3"/>
    <x v="1"/>
  </r>
  <r>
    <d v="2018-01-08T00:00:00"/>
    <n v="10591.7"/>
    <n v="10631.2"/>
    <n v="10588.55"/>
    <n v="10623.6"/>
    <n v="174181231"/>
    <n v="9907.27"/>
    <x v="2"/>
    <x v="10"/>
    <s v="Mon"/>
    <s v="Jan-2018"/>
    <s v=""/>
    <n v="31.899999999999636"/>
    <n v="3.0117922524240332E-3"/>
    <x v="0"/>
    <n v="64.75"/>
    <n v="6.1322966042703514E-3"/>
    <x v="1"/>
  </r>
  <r>
    <d v="2018-01-05T00:00:00"/>
    <n v="10534.25"/>
    <n v="10566.1"/>
    <n v="10520.1"/>
    <n v="10558.85"/>
    <n v="186469717"/>
    <n v="10306.219999999999"/>
    <x v="2"/>
    <x v="10"/>
    <s v="Fri"/>
    <s v="Jan-2018"/>
    <s v=""/>
    <n v="24.600000000000364"/>
    <n v="2.3352398129909925E-3"/>
    <x v="0"/>
    <n v="54.050000000001091"/>
    <n v="5.1452669255960225E-3"/>
    <x v="1"/>
  </r>
  <r>
    <d v="2018-01-04T00:00:00"/>
    <n v="10469.4"/>
    <n v="10513"/>
    <n v="10441.450000000001"/>
    <n v="10504.8"/>
    <n v="180257392"/>
    <n v="9561.9500000000007"/>
    <x v="2"/>
    <x v="10"/>
    <s v="Thu"/>
    <s v="Jan-2018"/>
    <s v="Expiry"/>
    <n v="35.399999999999636"/>
    <n v="3.3812825949910822E-3"/>
    <x v="0"/>
    <n v="61.599999999998545"/>
    <n v="5.898575149379361E-3"/>
    <x v="1"/>
  </r>
  <r>
    <d v="2018-01-03T00:00:00"/>
    <n v="10482.65"/>
    <n v="10503.6"/>
    <n v="10429.549999999999"/>
    <n v="10443.200000000001"/>
    <n v="172516859"/>
    <n v="9541.6"/>
    <x v="2"/>
    <x v="10"/>
    <s v="Wed"/>
    <s v="Jan-2018"/>
    <s v=""/>
    <n v="-39.449999999998909"/>
    <n v="-3.7633613637771852E-3"/>
    <x v="0"/>
    <n v="1"/>
    <n v="9.5765260194211936E-5"/>
    <x v="1"/>
  </r>
  <r>
    <d v="2018-01-02T00:00:00"/>
    <n v="10477.549999999999"/>
    <n v="10495.2"/>
    <n v="10404.65"/>
    <n v="10442.200000000001"/>
    <n v="158092430"/>
    <n v="8665.4699999999993"/>
    <x v="2"/>
    <x v="10"/>
    <s v="Tue"/>
    <s v="Jan-2018"/>
    <s v=""/>
    <n v="-35.349999999998545"/>
    <n v="-3.3738803441642892E-3"/>
    <x v="0"/>
    <n v="6.6500000000014552"/>
    <n v="6.3724480262194669E-4"/>
    <x v="1"/>
  </r>
  <r>
    <d v="2018-01-01T00:00:00"/>
    <n v="10531.7"/>
    <n v="10537.85"/>
    <n v="10423.1"/>
    <n v="10435.549999999999"/>
    <n v="134532090"/>
    <n v="7546.56"/>
    <x v="2"/>
    <x v="10"/>
    <s v="Mon"/>
    <s v="Jan-2018"/>
    <s v=""/>
    <n v="-96.150000000001455"/>
    <n v="-9.1295802197177527E-3"/>
    <x v="0"/>
    <n v="-95.150000000001455"/>
    <n v="-9.0354867197813479E-3"/>
    <x v="1"/>
  </r>
  <r>
    <d v="2017-12-29T00:00:00"/>
    <n v="10492.35"/>
    <n v="10538.7"/>
    <n v="10488.65"/>
    <n v="10530.7"/>
    <n v="156736221"/>
    <n v="8943.1"/>
    <x v="3"/>
    <x v="11"/>
    <s v="Fri"/>
    <s v="Dec-2017"/>
    <s v=""/>
    <n v="38.350000000000364"/>
    <n v="3.6550439129461334E-3"/>
    <x v="0"/>
    <n v="52.800000000001091"/>
    <n v="5.0391776978212328E-3"/>
    <x v="1"/>
  </r>
  <r>
    <d v="2017-12-28T00:00:00"/>
    <n v="10498.2"/>
    <n v="10534.55"/>
    <n v="10460.450000000001"/>
    <n v="10477.9"/>
    <n v="281309989"/>
    <n v="14551.58"/>
    <x v="3"/>
    <x v="11"/>
    <s v="Thu"/>
    <s v="Dec-2017"/>
    <s v="Expiry"/>
    <n v="-20.300000000001091"/>
    <n v="-1.9336648187309338E-3"/>
    <x v="0"/>
    <n v="-12.850000000000364"/>
    <n v="-1.2248885923313742E-3"/>
    <x v="1"/>
  </r>
  <r>
    <d v="2017-12-27T00:00:00"/>
    <n v="10531.05"/>
    <n v="10552.4"/>
    <n v="10469.25"/>
    <n v="10490.75"/>
    <n v="170307122"/>
    <n v="9077.6"/>
    <x v="3"/>
    <x v="11"/>
    <s v="Wed"/>
    <s v="Dec-2017"/>
    <s v=""/>
    <n v="-40.299999999999272"/>
    <n v="-3.8267789061868737E-3"/>
    <x v="0"/>
    <n v="-40.75"/>
    <n v="-3.8693443479086548E-3"/>
    <x v="1"/>
  </r>
  <r>
    <d v="2017-12-26T00:00:00"/>
    <n v="10512.3"/>
    <n v="10545.45"/>
    <n v="10477.950000000001"/>
    <n v="10531.5"/>
    <n v="160417384"/>
    <n v="9043.77"/>
    <x v="3"/>
    <x v="11"/>
    <s v="Tue"/>
    <s v="Dec-2017"/>
    <s v=""/>
    <n v="19.200000000000728"/>
    <n v="1.8264318940670195E-3"/>
    <x v="0"/>
    <n v="38.5"/>
    <n v="3.6691127418278851E-3"/>
    <x v="1"/>
  </r>
  <r>
    <d v="2017-12-22T00:00:00"/>
    <n v="10457.299999999999"/>
    <n v="10501.1"/>
    <n v="10448.25"/>
    <n v="10493"/>
    <n v="143119167"/>
    <n v="8755.32"/>
    <x v="3"/>
    <x v="11"/>
    <s v="Fri"/>
    <s v="Dec-2017"/>
    <s v=""/>
    <n v="35.700000000000728"/>
    <n v="3.4138831247072124E-3"/>
    <x v="0"/>
    <n v="52.700000000000728"/>
    <n v="5.0477476700861784E-3"/>
    <x v="1"/>
  </r>
  <r>
    <d v="2017-12-21T00:00:00"/>
    <n v="10473.950000000001"/>
    <n v="10473.950000000001"/>
    <n v="10426.9"/>
    <n v="10440.299999999999"/>
    <n v="156646972"/>
    <n v="9411.2000000000007"/>
    <x v="3"/>
    <x v="11"/>
    <s v="Thu"/>
    <s v="Dec-2017"/>
    <s v="Expiry"/>
    <n v="-33.650000000001455"/>
    <n v="-3.2127325412095202E-3"/>
    <x v="0"/>
    <n v="-3.9000000000014552"/>
    <n v="-3.7341299477235736E-4"/>
    <x v="1"/>
  </r>
  <r>
    <d v="2017-12-20T00:00:00"/>
    <n v="10494.4"/>
    <n v="10494.45"/>
    <n v="10437.15"/>
    <n v="10444.200000000001"/>
    <n v="180597460"/>
    <n v="11303"/>
    <x v="3"/>
    <x v="11"/>
    <s v="Wed"/>
    <s v="Dec-2017"/>
    <s v=""/>
    <n v="-50.199999999998909"/>
    <n v="-4.7835035828631377E-3"/>
    <x v="0"/>
    <n v="-19"/>
    <n v="-1.8158880648367611E-3"/>
    <x v="1"/>
  </r>
  <r>
    <d v="2017-12-19T00:00:00"/>
    <n v="10414.799999999999"/>
    <n v="10472.200000000001"/>
    <n v="10406"/>
    <n v="10463.200000000001"/>
    <n v="174340665"/>
    <n v="10982.95"/>
    <x v="3"/>
    <x v="11"/>
    <s v="Tue"/>
    <s v="Dec-2017"/>
    <s v=""/>
    <n v="48.400000000001455"/>
    <n v="4.6472327841150535E-3"/>
    <x v="0"/>
    <n v="74.450000000000728"/>
    <n v="7.1664059679942948E-3"/>
    <x v="1"/>
  </r>
  <r>
    <d v="2017-12-18T00:00:00"/>
    <n v="10263.1"/>
    <n v="10443.549999999999"/>
    <n v="10074.799999999999"/>
    <n v="10388.75"/>
    <n v="237506982"/>
    <n v="12921.61"/>
    <x v="3"/>
    <x v="11"/>
    <s v="Mon"/>
    <s v="Dec-2017"/>
    <s v=""/>
    <n v="125.64999999999964"/>
    <n v="1.2242889575274491E-2"/>
    <x v="2"/>
    <n v="55.5"/>
    <n v="5.3710110565407783E-3"/>
    <x v="1"/>
  </r>
  <r>
    <d v="2017-12-15T00:00:00"/>
    <n v="10345.65"/>
    <n v="10373.1"/>
    <n v="10319.65"/>
    <n v="10333.25"/>
    <n v="262974703"/>
    <n v="15106.77"/>
    <x v="3"/>
    <x v="11"/>
    <s v="Fri"/>
    <s v="Dec-2017"/>
    <s v=""/>
    <n v="-12.399999999999636"/>
    <n v="-1.1985713802419023E-3"/>
    <x v="0"/>
    <n v="81.149999999999636"/>
    <n v="7.9154514684795924E-3"/>
    <x v="1"/>
  </r>
  <r>
    <d v="2017-12-14T00:00:00"/>
    <n v="10229.299999999999"/>
    <n v="10276.1"/>
    <n v="10141.549999999999"/>
    <n v="10252.1"/>
    <n v="159103960"/>
    <n v="9549.23"/>
    <x v="3"/>
    <x v="11"/>
    <s v="Thu"/>
    <s v="Dec-2017"/>
    <s v="Expiry"/>
    <n v="22.800000000001091"/>
    <n v="2.2288915175037484E-3"/>
    <x v="0"/>
    <n v="59.149999999999636"/>
    <n v="5.8030305260007783E-3"/>
    <x v="1"/>
  </r>
  <r>
    <d v="2017-12-13T00:00:00"/>
    <n v="10236.6"/>
    <n v="10296.549999999999"/>
    <n v="10169.85"/>
    <n v="10192.950000000001"/>
    <n v="187191964"/>
    <n v="10070.44"/>
    <x v="3"/>
    <x v="11"/>
    <s v="Wed"/>
    <s v="Dec-2017"/>
    <s v=""/>
    <n v="-43.649999999999636"/>
    <n v="-4.2641111306488122E-3"/>
    <x v="0"/>
    <n v="-47.199999999998909"/>
    <n v="-4.609307480847342E-3"/>
    <x v="1"/>
  </r>
  <r>
    <d v="2017-12-12T00:00:00"/>
    <n v="10324.9"/>
    <n v="10326.1"/>
    <n v="10230.200000000001"/>
    <n v="10240.15"/>
    <n v="180546894"/>
    <n v="10380.24"/>
    <x v="3"/>
    <x v="11"/>
    <s v="Tue"/>
    <s v="Dec-2017"/>
    <s v=""/>
    <n v="-84.75"/>
    <n v="-8.2083119449098789E-3"/>
    <x v="0"/>
    <n v="-82.100000000000364"/>
    <n v="-7.9536922667054529E-3"/>
    <x v="1"/>
  </r>
  <r>
    <d v="2017-12-11T00:00:00"/>
    <n v="10310.5"/>
    <n v="10329.200000000001"/>
    <n v="10282.049999999999"/>
    <n v="10322.25"/>
    <n v="152034656"/>
    <n v="8453.76"/>
    <x v="3"/>
    <x v="11"/>
    <s v="Mon"/>
    <s v="Dec-2017"/>
    <s v=""/>
    <n v="11.75"/>
    <n v="1.1396149556277581E-3"/>
    <x v="0"/>
    <n v="56.600000000000364"/>
    <n v="5.5135329959622986E-3"/>
    <x v="1"/>
  </r>
  <r>
    <d v="2017-12-08T00:00:00"/>
    <n v="10198.450000000001"/>
    <n v="10270.85"/>
    <n v="10195.25"/>
    <n v="10265.65"/>
    <n v="206234019"/>
    <n v="11468.15"/>
    <x v="3"/>
    <x v="11"/>
    <s v="Fri"/>
    <s v="Dec-2017"/>
    <s v=""/>
    <n v="67.199999999998909"/>
    <n v="6.589236599679256E-3"/>
    <x v="0"/>
    <n v="98.949999999998909"/>
    <n v="9.7327549745737461E-3"/>
    <x v="1"/>
  </r>
  <r>
    <d v="2017-12-07T00:00:00"/>
    <n v="10063.450000000001"/>
    <n v="10182.65"/>
    <n v="10061.9"/>
    <n v="10166.700000000001"/>
    <n v="171339022"/>
    <n v="9910.2800000000007"/>
    <x v="3"/>
    <x v="11"/>
    <s v="Thu"/>
    <s v="Dec-2017"/>
    <s v="Expiry"/>
    <n v="103.25"/>
    <n v="1.0259900928607981E-2"/>
    <x v="2"/>
    <n v="122.60000000000036"/>
    <n v="1.2206170786830116E-2"/>
    <x v="0"/>
  </r>
  <r>
    <d v="2017-12-06T00:00:00"/>
    <n v="10088.799999999999"/>
    <n v="10104.200000000001"/>
    <n v="10033.35"/>
    <n v="10044.1"/>
    <n v="171208366"/>
    <n v="9598.82"/>
    <x v="3"/>
    <x v="11"/>
    <s v="Wed"/>
    <s v="Dec-2017"/>
    <s v=""/>
    <n v="-44.699999999998909"/>
    <n v="-4.4306557767027702E-3"/>
    <x v="0"/>
    <n v="-74.149999999999636"/>
    <n v="-7.3283423516912151E-3"/>
    <x v="1"/>
  </r>
  <r>
    <d v="2017-12-05T00:00:00"/>
    <n v="10118.25"/>
    <n v="10147.950000000001"/>
    <n v="10069.1"/>
    <n v="10118.25"/>
    <n v="160253042"/>
    <n v="8749.09"/>
    <x v="3"/>
    <x v="11"/>
    <s v="Tue"/>
    <s v="Dec-2017"/>
    <s v=""/>
    <n v="0"/>
    <n v="0"/>
    <x v="9"/>
    <n v="-9.5"/>
    <n v="-9.3801683493372173E-4"/>
    <x v="1"/>
  </r>
  <r>
    <d v="2017-12-04T00:00:00"/>
    <n v="10175.049999999999"/>
    <n v="10179.200000000001"/>
    <n v="10095.700000000001"/>
    <n v="10127.75"/>
    <n v="153240126"/>
    <n v="8458.66"/>
    <x v="3"/>
    <x v="11"/>
    <s v="Mon"/>
    <s v="Dec-2017"/>
    <s v=""/>
    <n v="-47.299999999999272"/>
    <n v="-4.648625805278527E-3"/>
    <x v="0"/>
    <n v="5.9500000000007276"/>
    <n v="5.8784010749083444E-4"/>
    <x v="1"/>
  </r>
  <r>
    <d v="2017-12-01T00:00:00"/>
    <n v="10263.700000000001"/>
    <n v="10272.700000000001"/>
    <n v="10108.549999999999"/>
    <n v="10121.799999999999"/>
    <n v="147765528"/>
    <n v="8518.58"/>
    <x v="3"/>
    <x v="11"/>
    <s v="Fri"/>
    <s v="Dec-2017"/>
    <s v=""/>
    <n v="-141.90000000000146"/>
    <n v="-1.3825423580190521E-2"/>
    <x v="2"/>
    <n v="-104.75"/>
    <n v="-1.0242946057076922E-2"/>
    <x v="0"/>
  </r>
  <r>
    <d v="2017-11-30T00:00:00"/>
    <n v="10332.700000000001"/>
    <n v="10332.700000000001"/>
    <n v="10211.25"/>
    <n v="10226.549999999999"/>
    <n v="353105240"/>
    <n v="19005.560000000001"/>
    <x v="3"/>
    <x v="0"/>
    <s v="Thu"/>
    <s v="Nov-2017"/>
    <s v="Expiry"/>
    <n v="-106.15000000000146"/>
    <n v="-1.0273210293534261E-2"/>
    <x v="2"/>
    <n v="-134.75"/>
    <n v="-1.3005124839547163E-2"/>
    <x v="0"/>
  </r>
  <r>
    <d v="2017-11-29T00:00:00"/>
    <n v="10376.65"/>
    <n v="10392.950000000001"/>
    <n v="10345.9"/>
    <n v="10361.299999999999"/>
    <n v="157192930"/>
    <n v="8852.7999999999993"/>
    <x v="3"/>
    <x v="0"/>
    <s v="Wed"/>
    <s v="Nov-2017"/>
    <s v=""/>
    <n v="-15.350000000000364"/>
    <n v="-1.4792828128538946E-3"/>
    <x v="0"/>
    <n v="-8.9500000000007276"/>
    <n v="-8.6304573178088546E-4"/>
    <x v="1"/>
  </r>
  <r>
    <d v="2017-11-28T00:00:00"/>
    <n v="10387.9"/>
    <n v="10409.549999999999"/>
    <n v="10355.200000000001"/>
    <n v="10370.25"/>
    <n v="202050866"/>
    <n v="9979.25"/>
    <x v="3"/>
    <x v="0"/>
    <s v="Tue"/>
    <s v="Nov-2017"/>
    <s v=""/>
    <n v="-17.649999999999636"/>
    <n v="-1.6990922130555393E-3"/>
    <x v="0"/>
    <n v="-29.299999999999272"/>
    <n v="-2.8174296003191748E-3"/>
    <x v="1"/>
  </r>
  <r>
    <d v="2017-11-27T00:00:00"/>
    <n v="10361.049999999999"/>
    <n v="10407.15"/>
    <n v="10340.200000000001"/>
    <n v="10399.549999999999"/>
    <n v="146276512"/>
    <n v="7551.71"/>
    <x v="3"/>
    <x v="0"/>
    <s v="Mon"/>
    <s v="Nov-2017"/>
    <s v=""/>
    <n v="38.5"/>
    <n v="3.7158396108502518E-3"/>
    <x v="0"/>
    <n v="9.8499999999985448"/>
    <n v="9.4805432303132374E-4"/>
    <x v="1"/>
  </r>
  <r>
    <d v="2017-11-24T00:00:00"/>
    <n v="10366.799999999999"/>
    <n v="10404.5"/>
    <n v="10362.25"/>
    <n v="10389.700000000001"/>
    <n v="133177324"/>
    <n v="8197.66"/>
    <x v="3"/>
    <x v="0"/>
    <s v="Fri"/>
    <s v="Nov-2017"/>
    <s v=""/>
    <n v="22.900000000001455"/>
    <n v="2.2089748041827233E-3"/>
    <x v="0"/>
    <n v="40.950000000000728"/>
    <n v="3.9569996376374664E-3"/>
    <x v="1"/>
  </r>
  <r>
    <d v="2017-11-23T00:00:00"/>
    <n v="10358.450000000001"/>
    <n v="10374.299999999999"/>
    <n v="10307.299999999999"/>
    <n v="10348.75"/>
    <n v="157651842"/>
    <n v="8789.42"/>
    <x v="3"/>
    <x v="0"/>
    <s v="Thu"/>
    <s v="Nov-2017"/>
    <s v="Expiry"/>
    <n v="-9.7000000000007276"/>
    <n v="-9.3643353976712029E-4"/>
    <x v="0"/>
    <n v="6.4500000000007276"/>
    <n v="6.2365237906468853E-4"/>
    <x v="1"/>
  </r>
  <r>
    <d v="2017-11-22T00:00:00"/>
    <n v="10350.799999999999"/>
    <n v="10368.700000000001"/>
    <n v="10309.549999999999"/>
    <n v="10342.299999999999"/>
    <n v="162504058"/>
    <n v="9136.0400000000009"/>
    <x v="3"/>
    <x v="0"/>
    <s v="Wed"/>
    <s v="Nov-2017"/>
    <s v=""/>
    <n v="-8.5"/>
    <n v="-8.2119256482590729E-4"/>
    <x v="0"/>
    <n v="15.399999999999636"/>
    <n v="1.4912510046577033E-3"/>
    <x v="1"/>
  </r>
  <r>
    <d v="2017-11-21T00:00:00"/>
    <n v="10329.25"/>
    <n v="10358.700000000001"/>
    <n v="10315.049999999999"/>
    <n v="10326.9"/>
    <n v="191859084"/>
    <n v="10443.99"/>
    <x v="3"/>
    <x v="0"/>
    <s v="Tue"/>
    <s v="Nov-2017"/>
    <s v=""/>
    <n v="-2.3500000000003638"/>
    <n v="-2.2750925769057424E-4"/>
    <x v="0"/>
    <n v="28.149999999999636"/>
    <n v="2.7333414249301746E-3"/>
    <x v="1"/>
  </r>
  <r>
    <d v="2017-11-20T00:00:00"/>
    <n v="10287.200000000001"/>
    <n v="10309.85"/>
    <n v="10261.5"/>
    <n v="10298.75"/>
    <n v="151751415"/>
    <n v="8502.6299999999992"/>
    <x v="3"/>
    <x v="0"/>
    <s v="Mon"/>
    <s v="Nov-2017"/>
    <s v=""/>
    <n v="11.549999999999272"/>
    <n v="1.1227544910178933E-3"/>
    <x v="0"/>
    <n v="15.149999999999636"/>
    <n v="1.4732194951184055E-3"/>
    <x v="1"/>
  </r>
  <r>
    <d v="2017-11-17T00:00:00"/>
    <n v="10324.549999999999"/>
    <n v="10343.6"/>
    <n v="10268.049999999999"/>
    <n v="10283.6"/>
    <n v="209592893"/>
    <n v="11023.35"/>
    <x v="3"/>
    <x v="0"/>
    <s v="Fri"/>
    <s v="Nov-2017"/>
    <s v=""/>
    <n v="-40.949999999998909"/>
    <n v="-3.9662745591816503E-3"/>
    <x v="0"/>
    <n v="68.850000000000364"/>
    <n v="6.7402530654201388E-3"/>
    <x v="1"/>
  </r>
  <r>
    <d v="2017-11-16T00:00:00"/>
    <n v="10152.9"/>
    <n v="10232.25"/>
    <n v="10139.200000000001"/>
    <n v="10214.75"/>
    <n v="188180035"/>
    <n v="9995.5499999999993"/>
    <x v="3"/>
    <x v="0"/>
    <s v="Thu"/>
    <s v="Nov-2017"/>
    <s v="Expiry"/>
    <n v="61.850000000000364"/>
    <n v="6.0918555289622041E-3"/>
    <x v="0"/>
    <n v="96.700000000000728"/>
    <n v="9.5571775193837478E-3"/>
    <x v="1"/>
  </r>
  <r>
    <d v="2017-11-15T00:00:00"/>
    <n v="10171.950000000001"/>
    <n v="10175.450000000001"/>
    <n v="10094"/>
    <n v="10118.049999999999"/>
    <n v="213836202"/>
    <n v="11609.18"/>
    <x v="3"/>
    <x v="0"/>
    <s v="Wed"/>
    <s v="Nov-2017"/>
    <s v=""/>
    <n v="-53.900000000001455"/>
    <n v="-5.2988856610582486E-3"/>
    <x v="0"/>
    <n v="-68.550000000001091"/>
    <n v="-6.7294288575188077E-3"/>
    <x v="1"/>
  </r>
  <r>
    <d v="2017-11-14T00:00:00"/>
    <n v="10223.4"/>
    <n v="10248"/>
    <n v="10175.549999999999"/>
    <n v="10186.6"/>
    <n v="314413476"/>
    <n v="15398.97"/>
    <x v="3"/>
    <x v="0"/>
    <s v="Tue"/>
    <s v="Nov-2017"/>
    <s v=""/>
    <n v="-36.799999999999272"/>
    <n v="-3.5995852651758979E-3"/>
    <x v="0"/>
    <n v="-38.350000000000364"/>
    <n v="-3.7506295874307808E-3"/>
    <x v="1"/>
  </r>
  <r>
    <d v="2017-11-13T00:00:00"/>
    <n v="10322"/>
    <n v="10334.15"/>
    <n v="10216.25"/>
    <n v="10224.950000000001"/>
    <n v="216799588"/>
    <n v="11783.34"/>
    <x v="3"/>
    <x v="0"/>
    <s v="Mon"/>
    <s v="Nov-2017"/>
    <s v=""/>
    <n v="-97.049999999999272"/>
    <n v="-9.4022476264289164E-3"/>
    <x v="0"/>
    <n v="-96.799999999999272"/>
    <n v="-9.3782546564293145E-3"/>
    <x v="1"/>
  </r>
  <r>
    <d v="2017-11-10T00:00:00"/>
    <n v="10304.35"/>
    <n v="10344.950000000001"/>
    <n v="10254.1"/>
    <n v="10321.75"/>
    <n v="287962940"/>
    <n v="14682.6"/>
    <x v="3"/>
    <x v="0"/>
    <s v="Fri"/>
    <s v="Nov-2017"/>
    <s v=""/>
    <n v="17.399999999999636"/>
    <n v="1.6886072386904207E-3"/>
    <x v="0"/>
    <n v="12.799999999999272"/>
    <n v="1.2416395462194764E-3"/>
    <x v="1"/>
  </r>
  <r>
    <d v="2017-11-09T00:00:00"/>
    <n v="10358.65"/>
    <n v="10368.450000000001"/>
    <n v="10266.950000000001"/>
    <n v="10308.950000000001"/>
    <n v="247606613"/>
    <n v="12697.28"/>
    <x v="3"/>
    <x v="0"/>
    <s v="Thu"/>
    <s v="Nov-2017"/>
    <s v="Expiry"/>
    <n v="-49.699999999998909"/>
    <n v="-4.797922509207176E-3"/>
    <x v="0"/>
    <n v="5.8000000000010914"/>
    <n v="5.6293463649477015E-4"/>
    <x v="1"/>
  </r>
  <r>
    <d v="2017-11-08T00:00:00"/>
    <n v="10361.950000000001"/>
    <n v="10384.25"/>
    <n v="10285.5"/>
    <n v="10303.15"/>
    <n v="282950322"/>
    <n v="14789.39"/>
    <x v="3"/>
    <x v="0"/>
    <s v="Wed"/>
    <s v="Nov-2017"/>
    <s v=""/>
    <n v="-58.800000000001091"/>
    <n v="-5.6746075786894444E-3"/>
    <x v="0"/>
    <n v="-47"/>
    <n v="-4.5409969903817821E-3"/>
    <x v="1"/>
  </r>
  <r>
    <d v="2017-11-07T00:00:00"/>
    <n v="10477.15"/>
    <n v="10485.75"/>
    <n v="10340.799999999999"/>
    <n v="10350.15"/>
    <n v="295830692"/>
    <n v="16182.46"/>
    <x v="3"/>
    <x v="0"/>
    <s v="Tue"/>
    <s v="Nov-2017"/>
    <s v=""/>
    <n v="-127"/>
    <n v="-1.2121617042802671E-2"/>
    <x v="2"/>
    <n v="-101.64999999999964"/>
    <n v="-9.7255975047359916E-3"/>
    <x v="1"/>
  </r>
  <r>
    <d v="2017-11-06T00:00:00"/>
    <n v="10431.75"/>
    <n v="10490.45"/>
    <n v="10413.75"/>
    <n v="10451.799999999999"/>
    <n v="199559409"/>
    <n v="10231.76"/>
    <x v="3"/>
    <x v="0"/>
    <s v="Mon"/>
    <s v="Nov-2017"/>
    <s v=""/>
    <n v="20.049999999999272"/>
    <n v="1.9220169195004935E-3"/>
    <x v="0"/>
    <n v="-0.7000000000007276"/>
    <n v="-6.6969624491818001E-5"/>
    <x v="1"/>
  </r>
  <r>
    <d v="2017-11-03T00:00:00"/>
    <n v="10461.549999999999"/>
    <n v="10461.700000000001"/>
    <n v="10403.6"/>
    <n v="10452.5"/>
    <n v="206101238"/>
    <n v="10070.83"/>
    <x v="3"/>
    <x v="0"/>
    <s v="Fri"/>
    <s v="Nov-2017"/>
    <s v=""/>
    <n v="-9.0499999999992724"/>
    <n v="-8.650725752875313E-4"/>
    <x v="0"/>
    <n v="28.700000000000728"/>
    <n v="2.7533145302097825E-3"/>
    <x v="1"/>
  </r>
  <r>
    <d v="2017-11-02T00:00:00"/>
    <n v="10440.5"/>
    <n v="10453"/>
    <n v="10412.549999999999"/>
    <n v="10423.799999999999"/>
    <n v="207735021"/>
    <n v="10779.63"/>
    <x v="3"/>
    <x v="0"/>
    <s v="Thu"/>
    <s v="Nov-2017"/>
    <s v="Expiry"/>
    <n v="-16.700000000000728"/>
    <n v="-1.5995402519037142E-3"/>
    <x v="0"/>
    <n v="-16.700000000000728"/>
    <n v="-1.5995402519037142E-3"/>
    <x v="1"/>
  </r>
  <r>
    <d v="2017-11-01T00:00:00"/>
    <n v="10390.35"/>
    <n v="10451.65"/>
    <n v="10383.049999999999"/>
    <n v="10440.5"/>
    <n v="268270466"/>
    <n v="14206.21"/>
    <x v="3"/>
    <x v="0"/>
    <s v="Wed"/>
    <s v="Nov-2017"/>
    <s v=""/>
    <n v="50.149999999999636"/>
    <n v="4.8265939068462211E-3"/>
    <x v="0"/>
    <n v="105.20000000000073"/>
    <n v="1.0178707923330792E-2"/>
    <x v="0"/>
  </r>
  <r>
    <d v="2017-10-31T00:00:00"/>
    <n v="10364.9"/>
    <n v="10367.700000000001"/>
    <n v="10323.950000000001"/>
    <n v="10335.299999999999"/>
    <n v="239809700"/>
    <n v="12830.06"/>
    <x v="3"/>
    <x v="1"/>
    <s v="Tue"/>
    <s v="Oct-2017"/>
    <s v=""/>
    <n v="-29.600000000000364"/>
    <n v="-2.8557921446420481E-3"/>
    <x v="0"/>
    <n v="-28.350000000000364"/>
    <n v="-2.7355227164175136E-3"/>
    <x v="1"/>
  </r>
  <r>
    <d v="2017-10-30T00:00:00"/>
    <n v="10353.85"/>
    <n v="10384.5"/>
    <n v="10344.299999999999"/>
    <n v="10363.65"/>
    <n v="244193178"/>
    <n v="12558.7"/>
    <x v="3"/>
    <x v="1"/>
    <s v="Mon"/>
    <s v="Oct-2017"/>
    <s v=""/>
    <n v="9.7999999999992724"/>
    <n v="9.4650782076225479E-4"/>
    <x v="0"/>
    <n v="40.600000000000364"/>
    <n v="3.9329461738536933E-3"/>
    <x v="1"/>
  </r>
  <r>
    <d v="2017-10-27T00:00:00"/>
    <n v="10362.299999999999"/>
    <n v="10366.15"/>
    <n v="10311.299999999999"/>
    <n v="10323.049999999999"/>
    <n v="322411410"/>
    <n v="15149.9"/>
    <x v="3"/>
    <x v="1"/>
    <s v="Fri"/>
    <s v="Oct-2017"/>
    <s v=""/>
    <n v="-39.25"/>
    <n v="-3.7877691246151917E-3"/>
    <x v="0"/>
    <n v="-20.75"/>
    <n v="-2.0060325992381912E-3"/>
    <x v="1"/>
  </r>
  <r>
    <d v="2017-10-26T00:00:00"/>
    <n v="10291.799999999999"/>
    <n v="10355.65"/>
    <n v="10271.85"/>
    <n v="10343.799999999999"/>
    <n v="443036008"/>
    <n v="23135.46"/>
    <x v="3"/>
    <x v="1"/>
    <s v="Thu"/>
    <s v="Oct-2017"/>
    <s v="Expiry"/>
    <n v="52"/>
    <n v="5.0525661206008675E-3"/>
    <x v="0"/>
    <n v="48.449999999998909"/>
    <n v="4.7060080521787902E-3"/>
    <x v="1"/>
  </r>
  <r>
    <d v="2017-10-25T00:00:00"/>
    <n v="10321.15"/>
    <n v="10340.549999999999"/>
    <n v="10240.9"/>
    <n v="10295.35"/>
    <n v="612620774"/>
    <n v="25922.51"/>
    <x v="3"/>
    <x v="1"/>
    <s v="Wed"/>
    <s v="Oct-2017"/>
    <s v=""/>
    <n v="-25.799999999999272"/>
    <n v="-2.4997214457690544E-3"/>
    <x v="0"/>
    <n v="87.649999999999636"/>
    <n v="8.5866551720759458E-3"/>
    <x v="1"/>
  </r>
  <r>
    <d v="2017-10-24T00:00:00"/>
    <n v="10218.549999999999"/>
    <n v="10237.75"/>
    <n v="10182.4"/>
    <n v="10207.700000000001"/>
    <n v="223914325"/>
    <n v="11539.73"/>
    <x v="3"/>
    <x v="1"/>
    <s v="Tue"/>
    <s v="Oct-2017"/>
    <s v=""/>
    <n v="-10.849999999998545"/>
    <n v="-1.0617944816043905E-3"/>
    <x v="0"/>
    <n v="22.850000000000364"/>
    <n v="2.2435283779339275E-3"/>
    <x v="1"/>
  </r>
  <r>
    <d v="2017-10-23T00:00:00"/>
    <n v="10176.65"/>
    <n v="10224.15"/>
    <n v="10124.5"/>
    <n v="10184.85"/>
    <n v="224799211"/>
    <n v="12144.31"/>
    <x v="3"/>
    <x v="1"/>
    <s v="Mon"/>
    <s v="Oct-2017"/>
    <s v=""/>
    <n v="8.2000000000007276"/>
    <n v="8.0576614111723679E-4"/>
    <x v="0"/>
    <n v="38.300000000001091"/>
    <n v="3.7746820347804026E-3"/>
    <x v="1"/>
  </r>
  <r>
    <d v="2017-10-19T00:00:00"/>
    <n v="10210.35"/>
    <n v="10211.950000000001"/>
    <n v="10123.35"/>
    <n v="10146.549999999999"/>
    <n v="31086379"/>
    <n v="1685.16"/>
    <x v="3"/>
    <x v="1"/>
    <s v="Thu"/>
    <s v="Oct-2017"/>
    <s v="Expiry"/>
    <n v="-63.800000000001091"/>
    <n v="-6.2485615086653335E-3"/>
    <x v="0"/>
    <n v="-64.300000000001091"/>
    <n v="-6.2972230519497486E-3"/>
    <x v="1"/>
  </r>
  <r>
    <d v="2017-10-18T00:00:00"/>
    <n v="10209.4"/>
    <n v="10236.450000000001"/>
    <n v="10175.75"/>
    <n v="10210.85"/>
    <n v="262111790"/>
    <n v="13177.83"/>
    <x v="3"/>
    <x v="1"/>
    <s v="Wed"/>
    <s v="Oct-2017"/>
    <s v=""/>
    <n v="1.4500000000007276"/>
    <n v="1.4202597606134814E-4"/>
    <x v="0"/>
    <n v="-23.600000000000364"/>
    <n v="-2.3059373000015012E-3"/>
    <x v="1"/>
  </r>
  <r>
    <d v="2017-10-17T00:00:00"/>
    <n v="10227.65"/>
    <n v="10251.85"/>
    <n v="10212.6"/>
    <n v="10234.450000000001"/>
    <n v="201782377"/>
    <n v="10422.81"/>
    <x v="3"/>
    <x v="1"/>
    <s v="Tue"/>
    <s v="Oct-2017"/>
    <s v=""/>
    <n v="6.8000000000010914"/>
    <n v="6.6486436278139079E-4"/>
    <x v="0"/>
    <n v="3.6000000000003638"/>
    <n v="3.5187692127246157E-4"/>
    <x v="1"/>
  </r>
  <r>
    <d v="2017-10-16T00:00:00"/>
    <n v="10207.4"/>
    <n v="10242.950000000001"/>
    <n v="10175.1"/>
    <n v="10230.85"/>
    <n v="209327364"/>
    <n v="11774.68"/>
    <x v="3"/>
    <x v="1"/>
    <s v="Mon"/>
    <s v="Oct-2017"/>
    <s v=""/>
    <n v="23.450000000000728"/>
    <n v="2.2973529008367194E-3"/>
    <x v="0"/>
    <n v="63.399999999999636"/>
    <n v="6.2355851270475523E-3"/>
    <x v="1"/>
  </r>
  <r>
    <d v="2017-10-13T00:00:00"/>
    <n v="10123.700000000001"/>
    <n v="10191.9"/>
    <n v="10120.1"/>
    <n v="10167.450000000001"/>
    <n v="237230047"/>
    <n v="12379.8"/>
    <x v="3"/>
    <x v="1"/>
    <s v="Fri"/>
    <s v="Oct-2017"/>
    <s v=""/>
    <n v="43.75"/>
    <n v="4.3215425190394809E-3"/>
    <x v="0"/>
    <n v="71.050000000001091"/>
    <n v="7.0371617606276591E-3"/>
    <x v="1"/>
  </r>
  <r>
    <d v="2017-10-12T00:00:00"/>
    <n v="10011.200000000001"/>
    <n v="10104.450000000001"/>
    <n v="9977.1"/>
    <n v="10096.4"/>
    <n v="207106672"/>
    <n v="10579.8"/>
    <x v="3"/>
    <x v="1"/>
    <s v="Thu"/>
    <s v="Oct-2017"/>
    <s v="Expiry"/>
    <n v="85.199999999998909"/>
    <n v="8.5104682755312959E-3"/>
    <x v="0"/>
    <n v="111.60000000000036"/>
    <n v="1.1176989023315476E-2"/>
    <x v="0"/>
  </r>
  <r>
    <d v="2017-10-11T00:00:00"/>
    <n v="10042.6"/>
    <n v="10067.25"/>
    <n v="9955.7999999999993"/>
    <n v="9984.7999999999993"/>
    <n v="195593061"/>
    <n v="10227.9"/>
    <x v="3"/>
    <x v="1"/>
    <s v="Wed"/>
    <s v="Oct-2017"/>
    <s v=""/>
    <n v="-57.800000000001091"/>
    <n v="-5.7554816481788671E-3"/>
    <x v="0"/>
    <n v="-32.150000000001455"/>
    <n v="-3.2095597961456783E-3"/>
    <x v="1"/>
  </r>
  <r>
    <d v="2017-10-10T00:00:00"/>
    <n v="10013.700000000001"/>
    <n v="10034"/>
    <n v="10002.299999999999"/>
    <n v="10016.950000000001"/>
    <n v="153246570"/>
    <n v="8055.5"/>
    <x v="3"/>
    <x v="1"/>
    <s v="Tue"/>
    <s v="Oct-2017"/>
    <s v=""/>
    <n v="3.25"/>
    <n v="3.2455535915795357E-4"/>
    <x v="0"/>
    <n v="28.200000000000728"/>
    <n v="2.8231760730822904E-3"/>
    <x v="1"/>
  </r>
  <r>
    <d v="2017-10-09T00:00:00"/>
    <n v="9988.2000000000007"/>
    <n v="10015.75"/>
    <n v="9959.4500000000007"/>
    <n v="9988.75"/>
    <n v="148395842"/>
    <n v="7425.19"/>
    <x v="3"/>
    <x v="1"/>
    <s v="Mon"/>
    <s v="Oct-2017"/>
    <s v=""/>
    <n v="0.5499999999992724"/>
    <n v="5.5064976672400669E-5"/>
    <x v="0"/>
    <n v="9.0499999999992724"/>
    <n v="9.0684088700053824E-4"/>
    <x v="1"/>
  </r>
  <r>
    <d v="2017-10-06T00:00:00"/>
    <n v="9908.15"/>
    <n v="9989.35"/>
    <n v="9906.6"/>
    <n v="9979.7000000000007"/>
    <n v="201858899"/>
    <n v="9986.18"/>
    <x v="3"/>
    <x v="1"/>
    <s v="Fri"/>
    <s v="Oct-2017"/>
    <s v=""/>
    <n v="71.550000000001091"/>
    <n v="7.2213278967315888E-3"/>
    <x v="0"/>
    <n v="91"/>
    <n v="9.2024229676297177E-3"/>
    <x v="1"/>
  </r>
  <r>
    <d v="2017-10-05T00:00:00"/>
    <n v="9927"/>
    <n v="9945.9500000000007"/>
    <n v="9881.85"/>
    <n v="9888.7000000000007"/>
    <n v="152362417"/>
    <n v="7823.55"/>
    <x v="3"/>
    <x v="1"/>
    <s v="Thu"/>
    <s v="Oct-2017"/>
    <s v="Expiry"/>
    <n v="-38.299999999999272"/>
    <n v="-3.8581646015915455E-3"/>
    <x v="0"/>
    <n v="-26.199999999998909"/>
    <n v="-2.6424875692139011E-3"/>
    <x v="1"/>
  </r>
  <r>
    <d v="2017-10-04T00:00:00"/>
    <n v="9884.35"/>
    <n v="9938.2999999999993"/>
    <n v="9850.65"/>
    <n v="9914.9"/>
    <n v="160993982"/>
    <n v="8790.2900000000009"/>
    <x v="3"/>
    <x v="1"/>
    <s v="Wed"/>
    <s v="Oct-2017"/>
    <s v=""/>
    <n v="30.549999999999272"/>
    <n v="3.0907444596760809E-3"/>
    <x v="0"/>
    <n v="55.399999999999636"/>
    <n v="5.6189461940260293E-3"/>
    <x v="1"/>
  </r>
  <r>
    <d v="2017-10-03T00:00:00"/>
    <n v="9893.2999999999993"/>
    <n v="9895.4"/>
    <n v="9831.0499999999993"/>
    <n v="9859.5"/>
    <n v="167833406"/>
    <n v="9698.5499999999993"/>
    <x v="3"/>
    <x v="1"/>
    <s v="Tue"/>
    <s v="Oct-2017"/>
    <s v=""/>
    <n v="-33.799999999999272"/>
    <n v="-3.4164535594795745E-3"/>
    <x v="0"/>
    <n v="70.899999999999636"/>
    <n v="7.2431195472283712E-3"/>
    <x v="1"/>
  </r>
  <r>
    <d v="2017-09-29T00:00:00"/>
    <n v="9814.2999999999993"/>
    <n v="9854"/>
    <n v="9775.35"/>
    <n v="9788.6"/>
    <n v="202350211"/>
    <n v="11087.11"/>
    <x v="3"/>
    <x v="2"/>
    <s v="Fri"/>
    <s v="Sep-2017"/>
    <s v=""/>
    <n v="-25.699999999998909"/>
    <n v="-2.6186279204832652E-3"/>
    <x v="0"/>
    <n v="19.649999999999636"/>
    <n v="2.011475132946697E-3"/>
    <x v="1"/>
  </r>
  <r>
    <d v="2017-09-28T00:00:00"/>
    <n v="9736.4"/>
    <n v="9789.2000000000007"/>
    <n v="9687.5499999999993"/>
    <n v="9768.9500000000007"/>
    <n v="396874518"/>
    <n v="18962.400000000001"/>
    <x v="3"/>
    <x v="2"/>
    <s v="Thu"/>
    <s v="Sep-2017"/>
    <s v="Expiry"/>
    <n v="32.550000000001091"/>
    <n v="3.3431247689085382E-3"/>
    <x v="0"/>
    <n v="33.200000000000728"/>
    <n v="3.4101122152890868E-3"/>
    <x v="1"/>
  </r>
  <r>
    <d v="2017-09-27T00:00:00"/>
    <n v="9920.6"/>
    <n v="9921.0499999999993"/>
    <n v="9714.4"/>
    <n v="9735.75"/>
    <n v="206305991"/>
    <n v="10127.39"/>
    <x v="3"/>
    <x v="2"/>
    <s v="Wed"/>
    <s v="Sep-2017"/>
    <s v=""/>
    <n v="-184.85000000000036"/>
    <n v="-1.8632945587968505E-2"/>
    <x v="2"/>
    <n v="-135.75"/>
    <n v="-1.3751709466646406E-2"/>
    <x v="0"/>
  </r>
  <r>
    <d v="2017-09-26T00:00:00"/>
    <n v="9875.25"/>
    <n v="9891.35"/>
    <n v="9813"/>
    <n v="9871.5"/>
    <n v="196792799"/>
    <n v="9754.02"/>
    <x v="3"/>
    <x v="2"/>
    <s v="Tue"/>
    <s v="Sep-2017"/>
    <s v=""/>
    <n v="-3.75"/>
    <n v="-3.7973722184248497E-4"/>
    <x v="0"/>
    <n v="-1.1000000000003638"/>
    <n v="-1.114194842291153E-4"/>
    <x v="1"/>
  </r>
  <r>
    <d v="2017-09-25T00:00:00"/>
    <n v="9960.1"/>
    <n v="9960.5"/>
    <n v="9816.0499999999993"/>
    <n v="9872.6"/>
    <n v="228206970"/>
    <n v="11258.68"/>
    <x v="3"/>
    <x v="2"/>
    <s v="Mon"/>
    <s v="Sep-2017"/>
    <s v=""/>
    <n v="-87.5"/>
    <n v="-8.7850523589120596E-3"/>
    <x v="0"/>
    <n v="-91.799999999999272"/>
    <n v="-9.2127975593110749E-3"/>
    <x v="1"/>
  </r>
  <r>
    <d v="2017-09-22T00:00:00"/>
    <n v="10094.35"/>
    <n v="10095.049999999999"/>
    <n v="9952.7999999999993"/>
    <n v="9964.4"/>
    <n v="233621596"/>
    <n v="11941.88"/>
    <x v="3"/>
    <x v="2"/>
    <s v="Fri"/>
    <s v="Sep-2017"/>
    <s v=""/>
    <n v="-129.95000000000073"/>
    <n v="-1.287353816739074E-2"/>
    <x v="2"/>
    <n v="-157.5"/>
    <n v="-1.5560319702822593E-2"/>
    <x v="0"/>
  </r>
  <r>
    <d v="2017-09-21T00:00:00"/>
    <n v="10139.6"/>
    <n v="10158.9"/>
    <n v="10058.6"/>
    <n v="10121.9"/>
    <n v="197710666"/>
    <n v="11114.28"/>
    <x v="3"/>
    <x v="2"/>
    <s v="Thu"/>
    <s v="Sep-2017"/>
    <s v="Expiry"/>
    <n v="-17.700000000000728"/>
    <n v="-1.7456309913606775E-3"/>
    <x v="0"/>
    <n v="-19.25"/>
    <n v="-1.8982068108646455E-3"/>
    <x v="1"/>
  </r>
  <r>
    <d v="2017-09-20T00:00:00"/>
    <n v="10160.950000000001"/>
    <n v="10171.049999999999"/>
    <n v="10134.200000000001"/>
    <n v="10141.15"/>
    <n v="205605243"/>
    <n v="10105.709999999999"/>
    <x v="3"/>
    <x v="2"/>
    <s v="Wed"/>
    <s v="Sep-2017"/>
    <s v=""/>
    <n v="-19.800000000001091"/>
    <n v="-1.9486366924353618E-3"/>
    <x v="0"/>
    <n v="-6.3999999999996362"/>
    <n v="-6.3069410843007785E-4"/>
    <x v="1"/>
  </r>
  <r>
    <d v="2017-09-19T00:00:00"/>
    <n v="10175.6"/>
    <n v="10178.950000000001"/>
    <n v="10129.950000000001"/>
    <n v="10147.549999999999"/>
    <n v="193345992"/>
    <n v="8796.2099999999991"/>
    <x v="3"/>
    <x v="2"/>
    <s v="Tue"/>
    <s v="Sep-2017"/>
    <s v=""/>
    <n v="-28.050000000001091"/>
    <n v="-2.7565942057471886E-3"/>
    <x v="0"/>
    <n v="-5.5500000000010914"/>
    <n v="-5.4663107819297467E-4"/>
    <x v="1"/>
  </r>
  <r>
    <d v="2017-09-18T00:00:00"/>
    <n v="10133.1"/>
    <n v="10171.700000000001"/>
    <n v="10131.299999999999"/>
    <n v="10153.1"/>
    <n v="160852680"/>
    <n v="8106.66"/>
    <x v="3"/>
    <x v="2"/>
    <s v="Mon"/>
    <s v="Sep-2017"/>
    <s v=""/>
    <n v="20"/>
    <n v="1.9737296582487095E-3"/>
    <x v="0"/>
    <n v="67.700000000000728"/>
    <n v="6.7126737660381077E-3"/>
    <x v="1"/>
  </r>
  <r>
    <d v="2017-09-15T00:00:00"/>
    <n v="10062.35"/>
    <n v="10115.15"/>
    <n v="10043.65"/>
    <n v="10085.4"/>
    <n v="274799134"/>
    <n v="13650.9"/>
    <x v="3"/>
    <x v="2"/>
    <s v="Fri"/>
    <s v="Sep-2017"/>
    <s v=""/>
    <n v="23.049999999999272"/>
    <n v="2.2907173771533756E-3"/>
    <x v="0"/>
    <n v="-1.2000000000007276"/>
    <n v="-1.1896972220577078E-4"/>
    <x v="1"/>
  </r>
  <r>
    <d v="2017-09-14T00:00:00"/>
    <n v="10107.4"/>
    <n v="10126.5"/>
    <n v="10070.35"/>
    <n v="10086.6"/>
    <n v="232637517"/>
    <n v="11047.46"/>
    <x v="3"/>
    <x v="2"/>
    <s v="Thu"/>
    <s v="Sep-2017"/>
    <s v="Expiry"/>
    <n v="-20.799999999999272"/>
    <n v="-2.0578981736152991E-3"/>
    <x v="0"/>
    <n v="7.3000000000010914"/>
    <n v="7.2425664480679135E-4"/>
    <x v="1"/>
  </r>
  <r>
    <d v="2017-09-13T00:00:00"/>
    <n v="10099.25"/>
    <n v="10131.950000000001"/>
    <n v="10063.15"/>
    <n v="10079.299999999999"/>
    <n v="221608053"/>
    <n v="10682.41"/>
    <x v="3"/>
    <x v="2"/>
    <s v="Wed"/>
    <s v="Sep-2017"/>
    <s v=""/>
    <n v="-19.950000000000728"/>
    <n v="-1.97539421244159E-3"/>
    <x v="0"/>
    <n v="-13.75"/>
    <n v="-1.362323579096507E-3"/>
    <x v="1"/>
  </r>
  <r>
    <d v="2017-09-12T00:00:00"/>
    <n v="10056.85"/>
    <n v="10097.549999999999"/>
    <n v="10028.049999999999"/>
    <n v="10093.049999999999"/>
    <n v="188248293"/>
    <n v="9894.2000000000007"/>
    <x v="3"/>
    <x v="2"/>
    <s v="Tue"/>
    <s v="Sep-2017"/>
    <s v=""/>
    <n v="36.199999999998909"/>
    <n v="3.5995366342342688E-3"/>
    <x v="0"/>
    <n v="87"/>
    <n v="8.6947396824920923E-3"/>
    <x v="1"/>
  </r>
  <r>
    <d v="2017-09-11T00:00:00"/>
    <n v="9971.75"/>
    <n v="10028.65"/>
    <n v="9968.7999999999993"/>
    <n v="10006.049999999999"/>
    <n v="178409875"/>
    <n v="9545.94"/>
    <x v="3"/>
    <x v="2"/>
    <s v="Mon"/>
    <s v="Sep-2017"/>
    <s v=""/>
    <n v="34.299999999999272"/>
    <n v="3.4397172010930152E-3"/>
    <x v="0"/>
    <n v="71.25"/>
    <n v="7.1717598743809641E-3"/>
    <x v="1"/>
  </r>
  <r>
    <d v="2017-09-08T00:00:00"/>
    <n v="9958.65"/>
    <n v="9963.6"/>
    <n v="9913.2999999999993"/>
    <n v="9934.7999999999993"/>
    <n v="168698771"/>
    <n v="8792.49"/>
    <x v="3"/>
    <x v="2"/>
    <s v="Fri"/>
    <s v="Sep-2017"/>
    <s v=""/>
    <n v="-23.850000000000364"/>
    <n v="-2.3949029235890771E-3"/>
    <x v="0"/>
    <n v="4.8999999999996362"/>
    <n v="4.9345914863187311E-4"/>
    <x v="1"/>
  </r>
  <r>
    <d v="2017-09-07T00:00:00"/>
    <n v="9945.85"/>
    <n v="9964.85"/>
    <n v="9917.2000000000007"/>
    <n v="9929.9"/>
    <n v="194626599"/>
    <n v="9455.48"/>
    <x v="3"/>
    <x v="2"/>
    <s v="Thu"/>
    <s v="Sep-2017"/>
    <s v="Expiry"/>
    <n v="-15.950000000000728"/>
    <n v="-1.6036839485816423E-3"/>
    <x v="0"/>
    <n v="13.699999999998909"/>
    <n v="1.3815776204593401E-3"/>
    <x v="1"/>
  </r>
  <r>
    <d v="2017-09-06T00:00:00"/>
    <n v="9899.25"/>
    <n v="9931.5499999999993"/>
    <n v="9882.5499999999993"/>
    <n v="9916.2000000000007"/>
    <n v="153767846"/>
    <n v="8926.98"/>
    <x v="3"/>
    <x v="2"/>
    <s v="Wed"/>
    <s v="Sep-2017"/>
    <s v=""/>
    <n v="16.950000000000728"/>
    <n v="1.7122509281006872E-3"/>
    <x v="0"/>
    <n v="-36"/>
    <n v="-3.6172906493036712E-3"/>
    <x v="1"/>
  </r>
  <r>
    <d v="2017-09-05T00:00:00"/>
    <n v="9933.25"/>
    <n v="9963.1"/>
    <n v="9901.0499999999993"/>
    <n v="9952.2000000000007"/>
    <n v="143522342"/>
    <n v="7566.62"/>
    <x v="3"/>
    <x v="2"/>
    <s v="Tue"/>
    <s v="Sep-2017"/>
    <s v=""/>
    <n v="18.950000000000728"/>
    <n v="1.9077341252863591E-3"/>
    <x v="0"/>
    <n v="39.350000000000364"/>
    <n v="3.9695950206046051E-3"/>
    <x v="1"/>
  </r>
  <r>
    <d v="2017-09-04T00:00:00"/>
    <n v="9984.15"/>
    <n v="9988.4"/>
    <n v="9861"/>
    <n v="9912.85"/>
    <n v="153369495"/>
    <n v="8069.64"/>
    <x v="3"/>
    <x v="2"/>
    <s v="Mon"/>
    <s v="Sep-2017"/>
    <s v=""/>
    <n v="-71.299999999999272"/>
    <n v="-7.1413189906000289E-3"/>
    <x v="0"/>
    <n v="-61.549999999999272"/>
    <n v="-6.1707972409367259E-3"/>
    <x v="1"/>
  </r>
  <r>
    <d v="2017-09-01T00:00:00"/>
    <n v="9937.65"/>
    <n v="9983.4500000000007"/>
    <n v="9909.85"/>
    <n v="9974.4"/>
    <n v="162730656"/>
    <n v="9314.82"/>
    <x v="3"/>
    <x v="2"/>
    <s v="Fri"/>
    <s v="Sep-2017"/>
    <s v=""/>
    <n v="36.75"/>
    <n v="3.6980573878130142E-3"/>
    <x v="0"/>
    <n v="56.5"/>
    <n v="5.6967704856874949E-3"/>
    <x v="1"/>
  </r>
  <r>
    <d v="2017-08-31T00:00:00"/>
    <n v="9905.7000000000007"/>
    <n v="9925.1"/>
    <n v="9856.9500000000007"/>
    <n v="9917.9"/>
    <n v="337782004"/>
    <n v="14619.43"/>
    <x v="3"/>
    <x v="3"/>
    <s v="Thu"/>
    <s v="Aug-2017"/>
    <s v="Expiry"/>
    <n v="12.199999999998909"/>
    <n v="1.2316141211624527E-3"/>
    <x v="0"/>
    <n v="33.5"/>
    <n v="3.3891789081785442E-3"/>
    <x v="1"/>
  </r>
  <r>
    <d v="2017-08-30T00:00:00"/>
    <n v="9859.5"/>
    <n v="9909.4500000000007"/>
    <n v="9850.7999999999993"/>
    <n v="9884.4"/>
    <n v="162704136"/>
    <n v="8008.72"/>
    <x v="3"/>
    <x v="3"/>
    <s v="Wed"/>
    <s v="Aug-2017"/>
    <s v=""/>
    <n v="24.899999999999636"/>
    <n v="2.5254830366651083E-3"/>
    <x v="0"/>
    <n v="88.350000000000364"/>
    <n v="9.0189413079762113E-3"/>
    <x v="1"/>
  </r>
  <r>
    <d v="2017-08-29T00:00:00"/>
    <n v="9886.4"/>
    <n v="9887.35"/>
    <n v="9783.75"/>
    <n v="9796.0499999999993"/>
    <n v="178668444"/>
    <n v="8469.09"/>
    <x v="3"/>
    <x v="3"/>
    <s v="Tue"/>
    <s v="Aug-2017"/>
    <s v=""/>
    <n v="-90.350000000000364"/>
    <n v="-9.138816960673285E-3"/>
    <x v="0"/>
    <n v="-116.75"/>
    <n v="-1.1777701557582117E-2"/>
    <x v="0"/>
  </r>
  <r>
    <d v="2017-08-28T00:00:00"/>
    <n v="9907.15"/>
    <n v="9925.75"/>
    <n v="9882"/>
    <n v="9912.7999999999993"/>
    <n v="164493772"/>
    <n v="9900.06"/>
    <x v="3"/>
    <x v="3"/>
    <s v="Mon"/>
    <s v="Aug-2017"/>
    <s v=""/>
    <n v="5.6499999999996362"/>
    <n v="5.7029519084697783E-4"/>
    <x v="0"/>
    <n v="55.75"/>
    <n v="5.6558503811992436E-3"/>
    <x v="1"/>
  </r>
  <r>
    <d v="2017-08-24T00:00:00"/>
    <n v="9881.2000000000007"/>
    <n v="9881.5"/>
    <n v="9848.85"/>
    <n v="9857.0499999999993"/>
    <n v="190398702"/>
    <n v="10392.629999999999"/>
    <x v="3"/>
    <x v="3"/>
    <s v="Thu"/>
    <s v="Aug-2017"/>
    <s v="Expiry"/>
    <n v="-24.150000000001455"/>
    <n v="-2.4440351374328474E-3"/>
    <x v="0"/>
    <n v="4.5499999999992724"/>
    <n v="4.6181172291289238E-4"/>
    <x v="1"/>
  </r>
  <r>
    <d v="2017-08-23T00:00:00"/>
    <n v="9803.0499999999993"/>
    <n v="9857.9"/>
    <n v="9786.75"/>
    <n v="9852.5"/>
    <n v="173815509"/>
    <n v="9961.1299999999992"/>
    <x v="3"/>
    <x v="3"/>
    <s v="Wed"/>
    <s v="Aug-2017"/>
    <s v=""/>
    <n v="49.450000000000728"/>
    <n v="5.04434844257662E-3"/>
    <x v="0"/>
    <n v="86.950000000000728"/>
    <n v="8.9037483807876388E-3"/>
    <x v="1"/>
  </r>
  <r>
    <d v="2017-08-22T00:00:00"/>
    <n v="9815.75"/>
    <n v="9828.4500000000007"/>
    <n v="9752.6"/>
    <n v="9765.5499999999993"/>
    <n v="189267122"/>
    <n v="9850.89"/>
    <x v="3"/>
    <x v="3"/>
    <s v="Tue"/>
    <s v="Aug-2017"/>
    <s v=""/>
    <n v="-50.200000000000728"/>
    <n v="-5.1142296818888749E-3"/>
    <x v="0"/>
    <n v="11.199999999998909"/>
    <n v="1.1482056723409462E-3"/>
    <x v="1"/>
  </r>
  <r>
    <d v="2017-08-21T00:00:00"/>
    <n v="9864.25"/>
    <n v="9884.35"/>
    <n v="9740.1"/>
    <n v="9754.35"/>
    <n v="211627775"/>
    <n v="11764"/>
    <x v="3"/>
    <x v="3"/>
    <s v="Mon"/>
    <s v="Aug-2017"/>
    <s v=""/>
    <n v="-109.89999999999964"/>
    <n v="-1.1141242365106281E-2"/>
    <x v="2"/>
    <n v="-83.049999999999272"/>
    <n v="-8.4422713318559051E-3"/>
    <x v="1"/>
  </r>
  <r>
    <d v="2017-08-18T00:00:00"/>
    <n v="9865.9500000000007"/>
    <n v="9865.9500000000007"/>
    <n v="9783.65"/>
    <n v="9837.4"/>
    <n v="253931517"/>
    <n v="15636.16"/>
    <x v="3"/>
    <x v="3"/>
    <s v="Fri"/>
    <s v="Aug-2017"/>
    <s v=""/>
    <n v="-28.550000000001091"/>
    <n v="-2.8937912720012862E-3"/>
    <x v="0"/>
    <n v="-66.75"/>
    <n v="-6.7395990569609713E-3"/>
    <x v="1"/>
  </r>
  <r>
    <d v="2017-08-17T00:00:00"/>
    <n v="9945.5499999999993"/>
    <n v="9947.7999999999993"/>
    <n v="9883.75"/>
    <n v="9904.15"/>
    <n v="203652311"/>
    <n v="9927.4699999999993"/>
    <x v="3"/>
    <x v="3"/>
    <s v="Thu"/>
    <s v="Aug-2017"/>
    <s v="Expiry"/>
    <n v="-41.399999999999636"/>
    <n v="-4.1626657148171433E-3"/>
    <x v="0"/>
    <n v="6.8500000000003638"/>
    <n v="6.9210794863249208E-4"/>
    <x v="1"/>
  </r>
  <r>
    <d v="2017-08-16T00:00:00"/>
    <n v="9825.85"/>
    <n v="9903.9500000000007"/>
    <n v="9773.85"/>
    <n v="9897.2999999999993"/>
    <n v="226269013"/>
    <n v="10815.38"/>
    <x v="3"/>
    <x v="3"/>
    <s v="Wed"/>
    <s v="Aug-2017"/>
    <s v=""/>
    <n v="71.449999999998909"/>
    <n v="7.271635532803666E-3"/>
    <x v="0"/>
    <n v="103.14999999999964"/>
    <n v="1.0531797042111836E-2"/>
    <x v="0"/>
  </r>
  <r>
    <d v="2017-08-14T00:00:00"/>
    <n v="9755.75"/>
    <n v="9818.2999999999993"/>
    <n v="9752.1"/>
    <n v="9794.15"/>
    <n v="201613585"/>
    <n v="9486.82"/>
    <x v="3"/>
    <x v="3"/>
    <s v="Mon"/>
    <s v="Aug-2017"/>
    <s v=""/>
    <n v="38.399999999999636"/>
    <n v="3.9361402249954783E-3"/>
    <x v="0"/>
    <n v="83.350000000000364"/>
    <n v="8.5832269226016767E-3"/>
    <x v="1"/>
  </r>
  <r>
    <d v="2017-08-11T00:00:00"/>
    <n v="9712.15"/>
    <n v="9771.65"/>
    <n v="9685.5499999999993"/>
    <n v="9710.7999999999993"/>
    <n v="294732998"/>
    <n v="13435.56"/>
    <x v="3"/>
    <x v="3"/>
    <s v="Fri"/>
    <s v="Aug-2017"/>
    <s v=""/>
    <n v="-1.3500000000003638"/>
    <n v="-1.3900114804655652E-4"/>
    <x v="0"/>
    <n v="-109.45000000000073"/>
    <n v="-1.1145337440492934E-2"/>
    <x v="0"/>
  </r>
  <r>
    <d v="2017-08-10T00:00:00"/>
    <n v="9872.85"/>
    <n v="9892.65"/>
    <n v="9776.2000000000007"/>
    <n v="9820.25"/>
    <n v="242820594"/>
    <n v="12040.13"/>
    <x v="3"/>
    <x v="3"/>
    <s v="Thu"/>
    <s v="Aug-2017"/>
    <s v="Expiry"/>
    <n v="-52.600000000000364"/>
    <n v="-5.3277422426148847E-3"/>
    <x v="0"/>
    <n v="-87.799999999999272"/>
    <n v="-8.86148132074417E-3"/>
    <x v="1"/>
  </r>
  <r>
    <d v="2017-08-09T00:00:00"/>
    <n v="9961.15"/>
    <n v="9969.7999999999993"/>
    <n v="9893.0499999999993"/>
    <n v="9908.0499999999993"/>
    <n v="174395293"/>
    <n v="8831.7199999999993"/>
    <x v="3"/>
    <x v="3"/>
    <s v="Wed"/>
    <s v="Aug-2017"/>
    <s v=""/>
    <n v="-53.100000000000364"/>
    <n v="-5.3307098076025728E-3"/>
    <x v="0"/>
    <n v="-70.5"/>
    <n v="-7.0651547569536661E-3"/>
    <x v="1"/>
  </r>
  <r>
    <d v="2017-08-08T00:00:00"/>
    <n v="10068.35"/>
    <n v="10083.799999999999"/>
    <n v="9947"/>
    <n v="9978.5499999999993"/>
    <n v="209645343"/>
    <n v="10780.41"/>
    <x v="3"/>
    <x v="3"/>
    <s v="Tue"/>
    <s v="Aug-2017"/>
    <s v=""/>
    <n v="-89.800000000001091"/>
    <n v="-8.9190383727225497E-3"/>
    <x v="0"/>
    <n v="-78.850000000000364"/>
    <n v="-7.8399984091316217E-3"/>
    <x v="1"/>
  </r>
  <r>
    <d v="2017-08-07T00:00:00"/>
    <n v="10074.799999999999"/>
    <n v="10088.1"/>
    <n v="10046.35"/>
    <n v="10057.4"/>
    <n v="141566282"/>
    <n v="7827.95"/>
    <x v="3"/>
    <x v="3"/>
    <s v="Mon"/>
    <s v="Aug-2017"/>
    <s v=""/>
    <n v="-17.399999999999636"/>
    <n v="-1.7270814308968552E-3"/>
    <x v="0"/>
    <n v="-9"/>
    <n v="-8.9406341889851392E-4"/>
    <x v="1"/>
  </r>
  <r>
    <d v="2017-08-04T00:00:00"/>
    <n v="10008.6"/>
    <n v="10075.25"/>
    <n v="9988.35"/>
    <n v="10066.4"/>
    <n v="184082134"/>
    <n v="10397.879999999999"/>
    <x v="3"/>
    <x v="3"/>
    <s v="Fri"/>
    <s v="Aug-2017"/>
    <s v=""/>
    <n v="57.799999999999272"/>
    <n v="5.7750334712146825E-3"/>
    <x v="0"/>
    <n v="52.75"/>
    <n v="5.2678094401142446E-3"/>
    <x v="1"/>
  </r>
  <r>
    <d v="2017-08-03T00:00:00"/>
    <n v="10081.15"/>
    <n v="10081.15"/>
    <n v="9998.25"/>
    <n v="10013.65"/>
    <n v="198665837"/>
    <n v="10714.1"/>
    <x v="3"/>
    <x v="3"/>
    <s v="Thu"/>
    <s v="Aug-2017"/>
    <s v="Expiry"/>
    <n v="-67.5"/>
    <n v="-6.69566468111277E-3"/>
    <x v="0"/>
    <n v="-67.850000000000364"/>
    <n v="-6.7301492833408087E-3"/>
    <x v="1"/>
  </r>
  <r>
    <d v="2017-08-02T00:00:00"/>
    <n v="10136.299999999999"/>
    <n v="10137.85"/>
    <n v="10054.200000000001"/>
    <n v="10081.5"/>
    <n v="166463276"/>
    <n v="9165.92"/>
    <x v="3"/>
    <x v="3"/>
    <s v="Wed"/>
    <s v="Aug-2017"/>
    <s v=""/>
    <n v="-54.799999999999272"/>
    <n v="-5.4063119678777541E-3"/>
    <x v="0"/>
    <n v="-33.149999999999636"/>
    <n v="-3.277424330055873E-3"/>
    <x v="1"/>
  </r>
  <r>
    <d v="2017-08-01T00:00:00"/>
    <n v="10101.049999999999"/>
    <n v="10128.6"/>
    <n v="10065.75"/>
    <n v="10114.65"/>
    <n v="190000516"/>
    <n v="11515.29"/>
    <x v="3"/>
    <x v="3"/>
    <s v="Tue"/>
    <s v="Aug-2017"/>
    <s v=""/>
    <n v="13.600000000000364"/>
    <n v="1.3463946817410433E-3"/>
    <x v="0"/>
    <n v="37.549999999999272"/>
    <n v="3.7262704547934697E-3"/>
    <x v="1"/>
  </r>
  <r>
    <d v="2017-07-31T00:00:00"/>
    <n v="10034.700000000001"/>
    <n v="10085.9"/>
    <n v="10016.950000000001"/>
    <n v="10077.1"/>
    <n v="245096535"/>
    <n v="13131.89"/>
    <x v="3"/>
    <x v="4"/>
    <s v="Mon"/>
    <s v="Jul-2017"/>
    <s v=""/>
    <n v="42.399999999999636"/>
    <n v="4.225338076873213E-3"/>
    <x v="0"/>
    <n v="62.600000000000364"/>
    <n v="6.2509361425932761E-3"/>
    <x v="1"/>
  </r>
  <r>
    <d v="2017-07-28T00:00:00"/>
    <n v="9996.5499999999993"/>
    <n v="10026.049999999999"/>
    <n v="9944.5"/>
    <n v="10014.5"/>
    <n v="197491415"/>
    <n v="11996.8"/>
    <x v="3"/>
    <x v="4"/>
    <s v="Fri"/>
    <s v="Jul-2017"/>
    <s v=""/>
    <n v="17.950000000000728"/>
    <n v="1.7956194887236827E-3"/>
    <x v="0"/>
    <n v="-6.0499999999992724"/>
    <n v="-6.0375927469043841E-4"/>
    <x v="1"/>
  </r>
  <r>
    <d v="2017-07-27T00:00:00"/>
    <n v="10063.25"/>
    <n v="10114.85"/>
    <n v="10005.5"/>
    <n v="10020.549999999999"/>
    <n v="296782048"/>
    <n v="18601.990000000002"/>
    <x v="3"/>
    <x v="4"/>
    <s v="Thu"/>
    <s v="Jul-2017"/>
    <s v="Expiry"/>
    <n v="-42.700000000000728"/>
    <n v="-4.2431620003478727E-3"/>
    <x v="0"/>
    <n v="-0.1000000000003638"/>
    <n v="-9.9793925544115204E-6"/>
    <x v="1"/>
  </r>
  <r>
    <d v="2017-07-26T00:00:00"/>
    <n v="9983.65"/>
    <n v="10025.950000000001"/>
    <n v="9965.9500000000007"/>
    <n v="10020.65"/>
    <n v="203697844"/>
    <n v="11403.3"/>
    <x v="3"/>
    <x v="4"/>
    <s v="Wed"/>
    <s v="Jul-2017"/>
    <s v=""/>
    <n v="37"/>
    <n v="3.7060594071306589E-3"/>
    <x v="0"/>
    <n v="56.100000000000364"/>
    <n v="5.6299582018255086E-3"/>
    <x v="1"/>
  </r>
  <r>
    <d v="2017-07-25T00:00:00"/>
    <n v="10010.549999999999"/>
    <n v="10011.299999999999"/>
    <n v="9949.1"/>
    <n v="9964.5499999999993"/>
    <n v="191206247"/>
    <n v="10491.32"/>
    <x v="3"/>
    <x v="4"/>
    <s v="Tue"/>
    <s v="Jul-2017"/>
    <s v=""/>
    <n v="-46"/>
    <n v="-4.5951521145191822E-3"/>
    <x v="0"/>
    <n v="-1.8500000000003638"/>
    <n v="-1.8562369561731055E-4"/>
    <x v="1"/>
  </r>
  <r>
    <d v="2017-07-24T00:00:00"/>
    <n v="9936.7999999999993"/>
    <n v="9982.0499999999993"/>
    <n v="9919.6"/>
    <n v="9966.4"/>
    <n v="179905535"/>
    <n v="10837.2"/>
    <x v="3"/>
    <x v="4"/>
    <s v="Mon"/>
    <s v="Jul-2017"/>
    <s v=""/>
    <n v="29.600000000000364"/>
    <n v="2.9788261814669074E-3"/>
    <x v="0"/>
    <n v="51.149999999999636"/>
    <n v="5.158720153299174E-3"/>
    <x v="1"/>
  </r>
  <r>
    <d v="2017-07-21T00:00:00"/>
    <n v="9899.6"/>
    <n v="9924.7000000000007"/>
    <n v="9838"/>
    <n v="9915.25"/>
    <n v="193286125"/>
    <n v="11860.28"/>
    <x v="3"/>
    <x v="4"/>
    <s v="Fri"/>
    <s v="Jul-2017"/>
    <s v=""/>
    <n v="15.649999999999636"/>
    <n v="1.580871954422364E-3"/>
    <x v="0"/>
    <n v="41.950000000000728"/>
    <n v="4.2488327104413656E-3"/>
    <x v="1"/>
  </r>
  <r>
    <d v="2017-07-20T00:00:00"/>
    <n v="9920.2000000000007"/>
    <n v="9922.5499999999993"/>
    <n v="9863.4500000000007"/>
    <n v="9873.2999999999993"/>
    <n v="166083004"/>
    <n v="8942.56"/>
    <x v="3"/>
    <x v="4"/>
    <s v="Thu"/>
    <s v="Jul-2017"/>
    <s v="Expiry"/>
    <n v="-46.900000000001455"/>
    <n v="-4.7277272635633813E-3"/>
    <x v="0"/>
    <n v="-26.300000000001091"/>
    <n v="-2.6566729968888732E-3"/>
    <x v="1"/>
  </r>
  <r>
    <d v="2017-07-19T00:00:00"/>
    <n v="9855.9500000000007"/>
    <n v="9905.0499999999993"/>
    <n v="9851.65"/>
    <n v="9899.6"/>
    <n v="206376192"/>
    <n v="10935.6"/>
    <x v="3"/>
    <x v="4"/>
    <s v="Wed"/>
    <s v="Jul-2017"/>
    <s v=""/>
    <n v="43.649999999999636"/>
    <n v="4.428796818165639E-3"/>
    <x v="0"/>
    <n v="72.450000000000728"/>
    <n v="7.3724324956880409E-3"/>
    <x v="1"/>
  </r>
  <r>
    <d v="2017-07-18T00:00:00"/>
    <n v="9832.7000000000007"/>
    <n v="9885.35"/>
    <n v="9792.0499999999993"/>
    <n v="9827.15"/>
    <n v="303007860"/>
    <n v="13184.22"/>
    <x v="3"/>
    <x v="4"/>
    <s v="Tue"/>
    <s v="Jul-2017"/>
    <s v=""/>
    <n v="-5.5500000000010914"/>
    <n v="-5.644431336256665E-4"/>
    <x v="0"/>
    <n v="-88.800000000001091"/>
    <n v="-8.955269036249788E-3"/>
    <x v="1"/>
  </r>
  <r>
    <d v="2017-07-17T00:00:00"/>
    <n v="9908.15"/>
    <n v="9928.2000000000007"/>
    <n v="9894.7000000000007"/>
    <n v="9915.9500000000007"/>
    <n v="168596771"/>
    <n v="8310.48"/>
    <x v="3"/>
    <x v="4"/>
    <s v="Mon"/>
    <s v="Jul-2017"/>
    <s v=""/>
    <n v="7.8000000000010914"/>
    <n v="7.872307141092022E-4"/>
    <x v="0"/>
    <n v="29.600000000000364"/>
    <n v="2.9940271181983606E-3"/>
    <x v="1"/>
  </r>
  <r>
    <d v="2017-07-14T00:00:00"/>
    <n v="9913.2999999999993"/>
    <n v="9913.2999999999993"/>
    <n v="9845.4500000000007"/>
    <n v="9886.35"/>
    <n v="164456602"/>
    <n v="9187.7099999999991"/>
    <x v="3"/>
    <x v="4"/>
    <s v="Fri"/>
    <s v="Jul-2017"/>
    <s v=""/>
    <n v="-26.949999999998909"/>
    <n v="-2.7185700019165073E-3"/>
    <x v="0"/>
    <n v="-5.3500000000003638"/>
    <n v="-5.4085748657969445E-4"/>
    <x v="1"/>
  </r>
  <r>
    <d v="2017-07-13T00:00:00"/>
    <n v="9855.7999999999993"/>
    <n v="9897.25"/>
    <n v="9853.4500000000007"/>
    <n v="9891.7000000000007"/>
    <n v="186866752"/>
    <n v="10244.56"/>
    <x v="3"/>
    <x v="4"/>
    <s v="Thu"/>
    <s v="Jul-2017"/>
    <s v="Expiry"/>
    <n v="35.900000000001455"/>
    <n v="3.642525213579969E-3"/>
    <x v="0"/>
    <n v="75.600000000000364"/>
    <n v="7.7016330314483719E-3"/>
    <x v="1"/>
  </r>
  <r>
    <d v="2017-07-12T00:00:00"/>
    <n v="9807.2999999999993"/>
    <n v="9824.9500000000007"/>
    <n v="9787.7000000000007"/>
    <n v="9816.1"/>
    <n v="150045594"/>
    <n v="7966.44"/>
    <x v="3"/>
    <x v="4"/>
    <s v="Wed"/>
    <s v="Jul-2017"/>
    <s v=""/>
    <n v="8.8000000000010914"/>
    <n v="8.9729079359263933E-4"/>
    <x v="0"/>
    <n v="30.050000000001091"/>
    <n v="3.070697574608866E-3"/>
    <x v="1"/>
  </r>
  <r>
    <d v="2017-07-11T00:00:00"/>
    <n v="9797.4500000000007"/>
    <n v="9830.0499999999993"/>
    <n v="9778.85"/>
    <n v="9786.0499999999993"/>
    <n v="185322358"/>
    <n v="9908.41"/>
    <x v="3"/>
    <x v="4"/>
    <s v="Tue"/>
    <s v="Jul-2017"/>
    <s v=""/>
    <n v="-11.400000000001455"/>
    <n v="-1.1635680712840028E-3"/>
    <x v="0"/>
    <n v="15"/>
    <n v="1.535147195030217E-3"/>
    <x v="1"/>
  </r>
  <r>
    <d v="2017-07-10T00:00:00"/>
    <n v="9719.2999999999993"/>
    <n v="9782.15"/>
    <n v="9646.4500000000007"/>
    <n v="9771.0499999999993"/>
    <n v="40142973"/>
    <n v="1920.78"/>
    <x v="3"/>
    <x v="4"/>
    <s v="Mon"/>
    <s v="Jul-2017"/>
    <s v=""/>
    <n v="51.75"/>
    <n v="5.324457522661097E-3"/>
    <x v="0"/>
    <n v="105.25"/>
    <n v="1.0888907281342466E-2"/>
    <x v="0"/>
  </r>
  <r>
    <d v="2017-07-07T00:00:00"/>
    <n v="9670.35"/>
    <n v="9684.25"/>
    <n v="9642.65"/>
    <n v="9665.7999999999993"/>
    <n v="146232151"/>
    <n v="8514.5300000000007"/>
    <x v="3"/>
    <x v="4"/>
    <s v="Fri"/>
    <s v="Jul-2017"/>
    <s v=""/>
    <n v="-4.5500000000010914"/>
    <n v="-4.705103744953483E-4"/>
    <x v="0"/>
    <n v="-8.75"/>
    <n v="-9.0443483159423441E-4"/>
    <x v="1"/>
  </r>
  <r>
    <d v="2017-07-06T00:00:00"/>
    <n v="9653.6"/>
    <n v="9700.7000000000007"/>
    <n v="9639.9500000000007"/>
    <n v="9674.5499999999993"/>
    <n v="152001940"/>
    <n v="7539.21"/>
    <x v="3"/>
    <x v="4"/>
    <s v="Thu"/>
    <s v="Jul-2017"/>
    <s v="Expiry"/>
    <n v="20.949999999998909"/>
    <n v="2.1701748570480345E-3"/>
    <x v="0"/>
    <n v="36.949999999998909"/>
    <n v="3.8339420602638528E-3"/>
    <x v="1"/>
  </r>
  <r>
    <d v="2017-07-05T00:00:00"/>
    <n v="9619.75"/>
    <n v="9643.65"/>
    <n v="9607.35"/>
    <n v="9637.6"/>
    <n v="134849476"/>
    <n v="7311.1"/>
    <x v="3"/>
    <x v="4"/>
    <s v="Wed"/>
    <s v="Jul-2017"/>
    <s v=""/>
    <n v="17.850000000000364"/>
    <n v="1.8555575768601433E-3"/>
    <x v="0"/>
    <n v="24.300000000001091"/>
    <n v="2.5277480157699325E-3"/>
    <x v="1"/>
  </r>
  <r>
    <d v="2017-07-04T00:00:00"/>
    <n v="9645.9"/>
    <n v="9650.65"/>
    <n v="9595.5"/>
    <n v="9613.2999999999993"/>
    <n v="149313755"/>
    <n v="7774.69"/>
    <x v="3"/>
    <x v="4"/>
    <s v="Tue"/>
    <s v="Jul-2017"/>
    <s v=""/>
    <n v="-32.600000000000364"/>
    <n v="-3.379674265750253E-3"/>
    <x v="0"/>
    <n v="-1.7000000000007276"/>
    <n v="-1.7680707228296698E-4"/>
    <x v="1"/>
  </r>
  <r>
    <d v="2017-07-03T00:00:00"/>
    <n v="9587.9500000000007"/>
    <n v="9624"/>
    <n v="9543.5499999999993"/>
    <n v="9615"/>
    <n v="188690599"/>
    <n v="8720.76"/>
    <x v="3"/>
    <x v="4"/>
    <s v="Mon"/>
    <s v="Jul-2017"/>
    <s v=""/>
    <n v="27.049999999999272"/>
    <n v="2.8212495893281953E-3"/>
    <x v="0"/>
    <n v="94.100000000000364"/>
    <n v="9.8835194151813757E-3"/>
    <x v="1"/>
  </r>
  <r>
    <d v="2017-06-30T00:00:00"/>
    <n v="9478.5"/>
    <n v="9535.7999999999993"/>
    <n v="9448.75"/>
    <n v="9520.9"/>
    <n v="185202600"/>
    <n v="8783.59"/>
    <x v="3"/>
    <x v="5"/>
    <s v="Fri"/>
    <s v="Jun-2017"/>
    <s v=""/>
    <n v="42.399999999999636"/>
    <n v="4.473281637389844E-3"/>
    <x v="0"/>
    <n v="16.799999999999272"/>
    <n v="1.7676581685797995E-3"/>
    <x v="1"/>
  </r>
  <r>
    <d v="2017-06-29T00:00:00"/>
    <n v="9522.9500000000007"/>
    <n v="9575.7999999999993"/>
    <n v="9493.7999999999993"/>
    <n v="9504.1"/>
    <n v="267283587"/>
    <n v="13395.85"/>
    <x v="3"/>
    <x v="5"/>
    <s v="Thu"/>
    <s v="Jun-2017"/>
    <s v="Expiry"/>
    <n v="-18.850000000000364"/>
    <n v="-1.9794286434351082E-3"/>
    <x v="0"/>
    <n v="12.850000000000364"/>
    <n v="1.3538785723693257E-3"/>
    <x v="1"/>
  </r>
  <r>
    <d v="2017-06-28T00:00:00"/>
    <n v="9520.2000000000007"/>
    <n v="9522.5"/>
    <n v="9474.35"/>
    <n v="9491.25"/>
    <n v="177652206"/>
    <n v="9103.73"/>
    <x v="3"/>
    <x v="5"/>
    <s v="Wed"/>
    <s v="Jun-2017"/>
    <s v=""/>
    <n v="-28.950000000000728"/>
    <n v="-3.0409025020483524E-3"/>
    <x v="0"/>
    <n v="-20.149999999999636"/>
    <n v="-2.1185104190760179E-3"/>
    <x v="1"/>
  </r>
  <r>
    <d v="2017-06-27T00:00:00"/>
    <n v="9594.0499999999993"/>
    <n v="9615.4"/>
    <n v="9473.4500000000007"/>
    <n v="9511.4"/>
    <n v="209593904"/>
    <n v="11084.51"/>
    <x v="3"/>
    <x v="5"/>
    <s v="Tue"/>
    <s v="Jun-2017"/>
    <s v=""/>
    <n v="-82.649999999999636"/>
    <n v="-8.6147143281512656E-3"/>
    <x v="0"/>
    <n v="-63.550000000001091"/>
    <n v="-6.6371103765556043E-3"/>
    <x v="1"/>
  </r>
  <r>
    <d v="2017-06-23T00:00:00"/>
    <n v="9643.25"/>
    <n v="9647.65"/>
    <n v="9565.2999999999993"/>
    <n v="9574.9500000000007"/>
    <n v="180580579"/>
    <n v="9092.74"/>
    <x v="3"/>
    <x v="5"/>
    <s v="Fri"/>
    <s v="Jun-2017"/>
    <s v=""/>
    <n v="-68.299999999999272"/>
    <n v="-7.0826744095610168E-3"/>
    <x v="0"/>
    <n v="-55.049999999999272"/>
    <n v="-5.7165109034267155E-3"/>
    <x v="1"/>
  </r>
  <r>
    <d v="2017-06-22T00:00:00"/>
    <n v="9642.65"/>
    <n v="9698.85"/>
    <n v="9617.75"/>
    <n v="9630"/>
    <n v="204888654"/>
    <n v="10738.45"/>
    <x v="3"/>
    <x v="5"/>
    <s v="Thu"/>
    <s v="Jun-2017"/>
    <s v="Expiry"/>
    <n v="-12.649999999999636"/>
    <n v="-1.3118800329784486E-3"/>
    <x v="0"/>
    <n v="-3.6000000000003638"/>
    <n v="-3.7369207772798991E-4"/>
    <x v="1"/>
  </r>
  <r>
    <d v="2017-06-21T00:00:00"/>
    <n v="9648.1"/>
    <n v="9650.4500000000007"/>
    <n v="9608.6"/>
    <n v="9633.6"/>
    <n v="148490556"/>
    <n v="8023.4"/>
    <x v="3"/>
    <x v="5"/>
    <s v="Wed"/>
    <s v="Jun-2017"/>
    <s v=""/>
    <n v="-14.5"/>
    <n v="-1.5028865787046154E-3"/>
    <x v="0"/>
    <n v="-19.899999999999636"/>
    <n v="-2.0614284974361254E-3"/>
    <x v="1"/>
  </r>
  <r>
    <d v="2017-06-20T00:00:00"/>
    <n v="9670.5"/>
    <n v="9676.5"/>
    <n v="9643.75"/>
    <n v="9653.5"/>
    <n v="164437226"/>
    <n v="8476.67"/>
    <x v="3"/>
    <x v="5"/>
    <s v="Tue"/>
    <s v="Jun-2017"/>
    <s v=""/>
    <n v="-17"/>
    <n v="-1.7579235820278166E-3"/>
    <x v="0"/>
    <n v="-4.0499999999992724"/>
    <n v="-4.1936101806351226E-4"/>
    <x v="1"/>
  </r>
  <r>
    <d v="2017-06-19T00:00:00"/>
    <n v="9626.4"/>
    <n v="9673.2999999999993"/>
    <n v="9614.9"/>
    <n v="9657.5499999999993"/>
    <n v="146146062"/>
    <n v="8144.36"/>
    <x v="3"/>
    <x v="5"/>
    <s v="Mon"/>
    <s v="Jun-2017"/>
    <s v=""/>
    <n v="31.149999999999636"/>
    <n v="3.2358929610238132E-3"/>
    <x v="0"/>
    <n v="69.5"/>
    <n v="7.2486063380979458E-3"/>
    <x v="1"/>
  </r>
  <r>
    <d v="2017-06-16T00:00:00"/>
    <n v="9595.4500000000007"/>
    <n v="9615.85"/>
    <n v="9565.5"/>
    <n v="9588.0499999999993"/>
    <n v="219808528"/>
    <n v="11920.62"/>
    <x v="3"/>
    <x v="5"/>
    <s v="Fri"/>
    <s v="Jun-2017"/>
    <s v=""/>
    <n v="-7.4000000000014552"/>
    <n v="-7.7119884945484106E-4"/>
    <x v="0"/>
    <n v="10"/>
    <n v="1.0440538522977017E-3"/>
    <x v="1"/>
  </r>
  <r>
    <d v="2017-06-15T00:00:00"/>
    <n v="9617.9"/>
    <n v="9621.4"/>
    <n v="9560.7999999999993"/>
    <n v="9578.0499999999993"/>
    <n v="176423424"/>
    <n v="9868.08"/>
    <x v="3"/>
    <x v="5"/>
    <s v="Thu"/>
    <s v="Jun-2017"/>
    <s v="Expiry"/>
    <n v="-39.850000000000364"/>
    <n v="-4.1433161085060524E-3"/>
    <x v="0"/>
    <n v="-40.100000000000364"/>
    <n v="-4.1692009378103238E-3"/>
    <x v="1"/>
  </r>
  <r>
    <d v="2017-06-14T00:00:00"/>
    <n v="9621.5499999999993"/>
    <n v="9627.4"/>
    <n v="9580.4500000000007"/>
    <n v="9618.15"/>
    <n v="187378750"/>
    <n v="10540.68"/>
    <x v="3"/>
    <x v="5"/>
    <s v="Wed"/>
    <s v="Jun-2017"/>
    <s v=""/>
    <n v="-3.3999999999996362"/>
    <n v="-3.5337341696500422E-4"/>
    <x v="0"/>
    <n v="11.25"/>
    <n v="1.1710333198013928E-3"/>
    <x v="1"/>
  </r>
  <r>
    <d v="2017-06-13T00:00:00"/>
    <n v="9615.5499999999993"/>
    <n v="9654.15"/>
    <n v="9595.4"/>
    <n v="9606.9"/>
    <n v="133734363"/>
    <n v="7056.83"/>
    <x v="3"/>
    <x v="5"/>
    <s v="Tue"/>
    <s v="Jun-2017"/>
    <s v=""/>
    <n v="-8.6499999999996362"/>
    <n v="-8.9958452714609537E-4"/>
    <x v="0"/>
    <n v="-9.5"/>
    <n v="-9.8789567821638033E-4"/>
    <x v="1"/>
  </r>
  <r>
    <d v="2017-06-12T00:00:00"/>
    <n v="9646.7000000000007"/>
    <n v="9647.0499999999993"/>
    <n v="9598.5"/>
    <n v="9616.4"/>
    <n v="145786938"/>
    <n v="7686.89"/>
    <x v="3"/>
    <x v="5"/>
    <s v="Mon"/>
    <s v="Jun-2017"/>
    <s v=""/>
    <n v="-30.300000000001091"/>
    <n v="-3.1409704873170191E-3"/>
    <x v="0"/>
    <n v="-51.850000000000364"/>
    <n v="-5.3629146950068896E-3"/>
    <x v="1"/>
  </r>
  <r>
    <d v="2017-06-09T00:00:00"/>
    <n v="9638.5499999999993"/>
    <n v="9676.25"/>
    <n v="9608.15"/>
    <n v="9668.25"/>
    <n v="163897548"/>
    <n v="9078.7099999999991"/>
    <x v="3"/>
    <x v="5"/>
    <s v="Fri"/>
    <s v="Jun-2017"/>
    <s v=""/>
    <n v="29.700000000000728"/>
    <n v="3.0813763481022279E-3"/>
    <x v="0"/>
    <n v="21"/>
    <n v="2.1767861307626524E-3"/>
    <x v="1"/>
  </r>
  <r>
    <d v="2017-06-08T00:00:00"/>
    <n v="9682.4"/>
    <n v="9688.7000000000007"/>
    <n v="9641.5"/>
    <n v="9647.25"/>
    <n v="160165459"/>
    <n v="8822.6299999999992"/>
    <x v="3"/>
    <x v="5"/>
    <s v="Thu"/>
    <s v="Jun-2017"/>
    <s v="Expiry"/>
    <n v="-35.149999999999636"/>
    <n v="-3.6302982731553786E-3"/>
    <x v="0"/>
    <n v="-16.649999999999636"/>
    <n v="-1.7229069009405764E-3"/>
    <x v="1"/>
  </r>
  <r>
    <d v="2017-06-07T00:00:00"/>
    <n v="9663.9500000000007"/>
    <n v="9678.5499999999993"/>
    <n v="9630.5499999999993"/>
    <n v="9663.9"/>
    <n v="165669924"/>
    <n v="8989.36"/>
    <x v="3"/>
    <x v="5"/>
    <s v="Wed"/>
    <s v="Jun-2017"/>
    <s v=""/>
    <n v="-5.0000000001091394E-2"/>
    <n v="-5.1738678284853909E-6"/>
    <x v="0"/>
    <n v="26.75"/>
    <n v="2.7757168872540121E-3"/>
    <x v="1"/>
  </r>
  <r>
    <d v="2017-06-06T00:00:00"/>
    <n v="9704.25"/>
    <n v="9709.2999999999993"/>
    <n v="9630.2000000000007"/>
    <n v="9637.15"/>
    <n v="150379695"/>
    <n v="8416.5499999999993"/>
    <x v="3"/>
    <x v="5"/>
    <s v="Tue"/>
    <s v="Jun-2017"/>
    <s v=""/>
    <n v="-67.100000000000364"/>
    <n v="-6.9144962258804506E-3"/>
    <x v="0"/>
    <n v="-37.950000000000728"/>
    <n v="-3.922440078138802E-3"/>
    <x v="1"/>
  </r>
  <r>
    <d v="2017-06-05T00:00:00"/>
    <n v="9656.2999999999993"/>
    <n v="9687.2000000000007"/>
    <n v="9640.7000000000007"/>
    <n v="9675.1"/>
    <n v="131685021"/>
    <n v="7192.24"/>
    <x v="3"/>
    <x v="5"/>
    <s v="Mon"/>
    <s v="Jun-2017"/>
    <s v=""/>
    <n v="18.800000000001091"/>
    <n v="1.9469154852273741E-3"/>
    <x v="0"/>
    <n v="21.600000000000364"/>
    <n v="2.2375304293779834E-3"/>
    <x v="1"/>
  </r>
  <r>
    <d v="2017-06-02T00:00:00"/>
    <n v="9657.15"/>
    <n v="9673.5"/>
    <n v="9637.4500000000007"/>
    <n v="9653.5"/>
    <n v="167195027"/>
    <n v="8564.2999999999993"/>
    <x v="3"/>
    <x v="5"/>
    <s v="Fri"/>
    <s v="Jun-2017"/>
    <s v=""/>
    <n v="-3.6499999999996362"/>
    <n v="-3.7795830032666329E-4"/>
    <x v="0"/>
    <n v="37.399999999999636"/>
    <n v="3.8893106352886966E-3"/>
    <x v="1"/>
  </r>
  <r>
    <d v="2017-06-01T00:00:00"/>
    <n v="9603.5499999999993"/>
    <n v="9634.65"/>
    <n v="9589.9"/>
    <n v="9616.1"/>
    <n v="181533283"/>
    <n v="9482.61"/>
    <x v="3"/>
    <x v="5"/>
    <s v="Thu"/>
    <s v="Jun-2017"/>
    <s v="Expiry"/>
    <n v="12.550000000001091"/>
    <n v="1.3068084198032074E-3"/>
    <x v="0"/>
    <n v="-5.1499999999996362"/>
    <n v="-5.3527348317522526E-4"/>
    <x v="1"/>
  </r>
  <r>
    <d v="2017-05-31T00:00:00"/>
    <n v="9636.5499999999993"/>
    <n v="9649.6"/>
    <n v="9609.25"/>
    <n v="9621.25"/>
    <n v="427053433"/>
    <n v="19605.939999999999"/>
    <x v="3"/>
    <x v="6"/>
    <s v="Wed"/>
    <s v="May-2017"/>
    <s v=""/>
    <n v="-15.299999999999272"/>
    <n v="-1.5877051434381882E-3"/>
    <x v="0"/>
    <n v="-3.2999999999992724"/>
    <n v="-3.4287317329114326E-4"/>
    <x v="1"/>
  </r>
  <r>
    <d v="2017-05-30T00:00:00"/>
    <n v="9590.65"/>
    <n v="9635.2999999999993"/>
    <n v="9581.2000000000007"/>
    <n v="9624.5499999999993"/>
    <n v="199894193"/>
    <n v="9765.4"/>
    <x v="3"/>
    <x v="6"/>
    <s v="Tue"/>
    <s v="May-2017"/>
    <s v=""/>
    <n v="33.899999999999636"/>
    <n v="3.5346926433557305E-3"/>
    <x v="0"/>
    <n v="19.649999999999636"/>
    <n v="2.0458307738757966E-3"/>
    <x v="1"/>
  </r>
  <r>
    <d v="2017-05-29T00:00:00"/>
    <n v="9560.0499999999993"/>
    <n v="9637.75"/>
    <n v="9547.7000000000007"/>
    <n v="9604.9"/>
    <n v="242266034"/>
    <n v="12484.61"/>
    <x v="3"/>
    <x v="6"/>
    <s v="Mon"/>
    <s v="May-2017"/>
    <s v=""/>
    <n v="44.850000000000364"/>
    <n v="4.6913980575415785E-3"/>
    <x v="0"/>
    <n v="9.7999999999992724"/>
    <n v="1.0213546497690772E-3"/>
    <x v="1"/>
  </r>
  <r>
    <d v="2017-05-26T00:00:00"/>
    <n v="9507.75"/>
    <n v="9604.9"/>
    <n v="9495.4"/>
    <n v="9595.1"/>
    <n v="225647631"/>
    <n v="11204.36"/>
    <x v="3"/>
    <x v="6"/>
    <s v="Fri"/>
    <s v="May-2017"/>
    <s v=""/>
    <n v="87.350000000000364"/>
    <n v="9.1872419868002809E-3"/>
    <x v="0"/>
    <n v="85.350000000000364"/>
    <n v="8.9749993427798175E-3"/>
    <x v="1"/>
  </r>
  <r>
    <d v="2017-05-25T00:00:00"/>
    <n v="9384.0499999999993"/>
    <n v="9523.2999999999993"/>
    <n v="9379.2000000000007"/>
    <n v="9509.75"/>
    <n v="298147347"/>
    <n v="16964.259999999998"/>
    <x v="3"/>
    <x v="6"/>
    <s v="Thu"/>
    <s v="May-2017"/>
    <s v="Expiry"/>
    <n v="125.70000000000073"/>
    <n v="1.3395069293109131E-2"/>
    <x v="2"/>
    <n v="149.20000000000073"/>
    <n v="1.5939234339862586E-2"/>
    <x v="0"/>
  </r>
  <r>
    <d v="2017-05-24T00:00:00"/>
    <n v="9410.9"/>
    <n v="9431.9"/>
    <n v="9341.65"/>
    <n v="9360.5499999999993"/>
    <n v="218265181"/>
    <n v="11045.95"/>
    <x v="3"/>
    <x v="6"/>
    <s v="Wed"/>
    <s v="May-2017"/>
    <s v=""/>
    <n v="-50.350000000000364"/>
    <n v="-5.3501790477000462E-3"/>
    <x v="0"/>
    <n v="-25.600000000000364"/>
    <n v="-2.7274228517550183E-3"/>
    <x v="1"/>
  </r>
  <r>
    <d v="2017-05-23T00:00:00"/>
    <n v="9445.0499999999993"/>
    <n v="9448.0499999999993"/>
    <n v="9370"/>
    <n v="9386.15"/>
    <n v="231345629"/>
    <n v="11553.27"/>
    <x v="3"/>
    <x v="6"/>
    <s v="Tue"/>
    <s v="May-2017"/>
    <s v=""/>
    <n v="-58.899999999999636"/>
    <n v="-6.236070746052127E-3"/>
    <x v="0"/>
    <n v="-52.100000000000364"/>
    <n v="-5.5200911185866409E-3"/>
    <x v="1"/>
  </r>
  <r>
    <d v="2017-05-22T00:00:00"/>
    <n v="9480.25"/>
    <n v="9498.65"/>
    <n v="9427.9"/>
    <n v="9438.25"/>
    <n v="202874757"/>
    <n v="9432.9699999999993"/>
    <x v="3"/>
    <x v="6"/>
    <s v="Mon"/>
    <s v="May-2017"/>
    <s v=""/>
    <n v="-42"/>
    <n v="-4.4302629150075159E-3"/>
    <x v="0"/>
    <n v="10.350000000000364"/>
    <n v="1.0978054497820687E-3"/>
    <x v="1"/>
  </r>
  <r>
    <d v="2017-05-19T00:00:00"/>
    <n v="9469.9"/>
    <n v="9505.75"/>
    <n v="9390.75"/>
    <n v="9427.9"/>
    <n v="259861396"/>
    <n v="11544.77"/>
    <x v="3"/>
    <x v="6"/>
    <s v="Fri"/>
    <s v="May-2017"/>
    <s v=""/>
    <n v="-42"/>
    <n v="-4.4351049113507011E-3"/>
    <x v="0"/>
    <n v="-1.5500000000010914"/>
    <n v="-1.6437862229515946E-4"/>
    <x v="1"/>
  </r>
  <r>
    <d v="2017-05-18T00:00:00"/>
    <n v="9453.2000000000007"/>
    <n v="9489.1"/>
    <n v="9418.1"/>
    <n v="9429.4500000000007"/>
    <n v="199340647"/>
    <n v="10782.46"/>
    <x v="3"/>
    <x v="6"/>
    <s v="Thu"/>
    <s v="May-2017"/>
    <s v="Expiry"/>
    <n v="-23.75"/>
    <n v="-2.5123767613083399E-3"/>
    <x v="0"/>
    <n v="-96.299999999999272"/>
    <n v="-1.0109440201558855E-2"/>
    <x v="0"/>
  </r>
  <r>
    <d v="2017-05-17T00:00:00"/>
    <n v="9517.6"/>
    <n v="9532.6"/>
    <n v="9486.1"/>
    <n v="9525.75"/>
    <n v="211856040"/>
    <n v="10726.23"/>
    <x v="3"/>
    <x v="6"/>
    <s v="Wed"/>
    <s v="May-2017"/>
    <s v=""/>
    <n v="8.1499999999996362"/>
    <n v="8.5630831302005081E-4"/>
    <x v="0"/>
    <n v="13.5"/>
    <n v="1.4192225814081841E-3"/>
    <x v="1"/>
  </r>
  <r>
    <d v="2017-05-16T00:00:00"/>
    <n v="9461"/>
    <n v="9517.2000000000007"/>
    <n v="9456.35"/>
    <n v="9512.25"/>
    <n v="171709433"/>
    <n v="9209.89"/>
    <x v="3"/>
    <x v="6"/>
    <s v="Tue"/>
    <s v="May-2017"/>
    <s v=""/>
    <n v="51.25"/>
    <n v="5.4169749497938909E-3"/>
    <x v="0"/>
    <n v="66.850000000000364"/>
    <n v="7.0775192157029208E-3"/>
    <x v="1"/>
  </r>
  <r>
    <d v="2017-05-15T00:00:00"/>
    <n v="9433.5499999999993"/>
    <n v="9449.25"/>
    <n v="9423.1"/>
    <n v="9445.4"/>
    <n v="145163953"/>
    <n v="7790.97"/>
    <x v="3"/>
    <x v="6"/>
    <s v="Mon"/>
    <s v="May-2017"/>
    <s v=""/>
    <n v="11.850000000000364"/>
    <n v="1.2561548939689052E-3"/>
    <x v="0"/>
    <n v="44.5"/>
    <n v="4.7335893371911204E-3"/>
    <x v="1"/>
  </r>
  <r>
    <d v="2017-05-12T00:00:00"/>
    <n v="9436.65"/>
    <n v="9437.75"/>
    <n v="9372.5499999999993"/>
    <n v="9400.9"/>
    <n v="159079418"/>
    <n v="9813.4699999999993"/>
    <x v="3"/>
    <x v="6"/>
    <s v="Fri"/>
    <s v="May-2017"/>
    <s v=""/>
    <n v="-35.75"/>
    <n v="-3.7884206789485677E-3"/>
    <x v="0"/>
    <n v="-21.5"/>
    <n v="-2.28179656987604E-3"/>
    <x v="1"/>
  </r>
  <r>
    <d v="2017-05-11T00:00:00"/>
    <n v="9448.6"/>
    <n v="9450.65"/>
    <n v="9411.2999999999993"/>
    <n v="9422.4"/>
    <n v="176439840"/>
    <n v="9289.89"/>
    <x v="3"/>
    <x v="6"/>
    <s v="Thu"/>
    <s v="May-2017"/>
    <s v="Expiry"/>
    <n v="-26.200000000000728"/>
    <n v="-2.7728975721271645E-3"/>
    <x v="0"/>
    <n v="15.100000000000364"/>
    <n v="1.6051364365971496E-3"/>
    <x v="1"/>
  </r>
  <r>
    <d v="2017-05-10T00:00:00"/>
    <n v="9339.65"/>
    <n v="9414.75"/>
    <n v="9336"/>
    <n v="9407.2999999999993"/>
    <n v="157363135"/>
    <n v="8619.06"/>
    <x v="3"/>
    <x v="6"/>
    <s v="Wed"/>
    <s v="May-2017"/>
    <s v=""/>
    <n v="67.649999999999636"/>
    <n v="7.2433121155503297E-3"/>
    <x v="0"/>
    <n v="90.449999999998909"/>
    <n v="9.7082168329423475E-3"/>
    <x v="1"/>
  </r>
  <r>
    <d v="2017-05-09T00:00:00"/>
    <n v="9337.35"/>
    <n v="9338.9500000000007"/>
    <n v="9307.7000000000007"/>
    <n v="9316.85"/>
    <n v="136417428"/>
    <n v="7504.66"/>
    <x v="3"/>
    <x v="6"/>
    <s v="Tue"/>
    <s v="May-2017"/>
    <s v=""/>
    <n v="-20.5"/>
    <n v="-2.1954837293236304E-3"/>
    <x v="0"/>
    <n v="2.8000000000010914"/>
    <n v="3.0062110467531219E-4"/>
    <x v="1"/>
  </r>
  <r>
    <d v="2017-05-08T00:00:00"/>
    <n v="9311.4500000000007"/>
    <n v="9338.7000000000007"/>
    <n v="9297.9500000000007"/>
    <n v="9314.0499999999993"/>
    <n v="179709949"/>
    <n v="8300.2199999999993"/>
    <x v="3"/>
    <x v="6"/>
    <s v="Mon"/>
    <s v="May-2017"/>
    <s v=""/>
    <n v="2.5999999999985448"/>
    <n v="2.7922611408519023E-4"/>
    <x v="0"/>
    <n v="28.75"/>
    <n v="3.0962919884117909E-3"/>
    <x v="1"/>
  </r>
  <r>
    <d v="2017-05-05T00:00:00"/>
    <n v="9374.5499999999993"/>
    <n v="9377.1"/>
    <n v="9272"/>
    <n v="9285.2999999999993"/>
    <n v="239133531"/>
    <n v="10466.68"/>
    <x v="3"/>
    <x v="6"/>
    <s v="Fri"/>
    <s v="May-2017"/>
    <s v=""/>
    <n v="-89.25"/>
    <n v="-9.520456981935134E-3"/>
    <x v="0"/>
    <n v="-74.600000000000364"/>
    <n v="-7.9701706214810372E-3"/>
    <x v="1"/>
  </r>
  <r>
    <d v="2017-05-04T00:00:00"/>
    <n v="9360.9500000000007"/>
    <n v="9365.65"/>
    <n v="9323.25"/>
    <n v="9359.9"/>
    <n v="277895923"/>
    <n v="12379.74"/>
    <x v="3"/>
    <x v="6"/>
    <s v="Thu"/>
    <s v="May-2017"/>
    <s v="Expiry"/>
    <n v="-1.0500000000010914"/>
    <n v="-1.1216810259654109E-4"/>
    <x v="0"/>
    <n v="47.949999999998909"/>
    <n v="5.1492974081689558E-3"/>
    <x v="1"/>
  </r>
  <r>
    <d v="2017-05-03T00:00:00"/>
    <n v="9344.7000000000007"/>
    <n v="9346.2999999999993"/>
    <n v="9298.4"/>
    <n v="9311.9500000000007"/>
    <n v="156342492"/>
    <n v="7975.14"/>
    <x v="3"/>
    <x v="6"/>
    <s v="Wed"/>
    <s v="May-2017"/>
    <s v=""/>
    <n v="-32.75"/>
    <n v="-3.5046603957323398E-3"/>
    <x v="0"/>
    <n v="-1.8499999999985448"/>
    <n v="-1.9862998990729294E-4"/>
    <x v="1"/>
  </r>
  <r>
    <d v="2017-05-02T00:00:00"/>
    <n v="9339.85"/>
    <n v="9352.5499999999993"/>
    <n v="9269.9"/>
    <n v="9313.7999999999993"/>
    <n v="166558241"/>
    <n v="9110.59"/>
    <x v="3"/>
    <x v="6"/>
    <s v="Tue"/>
    <s v="May-2017"/>
    <s v=""/>
    <n v="-26.050000000001091"/>
    <n v="-2.7891240223345227E-3"/>
    <x v="0"/>
    <n v="9.75"/>
    <n v="1.0479307398391024E-3"/>
    <x v="1"/>
  </r>
  <r>
    <d v="2017-04-28T00:00:00"/>
    <n v="9340.9500000000007"/>
    <n v="9342.65"/>
    <n v="9282.25"/>
    <n v="9304.0499999999993"/>
    <n v="167229353"/>
    <n v="8673.32"/>
    <x v="3"/>
    <x v="7"/>
    <s v="Fri"/>
    <s v="Apr-2017"/>
    <s v=""/>
    <n v="-36.900000000001455"/>
    <n v="-3.950347662711122E-3"/>
    <x v="0"/>
    <n v="-38.100000000000364"/>
    <n v="-4.0782903293139555E-3"/>
    <x v="1"/>
  </r>
  <r>
    <d v="2017-04-27T00:00:00"/>
    <n v="9359.15"/>
    <n v="9367.15"/>
    <n v="9322.65"/>
    <n v="9342.15"/>
    <n v="215881711"/>
    <n v="12910.38"/>
    <x v="3"/>
    <x v="7"/>
    <s v="Thu"/>
    <s v="Apr-2017"/>
    <s v="Expiry"/>
    <n v="-17"/>
    <n v="-1.8164042674815555E-3"/>
    <x v="0"/>
    <n v="-9.7000000000007276"/>
    <n v="-1.0372279281640239E-3"/>
    <x v="1"/>
  </r>
  <r>
    <d v="2017-04-26T00:00:00"/>
    <n v="9336.2000000000007"/>
    <n v="9367"/>
    <n v="9301.35"/>
    <n v="9351.85"/>
    <n v="191395120"/>
    <n v="10483.32"/>
    <x v="3"/>
    <x v="7"/>
    <s v="Wed"/>
    <s v="Apr-2017"/>
    <s v=""/>
    <n v="15.649999999999636"/>
    <n v="1.6762708596644925E-3"/>
    <x v="0"/>
    <n v="45.25"/>
    <n v="4.8621408462811338E-3"/>
    <x v="1"/>
  </r>
  <r>
    <d v="2017-04-25T00:00:00"/>
    <n v="9273.0499999999993"/>
    <n v="9309.2000000000007"/>
    <n v="9250.35"/>
    <n v="9306.6"/>
    <n v="173896951"/>
    <n v="10426.02"/>
    <x v="3"/>
    <x v="7"/>
    <s v="Tue"/>
    <s v="Apr-2017"/>
    <s v=""/>
    <n v="33.550000000001091"/>
    <n v="3.6180113339193787E-3"/>
    <x v="0"/>
    <n v="88.649999999999636"/>
    <n v="9.6171057556180741E-3"/>
    <x v="1"/>
  </r>
  <r>
    <d v="2017-04-24T00:00:00"/>
    <n v="9135.35"/>
    <n v="9225.4"/>
    <n v="9130.5499999999993"/>
    <n v="9217.9500000000007"/>
    <n v="172908048"/>
    <n v="9720.75"/>
    <x v="3"/>
    <x v="7"/>
    <s v="Mon"/>
    <s v="Apr-2017"/>
    <s v=""/>
    <n v="82.600000000000364"/>
    <n v="9.0417991647829977E-3"/>
    <x v="0"/>
    <n v="98.550000000001091"/>
    <n v="1.0806632015264283E-2"/>
    <x v="0"/>
  </r>
  <r>
    <d v="2017-04-21T00:00:00"/>
    <n v="9179.1"/>
    <n v="9183.65"/>
    <n v="9088.75"/>
    <n v="9119.4"/>
    <n v="159981265"/>
    <n v="8476.6299999999992"/>
    <x v="3"/>
    <x v="7"/>
    <s v="Fri"/>
    <s v="Apr-2017"/>
    <s v=""/>
    <n v="-59.700000000000728"/>
    <n v="-6.5039056116613526E-3"/>
    <x v="0"/>
    <n v="-17"/>
    <n v="-1.8606891116851277E-3"/>
    <x v="1"/>
  </r>
  <r>
    <d v="2017-04-20T00:00:00"/>
    <n v="9108.1"/>
    <n v="9143.9"/>
    <n v="9102.65"/>
    <n v="9136.4"/>
    <n v="175629897"/>
    <n v="8843.5"/>
    <x v="3"/>
    <x v="7"/>
    <s v="Thu"/>
    <s v="Apr-2017"/>
    <s v="Expiry"/>
    <n v="28.299999999999272"/>
    <n v="3.1071244277071255E-3"/>
    <x v="0"/>
    <n v="32.899999999999636"/>
    <n v="3.6139946174547849E-3"/>
    <x v="1"/>
  </r>
  <r>
    <d v="2017-04-19T00:00:00"/>
    <n v="9112.2000000000007"/>
    <n v="9120.5"/>
    <n v="9075.15"/>
    <n v="9103.5"/>
    <n v="179117382"/>
    <n v="8950.27"/>
    <x v="3"/>
    <x v="7"/>
    <s v="Wed"/>
    <s v="Apr-2017"/>
    <s v=""/>
    <n v="-8.7000000000007276"/>
    <n v="-9.5476394284593476E-4"/>
    <x v="0"/>
    <n v="-1.6499999999996362"/>
    <n v="-1.8121612494024109E-4"/>
    <x v="1"/>
  </r>
  <r>
    <d v="2017-04-18T00:00:00"/>
    <n v="9163"/>
    <n v="9217.9"/>
    <n v="9095.4500000000007"/>
    <n v="9105.15"/>
    <n v="179569574"/>
    <n v="8527.5"/>
    <x v="3"/>
    <x v="7"/>
    <s v="Tue"/>
    <s v="Apr-2017"/>
    <s v=""/>
    <n v="-57.850000000000364"/>
    <n v="-6.3134344646950087E-3"/>
    <x v="0"/>
    <n v="-34.149999999999636"/>
    <n v="-3.7366100248377491E-3"/>
    <x v="1"/>
  </r>
  <r>
    <d v="2017-04-17T00:00:00"/>
    <n v="9144.75"/>
    <n v="9160"/>
    <n v="9120.25"/>
    <n v="9139.2999999999993"/>
    <n v="132244225"/>
    <n v="6473.27"/>
    <x v="3"/>
    <x v="7"/>
    <s v="Mon"/>
    <s v="Apr-2017"/>
    <s v=""/>
    <n v="-5.4500000000007276"/>
    <n v="-5.95970365510345E-4"/>
    <x v="0"/>
    <n v="-11.5"/>
    <n v="-1.2567207238711371E-3"/>
    <x v="1"/>
  </r>
  <r>
    <d v="2017-04-13T00:00:00"/>
    <n v="9202.5"/>
    <n v="9202.65"/>
    <n v="9144.9500000000007"/>
    <n v="9150.7999999999993"/>
    <n v="171695600"/>
    <n v="8908.17"/>
    <x v="3"/>
    <x v="7"/>
    <s v="Thu"/>
    <s v="Apr-2017"/>
    <s v="Expiry"/>
    <n v="-51.700000000000728"/>
    <n v="-5.6180385764738631E-3"/>
    <x v="0"/>
    <n v="-52.650000000001455"/>
    <n v="-5.7206808316448126E-3"/>
    <x v="1"/>
  </r>
  <r>
    <d v="2017-04-12T00:00:00"/>
    <n v="9242.5"/>
    <n v="9246.4"/>
    <n v="9161.7999999999993"/>
    <n v="9203.4500000000007"/>
    <n v="166755013"/>
    <n v="8412.9699999999993"/>
    <x v="3"/>
    <x v="7"/>
    <s v="Wed"/>
    <s v="Apr-2017"/>
    <s v=""/>
    <n v="-39.049999999999272"/>
    <n v="-4.225047335677498E-3"/>
    <x v="0"/>
    <n v="-33.549999999999272"/>
    <n v="-3.632131644473235E-3"/>
    <x v="1"/>
  </r>
  <r>
    <d v="2017-04-11T00:00:00"/>
    <n v="9184.5499999999993"/>
    <n v="9242.7000000000007"/>
    <n v="9172.85"/>
    <n v="9237"/>
    <n v="206261727"/>
    <n v="9385.2000000000007"/>
    <x v="3"/>
    <x v="7"/>
    <s v="Tue"/>
    <s v="Apr-2017"/>
    <s v=""/>
    <n v="52.450000000000728"/>
    <n v="5.7106771698124279E-3"/>
    <x v="0"/>
    <n v="55.549999999999272"/>
    <n v="6.0502426087381917E-3"/>
    <x v="1"/>
  </r>
  <r>
    <d v="2017-04-10T00:00:00"/>
    <n v="9225.6"/>
    <n v="9225.65"/>
    <n v="9174.85"/>
    <n v="9181.4500000000007"/>
    <n v="139968750"/>
    <n v="8140.08"/>
    <x v="3"/>
    <x v="7"/>
    <s v="Mon"/>
    <s v="Apr-2017"/>
    <s v=""/>
    <n v="-44.149999999999636"/>
    <n v="-4.7855966007630544E-3"/>
    <x v="0"/>
    <n v="-16.849999999998545"/>
    <n v="-1.8318602350432739E-3"/>
    <x v="1"/>
  </r>
  <r>
    <d v="2017-04-07T00:00:00"/>
    <n v="9223.7000000000007"/>
    <n v="9250.5"/>
    <n v="9188.1"/>
    <n v="9198.2999999999993"/>
    <n v="195918747"/>
    <n v="10217.129999999999"/>
    <x v="3"/>
    <x v="7"/>
    <s v="Fri"/>
    <s v="Apr-2017"/>
    <s v=""/>
    <n v="-25.400000000001455"/>
    <n v="-2.7537755998136813E-3"/>
    <x v="0"/>
    <n v="-63.650000000001455"/>
    <n v="-6.8722029378264242E-3"/>
    <x v="1"/>
  </r>
  <r>
    <d v="2017-04-06T00:00:00"/>
    <n v="9245.7999999999993"/>
    <n v="9267.9500000000007"/>
    <n v="9218.85"/>
    <n v="9261.9500000000007"/>
    <n v="191937207"/>
    <n v="10332.6"/>
    <x v="3"/>
    <x v="7"/>
    <s v="Thu"/>
    <s v="Apr-2017"/>
    <s v="Expiry"/>
    <n v="16.150000000001455"/>
    <n v="1.7467390598976244E-3"/>
    <x v="0"/>
    <n v="-3.1999999999989086"/>
    <n v="-3.453802690726981E-4"/>
    <x v="1"/>
  </r>
  <r>
    <d v="2017-04-05T00:00:00"/>
    <n v="9264.4"/>
    <n v="9273.9"/>
    <n v="9215.4"/>
    <n v="9265.15"/>
    <n v="190529461"/>
    <n v="11461.96"/>
    <x v="3"/>
    <x v="7"/>
    <s v="Wed"/>
    <s v="Apr-2017"/>
    <s v=""/>
    <n v="0.75"/>
    <n v="8.0955053754155695E-5"/>
    <x v="0"/>
    <n v="27.299999999999272"/>
    <n v="2.9552330899505048E-3"/>
    <x v="1"/>
  </r>
  <r>
    <d v="2017-04-03T00:00:00"/>
    <n v="9220.6"/>
    <n v="9245.35"/>
    <n v="9192.4"/>
    <n v="9237.85"/>
    <n v="143444541"/>
    <n v="8337.06"/>
    <x v="3"/>
    <x v="7"/>
    <s v="Mon"/>
    <s v="Apr-2017"/>
    <s v=""/>
    <n v="17.25"/>
    <n v="1.8708110101294925E-3"/>
    <x v="0"/>
    <n v="64.100000000000364"/>
    <n v="6.9873279738384376E-3"/>
    <x v="1"/>
  </r>
  <r>
    <d v="2017-03-31T00:00:00"/>
    <n v="9158.9"/>
    <n v="9191.7000000000007"/>
    <n v="9152.1"/>
    <n v="9173.75"/>
    <n v="196771674"/>
    <n v="10955.05"/>
    <x v="3"/>
    <x v="8"/>
    <s v="Fri"/>
    <s v="Mar-2017"/>
    <s v=""/>
    <n v="14.850000000000364"/>
    <n v="1.6213737457555345E-3"/>
    <x v="0"/>
    <n v="0"/>
    <n v="0"/>
    <x v="10"/>
  </r>
  <r>
    <d v="2017-03-30T00:00:00"/>
    <n v="9142.6"/>
    <n v="9183.15"/>
    <n v="9136.35"/>
    <n v="9173.75"/>
    <n v="333410368"/>
    <n v="15585.42"/>
    <x v="3"/>
    <x v="8"/>
    <s v="Thu"/>
    <s v="Mar-2017"/>
    <s v="Expiry"/>
    <n v="31.149999999999636"/>
    <n v="3.4071270754489572E-3"/>
    <x v="0"/>
    <n v="29.950000000000728"/>
    <n v="3.2754434698922474E-3"/>
    <x v="1"/>
  </r>
  <r>
    <d v="2017-03-29T00:00:00"/>
    <n v="9128.7000000000007"/>
    <n v="9153.15"/>
    <n v="9109.1"/>
    <n v="9143.7999999999993"/>
    <n v="250902906"/>
    <n v="11089.43"/>
    <x v="3"/>
    <x v="8"/>
    <s v="Wed"/>
    <s v="Mar-2017"/>
    <s v=""/>
    <n v="15.099999999998545"/>
    <n v="1.6541238073327575E-3"/>
    <x v="0"/>
    <n v="43"/>
    <n v="4.7248593530239101E-3"/>
    <x v="1"/>
  </r>
  <r>
    <d v="2017-03-28T00:00:00"/>
    <n v="9081.5"/>
    <n v="9110.4"/>
    <n v="9079.7999999999993"/>
    <n v="9100.7999999999993"/>
    <n v="188985603"/>
    <n v="8139.28"/>
    <x v="3"/>
    <x v="8"/>
    <s v="Tue"/>
    <s v="Mar-2017"/>
    <s v=""/>
    <n v="19.299999999999272"/>
    <n v="2.1251995815668415E-3"/>
    <x v="0"/>
    <n v="55.599999999998545"/>
    <n v="6.1469066466190402E-3"/>
    <x v="1"/>
  </r>
  <r>
    <d v="2017-03-27T00:00:00"/>
    <n v="9093.4500000000007"/>
    <n v="9094.85"/>
    <n v="9024.65"/>
    <n v="9045.2000000000007"/>
    <n v="209036051"/>
    <n v="8921.57"/>
    <x v="3"/>
    <x v="8"/>
    <s v="Mon"/>
    <s v="Mar-2017"/>
    <s v=""/>
    <n v="-48.25"/>
    <n v="-5.3060169682573721E-3"/>
    <x v="0"/>
    <n v="-62.799999999999272"/>
    <n v="-6.8950373298198586E-3"/>
    <x v="1"/>
  </r>
  <r>
    <d v="2017-03-24T00:00:00"/>
    <n v="9104"/>
    <n v="9133.5499999999993"/>
    <n v="9089.4"/>
    <n v="9108"/>
    <n v="210021581"/>
    <n v="8853.0300000000007"/>
    <x v="3"/>
    <x v="8"/>
    <s v="Fri"/>
    <s v="Mar-2017"/>
    <s v=""/>
    <n v="4"/>
    <n v="4.3936731107205621E-4"/>
    <x v="0"/>
    <n v="21.700000000000728"/>
    <n v="2.3882108228872839E-3"/>
    <x v="1"/>
  </r>
  <r>
    <d v="2017-03-23T00:00:00"/>
    <n v="9048.75"/>
    <n v="9099.0499999999993"/>
    <n v="9048.6"/>
    <n v="9086.2999999999993"/>
    <n v="197705274"/>
    <n v="8699.36"/>
    <x v="3"/>
    <x v="8"/>
    <s v="Thu"/>
    <s v="Mar-2017"/>
    <s v="Expiry"/>
    <n v="37.549999999999272"/>
    <n v="4.1497444398396763E-3"/>
    <x v="0"/>
    <n v="55.849999999998545"/>
    <n v="6.1846308877186121E-3"/>
    <x v="1"/>
  </r>
  <r>
    <d v="2017-03-22T00:00:00"/>
    <n v="9047.2000000000007"/>
    <n v="9072.9"/>
    <n v="9019.2999999999993"/>
    <n v="9030.4500000000007"/>
    <n v="239463699"/>
    <n v="10065.92"/>
    <x v="3"/>
    <x v="8"/>
    <s v="Wed"/>
    <s v="Mar-2017"/>
    <s v=""/>
    <n v="-16.75"/>
    <n v="-1.851401538597577E-3"/>
    <x v="0"/>
    <n v="-91.049999999999272"/>
    <n v="-9.9819108699226305E-3"/>
    <x v="1"/>
  </r>
  <r>
    <d v="2017-03-21T00:00:00"/>
    <n v="9133.9500000000007"/>
    <n v="9147.75"/>
    <n v="9087.2000000000007"/>
    <n v="9121.5"/>
    <n v="255396073"/>
    <n v="10191.6"/>
    <x v="3"/>
    <x v="8"/>
    <s v="Tue"/>
    <s v="Mar-2017"/>
    <s v=""/>
    <n v="-12.450000000000728"/>
    <n v="-1.3630466556090986E-3"/>
    <x v="0"/>
    <n v="-5.3500000000003638"/>
    <n v="-5.8618252737805082E-4"/>
    <x v="1"/>
  </r>
  <r>
    <d v="2017-03-20T00:00:00"/>
    <n v="9166.9500000000007"/>
    <n v="9167.6"/>
    <n v="9116.2999999999993"/>
    <n v="9126.85"/>
    <n v="342395900"/>
    <n v="9251.16"/>
    <x v="3"/>
    <x v="8"/>
    <s v="Mon"/>
    <s v="Mar-2017"/>
    <s v=""/>
    <n v="-40.100000000000364"/>
    <n v="-4.3744102455015423E-3"/>
    <x v="0"/>
    <n v="-33.199999999998909"/>
    <n v="-3.6244343644411233E-3"/>
    <x v="1"/>
  </r>
  <r>
    <d v="2017-03-17T00:00:00"/>
    <n v="9207.7999999999993"/>
    <n v="9218.4"/>
    <n v="9147.6"/>
    <n v="9160.0499999999993"/>
    <n v="295554265"/>
    <n v="13226.29"/>
    <x v="3"/>
    <x v="8"/>
    <s v="Fri"/>
    <s v="Mar-2017"/>
    <s v=""/>
    <n v="-47.75"/>
    <n v="-5.1858207172180114E-3"/>
    <x v="0"/>
    <n v="6.3499999999985448"/>
    <n v="6.9370855501038316E-4"/>
    <x v="1"/>
  </r>
  <r>
    <d v="2017-03-16T00:00:00"/>
    <n v="9129.65"/>
    <n v="9158.4500000000007"/>
    <n v="9128.5499999999993"/>
    <n v="9153.7000000000007"/>
    <n v="215096446"/>
    <n v="9275.0499999999993"/>
    <x v="3"/>
    <x v="8"/>
    <s v="Thu"/>
    <s v="Mar-2017"/>
    <s v="Expiry"/>
    <n v="24.050000000001091"/>
    <n v="2.6342740411736585E-3"/>
    <x v="0"/>
    <n v="68.900000000001455"/>
    <n v="7.5840965128568007E-3"/>
    <x v="1"/>
  </r>
  <r>
    <d v="2017-03-15T00:00:00"/>
    <n v="9086.85"/>
    <n v="9106.5499999999993"/>
    <n v="9075.5"/>
    <n v="9084.7999999999993"/>
    <n v="248033251"/>
    <n v="9671.51"/>
    <x v="3"/>
    <x v="8"/>
    <s v="Wed"/>
    <s v="Mar-2017"/>
    <s v=""/>
    <n v="-2.0500000000010914"/>
    <n v="-2.2560073072638937E-4"/>
    <x v="0"/>
    <n v="-2.2000000000007276"/>
    <n v="-2.4210410476512904E-4"/>
    <x v="1"/>
  </r>
  <r>
    <d v="2017-03-14T00:00:00"/>
    <n v="9091.65"/>
    <n v="9122.75"/>
    <n v="9060.5"/>
    <n v="9087"/>
    <n v="278726933"/>
    <n v="14087.57"/>
    <x v="3"/>
    <x v="8"/>
    <s v="Tue"/>
    <s v="Mar-2017"/>
    <s v=""/>
    <n v="-4.6499999999996362"/>
    <n v="-5.1145831614719404E-4"/>
    <x v="0"/>
    <n v="152.45000000000073"/>
    <n v="1.7062974632186371E-2"/>
    <x v="0"/>
  </r>
  <r>
    <d v="2017-03-10T00:00:00"/>
    <n v="8953.7000000000007"/>
    <n v="8975.7000000000007"/>
    <n v="8903.9500000000007"/>
    <n v="8934.5499999999993"/>
    <n v="157419999"/>
    <n v="7385.28"/>
    <x v="3"/>
    <x v="8"/>
    <s v="Fri"/>
    <s v="Mar-2017"/>
    <s v=""/>
    <n v="-19.150000000001455"/>
    <n v="-2.1387806158349571E-3"/>
    <x v="0"/>
    <n v="7.5499999999992724"/>
    <n v="8.4574885179783497E-4"/>
    <x v="1"/>
  </r>
  <r>
    <d v="2017-03-09T00:00:00"/>
    <n v="8914.5"/>
    <n v="8945.7999999999993"/>
    <n v="8899.5"/>
    <n v="8927"/>
    <n v="176810453"/>
    <n v="8493.2099999999991"/>
    <x v="3"/>
    <x v="8"/>
    <s v="Thu"/>
    <s v="Mar-2017"/>
    <s v="Expiry"/>
    <n v="12.5"/>
    <n v="1.4022098827752539E-3"/>
    <x v="0"/>
    <n v="2.7000000000007276"/>
    <n v="3.0254473740245488E-4"/>
    <x v="1"/>
  </r>
  <r>
    <d v="2017-03-08T00:00:00"/>
    <n v="8950.7000000000007"/>
    <n v="8957.0499999999993"/>
    <n v="8891.9500000000007"/>
    <n v="8924.2999999999993"/>
    <n v="183325544"/>
    <n v="9489.36"/>
    <x v="3"/>
    <x v="8"/>
    <s v="Wed"/>
    <s v="Mar-2017"/>
    <s v=""/>
    <n v="-26.400000000001455"/>
    <n v="-2.9494899840237583E-3"/>
    <x v="0"/>
    <n v="-22.600000000000364"/>
    <n v="-2.5260145972348371E-3"/>
    <x v="1"/>
  </r>
  <r>
    <d v="2017-03-07T00:00:00"/>
    <n v="8977.75"/>
    <n v="8977.85"/>
    <n v="8932.7999999999993"/>
    <n v="8946.9"/>
    <n v="178827506"/>
    <n v="8149.28"/>
    <x v="3"/>
    <x v="8"/>
    <s v="Tue"/>
    <s v="Mar-2017"/>
    <s v=""/>
    <n v="-30.850000000000364"/>
    <n v="-3.4362730082704868E-3"/>
    <x v="0"/>
    <n v="-16.550000000001091"/>
    <n v="-1.846387272757821E-3"/>
    <x v="1"/>
  </r>
  <r>
    <d v="2017-03-06T00:00:00"/>
    <n v="8915.1"/>
    <n v="8967.7999999999993"/>
    <n v="8914"/>
    <n v="8963.4500000000007"/>
    <n v="180194586"/>
    <n v="8955.06"/>
    <x v="3"/>
    <x v="8"/>
    <s v="Mon"/>
    <s v="Mar-2017"/>
    <s v=""/>
    <n v="48.350000000000364"/>
    <n v="5.423382799968633E-3"/>
    <x v="0"/>
    <n v="65.900000000001455"/>
    <n v="7.4065332591557748E-3"/>
    <x v="1"/>
  </r>
  <r>
    <d v="2017-03-03T00:00:00"/>
    <n v="8883.5"/>
    <n v="8907.1"/>
    <n v="8860.1"/>
    <n v="8897.5499999999993"/>
    <n v="208915878"/>
    <n v="9783.57"/>
    <x v="3"/>
    <x v="8"/>
    <s v="Fri"/>
    <s v="Mar-2017"/>
    <s v=""/>
    <n v="14.049999999999272"/>
    <n v="1.5815838352000082E-3"/>
    <x v="0"/>
    <n v="-2.2000000000007276"/>
    <n v="-2.4719795499881765E-4"/>
    <x v="1"/>
  </r>
  <r>
    <d v="2017-03-02T00:00:00"/>
    <n v="8982.85"/>
    <n v="8992.5"/>
    <n v="8879.7999999999993"/>
    <n v="8899.75"/>
    <n v="225608140"/>
    <n v="10075.19"/>
    <x v="3"/>
    <x v="8"/>
    <s v="Thu"/>
    <s v="Mar-2017"/>
    <s v="Expiry"/>
    <n v="-83.100000000000364"/>
    <n v="-9.2509615545178156E-3"/>
    <x v="0"/>
    <n v="-46.049999999999272"/>
    <n v="-5.1476670616377824E-3"/>
    <x v="1"/>
  </r>
  <r>
    <d v="2017-03-01T00:00:00"/>
    <n v="8904.4"/>
    <n v="8960.7999999999993"/>
    <n v="8898.6"/>
    <n v="8945.7999999999993"/>
    <n v="212328974"/>
    <n v="9681.99"/>
    <x v="3"/>
    <x v="8"/>
    <s v="Wed"/>
    <s v="Mar-2017"/>
    <s v=""/>
    <n v="41.399999999999636"/>
    <n v="4.649386819999061E-3"/>
    <x v="0"/>
    <n v="66.199999999998909"/>
    <n v="7.4552907788637893E-3"/>
    <x v="1"/>
  </r>
  <r>
    <d v="2017-02-28T00:00:00"/>
    <n v="8898.9500000000007"/>
    <n v="8914.75"/>
    <n v="8867.6"/>
    <n v="8879.6"/>
    <n v="302722890"/>
    <n v="13819.57"/>
    <x v="3"/>
    <x v="9"/>
    <s v="Tue"/>
    <s v="Feb-2017"/>
    <s v=""/>
    <n v="-19.350000000000364"/>
    <n v="-2.1744138353401651E-3"/>
    <x v="0"/>
    <n v="-17.100000000000364"/>
    <n v="-1.9220609889060395E-3"/>
    <x v="1"/>
  </r>
  <r>
    <d v="2017-02-27T00:00:00"/>
    <n v="8943.7000000000007"/>
    <n v="8951.7999999999993"/>
    <n v="8888.65"/>
    <n v="8896.7000000000007"/>
    <n v="195847099"/>
    <n v="10388.83"/>
    <x v="3"/>
    <x v="9"/>
    <s v="Mon"/>
    <s v="Feb-2017"/>
    <s v=""/>
    <n v="-47"/>
    <n v="-5.2550957657345387E-3"/>
    <x v="0"/>
    <n v="-42.799999999999272"/>
    <n v="-4.7877398064767908E-3"/>
    <x v="1"/>
  </r>
  <r>
    <d v="2017-02-23T00:00:00"/>
    <n v="8956.4"/>
    <n v="8982.15"/>
    <n v="8927.5499999999993"/>
    <n v="8939.5"/>
    <n v="388874096"/>
    <n v="17243.080000000002"/>
    <x v="3"/>
    <x v="9"/>
    <s v="Thu"/>
    <s v="Feb-2017"/>
    <s v="Expiry"/>
    <n v="-16.899999999999636"/>
    <n v="-1.8869188513241522E-3"/>
    <x v="0"/>
    <n v="12.600000000000364"/>
    <n v="1.4114642261031673E-3"/>
    <x v="1"/>
  </r>
  <r>
    <d v="2017-02-22T00:00:00"/>
    <n v="8931.6"/>
    <n v="8960.75"/>
    <n v="8905.25"/>
    <n v="8926.9"/>
    <n v="254677956"/>
    <n v="13514.08"/>
    <x v="3"/>
    <x v="9"/>
    <s v="Wed"/>
    <s v="Feb-2017"/>
    <s v=""/>
    <n v="-4.7000000000007276"/>
    <n v="-5.2622150566535974E-4"/>
    <x v="0"/>
    <n v="19.049999999999272"/>
    <n v="2.1385631774220796E-3"/>
    <x v="1"/>
  </r>
  <r>
    <d v="2017-02-21T00:00:00"/>
    <n v="8890.75"/>
    <n v="8920.7999999999993"/>
    <n v="8860.9500000000007"/>
    <n v="8907.85"/>
    <n v="181091326"/>
    <n v="8863.7099999999991"/>
    <x v="3"/>
    <x v="9"/>
    <s v="Tue"/>
    <s v="Feb-2017"/>
    <s v=""/>
    <n v="17.100000000000364"/>
    <n v="1.9233472991592795E-3"/>
    <x v="0"/>
    <n v="28.649999999999636"/>
    <n v="3.2266420398233664E-3"/>
    <x v="1"/>
  </r>
  <r>
    <d v="2017-02-20T00:00:00"/>
    <n v="8818.5499999999993"/>
    <n v="8886.25"/>
    <n v="8809.7999999999993"/>
    <n v="8879.2000000000007"/>
    <n v="173022362"/>
    <n v="7833.53"/>
    <x v="3"/>
    <x v="9"/>
    <s v="Mon"/>
    <s v="Feb-2017"/>
    <s v=""/>
    <n v="60.650000000001455"/>
    <n v="6.8775478961962521E-3"/>
    <x v="0"/>
    <n v="57.5"/>
    <n v="6.5180180690796556E-3"/>
    <x v="1"/>
  </r>
  <r>
    <d v="2017-02-17T00:00:00"/>
    <n v="8883.7000000000007"/>
    <n v="8896.4500000000007"/>
    <n v="8804.25"/>
    <n v="8821.7000000000007"/>
    <n v="307526025"/>
    <n v="23432.58"/>
    <x v="3"/>
    <x v="9"/>
    <s v="Fri"/>
    <s v="Feb-2017"/>
    <s v=""/>
    <n v="-62"/>
    <n v="-6.9790740344676198E-3"/>
    <x v="0"/>
    <n v="43.700000000000728"/>
    <n v="4.978354978355061E-3"/>
    <x v="1"/>
  </r>
  <r>
    <d v="2017-02-16T00:00:00"/>
    <n v="8739"/>
    <n v="8783.9500000000007"/>
    <n v="8719.6"/>
    <n v="8778"/>
    <n v="190277738"/>
    <n v="9695.6299999999992"/>
    <x v="3"/>
    <x v="9"/>
    <s v="Thu"/>
    <s v="Feb-2017"/>
    <s v="Expiry"/>
    <n v="39"/>
    <n v="4.4627531754205287E-3"/>
    <x v="0"/>
    <n v="53.299999999999272"/>
    <n v="6.1090925762489565E-3"/>
    <x v="1"/>
  </r>
  <r>
    <d v="2017-02-15T00:00:00"/>
    <n v="8778.9500000000007"/>
    <n v="8807.9"/>
    <n v="8712.85"/>
    <n v="8724.7000000000007"/>
    <n v="222828919"/>
    <n v="10472.370000000001"/>
    <x v="3"/>
    <x v="9"/>
    <s v="Wed"/>
    <s v="Feb-2017"/>
    <s v=""/>
    <n v="-54.25"/>
    <n v="-6.1795545025316234E-3"/>
    <x v="0"/>
    <n v="-67.599999999998545"/>
    <n v="-7.688545659269878E-3"/>
    <x v="1"/>
  </r>
  <r>
    <d v="2017-02-14T00:00:00"/>
    <n v="8819.9"/>
    <n v="8820.4500000000007"/>
    <n v="8772.5"/>
    <n v="8792.2999999999993"/>
    <n v="194133563"/>
    <n v="8494.44"/>
    <x v="3"/>
    <x v="9"/>
    <s v="Tue"/>
    <s v="Feb-2017"/>
    <s v=""/>
    <n v="-27.600000000000364"/>
    <n v="-3.1292871801268003E-3"/>
    <x v="0"/>
    <n v="-12.75"/>
    <n v="-1.4480326630740316E-3"/>
    <x v="1"/>
  </r>
  <r>
    <d v="2017-02-13T00:00:00"/>
    <n v="8819.7999999999993"/>
    <n v="8826.9"/>
    <n v="8754.2000000000007"/>
    <n v="8805.0499999999993"/>
    <n v="211180353"/>
    <n v="8659.48"/>
    <x v="3"/>
    <x v="9"/>
    <s v="Mon"/>
    <s v="Feb-2017"/>
    <s v=""/>
    <n v="-14.75"/>
    <n v="-1.6723735232091431E-3"/>
    <x v="0"/>
    <n v="11.5"/>
    <n v="1.3077767227115331E-3"/>
    <x v="1"/>
  </r>
  <r>
    <d v="2017-02-10T00:00:00"/>
    <n v="8812.35"/>
    <n v="8822.1"/>
    <n v="8771.2000000000007"/>
    <n v="8793.5499999999993"/>
    <n v="232947341"/>
    <n v="10320.17"/>
    <x v="3"/>
    <x v="9"/>
    <s v="Fri"/>
    <s v="Feb-2017"/>
    <s v=""/>
    <n v="-18.800000000001091"/>
    <n v="-2.1333696460082829E-3"/>
    <x v="0"/>
    <n v="15.149999999999636"/>
    <n v="1.7258270299826434E-3"/>
    <x v="1"/>
  </r>
  <r>
    <d v="2017-02-09T00:00:00"/>
    <n v="8795.5499999999993"/>
    <n v="8821.4"/>
    <n v="8724.1"/>
    <n v="8778.4"/>
    <n v="193282248"/>
    <n v="8972.67"/>
    <x v="3"/>
    <x v="9"/>
    <s v="Thu"/>
    <s v="Feb-2017"/>
    <s v="Expiry"/>
    <n v="-17.149999999999636"/>
    <n v="-1.9498496398746683E-3"/>
    <x v="0"/>
    <n v="9.3500000000003638"/>
    <n v="1.066250049891421E-3"/>
    <x v="1"/>
  </r>
  <r>
    <d v="2017-02-08T00:00:00"/>
    <n v="8774.5499999999993"/>
    <n v="8791.25"/>
    <n v="8715"/>
    <n v="8769.0499999999993"/>
    <n v="225485726"/>
    <n v="9110.24"/>
    <x v="3"/>
    <x v="9"/>
    <s v="Wed"/>
    <s v="Feb-2017"/>
    <s v=""/>
    <n v="-5.5"/>
    <n v="-6.2681277102529475E-4"/>
    <x v="0"/>
    <n v="0.75"/>
    <n v="8.5535394546263255E-5"/>
    <x v="1"/>
  </r>
  <r>
    <d v="2017-02-07T00:00:00"/>
    <n v="8805.7000000000007"/>
    <n v="8809.2999999999993"/>
    <n v="8741.0499999999993"/>
    <n v="8768.2999999999993"/>
    <n v="233294532"/>
    <n v="9060.6299999999992"/>
    <x v="3"/>
    <x v="9"/>
    <s v="Tue"/>
    <s v="Feb-2017"/>
    <s v=""/>
    <n v="-37.400000000001455"/>
    <n v="-4.2472489410269997E-3"/>
    <x v="0"/>
    <n v="-32.75"/>
    <n v="-3.7211469086074959E-3"/>
    <x v="1"/>
  </r>
  <r>
    <d v="2017-02-06T00:00:00"/>
    <n v="8785.4500000000007"/>
    <n v="8814.1"/>
    <n v="8770.2000000000007"/>
    <n v="8801.0499999999993"/>
    <n v="200403782"/>
    <n v="8701.51"/>
    <x v="3"/>
    <x v="9"/>
    <s v="Mon"/>
    <s v="Feb-2017"/>
    <s v=""/>
    <n v="15.599999999998545"/>
    <n v="1.7756631703553653E-3"/>
    <x v="0"/>
    <n v="60.099999999998545"/>
    <n v="6.8756828491180642E-3"/>
    <x v="1"/>
  </r>
  <r>
    <d v="2017-02-03T00:00:00"/>
    <n v="8735.15"/>
    <n v="8748.25"/>
    <n v="8707.75"/>
    <n v="8740.9500000000007"/>
    <n v="196936238"/>
    <n v="8193.4500000000007"/>
    <x v="3"/>
    <x v="9"/>
    <s v="Fri"/>
    <s v="Feb-2017"/>
    <s v=""/>
    <n v="5.8000000000010914"/>
    <n v="6.6398401859167752E-4"/>
    <x v="0"/>
    <n v="6.7000000000007276"/>
    <n v="7.6709505681663882E-4"/>
    <x v="1"/>
  </r>
  <r>
    <d v="2017-02-02T00:00:00"/>
    <n v="8724.75"/>
    <n v="8757.6"/>
    <n v="8685.7999999999993"/>
    <n v="8734.25"/>
    <n v="292329202"/>
    <n v="11555.02"/>
    <x v="3"/>
    <x v="9"/>
    <s v="Thu"/>
    <s v="Feb-2017"/>
    <s v="Expiry"/>
    <n v="9.5"/>
    <n v="1.0888564142239032E-3"/>
    <x v="0"/>
    <n v="17.850000000000364"/>
    <n v="2.0478637969804465E-3"/>
    <x v="1"/>
  </r>
  <r>
    <d v="2017-02-01T00:00:00"/>
    <n v="8570.35"/>
    <n v="8722.4"/>
    <n v="8537.5"/>
    <n v="8716.4"/>
    <n v="337797412"/>
    <n v="13494.05"/>
    <x v="3"/>
    <x v="9"/>
    <s v="Wed"/>
    <s v="Feb-2017"/>
    <s v=""/>
    <n v="146.04999999999927"/>
    <n v="1.7041311031638064E-2"/>
    <x v="2"/>
    <n v="155.10000000000036"/>
    <n v="1.8116407554927449E-2"/>
    <x v="0"/>
  </r>
  <r>
    <d v="2017-01-31T00:00:00"/>
    <n v="8629.4500000000007"/>
    <n v="8631.75"/>
    <n v="8552.4"/>
    <n v="8561.2999999999993"/>
    <n v="537110119"/>
    <n v="14721.17"/>
    <x v="3"/>
    <x v="10"/>
    <s v="Tue"/>
    <s v="Jan-2017"/>
    <s v=""/>
    <n v="-68.150000000001455"/>
    <n v="-7.8973746878423824E-3"/>
    <x v="0"/>
    <n v="-71.450000000000728"/>
    <n v="-8.2766210072109971E-3"/>
    <x v="1"/>
  </r>
  <r>
    <d v="2017-01-30T00:00:00"/>
    <n v="8635.5499999999993"/>
    <n v="8662.6"/>
    <n v="8617.75"/>
    <n v="8632.75"/>
    <n v="314110760"/>
    <n v="9333.49"/>
    <x v="3"/>
    <x v="10"/>
    <s v="Mon"/>
    <s v="Jan-2017"/>
    <s v=""/>
    <n v="-2.7999999999992724"/>
    <n v="-3.242410732378682E-4"/>
    <x v="0"/>
    <n v="-8.5"/>
    <n v="-9.8365398524519025E-4"/>
    <x v="1"/>
  </r>
  <r>
    <d v="2017-01-27T00:00:00"/>
    <n v="8610.5"/>
    <n v="8672.7000000000007"/>
    <n v="8606.9"/>
    <n v="8641.25"/>
    <n v="283905821"/>
    <n v="11568.92"/>
    <x v="3"/>
    <x v="10"/>
    <s v="Fri"/>
    <s v="Jan-2017"/>
    <s v=""/>
    <n v="30.75"/>
    <n v="3.5712211834388248E-3"/>
    <x v="0"/>
    <n v="38.5"/>
    <n v="4.4753131266164889E-3"/>
    <x v="1"/>
  </r>
  <r>
    <d v="2017-01-25T00:00:00"/>
    <n v="8499.4500000000007"/>
    <n v="8612.6"/>
    <n v="8493.9500000000007"/>
    <n v="8602.75"/>
    <n v="301490150"/>
    <n v="13901.89"/>
    <x v="3"/>
    <x v="10"/>
    <s v="Wed"/>
    <s v="Jan-2017"/>
    <s v=""/>
    <n v="103.29999999999927"/>
    <n v="1.2153727594138358E-2"/>
    <x v="2"/>
    <n v="126.95000000000073"/>
    <n v="1.4977937185870448E-2"/>
    <x v="0"/>
  </r>
  <r>
    <d v="2017-01-24T00:00:00"/>
    <n v="8407.0499999999993"/>
    <n v="8480.9500000000007"/>
    <n v="8398.15"/>
    <n v="8475.7999999999993"/>
    <n v="184745781"/>
    <n v="8524.17"/>
    <x v="3"/>
    <x v="10"/>
    <s v="Tue"/>
    <s v="Jan-2017"/>
    <s v=""/>
    <n v="68.75"/>
    <n v="8.1776604159604152E-3"/>
    <x v="0"/>
    <n v="84.299999999999272"/>
    <n v="1.0045879759280138E-2"/>
    <x v="0"/>
  </r>
  <r>
    <d v="2017-01-23T00:00:00"/>
    <n v="8329.6"/>
    <n v="8404.15"/>
    <n v="8327.2000000000007"/>
    <n v="8391.5"/>
    <n v="200993100"/>
    <n v="8664.94"/>
    <x v="3"/>
    <x v="10"/>
    <s v="Mon"/>
    <s v="Jan-2017"/>
    <s v=""/>
    <n v="61.899999999999636"/>
    <n v="7.4313292354974587E-3"/>
    <x v="0"/>
    <n v="42.149999999999636"/>
    <n v="5.0482971728337692E-3"/>
    <x v="1"/>
  </r>
  <r>
    <d v="2017-01-20T00:00:00"/>
    <n v="8404.35"/>
    <n v="8423.65"/>
    <n v="8340.9500000000007"/>
    <n v="8349.35"/>
    <n v="208901233"/>
    <n v="9014.51"/>
    <x v="3"/>
    <x v="10"/>
    <s v="Fri"/>
    <s v="Jan-2017"/>
    <s v=""/>
    <n v="-55"/>
    <n v="-6.5442300713321076E-3"/>
    <x v="0"/>
    <n v="-85.75"/>
    <n v="-1.016585458382236E-2"/>
    <x v="0"/>
  </r>
  <r>
    <d v="2017-01-19T00:00:00"/>
    <n v="8418.4"/>
    <n v="8445.15"/>
    <n v="8404.0499999999993"/>
    <n v="8435.1"/>
    <n v="170956149"/>
    <n v="7324.14"/>
    <x v="3"/>
    <x v="10"/>
    <s v="Thu"/>
    <s v="Jan-2017"/>
    <s v="Expiry"/>
    <n v="16.700000000000728"/>
    <n v="1.9837498812126683E-3"/>
    <x v="0"/>
    <n v="18.100000000000364"/>
    <n v="2.1504098847570825E-3"/>
    <x v="1"/>
  </r>
  <r>
    <d v="2017-01-18T00:00:00"/>
    <n v="8403.85"/>
    <n v="8460.2999999999993"/>
    <n v="8397.4"/>
    <n v="8417"/>
    <n v="168867039"/>
    <n v="7411.23"/>
    <x v="3"/>
    <x v="10"/>
    <s v="Wed"/>
    <s v="Jan-2017"/>
    <s v=""/>
    <n v="13.149999999999636"/>
    <n v="1.564759009263568E-3"/>
    <x v="0"/>
    <n v="19"/>
    <n v="2.2624434389140274E-3"/>
    <x v="1"/>
  </r>
  <r>
    <d v="2017-01-17T00:00:00"/>
    <n v="8415.0499999999993"/>
    <n v="8440.9"/>
    <n v="8378.2999999999993"/>
    <n v="8398"/>
    <n v="125781216"/>
    <n v="6389.21"/>
    <x v="3"/>
    <x v="10"/>
    <s v="Tue"/>
    <s v="Jan-2017"/>
    <s v=""/>
    <n v="-17.049999999999272"/>
    <n v="-2.0261317520394143E-3"/>
    <x v="0"/>
    <n v="-14.799999999999272"/>
    <n v="-1.7592240395586812E-3"/>
    <x v="1"/>
  </r>
  <r>
    <d v="2017-01-16T00:00:00"/>
    <n v="8390.9500000000007"/>
    <n v="8426.7000000000007"/>
    <n v="8374.4"/>
    <n v="8412.7999999999993"/>
    <n v="127938836"/>
    <n v="6043.67"/>
    <x v="3"/>
    <x v="10"/>
    <s v="Mon"/>
    <s v="Jan-2017"/>
    <s v=""/>
    <n v="21.849999999998545"/>
    <n v="2.6039959718504513E-3"/>
    <x v="0"/>
    <n v="12.449999999998909"/>
    <n v="1.4820811037634036E-3"/>
    <x v="1"/>
  </r>
  <r>
    <d v="2017-01-13T00:00:00"/>
    <n v="8457.65"/>
    <n v="8461.0499999999993"/>
    <n v="8373.15"/>
    <n v="8400.35"/>
    <n v="190949616"/>
    <n v="9156.16"/>
    <x v="3"/>
    <x v="10"/>
    <s v="Fri"/>
    <s v="Jan-2017"/>
    <s v=""/>
    <n v="-57.299999999999272"/>
    <n v="-6.774931570826326E-3"/>
    <x v="0"/>
    <n v="-6.8500000000003638"/>
    <n v="-8.1477780949666516E-4"/>
    <x v="1"/>
  </r>
  <r>
    <d v="2017-01-12T00:00:00"/>
    <n v="8391.0499999999993"/>
    <n v="8417.2000000000007"/>
    <n v="8382.2999999999993"/>
    <n v="8407.2000000000007"/>
    <n v="177948383"/>
    <n v="7359.24"/>
    <x v="3"/>
    <x v="10"/>
    <s v="Thu"/>
    <s v="Jan-2017"/>
    <s v="Expiry"/>
    <n v="16.150000000001455"/>
    <n v="1.9246697373989496E-3"/>
    <x v="0"/>
    <n v="26.550000000001091"/>
    <n v="3.1680120277068117E-3"/>
    <x v="1"/>
  </r>
  <r>
    <d v="2017-01-11T00:00:00"/>
    <n v="8327.7999999999993"/>
    <n v="8389"/>
    <n v="8322.25"/>
    <n v="8380.65"/>
    <n v="192285417"/>
    <n v="8938.68"/>
    <x v="3"/>
    <x v="10"/>
    <s v="Wed"/>
    <s v="Jan-2017"/>
    <s v=""/>
    <n v="52.850000000000364"/>
    <n v="6.346213886020362E-3"/>
    <x v="0"/>
    <n v="92.049999999999272"/>
    <n v="1.1105614941003218E-2"/>
    <x v="0"/>
  </r>
  <r>
    <d v="2017-01-10T00:00:00"/>
    <n v="8262.7000000000007"/>
    <n v="8293.7999999999993"/>
    <n v="8261"/>
    <n v="8288.6"/>
    <n v="147312927"/>
    <n v="6904.57"/>
    <x v="3"/>
    <x v="10"/>
    <s v="Tue"/>
    <s v="Jan-2017"/>
    <s v=""/>
    <n v="25.899999999999636"/>
    <n v="3.1345686034830785E-3"/>
    <x v="0"/>
    <n v="52.550000000001091"/>
    <n v="6.3804857911257335E-3"/>
    <x v="1"/>
  </r>
  <r>
    <d v="2017-01-09T00:00:00"/>
    <n v="8259.35"/>
    <n v="8263"/>
    <n v="8227.75"/>
    <n v="8236.0499999999993"/>
    <n v="102211190"/>
    <n v="5197.62"/>
    <x v="3"/>
    <x v="10"/>
    <s v="Mon"/>
    <s v="Jan-2017"/>
    <s v=""/>
    <n v="-23.300000000001091"/>
    <n v="-2.8210452396376338E-3"/>
    <x v="0"/>
    <n v="-7.75"/>
    <n v="-9.401004391178826E-4"/>
    <x v="1"/>
  </r>
  <r>
    <d v="2017-01-06T00:00:00"/>
    <n v="8281.85"/>
    <n v="8306.85"/>
    <n v="8233.25"/>
    <n v="8243.7999999999993"/>
    <n v="143689850"/>
    <n v="7298.74"/>
    <x v="3"/>
    <x v="10"/>
    <s v="Fri"/>
    <s v="Jan-2017"/>
    <s v=""/>
    <n v="-38.050000000001091"/>
    <n v="-4.5943841050008257E-3"/>
    <x v="0"/>
    <n v="-30"/>
    <n v="-3.6259034542773577E-3"/>
    <x v="1"/>
  </r>
  <r>
    <d v="2017-01-05T00:00:00"/>
    <n v="8226.65"/>
    <n v="8282.65"/>
    <n v="8223.7000000000007"/>
    <n v="8273.7999999999993"/>
    <n v="163957452"/>
    <n v="8180.68"/>
    <x v="3"/>
    <x v="10"/>
    <s v="Thu"/>
    <s v="Jan-2017"/>
    <s v="Expiry"/>
    <n v="47.149999999999636"/>
    <n v="5.7313730376276663E-3"/>
    <x v="0"/>
    <n v="83.299999999999272"/>
    <n v="1.0170319272327607E-2"/>
    <x v="0"/>
  </r>
  <r>
    <d v="2017-01-04T00:00:00"/>
    <n v="8202.65"/>
    <n v="8218.5"/>
    <n v="8180.9"/>
    <n v="8190.5"/>
    <n v="136476345"/>
    <n v="6543.13"/>
    <x v="3"/>
    <x v="10"/>
    <s v="Wed"/>
    <s v="Jan-2017"/>
    <s v=""/>
    <n v="-12.149999999999636"/>
    <n v="-1.4812286273338051E-3"/>
    <x v="0"/>
    <n v="-1.75"/>
    <n v="-2.1361652781592359E-4"/>
    <x v="1"/>
  </r>
  <r>
    <d v="2017-01-03T00:00:00"/>
    <n v="8196.0499999999993"/>
    <n v="8219.1"/>
    <n v="8148.6"/>
    <n v="8192.25"/>
    <n v="131186021"/>
    <n v="6053.67"/>
    <x v="3"/>
    <x v="10"/>
    <s v="Tue"/>
    <s v="Jan-2017"/>
    <s v=""/>
    <n v="-3.7999999999992724"/>
    <n v="-4.6363797194981396E-4"/>
    <x v="0"/>
    <n v="12.75"/>
    <n v="1.558774986246103E-3"/>
    <x v="1"/>
  </r>
  <r>
    <d v="2017-01-02T00:00:00"/>
    <n v="8210.1"/>
    <n v="8212"/>
    <n v="8133.8"/>
    <n v="8179.5"/>
    <n v="122016111"/>
    <n v="5255.49"/>
    <x v="3"/>
    <x v="10"/>
    <s v="Mon"/>
    <s v="Jan-2017"/>
    <s v=""/>
    <n v="-30.600000000000364"/>
    <n v="-3.727116600285059E-3"/>
    <x v="0"/>
    <n v="-6.3000000000001819"/>
    <n v="-7.6962544894820079E-4"/>
    <x v="1"/>
  </r>
  <r>
    <d v="2016-12-30T00:00:00"/>
    <n v="8119.65"/>
    <n v="8197"/>
    <n v="8114.75"/>
    <n v="8185.8"/>
    <n v="131457250"/>
    <n v="5800.7"/>
    <x v="4"/>
    <x v="11"/>
    <s v="Fri"/>
    <s v="Dec-2016"/>
    <s v=""/>
    <n v="66.150000000000546"/>
    <n v="8.1469028837450573E-3"/>
    <x v="0"/>
    <n v="82.199999999999818"/>
    <n v="1.014363986376423E-2"/>
    <x v="0"/>
  </r>
  <r>
    <d v="2016-12-29T00:00:00"/>
    <n v="8030.6"/>
    <n v="8111.1"/>
    <n v="8020.8"/>
    <n v="8103.6"/>
    <n v="183984077"/>
    <n v="7635.4"/>
    <x v="4"/>
    <x v="11"/>
    <s v="Thu"/>
    <s v="Dec-2016"/>
    <s v="Expiry"/>
    <n v="73"/>
    <n v="9.0902298707444019E-3"/>
    <x v="0"/>
    <n v="68.75"/>
    <n v="8.5564758520694228E-3"/>
    <x v="1"/>
  </r>
  <r>
    <d v="2016-12-28T00:00:00"/>
    <n v="8047.55"/>
    <n v="8100.55"/>
    <n v="8028.4"/>
    <n v="8034.85"/>
    <n v="130580701"/>
    <n v="5816.34"/>
    <x v="4"/>
    <x v="11"/>
    <s v="Wed"/>
    <s v="Dec-2016"/>
    <s v=""/>
    <n v="-12.699999999999818"/>
    <n v="-1.5781200489589774E-3"/>
    <x v="0"/>
    <n v="2"/>
    <n v="2.4897763558388364E-4"/>
    <x v="1"/>
  </r>
  <r>
    <d v="2016-12-27T00:00:00"/>
    <n v="7915.05"/>
    <n v="8044.65"/>
    <n v="7903.7"/>
    <n v="8032.85"/>
    <n v="122463312"/>
    <n v="5282.66"/>
    <x v="4"/>
    <x v="11"/>
    <s v="Tue"/>
    <s v="Dec-2016"/>
    <s v=""/>
    <n v="117.80000000000018"/>
    <n v="1.4883039273283199E-2"/>
    <x v="2"/>
    <n v="124.60000000000036"/>
    <n v="1.5755698163310513E-2"/>
    <x v="0"/>
  </r>
  <r>
    <d v="2016-12-26T00:00:00"/>
    <n v="7965.1"/>
    <n v="7970.05"/>
    <n v="7893.8"/>
    <n v="7908.25"/>
    <n v="110171222"/>
    <n v="4808.67"/>
    <x v="4"/>
    <x v="11"/>
    <s v="Mon"/>
    <s v="Dec-2016"/>
    <s v=""/>
    <n v="-56.850000000000364"/>
    <n v="-7.1373868501337532E-3"/>
    <x v="0"/>
    <n v="-77.5"/>
    <n v="-9.7047866512224908E-3"/>
    <x v="1"/>
  </r>
  <r>
    <d v="2016-12-23T00:00:00"/>
    <n v="7972.5"/>
    <n v="8022.6"/>
    <n v="7942.05"/>
    <n v="7985.75"/>
    <n v="127921701"/>
    <n v="5907.28"/>
    <x v="4"/>
    <x v="11"/>
    <s v="Fri"/>
    <s v="Dec-2016"/>
    <s v=""/>
    <n v="13.25"/>
    <n v="1.6619629978049544E-3"/>
    <x v="0"/>
    <n v="6.6499999999996362"/>
    <n v="8.3342732889669707E-4"/>
    <x v="1"/>
  </r>
  <r>
    <d v="2016-12-22T00:00:00"/>
    <n v="8043.85"/>
    <n v="8046.45"/>
    <n v="7964.95"/>
    <n v="7979.1"/>
    <n v="126409580"/>
    <n v="6206.58"/>
    <x v="4"/>
    <x v="11"/>
    <s v="Thu"/>
    <s v="Dec-2016"/>
    <s v="Expiry"/>
    <n v="-64.75"/>
    <n v="-8.0496279766529705E-3"/>
    <x v="0"/>
    <n v="-82.199999999999818"/>
    <n v="-1.019686651036431E-2"/>
    <x v="0"/>
  </r>
  <r>
    <d v="2016-12-21T00:00:00"/>
    <n v="8105.85"/>
    <n v="8112.55"/>
    <n v="8053.25"/>
    <n v="8061.3"/>
    <n v="127543733"/>
    <n v="6304.6"/>
    <x v="4"/>
    <x v="11"/>
    <s v="Wed"/>
    <s v="Dec-2016"/>
    <s v=""/>
    <n v="-44.550000000000182"/>
    <n v="-5.4960306445345254E-3"/>
    <x v="0"/>
    <n v="-21.099999999999454"/>
    <n v="-2.6106107096901237E-3"/>
    <x v="1"/>
  </r>
  <r>
    <d v="2016-12-20T00:00:00"/>
    <n v="8110.6"/>
    <n v="8124.1"/>
    <n v="8062.75"/>
    <n v="8082.4"/>
    <n v="132026742"/>
    <n v="6296.67"/>
    <x v="4"/>
    <x v="11"/>
    <s v="Tue"/>
    <s v="Dec-2016"/>
    <s v=""/>
    <n v="-28.200000000000728"/>
    <n v="-3.4769314230760641E-3"/>
    <x v="0"/>
    <n v="-21.950000000000728"/>
    <n v="-2.7084220202731528E-3"/>
    <x v="1"/>
  </r>
  <r>
    <d v="2016-12-19T00:00:00"/>
    <n v="8126"/>
    <n v="8132.5"/>
    <n v="8094.85"/>
    <n v="8104.35"/>
    <n v="110669713"/>
    <n v="5272.2"/>
    <x v="4"/>
    <x v="11"/>
    <s v="Mon"/>
    <s v="Dec-2016"/>
    <s v=""/>
    <n v="-21.649999999999636"/>
    <n v="-2.6642874723110553E-3"/>
    <x v="0"/>
    <n v="-35.099999999999454"/>
    <n v="-4.3123306857342268E-3"/>
    <x v="1"/>
  </r>
  <r>
    <d v="2016-12-16T00:00:00"/>
    <n v="8178.2"/>
    <n v="8178.7"/>
    <n v="8127.45"/>
    <n v="8139.45"/>
    <n v="209268331"/>
    <n v="9854.07"/>
    <x v="4"/>
    <x v="11"/>
    <s v="Fri"/>
    <s v="Dec-2016"/>
    <s v=""/>
    <n v="-38.75"/>
    <n v="-4.7382064512973519E-3"/>
    <x v="0"/>
    <n v="-14.150000000000546"/>
    <n v="-1.7354297488226728E-3"/>
    <x v="1"/>
  </r>
  <r>
    <d v="2016-12-15T00:00:00"/>
    <n v="8128.4"/>
    <n v="8225.9"/>
    <n v="8121.95"/>
    <n v="8153.6"/>
    <n v="187425988"/>
    <n v="8579.44"/>
    <x v="4"/>
    <x v="11"/>
    <s v="Thu"/>
    <s v="Dec-2016"/>
    <s v="Expiry"/>
    <n v="25.200000000000728"/>
    <n v="3.1002411298657459E-3"/>
    <x v="0"/>
    <n v="-28.849999999999454"/>
    <n v="-3.5258388380007767E-3"/>
    <x v="1"/>
  </r>
  <r>
    <d v="2016-12-14T00:00:00"/>
    <n v="8229.35"/>
    <n v="8229.4"/>
    <n v="8165.1"/>
    <n v="8182.45"/>
    <n v="149132520"/>
    <n v="6763.63"/>
    <x v="4"/>
    <x v="11"/>
    <s v="Wed"/>
    <s v="Dec-2016"/>
    <s v=""/>
    <n v="-46.900000000000546"/>
    <n v="-5.6991135387364179E-3"/>
    <x v="0"/>
    <n v="-39.349999999999454"/>
    <n v="-4.7860565812838382E-3"/>
    <x v="1"/>
  </r>
  <r>
    <d v="2016-12-13T00:00:00"/>
    <n v="8196.15"/>
    <n v="8228.85"/>
    <n v="8155.8"/>
    <n v="8221.7999999999993"/>
    <n v="189739559"/>
    <n v="8976.5400000000009"/>
    <x v="4"/>
    <x v="11"/>
    <s v="Tue"/>
    <s v="Dec-2016"/>
    <s v=""/>
    <n v="25.649999999999636"/>
    <n v="3.1295181274134365E-3"/>
    <x v="0"/>
    <n v="50.999999999999091"/>
    <n v="6.2417388750182464E-3"/>
    <x v="1"/>
  </r>
  <r>
    <d v="2016-12-12T00:00:00"/>
    <n v="8230.65"/>
    <n v="8230.65"/>
    <n v="8154.45"/>
    <n v="8170.8"/>
    <n v="111432551"/>
    <n v="5026.0200000000004"/>
    <x v="4"/>
    <x v="11"/>
    <s v="Mon"/>
    <s v="Dec-2016"/>
    <s v=""/>
    <n v="-59.849999999999454"/>
    <n v="-7.2716006633740298E-3"/>
    <x v="0"/>
    <n v="-90.949999999999818"/>
    <n v="-1.1008563560988872E-2"/>
    <x v="0"/>
  </r>
  <r>
    <d v="2016-12-09T00:00:00"/>
    <n v="8271.7000000000007"/>
    <n v="8274.9500000000007"/>
    <n v="8241.9500000000007"/>
    <n v="8261.75"/>
    <n v="154344775"/>
    <n v="6866.81"/>
    <x v="4"/>
    <x v="11"/>
    <s v="Fri"/>
    <s v="Dec-2016"/>
    <s v=""/>
    <n v="-9.9500000000007276"/>
    <n v="-1.202896623426953E-3"/>
    <x v="0"/>
    <n v="14.899999999999636"/>
    <n v="1.8067504562347607E-3"/>
    <x v="1"/>
  </r>
  <r>
    <d v="2016-12-08T00:00:00"/>
    <n v="8152.1"/>
    <n v="8256.25"/>
    <n v="8151.75"/>
    <n v="8246.85"/>
    <n v="146857616"/>
    <n v="7275.01"/>
    <x v="4"/>
    <x v="11"/>
    <s v="Thu"/>
    <s v="Dec-2016"/>
    <s v="Expiry"/>
    <n v="94.75"/>
    <n v="1.1622772046466555E-2"/>
    <x v="2"/>
    <n v="144.80000000000018"/>
    <n v="1.7872020044309794E-2"/>
    <x v="0"/>
  </r>
  <r>
    <d v="2016-12-07T00:00:00"/>
    <n v="8168.4"/>
    <n v="8190.45"/>
    <n v="8077.5"/>
    <n v="8102.05"/>
    <n v="175024334"/>
    <n v="7900.03"/>
    <x v="4"/>
    <x v="11"/>
    <s v="Wed"/>
    <s v="Dec-2016"/>
    <s v=""/>
    <n v="-66.349999999999454"/>
    <n v="-8.1227657803241097E-3"/>
    <x v="0"/>
    <n v="-41.099999999999454"/>
    <n v="-5.0471868994184628E-3"/>
    <x v="1"/>
  </r>
  <r>
    <d v="2016-12-06T00:00:00"/>
    <n v="8153.15"/>
    <n v="8178.7"/>
    <n v="8130.85"/>
    <n v="8143.15"/>
    <n v="118854323"/>
    <n v="5417.56"/>
    <x v="4"/>
    <x v="11"/>
    <s v="Tue"/>
    <s v="Dec-2016"/>
    <s v=""/>
    <n v="-10"/>
    <n v="-1.2265198113612531E-3"/>
    <x v="0"/>
    <n v="14.399999999999636"/>
    <n v="1.771490081500801E-3"/>
    <x v="1"/>
  </r>
  <r>
    <d v="2016-12-05T00:00:00"/>
    <n v="8088.75"/>
    <n v="8141.9"/>
    <n v="8056.85"/>
    <n v="8128.75"/>
    <n v="130435865"/>
    <n v="6432.02"/>
    <x v="4"/>
    <x v="11"/>
    <s v="Mon"/>
    <s v="Dec-2016"/>
    <s v=""/>
    <n v="40"/>
    <n v="4.9451398547365171E-3"/>
    <x v="0"/>
    <n v="41.949999999999818"/>
    <n v="5.1874659939654521E-3"/>
    <x v="1"/>
  </r>
  <r>
    <d v="2016-12-02T00:00:00"/>
    <n v="8153.55"/>
    <n v="8159.3"/>
    <n v="8070.05"/>
    <n v="8086.8"/>
    <n v="176767415"/>
    <n v="8050.5"/>
    <x v="4"/>
    <x v="11"/>
    <s v="Fri"/>
    <s v="Dec-2016"/>
    <s v=""/>
    <n v="-66.75"/>
    <n v="-8.1866180988649107E-3"/>
    <x v="0"/>
    <n v="-106.09999999999945"/>
    <n v="-1.2950237400676129E-2"/>
    <x v="0"/>
  </r>
  <r>
    <d v="2016-12-01T00:00:00"/>
    <n v="8244"/>
    <n v="8250.7999999999993"/>
    <n v="8185.05"/>
    <n v="8192.9"/>
    <n v="162597213"/>
    <n v="7720.96"/>
    <x v="4"/>
    <x v="11"/>
    <s v="Thu"/>
    <s v="Dec-2016"/>
    <s v="Expiry"/>
    <n v="-51.100000000000364"/>
    <n v="-6.1984473556526403E-3"/>
    <x v="0"/>
    <n v="-31.600000000000364"/>
    <n v="-3.8421788558575432E-3"/>
    <x v="1"/>
  </r>
  <r>
    <d v="2016-11-30T00:00:00"/>
    <n v="8172.15"/>
    <n v="8234.25"/>
    <n v="8139.25"/>
    <n v="8224.5"/>
    <n v="255725357"/>
    <n v="14473.78"/>
    <x v="4"/>
    <x v="0"/>
    <s v="Wed"/>
    <s v="Nov-2016"/>
    <s v=""/>
    <n v="52.350000000000364"/>
    <n v="6.4059029753492491E-3"/>
    <x v="0"/>
    <n v="82.350000000000364"/>
    <n v="1.0114036218934848E-2"/>
    <x v="0"/>
  </r>
  <r>
    <d v="2016-11-29T00:00:00"/>
    <n v="8131.55"/>
    <n v="8197.35"/>
    <n v="8128.7"/>
    <n v="8142.15"/>
    <n v="195618384"/>
    <n v="8486.32"/>
    <x v="4"/>
    <x v="0"/>
    <s v="Tue"/>
    <s v="Nov-2016"/>
    <s v=""/>
    <n v="10.599999999999454"/>
    <n v="1.3035645110710079E-3"/>
    <x v="0"/>
    <n v="15.25"/>
    <n v="1.8764842682941836E-3"/>
    <x v="1"/>
  </r>
  <r>
    <d v="2016-11-28T00:00:00"/>
    <n v="8080.65"/>
    <n v="8146.5"/>
    <n v="8066.5"/>
    <n v="8126.9"/>
    <n v="195595287"/>
    <n v="8666.8700000000008"/>
    <x v="4"/>
    <x v="0"/>
    <s v="Mon"/>
    <s v="Nov-2016"/>
    <s v=""/>
    <n v="46.25"/>
    <n v="5.7235494669364475E-3"/>
    <x v="0"/>
    <n v="12.599999999999454"/>
    <n v="1.5528141675806237E-3"/>
    <x v="1"/>
  </r>
  <r>
    <d v="2016-11-25T00:00:00"/>
    <n v="8007.95"/>
    <n v="8122.25"/>
    <n v="7976.75"/>
    <n v="8114.3"/>
    <n v="183355873"/>
    <n v="8920.7900000000009"/>
    <x v="4"/>
    <x v="0"/>
    <s v="Fri"/>
    <s v="Nov-2016"/>
    <s v=""/>
    <n v="106.35000000000036"/>
    <n v="1.3280552451001862E-2"/>
    <x v="2"/>
    <n v="148.80000000000018"/>
    <n v="1.8680559914631873E-2"/>
    <x v="0"/>
  </r>
  <r>
    <d v="2016-11-24T00:00:00"/>
    <n v="8011.8"/>
    <n v="8024.85"/>
    <n v="7952.55"/>
    <n v="7965.5"/>
    <n v="268619026"/>
    <n v="11868.11"/>
    <x v="4"/>
    <x v="0"/>
    <s v="Thu"/>
    <s v="Nov-2016"/>
    <s v="Expiry"/>
    <n v="-46.300000000000182"/>
    <n v="-5.7789760103847052E-3"/>
    <x v="0"/>
    <n v="-67.800000000000182"/>
    <n v="-8.4398690450997946E-3"/>
    <x v="1"/>
  </r>
  <r>
    <d v="2016-11-23T00:00:00"/>
    <n v="8051.2"/>
    <n v="8055.2"/>
    <n v="7973.1"/>
    <n v="8033.3"/>
    <n v="186602328"/>
    <n v="8681.67"/>
    <x v="4"/>
    <x v="0"/>
    <s v="Wed"/>
    <s v="Nov-2016"/>
    <s v=""/>
    <n v="-17.899999999999636"/>
    <n v="-2.2232710651827847E-3"/>
    <x v="0"/>
    <n v="31"/>
    <n v="3.873886257700911E-3"/>
    <x v="1"/>
  </r>
  <r>
    <d v="2016-11-22T00:00:00"/>
    <n v="7989.15"/>
    <n v="8019.05"/>
    <n v="7938.15"/>
    <n v="8002.3"/>
    <n v="216677654"/>
    <n v="9000.44"/>
    <x v="4"/>
    <x v="0"/>
    <s v="Tue"/>
    <s v="Nov-2016"/>
    <s v=""/>
    <n v="13.150000000000546"/>
    <n v="1.6459823635806745E-3"/>
    <x v="0"/>
    <n v="73.199999999999818"/>
    <n v="9.231816977967211E-3"/>
    <x v="1"/>
  </r>
  <r>
    <d v="2016-11-21T00:00:00"/>
    <n v="8102.1"/>
    <n v="8102.45"/>
    <n v="7916.4"/>
    <n v="7929.1"/>
    <n v="225608889"/>
    <n v="9199.11"/>
    <x v="4"/>
    <x v="0"/>
    <s v="Mon"/>
    <s v="Nov-2016"/>
    <s v=""/>
    <n v="-173"/>
    <n v="-2.1352488860912601E-2"/>
    <x v="1"/>
    <n v="-145"/>
    <n v="-1.79586579309149E-2"/>
    <x v="0"/>
  </r>
  <r>
    <d v="2016-11-18T00:00:00"/>
    <n v="8097.55"/>
    <n v="8128.95"/>
    <n v="8048.3"/>
    <n v="8074.1"/>
    <n v="166199545"/>
    <n v="7901.64"/>
    <x v="4"/>
    <x v="0"/>
    <s v="Fri"/>
    <s v="Nov-2016"/>
    <s v=""/>
    <n v="-23.449999999999818"/>
    <n v="-2.8959376601564446E-3"/>
    <x v="0"/>
    <n v="-5.8499999999994543"/>
    <n v="-7.2401438127704437E-4"/>
    <x v="1"/>
  </r>
  <r>
    <d v="2016-11-17T00:00:00"/>
    <n v="8105.1"/>
    <n v="8151.25"/>
    <n v="8060.3"/>
    <n v="8079.95"/>
    <n v="197183084"/>
    <n v="8713.06"/>
    <x v="4"/>
    <x v="0"/>
    <s v="Thu"/>
    <s v="Nov-2016"/>
    <s v="Expiry"/>
    <n v="-25.150000000000546"/>
    <n v="-3.1029845405979623E-3"/>
    <x v="0"/>
    <n v="-31.650000000000546"/>
    <n v="-3.9018196163519581E-3"/>
    <x v="1"/>
  </r>
  <r>
    <d v="2016-11-16T00:00:00"/>
    <n v="8205.65"/>
    <n v="8210.0499999999993"/>
    <n v="8089.4"/>
    <n v="8111.6"/>
    <n v="277801233"/>
    <n v="13705.03"/>
    <x v="4"/>
    <x v="0"/>
    <s v="Wed"/>
    <s v="Nov-2016"/>
    <s v=""/>
    <n v="-94.049999999999272"/>
    <n v="-1.1461614862929723E-2"/>
    <x v="2"/>
    <n v="3.1500000000005457"/>
    <n v="3.88483618940802E-4"/>
    <x v="1"/>
  </r>
  <r>
    <d v="2016-11-15T00:00:00"/>
    <n v="8284.85"/>
    <n v="8288.5499999999993"/>
    <n v="8093.2"/>
    <n v="8108.45"/>
    <n v="370298063"/>
    <n v="17387.22"/>
    <x v="4"/>
    <x v="0"/>
    <s v="Tue"/>
    <s v="Nov-2016"/>
    <s v=""/>
    <n v="-176.40000000000055"/>
    <n v="-2.1291876135355565E-2"/>
    <x v="1"/>
    <n v="-187.84999999999945"/>
    <n v="-2.2642623820257158E-2"/>
    <x v="2"/>
  </r>
  <r>
    <d v="2016-11-11T00:00:00"/>
    <n v="8456.65"/>
    <n v="8460.6"/>
    <n v="8284.9500000000007"/>
    <n v="8296.2999999999993"/>
    <n v="275221694"/>
    <n v="12485.11"/>
    <x v="4"/>
    <x v="0"/>
    <s v="Fri"/>
    <s v="Nov-2016"/>
    <s v=""/>
    <n v="-160.35000000000036"/>
    <n v="-1.8961409068602858E-2"/>
    <x v="2"/>
    <n v="-229.45000000000073"/>
    <n v="-2.6912588335337152E-2"/>
    <x v="2"/>
  </r>
  <r>
    <d v="2016-11-10T00:00:00"/>
    <n v="8555.6"/>
    <n v="8598.4500000000007"/>
    <n v="8510.7000000000007"/>
    <n v="8525.75"/>
    <n v="271196930"/>
    <n v="12386.39"/>
    <x v="4"/>
    <x v="0"/>
    <s v="Thu"/>
    <s v="Nov-2016"/>
    <s v="Expiry"/>
    <n v="-29.850000000000364"/>
    <n v="-3.4889429145823041E-3"/>
    <x v="0"/>
    <n v="93.75"/>
    <n v="1.1118358633776091E-2"/>
    <x v="0"/>
  </r>
  <r>
    <d v="2016-11-09T00:00:00"/>
    <n v="8067.5"/>
    <n v="8476.2000000000007"/>
    <n v="8002.25"/>
    <n v="8432"/>
    <n v="323968654"/>
    <n v="15536.37"/>
    <x v="4"/>
    <x v="0"/>
    <s v="Wed"/>
    <s v="Nov-2016"/>
    <s v=""/>
    <n v="364.5"/>
    <n v="4.5181282925317631E-2"/>
    <x v="4"/>
    <n v="-111.54999999999927"/>
    <n v="-1.3056633366691748E-2"/>
    <x v="0"/>
  </r>
  <r>
    <d v="2016-11-08T00:00:00"/>
    <n v="8540"/>
    <n v="8559.4"/>
    <n v="8480.1"/>
    <n v="8543.5499999999993"/>
    <n v="201759648"/>
    <n v="8515.57"/>
    <x v="4"/>
    <x v="0"/>
    <s v="Tue"/>
    <s v="Nov-2016"/>
    <s v=""/>
    <n v="3.5499999999992724"/>
    <n v="4.1569086651045342E-4"/>
    <x v="0"/>
    <n v="46.5"/>
    <n v="5.4724875103712468E-3"/>
    <x v="1"/>
  </r>
  <r>
    <d v="2016-11-07T00:00:00"/>
    <n v="8535.75"/>
    <n v="8535.85"/>
    <n v="8481.4500000000007"/>
    <n v="8497.0499999999993"/>
    <n v="178070534"/>
    <n v="8436.7000000000007"/>
    <x v="4"/>
    <x v="0"/>
    <s v="Mon"/>
    <s v="Nov-2016"/>
    <s v=""/>
    <n v="-38.700000000000728"/>
    <n v="-4.5338722432124567E-3"/>
    <x v="0"/>
    <n v="63.299999999999272"/>
    <n v="7.5055580257891536E-3"/>
    <x v="1"/>
  </r>
  <r>
    <d v="2016-11-04T00:00:00"/>
    <n v="8503.6"/>
    <n v="8504"/>
    <n v="8400.25"/>
    <n v="8433.75"/>
    <n v="231783152"/>
    <n v="11798.48"/>
    <x v="4"/>
    <x v="0"/>
    <s v="Fri"/>
    <s v="Nov-2016"/>
    <s v=""/>
    <n v="-69.850000000000364"/>
    <n v="-8.2141681170328287E-3"/>
    <x v="0"/>
    <n v="-51.200000000000728"/>
    <n v="-6.0342135192311946E-3"/>
    <x v="1"/>
  </r>
  <r>
    <d v="2016-11-03T00:00:00"/>
    <n v="8499.85"/>
    <n v="8537.65"/>
    <n v="8476.15"/>
    <n v="8484.9500000000007"/>
    <n v="175773254"/>
    <n v="7558.06"/>
    <x v="4"/>
    <x v="0"/>
    <s v="Thu"/>
    <s v="Nov-2016"/>
    <s v="Expiry"/>
    <n v="-14.899999999999636"/>
    <n v="-1.752972111272509E-3"/>
    <x v="0"/>
    <n v="-29.049999999999272"/>
    <n v="-3.4120272492364663E-3"/>
    <x v="1"/>
  </r>
  <r>
    <d v="2016-11-02T00:00:00"/>
    <n v="8542.7999999999993"/>
    <n v="8549.5"/>
    <n v="8504.85"/>
    <n v="8514"/>
    <n v="160130480"/>
    <n v="7683.07"/>
    <x v="4"/>
    <x v="0"/>
    <s v="Wed"/>
    <s v="Nov-2016"/>
    <s v=""/>
    <n v="-28.799999999999272"/>
    <n v="-3.3712600084280652E-3"/>
    <x v="0"/>
    <n v="-112.25"/>
    <n v="-1.3012606868569773E-2"/>
    <x v="0"/>
  </r>
  <r>
    <d v="2016-11-01T00:00:00"/>
    <n v="8653.15"/>
    <n v="8669.6"/>
    <n v="8614.5"/>
    <n v="8626.25"/>
    <n v="170068995"/>
    <n v="8441.2999999999993"/>
    <x v="4"/>
    <x v="0"/>
    <s v="Tue"/>
    <s v="Nov-2016"/>
    <s v=""/>
    <n v="-26.899999999999636"/>
    <n v="-3.1086945216481439E-3"/>
    <x v="0"/>
    <n v="0.5499999999992724"/>
    <n v="6.3762940978618826E-5"/>
    <x v="1"/>
  </r>
  <r>
    <d v="2016-10-30T00:00:00"/>
    <n v="8672.35"/>
    <n v="8678.25"/>
    <n v="8616.25"/>
    <n v="8625.7000000000007"/>
    <n v="16610872"/>
    <n v="805.89"/>
    <x v="4"/>
    <x v="1"/>
    <s v="Sun"/>
    <s v="Oct-2016"/>
    <s v=""/>
    <n v="-46.649999999999636"/>
    <n v="-5.3791648169180944E-3"/>
    <x v="0"/>
    <n v="-12.299999999999272"/>
    <n v="-1.4239407270200592E-3"/>
    <x v="1"/>
  </r>
  <r>
    <d v="2016-10-28T00:00:00"/>
    <n v="8625"/>
    <n v="8653.75"/>
    <n v="8581.75"/>
    <n v="8638"/>
    <n v="180906084"/>
    <n v="8953.7199999999993"/>
    <x v="4"/>
    <x v="1"/>
    <s v="Fri"/>
    <s v="Oct-2016"/>
    <s v=""/>
    <n v="13"/>
    <n v="1.5072463768115941E-3"/>
    <x v="0"/>
    <n v="22.75"/>
    <n v="2.640666260410319E-3"/>
    <x v="1"/>
  </r>
  <r>
    <d v="2016-10-27T00:00:00"/>
    <n v="8607.1"/>
    <n v="8624.85"/>
    <n v="8550.25"/>
    <n v="8615.25"/>
    <n v="250336333"/>
    <n v="12300.53"/>
    <x v="4"/>
    <x v="1"/>
    <s v="Thu"/>
    <s v="Oct-2016"/>
    <s v="Expiry"/>
    <n v="8.1499999999996362"/>
    <n v="9.4689268162326864E-4"/>
    <x v="0"/>
    <n v="0"/>
    <n v="0"/>
    <x v="10"/>
  </r>
  <r>
    <d v="2016-10-26T00:00:00"/>
    <n v="8657.2999999999993"/>
    <n v="8657.2999999999993"/>
    <n v="8596.6"/>
    <n v="8615.25"/>
    <n v="226133074"/>
    <n v="9696.9"/>
    <x v="4"/>
    <x v="1"/>
    <s v="Wed"/>
    <s v="Oct-2016"/>
    <s v=""/>
    <n v="-42.049999999999272"/>
    <n v="-4.8571725595739175E-3"/>
    <x v="0"/>
    <n v="-76.049999999999272"/>
    <n v="-8.7501294397845288E-3"/>
    <x v="1"/>
  </r>
  <r>
    <d v="2016-10-25T00:00:00"/>
    <n v="8721.7000000000007"/>
    <n v="8722.65"/>
    <n v="8663.4500000000007"/>
    <n v="8691.2999999999993"/>
    <n v="195696479"/>
    <n v="8718.02"/>
    <x v="4"/>
    <x v="1"/>
    <s v="Tue"/>
    <s v="Oct-2016"/>
    <s v=""/>
    <n v="-30.400000000001455"/>
    <n v="-3.485559007991728E-3"/>
    <x v="0"/>
    <n v="-17.650000000001455"/>
    <n v="-2.0266507443493708E-3"/>
    <x v="1"/>
  </r>
  <r>
    <d v="2016-10-24T00:00:00"/>
    <n v="8709.85"/>
    <n v="8736.9500000000007"/>
    <n v="8684.15"/>
    <n v="8708.9500000000007"/>
    <n v="161966274"/>
    <n v="6876.28"/>
    <x v="4"/>
    <x v="1"/>
    <s v="Mon"/>
    <s v="Oct-2016"/>
    <s v=""/>
    <n v="-0.8999999999996362"/>
    <n v="-1.03331285842998E-4"/>
    <x v="0"/>
    <n v="15.900000000001455"/>
    <n v="1.829047342417386E-3"/>
    <x v="1"/>
  </r>
  <r>
    <d v="2016-10-21T00:00:00"/>
    <n v="8708.6"/>
    <n v="8709.1"/>
    <n v="8652.0499999999993"/>
    <n v="8693.0499999999993"/>
    <n v="162162047"/>
    <n v="8022.44"/>
    <x v="4"/>
    <x v="1"/>
    <s v="Fri"/>
    <s v="Oct-2016"/>
    <s v=""/>
    <n v="-15.550000000001091"/>
    <n v="-1.7855912546219932E-3"/>
    <x v="0"/>
    <n v="-6.3500000000003638"/>
    <n v="-7.2993539784357126E-4"/>
    <x v="1"/>
  </r>
  <r>
    <d v="2016-10-20T00:00:00"/>
    <n v="8693.35"/>
    <n v="8727"/>
    <n v="8678.2999999999993"/>
    <n v="8699.4"/>
    <n v="165952091"/>
    <n v="7120.32"/>
    <x v="4"/>
    <x v="1"/>
    <s v="Thu"/>
    <s v="Oct-2016"/>
    <s v="Expiry"/>
    <n v="6.0499999999992724"/>
    <n v="6.9593424859223105E-4"/>
    <x v="0"/>
    <n v="40.299999999999272"/>
    <n v="4.6540633553139787E-3"/>
    <x v="1"/>
  </r>
  <r>
    <d v="2016-10-19T00:00:00"/>
    <n v="8697.5"/>
    <n v="8698.75"/>
    <n v="8636.7000000000007"/>
    <n v="8659.1"/>
    <n v="177397872"/>
    <n v="7790.01"/>
    <x v="4"/>
    <x v="1"/>
    <s v="Wed"/>
    <s v="Oct-2016"/>
    <s v=""/>
    <n v="-38.399999999999636"/>
    <n v="-4.4150617993675926E-3"/>
    <x v="0"/>
    <n v="-18.799999999999272"/>
    <n v="-2.1664227520482231E-3"/>
    <x v="1"/>
  </r>
  <r>
    <d v="2016-10-18T00:00:00"/>
    <n v="8556.0499999999993"/>
    <n v="8685.1"/>
    <n v="8555.9"/>
    <n v="8677.9"/>
    <n v="216626083"/>
    <n v="9162.11"/>
    <x v="4"/>
    <x v="1"/>
    <s v="Tue"/>
    <s v="Oct-2016"/>
    <s v=""/>
    <n v="121.85000000000036"/>
    <n v="1.424138475114105E-2"/>
    <x v="2"/>
    <n v="157.5"/>
    <n v="1.8485047650345057E-2"/>
    <x v="0"/>
  </r>
  <r>
    <d v="2016-10-17T00:00:00"/>
    <n v="8612.9500000000007"/>
    <n v="8615.4"/>
    <n v="8506.15"/>
    <n v="8520.4"/>
    <n v="203516577"/>
    <n v="8590.35"/>
    <x v="4"/>
    <x v="1"/>
    <s v="Mon"/>
    <s v="Oct-2016"/>
    <s v=""/>
    <n v="-92.550000000001091"/>
    <n v="-1.0745447262552445E-2"/>
    <x v="2"/>
    <n v="-63"/>
    <n v="-7.3397488174849132E-3"/>
    <x v="1"/>
  </r>
  <r>
    <d v="2016-10-14T00:00:00"/>
    <n v="8594"/>
    <n v="8604.4500000000007"/>
    <n v="8549.7999999999993"/>
    <n v="8583.4"/>
    <n v="167848947"/>
    <n v="9613.4699999999993"/>
    <x v="4"/>
    <x v="1"/>
    <s v="Fri"/>
    <s v="Oct-2016"/>
    <s v=""/>
    <n v="-10.600000000000364"/>
    <n v="-1.2334186641843571E-3"/>
    <x v="0"/>
    <n v="10.049999999999272"/>
    <n v="1.172237223488983E-3"/>
    <x v="1"/>
  </r>
  <r>
    <d v="2016-10-13T00:00:00"/>
    <n v="8671.5"/>
    <n v="8681.5499999999993"/>
    <n v="8541.35"/>
    <n v="8573.35"/>
    <n v="218861324"/>
    <n v="10581.55"/>
    <x v="4"/>
    <x v="1"/>
    <s v="Thu"/>
    <s v="Oct-2016"/>
    <s v="Expiry"/>
    <n v="-98.149999999999636"/>
    <n v="-1.1318687654961614E-2"/>
    <x v="2"/>
    <n v="-135.44999999999891"/>
    <n v="-1.5553233510931347E-2"/>
    <x v="0"/>
  </r>
  <r>
    <d v="2016-10-10T00:00:00"/>
    <n v="8735.35"/>
    <n v="8745.7999999999993"/>
    <n v="8703.9500000000007"/>
    <n v="8708.7999999999993"/>
    <n v="111794053"/>
    <n v="5159.83"/>
    <x v="4"/>
    <x v="1"/>
    <s v="Mon"/>
    <s v="Oct-2016"/>
    <s v=""/>
    <n v="-26.550000000001091"/>
    <n v="-3.0393744955841597E-3"/>
    <x v="0"/>
    <n v="11.199999999998909"/>
    <n v="1.2877115526120893E-3"/>
    <x v="1"/>
  </r>
  <r>
    <d v="2016-10-07T00:00:00"/>
    <n v="8721.7000000000007"/>
    <n v="8723.7000000000007"/>
    <n v="8663.7999999999993"/>
    <n v="8697.6"/>
    <n v="155053800"/>
    <n v="8144.3"/>
    <x v="4"/>
    <x v="1"/>
    <s v="Fri"/>
    <s v="Oct-2016"/>
    <s v=""/>
    <n v="-24.100000000000364"/>
    <n v="-2.7632227662038778E-3"/>
    <x v="0"/>
    <n v="-11.949999999998909"/>
    <n v="-1.3720571097242578E-3"/>
    <x v="1"/>
  </r>
  <r>
    <d v="2016-10-06T00:00:00"/>
    <n v="8768.7000000000007"/>
    <n v="8781.15"/>
    <n v="8684.65"/>
    <n v="8709.5499999999993"/>
    <n v="168713605"/>
    <n v="8114.93"/>
    <x v="4"/>
    <x v="1"/>
    <s v="Thu"/>
    <s v="Oct-2016"/>
    <s v="Expiry"/>
    <n v="-59.150000000001455"/>
    <n v="-6.7455837239273151E-3"/>
    <x v="0"/>
    <n v="-34.400000000001455"/>
    <n v="-3.934148754281698E-3"/>
    <x v="1"/>
  </r>
  <r>
    <d v="2016-10-05T00:00:00"/>
    <n v="8806.35"/>
    <n v="8806.9500000000007"/>
    <n v="8731.4"/>
    <n v="8743.9500000000007"/>
    <n v="162103951"/>
    <n v="6866.33"/>
    <x v="4"/>
    <x v="1"/>
    <s v="Wed"/>
    <s v="Oct-2016"/>
    <s v=""/>
    <n v="-62.399999999999636"/>
    <n v="-7.0857960448993777E-3"/>
    <x v="0"/>
    <n v="-25.199999999998909"/>
    <n v="-2.8737106789140238E-3"/>
    <x v="1"/>
  </r>
  <r>
    <d v="2016-10-04T00:00:00"/>
    <n v="8770"/>
    <n v="8783.65"/>
    <n v="8736.1"/>
    <n v="8769.15"/>
    <n v="189990151"/>
    <n v="8251.59"/>
    <x v="4"/>
    <x v="1"/>
    <s v="Tue"/>
    <s v="Oct-2016"/>
    <s v=""/>
    <n v="-0.8500000000003638"/>
    <n v="-9.6921322691033497E-5"/>
    <x v="0"/>
    <n v="31.049999999999272"/>
    <n v="3.5534040580903481E-3"/>
    <x v="1"/>
  </r>
  <r>
    <d v="2016-10-03T00:00:00"/>
    <n v="8666.15"/>
    <n v="8745.2000000000007"/>
    <n v="8635"/>
    <n v="8738.1"/>
    <n v="141472076"/>
    <n v="7173.62"/>
    <x v="4"/>
    <x v="1"/>
    <s v="Mon"/>
    <s v="Oct-2016"/>
    <s v=""/>
    <n v="71.950000000000728"/>
    <n v="8.3024180287671837E-3"/>
    <x v="0"/>
    <n v="126.95000000000073"/>
    <n v="1.4742514066065594E-2"/>
    <x v="0"/>
  </r>
  <r>
    <d v="2016-09-30T00:00:00"/>
    <n v="8581.5"/>
    <n v="8637.15"/>
    <n v="8555.2000000000007"/>
    <n v="8611.15"/>
    <n v="187333285"/>
    <n v="8849.27"/>
    <x v="4"/>
    <x v="2"/>
    <s v="Fri"/>
    <s v="Sep-2016"/>
    <s v=""/>
    <n v="29.649999999999636"/>
    <n v="3.4551069160402769E-3"/>
    <x v="0"/>
    <n v="19.899999999999636"/>
    <n v="2.316310199330672E-3"/>
    <x v="1"/>
  </r>
  <r>
    <d v="2016-09-29T00:00:00"/>
    <n v="8792.7000000000007"/>
    <n v="8800.65"/>
    <n v="8558.25"/>
    <n v="8591.25"/>
    <n v="384395249"/>
    <n v="19467.3"/>
    <x v="4"/>
    <x v="2"/>
    <s v="Thu"/>
    <s v="Sep-2016"/>
    <s v="Expiry"/>
    <n v="-201.45000000000073"/>
    <n v="-2.2911051212938086E-2"/>
    <x v="1"/>
    <n v="-153.89999999999964"/>
    <n v="-1.7598325929229303E-2"/>
    <x v="0"/>
  </r>
  <r>
    <d v="2016-09-28T00:00:00"/>
    <n v="8711.2000000000007"/>
    <n v="8767.0499999999993"/>
    <n v="8703.15"/>
    <n v="8745.15"/>
    <n v="170643694"/>
    <n v="8348.19"/>
    <x v="4"/>
    <x v="2"/>
    <s v="Wed"/>
    <s v="Sep-2016"/>
    <s v=""/>
    <n v="33.949999999998909"/>
    <n v="3.8972816603910949E-3"/>
    <x v="0"/>
    <n v="38.75"/>
    <n v="4.450748874391253E-3"/>
    <x v="1"/>
  </r>
  <r>
    <d v="2016-09-27T00:00:00"/>
    <n v="8748.9"/>
    <n v="8768.5"/>
    <n v="8690.5"/>
    <n v="8706.4"/>
    <n v="156100521"/>
    <n v="7446.12"/>
    <x v="4"/>
    <x v="2"/>
    <s v="Tue"/>
    <s v="Sep-2016"/>
    <s v=""/>
    <n v="-42.5"/>
    <n v="-4.8577535461600888E-3"/>
    <x v="0"/>
    <n v="-16.649999999999636"/>
    <n v="-1.908736049890765E-3"/>
    <x v="1"/>
  </r>
  <r>
    <d v="2016-09-26T00:00:00"/>
    <n v="8807.9"/>
    <n v="8809.5499999999993"/>
    <n v="8715.1"/>
    <n v="8723.0499999999993"/>
    <n v="169050086"/>
    <n v="8518.5"/>
    <x v="4"/>
    <x v="2"/>
    <s v="Mon"/>
    <s v="Sep-2016"/>
    <s v=""/>
    <n v="-84.850000000000364"/>
    <n v="-9.6333972910682877E-3"/>
    <x v="0"/>
    <n v="-108.5"/>
    <n v="-1.2285499147941189E-2"/>
    <x v="0"/>
  </r>
  <r>
    <d v="2016-09-23T00:00:00"/>
    <n v="8880.75"/>
    <n v="8885.2000000000007"/>
    <n v="8820.2999999999993"/>
    <n v="8831.5499999999993"/>
    <n v="191618169"/>
    <n v="9793.98"/>
    <x v="4"/>
    <x v="2"/>
    <s v="Fri"/>
    <s v="Sep-2016"/>
    <s v=""/>
    <n v="-49.200000000000728"/>
    <n v="-5.5400726290010111E-3"/>
    <x v="0"/>
    <n v="-35.900000000001455"/>
    <n v="-4.0485145109362278E-3"/>
    <x v="1"/>
  </r>
  <r>
    <d v="2016-09-22T00:00:00"/>
    <n v="8873.35"/>
    <n v="8893.35"/>
    <n v="8837.7999999999993"/>
    <n v="8867.4500000000007"/>
    <n v="178136644"/>
    <n v="9305.56"/>
    <x v="4"/>
    <x v="2"/>
    <s v="Thu"/>
    <s v="Sep-2016"/>
    <s v="Expiry"/>
    <n v="-5.8999999999996362"/>
    <n v="-6.6491234990163081E-4"/>
    <x v="0"/>
    <n v="90.300000000001091"/>
    <n v="1.0288077565041168E-2"/>
    <x v="0"/>
  </r>
  <r>
    <d v="2016-09-21T00:00:00"/>
    <n v="8790.2999999999993"/>
    <n v="8826.85"/>
    <n v="8757.2999999999993"/>
    <n v="8777.15"/>
    <n v="153441330"/>
    <n v="7572.41"/>
    <x v="4"/>
    <x v="2"/>
    <s v="Wed"/>
    <s v="Sep-2016"/>
    <s v=""/>
    <n v="-13.149999999999636"/>
    <n v="-1.4959671456036354E-3"/>
    <x v="0"/>
    <n v="1.25"/>
    <n v="1.4243553367745759E-4"/>
    <x v="1"/>
  </r>
  <r>
    <d v="2016-09-20T00:00:00"/>
    <n v="8816.1"/>
    <n v="8816.4500000000007"/>
    <n v="8759.2999999999993"/>
    <n v="8775.9"/>
    <n v="140718486"/>
    <n v="7035.07"/>
    <x v="4"/>
    <x v="2"/>
    <s v="Tue"/>
    <s v="Sep-2016"/>
    <s v=""/>
    <n v="-40.200000000000728"/>
    <n v="-4.5598393847620516E-3"/>
    <x v="0"/>
    <n v="-32.5"/>
    <n v="-3.6896598701239725E-3"/>
    <x v="1"/>
  </r>
  <r>
    <d v="2016-09-19T00:00:00"/>
    <n v="8788.4500000000007"/>
    <n v="8824.2999999999993"/>
    <n v="8774.2000000000007"/>
    <n v="8808.4"/>
    <n v="135814177"/>
    <n v="7364.64"/>
    <x v="4"/>
    <x v="2"/>
    <s v="Mon"/>
    <s v="Sep-2016"/>
    <s v=""/>
    <n v="19.949999999998909"/>
    <n v="2.2700248621769377E-3"/>
    <x v="0"/>
    <n v="28.549999999999272"/>
    <n v="3.2517639823002979E-3"/>
    <x v="1"/>
  </r>
  <r>
    <d v="2016-09-16T00:00:00"/>
    <n v="8780.85"/>
    <n v="8847.65"/>
    <n v="8750.5"/>
    <n v="8779.85"/>
    <n v="274039556"/>
    <n v="14430.63"/>
    <x v="4"/>
    <x v="2"/>
    <s v="Fri"/>
    <s v="Sep-2016"/>
    <s v=""/>
    <n v="-1"/>
    <n v="-1.1388419116600328E-4"/>
    <x v="0"/>
    <n v="37.300000000001091"/>
    <n v="4.2664897541336445E-3"/>
    <x v="1"/>
  </r>
  <r>
    <d v="2016-09-15T00:00:00"/>
    <n v="8743.85"/>
    <n v="8751.9500000000007"/>
    <n v="8704.35"/>
    <n v="8742.5499999999993"/>
    <n v="149889703"/>
    <n v="7347.34"/>
    <x v="4"/>
    <x v="2"/>
    <s v="Thu"/>
    <s v="Sep-2016"/>
    <s v="Expiry"/>
    <n v="-1.3000000000010914"/>
    <n v="-1.4867592650847069E-4"/>
    <x v="0"/>
    <n v="15.949999999998909"/>
    <n v="1.8277450553478912E-3"/>
    <x v="1"/>
  </r>
  <r>
    <d v="2016-09-14T00:00:00"/>
    <n v="8710.65"/>
    <n v="8739.85"/>
    <n v="8688.9"/>
    <n v="8726.6"/>
    <n v="189984289"/>
    <n v="9112.57"/>
    <x v="4"/>
    <x v="2"/>
    <s v="Wed"/>
    <s v="Sep-2016"/>
    <s v=""/>
    <n v="15.950000000000728"/>
    <n v="1.8310918243759913E-3"/>
    <x v="0"/>
    <n v="11"/>
    <n v="1.2621047317453761E-3"/>
    <x v="1"/>
  </r>
  <r>
    <d v="2016-09-12T00:00:00"/>
    <n v="8732.9500000000007"/>
    <n v="8746.9500000000007"/>
    <n v="8699.4"/>
    <n v="8715.6"/>
    <n v="190199613"/>
    <n v="9248.73"/>
    <x v="4"/>
    <x v="2"/>
    <s v="Mon"/>
    <s v="Sep-2016"/>
    <s v=""/>
    <n v="-17.350000000000364"/>
    <n v="-1.9867284251026702E-3"/>
    <x v="0"/>
    <n v="-151.10000000000036"/>
    <n v="-1.7041289318461248E-2"/>
    <x v="0"/>
  </r>
  <r>
    <d v="2016-09-09T00:00:00"/>
    <n v="8934.2999999999993"/>
    <n v="8939.15"/>
    <n v="8858.7000000000007"/>
    <n v="8866.7000000000007"/>
    <n v="181344327"/>
    <n v="9976.2800000000007"/>
    <x v="4"/>
    <x v="2"/>
    <s v="Fri"/>
    <s v="Sep-2016"/>
    <s v=""/>
    <n v="-67.599999999998545"/>
    <n v="-7.5663454327701725E-3"/>
    <x v="0"/>
    <n v="-85.799999999999272"/>
    <n v="-9.5839151075117861E-3"/>
    <x v="1"/>
  </r>
  <r>
    <d v="2016-09-08T00:00:00"/>
    <n v="8915.5"/>
    <n v="8960.35"/>
    <n v="8896"/>
    <n v="8952.5"/>
    <n v="223937056"/>
    <n v="10773.98"/>
    <x v="4"/>
    <x v="2"/>
    <s v="Thu"/>
    <s v="Sep-2016"/>
    <s v="Expiry"/>
    <n v="37"/>
    <n v="4.1500757108406706E-3"/>
    <x v="0"/>
    <n v="34.549999999999272"/>
    <n v="3.8742087587393145E-3"/>
    <x v="1"/>
  </r>
  <r>
    <d v="2016-09-07T00:00:00"/>
    <n v="8968.7000000000007"/>
    <n v="8968.7000000000007"/>
    <n v="8913.35"/>
    <n v="8917.9500000000007"/>
    <n v="299145644"/>
    <n v="11430.95"/>
    <x v="4"/>
    <x v="2"/>
    <s v="Wed"/>
    <s v="Sep-2016"/>
    <s v=""/>
    <n v="-50.75"/>
    <n v="-5.658568131390279E-3"/>
    <x v="0"/>
    <n v="-25.049999999999272"/>
    <n v="-2.8010734652800262E-3"/>
    <x v="1"/>
  </r>
  <r>
    <d v="2016-09-06T00:00:00"/>
    <n v="8852.7000000000007"/>
    <n v="8950.85"/>
    <n v="8848.4500000000007"/>
    <n v="8943"/>
    <n v="201617132"/>
    <n v="9571.31"/>
    <x v="4"/>
    <x v="2"/>
    <s v="Tue"/>
    <s v="Sep-2016"/>
    <s v=""/>
    <n v="90.299999999999272"/>
    <n v="1.0200277881324259E-2"/>
    <x v="2"/>
    <n v="133.35000000000036"/>
    <n v="1.5136810202448493E-2"/>
    <x v="0"/>
  </r>
  <r>
    <d v="2016-09-02T00:00:00"/>
    <n v="8796.35"/>
    <n v="8824.1"/>
    <n v="8768.2000000000007"/>
    <n v="8809.65"/>
    <n v="197385217"/>
    <n v="8231.93"/>
    <x v="4"/>
    <x v="2"/>
    <s v="Fri"/>
    <s v="Sep-2016"/>
    <s v=""/>
    <n v="13.299999999999272"/>
    <n v="1.5119907688983809E-3"/>
    <x v="0"/>
    <n v="35"/>
    <n v="3.9887630845674756E-3"/>
    <x v="1"/>
  </r>
  <r>
    <d v="2016-09-01T00:00:00"/>
    <n v="8793.6"/>
    <n v="8813.25"/>
    <n v="8759.9500000000007"/>
    <n v="8774.65"/>
    <n v="246336047"/>
    <n v="9653.93"/>
    <x v="4"/>
    <x v="2"/>
    <s v="Thu"/>
    <s v="Sep-2016"/>
    <s v="Expiry"/>
    <n v="-18.950000000000728"/>
    <n v="-2.1549763464338528E-3"/>
    <x v="0"/>
    <n v="-11.550000000001091"/>
    <n v="-1.3145614713984534E-3"/>
    <x v="1"/>
  </r>
  <r>
    <d v="2016-08-31T00:00:00"/>
    <n v="8754.0499999999993"/>
    <n v="8819.2000000000007"/>
    <n v="8754.0499999999993"/>
    <n v="8786.2000000000007"/>
    <n v="373422334"/>
    <n v="22534.29"/>
    <x v="4"/>
    <x v="3"/>
    <s v="Wed"/>
    <s v="Aug-2016"/>
    <s v=""/>
    <n v="32.150000000001455"/>
    <n v="3.672585831700922E-3"/>
    <x v="0"/>
    <n v="41.850000000000364"/>
    <n v="4.7859474975270157E-3"/>
    <x v="1"/>
  </r>
  <r>
    <d v="2016-08-30T00:00:00"/>
    <n v="8646.75"/>
    <n v="8750.6"/>
    <n v="8642.25"/>
    <n v="8744.35"/>
    <n v="154828719"/>
    <n v="8392.76"/>
    <x v="4"/>
    <x v="3"/>
    <s v="Tue"/>
    <s v="Aug-2016"/>
    <s v=""/>
    <n v="97.600000000000364"/>
    <n v="1.1287477954144663E-2"/>
    <x v="2"/>
    <n v="136.89999999999964"/>
    <n v="1.5904826632742522E-2"/>
    <x v="0"/>
  </r>
  <r>
    <d v="2016-08-29T00:00:00"/>
    <n v="8583.75"/>
    <n v="8622"/>
    <n v="8543.75"/>
    <n v="8607.4500000000007"/>
    <n v="133723771"/>
    <n v="6857.99"/>
    <x v="4"/>
    <x v="3"/>
    <s v="Mon"/>
    <s v="Aug-2016"/>
    <s v=""/>
    <n v="23.700000000000728"/>
    <n v="2.7610310179118367E-3"/>
    <x v="0"/>
    <n v="34.900000000001455"/>
    <n v="4.0711340266316861E-3"/>
    <x v="1"/>
  </r>
  <r>
    <d v="2016-08-26T00:00:00"/>
    <n v="8614.35"/>
    <n v="8622.9500000000007"/>
    <n v="8547.5499999999993"/>
    <n v="8572.5499999999993"/>
    <n v="152146666"/>
    <n v="7153.37"/>
    <x v="4"/>
    <x v="3"/>
    <s v="Fri"/>
    <s v="Aug-2016"/>
    <s v=""/>
    <n v="-41.800000000001091"/>
    <n v="-4.8523684317448319E-3"/>
    <x v="0"/>
    <n v="-19.650000000001455"/>
    <n v="-2.2869579385956396E-3"/>
    <x v="1"/>
  </r>
  <r>
    <d v="2016-08-25T00:00:00"/>
    <n v="8668.85"/>
    <n v="8683.0499999999993"/>
    <n v="8583.65"/>
    <n v="8592.2000000000007"/>
    <n v="219736214"/>
    <n v="10508.32"/>
    <x v="4"/>
    <x v="3"/>
    <s v="Thu"/>
    <s v="Aug-2016"/>
    <s v="Expiry"/>
    <n v="-76.649999999999636"/>
    <n v="-8.8420032645621545E-3"/>
    <x v="0"/>
    <n v="-58.099999999998545"/>
    <n v="-6.7165300625410158E-3"/>
    <x v="1"/>
  </r>
  <r>
    <d v="2016-08-24T00:00:00"/>
    <n v="8648.5"/>
    <n v="8661.0499999999993"/>
    <n v="8620.9"/>
    <n v="8650.2999999999993"/>
    <n v="154168043"/>
    <n v="7199.72"/>
    <x v="4"/>
    <x v="3"/>
    <s v="Wed"/>
    <s v="Aug-2016"/>
    <s v=""/>
    <n v="1.7999999999992724"/>
    <n v="2.0812857720983667E-4"/>
    <x v="0"/>
    <n v="17.699999999998909"/>
    <n v="2.050367212658864E-3"/>
    <x v="1"/>
  </r>
  <r>
    <d v="2016-08-23T00:00:00"/>
    <n v="8628.35"/>
    <n v="8642.15"/>
    <n v="8580"/>
    <n v="8632.6"/>
    <n v="193302503"/>
    <n v="7309.82"/>
    <x v="4"/>
    <x v="3"/>
    <s v="Tue"/>
    <s v="Aug-2016"/>
    <s v=""/>
    <n v="4.25"/>
    <n v="4.9256230913210521E-4"/>
    <x v="0"/>
    <n v="3.4500000000007276"/>
    <n v="3.9980762879318681E-4"/>
    <x v="1"/>
  </r>
  <r>
    <d v="2016-08-22T00:00:00"/>
    <n v="8667"/>
    <n v="8684.85"/>
    <n v="8614"/>
    <n v="8629.15"/>
    <n v="156976546"/>
    <n v="7394.57"/>
    <x v="4"/>
    <x v="3"/>
    <s v="Mon"/>
    <s v="Aug-2016"/>
    <s v=""/>
    <n v="-37.850000000000364"/>
    <n v="-4.3671397253952195E-3"/>
    <x v="0"/>
    <n v="-37.75"/>
    <n v="-4.355651963216375E-3"/>
    <x v="1"/>
  </r>
  <r>
    <d v="2016-08-19T00:00:00"/>
    <n v="8694.2999999999993"/>
    <n v="8696.6"/>
    <n v="8647.1"/>
    <n v="8666.9"/>
    <n v="197770568"/>
    <n v="8354.8799999999992"/>
    <x v="4"/>
    <x v="3"/>
    <s v="Fri"/>
    <s v="Aug-2016"/>
    <s v=""/>
    <n v="-27.399999999999636"/>
    <n v="-3.1514900567037761E-3"/>
    <x v="0"/>
    <n v="-6.3500000000003638"/>
    <n v="-7.3213616579717686E-4"/>
    <x v="1"/>
  </r>
  <r>
    <d v="2016-08-18T00:00:00"/>
    <n v="8648.85"/>
    <n v="8690.7000000000007"/>
    <n v="8645.0499999999993"/>
    <n v="8673.25"/>
    <n v="169431656"/>
    <n v="7900.6"/>
    <x v="4"/>
    <x v="3"/>
    <s v="Thu"/>
    <s v="Aug-2016"/>
    <s v="Expiry"/>
    <n v="24.399999999999636"/>
    <n v="2.8211843193025241E-3"/>
    <x v="0"/>
    <n v="49.200000000000728"/>
    <n v="5.7049762002772172E-3"/>
    <x v="1"/>
  </r>
  <r>
    <d v="2016-08-17T00:00:00"/>
    <n v="8639.7999999999993"/>
    <n v="8667.1"/>
    <n v="8603.6"/>
    <n v="8624.0499999999993"/>
    <n v="179540691"/>
    <n v="8161.38"/>
    <x v="4"/>
    <x v="3"/>
    <s v="Wed"/>
    <s v="Aug-2016"/>
    <s v=""/>
    <n v="-15.75"/>
    <n v="-1.822958864788537E-3"/>
    <x v="0"/>
    <n v="-18.5"/>
    <n v="-2.1405719376804302E-3"/>
    <x v="1"/>
  </r>
  <r>
    <d v="2016-08-16T00:00:00"/>
    <n v="8670.25"/>
    <n v="8682.35"/>
    <n v="8600.4500000000007"/>
    <n v="8642.5499999999993"/>
    <n v="231771409"/>
    <n v="10937.35"/>
    <x v="4"/>
    <x v="3"/>
    <s v="Tue"/>
    <s v="Aug-2016"/>
    <s v=""/>
    <n v="-27.700000000000728"/>
    <n v="-3.1948329056256425E-3"/>
    <x v="0"/>
    <n v="-29.600000000000364"/>
    <n v="-3.4132250941231834E-3"/>
    <x v="1"/>
  </r>
  <r>
    <d v="2016-08-12T00:00:00"/>
    <n v="8605.4500000000007"/>
    <n v="8684.2999999999993"/>
    <n v="8604.4500000000007"/>
    <n v="8672.15"/>
    <n v="272014034"/>
    <n v="11998.86"/>
    <x v="4"/>
    <x v="3"/>
    <s v="Fri"/>
    <s v="Aug-2016"/>
    <s v=""/>
    <n v="66.699999999998909"/>
    <n v="7.7509020446343774E-3"/>
    <x v="0"/>
    <n v="80"/>
    <n v="9.3108244153093239E-3"/>
    <x v="1"/>
  </r>
  <r>
    <d v="2016-08-11T00:00:00"/>
    <n v="8572.7999999999993"/>
    <n v="8601.15"/>
    <n v="8540.0499999999993"/>
    <n v="8592.15"/>
    <n v="195114539"/>
    <n v="8634.7999999999993"/>
    <x v="4"/>
    <x v="3"/>
    <s v="Thu"/>
    <s v="Aug-2016"/>
    <s v="Expiry"/>
    <n v="19.350000000000364"/>
    <n v="2.2571388577827976E-3"/>
    <x v="0"/>
    <n v="16.850000000000364"/>
    <n v="1.964945832798895E-3"/>
    <x v="1"/>
  </r>
  <r>
    <d v="2016-08-10T00:00:00"/>
    <n v="8686.7000000000007"/>
    <n v="8690.1"/>
    <n v="8564.6"/>
    <n v="8575.2999999999993"/>
    <n v="178963496"/>
    <n v="8206.18"/>
    <x v="4"/>
    <x v="3"/>
    <s v="Wed"/>
    <s v="Aug-2016"/>
    <s v=""/>
    <n v="-111.40000000000146"/>
    <n v="-1.2824202516490893E-2"/>
    <x v="2"/>
    <n v="-102.95000000000073"/>
    <n v="-1.1862990810359315E-2"/>
    <x v="0"/>
  </r>
  <r>
    <d v="2016-08-09T00:00:00"/>
    <n v="8727.7999999999993"/>
    <n v="8728.35"/>
    <n v="8638.2000000000007"/>
    <n v="8678.25"/>
    <n v="206261255"/>
    <n v="9111.4"/>
    <x v="4"/>
    <x v="3"/>
    <s v="Tue"/>
    <s v="Aug-2016"/>
    <s v=""/>
    <n v="-49.549999999999272"/>
    <n v="-5.67726116547117E-3"/>
    <x v="0"/>
    <n v="-33.100000000000364"/>
    <n v="-3.7996406986288418E-3"/>
    <x v="1"/>
  </r>
  <r>
    <d v="2016-08-08T00:00:00"/>
    <n v="8712.85"/>
    <n v="8723.5"/>
    <n v="8697.6"/>
    <n v="8711.35"/>
    <n v="177877012"/>
    <n v="7862.15"/>
    <x v="4"/>
    <x v="3"/>
    <s v="Mon"/>
    <s v="Aug-2016"/>
    <s v=""/>
    <n v="-1.5"/>
    <n v="-1.721595115260793E-4"/>
    <x v="0"/>
    <n v="28.200000000000728"/>
    <n v="3.2476693365887641E-3"/>
    <x v="1"/>
  </r>
  <r>
    <d v="2016-08-05T00:00:00"/>
    <n v="8600.2000000000007"/>
    <n v="8689.4"/>
    <n v="8590.15"/>
    <n v="8683.15"/>
    <n v="162784913"/>
    <n v="7635.01"/>
    <x v="4"/>
    <x v="3"/>
    <s v="Fri"/>
    <s v="Aug-2016"/>
    <s v=""/>
    <n v="82.949999999998909"/>
    <n v="9.6451245319875006E-3"/>
    <x v="0"/>
    <n v="132.04999999999927"/>
    <n v="1.5442457695501078E-2"/>
    <x v="0"/>
  </r>
  <r>
    <d v="2016-08-04T00:00:00"/>
    <n v="8599.9500000000007"/>
    <n v="8601.4"/>
    <n v="8518.15"/>
    <n v="8551.1"/>
    <n v="169780463"/>
    <n v="7399.03"/>
    <x v="4"/>
    <x v="3"/>
    <s v="Thu"/>
    <s v="Aug-2016"/>
    <s v="Expiry"/>
    <n v="-48.850000000000364"/>
    <n v="-5.6802655829394774E-3"/>
    <x v="0"/>
    <n v="6.25"/>
    <n v="7.3143472383950569E-4"/>
    <x v="1"/>
  </r>
  <r>
    <d v="2016-08-03T00:00:00"/>
    <n v="8635.2000000000007"/>
    <n v="8635.4500000000007"/>
    <n v="8529.6"/>
    <n v="8544.85"/>
    <n v="168033073"/>
    <n v="8507.82"/>
    <x v="4"/>
    <x v="3"/>
    <s v="Wed"/>
    <s v="Aug-2016"/>
    <s v=""/>
    <n v="-90.350000000000364"/>
    <n v="-1.0462988697424536E-2"/>
    <x v="2"/>
    <n v="-78.049999999999272"/>
    <n v="-9.0514792007328482E-3"/>
    <x v="1"/>
  </r>
  <r>
    <d v="2016-08-02T00:00:00"/>
    <n v="8647.4500000000007"/>
    <n v="8687.2000000000007"/>
    <n v="8611.4"/>
    <n v="8622.9"/>
    <n v="174556789"/>
    <n v="8652.31"/>
    <x v="4"/>
    <x v="3"/>
    <s v="Tue"/>
    <s v="Aug-2016"/>
    <s v=""/>
    <n v="-24.550000000001091"/>
    <n v="-2.8389872158845774E-3"/>
    <x v="0"/>
    <n v="-13.649999999999636"/>
    <n v="-1.5804922104312065E-3"/>
    <x v="1"/>
  </r>
  <r>
    <d v="2016-08-01T00:00:00"/>
    <n v="8654.2999999999993"/>
    <n v="8711.2999999999993"/>
    <n v="8590.5"/>
    <n v="8636.5499999999993"/>
    <n v="194186858"/>
    <n v="9881.67"/>
    <x v="4"/>
    <x v="3"/>
    <s v="Mon"/>
    <s v="Aug-2016"/>
    <s v=""/>
    <n v="-17.75"/>
    <n v="-2.0510035473695161E-3"/>
    <x v="0"/>
    <n v="-1.9500000000007276"/>
    <n v="-2.2573363431159664E-4"/>
    <x v="1"/>
  </r>
  <r>
    <d v="2016-07-29T00:00:00"/>
    <n v="8668.2999999999993"/>
    <n v="8670.35"/>
    <n v="8631.15"/>
    <n v="8638.5"/>
    <n v="161935155"/>
    <n v="8428.7999999999993"/>
    <x v="4"/>
    <x v="4"/>
    <s v="Fri"/>
    <s v="Jul-2016"/>
    <s v=""/>
    <n v="-29.799999999999272"/>
    <n v="-3.4378136428133859E-3"/>
    <x v="0"/>
    <n v="-27.799999999999272"/>
    <n v="-3.207828023493218E-3"/>
    <x v="1"/>
  </r>
  <r>
    <d v="2016-07-28T00:00:00"/>
    <n v="8636.9500000000007"/>
    <n v="8674.7000000000007"/>
    <n v="8625.25"/>
    <n v="8666.2999999999993"/>
    <n v="240721865"/>
    <n v="12998.06"/>
    <x v="4"/>
    <x v="4"/>
    <s v="Thu"/>
    <s v="Jul-2016"/>
    <s v="Expiry"/>
    <n v="29.349999999998545"/>
    <n v="3.3981903333929852E-3"/>
    <x v="0"/>
    <n v="50.5"/>
    <n v="5.8613245432809491E-3"/>
    <x v="1"/>
  </r>
  <r>
    <d v="2016-07-27T00:00:00"/>
    <n v="8599.4"/>
    <n v="8665"/>
    <n v="8572.0499999999993"/>
    <n v="8615.7999999999993"/>
    <n v="189796380"/>
    <n v="10885.88"/>
    <x v="4"/>
    <x v="4"/>
    <s v="Wed"/>
    <s v="Jul-2016"/>
    <s v=""/>
    <n v="16.399999999999636"/>
    <n v="1.9071097983579827E-3"/>
    <x v="0"/>
    <n v="25.149999999999636"/>
    <n v="2.9276015202574471E-3"/>
    <x v="1"/>
  </r>
  <r>
    <d v="2016-07-26T00:00:00"/>
    <n v="8633.75"/>
    <n v="8644.9"/>
    <n v="8577.15"/>
    <n v="8590.65"/>
    <n v="159563469"/>
    <n v="8765.4500000000007"/>
    <x v="4"/>
    <x v="4"/>
    <s v="Tue"/>
    <s v="Jul-2016"/>
    <s v=""/>
    <n v="-43.100000000000364"/>
    <n v="-4.9920370638483124E-3"/>
    <x v="0"/>
    <n v="-45"/>
    <n v="-5.2109569053863927E-3"/>
    <x v="1"/>
  </r>
  <r>
    <d v="2016-07-25T00:00:00"/>
    <n v="8519.9500000000007"/>
    <n v="8641.15"/>
    <n v="8517.2000000000007"/>
    <n v="8635.65"/>
    <n v="154631398"/>
    <n v="7850.12"/>
    <x v="4"/>
    <x v="4"/>
    <s v="Mon"/>
    <s v="Jul-2016"/>
    <s v=""/>
    <n v="115.69999999999891"/>
    <n v="1.3579891900773937E-2"/>
    <x v="2"/>
    <n v="94.449999999998909"/>
    <n v="1.1058165129021554E-2"/>
    <x v="0"/>
  </r>
  <r>
    <d v="2016-07-22T00:00:00"/>
    <n v="8519.65"/>
    <n v="8548.9500000000007"/>
    <n v="8489.7999999999993"/>
    <n v="8541.2000000000007"/>
    <n v="147619642"/>
    <n v="6504"/>
    <x v="4"/>
    <x v="4"/>
    <s v="Fri"/>
    <s v="Jul-2016"/>
    <s v=""/>
    <n v="21.550000000001091"/>
    <n v="2.52944663219746E-3"/>
    <x v="0"/>
    <n v="31.100000000000364"/>
    <n v="3.6544811459325228E-3"/>
    <x v="1"/>
  </r>
  <r>
    <d v="2016-07-21T00:00:00"/>
    <n v="8582.7000000000007"/>
    <n v="8585.25"/>
    <n v="8503.4500000000007"/>
    <n v="8510.1"/>
    <n v="154575685"/>
    <n v="7399.71"/>
    <x v="4"/>
    <x v="4"/>
    <s v="Thu"/>
    <s v="Jul-2016"/>
    <s v="Expiry"/>
    <n v="-72.600000000000364"/>
    <n v="-8.4588765773008917E-3"/>
    <x v="0"/>
    <n v="-55.75"/>
    <n v="-6.5084025519942558E-3"/>
    <x v="1"/>
  </r>
  <r>
    <d v="2016-07-20T00:00:00"/>
    <n v="8515.4500000000007"/>
    <n v="8569.9"/>
    <n v="8512.5499999999993"/>
    <n v="8565.85"/>
    <n v="165349380"/>
    <n v="7936.36"/>
    <x v="4"/>
    <x v="4"/>
    <s v="Wed"/>
    <s v="Jul-2016"/>
    <s v=""/>
    <n v="50.399999999999636"/>
    <n v="5.9186537411410594E-3"/>
    <x v="0"/>
    <n v="37.300000000001091"/>
    <n v="4.3735453271659423E-3"/>
    <x v="1"/>
  </r>
  <r>
    <d v="2016-07-19T00:00:00"/>
    <n v="8514.2999999999993"/>
    <n v="8540.0499999999993"/>
    <n v="8476.7000000000007"/>
    <n v="8528.5499999999993"/>
    <n v="173050805"/>
    <n v="7928.14"/>
    <x v="4"/>
    <x v="4"/>
    <s v="Tue"/>
    <s v="Jul-2016"/>
    <s v=""/>
    <n v="14.25"/>
    <n v="1.6736549099749835E-3"/>
    <x v="0"/>
    <n v="19.849999999998545"/>
    <n v="2.3329063194140755E-3"/>
    <x v="1"/>
  </r>
  <r>
    <d v="2016-07-18T00:00:00"/>
    <n v="8564.0499999999993"/>
    <n v="8587.1"/>
    <n v="8494.35"/>
    <n v="8508.7000000000007"/>
    <n v="169400452"/>
    <n v="8200.06"/>
    <x v="4"/>
    <x v="4"/>
    <s v="Mon"/>
    <s v="Jul-2016"/>
    <s v=""/>
    <n v="-55.349999999998545"/>
    <n v="-6.4630636205998968E-3"/>
    <x v="0"/>
    <n v="-32.699999999998909"/>
    <n v="-3.8284122040881953E-3"/>
    <x v="1"/>
  </r>
  <r>
    <d v="2016-07-15T00:00:00"/>
    <n v="8565.4500000000007"/>
    <n v="8594.7999999999993"/>
    <n v="8510.0499999999993"/>
    <n v="8541.4"/>
    <n v="228598684"/>
    <n v="12375.84"/>
    <x v="4"/>
    <x v="4"/>
    <s v="Fri"/>
    <s v="Jul-2016"/>
    <s v=""/>
    <n v="-24.050000000001091"/>
    <n v="-2.8077917680917044E-3"/>
    <x v="0"/>
    <n v="-23.600000000000364"/>
    <n v="-2.7553998832458102E-3"/>
    <x v="1"/>
  </r>
  <r>
    <d v="2016-07-14T00:00:00"/>
    <n v="8515.75"/>
    <n v="8571.4"/>
    <n v="8500.7000000000007"/>
    <n v="8565"/>
    <n v="158738499"/>
    <n v="6890.07"/>
    <x v="4"/>
    <x v="4"/>
    <s v="Thu"/>
    <s v="Jul-2016"/>
    <s v="Expiry"/>
    <n v="49.25"/>
    <n v="5.7834013445674194E-3"/>
    <x v="0"/>
    <n v="45.5"/>
    <n v="5.3406890075708667E-3"/>
    <x v="1"/>
  </r>
  <r>
    <d v="2016-07-13T00:00:00"/>
    <n v="8540.4500000000007"/>
    <n v="8550.25"/>
    <n v="8493.5499999999993"/>
    <n v="8519.5"/>
    <n v="201492184"/>
    <n v="8284.3799999999992"/>
    <x v="4"/>
    <x v="4"/>
    <s v="Wed"/>
    <s v="Jul-2016"/>
    <s v=""/>
    <n v="-20.950000000000728"/>
    <n v="-2.4530323343618576E-3"/>
    <x v="0"/>
    <n v="-1.5499999999992724"/>
    <n v="-1.8190246507170742E-4"/>
    <x v="1"/>
  </r>
  <r>
    <d v="2016-07-12T00:00:00"/>
    <n v="8502.6"/>
    <n v="8526.6"/>
    <n v="8479.2000000000007"/>
    <n v="8521.0499999999993"/>
    <n v="189339750"/>
    <n v="7873.74"/>
    <x v="4"/>
    <x v="4"/>
    <s v="Tue"/>
    <s v="Jul-2016"/>
    <s v=""/>
    <n v="18.449999999998909"/>
    <n v="2.1699244936841562E-3"/>
    <x v="0"/>
    <n v="53.149999999999636"/>
    <n v="6.2766447407267018E-3"/>
    <x v="1"/>
  </r>
  <r>
    <d v="2016-07-11T00:00:00"/>
    <n v="8413.35"/>
    <n v="8475.25"/>
    <n v="8407.0499999999993"/>
    <n v="8467.9"/>
    <n v="154399933"/>
    <n v="7576.69"/>
    <x v="4"/>
    <x v="4"/>
    <s v="Mon"/>
    <s v="Jul-2016"/>
    <s v=""/>
    <n v="54.549999999999272"/>
    <n v="6.4837430987655653E-3"/>
    <x v="0"/>
    <n v="144.69999999999891"/>
    <n v="1.7385140330641927E-2"/>
    <x v="0"/>
  </r>
  <r>
    <d v="2016-07-08T00:00:00"/>
    <n v="8350"/>
    <n v="8353.2999999999993"/>
    <n v="8287.5499999999993"/>
    <n v="8323.2000000000007"/>
    <n v="142159935"/>
    <n v="6886.33"/>
    <x v="4"/>
    <x v="4"/>
    <s v="Fri"/>
    <s v="Jul-2016"/>
    <s v=""/>
    <n v="-26.799999999999272"/>
    <n v="-3.2095808383232663E-3"/>
    <x v="0"/>
    <n v="-14.699999999998909"/>
    <n v="-1.7630338574459888E-3"/>
    <x v="1"/>
  </r>
  <r>
    <d v="2016-07-07T00:00:00"/>
    <n v="8342"/>
    <n v="8361.9500000000007"/>
    <n v="8317.7000000000007"/>
    <n v="8337.9"/>
    <n v="160327315"/>
    <n v="7592.94"/>
    <x v="4"/>
    <x v="4"/>
    <s v="Thu"/>
    <s v="Jul-2016"/>
    <s v="Expiry"/>
    <n v="-4.1000000000003638"/>
    <n v="-4.914888515943855E-4"/>
    <x v="0"/>
    <n v="1.9499999999989086"/>
    <n v="2.3392654706409088E-4"/>
    <x v="1"/>
  </r>
  <r>
    <d v="2016-07-05T00:00:00"/>
    <n v="8379.2999999999993"/>
    <n v="8381.4500000000007"/>
    <n v="8319.9500000000007"/>
    <n v="8335.9500000000007"/>
    <n v="143253937"/>
    <n v="5976.01"/>
    <x v="4"/>
    <x v="4"/>
    <s v="Tue"/>
    <s v="Jul-2016"/>
    <s v=""/>
    <n v="-43.349999999998545"/>
    <n v="-5.1734631771148606E-3"/>
    <x v="0"/>
    <n v="-34.75"/>
    <n v="-4.1513851888133604E-3"/>
    <x v="1"/>
  </r>
  <r>
    <d v="2016-07-04T00:00:00"/>
    <n v="8376.75"/>
    <n v="8398.4500000000007"/>
    <n v="8364.7000000000007"/>
    <n v="8370.7000000000007"/>
    <n v="158955823"/>
    <n v="6662.92"/>
    <x v="4"/>
    <x v="4"/>
    <s v="Mon"/>
    <s v="Jul-2016"/>
    <s v=""/>
    <n v="-6.0499999999992724"/>
    <n v="-7.2223714447718654E-4"/>
    <x v="0"/>
    <n v="42.350000000000364"/>
    <n v="5.0850408544309928E-3"/>
    <x v="1"/>
  </r>
  <r>
    <d v="2016-07-01T00:00:00"/>
    <n v="8313.0499999999993"/>
    <n v="8356.75"/>
    <n v="8308.65"/>
    <n v="8328.35"/>
    <n v="170581881"/>
    <n v="7358.38"/>
    <x v="4"/>
    <x v="4"/>
    <s v="Fri"/>
    <s v="Jul-2016"/>
    <s v=""/>
    <n v="15.300000000001091"/>
    <n v="1.8404797276572488E-3"/>
    <x v="0"/>
    <n v="40.600000000000364"/>
    <n v="4.8987964163977396E-3"/>
    <x v="1"/>
  </r>
  <r>
    <d v="2016-06-30T00:00:00"/>
    <n v="8260.25"/>
    <n v="8308.15"/>
    <n v="8242.1"/>
    <n v="8287.75"/>
    <n v="288031935"/>
    <n v="12346.32"/>
    <x v="4"/>
    <x v="5"/>
    <s v="Thu"/>
    <s v="Jun-2016"/>
    <s v="Expiry"/>
    <n v="27.5"/>
    <n v="3.3291970582004175E-3"/>
    <x v="0"/>
    <n v="83.75"/>
    <n v="1.0208434909800097E-2"/>
    <x v="0"/>
  </r>
  <r>
    <d v="2016-06-29T00:00:00"/>
    <n v="8173.1"/>
    <n v="8212.4"/>
    <n v="8157.65"/>
    <n v="8204"/>
    <n v="151499716"/>
    <n v="6940.87"/>
    <x v="4"/>
    <x v="5"/>
    <s v="Wed"/>
    <s v="Jun-2016"/>
    <s v=""/>
    <n v="30.899999999999636"/>
    <n v="3.7806952074487814E-3"/>
    <x v="0"/>
    <n v="76.149999999999636"/>
    <n v="9.3690213279033971E-3"/>
    <x v="1"/>
  </r>
  <r>
    <d v="2016-06-28T00:00:00"/>
    <n v="8096.05"/>
    <n v="8146.35"/>
    <n v="8086.85"/>
    <n v="8127.85"/>
    <n v="175724276"/>
    <n v="7777.39"/>
    <x v="4"/>
    <x v="5"/>
    <s v="Tue"/>
    <s v="Jun-2016"/>
    <s v=""/>
    <n v="31.800000000000182"/>
    <n v="3.9278413547347386E-3"/>
    <x v="0"/>
    <n v="33.150000000000546"/>
    <n v="4.0952722151531926E-3"/>
    <x v="1"/>
  </r>
  <r>
    <d v="2016-06-27T00:00:00"/>
    <n v="8039.35"/>
    <n v="8120.65"/>
    <n v="8039.35"/>
    <n v="8094.7"/>
    <n v="167462711"/>
    <n v="7614.06"/>
    <x v="4"/>
    <x v="5"/>
    <s v="Mon"/>
    <s v="Jun-2016"/>
    <s v=""/>
    <n v="55.349999999999454"/>
    <n v="6.8848849720436912E-3"/>
    <x v="0"/>
    <n v="6.0999999999994543"/>
    <n v="7.5414781297127487E-4"/>
    <x v="1"/>
  </r>
  <r>
    <d v="2016-06-24T00:00:00"/>
    <n v="8029.1"/>
    <n v="8100.7"/>
    <n v="7927.05"/>
    <n v="8088.6"/>
    <n v="306803641"/>
    <n v="13263.08"/>
    <x v="4"/>
    <x v="5"/>
    <s v="Fri"/>
    <s v="Jun-2016"/>
    <s v=""/>
    <n v="59.5"/>
    <n v="7.4105441456701242E-3"/>
    <x v="0"/>
    <n v="-181.85000000000036"/>
    <n v="-2.1987920850739723E-2"/>
    <x v="2"/>
  </r>
  <r>
    <d v="2016-06-23T00:00:00"/>
    <n v="8201.15"/>
    <n v="8285.6"/>
    <n v="8188.3"/>
    <n v="8270.4500000000007"/>
    <n v="158852677"/>
    <n v="6805.86"/>
    <x v="4"/>
    <x v="5"/>
    <s v="Thu"/>
    <s v="Jun-2016"/>
    <s v="Expiry"/>
    <n v="69.300000000001091"/>
    <n v="8.4500344463887492E-3"/>
    <x v="0"/>
    <n v="66.75"/>
    <n v="8.1365725221546371E-3"/>
    <x v="1"/>
  </r>
  <r>
    <d v="2016-06-22T00:00:00"/>
    <n v="8213.65"/>
    <n v="8238.35"/>
    <n v="8153.25"/>
    <n v="8203.7000000000007"/>
    <n v="140268297"/>
    <n v="6377.69"/>
    <x v="4"/>
    <x v="5"/>
    <s v="Wed"/>
    <s v="Jun-2016"/>
    <s v=""/>
    <n v="-9.9499999999989086"/>
    <n v="-1.2113980995049592E-3"/>
    <x v="0"/>
    <n v="-16.199999999998909"/>
    <n v="-1.9708268957041946E-3"/>
    <x v="1"/>
  </r>
  <r>
    <d v="2016-06-21T00:00:00"/>
    <n v="8255.4"/>
    <n v="8257.25"/>
    <n v="8202.15"/>
    <n v="8219.9"/>
    <n v="141161921"/>
    <n v="5978.26"/>
    <x v="4"/>
    <x v="5"/>
    <s v="Tue"/>
    <s v="Jun-2016"/>
    <s v=""/>
    <n v="-35.5"/>
    <n v="-4.3002156164449936E-3"/>
    <x v="0"/>
    <n v="-18.600000000000364"/>
    <n v="-2.2576925411179659E-3"/>
    <x v="1"/>
  </r>
  <r>
    <d v="2016-06-20T00:00:00"/>
    <n v="8115.75"/>
    <n v="8244.15"/>
    <n v="8107.35"/>
    <n v="8238.5"/>
    <n v="173750792"/>
    <n v="7392.97"/>
    <x v="4"/>
    <x v="5"/>
    <s v="Mon"/>
    <s v="Jun-2016"/>
    <s v=""/>
    <n v="122.75"/>
    <n v="1.5124911437636694E-2"/>
    <x v="2"/>
    <n v="68.300000000000182"/>
    <n v="8.3596484786174364E-3"/>
    <x v="1"/>
  </r>
  <r>
    <d v="2016-06-17T00:00:00"/>
    <n v="8176.65"/>
    <n v="8195.25"/>
    <n v="8135.8"/>
    <n v="8170.2"/>
    <n v="171842760"/>
    <n v="7741.9"/>
    <x v="4"/>
    <x v="5"/>
    <s v="Fri"/>
    <s v="Jun-2016"/>
    <s v=""/>
    <n v="-6.4499999999998181"/>
    <n v="-7.8883161196820434E-4"/>
    <x v="0"/>
    <n v="29.449999999999818"/>
    <n v="3.6176028007247267E-3"/>
    <x v="1"/>
  </r>
  <r>
    <d v="2016-06-16T00:00:00"/>
    <n v="8180.65"/>
    <n v="8180.65"/>
    <n v="8074.45"/>
    <n v="8140.75"/>
    <n v="195028743"/>
    <n v="7764.57"/>
    <x v="4"/>
    <x v="5"/>
    <s v="Thu"/>
    <s v="Jun-2016"/>
    <s v="Expiry"/>
    <n v="-39.899999999999636"/>
    <n v="-4.8773630457237061E-3"/>
    <x v="0"/>
    <n v="-65.850000000000364"/>
    <n v="-8.0240294397192942E-3"/>
    <x v="1"/>
  </r>
  <r>
    <d v="2016-06-15T00:00:00"/>
    <n v="8139.4"/>
    <n v="8213.2000000000007"/>
    <n v="8123.15"/>
    <n v="8206.6"/>
    <n v="174953935"/>
    <n v="6945.89"/>
    <x v="4"/>
    <x v="5"/>
    <s v="Wed"/>
    <s v="Jun-2016"/>
    <s v=""/>
    <n v="67.200000000000728"/>
    <n v="8.2561368159816111E-3"/>
    <x v="0"/>
    <n v="97.75"/>
    <n v="1.2054730325508549E-2"/>
    <x v="0"/>
  </r>
  <r>
    <d v="2016-06-14T00:00:00"/>
    <n v="8134.4"/>
    <n v="8134.95"/>
    <n v="8069.5"/>
    <n v="8108.85"/>
    <n v="150042362"/>
    <n v="6003.23"/>
    <x v="4"/>
    <x v="5"/>
    <s v="Tue"/>
    <s v="Jun-2016"/>
    <s v=""/>
    <n v="-25.549999999999272"/>
    <n v="-3.1409815106214684E-3"/>
    <x v="0"/>
    <n v="-1.75"/>
    <n v="-2.1576702093556579E-4"/>
    <x v="1"/>
  </r>
  <r>
    <d v="2016-06-13T00:00:00"/>
    <n v="8102.25"/>
    <n v="8125.25"/>
    <n v="8063.9"/>
    <n v="8110.6"/>
    <n v="174916286"/>
    <n v="7343.99"/>
    <x v="4"/>
    <x v="5"/>
    <s v="Mon"/>
    <s v="Jun-2016"/>
    <s v=""/>
    <n v="8.3500000000003638"/>
    <n v="1.0305779258848299E-3"/>
    <x v="0"/>
    <n v="-59.449999999999818"/>
    <n v="-7.2765772547291408E-3"/>
    <x v="1"/>
  </r>
  <r>
    <d v="2016-06-10T00:00:00"/>
    <n v="8180.25"/>
    <n v="8265.6"/>
    <n v="8162.85"/>
    <n v="8170.05"/>
    <n v="187757375"/>
    <n v="7853.83"/>
    <x v="4"/>
    <x v="5"/>
    <s v="Fri"/>
    <s v="Jun-2016"/>
    <s v=""/>
    <n v="-10.199999999999818"/>
    <n v="-1.2469056569175535E-3"/>
    <x v="0"/>
    <n v="-33.550000000000182"/>
    <n v="-4.0896679506558318E-3"/>
    <x v="1"/>
  </r>
  <r>
    <d v="2016-06-09T00:00:00"/>
    <n v="8273.35"/>
    <n v="8273.35"/>
    <n v="8184.6"/>
    <n v="8203.6"/>
    <n v="180293039"/>
    <n v="7973.1"/>
    <x v="4"/>
    <x v="5"/>
    <s v="Thu"/>
    <s v="Jun-2016"/>
    <s v="Expiry"/>
    <n v="-69.75"/>
    <n v="-8.4306840638918943E-3"/>
    <x v="0"/>
    <n v="-69.449999999998909"/>
    <n v="-8.3947274584341824E-3"/>
    <x v="1"/>
  </r>
  <r>
    <d v="2016-06-08T00:00:00"/>
    <n v="8285.5"/>
    <n v="8288.9"/>
    <n v="8252.0499999999993"/>
    <n v="8273.0499999999993"/>
    <n v="179710369"/>
    <n v="7614.02"/>
    <x v="4"/>
    <x v="5"/>
    <s v="Wed"/>
    <s v="Jun-2016"/>
    <s v=""/>
    <n v="-12.450000000000728"/>
    <n v="-1.5026250678897746E-3"/>
    <x v="0"/>
    <n v="6.5999999999985448"/>
    <n v="7.9840802279074381E-4"/>
    <x v="1"/>
  </r>
  <r>
    <d v="2016-06-07T00:00:00"/>
    <n v="8235.5499999999993"/>
    <n v="8294.9500000000007"/>
    <n v="8216.4"/>
    <n v="8266.4500000000007"/>
    <n v="249365706"/>
    <n v="10462.49"/>
    <x v="4"/>
    <x v="5"/>
    <s v="Tue"/>
    <s v="Jun-2016"/>
    <s v=""/>
    <n v="30.900000000001455"/>
    <n v="3.7520262763265913E-3"/>
    <x v="0"/>
    <n v="65.400000000001455"/>
    <n v="7.9745886197500875E-3"/>
    <x v="1"/>
  </r>
  <r>
    <d v="2016-06-06T00:00:00"/>
    <n v="8228.75"/>
    <n v="8234.7000000000007"/>
    <n v="8186.05"/>
    <n v="8201.0499999999993"/>
    <n v="176885226"/>
    <n v="7657.92"/>
    <x v="4"/>
    <x v="5"/>
    <s v="Mon"/>
    <s v="Jun-2016"/>
    <s v=""/>
    <n v="-27.700000000000728"/>
    <n v="-3.3662463922224796E-3"/>
    <x v="0"/>
    <n v="-19.75"/>
    <n v="-2.4024425846632933E-3"/>
    <x v="1"/>
  </r>
  <r>
    <d v="2016-06-03T00:00:00"/>
    <n v="8246.2000000000007"/>
    <n v="8262"/>
    <n v="8209.85"/>
    <n v="8220.7999999999993"/>
    <n v="390652017"/>
    <n v="10762.52"/>
    <x v="4"/>
    <x v="5"/>
    <s v="Fri"/>
    <s v="Jun-2016"/>
    <s v=""/>
    <n v="-25.400000000001455"/>
    <n v="-3.0802066406346502E-3"/>
    <x v="0"/>
    <n v="1.8499999999985448"/>
    <n v="2.250895795689893E-4"/>
    <x v="1"/>
  </r>
  <r>
    <d v="2016-06-02T00:00:00"/>
    <n v="8156.9"/>
    <n v="8229.5"/>
    <n v="8154.75"/>
    <n v="8218.9500000000007"/>
    <n v="187316365"/>
    <n v="8389.69"/>
    <x v="4"/>
    <x v="5"/>
    <s v="Thu"/>
    <s v="Jun-2016"/>
    <s v="Expiry"/>
    <n v="62.050000000001091"/>
    <n v="7.6070566023858444E-3"/>
    <x v="0"/>
    <n v="39.000000000000909"/>
    <n v="4.7677553041278872E-3"/>
    <x v="1"/>
  </r>
  <r>
    <d v="2016-06-01T00:00:00"/>
    <n v="8179.2"/>
    <n v="8215.35"/>
    <n v="8171.05"/>
    <n v="8179.95"/>
    <n v="200371829"/>
    <n v="8408.5300000000007"/>
    <x v="4"/>
    <x v="5"/>
    <s v="Wed"/>
    <s v="Jun-2016"/>
    <s v=""/>
    <n v="0.75"/>
    <n v="9.1696009389671357E-5"/>
    <x v="0"/>
    <n v="19.849999999999454"/>
    <n v="2.4325682283304682E-3"/>
    <x v="1"/>
  </r>
  <r>
    <d v="2016-05-31T00:00:00"/>
    <n v="8209.85"/>
    <n v="8213.6"/>
    <n v="8134.3"/>
    <n v="8160.1"/>
    <n v="485645737"/>
    <n v="21491.53"/>
    <x v="4"/>
    <x v="6"/>
    <s v="Tue"/>
    <s v="May-2016"/>
    <s v=""/>
    <n v="-49.75"/>
    <n v="-6.0597940279055037E-3"/>
    <x v="0"/>
    <n v="-18.399999999999636"/>
    <n v="-2.2498013083083251E-3"/>
    <x v="1"/>
  </r>
  <r>
    <d v="2016-05-30T00:00:00"/>
    <n v="8166.5"/>
    <n v="8200"/>
    <n v="8150.8"/>
    <n v="8178.5"/>
    <n v="255086293"/>
    <n v="9199.3799999999992"/>
    <x v="4"/>
    <x v="6"/>
    <s v="Mon"/>
    <s v="May-2016"/>
    <s v=""/>
    <n v="12"/>
    <n v="1.4694177432192494E-3"/>
    <x v="0"/>
    <n v="21.850000000000364"/>
    <n v="2.6787958291701083E-3"/>
    <x v="1"/>
  </r>
  <r>
    <d v="2016-05-27T00:00:00"/>
    <n v="8081.95"/>
    <n v="8164.2"/>
    <n v="8077.05"/>
    <n v="8156.65"/>
    <n v="268963949"/>
    <n v="10607.22"/>
    <x v="4"/>
    <x v="6"/>
    <s v="Fri"/>
    <s v="May-2016"/>
    <s v=""/>
    <n v="74.699999999999818"/>
    <n v="9.2428188741578241E-3"/>
    <x v="0"/>
    <n v="87"/>
    <n v="1.0781136728358728E-2"/>
    <x v="0"/>
  </r>
  <r>
    <d v="2016-05-26T00:00:00"/>
    <n v="7974.45"/>
    <n v="8083"/>
    <n v="7948.5"/>
    <n v="8069.65"/>
    <n v="272456307"/>
    <n v="12422"/>
    <x v="4"/>
    <x v="6"/>
    <s v="Thu"/>
    <s v="May-2016"/>
    <s v="Expiry"/>
    <n v="95.199999999999818"/>
    <n v="1.1938127394365733E-2"/>
    <x v="2"/>
    <n v="134.75"/>
    <n v="1.698194054115364E-2"/>
    <x v="0"/>
  </r>
  <r>
    <d v="2016-05-25T00:00:00"/>
    <n v="7811.8"/>
    <n v="7941.2"/>
    <n v="7809.3"/>
    <n v="7934.9"/>
    <n v="181636649"/>
    <n v="8202.39"/>
    <x v="4"/>
    <x v="6"/>
    <s v="Wed"/>
    <s v="May-2016"/>
    <s v=""/>
    <n v="123.09999999999945"/>
    <n v="1.5758211935789378E-2"/>
    <x v="2"/>
    <n v="186.04999999999927"/>
    <n v="2.4010014389231855E-2"/>
    <x v="2"/>
  </r>
  <r>
    <d v="2016-05-24T00:00:00"/>
    <n v="7738.05"/>
    <n v="7761.55"/>
    <n v="7715.8"/>
    <n v="7748.85"/>
    <n v="151538169"/>
    <n v="6119.23"/>
    <x v="4"/>
    <x v="6"/>
    <s v="Tue"/>
    <s v="May-2016"/>
    <s v=""/>
    <n v="10.800000000000182"/>
    <n v="1.3957004671719855E-3"/>
    <x v="0"/>
    <n v="17.800000000000182"/>
    <n v="2.3024039425434037E-3"/>
    <x v="1"/>
  </r>
  <r>
    <d v="2016-05-23T00:00:00"/>
    <n v="7813.95"/>
    <n v="7820.6"/>
    <n v="7722.2"/>
    <n v="7731.05"/>
    <n v="177347948"/>
    <n v="7141.74"/>
    <x v="4"/>
    <x v="6"/>
    <s v="Mon"/>
    <s v="May-2016"/>
    <s v=""/>
    <n v="-82.899999999999636"/>
    <n v="-1.0609230926739951E-2"/>
    <x v="2"/>
    <n v="-18.649999999999636"/>
    <n v="-2.4065447694749005E-3"/>
    <x v="1"/>
  </r>
  <r>
    <d v="2016-05-20T00:00:00"/>
    <n v="7792.2"/>
    <n v="7812.4"/>
    <n v="7735.75"/>
    <n v="7749.7"/>
    <n v="161889432"/>
    <n v="6798.89"/>
    <x v="4"/>
    <x v="6"/>
    <s v="Fri"/>
    <s v="May-2016"/>
    <s v=""/>
    <n v="-42.5"/>
    <n v="-5.4541721208387879E-3"/>
    <x v="0"/>
    <n v="-33.699999999999818"/>
    <n v="-4.3297273685021734E-3"/>
    <x v="1"/>
  </r>
  <r>
    <d v="2016-05-19T00:00:00"/>
    <n v="7875.5"/>
    <n v="7876.2"/>
    <n v="7766.8"/>
    <n v="7783.4"/>
    <n v="175711829"/>
    <n v="7163.38"/>
    <x v="4"/>
    <x v="6"/>
    <s v="Thu"/>
    <s v="May-2016"/>
    <s v="Expiry"/>
    <n v="-92.100000000000364"/>
    <n v="-1.1694495587581786E-2"/>
    <x v="2"/>
    <n v="-86.75"/>
    <n v="-1.1022661575700591E-2"/>
    <x v="0"/>
  </r>
  <r>
    <d v="2016-05-18T00:00:00"/>
    <n v="7846.75"/>
    <n v="7882.05"/>
    <n v="7810.75"/>
    <n v="7870.15"/>
    <n v="161169418"/>
    <n v="7333.13"/>
    <x v="4"/>
    <x v="6"/>
    <s v="Wed"/>
    <s v="May-2016"/>
    <s v=""/>
    <n v="23.399999999999636"/>
    <n v="2.9821263580462787E-3"/>
    <x v="0"/>
    <n v="-20.600000000000364"/>
    <n v="-2.6106517124481659E-3"/>
    <x v="1"/>
  </r>
  <r>
    <d v="2016-05-17T00:00:00"/>
    <n v="7896.85"/>
    <n v="7940.1"/>
    <n v="7879.7"/>
    <n v="7890.75"/>
    <n v="189140810"/>
    <n v="8195.9500000000007"/>
    <x v="4"/>
    <x v="6"/>
    <s v="Tue"/>
    <s v="May-2016"/>
    <s v=""/>
    <n v="-6.1000000000003638"/>
    <n v="-7.7245990489883476E-4"/>
    <x v="0"/>
    <n v="30"/>
    <n v="3.8164297299875965E-3"/>
    <x v="1"/>
  </r>
  <r>
    <d v="2016-05-16T00:00:00"/>
    <n v="7831.2"/>
    <n v="7873.9"/>
    <n v="7772.15"/>
    <n v="7860.75"/>
    <n v="211547775"/>
    <n v="7790.24"/>
    <x v="4"/>
    <x v="6"/>
    <s v="Mon"/>
    <s v="May-2016"/>
    <s v=""/>
    <n v="29.550000000000182"/>
    <n v="3.7733680661967747E-3"/>
    <x v="0"/>
    <n v="45.850000000000364"/>
    <n v="5.8669976583194108E-3"/>
    <x v="1"/>
  </r>
  <r>
    <d v="2016-05-13T00:00:00"/>
    <n v="7881"/>
    <n v="7881"/>
    <n v="7784.2"/>
    <n v="7814.9"/>
    <n v="185061782"/>
    <n v="10152.08"/>
    <x v="4"/>
    <x v="6"/>
    <s v="Fri"/>
    <s v="May-2016"/>
    <s v=""/>
    <n v="-66.100000000000364"/>
    <n v="-8.3872604999366031E-3"/>
    <x v="0"/>
    <n v="-85.5"/>
    <n v="-1.0822236848767151E-2"/>
    <x v="0"/>
  </r>
  <r>
    <d v="2016-05-12T00:00:00"/>
    <n v="7871.45"/>
    <n v="7916.05"/>
    <n v="7849.65"/>
    <n v="7900.4"/>
    <n v="157444918"/>
    <n v="7171.91"/>
    <x v="4"/>
    <x v="6"/>
    <s v="Thu"/>
    <s v="May-2016"/>
    <s v="Expiry"/>
    <n v="28.949999999999818"/>
    <n v="3.6778484269098855E-3"/>
    <x v="0"/>
    <n v="51.549999999999272"/>
    <n v="6.5678411487032204E-3"/>
    <x v="1"/>
  </r>
  <r>
    <d v="2016-05-11T00:00:00"/>
    <n v="7804.65"/>
    <n v="7893.1"/>
    <n v="7780.9"/>
    <n v="7848.85"/>
    <n v="220712496"/>
    <n v="9394.0499999999993"/>
    <x v="4"/>
    <x v="6"/>
    <s v="Wed"/>
    <s v="May-2016"/>
    <s v=""/>
    <n v="44.200000000000728"/>
    <n v="5.6632904742686388E-3"/>
    <x v="0"/>
    <n v="-38.949999999999818"/>
    <n v="-4.9380055275234942E-3"/>
    <x v="1"/>
  </r>
  <r>
    <d v="2016-05-10T00:00:00"/>
    <n v="7873.55"/>
    <n v="7896.9"/>
    <n v="7837.7"/>
    <n v="7887.8"/>
    <n v="166957276"/>
    <n v="7306.72"/>
    <x v="4"/>
    <x v="6"/>
    <s v="Tue"/>
    <s v="May-2016"/>
    <s v=""/>
    <n v="14.25"/>
    <n v="1.8098570530446876E-3"/>
    <x v="0"/>
    <n v="21.75"/>
    <n v="2.7650472600606402E-3"/>
    <x v="1"/>
  </r>
  <r>
    <d v="2016-05-09T00:00:00"/>
    <n v="7755.25"/>
    <n v="7873.65"/>
    <n v="7753.55"/>
    <n v="7866.05"/>
    <n v="165616829"/>
    <n v="7559.77"/>
    <x v="4"/>
    <x v="6"/>
    <s v="Mon"/>
    <s v="May-2016"/>
    <s v=""/>
    <n v="110.80000000000018"/>
    <n v="1.4287095838303109E-2"/>
    <x v="2"/>
    <n v="132.60000000000036"/>
    <n v="1.7146293051613491E-2"/>
    <x v="0"/>
  </r>
  <r>
    <d v="2016-05-06T00:00:00"/>
    <n v="7717.65"/>
    <n v="7738.9"/>
    <n v="7678.35"/>
    <n v="7733.45"/>
    <n v="168662226"/>
    <n v="6296.51"/>
    <x v="4"/>
    <x v="6"/>
    <s v="Fri"/>
    <s v="May-2016"/>
    <s v=""/>
    <n v="15.800000000000182"/>
    <n v="2.0472553173569909E-3"/>
    <x v="0"/>
    <n v="-2.0500000000001819"/>
    <n v="-2.6501195785665852E-4"/>
    <x v="1"/>
  </r>
  <r>
    <d v="2016-05-05T00:00:00"/>
    <n v="7731"/>
    <n v="7777.55"/>
    <n v="7706.85"/>
    <n v="7735.5"/>
    <n v="190792828"/>
    <n v="8089.45"/>
    <x v="4"/>
    <x v="6"/>
    <s v="Thu"/>
    <s v="May-2016"/>
    <s v="Expiry"/>
    <n v="4.5"/>
    <n v="5.8207217694994178E-4"/>
    <x v="0"/>
    <n v="28.949999999999818"/>
    <n v="3.756544757381684E-3"/>
    <x v="1"/>
  </r>
  <r>
    <d v="2016-05-04T00:00:00"/>
    <n v="7724.15"/>
    <n v="7749"/>
    <n v="7697.25"/>
    <n v="7706.55"/>
    <n v="205939089"/>
    <n v="7816.27"/>
    <x v="4"/>
    <x v="6"/>
    <s v="Wed"/>
    <s v="May-2016"/>
    <s v=""/>
    <n v="-17.599999999999454"/>
    <n v="-2.278567868309064E-3"/>
    <x v="0"/>
    <n v="-40.449999999999818"/>
    <n v="-5.221376016522501E-3"/>
    <x v="1"/>
  </r>
  <r>
    <d v="2016-05-03T00:00:00"/>
    <n v="7824.8"/>
    <n v="7890.25"/>
    <n v="7735.15"/>
    <n v="7747"/>
    <n v="192271370"/>
    <n v="8536.83"/>
    <x v="4"/>
    <x v="6"/>
    <s v="Tue"/>
    <s v="May-2016"/>
    <s v=""/>
    <n v="-77.800000000000182"/>
    <n v="-9.9427461404764574E-3"/>
    <x v="0"/>
    <n v="-58.899999999999636"/>
    <n v="-7.5455745013386843E-3"/>
    <x v="1"/>
  </r>
  <r>
    <d v="2016-05-02T00:00:00"/>
    <n v="7822.7"/>
    <n v="7829.8"/>
    <n v="7777.3"/>
    <n v="7805.9"/>
    <n v="150818181"/>
    <n v="6079.16"/>
    <x v="4"/>
    <x v="6"/>
    <s v="Mon"/>
    <s v="May-2016"/>
    <s v=""/>
    <n v="-16.800000000000182"/>
    <n v="-2.1475960985337778E-3"/>
    <x v="0"/>
    <n v="-43.900000000000546"/>
    <n v="-5.5924991719534948E-3"/>
    <x v="1"/>
  </r>
  <r>
    <d v="2016-04-29T00:00:00"/>
    <n v="7844.25"/>
    <n v="7889.05"/>
    <n v="7788.7"/>
    <n v="7849.8"/>
    <n v="251227047"/>
    <n v="9872.58"/>
    <x v="4"/>
    <x v="7"/>
    <s v="Fri"/>
    <s v="Apr-2016"/>
    <s v=""/>
    <n v="5.5500000000001819"/>
    <n v="7.0752461994456851E-4"/>
    <x v="0"/>
    <n v="2.5500000000001819"/>
    <n v="3.2495460193063583E-4"/>
    <x v="1"/>
  </r>
  <r>
    <d v="2016-04-28T00:00:00"/>
    <n v="7967.4"/>
    <n v="7992"/>
    <n v="7834.45"/>
    <n v="7847.25"/>
    <n v="301485186"/>
    <n v="14943.3"/>
    <x v="4"/>
    <x v="7"/>
    <s v="Thu"/>
    <s v="Apr-2016"/>
    <s v="Expiry"/>
    <n v="-120.14999999999964"/>
    <n v="-1.5080201822426342E-2"/>
    <x v="2"/>
    <n v="-132.64999999999964"/>
    <n v="-1.6623015326006546E-2"/>
    <x v="0"/>
  </r>
  <r>
    <d v="2016-04-27T00:00:00"/>
    <n v="7942"/>
    <n v="7991"/>
    <n v="7940.55"/>
    <n v="7979.9"/>
    <n v="213174058"/>
    <n v="9669.0400000000009"/>
    <x v="4"/>
    <x v="7"/>
    <s v="Wed"/>
    <s v="Apr-2016"/>
    <s v=""/>
    <n v="37.899999999999636"/>
    <n v="4.7720977083857514E-3"/>
    <x v="0"/>
    <n v="17.25"/>
    <n v="2.1663642129190661E-3"/>
    <x v="1"/>
  </r>
  <r>
    <d v="2016-04-26T00:00:00"/>
    <n v="7828.15"/>
    <n v="7974.5"/>
    <n v="7822.55"/>
    <n v="7962.65"/>
    <n v="208656803"/>
    <n v="9686.2099999999991"/>
    <x v="4"/>
    <x v="7"/>
    <s v="Tue"/>
    <s v="Apr-2016"/>
    <s v=""/>
    <n v="134.5"/>
    <n v="1.7181581855227609E-2"/>
    <x v="2"/>
    <n v="107.59999999999945"/>
    <n v="1.3698194155352219E-2"/>
    <x v="0"/>
  </r>
  <r>
    <d v="2016-04-25T00:00:00"/>
    <n v="7894.8"/>
    <n v="7911"/>
    <n v="7827"/>
    <n v="7855.05"/>
    <n v="150776959"/>
    <n v="7362.13"/>
    <x v="4"/>
    <x v="7"/>
    <s v="Mon"/>
    <s v="Apr-2016"/>
    <s v=""/>
    <n v="-39.75"/>
    <n v="-5.0349597203222371E-3"/>
    <x v="0"/>
    <n v="-44.25"/>
    <n v="-5.6017621814591165E-3"/>
    <x v="1"/>
  </r>
  <r>
    <d v="2016-04-22T00:00:00"/>
    <n v="7891.8"/>
    <n v="7923.35"/>
    <n v="7873.35"/>
    <n v="7899.3"/>
    <n v="188988540"/>
    <n v="7714.04"/>
    <x v="4"/>
    <x v="7"/>
    <s v="Fri"/>
    <s v="Apr-2016"/>
    <s v=""/>
    <n v="7.5"/>
    <n v="9.5035353151372304E-4"/>
    <x v="0"/>
    <n v="-12.75"/>
    <n v="-1.6114660549415131E-3"/>
    <x v="1"/>
  </r>
  <r>
    <d v="2016-04-21T00:00:00"/>
    <n v="7953.65"/>
    <n v="7978.45"/>
    <n v="7884.1"/>
    <n v="7912.05"/>
    <n v="230577117"/>
    <n v="9613.2999999999993"/>
    <x v="4"/>
    <x v="7"/>
    <s v="Thu"/>
    <s v="Apr-2016"/>
    <s v="Expiry"/>
    <n v="-41.599999999999454"/>
    <n v="-5.2303030684024889E-3"/>
    <x v="0"/>
    <n v="-2.6999999999998181"/>
    <n v="-3.4113522221167035E-4"/>
    <x v="1"/>
  </r>
  <r>
    <d v="2016-04-20T00:00:00"/>
    <n v="7950.05"/>
    <n v="7950.4"/>
    <n v="7877.55"/>
    <n v="7914.75"/>
    <n v="211630060"/>
    <n v="10069.83"/>
    <x v="4"/>
    <x v="7"/>
    <s v="Wed"/>
    <s v="Apr-2016"/>
    <s v=""/>
    <n v="-35.300000000000182"/>
    <n v="-4.4402236463921838E-3"/>
    <x v="0"/>
    <n v="5.0000000000181899E-2"/>
    <n v="6.3173588386397333E-6"/>
    <x v="1"/>
  </r>
  <r>
    <d v="2016-04-18T00:00:00"/>
    <n v="7908.15"/>
    <n v="7920.6"/>
    <n v="7842.75"/>
    <n v="7914.7"/>
    <n v="190258561"/>
    <n v="10356.030000000001"/>
    <x v="4"/>
    <x v="7"/>
    <s v="Mon"/>
    <s v="Apr-2016"/>
    <s v=""/>
    <n v="6.5500000000001819"/>
    <n v="8.2825945385459076E-4"/>
    <x v="0"/>
    <n v="64.25"/>
    <n v="8.1842442152997609E-3"/>
    <x v="1"/>
  </r>
  <r>
    <d v="2016-04-13T00:00:00"/>
    <n v="7777.15"/>
    <n v="7864.8"/>
    <n v="7772.2"/>
    <n v="7850.45"/>
    <n v="227217288"/>
    <n v="10071.44"/>
    <x v="4"/>
    <x v="7"/>
    <s v="Wed"/>
    <s v="Apr-2016"/>
    <s v=""/>
    <n v="73.300000000000182"/>
    <n v="9.4250464501777886E-3"/>
    <x v="0"/>
    <n v="141.5"/>
    <n v="1.8355288333690063E-2"/>
    <x v="0"/>
  </r>
  <r>
    <d v="2016-04-12T00:00:00"/>
    <n v="7669.25"/>
    <n v="7717.4"/>
    <n v="7663.35"/>
    <n v="7708.95"/>
    <n v="168508978"/>
    <n v="6945.44"/>
    <x v="4"/>
    <x v="7"/>
    <s v="Tue"/>
    <s v="Apr-2016"/>
    <s v=""/>
    <n v="39.699999999999818"/>
    <n v="5.1765166085340573E-3"/>
    <x v="0"/>
    <n v="37.550000000000182"/>
    <n v="4.8948040774826219E-3"/>
    <x v="1"/>
  </r>
  <r>
    <d v="2016-04-11T00:00:00"/>
    <n v="7577.8"/>
    <n v="7678.8"/>
    <n v="7516.85"/>
    <n v="7671.4"/>
    <n v="185353268"/>
    <n v="7055.61"/>
    <x v="4"/>
    <x v="7"/>
    <s v="Mon"/>
    <s v="Apr-2016"/>
    <s v=""/>
    <n v="93.599999999999454"/>
    <n v="1.2351869935865218E-2"/>
    <x v="2"/>
    <n v="116.19999999999982"/>
    <n v="1.5380135535789896E-2"/>
    <x v="0"/>
  </r>
  <r>
    <d v="2016-04-08T00:00:00"/>
    <n v="7542.35"/>
    <n v="7569.35"/>
    <n v="7526.7"/>
    <n v="7555.2"/>
    <n v="147816460"/>
    <n v="5981.23"/>
    <x v="4"/>
    <x v="7"/>
    <s v="Fri"/>
    <s v="Apr-2016"/>
    <s v=""/>
    <n v="12.849999999999454"/>
    <n v="1.7037130337360974E-3"/>
    <x v="0"/>
    <n v="8.75"/>
    <n v="1.1594855859377588E-3"/>
    <x v="1"/>
  </r>
  <r>
    <d v="2016-04-07T00:00:00"/>
    <n v="7630.4"/>
    <n v="7630.75"/>
    <n v="7535.85"/>
    <n v="7546.45"/>
    <n v="241684050"/>
    <n v="7709.23"/>
    <x v="4"/>
    <x v="7"/>
    <s v="Thu"/>
    <s v="Apr-2016"/>
    <s v="Expiry"/>
    <n v="-83.949999999999818"/>
    <n v="-1.1002044453763869E-2"/>
    <x v="2"/>
    <n v="-67.900000000000546"/>
    <n v="-8.9173731178630537E-3"/>
    <x v="1"/>
  </r>
  <r>
    <d v="2016-04-06T00:00:00"/>
    <n v="7636.05"/>
    <n v="7638.65"/>
    <n v="7591.75"/>
    <n v="7614.35"/>
    <n v="170653808"/>
    <n v="6802.69"/>
    <x v="4"/>
    <x v="7"/>
    <s v="Wed"/>
    <s v="Apr-2016"/>
    <s v=""/>
    <n v="-21.699999999999818"/>
    <n v="-2.8417833827698636E-3"/>
    <x v="0"/>
    <n v="11.150000000000546"/>
    <n v="1.4664877946128664E-3"/>
    <x v="1"/>
  </r>
  <r>
    <d v="2016-04-05T00:00:00"/>
    <n v="7736.3"/>
    <n v="7736.3"/>
    <n v="7588.65"/>
    <n v="7603.2"/>
    <n v="210126897"/>
    <n v="8412.34"/>
    <x v="4"/>
    <x v="7"/>
    <s v="Tue"/>
    <s v="Apr-2016"/>
    <s v=""/>
    <n v="-133.10000000000036"/>
    <n v="-1.720460685340542E-2"/>
    <x v="2"/>
    <n v="-155.60000000000036"/>
    <n v="-2.005464762592158E-2"/>
    <x v="2"/>
  </r>
  <r>
    <d v="2016-04-04T00:00:00"/>
    <n v="7733.15"/>
    <n v="7764.45"/>
    <n v="7704.4"/>
    <n v="7758.8"/>
    <n v="160277940"/>
    <n v="6506.44"/>
    <x v="4"/>
    <x v="7"/>
    <s v="Mon"/>
    <s v="Apr-2016"/>
    <s v=""/>
    <n v="25.650000000000546"/>
    <n v="3.3168889779715311E-3"/>
    <x v="0"/>
    <n v="45.75"/>
    <n v="5.9315056948937191E-3"/>
    <x v="1"/>
  </r>
  <r>
    <d v="2016-04-01T00:00:00"/>
    <n v="7718.05"/>
    <n v="7740.15"/>
    <n v="7666.1"/>
    <n v="7713.05"/>
    <n v="189571551"/>
    <n v="8118.47"/>
    <x v="4"/>
    <x v="7"/>
    <s v="Fri"/>
    <s v="Apr-2016"/>
    <s v=""/>
    <n v="-5"/>
    <n v="-6.4783203011123272E-4"/>
    <x v="0"/>
    <n v="-25.349999999999454"/>
    <n v="-3.2758709810812902E-3"/>
    <x v="1"/>
  </r>
  <r>
    <d v="2016-03-31T00:00:00"/>
    <n v="7727.65"/>
    <n v="7777.6"/>
    <n v="7702"/>
    <n v="7738.4"/>
    <n v="391914059"/>
    <n v="15918.74"/>
    <x v="4"/>
    <x v="8"/>
    <s v="Thu"/>
    <s v="Mar-2016"/>
    <s v="Expiry"/>
    <n v="10.75"/>
    <n v="1.3911085517589435E-3"/>
    <x v="0"/>
    <n v="3.1999999999998181"/>
    <n v="4.1369324645772806E-4"/>
    <x v="1"/>
  </r>
  <r>
    <d v="2016-03-30T00:00:00"/>
    <n v="7651.1"/>
    <n v="7741.95"/>
    <n v="7643.45"/>
    <n v="7735.2"/>
    <n v="239843751"/>
    <n v="9908.6"/>
    <x v="4"/>
    <x v="8"/>
    <s v="Wed"/>
    <s v="Mar-2016"/>
    <s v=""/>
    <n v="84.099999999999454"/>
    <n v="1.0991883520016657E-2"/>
    <x v="2"/>
    <n v="138.19999999999982"/>
    <n v="1.8191391338686299E-2"/>
    <x v="0"/>
  </r>
  <r>
    <d v="2016-03-29T00:00:00"/>
    <n v="7606.55"/>
    <n v="7652.9"/>
    <n v="7582.25"/>
    <n v="7597"/>
    <n v="223493457"/>
    <n v="10474.75"/>
    <x v="4"/>
    <x v="8"/>
    <s v="Tue"/>
    <s v="Mar-2016"/>
    <s v=""/>
    <n v="-9.5500000000001819"/>
    <n v="-1.2554969072707315E-3"/>
    <x v="0"/>
    <n v="-18.100000000000364"/>
    <n v="-2.3768565087786586E-3"/>
    <x v="1"/>
  </r>
  <r>
    <d v="2016-03-28T00:00:00"/>
    <n v="7741"/>
    <n v="7749.4"/>
    <n v="7587.7"/>
    <n v="7615.1"/>
    <n v="249905118"/>
    <n v="10102.36"/>
    <x v="4"/>
    <x v="8"/>
    <s v="Mon"/>
    <s v="Mar-2016"/>
    <s v=""/>
    <n v="-125.89999999999964"/>
    <n v="-1.62640485725358E-2"/>
    <x v="2"/>
    <n v="-101.39999999999964"/>
    <n v="-1.3140672584721005E-2"/>
    <x v="0"/>
  </r>
  <r>
    <d v="2016-03-23T00:00:00"/>
    <n v="7717.45"/>
    <n v="7726.85"/>
    <n v="7670.6"/>
    <n v="7716.5"/>
    <n v="205794773"/>
    <n v="7612.54"/>
    <x v="4"/>
    <x v="8"/>
    <s v="Wed"/>
    <s v="Mar-2016"/>
    <s v=""/>
    <n v="-0.9499999999998181"/>
    <n v="-1.2309765531358391E-4"/>
    <x v="0"/>
    <n v="1.6000000000003638"/>
    <n v="2.0739089294746061E-4"/>
    <x v="1"/>
  </r>
  <r>
    <d v="2016-03-22T00:00:00"/>
    <n v="7695.55"/>
    <n v="7728.2"/>
    <n v="7643.8"/>
    <n v="7714.9"/>
    <n v="215355848"/>
    <n v="8628.0499999999993"/>
    <x v="4"/>
    <x v="8"/>
    <s v="Tue"/>
    <s v="Mar-2016"/>
    <s v=""/>
    <n v="19.349999999999454"/>
    <n v="2.5144401634710259E-3"/>
    <x v="0"/>
    <n v="10.649999999999636"/>
    <n v="1.3823538955770693E-3"/>
    <x v="1"/>
  </r>
  <r>
    <d v="2016-03-21T00:00:00"/>
    <n v="7619.2"/>
    <n v="7713.55"/>
    <n v="7617.7"/>
    <n v="7704.25"/>
    <n v="202853386"/>
    <n v="8381.51"/>
    <x v="4"/>
    <x v="8"/>
    <s v="Mon"/>
    <s v="Mar-2016"/>
    <s v=""/>
    <n v="85.050000000000182"/>
    <n v="1.116258924821506E-2"/>
    <x v="2"/>
    <n v="99.899999999999636"/>
    <n v="1.3137217513659896E-2"/>
    <x v="0"/>
  </r>
  <r>
    <d v="2016-03-18T00:00:00"/>
    <n v="7534.65"/>
    <n v="7613.6"/>
    <n v="7517.9"/>
    <n v="7604.35"/>
    <n v="244727490"/>
    <n v="9971.59"/>
    <x v="4"/>
    <x v="8"/>
    <s v="Fri"/>
    <s v="Mar-2016"/>
    <s v=""/>
    <n v="69.700000000000728"/>
    <n v="9.2505955817457648E-3"/>
    <x v="0"/>
    <n v="91.800000000000182"/>
    <n v="1.2219552615290438E-2"/>
    <x v="0"/>
  </r>
  <r>
    <d v="2016-03-17T00:00:00"/>
    <n v="7557.4"/>
    <n v="7585.3"/>
    <n v="7479.4"/>
    <n v="7512.55"/>
    <n v="247043954"/>
    <n v="9539.89"/>
    <x v="4"/>
    <x v="8"/>
    <s v="Thu"/>
    <s v="Mar-2016"/>
    <s v="Expiry"/>
    <n v="-44.849999999999454"/>
    <n v="-5.9345806758937542E-3"/>
    <x v="0"/>
    <n v="13.800000000000182"/>
    <n v="1.840306717786322E-3"/>
    <x v="1"/>
  </r>
  <r>
    <d v="2016-03-16T00:00:00"/>
    <n v="7457.05"/>
    <n v="7508"/>
    <n v="7405.15"/>
    <n v="7498.75"/>
    <n v="201430035"/>
    <n v="7102.59"/>
    <x v="4"/>
    <x v="8"/>
    <s v="Wed"/>
    <s v="Mar-2016"/>
    <s v=""/>
    <n v="41.699999999999818"/>
    <n v="5.5920236554669496E-3"/>
    <x v="0"/>
    <n v="38.149999999999636"/>
    <n v="5.1135297429160701E-3"/>
    <x v="1"/>
  </r>
  <r>
    <d v="2016-03-15T00:00:00"/>
    <n v="7535.85"/>
    <n v="7545.2"/>
    <n v="7452.8"/>
    <n v="7460.6"/>
    <n v="199653871"/>
    <n v="7577.78"/>
    <x v="4"/>
    <x v="8"/>
    <s v="Tue"/>
    <s v="Mar-2016"/>
    <s v=""/>
    <n v="-75.25"/>
    <n v="-9.9856021550322784E-3"/>
    <x v="0"/>
    <n v="-78.149999999999636"/>
    <n v="-1.0366440059691544E-2"/>
    <x v="0"/>
  </r>
  <r>
    <d v="2016-03-14T00:00:00"/>
    <n v="7542.6"/>
    <n v="7583.7"/>
    <n v="7515.05"/>
    <n v="7538.75"/>
    <n v="172067214"/>
    <n v="6330.45"/>
    <x v="4"/>
    <x v="8"/>
    <s v="Mon"/>
    <s v="Mar-2016"/>
    <s v=""/>
    <n v="-3.8500000000003638"/>
    <n v="-5.1043406782811805E-4"/>
    <x v="0"/>
    <n v="28.550000000000182"/>
    <n v="3.8014966312481936E-3"/>
    <x v="1"/>
  </r>
  <r>
    <d v="2016-03-11T00:00:00"/>
    <n v="7484.85"/>
    <n v="7543.95"/>
    <n v="7460.6"/>
    <n v="7510.2"/>
    <n v="204806572"/>
    <n v="7558.55"/>
    <x v="4"/>
    <x v="8"/>
    <s v="Fri"/>
    <s v="Mar-2016"/>
    <s v=""/>
    <n v="25.349999999999454"/>
    <n v="3.3868414196676559E-3"/>
    <x v="0"/>
    <n v="24.050000000000182"/>
    <n v="3.2125992666457636E-3"/>
    <x v="1"/>
  </r>
  <r>
    <d v="2016-03-10T00:00:00"/>
    <n v="7545.35"/>
    <n v="7547.1"/>
    <n v="7447.4"/>
    <n v="7486.15"/>
    <n v="231584305"/>
    <n v="8875.92"/>
    <x v="4"/>
    <x v="8"/>
    <s v="Thu"/>
    <s v="Mar-2016"/>
    <s v="Expiry"/>
    <n v="-59.200000000000728"/>
    <n v="-7.8458918406701782E-3"/>
    <x v="0"/>
    <n v="-45.650000000000546"/>
    <n v="-6.0609681616612954E-3"/>
    <x v="1"/>
  </r>
  <r>
    <d v="2016-03-09T00:00:00"/>
    <n v="7436.1"/>
    <n v="7539"/>
    <n v="7424.3"/>
    <n v="7531.8"/>
    <n v="252709391"/>
    <n v="9036.2900000000009"/>
    <x v="4"/>
    <x v="8"/>
    <s v="Wed"/>
    <s v="Mar-2016"/>
    <s v=""/>
    <n v="95.699999999999818"/>
    <n v="1.2869649412998724E-2"/>
    <x v="2"/>
    <n v="46.5"/>
    <n v="6.2121758646948013E-3"/>
    <x v="1"/>
  </r>
  <r>
    <d v="2016-03-08T00:00:00"/>
    <n v="7486.4"/>
    <n v="7527.15"/>
    <n v="7442.15"/>
    <n v="7485.3"/>
    <n v="264945393"/>
    <n v="8417.86"/>
    <x v="4"/>
    <x v="8"/>
    <s v="Tue"/>
    <s v="Mar-2016"/>
    <s v=""/>
    <n v="-1.0999999999994543"/>
    <n v="-1.4693310536432121E-4"/>
    <x v="0"/>
    <n v="-5.0000000000181899E-2"/>
    <n v="-6.6797143754376076E-6"/>
    <x v="1"/>
  </r>
  <r>
    <d v="2016-03-04T00:00:00"/>
    <n v="7505.4"/>
    <n v="7505.9"/>
    <n v="7444.1"/>
    <n v="7485.35"/>
    <n v="290441230"/>
    <n v="8135.06"/>
    <x v="4"/>
    <x v="8"/>
    <s v="Fri"/>
    <s v="Mar-2016"/>
    <s v=""/>
    <n v="-20.049999999999272"/>
    <n v="-2.6714099181921382E-3"/>
    <x v="0"/>
    <n v="9.75"/>
    <n v="1.3042431376745678E-3"/>
    <x v="1"/>
  </r>
  <r>
    <d v="2016-03-03T00:00:00"/>
    <n v="7429.55"/>
    <n v="7483.95"/>
    <n v="7406.05"/>
    <n v="7475.6"/>
    <n v="287248532"/>
    <n v="9255.43"/>
    <x v="4"/>
    <x v="8"/>
    <s v="Thu"/>
    <s v="Mar-2016"/>
    <s v="Expiry"/>
    <n v="46.050000000000182"/>
    <n v="6.1982219649911749E-3"/>
    <x v="0"/>
    <n v="106.75"/>
    <n v="1.4486656669629588E-2"/>
    <x v="0"/>
  </r>
  <r>
    <d v="2016-03-02T00:00:00"/>
    <n v="7321.7"/>
    <n v="7380.35"/>
    <n v="7308.15"/>
    <n v="7368.85"/>
    <n v="348965708"/>
    <n v="10983.06"/>
    <x v="4"/>
    <x v="8"/>
    <s v="Wed"/>
    <s v="Mar-2016"/>
    <s v=""/>
    <n v="47.150000000000546"/>
    <n v="6.439761257631499E-3"/>
    <x v="0"/>
    <n v="146.55000000000018"/>
    <n v="2.0291319939631444E-2"/>
    <x v="2"/>
  </r>
  <r>
    <d v="2016-03-01T00:00:00"/>
    <n v="7038.25"/>
    <n v="7235.5"/>
    <n v="7035.1"/>
    <n v="7222.3"/>
    <n v="283561570"/>
    <n v="9896.58"/>
    <x v="4"/>
    <x v="8"/>
    <s v="Tue"/>
    <s v="Mar-2016"/>
    <s v=""/>
    <n v="184.05000000000018"/>
    <n v="2.6149966255816458E-2"/>
    <x v="1"/>
    <n v="235.25"/>
    <n v="3.3669431305057215E-2"/>
    <x v="3"/>
  </r>
  <r>
    <d v="2016-02-29T00:00:00"/>
    <n v="7050.45"/>
    <n v="7094.6"/>
    <n v="6825.8"/>
    <n v="6987.05"/>
    <n v="487969285"/>
    <n v="15992.15"/>
    <x v="4"/>
    <x v="9"/>
    <s v="Mon"/>
    <s v="Feb-2016"/>
    <s v=""/>
    <n v="-63.399999999999636"/>
    <n v="-8.9923338226637495E-3"/>
    <x v="0"/>
    <n v="-42.699999999999818"/>
    <n v="-6.0741847149613885E-3"/>
    <x v="1"/>
  </r>
  <r>
    <d v="2016-02-26T00:00:00"/>
    <n v="7039.3"/>
    <n v="7052.9"/>
    <n v="6985.1"/>
    <n v="7029.75"/>
    <n v="213142575"/>
    <n v="6880.96"/>
    <x v="4"/>
    <x v="9"/>
    <s v="Fri"/>
    <s v="Feb-2016"/>
    <s v=""/>
    <n v="-9.5500000000001819"/>
    <n v="-1.3566689869731624E-3"/>
    <x v="0"/>
    <n v="59.149999999999636"/>
    <n v="8.4856396866840201E-3"/>
    <x v="1"/>
  </r>
  <r>
    <d v="2016-02-25T00:00:00"/>
    <n v="7029.85"/>
    <n v="7034.2"/>
    <n v="6961.4"/>
    <n v="6970.6"/>
    <n v="291932544"/>
    <n v="9090.16"/>
    <x v="4"/>
    <x v="9"/>
    <s v="Thu"/>
    <s v="Feb-2016"/>
    <s v="Expiry"/>
    <n v="-59.25"/>
    <n v="-8.4283448437733367E-3"/>
    <x v="0"/>
    <n v="-48.099999999999454"/>
    <n v="-6.8531209483236859E-3"/>
    <x v="1"/>
  </r>
  <r>
    <d v="2016-02-24T00:00:00"/>
    <n v="7075"/>
    <n v="7090.8"/>
    <n v="7009.75"/>
    <n v="7018.7"/>
    <n v="205898417"/>
    <n v="6497.18"/>
    <x v="4"/>
    <x v="9"/>
    <s v="Wed"/>
    <s v="Feb-2016"/>
    <s v=""/>
    <n v="-56.300000000000182"/>
    <n v="-7.9575971731449015E-3"/>
    <x v="0"/>
    <n v="-90.850000000000364"/>
    <n v="-1.2778586549078404E-2"/>
    <x v="0"/>
  </r>
  <r>
    <d v="2016-02-23T00:00:00"/>
    <n v="7240.3"/>
    <n v="7241.7"/>
    <n v="7090.7"/>
    <n v="7109.55"/>
    <n v="200396978"/>
    <n v="6433.16"/>
    <x v="4"/>
    <x v="9"/>
    <s v="Tue"/>
    <s v="Feb-2016"/>
    <s v=""/>
    <n v="-130.75"/>
    <n v="-1.8058643978840654E-2"/>
    <x v="2"/>
    <n v="-125"/>
    <n v="-1.7278199749811669E-2"/>
    <x v="0"/>
  </r>
  <r>
    <d v="2016-02-22T00:00:00"/>
    <n v="7208.85"/>
    <n v="7252.4"/>
    <n v="7200.7"/>
    <n v="7234.55"/>
    <n v="159162842"/>
    <n v="5832.89"/>
    <x v="4"/>
    <x v="9"/>
    <s v="Mon"/>
    <s v="Feb-2016"/>
    <s v=""/>
    <n v="25.699999999999818"/>
    <n v="3.565062388591775E-3"/>
    <x v="0"/>
    <n v="23.800000000000182"/>
    <n v="3.3006275352772153E-3"/>
    <x v="1"/>
  </r>
  <r>
    <d v="2016-02-19T00:00:00"/>
    <n v="7170.55"/>
    <n v="7226.85"/>
    <n v="7145.95"/>
    <n v="7210.75"/>
    <n v="198206480"/>
    <n v="6156.58"/>
    <x v="4"/>
    <x v="9"/>
    <s v="Fri"/>
    <s v="Feb-2016"/>
    <s v=""/>
    <n v="40.199999999999818"/>
    <n v="5.6062645124850697E-3"/>
    <x v="0"/>
    <n v="19"/>
    <n v="2.6419160844022667E-3"/>
    <x v="1"/>
  </r>
  <r>
    <d v="2016-02-18T00:00:00"/>
    <n v="7177.4"/>
    <n v="7215.1"/>
    <n v="7127.85"/>
    <n v="7191.75"/>
    <n v="254331498"/>
    <n v="8051.51"/>
    <x v="4"/>
    <x v="9"/>
    <s v="Thu"/>
    <s v="Feb-2016"/>
    <s v="Expiry"/>
    <n v="14.350000000000364"/>
    <n v="1.9993312341516933E-3"/>
    <x v="0"/>
    <n v="83.300000000000182"/>
    <n v="1.1718447762873788E-2"/>
    <x v="0"/>
  </r>
  <r>
    <d v="2016-02-17T00:00:00"/>
    <n v="7058.85"/>
    <n v="7123.7"/>
    <n v="6960.65"/>
    <n v="7108.45"/>
    <n v="268017961"/>
    <n v="7686.32"/>
    <x v="4"/>
    <x v="9"/>
    <s v="Wed"/>
    <s v="Feb-2016"/>
    <s v=""/>
    <n v="49.599999999999454"/>
    <n v="7.026640316765401E-3"/>
    <x v="0"/>
    <n v="60.199999999999818"/>
    <n v="8.5411272301634898E-3"/>
    <x v="1"/>
  </r>
  <r>
    <d v="2016-02-16T00:00:00"/>
    <n v="7201.25"/>
    <n v="7204.65"/>
    <n v="7037.7"/>
    <n v="7048.25"/>
    <n v="261607451"/>
    <n v="7638.39"/>
    <x v="4"/>
    <x v="9"/>
    <s v="Tue"/>
    <s v="Feb-2016"/>
    <s v=""/>
    <n v="-153"/>
    <n v="-2.1246311404270093E-2"/>
    <x v="1"/>
    <n v="-114.69999999999982"/>
    <n v="-1.6012955556020888E-2"/>
    <x v="0"/>
  </r>
  <r>
    <d v="2016-02-15T00:00:00"/>
    <n v="7057.35"/>
    <n v="7182.8"/>
    <n v="7056.8"/>
    <n v="7162.95"/>
    <n v="365217073"/>
    <n v="10204.34"/>
    <x v="4"/>
    <x v="9"/>
    <s v="Mon"/>
    <s v="Feb-2016"/>
    <s v=""/>
    <n v="105.59999999999945"/>
    <n v="1.4963123552041411E-2"/>
    <x v="2"/>
    <n v="182"/>
    <n v="2.6070950228837049E-2"/>
    <x v="2"/>
  </r>
  <r>
    <d v="2016-02-12T00:00:00"/>
    <n v="7023.65"/>
    <n v="7034.8"/>
    <n v="6869"/>
    <n v="6980.95"/>
    <n v="344210729"/>
    <n v="11062.63"/>
    <x v="4"/>
    <x v="9"/>
    <s v="Fri"/>
    <s v="Feb-2016"/>
    <s v=""/>
    <n v="-42.699999999999818"/>
    <n v="-6.079460109771959E-3"/>
    <x v="0"/>
    <n v="4.5999999999994543"/>
    <n v="6.5937058777146415E-4"/>
    <x v="1"/>
  </r>
  <r>
    <d v="2016-02-11T00:00:00"/>
    <n v="7203.6"/>
    <n v="7208.65"/>
    <n v="6959.95"/>
    <n v="6976.35"/>
    <n v="301302956"/>
    <n v="9250.27"/>
    <x v="4"/>
    <x v="9"/>
    <s v="Thu"/>
    <s v="Feb-2016"/>
    <s v="Expiry"/>
    <n v="-227.25"/>
    <n v="-3.1546726636681656E-2"/>
    <x v="3"/>
    <n v="-239.34999999999945"/>
    <n v="-3.3170724946990512E-2"/>
    <x v="3"/>
  </r>
  <r>
    <d v="2016-02-10T00:00:00"/>
    <n v="7264.3"/>
    <n v="7271.85"/>
    <n v="7177.75"/>
    <n v="7215.7"/>
    <n v="254481339"/>
    <n v="8129.65"/>
    <x v="4"/>
    <x v="9"/>
    <s v="Wed"/>
    <s v="Feb-2016"/>
    <s v=""/>
    <n v="-48.600000000000364"/>
    <n v="-6.6902523298873065E-3"/>
    <x v="0"/>
    <n v="-82.5"/>
    <n v="-1.1304157189443973E-2"/>
    <x v="0"/>
  </r>
  <r>
    <d v="2016-02-09T00:00:00"/>
    <n v="7303.95"/>
    <n v="7323.45"/>
    <n v="7275.15"/>
    <n v="7298.2"/>
    <n v="218730280"/>
    <n v="7415.13"/>
    <x v="4"/>
    <x v="9"/>
    <s v="Tue"/>
    <s v="Feb-2016"/>
    <s v=""/>
    <n v="-5.75"/>
    <n v="-7.8724525770302374E-4"/>
    <x v="0"/>
    <n v="-89.050000000000182"/>
    <n v="-1.2054553453585594E-2"/>
    <x v="0"/>
  </r>
  <r>
    <d v="2016-02-08T00:00:00"/>
    <n v="7489.7"/>
    <n v="7512.55"/>
    <n v="7363.2"/>
    <n v="7387.25"/>
    <n v="176758985"/>
    <n v="5746.45"/>
    <x v="4"/>
    <x v="9"/>
    <s v="Mon"/>
    <s v="Feb-2016"/>
    <s v=""/>
    <n v="-102.44999999999982"/>
    <n v="-1.3678785532130769E-2"/>
    <x v="2"/>
    <n v="-101.85000000000036"/>
    <n v="-1.3599764991788114E-2"/>
    <x v="0"/>
  </r>
  <r>
    <d v="2016-02-05T00:00:00"/>
    <n v="7418.25"/>
    <n v="7503.15"/>
    <n v="7406.65"/>
    <n v="7489.1"/>
    <n v="257518899"/>
    <n v="8628.24"/>
    <x v="4"/>
    <x v="9"/>
    <s v="Fri"/>
    <s v="Feb-2016"/>
    <s v=""/>
    <n v="70.850000000000364"/>
    <n v="9.5507700603242492E-3"/>
    <x v="0"/>
    <n v="85.100000000000364"/>
    <n v="1.1493787142085408E-2"/>
    <x v="0"/>
  </r>
  <r>
    <d v="2016-02-04T00:00:00"/>
    <n v="7411.45"/>
    <n v="7457.05"/>
    <n v="7365.95"/>
    <n v="7404"/>
    <n v="229563364"/>
    <n v="7465.35"/>
    <x v="4"/>
    <x v="9"/>
    <s v="Thu"/>
    <s v="Feb-2016"/>
    <s v="Expiry"/>
    <n v="-7.4499999999998181"/>
    <n v="-1.0052014113297422E-3"/>
    <x v="0"/>
    <n v="42.199999999999818"/>
    <n v="5.732293732511046E-3"/>
    <x v="1"/>
  </r>
  <r>
    <d v="2016-02-03T00:00:00"/>
    <n v="7392.45"/>
    <n v="7419.4"/>
    <n v="7350.3"/>
    <n v="7361.8"/>
    <n v="197863301"/>
    <n v="6748.17"/>
    <x v="4"/>
    <x v="9"/>
    <s v="Wed"/>
    <s v="Feb-2016"/>
    <s v=""/>
    <n v="-30.649999999999636"/>
    <n v="-4.1461220569634742E-3"/>
    <x v="0"/>
    <n v="-93.75"/>
    <n v="-1.2574525018274977E-2"/>
    <x v="0"/>
  </r>
  <r>
    <d v="2016-02-02T00:00:00"/>
    <n v="7566.65"/>
    <n v="7576.3"/>
    <n v="7428.05"/>
    <n v="7455.55"/>
    <n v="237338907"/>
    <n v="8030.99"/>
    <x v="4"/>
    <x v="9"/>
    <s v="Tue"/>
    <s v="Feb-2016"/>
    <s v=""/>
    <n v="-111.09999999999945"/>
    <n v="-1.4682851724342933E-2"/>
    <x v="2"/>
    <n v="-100.39999999999964"/>
    <n v="-1.3287541606283742E-2"/>
    <x v="0"/>
  </r>
  <r>
    <d v="2016-02-01T00:00:00"/>
    <n v="7589.5"/>
    <n v="7600.45"/>
    <n v="7541.25"/>
    <n v="7555.95"/>
    <n v="206645021"/>
    <n v="8209.5"/>
    <x v="4"/>
    <x v="9"/>
    <s v="Mon"/>
    <s v="Feb-2016"/>
    <s v=""/>
    <n v="-33.550000000000182"/>
    <n v="-4.4205810659463975E-3"/>
    <x v="0"/>
    <n v="-7.6000000000003638"/>
    <n v="-1.0048191656035015E-3"/>
    <x v="1"/>
  </r>
  <r>
    <d v="2016-01-29T00:00:00"/>
    <n v="7413.35"/>
    <n v="7575.65"/>
    <n v="7402.8"/>
    <n v="7563.55"/>
    <n v="307934042"/>
    <n v="11277.33"/>
    <x v="4"/>
    <x v="10"/>
    <s v="Fri"/>
    <s v="Jan-2016"/>
    <s v=""/>
    <n v="150.19999999999982"/>
    <n v="2.0260745816668552E-2"/>
    <x v="1"/>
    <n v="138.90000000000055"/>
    <n v="1.8707952563420574E-2"/>
    <x v="0"/>
  </r>
  <r>
    <d v="2016-01-28T00:00:00"/>
    <n v="7426.5"/>
    <n v="7468.85"/>
    <n v="7409.6"/>
    <n v="7424.65"/>
    <n v="283036298"/>
    <n v="10049.879999999999"/>
    <x v="4"/>
    <x v="10"/>
    <s v="Thu"/>
    <s v="Jan-2016"/>
    <s v="Expiry"/>
    <n v="-1.8500000000003638"/>
    <n v="-2.4910792432510114E-4"/>
    <x v="0"/>
    <n v="-13.100000000000364"/>
    <n v="-1.7612853349467735E-3"/>
    <x v="1"/>
  </r>
  <r>
    <d v="2016-01-27T00:00:00"/>
    <n v="7469.6"/>
    <n v="7477.9"/>
    <n v="7419.7"/>
    <n v="7437.75"/>
    <n v="193389891"/>
    <n v="6834.77"/>
    <x v="4"/>
    <x v="10"/>
    <s v="Wed"/>
    <s v="Jan-2016"/>
    <s v=""/>
    <n v="-31.850000000000364"/>
    <n v="-4.2639498768341491E-3"/>
    <x v="0"/>
    <n v="1.6000000000003638"/>
    <n v="2.151651055990484E-4"/>
    <x v="1"/>
  </r>
  <r>
    <d v="2016-01-25T00:00:00"/>
    <n v="7468.75"/>
    <n v="7487.15"/>
    <n v="7421.2"/>
    <n v="7436.15"/>
    <n v="168202502"/>
    <n v="5910.99"/>
    <x v="4"/>
    <x v="10"/>
    <s v="Mon"/>
    <s v="Jan-2016"/>
    <s v=""/>
    <n v="-32.600000000000364"/>
    <n v="-4.3648535564854048E-3"/>
    <x v="0"/>
    <n v="13.699999999999818"/>
    <n v="1.8457517396546718E-3"/>
    <x v="1"/>
  </r>
  <r>
    <d v="2016-01-22T00:00:00"/>
    <n v="7355.7"/>
    <n v="7433.4"/>
    <n v="7327.6"/>
    <n v="7422.45"/>
    <n v="236282061"/>
    <n v="7666.39"/>
    <x v="4"/>
    <x v="10"/>
    <s v="Fri"/>
    <s v="Jan-2016"/>
    <s v=""/>
    <n v="66.75"/>
    <n v="9.0745952118765037E-3"/>
    <x v="0"/>
    <n v="145.64999999999964"/>
    <n v="2.0015666226912879E-2"/>
    <x v="2"/>
  </r>
  <r>
    <d v="2016-01-21T00:00:00"/>
    <n v="7376.65"/>
    <n v="7398.7"/>
    <n v="7250"/>
    <n v="7276.8"/>
    <n v="248113284"/>
    <n v="9401.16"/>
    <x v="4"/>
    <x v="10"/>
    <s v="Thu"/>
    <s v="Jan-2016"/>
    <s v="Expiry"/>
    <n v="-99.849999999999454"/>
    <n v="-1.3535954667769171E-2"/>
    <x v="2"/>
    <n v="-32.5"/>
    <n v="-4.4463902152052865E-3"/>
    <x v="1"/>
  </r>
  <r>
    <d v="2016-01-20T00:00:00"/>
    <n v="7357"/>
    <n v="7470.9"/>
    <n v="7241.5"/>
    <n v="7309.3"/>
    <n v="232614141"/>
    <n v="8794.16"/>
    <x v="4"/>
    <x v="10"/>
    <s v="Wed"/>
    <s v="Jan-2016"/>
    <s v=""/>
    <n v="-47.699999999999818"/>
    <n v="-6.4836210411852412E-3"/>
    <x v="0"/>
    <n v="-125.80000000000018"/>
    <n v="-1.6919745531331142E-2"/>
    <x v="0"/>
  </r>
  <r>
    <d v="2016-01-19T00:00:00"/>
    <n v="7381.8"/>
    <n v="7462.75"/>
    <n v="7364.15"/>
    <n v="7435.1"/>
    <n v="194068339"/>
    <n v="7038.84"/>
    <x v="4"/>
    <x v="10"/>
    <s v="Tue"/>
    <s v="Jan-2016"/>
    <s v=""/>
    <n v="53.300000000000182"/>
    <n v="7.2204611341407489E-3"/>
    <x v="0"/>
    <n v="84.100000000000364"/>
    <n v="1.1440620323765523E-2"/>
    <x v="0"/>
  </r>
  <r>
    <d v="2016-01-18T00:00:00"/>
    <n v="7420.35"/>
    <n v="7463.65"/>
    <n v="7336.4"/>
    <n v="7351"/>
    <n v="240798183"/>
    <n v="8431.56"/>
    <x v="4"/>
    <x v="10"/>
    <s v="Mon"/>
    <s v="Jan-2016"/>
    <s v=""/>
    <n v="-69.350000000000364"/>
    <n v="-9.3459203406847866E-3"/>
    <x v="0"/>
    <n v="-86.800000000000182"/>
    <n v="-1.1670117507865252E-2"/>
    <x v="0"/>
  </r>
  <r>
    <d v="2016-01-15T00:00:00"/>
    <n v="7561.65"/>
    <n v="7566.5"/>
    <n v="7427.3"/>
    <n v="7437.8"/>
    <n v="203643071"/>
    <n v="8279.07"/>
    <x v="4"/>
    <x v="10"/>
    <s v="Fri"/>
    <s v="Jan-2016"/>
    <s v=""/>
    <n v="-123.84999999999945"/>
    <n v="-1.6378700415914445E-2"/>
    <x v="2"/>
    <n v="-99"/>
    <n v="-1.3135548243286275E-2"/>
    <x v="0"/>
  </r>
  <r>
    <d v="2016-01-14T00:00:00"/>
    <n v="7467.4"/>
    <n v="7604.8"/>
    <n v="7443.8"/>
    <n v="7536.8"/>
    <n v="206988549"/>
    <n v="9246.75"/>
    <x v="4"/>
    <x v="10"/>
    <s v="Thu"/>
    <s v="Jan-2016"/>
    <s v="Expiry"/>
    <n v="69.400000000000546"/>
    <n v="9.2937300800814936E-3"/>
    <x v="0"/>
    <n v="-25.599999999999454"/>
    <n v="-3.385168729503789E-3"/>
    <x v="1"/>
  </r>
  <r>
    <d v="2016-01-13T00:00:00"/>
    <n v="7557.9"/>
    <n v="7590.95"/>
    <n v="7425.8"/>
    <n v="7562.4"/>
    <n v="221908258"/>
    <n v="9585.17"/>
    <x v="4"/>
    <x v="10"/>
    <s v="Wed"/>
    <s v="Jan-2016"/>
    <s v=""/>
    <n v="4.5"/>
    <n v="5.954034850950661E-4"/>
    <x v="0"/>
    <n v="52.099999999999454"/>
    <n v="6.9371396615314235E-3"/>
    <x v="1"/>
  </r>
  <r>
    <d v="2016-01-12T00:00:00"/>
    <n v="7587.2"/>
    <n v="7588.3"/>
    <n v="7487.8"/>
    <n v="7510.3"/>
    <n v="168975973"/>
    <n v="7071.48"/>
    <x v="4"/>
    <x v="10"/>
    <s v="Tue"/>
    <s v="Jan-2016"/>
    <s v=""/>
    <n v="-76.899999999999636"/>
    <n v="-1.0135491353859083E-2"/>
    <x v="2"/>
    <n v="-53.550000000000182"/>
    <n v="-7.0797279163389249E-3"/>
    <x v="1"/>
  </r>
  <r>
    <d v="2016-01-11T00:00:00"/>
    <n v="7527.45"/>
    <n v="7605.1"/>
    <n v="7494.35"/>
    <n v="7563.85"/>
    <n v="194836791"/>
    <n v="7327.15"/>
    <x v="4"/>
    <x v="10"/>
    <s v="Mon"/>
    <s v="Jan-2016"/>
    <s v=""/>
    <n v="36.400000000000546"/>
    <n v="4.8356349095644005E-3"/>
    <x v="0"/>
    <n v="-37.5"/>
    <n v="-4.9333342103705258E-3"/>
    <x v="1"/>
  </r>
  <r>
    <d v="2016-01-08T00:00:00"/>
    <n v="7611.65"/>
    <n v="7634.1"/>
    <n v="7581.05"/>
    <n v="7601.35"/>
    <n v="162348690"/>
    <n v="6753.57"/>
    <x v="4"/>
    <x v="10"/>
    <s v="Fri"/>
    <s v="Jan-2016"/>
    <s v=""/>
    <n v="-10.299999999999272"/>
    <n v="-1.3531888618104186E-3"/>
    <x v="0"/>
    <n v="33.050000000000182"/>
    <n v="4.3668987751542855E-3"/>
    <x v="1"/>
  </r>
  <r>
    <d v="2016-01-07T00:00:00"/>
    <n v="7673.35"/>
    <n v="7674.95"/>
    <n v="7556.6"/>
    <n v="7568.3"/>
    <n v="194732861"/>
    <n v="7803.21"/>
    <x v="4"/>
    <x v="10"/>
    <s v="Thu"/>
    <s v="Jan-2016"/>
    <s v="Expiry"/>
    <n v="-105.05000000000018"/>
    <n v="-1.3690239595483092E-2"/>
    <x v="2"/>
    <n v="-172.69999999999982"/>
    <n v="-2.230977909830769E-2"/>
    <x v="2"/>
  </r>
  <r>
    <d v="2016-01-06T00:00:00"/>
    <n v="7788.05"/>
    <n v="7800.95"/>
    <n v="7721.2"/>
    <n v="7741"/>
    <n v="151715828"/>
    <n v="6722.17"/>
    <x v="4"/>
    <x v="10"/>
    <s v="Wed"/>
    <s v="Jan-2016"/>
    <s v=""/>
    <n v="-47.050000000000182"/>
    <n v="-6.0413068739928709E-3"/>
    <x v="0"/>
    <n v="-43.649999999999636"/>
    <n v="-5.6071885055846617E-3"/>
    <x v="1"/>
  </r>
  <r>
    <d v="2016-01-05T00:00:00"/>
    <n v="7828.4"/>
    <n v="7831.2"/>
    <n v="7763.25"/>
    <n v="7784.65"/>
    <n v="149672973"/>
    <n v="5948.51"/>
    <x v="4"/>
    <x v="10"/>
    <s v="Tue"/>
    <s v="Jan-2016"/>
    <s v=""/>
    <n v="-43.75"/>
    <n v="-5.5886260283071892E-3"/>
    <x v="0"/>
    <n v="-6.6500000000005457"/>
    <n v="-8.5351610129253731E-4"/>
    <x v="1"/>
  </r>
  <r>
    <d v="2016-01-04T00:00:00"/>
    <n v="7924.55"/>
    <n v="7937.55"/>
    <n v="7781.1"/>
    <n v="7791.3"/>
    <n v="138864905"/>
    <n v="5897.08"/>
    <x v="4"/>
    <x v="10"/>
    <s v="Mon"/>
    <s v="Jan-2016"/>
    <s v=""/>
    <n v="-133.25"/>
    <n v="-1.6814834911761552E-2"/>
    <x v="2"/>
    <n v="-171.89999999999964"/>
    <n v="-2.158679927667265E-2"/>
    <x v="2"/>
  </r>
  <r>
    <d v="2016-01-01T00:00:00"/>
    <n v="7938.45"/>
    <n v="7972.55"/>
    <n v="7909.8"/>
    <n v="7963.2"/>
    <n v="64843836"/>
    <n v="2613.91"/>
    <x v="4"/>
    <x v="10"/>
    <s v="Fri"/>
    <s v="Jan-2016"/>
    <s v=""/>
    <n v="24.75"/>
    <n v="3.1177370897341422E-3"/>
    <x v="0"/>
    <n v="16.849999999999454"/>
    <n v="2.1204704046511231E-3"/>
    <x v="1"/>
  </r>
  <r>
    <d v="2015-12-31T00:00:00"/>
    <n v="7897.8"/>
    <n v="7955.55"/>
    <n v="7891.15"/>
    <n v="7946.35"/>
    <n v="155645098"/>
    <n v="6780.85"/>
    <x v="5"/>
    <x v="11"/>
    <s v="Thu"/>
    <s v="Dec-2015"/>
    <s v="Expiry"/>
    <n v="48.550000000000182"/>
    <n v="6.1472815214363725E-3"/>
    <x v="0"/>
    <n v="50.100000000000364"/>
    <n v="6.344783916416066E-3"/>
    <x v="1"/>
  </r>
  <r>
    <d v="2015-12-30T00:00:00"/>
    <n v="7938.6"/>
    <n v="7944.75"/>
    <n v="7889.85"/>
    <n v="7896.25"/>
    <n v="110145855"/>
    <n v="4392.87"/>
    <x v="5"/>
    <x v="11"/>
    <s v="Wed"/>
    <s v="Dec-2015"/>
    <s v=""/>
    <n v="-42.350000000000364"/>
    <n v="-5.3346937747210292E-3"/>
    <x v="0"/>
    <n v="-32.699999999999818"/>
    <n v="-4.1241274065292148E-3"/>
    <x v="1"/>
  </r>
  <r>
    <d v="2015-12-29T00:00:00"/>
    <n v="7929.2"/>
    <n v="7942.15"/>
    <n v="7902.75"/>
    <n v="7928.95"/>
    <n v="116535971"/>
    <n v="4950.3599999999997"/>
    <x v="5"/>
    <x v="11"/>
    <s v="Tue"/>
    <s v="Dec-2015"/>
    <s v=""/>
    <n v="-0.25"/>
    <n v="-3.1529031932603543E-5"/>
    <x v="0"/>
    <n v="3.8000000000001819"/>
    <n v="4.7948619269038215E-4"/>
    <x v="1"/>
  </r>
  <r>
    <d v="2015-12-28T00:00:00"/>
    <n v="7863.2"/>
    <n v="7937.2"/>
    <n v="7863"/>
    <n v="7925.15"/>
    <n v="126737811"/>
    <n v="5755.48"/>
    <x v="5"/>
    <x v="11"/>
    <s v="Mon"/>
    <s v="Dec-2015"/>
    <s v=""/>
    <n v="61.949999999999818"/>
    <n v="7.8784718689591787E-3"/>
    <x v="0"/>
    <n v="64.099999999999454"/>
    <n v="8.1541269932133044E-3"/>
    <x v="1"/>
  </r>
  <r>
    <d v="2015-12-24T00:00:00"/>
    <n v="7888.75"/>
    <n v="7888.75"/>
    <n v="7835.5"/>
    <n v="7861.05"/>
    <n v="96374245"/>
    <n v="3383.99"/>
    <x v="5"/>
    <x v="11"/>
    <s v="Thu"/>
    <s v="Dec-2015"/>
    <s v="Expiry"/>
    <n v="-27.699999999999818"/>
    <n v="-3.5113294248137941E-3"/>
    <x v="0"/>
    <n v="-4.8999999999996362"/>
    <n v="-6.2293810664950018E-4"/>
    <x v="1"/>
  </r>
  <r>
    <d v="2015-12-23T00:00:00"/>
    <n v="7830.45"/>
    <n v="7871.45"/>
    <n v="7826.1"/>
    <n v="7865.95"/>
    <n v="121480721"/>
    <n v="4663.45"/>
    <x v="5"/>
    <x v="11"/>
    <s v="Wed"/>
    <s v="Dec-2015"/>
    <s v=""/>
    <n v="35.5"/>
    <n v="4.5335836382327964E-3"/>
    <x v="0"/>
    <n v="79.849999999999454"/>
    <n v="1.0255455234327771E-2"/>
    <x v="0"/>
  </r>
  <r>
    <d v="2015-12-22T00:00:00"/>
    <n v="7829.4"/>
    <n v="7846.3"/>
    <n v="7776.85"/>
    <n v="7786.1"/>
    <n v="129633328"/>
    <n v="5028.1099999999997"/>
    <x v="5"/>
    <x v="11"/>
    <s v="Tue"/>
    <s v="Dec-2015"/>
    <s v=""/>
    <n v="-43.299999999999272"/>
    <n v="-5.530436559634107E-3"/>
    <x v="0"/>
    <n v="-48.349999999999454"/>
    <n v="-6.1714606641180246E-3"/>
    <x v="1"/>
  </r>
  <r>
    <d v="2015-12-21T00:00:00"/>
    <n v="7745.65"/>
    <n v="7840.75"/>
    <n v="7733.45"/>
    <n v="7834.45"/>
    <n v="130174102"/>
    <n v="5558.38"/>
    <x v="5"/>
    <x v="11"/>
    <s v="Mon"/>
    <s v="Dec-2015"/>
    <s v=""/>
    <n v="88.800000000000182"/>
    <n v="1.1464499428711623E-2"/>
    <x v="2"/>
    <n v="72.5"/>
    <n v="9.3404363594199909E-3"/>
    <x v="1"/>
  </r>
  <r>
    <d v="2015-12-18T00:00:00"/>
    <n v="7828.9"/>
    <n v="7836.15"/>
    <n v="7753.35"/>
    <n v="7761.95"/>
    <n v="197319843"/>
    <n v="8074.5"/>
    <x v="5"/>
    <x v="11"/>
    <s v="Fri"/>
    <s v="Dec-2015"/>
    <s v=""/>
    <n v="-66.949999999999818"/>
    <n v="-8.5516483797212668E-3"/>
    <x v="0"/>
    <n v="-82.400000000000546"/>
    <n v="-1.0504375760898041E-2"/>
    <x v="0"/>
  </r>
  <r>
    <d v="2015-12-17T00:00:00"/>
    <n v="7783.05"/>
    <n v="7852.9"/>
    <n v="7737.55"/>
    <n v="7844.35"/>
    <n v="181256780"/>
    <n v="7367.15"/>
    <x v="5"/>
    <x v="11"/>
    <s v="Thu"/>
    <s v="Dec-2015"/>
    <s v="Expiry"/>
    <n v="61.300000000000182"/>
    <n v="7.8760897077624036E-3"/>
    <x v="0"/>
    <n v="93.450000000000728"/>
    <n v="1.2056664387361563E-2"/>
    <x v="0"/>
  </r>
  <r>
    <d v="2015-12-16T00:00:00"/>
    <n v="7725.25"/>
    <n v="7776.6"/>
    <n v="7715.75"/>
    <n v="7750.9"/>
    <n v="159149338"/>
    <n v="6703.76"/>
    <x v="5"/>
    <x v="11"/>
    <s v="Wed"/>
    <s v="Dec-2015"/>
    <s v=""/>
    <n v="25.649999999999636"/>
    <n v="3.3202808970583006E-3"/>
    <x v="0"/>
    <n v="50"/>
    <n v="6.4927476009297618E-3"/>
    <x v="1"/>
  </r>
  <r>
    <d v="2015-12-15T00:00:00"/>
    <n v="7659.15"/>
    <n v="7705"/>
    <n v="7625.1"/>
    <n v="7700.9"/>
    <n v="138479057"/>
    <n v="6152.14"/>
    <x v="5"/>
    <x v="11"/>
    <s v="Tue"/>
    <s v="Dec-2015"/>
    <s v=""/>
    <n v="41.75"/>
    <n v="5.4509965205016223E-3"/>
    <x v="0"/>
    <n v="50.849999999999454"/>
    <n v="6.6470153789843795E-3"/>
    <x v="1"/>
  </r>
  <r>
    <d v="2015-12-14T00:00:00"/>
    <n v="7558.2"/>
    <n v="7663.95"/>
    <n v="7551.05"/>
    <n v="7650.05"/>
    <n v="153492615"/>
    <n v="6290.42"/>
    <x v="5"/>
    <x v="11"/>
    <s v="Mon"/>
    <s v="Dec-2015"/>
    <s v=""/>
    <n v="91.850000000000364"/>
    <n v="1.215236431954703E-2"/>
    <x v="2"/>
    <n v="39.600000000000364"/>
    <n v="5.2033716797298931E-3"/>
    <x v="1"/>
  </r>
  <r>
    <d v="2015-12-11T00:00:00"/>
    <n v="7699.6"/>
    <n v="7703.05"/>
    <n v="7575.3"/>
    <n v="7610.45"/>
    <n v="172996480"/>
    <n v="6894.44"/>
    <x v="5"/>
    <x v="11"/>
    <s v="Fri"/>
    <s v="Dec-2015"/>
    <s v=""/>
    <n v="-89.150000000000546"/>
    <n v="-1.1578523559665507E-2"/>
    <x v="2"/>
    <n v="-72.850000000000364"/>
    <n v="-9.481602957062768E-3"/>
    <x v="1"/>
  </r>
  <r>
    <d v="2015-12-10T00:00:00"/>
    <n v="7643.3"/>
    <n v="7691.95"/>
    <n v="7610"/>
    <n v="7683.3"/>
    <n v="145249292"/>
    <n v="6492.02"/>
    <x v="5"/>
    <x v="11"/>
    <s v="Thu"/>
    <s v="Dec-2015"/>
    <s v="Expiry"/>
    <n v="40"/>
    <n v="5.2333416194575641E-3"/>
    <x v="0"/>
    <n v="70.800000000000182"/>
    <n v="9.3004926108374627E-3"/>
    <x v="1"/>
  </r>
  <r>
    <d v="2015-12-09T00:00:00"/>
    <n v="7695.5"/>
    <n v="7702.85"/>
    <n v="7606.9"/>
    <n v="7612.5"/>
    <n v="144315690"/>
    <n v="6599.6"/>
    <x v="5"/>
    <x v="11"/>
    <s v="Wed"/>
    <s v="Dec-2015"/>
    <s v=""/>
    <n v="-83"/>
    <n v="-1.0785524007536872E-2"/>
    <x v="2"/>
    <n v="-89.199999999999818"/>
    <n v="-1.158185855070956E-2"/>
    <x v="0"/>
  </r>
  <r>
    <d v="2015-12-08T00:00:00"/>
    <n v="7738.5"/>
    <n v="7771.25"/>
    <n v="7685.45"/>
    <n v="7701.7"/>
    <n v="139318392"/>
    <n v="5986.06"/>
    <x v="5"/>
    <x v="11"/>
    <s v="Tue"/>
    <s v="Dec-2015"/>
    <s v=""/>
    <n v="-36.800000000000182"/>
    <n v="-4.7554435614137339E-3"/>
    <x v="0"/>
    <n v="-63.699999999999818"/>
    <n v="-8.2030545754242946E-3"/>
    <x v="1"/>
  </r>
  <r>
    <d v="2015-12-07T00:00:00"/>
    <n v="7816.55"/>
    <n v="7825.4"/>
    <n v="7746.05"/>
    <n v="7765.4"/>
    <n v="141893279"/>
    <n v="6403.97"/>
    <x v="5"/>
    <x v="11"/>
    <s v="Mon"/>
    <s v="Dec-2015"/>
    <s v=""/>
    <n v="-51.150000000000546"/>
    <n v="-6.5438076900935253E-3"/>
    <x v="0"/>
    <n v="-16.5"/>
    <n v="-2.1203048098793354E-3"/>
    <x v="1"/>
  </r>
  <r>
    <d v="2015-12-04T00:00:00"/>
    <n v="7817.6"/>
    <n v="7821.4"/>
    <n v="7775.7"/>
    <n v="7781.9"/>
    <n v="157231681"/>
    <n v="7758.36"/>
    <x v="5"/>
    <x v="11"/>
    <s v="Fri"/>
    <s v="Dec-2015"/>
    <s v=""/>
    <n v="-35.700000000000728"/>
    <n v="-4.5666189111748783E-3"/>
    <x v="0"/>
    <n v="-82.25"/>
    <n v="-1.0458854421647604E-2"/>
    <x v="0"/>
  </r>
  <r>
    <d v="2015-12-03T00:00:00"/>
    <n v="7902.3"/>
    <n v="7912.3"/>
    <n v="7853.3"/>
    <n v="7864.15"/>
    <n v="129628400"/>
    <n v="5636.41"/>
    <x v="5"/>
    <x v="11"/>
    <s v="Thu"/>
    <s v="Dec-2015"/>
    <s v="Expiry"/>
    <n v="-38.150000000000546"/>
    <n v="-4.8277083886970303E-3"/>
    <x v="0"/>
    <n v="-67.200000000000728"/>
    <n v="-8.472706411897183E-3"/>
    <x v="1"/>
  </r>
  <r>
    <d v="2015-12-02T00:00:00"/>
    <n v="7976.7"/>
    <n v="7979.3"/>
    <n v="7910.8"/>
    <n v="7931.35"/>
    <n v="130207404"/>
    <n v="6242.53"/>
    <x v="5"/>
    <x v="11"/>
    <s v="Wed"/>
    <s v="Dec-2015"/>
    <s v=""/>
    <n v="-45.349999999999454"/>
    <n v="-5.685308460892281E-3"/>
    <x v="0"/>
    <n v="-23.549999999999272"/>
    <n v="-2.9604394775546235E-3"/>
    <x v="1"/>
  </r>
  <r>
    <d v="2015-12-01T00:00:00"/>
    <n v="7958.15"/>
    <n v="7972.15"/>
    <n v="7934.15"/>
    <n v="7954.9"/>
    <n v="142945421"/>
    <n v="6796.67"/>
    <x v="5"/>
    <x v="11"/>
    <s v="Tue"/>
    <s v="Dec-2015"/>
    <s v=""/>
    <n v="-3.25"/>
    <n v="-4.0838637120436282E-4"/>
    <x v="0"/>
    <n v="19.649999999999636"/>
    <n v="2.4762924923599932E-3"/>
    <x v="1"/>
  </r>
  <r>
    <d v="2015-11-30T00:00:00"/>
    <n v="7936.25"/>
    <n v="7966"/>
    <n v="7922.8"/>
    <n v="7935.25"/>
    <n v="223041699"/>
    <n v="15368.67"/>
    <x v="5"/>
    <x v="0"/>
    <s v="Mon"/>
    <s v="Nov-2015"/>
    <s v=""/>
    <n v="-1"/>
    <n v="-1.2600409513309182E-4"/>
    <x v="0"/>
    <n v="-7.4499999999998181"/>
    <n v="-9.3796819721251191E-4"/>
    <x v="1"/>
  </r>
  <r>
    <d v="2015-11-27T00:00:00"/>
    <n v="7910.6"/>
    <n v="7959.3"/>
    <n v="7879.45"/>
    <n v="7942.7"/>
    <n v="154863047"/>
    <n v="7068.72"/>
    <x v="5"/>
    <x v="0"/>
    <s v="Fri"/>
    <s v="Nov-2015"/>
    <s v=""/>
    <n v="32.099999999999454"/>
    <n v="4.0578464338987498E-3"/>
    <x v="0"/>
    <n v="58.899999999999636"/>
    <n v="7.4710165148785656E-3"/>
    <x v="1"/>
  </r>
  <r>
    <d v="2015-11-26T00:00:00"/>
    <n v="7837.15"/>
    <n v="7897.1"/>
    <n v="7832"/>
    <n v="7883.8"/>
    <n v="226632193"/>
    <n v="11054.04"/>
    <x v="5"/>
    <x v="0"/>
    <s v="Thu"/>
    <s v="Nov-2015"/>
    <s v="Expiry"/>
    <n v="46.650000000000546"/>
    <n v="5.9524189277990781E-3"/>
    <x v="0"/>
    <n v="52.199999999999818"/>
    <n v="6.6653046631594843E-3"/>
    <x v="1"/>
  </r>
  <r>
    <d v="2015-11-24T00:00:00"/>
    <n v="7837"/>
    <n v="7870.35"/>
    <n v="7812.65"/>
    <n v="7831.6"/>
    <n v="134562905"/>
    <n v="6686.27"/>
    <x v="5"/>
    <x v="0"/>
    <s v="Tue"/>
    <s v="Nov-2015"/>
    <s v=""/>
    <n v="-5.3999999999996362"/>
    <n v="-6.8903917315294577E-4"/>
    <x v="0"/>
    <n v="-17.649999999999636"/>
    <n v="-2.2486224798547168E-3"/>
    <x v="1"/>
  </r>
  <r>
    <d v="2015-11-23T00:00:00"/>
    <n v="7869.5"/>
    <n v="7877.5"/>
    <n v="7825.2"/>
    <n v="7849.25"/>
    <n v="130871603"/>
    <n v="6099.09"/>
    <x v="5"/>
    <x v="0"/>
    <s v="Mon"/>
    <s v="Nov-2015"/>
    <s v=""/>
    <n v="-20.25"/>
    <n v="-2.5732257449647372E-3"/>
    <x v="0"/>
    <n v="-7.3000000000001819"/>
    <n v="-9.2916101851323821E-4"/>
    <x v="1"/>
  </r>
  <r>
    <d v="2015-11-20T00:00:00"/>
    <n v="7841.9"/>
    <n v="7906.95"/>
    <n v="7817.8"/>
    <n v="7856.55"/>
    <n v="156610433"/>
    <n v="7298.01"/>
    <x v="5"/>
    <x v="0"/>
    <s v="Fri"/>
    <s v="Nov-2015"/>
    <s v=""/>
    <n v="14.650000000000546"/>
    <n v="1.8681697037708396E-3"/>
    <x v="0"/>
    <n v="13.800000000000182"/>
    <n v="1.7595868796022036E-3"/>
    <x v="1"/>
  </r>
  <r>
    <d v="2015-11-19T00:00:00"/>
    <n v="7788.5"/>
    <n v="7854.9"/>
    <n v="7765.45"/>
    <n v="7842.75"/>
    <n v="136702518"/>
    <n v="7410.15"/>
    <x v="5"/>
    <x v="0"/>
    <s v="Thu"/>
    <s v="Nov-2015"/>
    <s v="Expiry"/>
    <n v="54.25"/>
    <n v="6.9653977017397443E-3"/>
    <x v="0"/>
    <n v="110.94999999999982"/>
    <n v="1.4349827983134562E-2"/>
    <x v="0"/>
  </r>
  <r>
    <d v="2015-11-18T00:00:00"/>
    <n v="7823.15"/>
    <n v="7843.4"/>
    <n v="7725.05"/>
    <n v="7731.8"/>
    <n v="148037721"/>
    <n v="6112.32"/>
    <x v="5"/>
    <x v="0"/>
    <s v="Wed"/>
    <s v="Nov-2015"/>
    <s v=""/>
    <n v="-91.349999999999454"/>
    <n v="-1.1676882074356168E-2"/>
    <x v="2"/>
    <n v="-105.75"/>
    <n v="-1.3492736888440902E-2"/>
    <x v="0"/>
  </r>
  <r>
    <d v="2015-11-17T00:00:00"/>
    <n v="7848.75"/>
    <n v="7860.45"/>
    <n v="7793"/>
    <n v="7837.55"/>
    <n v="149451211"/>
    <n v="6367.14"/>
    <x v="5"/>
    <x v="0"/>
    <s v="Tue"/>
    <s v="Nov-2015"/>
    <s v=""/>
    <n v="-11.199999999999818"/>
    <n v="-1.426978818283143E-3"/>
    <x v="0"/>
    <n v="30.949999999999818"/>
    <n v="3.9645940614351722E-3"/>
    <x v="1"/>
  </r>
  <r>
    <d v="2015-11-16T00:00:00"/>
    <n v="7732.95"/>
    <n v="7838.85"/>
    <n v="7714.15"/>
    <n v="7806.6"/>
    <n v="154134885"/>
    <n v="6871.15"/>
    <x v="5"/>
    <x v="0"/>
    <s v="Mon"/>
    <s v="Nov-2015"/>
    <s v=""/>
    <n v="73.650000000000546"/>
    <n v="9.5241790002522381E-3"/>
    <x v="0"/>
    <n v="44.350000000000364"/>
    <n v="5.7135495507102145E-3"/>
    <x v="1"/>
  </r>
  <r>
    <d v="2015-11-13T00:00:00"/>
    <n v="7762.45"/>
    <n v="7775.1"/>
    <n v="7730.9"/>
    <n v="7762.25"/>
    <n v="165876819"/>
    <n v="7731.55"/>
    <x v="5"/>
    <x v="0"/>
    <s v="Fri"/>
    <s v="Nov-2015"/>
    <s v=""/>
    <n v="-0.1999999999998181"/>
    <n v="-2.5765061288616107E-5"/>
    <x v="0"/>
    <n v="-62.75"/>
    <n v="-8.0191693290734816E-3"/>
    <x v="1"/>
  </r>
  <r>
    <d v="2015-11-11T00:00:00"/>
    <n v="7838.8"/>
    <n v="7847.95"/>
    <n v="7819.1"/>
    <n v="7825"/>
    <n v="22380435"/>
    <n v="1123.44"/>
    <x v="5"/>
    <x v="0"/>
    <s v="Wed"/>
    <s v="Nov-2015"/>
    <s v=""/>
    <n v="-13.800000000000182"/>
    <n v="-1.7604735418686765E-3"/>
    <x v="0"/>
    <n v="41.649999999999636"/>
    <n v="5.3511662715925194E-3"/>
    <x v="1"/>
  </r>
  <r>
    <d v="2015-11-10T00:00:00"/>
    <n v="7877.6"/>
    <n v="7885.1"/>
    <n v="7772.85"/>
    <n v="7783.35"/>
    <n v="170267413"/>
    <n v="7153.47"/>
    <x v="5"/>
    <x v="0"/>
    <s v="Tue"/>
    <s v="Nov-2015"/>
    <s v=""/>
    <n v="-94.25"/>
    <n v="-1.1964303848887985E-2"/>
    <x v="2"/>
    <n v="-131.84999999999945"/>
    <n v="-1.6657822922983557E-2"/>
    <x v="0"/>
  </r>
  <r>
    <d v="2015-11-09T00:00:00"/>
    <n v="7788.25"/>
    <n v="7937.75"/>
    <n v="7771.7"/>
    <n v="7915.2"/>
    <n v="218422388"/>
    <n v="9376.17"/>
    <x v="5"/>
    <x v="0"/>
    <s v="Mon"/>
    <s v="Nov-2015"/>
    <s v=""/>
    <n v="126.94999999999982"/>
    <n v="1.6300195807787347E-2"/>
    <x v="2"/>
    <n v="-39.100000000000364"/>
    <n v="-4.9155802521906843E-3"/>
    <x v="1"/>
  </r>
  <r>
    <d v="2015-11-06T00:00:00"/>
    <n v="7956.55"/>
    <n v="8002.65"/>
    <n v="7926.15"/>
    <n v="7954.3"/>
    <n v="226329409"/>
    <n v="8771.77"/>
    <x v="5"/>
    <x v="0"/>
    <s v="Fri"/>
    <s v="Nov-2015"/>
    <s v=""/>
    <n v="-2.25"/>
    <n v="-2.8278588081517744E-4"/>
    <x v="0"/>
    <n v="-1.1499999999996362"/>
    <n v="-1.4455499060387987E-4"/>
    <x v="1"/>
  </r>
  <r>
    <d v="2015-11-05T00:00:00"/>
    <n v="8030.35"/>
    <n v="8031.2"/>
    <n v="7944.1"/>
    <n v="7955.45"/>
    <n v="136223827"/>
    <n v="6001.38"/>
    <x v="5"/>
    <x v="0"/>
    <s v="Thu"/>
    <s v="Nov-2015"/>
    <s v="Expiry"/>
    <n v="-74.900000000000546"/>
    <n v="-9.3271152564957365E-3"/>
    <x v="0"/>
    <n v="-84.75"/>
    <n v="-1.0540782567597821E-2"/>
    <x v="0"/>
  </r>
  <r>
    <d v="2015-11-04T00:00:00"/>
    <n v="8104.9"/>
    <n v="8116.1"/>
    <n v="8027.3"/>
    <n v="8040.2"/>
    <n v="125935846"/>
    <n v="5696.01"/>
    <x v="5"/>
    <x v="0"/>
    <s v="Wed"/>
    <s v="Nov-2015"/>
    <s v=""/>
    <n v="-64.699999999999818"/>
    <n v="-7.9828252045058938E-3"/>
    <x v="0"/>
    <n v="-20.5"/>
    <n v="-2.5432034438696394E-3"/>
    <x v="1"/>
  </r>
  <r>
    <d v="2015-11-03T00:00:00"/>
    <n v="8086.35"/>
    <n v="8100.35"/>
    <n v="8031.75"/>
    <n v="8060.7"/>
    <n v="136625382"/>
    <n v="5955.64"/>
    <x v="5"/>
    <x v="0"/>
    <s v="Tue"/>
    <s v="Nov-2015"/>
    <s v=""/>
    <n v="-25.650000000000546"/>
    <n v="-3.1720120944555385E-3"/>
    <x v="0"/>
    <n v="9.8999999999996362"/>
    <n v="1.2296914592338198E-3"/>
    <x v="1"/>
  </r>
  <r>
    <d v="2015-11-02T00:00:00"/>
    <n v="8054.55"/>
    <n v="8060.7"/>
    <n v="7995.6"/>
    <n v="8050.8"/>
    <n v="140323983"/>
    <n v="6552.67"/>
    <x v="5"/>
    <x v="0"/>
    <s v="Mon"/>
    <s v="Nov-2015"/>
    <s v=""/>
    <n v="-3.75"/>
    <n v="-4.6557535802745032E-4"/>
    <x v="0"/>
    <n v="-15"/>
    <n v="-1.8597039351335267E-3"/>
    <x v="1"/>
  </r>
  <r>
    <d v="2015-10-30T00:00:00"/>
    <n v="8123.55"/>
    <n v="8146.1"/>
    <n v="8044.4"/>
    <n v="8065.8"/>
    <n v="205663493"/>
    <n v="9218.39"/>
    <x v="5"/>
    <x v="1"/>
    <s v="Fri"/>
    <s v="Oct-2015"/>
    <s v=""/>
    <n v="-57.75"/>
    <n v="-7.1089609838063403E-3"/>
    <x v="0"/>
    <n v="-45.949999999999818"/>
    <n v="-5.6646223071470173E-3"/>
    <x v="1"/>
  </r>
  <r>
    <d v="2015-10-29T00:00:00"/>
    <n v="8175.45"/>
    <n v="8179.6"/>
    <n v="8098"/>
    <n v="8111.75"/>
    <n v="224234135"/>
    <n v="10569.95"/>
    <x v="5"/>
    <x v="1"/>
    <s v="Thu"/>
    <s v="Oct-2015"/>
    <s v="Expiry"/>
    <n v="-63.699999999999818"/>
    <n v="-7.7916200331479999E-3"/>
    <x v="0"/>
    <n v="-59.449999999999818"/>
    <n v="-7.2755531623261965E-3"/>
    <x v="1"/>
  </r>
  <r>
    <d v="2015-10-28T00:00:00"/>
    <n v="8188.9"/>
    <n v="8209.1"/>
    <n v="8131.8"/>
    <n v="8171.2"/>
    <n v="194708669"/>
    <n v="9131.44"/>
    <x v="5"/>
    <x v="1"/>
    <s v="Wed"/>
    <s v="Oct-2015"/>
    <s v=""/>
    <n v="-17.699999999999818"/>
    <n v="-2.1614624674864535E-3"/>
    <x v="0"/>
    <n v="-61.699999999999818"/>
    <n v="-7.4943215634830761E-3"/>
    <x v="1"/>
  </r>
  <r>
    <d v="2015-10-27T00:00:00"/>
    <n v="8230.35"/>
    <n v="8241.9500000000007"/>
    <n v="8217.0499999999993"/>
    <n v="8232.9"/>
    <n v="161493491"/>
    <n v="8271.49"/>
    <x v="5"/>
    <x v="1"/>
    <s v="Tue"/>
    <s v="Oct-2015"/>
    <s v=""/>
    <n v="2.5499999999992724"/>
    <n v="3.0982886511500389E-4"/>
    <x v="0"/>
    <n v="-27.649999999999636"/>
    <n v="-3.3472347482915348E-3"/>
    <x v="1"/>
  </r>
  <r>
    <d v="2015-10-26T00:00:00"/>
    <n v="8333.65"/>
    <n v="8336.2999999999993"/>
    <n v="8252.0499999999993"/>
    <n v="8260.5499999999993"/>
    <n v="138006303"/>
    <n v="6799.49"/>
    <x v="5"/>
    <x v="1"/>
    <s v="Mon"/>
    <s v="Oct-2015"/>
    <s v=""/>
    <n v="-73.100000000000364"/>
    <n v="-8.7716666766663315E-3"/>
    <x v="0"/>
    <n v="-34.900000000001455"/>
    <n v="-4.2071255929457055E-3"/>
    <x v="1"/>
  </r>
  <r>
    <d v="2015-10-23T00:00:00"/>
    <n v="8308.25"/>
    <n v="8328.1"/>
    <n v="8280.75"/>
    <n v="8295.4500000000007"/>
    <n v="156664310"/>
    <n v="7466.28"/>
    <x v="5"/>
    <x v="1"/>
    <s v="Fri"/>
    <s v="Oct-2015"/>
    <s v=""/>
    <n v="-12.799999999999272"/>
    <n v="-1.5406373183280801E-3"/>
    <x v="0"/>
    <n v="43.75"/>
    <n v="5.3019377825175417E-3"/>
    <x v="1"/>
  </r>
  <r>
    <d v="2015-10-21T00:00:00"/>
    <n v="8258.35"/>
    <n v="8294.4"/>
    <n v="8217.15"/>
    <n v="8251.7000000000007"/>
    <n v="149270047"/>
    <n v="6689.35"/>
    <x v="5"/>
    <x v="1"/>
    <s v="Wed"/>
    <s v="Oct-2015"/>
    <s v=""/>
    <n v="-6.6499999999996362"/>
    <n v="-8.0524559990792781E-4"/>
    <x v="0"/>
    <n v="-9.9499999999989086"/>
    <n v="-1.2043599038931581E-3"/>
    <x v="1"/>
  </r>
  <r>
    <d v="2015-10-20T00:00:00"/>
    <n v="8280.2999999999993"/>
    <n v="8294.0499999999993"/>
    <n v="8229.2000000000007"/>
    <n v="8261.65"/>
    <n v="159947752"/>
    <n v="7661.53"/>
    <x v="5"/>
    <x v="1"/>
    <s v="Tue"/>
    <s v="Oct-2015"/>
    <s v=""/>
    <n v="-18.649999999999636"/>
    <n v="-2.2523338526381459E-3"/>
    <x v="0"/>
    <n v="-13.399999999999636"/>
    <n v="-1.6193255629874911E-3"/>
    <x v="1"/>
  </r>
  <r>
    <d v="2015-10-19T00:00:00"/>
    <n v="8262.5499999999993"/>
    <n v="8283.0499999999993"/>
    <n v="8239.2000000000007"/>
    <n v="8275.0499999999993"/>
    <n v="128300205"/>
    <n v="6880.43"/>
    <x v="5"/>
    <x v="1"/>
    <s v="Mon"/>
    <s v="Oct-2015"/>
    <s v=""/>
    <n v="12.5"/>
    <n v="1.5128501491670249E-3"/>
    <x v="0"/>
    <n v="36.899999999999636"/>
    <n v="4.4791609766755445E-3"/>
    <x v="1"/>
  </r>
  <r>
    <d v="2015-10-16T00:00:00"/>
    <n v="8193.65"/>
    <n v="8246.4"/>
    <n v="8147.65"/>
    <n v="8238.15"/>
    <n v="161153559"/>
    <n v="6956.78"/>
    <x v="5"/>
    <x v="1"/>
    <s v="Fri"/>
    <s v="Oct-2015"/>
    <s v=""/>
    <n v="44.5"/>
    <n v="5.431035008817804E-3"/>
    <x v="0"/>
    <n v="58.649999999999636"/>
    <n v="7.1703649367320299E-3"/>
    <x v="1"/>
  </r>
  <r>
    <d v="2015-10-15T00:00:00"/>
    <n v="8134.35"/>
    <n v="8190.55"/>
    <n v="8129.8"/>
    <n v="8179.5"/>
    <n v="172429864"/>
    <n v="7625.17"/>
    <x v="5"/>
    <x v="1"/>
    <s v="Thu"/>
    <s v="Oct-2015"/>
    <s v="Expiry"/>
    <n v="45.149999999999636"/>
    <n v="5.5505356912352718E-3"/>
    <x v="0"/>
    <n v="71.600000000000364"/>
    <n v="8.8308933262620862E-3"/>
    <x v="1"/>
  </r>
  <r>
    <d v="2015-10-14T00:00:00"/>
    <n v="8102.4"/>
    <n v="8139.3"/>
    <n v="8096.35"/>
    <n v="8107.9"/>
    <n v="143158108"/>
    <n v="6607.21"/>
    <x v="5"/>
    <x v="1"/>
    <s v="Wed"/>
    <s v="Oct-2015"/>
    <s v=""/>
    <n v="5.5"/>
    <n v="6.7881121642969988E-4"/>
    <x v="0"/>
    <n v="-23.800000000000182"/>
    <n v="-2.9268172706814299E-3"/>
    <x v="1"/>
  </r>
  <r>
    <d v="2015-10-13T00:00:00"/>
    <n v="8121.95"/>
    <n v="8150.25"/>
    <n v="8088.6"/>
    <n v="8131.7"/>
    <n v="150431773"/>
    <n v="6877.36"/>
    <x v="5"/>
    <x v="1"/>
    <s v="Tue"/>
    <s v="Oct-2015"/>
    <s v=""/>
    <n v="9.75"/>
    <n v="1.2004506306982929E-3"/>
    <x v="0"/>
    <n v="-11.900000000000546"/>
    <n v="-1.461270199911654E-3"/>
    <x v="1"/>
  </r>
  <r>
    <d v="2015-10-12T00:00:00"/>
    <n v="8231.5"/>
    <n v="8244.5"/>
    <n v="8128.2"/>
    <n v="8143.6"/>
    <n v="205255913"/>
    <n v="7604.3"/>
    <x v="5"/>
    <x v="1"/>
    <s v="Mon"/>
    <s v="Oct-2015"/>
    <s v=""/>
    <n v="-87.899999999999636"/>
    <n v="-1.0678491161999591E-2"/>
    <x v="2"/>
    <n v="-46.099999999999454"/>
    <n v="-5.6290218200910234E-3"/>
    <x v="1"/>
  </r>
  <r>
    <d v="2015-10-09T00:00:00"/>
    <n v="8186.35"/>
    <n v="8232.2000000000007"/>
    <n v="8139.65"/>
    <n v="8189.7"/>
    <n v="205859184"/>
    <n v="7960.62"/>
    <x v="5"/>
    <x v="1"/>
    <s v="Fri"/>
    <s v="Oct-2015"/>
    <s v=""/>
    <n v="3.3499999999994543"/>
    <n v="4.0921778326109365E-4"/>
    <x v="0"/>
    <n v="60.349999999999454"/>
    <n v="7.4237177634127512E-3"/>
    <x v="1"/>
  </r>
  <r>
    <d v="2015-10-08T00:00:00"/>
    <n v="8196.75"/>
    <n v="8196.75"/>
    <n v="8105.85"/>
    <n v="8129.35"/>
    <n v="177030502"/>
    <n v="7837.16"/>
    <x v="5"/>
    <x v="1"/>
    <s v="Thu"/>
    <s v="Oct-2015"/>
    <s v="Expiry"/>
    <n v="-67.399999999999636"/>
    <n v="-8.2227712203006842E-3"/>
    <x v="0"/>
    <n v="-48.049999999999272"/>
    <n v="-5.8759507912049397E-3"/>
    <x v="1"/>
  </r>
  <r>
    <d v="2015-10-07T00:00:00"/>
    <n v="8146.2"/>
    <n v="8188.9"/>
    <n v="8132.9"/>
    <n v="8177.4"/>
    <n v="199911165"/>
    <n v="7894.19"/>
    <x v="5"/>
    <x v="1"/>
    <s v="Wed"/>
    <s v="Oct-2015"/>
    <s v=""/>
    <n v="31.199999999999818"/>
    <n v="3.8300066288576048E-3"/>
    <x v="0"/>
    <n v="24.5"/>
    <n v="3.0050656821499098E-3"/>
    <x v="1"/>
  </r>
  <r>
    <d v="2015-10-06T00:00:00"/>
    <n v="8180.45"/>
    <n v="8180.95"/>
    <n v="8096.5"/>
    <n v="8152.9"/>
    <n v="184037905"/>
    <n v="8461.64"/>
    <x v="5"/>
    <x v="1"/>
    <s v="Tue"/>
    <s v="Oct-2015"/>
    <s v=""/>
    <n v="-27.550000000000182"/>
    <n v="-3.3677853907792582E-3"/>
    <x v="0"/>
    <n v="33.599999999999454"/>
    <n v="4.1382877834295383E-3"/>
    <x v="1"/>
  </r>
  <r>
    <d v="2015-10-05T00:00:00"/>
    <n v="8005.1"/>
    <n v="8128.9"/>
    <n v="8005.1"/>
    <n v="8119.3"/>
    <n v="188830270"/>
    <n v="9589.6299999999992"/>
    <x v="5"/>
    <x v="1"/>
    <s v="Mon"/>
    <s v="Oct-2015"/>
    <s v=""/>
    <n v="114.19999999999982"/>
    <n v="1.4265905485253128E-2"/>
    <x v="2"/>
    <n v="168.40000000000055"/>
    <n v="2.1179992202140709E-2"/>
    <x v="2"/>
  </r>
  <r>
    <d v="2015-10-01T00:00:00"/>
    <n v="7992.05"/>
    <n v="8008.25"/>
    <n v="7930.65"/>
    <n v="7950.9"/>
    <n v="161809883"/>
    <n v="8896.7800000000007"/>
    <x v="5"/>
    <x v="1"/>
    <s v="Thu"/>
    <s v="Oct-2015"/>
    <s v="Expiry"/>
    <n v="-41.150000000000546"/>
    <n v="-5.1488666862695483E-3"/>
    <x v="0"/>
    <n v="2"/>
    <n v="2.5160714061065056E-4"/>
    <x v="1"/>
  </r>
  <r>
    <d v="2015-09-30T00:00:00"/>
    <n v="7924.25"/>
    <n v="7957.7"/>
    <n v="7874.5"/>
    <n v="7948.9"/>
    <n v="217187896"/>
    <n v="9981.56"/>
    <x v="5"/>
    <x v="2"/>
    <s v="Wed"/>
    <s v="Sep-2015"/>
    <s v=""/>
    <n v="24.649999999999636"/>
    <n v="3.1107044830740622E-3"/>
    <x v="0"/>
    <n v="105.59999999999945"/>
    <n v="1.3463720627796903E-2"/>
    <x v="0"/>
  </r>
  <r>
    <d v="2015-09-29T00:00:00"/>
    <n v="7725.7"/>
    <n v="7926.55"/>
    <n v="7691.2"/>
    <n v="7843.3"/>
    <n v="248106979"/>
    <n v="11184.67"/>
    <x v="5"/>
    <x v="2"/>
    <s v="Tue"/>
    <s v="Sep-2015"/>
    <s v=""/>
    <n v="117.60000000000036"/>
    <n v="1.5221921638168757E-2"/>
    <x v="2"/>
    <n v="47.600000000000364"/>
    <n v="6.1059301922855372E-3"/>
    <x v="1"/>
  </r>
  <r>
    <d v="2015-09-28T00:00:00"/>
    <n v="7892.8"/>
    <n v="7893.95"/>
    <n v="7787.95"/>
    <n v="7795.7"/>
    <n v="140480206"/>
    <n v="7120.05"/>
    <x v="5"/>
    <x v="2"/>
    <s v="Mon"/>
    <s v="Sep-2015"/>
    <s v=""/>
    <n v="-97.100000000000364"/>
    <n v="-1.2302351510237224E-2"/>
    <x v="2"/>
    <n v="-72.800000000000182"/>
    <n v="-9.2520810827985238E-3"/>
    <x v="1"/>
  </r>
  <r>
    <d v="2015-09-24T00:00:00"/>
    <n v="7838.4"/>
    <n v="7894.5"/>
    <n v="7804.1"/>
    <n v="7868.5"/>
    <n v="208766516"/>
    <n v="9732.18"/>
    <x v="5"/>
    <x v="2"/>
    <s v="Thu"/>
    <s v="Sep-2015"/>
    <s v="Expiry"/>
    <n v="30.100000000000364"/>
    <n v="3.8400694019188057E-3"/>
    <x v="0"/>
    <n v="22.550000000000182"/>
    <n v="2.8740942779395973E-3"/>
    <x v="1"/>
  </r>
  <r>
    <d v="2015-09-23T00:00:00"/>
    <n v="7737.35"/>
    <n v="7882.9"/>
    <n v="7723.25"/>
    <n v="7845.95"/>
    <n v="151196367"/>
    <n v="6869.26"/>
    <x v="5"/>
    <x v="2"/>
    <s v="Wed"/>
    <s v="Sep-2015"/>
    <s v=""/>
    <n v="108.59999999999945"/>
    <n v="1.4035813295249595E-2"/>
    <x v="2"/>
    <n v="33.949999999999818"/>
    <n v="4.3458781362006932E-3"/>
    <x v="1"/>
  </r>
  <r>
    <d v="2015-09-22T00:00:00"/>
    <n v="8014.8"/>
    <n v="8021.6"/>
    <n v="7787.75"/>
    <n v="7812"/>
    <n v="173569429"/>
    <n v="7887.06"/>
    <x v="5"/>
    <x v="2"/>
    <s v="Tue"/>
    <s v="Sep-2015"/>
    <s v=""/>
    <n v="-202.80000000000018"/>
    <n v="-2.5303189100164717E-2"/>
    <x v="1"/>
    <n v="-165.10000000000036"/>
    <n v="-2.069674443093359E-2"/>
    <x v="2"/>
  </r>
  <r>
    <d v="2015-09-21T00:00:00"/>
    <n v="7911.5"/>
    <n v="7987.9"/>
    <n v="7908.35"/>
    <n v="7977.1"/>
    <n v="125628591"/>
    <n v="5482.45"/>
    <x v="5"/>
    <x v="2"/>
    <s v="Mon"/>
    <s v="Sep-2015"/>
    <s v=""/>
    <n v="65.600000000000364"/>
    <n v="8.2917272325096839E-3"/>
    <x v="0"/>
    <n v="-4.7999999999992724"/>
    <n v="-6.0136057830833167E-4"/>
    <x v="1"/>
  </r>
  <r>
    <d v="2015-09-18T00:00:00"/>
    <n v="7967.45"/>
    <n v="8055"/>
    <n v="7955.85"/>
    <n v="7981.9"/>
    <n v="249313429"/>
    <n v="11328.64"/>
    <x v="5"/>
    <x v="2"/>
    <s v="Fri"/>
    <s v="Sep-2015"/>
    <s v=""/>
    <n v="14.449999999999818"/>
    <n v="1.8136292038230322E-3"/>
    <x v="0"/>
    <n v="82.75"/>
    <n v="1.04758106884918E-2"/>
    <x v="0"/>
  </r>
  <r>
    <d v="2015-09-16T00:00:00"/>
    <n v="7886.85"/>
    <n v="7913.9"/>
    <n v="7853.3"/>
    <n v="7899.15"/>
    <n v="144331414"/>
    <n v="6650.61"/>
    <x v="5"/>
    <x v="2"/>
    <s v="Wed"/>
    <s v="Sep-2015"/>
    <s v=""/>
    <n v="12.299999999999272"/>
    <n v="1.5595579984403498E-3"/>
    <x v="0"/>
    <n v="70.049999999999272"/>
    <n v="8.9473885887265802E-3"/>
    <x v="1"/>
  </r>
  <r>
    <d v="2015-09-15T00:00:00"/>
    <n v="7867.35"/>
    <n v="7880"/>
    <n v="7799.75"/>
    <n v="7829.1"/>
    <n v="140722007"/>
    <n v="6252.35"/>
    <x v="5"/>
    <x v="2"/>
    <s v="Tue"/>
    <s v="Sep-2015"/>
    <s v=""/>
    <n v="-38.25"/>
    <n v="-4.8618658125035748E-3"/>
    <x v="0"/>
    <n v="-43.149999999999636"/>
    <n v="-5.481279176855364E-3"/>
    <x v="1"/>
  </r>
  <r>
    <d v="2015-09-14T00:00:00"/>
    <n v="7811.1"/>
    <n v="7879.95"/>
    <n v="7761.85"/>
    <n v="7872.25"/>
    <n v="126630775"/>
    <n v="5277.75"/>
    <x v="5"/>
    <x v="2"/>
    <s v="Mon"/>
    <s v="Sep-2015"/>
    <s v=""/>
    <n v="61.149999999999636"/>
    <n v="7.828602885637059E-3"/>
    <x v="0"/>
    <n v="82.949999999999818"/>
    <n v="1.0649223935398536E-2"/>
    <x v="0"/>
  </r>
  <r>
    <d v="2015-09-11T00:00:00"/>
    <n v="7833.8"/>
    <n v="7864.85"/>
    <n v="7759.9"/>
    <n v="7789.3"/>
    <n v="140576943"/>
    <n v="6014.16"/>
    <x v="5"/>
    <x v="2"/>
    <s v="Fri"/>
    <s v="Sep-2015"/>
    <s v=""/>
    <n v="-44.5"/>
    <n v="-5.6805126503101941E-3"/>
    <x v="0"/>
    <n v="1.1999999999998181"/>
    <n v="1.5408122648653946E-4"/>
    <x v="1"/>
  </r>
  <r>
    <d v="2015-09-10T00:00:00"/>
    <n v="7729.05"/>
    <n v="7819.85"/>
    <n v="7678.5"/>
    <n v="7788.1"/>
    <n v="165313439"/>
    <n v="6992.42"/>
    <x v="5"/>
    <x v="2"/>
    <s v="Thu"/>
    <s v="Sep-2015"/>
    <s v="Expiry"/>
    <n v="59.050000000000182"/>
    <n v="7.6400075041564205E-3"/>
    <x v="0"/>
    <n v="-30.5"/>
    <n v="-3.900954135011383E-3"/>
    <x v="1"/>
  </r>
  <r>
    <d v="2015-09-09T00:00:00"/>
    <n v="7805.85"/>
    <n v="7846.05"/>
    <n v="7764.55"/>
    <n v="7818.6"/>
    <n v="214842731"/>
    <n v="8550.1"/>
    <x v="5"/>
    <x v="2"/>
    <s v="Wed"/>
    <s v="Sep-2015"/>
    <s v=""/>
    <n v="12.75"/>
    <n v="1.6333903418589903E-3"/>
    <x v="0"/>
    <n v="130.35000000000036"/>
    <n v="1.6954443468929908E-2"/>
    <x v="0"/>
  </r>
  <r>
    <d v="2015-09-08T00:00:00"/>
    <n v="7587.7"/>
    <n v="7720.9"/>
    <n v="7539.5"/>
    <n v="7688.25"/>
    <n v="177514609"/>
    <n v="7380.17"/>
    <x v="5"/>
    <x v="2"/>
    <s v="Tue"/>
    <s v="Sep-2015"/>
    <s v=""/>
    <n v="100.55000000000018"/>
    <n v="1.3251710004349168E-2"/>
    <x v="2"/>
    <n v="129.44999999999982"/>
    <n v="1.7125734243530696E-2"/>
    <x v="0"/>
  </r>
  <r>
    <d v="2015-09-07T00:00:00"/>
    <n v="7685.85"/>
    <n v="7705.05"/>
    <n v="7545.9"/>
    <n v="7558.8"/>
    <n v="145763902"/>
    <n v="5768.15"/>
    <x v="5"/>
    <x v="2"/>
    <s v="Mon"/>
    <s v="Sep-2015"/>
    <s v=""/>
    <n v="-127.05000000000018"/>
    <n v="-1.6530377251702828E-2"/>
    <x v="2"/>
    <n v="-96.25"/>
    <n v="-1.257339925931248E-2"/>
    <x v="0"/>
  </r>
  <r>
    <d v="2015-09-04T00:00:00"/>
    <n v="7803.4"/>
    <n v="7804.9"/>
    <n v="7626.85"/>
    <n v="7655.05"/>
    <n v="199569987"/>
    <n v="8200.69"/>
    <x v="5"/>
    <x v="2"/>
    <s v="Fri"/>
    <s v="Sep-2015"/>
    <s v=""/>
    <n v="-148.34999999999945"/>
    <n v="-1.901094394750999E-2"/>
    <x v="2"/>
    <n v="-167.94999999999982"/>
    <n v="-2.1468746005368761E-2"/>
    <x v="2"/>
  </r>
  <r>
    <d v="2015-09-03T00:00:00"/>
    <n v="7774.45"/>
    <n v="7845.6"/>
    <n v="7754.05"/>
    <n v="7823"/>
    <n v="160609681"/>
    <n v="7060.37"/>
    <x v="5"/>
    <x v="2"/>
    <s v="Thu"/>
    <s v="Sep-2015"/>
    <s v="Expiry"/>
    <n v="48.550000000000182"/>
    <n v="6.2448147457376639E-3"/>
    <x v="0"/>
    <n v="106"/>
    <n v="1.3735907736166904E-2"/>
    <x v="0"/>
  </r>
  <r>
    <d v="2015-09-02T00:00:00"/>
    <n v="7856.65"/>
    <n v="7862.55"/>
    <n v="7699.25"/>
    <n v="7717"/>
    <n v="222003483"/>
    <n v="9794.2900000000009"/>
    <x v="5"/>
    <x v="2"/>
    <s v="Wed"/>
    <s v="Sep-2015"/>
    <s v=""/>
    <n v="-139.64999999999964"/>
    <n v="-1.777475132531036E-2"/>
    <x v="2"/>
    <n v="-68.850000000000364"/>
    <n v="-8.8429651226263496E-3"/>
    <x v="1"/>
  </r>
  <r>
    <d v="2015-09-01T00:00:00"/>
    <n v="7907.95"/>
    <n v="7929.1"/>
    <n v="7746.5"/>
    <n v="7785.85"/>
    <n v="190581167"/>
    <n v="8633.26"/>
    <x v="5"/>
    <x v="2"/>
    <s v="Tue"/>
    <s v="Sep-2015"/>
    <s v=""/>
    <n v="-122.09999999999945"/>
    <n v="-1.5440158321688865E-2"/>
    <x v="2"/>
    <n v="-185.44999999999982"/>
    <n v="-2.3264712154855521E-2"/>
    <x v="2"/>
  </r>
  <r>
    <d v="2015-08-31T00:00:00"/>
    <n v="8009.25"/>
    <n v="8043.6"/>
    <n v="7947.95"/>
    <n v="7971.3"/>
    <n v="204254629"/>
    <n v="9547.7000000000007"/>
    <x v="5"/>
    <x v="3"/>
    <s v="Mon"/>
    <s v="Aug-2015"/>
    <s v=""/>
    <n v="-37.949999999999818"/>
    <n v="-4.7382713737241086E-3"/>
    <x v="0"/>
    <n v="-30.649999999999636"/>
    <n v="-3.8303163603871102E-3"/>
    <x v="1"/>
  </r>
  <r>
    <d v="2015-08-28T00:00:00"/>
    <n v="8053.7"/>
    <n v="8091.8"/>
    <n v="7961.65"/>
    <n v="8001.95"/>
    <n v="201572450"/>
    <n v="8641.8700000000008"/>
    <x v="5"/>
    <x v="3"/>
    <s v="Fri"/>
    <s v="Aug-2015"/>
    <s v=""/>
    <n v="-51.75"/>
    <n v="-6.4256180389137916E-3"/>
    <x v="0"/>
    <n v="53"/>
    <n v="6.6675472861195502E-3"/>
    <x v="1"/>
  </r>
  <r>
    <d v="2015-08-27T00:00:00"/>
    <n v="7921.6"/>
    <n v="7963.6"/>
    <n v="7862.3"/>
    <n v="7948.95"/>
    <n v="314422773"/>
    <n v="14282.73"/>
    <x v="5"/>
    <x v="3"/>
    <s v="Thu"/>
    <s v="Aug-2015"/>
    <s v="Expiry"/>
    <n v="27.349999999999454"/>
    <n v="3.4525853362956287E-3"/>
    <x v="0"/>
    <n v="157.09999999999945"/>
    <n v="2.0162092442744591E-2"/>
    <x v="2"/>
  </r>
  <r>
    <d v="2015-08-26T00:00:00"/>
    <n v="7865.25"/>
    <n v="7930.05"/>
    <n v="7777.1"/>
    <n v="7791.85"/>
    <n v="223261362"/>
    <n v="10207.56"/>
    <x v="5"/>
    <x v="3"/>
    <s v="Wed"/>
    <s v="Aug-2015"/>
    <s v=""/>
    <n v="-73.399999999999636"/>
    <n v="-9.3321890594704089E-3"/>
    <x v="0"/>
    <n v="-88.849999999999454"/>
    <n v="-1.1274379179514441E-2"/>
    <x v="0"/>
  </r>
  <r>
    <d v="2015-08-25T00:00:00"/>
    <n v="7895.4"/>
    <n v="7925.4"/>
    <n v="7667.25"/>
    <n v="7880.7"/>
    <n v="308255265"/>
    <n v="13420.76"/>
    <x v="5"/>
    <x v="3"/>
    <s v="Tue"/>
    <s v="Aug-2015"/>
    <s v=""/>
    <n v="-14.699999999999818"/>
    <n v="-1.8618436051371454E-3"/>
    <x v="0"/>
    <n v="71.699999999999818"/>
    <n v="9.181713407606585E-3"/>
    <x v="1"/>
  </r>
  <r>
    <d v="2015-08-24T00:00:00"/>
    <n v="8055.95"/>
    <n v="8060.05"/>
    <n v="7769.4"/>
    <n v="7809"/>
    <n v="322096413"/>
    <n v="13856.66"/>
    <x v="5"/>
    <x v="3"/>
    <s v="Mon"/>
    <s v="Aug-2015"/>
    <s v=""/>
    <n v="-246.94999999999982"/>
    <n v="-3.0654361062320376E-2"/>
    <x v="3"/>
    <n v="-490.95000000000073"/>
    <n v="-5.9150958740715388E-2"/>
    <x v="4"/>
  </r>
  <r>
    <d v="2015-08-21T00:00:00"/>
    <n v="8305.4"/>
    <n v="8322.2000000000007"/>
    <n v="8225.0499999999993"/>
    <n v="8299.9500000000007"/>
    <n v="207542070"/>
    <n v="9606.33"/>
    <x v="5"/>
    <x v="3"/>
    <s v="Fri"/>
    <s v="Aug-2015"/>
    <s v=""/>
    <n v="-5.4499999999989086"/>
    <n v="-6.5619958099536553E-4"/>
    <x v="0"/>
    <n v="-72.799999999999272"/>
    <n v="-8.6948732495296371E-3"/>
    <x v="1"/>
  </r>
  <r>
    <d v="2015-08-20T00:00:00"/>
    <n v="8471.0499999999993"/>
    <n v="8501.35"/>
    <n v="8359.75"/>
    <n v="8372.75"/>
    <n v="189841783"/>
    <n v="9193.19"/>
    <x v="5"/>
    <x v="3"/>
    <s v="Thu"/>
    <s v="Aug-2015"/>
    <s v="Expiry"/>
    <n v="-98.299999999999272"/>
    <n v="-1.1604228519486873E-2"/>
    <x v="2"/>
    <n v="-122.39999999999964"/>
    <n v="-1.4408221161486217E-2"/>
    <x v="0"/>
  </r>
  <r>
    <d v="2015-08-19T00:00:00"/>
    <n v="8468.0499999999993"/>
    <n v="8520.4500000000007"/>
    <n v="8425.9500000000007"/>
    <n v="8495.15"/>
    <n v="134512114"/>
    <n v="6338.67"/>
    <x v="5"/>
    <x v="3"/>
    <s v="Wed"/>
    <s v="Aug-2015"/>
    <s v=""/>
    <n v="27.100000000000364"/>
    <n v="3.2002645237097522E-3"/>
    <x v="0"/>
    <n v="28.600000000000364"/>
    <n v="3.3779993031400474E-3"/>
    <x v="1"/>
  </r>
  <r>
    <d v="2015-08-18T00:00:00"/>
    <n v="8505.85"/>
    <n v="8525.75"/>
    <n v="8433.6"/>
    <n v="8466.5499999999993"/>
    <n v="157991554"/>
    <n v="6501.24"/>
    <x v="5"/>
    <x v="3"/>
    <s v="Tue"/>
    <s v="Aug-2015"/>
    <s v=""/>
    <n v="-39.300000000001091"/>
    <n v="-4.6203495241511532E-3"/>
    <x v="0"/>
    <n v="-10.75"/>
    <n v="-1.2680924350913618E-3"/>
    <x v="1"/>
  </r>
  <r>
    <d v="2015-08-17T00:00:00"/>
    <n v="8530.5"/>
    <n v="8530.6"/>
    <n v="8428.0499999999993"/>
    <n v="8477.2999999999993"/>
    <n v="180083830"/>
    <n v="6543.01"/>
    <x v="5"/>
    <x v="3"/>
    <s v="Mon"/>
    <s v="Aug-2015"/>
    <s v=""/>
    <n v="-53.200000000000728"/>
    <n v="-6.2364456948597064E-3"/>
    <x v="0"/>
    <n v="-41.25"/>
    <n v="-4.8423734086200116E-3"/>
    <x v="1"/>
  </r>
  <r>
    <d v="2015-08-14T00:00:00"/>
    <n v="8402.35"/>
    <n v="8530.1"/>
    <n v="8381.2000000000007"/>
    <n v="8518.5499999999993"/>
    <n v="160680260"/>
    <n v="7090.58"/>
    <x v="5"/>
    <x v="3"/>
    <s v="Fri"/>
    <s v="Aug-2015"/>
    <s v=""/>
    <n v="116.19999999999891"/>
    <n v="1.3829464376037525E-2"/>
    <x v="2"/>
    <n v="162.69999999999891"/>
    <n v="1.9471388308789517E-2"/>
    <x v="0"/>
  </r>
  <r>
    <d v="2015-08-13T00:00:00"/>
    <n v="8384.4500000000007"/>
    <n v="8429.5"/>
    <n v="8339.75"/>
    <n v="8355.85"/>
    <n v="195079107"/>
    <n v="7840.58"/>
    <x v="5"/>
    <x v="3"/>
    <s v="Thu"/>
    <s v="Aug-2015"/>
    <s v="Expiry"/>
    <n v="-28.600000000000364"/>
    <n v="-3.4110764570127274E-3"/>
    <x v="0"/>
    <n v="6.3999999999996362"/>
    <n v="7.665175550484925E-4"/>
    <x v="1"/>
  </r>
  <r>
    <d v="2015-08-12T00:00:00"/>
    <n v="8445.7000000000007"/>
    <n v="8446.9500000000007"/>
    <n v="8337.9500000000007"/>
    <n v="8349.4500000000007"/>
    <n v="195904304"/>
    <n v="8630.35"/>
    <x v="5"/>
    <x v="3"/>
    <s v="Wed"/>
    <s v="Aug-2015"/>
    <s v=""/>
    <n v="-96.25"/>
    <n v="-1.1396331861183797E-2"/>
    <x v="2"/>
    <n v="-112.89999999999964"/>
    <n v="-1.3341447706606278E-2"/>
    <x v="0"/>
  </r>
  <r>
    <d v="2015-08-11T00:00:00"/>
    <n v="8548.4500000000007"/>
    <n v="8556.25"/>
    <n v="8441.2999999999993"/>
    <n v="8462.35"/>
    <n v="159192694"/>
    <n v="7049.29"/>
    <x v="5"/>
    <x v="3"/>
    <s v="Tue"/>
    <s v="Aug-2015"/>
    <s v=""/>
    <n v="-86.100000000000364"/>
    <n v="-1.0072001356971189E-2"/>
    <x v="2"/>
    <n v="-63.25"/>
    <n v="-7.4188326921272403E-3"/>
    <x v="1"/>
  </r>
  <r>
    <d v="2015-08-10T00:00:00"/>
    <n v="8577"/>
    <n v="8621.5499999999993"/>
    <n v="8497.7999999999993"/>
    <n v="8525.6"/>
    <n v="127194886"/>
    <n v="5780.49"/>
    <x v="5"/>
    <x v="3"/>
    <s v="Mon"/>
    <s v="Aug-2015"/>
    <s v=""/>
    <n v="-51.399999999999636"/>
    <n v="-5.9927713652791923E-3"/>
    <x v="0"/>
    <n v="-39"/>
    <n v="-4.5536277234196577E-3"/>
    <x v="1"/>
  </r>
  <r>
    <d v="2015-08-07T00:00:00"/>
    <n v="8580.7999999999993"/>
    <n v="8595.9500000000007"/>
    <n v="8552.7000000000007"/>
    <n v="8564.6"/>
    <n v="148073594"/>
    <n v="6528.28"/>
    <x v="5"/>
    <x v="3"/>
    <s v="Fri"/>
    <s v="Aug-2015"/>
    <s v=""/>
    <n v="-16.199999999998909"/>
    <n v="-1.887935856796442E-3"/>
    <x v="0"/>
    <n v="-24.049999999999272"/>
    <n v="-2.8002072502662551E-3"/>
    <x v="1"/>
  </r>
  <r>
    <d v="2015-08-06T00:00:00"/>
    <n v="8585.7999999999993"/>
    <n v="8606.2999999999993"/>
    <n v="8551.5"/>
    <n v="8588.65"/>
    <n v="139116393"/>
    <n v="6595.25"/>
    <x v="5"/>
    <x v="3"/>
    <s v="Thu"/>
    <s v="Aug-2015"/>
    <s v="Expiry"/>
    <n v="2.8500000000003638"/>
    <n v="3.3194344149646674E-4"/>
    <x v="0"/>
    <n v="20.699999999998909"/>
    <n v="2.4159804854135361E-3"/>
    <x v="1"/>
  </r>
  <r>
    <d v="2015-08-05T00:00:00"/>
    <n v="8547.4500000000007"/>
    <n v="8591.85"/>
    <n v="8545.85"/>
    <n v="8567.9500000000007"/>
    <n v="136948290"/>
    <n v="6434.82"/>
    <x v="5"/>
    <x v="3"/>
    <s v="Wed"/>
    <s v="Aug-2015"/>
    <s v=""/>
    <n v="20.5"/>
    <n v="2.3983761238732019E-3"/>
    <x v="0"/>
    <n v="51.050000000001091"/>
    <n v="5.9939649402953061E-3"/>
    <x v="1"/>
  </r>
  <r>
    <d v="2015-08-04T00:00:00"/>
    <n v="8564.1"/>
    <n v="8565.15"/>
    <n v="8448.25"/>
    <n v="8516.9"/>
    <n v="193226091"/>
    <n v="9003.82"/>
    <x v="5"/>
    <x v="3"/>
    <s v="Tue"/>
    <s v="Aug-2015"/>
    <s v=""/>
    <n v="-47.200000000000728"/>
    <n v="-5.5113788956225084E-3"/>
    <x v="0"/>
    <n v="-26.149999999999636"/>
    <n v="-3.0609676871842773E-3"/>
    <x v="1"/>
  </r>
  <r>
    <d v="2015-08-03T00:00:00"/>
    <n v="8510.65"/>
    <n v="8563.9500000000007"/>
    <n v="8508.1"/>
    <n v="8543.0499999999993"/>
    <n v="161485758"/>
    <n v="7738.1"/>
    <x v="5"/>
    <x v="3"/>
    <s v="Mon"/>
    <s v="Aug-2015"/>
    <s v=""/>
    <n v="32.399999999999636"/>
    <n v="3.806994765382155E-3"/>
    <x v="0"/>
    <n v="10.199999999998909"/>
    <n v="1.1953802070819137E-3"/>
    <x v="1"/>
  </r>
  <r>
    <d v="2015-07-31T00:00:00"/>
    <n v="8456.1"/>
    <n v="8548.9500000000007"/>
    <n v="8448"/>
    <n v="8532.85"/>
    <n v="209629301"/>
    <n v="9522.19"/>
    <x v="5"/>
    <x v="4"/>
    <s v="Fri"/>
    <s v="Jul-2015"/>
    <s v=""/>
    <n v="76.75"/>
    <n v="9.0762881233665636E-3"/>
    <x v="0"/>
    <n v="111.05000000000109"/>
    <n v="1.3186017240969995E-2"/>
    <x v="0"/>
  </r>
  <r>
    <d v="2015-07-30T00:00:00"/>
    <n v="8417"/>
    <n v="8458.9"/>
    <n v="8408.2999999999993"/>
    <n v="8421.7999999999993"/>
    <n v="221939186"/>
    <n v="10007.299999999999"/>
    <x v="5"/>
    <x v="4"/>
    <s v="Thu"/>
    <s v="Jul-2015"/>
    <s v="Expiry"/>
    <n v="4.7999999999992724"/>
    <n v="5.7027444457636602E-4"/>
    <x v="0"/>
    <n v="46.75"/>
    <n v="5.5820562265299911E-3"/>
    <x v="1"/>
  </r>
  <r>
    <d v="2015-07-29T00:00:00"/>
    <n v="8365.6"/>
    <n v="8381.5"/>
    <n v="8338.4500000000007"/>
    <n v="8375.0499999999993"/>
    <n v="145399010"/>
    <n v="7232.34"/>
    <x v="5"/>
    <x v="4"/>
    <s v="Wed"/>
    <s v="Jul-2015"/>
    <s v=""/>
    <n v="9.4499999999989086"/>
    <n v="1.1296260877879541E-3"/>
    <x v="0"/>
    <n v="38.049999999999272"/>
    <n v="4.5639918435887335E-3"/>
    <x v="1"/>
  </r>
  <r>
    <d v="2015-07-28T00:00:00"/>
    <n v="8371.1"/>
    <n v="8397.4"/>
    <n v="8321.75"/>
    <n v="8337"/>
    <n v="179983810"/>
    <n v="8403.15"/>
    <x v="5"/>
    <x v="4"/>
    <s v="Tue"/>
    <s v="Jul-2015"/>
    <s v=""/>
    <n v="-34.100000000000364"/>
    <n v="-4.0735387225096301E-3"/>
    <x v="0"/>
    <n v="-24"/>
    <n v="-2.8704700394689632E-3"/>
    <x v="1"/>
  </r>
  <r>
    <d v="2015-07-27T00:00:00"/>
    <n v="8492.1"/>
    <n v="8492.2000000000007"/>
    <n v="8351.5499999999993"/>
    <n v="8361"/>
    <n v="140828066"/>
    <n v="7353.09"/>
    <x v="5"/>
    <x v="4"/>
    <s v="Mon"/>
    <s v="Jul-2015"/>
    <s v=""/>
    <n v="-131.10000000000036"/>
    <n v="-1.5437877556788117E-2"/>
    <x v="2"/>
    <n v="-160.54999999999927"/>
    <n v="-1.8840469163473698E-2"/>
    <x v="0"/>
  </r>
  <r>
    <d v="2015-07-24T00:00:00"/>
    <n v="8588.15"/>
    <n v="8589.15"/>
    <n v="8513.5"/>
    <n v="8521.5499999999993"/>
    <n v="131344832"/>
    <n v="6942.22"/>
    <x v="5"/>
    <x v="4"/>
    <s v="Fri"/>
    <s v="Jul-2015"/>
    <s v=""/>
    <n v="-66.600000000000364"/>
    <n v="-7.754871538107784E-3"/>
    <x v="0"/>
    <n v="-68.25"/>
    <n v="-7.9454702088523604E-3"/>
    <x v="1"/>
  </r>
  <r>
    <d v="2015-07-23T00:00:00"/>
    <n v="8643.9500000000007"/>
    <n v="8654.75"/>
    <n v="8573.7999999999993"/>
    <n v="8589.7999999999993"/>
    <n v="136962516"/>
    <n v="7747.81"/>
    <x v="5"/>
    <x v="4"/>
    <s v="Thu"/>
    <s v="Jul-2015"/>
    <s v="Expiry"/>
    <n v="-54.150000000001455"/>
    <n v="-6.2644971338336585E-3"/>
    <x v="0"/>
    <n v="-43.700000000000728"/>
    <n v="-5.0616783459779616E-3"/>
    <x v="1"/>
  </r>
  <r>
    <d v="2015-07-22T00:00:00"/>
    <n v="8512.25"/>
    <n v="8643.9"/>
    <n v="8498.65"/>
    <n v="8633.5"/>
    <n v="141018383"/>
    <n v="7427.34"/>
    <x v="5"/>
    <x v="4"/>
    <s v="Wed"/>
    <s v="Jul-2015"/>
    <s v=""/>
    <n v="121.25"/>
    <n v="1.4244177508884254E-2"/>
    <x v="2"/>
    <n v="104.04999999999927"/>
    <n v="1.2198910832468596E-2"/>
    <x v="0"/>
  </r>
  <r>
    <d v="2015-07-21T00:00:00"/>
    <n v="8601.5"/>
    <n v="8646.75"/>
    <n v="8517.9"/>
    <n v="8529.4500000000007"/>
    <n v="169151098"/>
    <n v="10699.52"/>
    <x v="5"/>
    <x v="4"/>
    <s v="Tue"/>
    <s v="Jul-2015"/>
    <s v=""/>
    <n v="-72.049999999999272"/>
    <n v="-8.3764459687263003E-3"/>
    <x v="0"/>
    <n v="-74"/>
    <n v="-8.6012006811221065E-3"/>
    <x v="1"/>
  </r>
  <r>
    <d v="2015-07-20T00:00:00"/>
    <n v="8623.9"/>
    <n v="8624.1"/>
    <n v="8559"/>
    <n v="8603.4500000000007"/>
    <n v="93439295"/>
    <n v="5107.62"/>
    <x v="5"/>
    <x v="4"/>
    <s v="Mon"/>
    <s v="Jul-2015"/>
    <s v=""/>
    <n v="-20.449999999998909"/>
    <n v="-2.3713169215782777E-3"/>
    <x v="0"/>
    <n v="-6.3999999999996362"/>
    <n v="-7.4333466901277444E-4"/>
    <x v="1"/>
  </r>
  <r>
    <d v="2015-07-17T00:00:00"/>
    <n v="8623.65"/>
    <n v="8642.9500000000007"/>
    <n v="8593.15"/>
    <n v="8609.85"/>
    <n v="108190401"/>
    <n v="5713.13"/>
    <x v="5"/>
    <x v="4"/>
    <s v="Fri"/>
    <s v="Jul-2015"/>
    <s v=""/>
    <n v="-13.799999999999272"/>
    <n v="-1.6002504739871485E-3"/>
    <x v="0"/>
    <n v="1.8000000000010914"/>
    <n v="2.0910659208544231E-4"/>
    <x v="1"/>
  </r>
  <r>
    <d v="2015-07-16T00:00:00"/>
    <n v="8546.15"/>
    <n v="8616.1"/>
    <n v="8542.9"/>
    <n v="8608.0499999999993"/>
    <n v="119637042"/>
    <n v="6544.15"/>
    <x v="5"/>
    <x v="4"/>
    <s v="Thu"/>
    <s v="Jul-2015"/>
    <s v="Expiry"/>
    <n v="61.899999999999636"/>
    <n v="7.2430275621185721E-3"/>
    <x v="0"/>
    <n v="84.25"/>
    <n v="9.8840892559656501E-3"/>
    <x v="1"/>
  </r>
  <r>
    <d v="2015-07-15T00:00:00"/>
    <n v="8463.4"/>
    <n v="8531.4"/>
    <n v="8462.9500000000007"/>
    <n v="8523.7999999999993"/>
    <n v="108835522"/>
    <n v="5805.53"/>
    <x v="5"/>
    <x v="4"/>
    <s v="Wed"/>
    <s v="Jul-2015"/>
    <s v=""/>
    <n v="60.399999999999636"/>
    <n v="7.1366117635937847E-3"/>
    <x v="0"/>
    <n v="69.699999999998909"/>
    <n v="8.2445204102150321E-3"/>
    <x v="1"/>
  </r>
  <r>
    <d v="2015-07-14T00:00:00"/>
    <n v="8470.6"/>
    <n v="8480.25"/>
    <n v="8424.1"/>
    <n v="8454.1"/>
    <n v="104893796"/>
    <n v="5454.41"/>
    <x v="5"/>
    <x v="4"/>
    <s v="Tue"/>
    <s v="Jul-2015"/>
    <s v=""/>
    <n v="-16.5"/>
    <n v="-1.9479139612306093E-3"/>
    <x v="0"/>
    <n v="-5.5499999999992724"/>
    <n v="-6.5605551057068231E-4"/>
    <x v="1"/>
  </r>
  <r>
    <d v="2015-07-13T00:00:00"/>
    <n v="8397.25"/>
    <n v="8471.65"/>
    <n v="8355.4"/>
    <n v="8459.65"/>
    <n v="121380175"/>
    <n v="6506.28"/>
    <x v="5"/>
    <x v="4"/>
    <s v="Mon"/>
    <s v="Jul-2015"/>
    <s v=""/>
    <n v="62.399999999999636"/>
    <n v="7.4310041978028086E-3"/>
    <x v="0"/>
    <n v="99.100000000000364"/>
    <n v="1.1853287164122022E-2"/>
    <x v="0"/>
  </r>
  <r>
    <d v="2015-07-10T00:00:00"/>
    <n v="8365.7000000000007"/>
    <n v="8377.1"/>
    <n v="8315.4"/>
    <n v="8360.5499999999993"/>
    <n v="158883926"/>
    <n v="8128.47"/>
    <x v="5"/>
    <x v="4"/>
    <s v="Fri"/>
    <s v="Jul-2015"/>
    <s v=""/>
    <n v="-5.1500000000014552"/>
    <n v="-6.1560897474227552E-4"/>
    <x v="0"/>
    <n v="32"/>
    <n v="3.8422054259144751E-3"/>
    <x v="1"/>
  </r>
  <r>
    <d v="2015-07-09T00:00:00"/>
    <n v="8364.85"/>
    <n v="8400.2999999999993"/>
    <n v="8323"/>
    <n v="8328.5499999999993"/>
    <n v="135358659"/>
    <n v="6610.4"/>
    <x v="5"/>
    <x v="4"/>
    <s v="Thu"/>
    <s v="Jul-2015"/>
    <s v="Expiry"/>
    <n v="-36.300000000001091"/>
    <n v="-4.3395876793966524E-3"/>
    <x v="0"/>
    <n v="-34.5"/>
    <n v="-4.1252892186463075E-3"/>
    <x v="1"/>
  </r>
  <r>
    <d v="2015-07-08T00:00:00"/>
    <n v="8439.2000000000007"/>
    <n v="8457.5"/>
    <n v="8341.4"/>
    <n v="8363.0499999999993"/>
    <n v="193886999"/>
    <n v="8876.81"/>
    <x v="5"/>
    <x v="4"/>
    <s v="Wed"/>
    <s v="Jul-2015"/>
    <s v=""/>
    <n v="-76.150000000001455"/>
    <n v="-9.0233671438052724E-3"/>
    <x v="0"/>
    <n v="-147.75"/>
    <n v="-1.7360295154392066E-2"/>
    <x v="0"/>
  </r>
  <r>
    <d v="2015-07-07T00:00:00"/>
    <n v="8525.5"/>
    <n v="8561.35"/>
    <n v="8483.85"/>
    <n v="8510.7999999999993"/>
    <n v="126038231"/>
    <n v="6054.41"/>
    <x v="5"/>
    <x v="4"/>
    <s v="Tue"/>
    <s v="Jul-2015"/>
    <s v=""/>
    <n v="-14.700000000000728"/>
    <n v="-1.7242390475632782E-3"/>
    <x v="0"/>
    <n v="-11.350000000000364"/>
    <n v="-1.3318235421812998E-3"/>
    <x v="1"/>
  </r>
  <r>
    <d v="2015-07-06T00:00:00"/>
    <n v="8386.15"/>
    <n v="8533.15"/>
    <n v="8386.15"/>
    <n v="8522.15"/>
    <n v="104578132"/>
    <n v="5517.86"/>
    <x v="5"/>
    <x v="4"/>
    <s v="Mon"/>
    <s v="Jul-2015"/>
    <s v=""/>
    <n v="136"/>
    <n v="1.6217215289495181E-2"/>
    <x v="2"/>
    <n v="37.25"/>
    <n v="4.3901519169347904E-3"/>
    <x v="1"/>
  </r>
  <r>
    <d v="2015-07-03T00:00:00"/>
    <n v="8440.1"/>
    <n v="8497.75"/>
    <n v="8424.15"/>
    <n v="8484.9"/>
    <n v="91142979"/>
    <n v="4983.21"/>
    <x v="5"/>
    <x v="4"/>
    <s v="Fri"/>
    <s v="Jul-2015"/>
    <s v=""/>
    <n v="44.799999999999272"/>
    <n v="5.3079939811138815E-3"/>
    <x v="0"/>
    <n v="40"/>
    <n v="4.7365865788819286E-3"/>
    <x v="1"/>
  </r>
  <r>
    <d v="2015-07-02T00:00:00"/>
    <n v="8471.9500000000007"/>
    <n v="8479.25"/>
    <n v="8433.2000000000007"/>
    <n v="8444.9"/>
    <n v="115472141"/>
    <n v="6065.26"/>
    <x v="5"/>
    <x v="4"/>
    <s v="Thu"/>
    <s v="Jul-2015"/>
    <s v="Expiry"/>
    <n v="-27.050000000001091"/>
    <n v="-3.1928894764488799E-3"/>
    <x v="0"/>
    <n v="-8.1499999999996362"/>
    <n v="-9.6414903496366833E-4"/>
    <x v="1"/>
  </r>
  <r>
    <d v="2015-07-01T00:00:00"/>
    <n v="8376.25"/>
    <n v="8481.6"/>
    <n v="8370.15"/>
    <n v="8453.0499999999993"/>
    <n v="135887471"/>
    <n v="6938.05"/>
    <x v="5"/>
    <x v="4"/>
    <s v="Wed"/>
    <s v="Jul-2015"/>
    <s v=""/>
    <n v="76.799999999999272"/>
    <n v="9.1687807789881236E-3"/>
    <x v="0"/>
    <n v="84.549999999999272"/>
    <n v="1.0103363804743894E-2"/>
    <x v="0"/>
  </r>
  <r>
    <d v="2015-06-30T00:00:00"/>
    <n v="8316.35"/>
    <n v="8378"/>
    <n v="8298.9500000000007"/>
    <n v="8368.5"/>
    <n v="163366250"/>
    <n v="8425.52"/>
    <x v="5"/>
    <x v="5"/>
    <s v="Tue"/>
    <s v="Jun-2015"/>
    <s v=""/>
    <n v="52.149999999999636"/>
    <n v="6.2707798493328963E-3"/>
    <x v="0"/>
    <n v="50.100000000000364"/>
    <n v="6.0227928447778856E-3"/>
    <x v="1"/>
  </r>
  <r>
    <d v="2015-06-29T00:00:00"/>
    <n v="8247.0499999999993"/>
    <n v="8329.4500000000007"/>
    <n v="8195.65"/>
    <n v="8318.4"/>
    <n v="136106699"/>
    <n v="6604.12"/>
    <x v="5"/>
    <x v="5"/>
    <s v="Mon"/>
    <s v="Jun-2015"/>
    <s v=""/>
    <n v="71.350000000000364"/>
    <n v="8.6515784432009465E-3"/>
    <x v="0"/>
    <n v="-62.700000000000728"/>
    <n v="-7.4811182303039844E-3"/>
    <x v="1"/>
  </r>
  <r>
    <d v="2015-06-26T00:00:00"/>
    <n v="8393.9500000000007"/>
    <n v="8408.5499999999993"/>
    <n v="8339.7000000000007"/>
    <n v="8381.1"/>
    <n v="113959476"/>
    <n v="5848.78"/>
    <x v="5"/>
    <x v="5"/>
    <s v="Fri"/>
    <s v="Jun-2015"/>
    <s v=""/>
    <n v="-12.850000000000364"/>
    <n v="-1.5308644916875087E-3"/>
    <x v="0"/>
    <n v="-16.899999999999636"/>
    <n v="-2.0123839009287491E-3"/>
    <x v="1"/>
  </r>
  <r>
    <d v="2015-06-25T00:00:00"/>
    <n v="8336.25"/>
    <n v="8423.15"/>
    <n v="8329.5"/>
    <n v="8398"/>
    <n v="207421340"/>
    <n v="9911.16"/>
    <x v="5"/>
    <x v="5"/>
    <s v="Thu"/>
    <s v="Jun-2015"/>
    <s v="Expiry"/>
    <n v="61.75"/>
    <n v="7.4074074074074077E-3"/>
    <x v="0"/>
    <n v="37.149999999999636"/>
    <n v="4.4433281305130022E-3"/>
    <x v="1"/>
  </r>
  <r>
    <d v="2015-06-24T00:00:00"/>
    <n v="8399.4"/>
    <n v="8421.35"/>
    <n v="8338.9"/>
    <n v="8360.85"/>
    <n v="134062733"/>
    <n v="7175.22"/>
    <x v="5"/>
    <x v="5"/>
    <s v="Wed"/>
    <s v="Jun-2015"/>
    <s v=""/>
    <n v="-38.549999999999272"/>
    <n v="-4.5896135438244726E-3"/>
    <x v="0"/>
    <n v="-20.699999999998909"/>
    <n v="-2.4697102564560148E-3"/>
    <x v="1"/>
  </r>
  <r>
    <d v="2015-06-23T00:00:00"/>
    <n v="8377.4500000000007"/>
    <n v="8398.4500000000007"/>
    <n v="8334.9500000000007"/>
    <n v="8381.5499999999993"/>
    <n v="135844708"/>
    <n v="6437.33"/>
    <x v="5"/>
    <x v="5"/>
    <s v="Tue"/>
    <s v="Jun-2015"/>
    <s v=""/>
    <n v="4.0999999999985448"/>
    <n v="4.8940906839175938E-4"/>
    <x v="0"/>
    <n v="28.449999999998909"/>
    <n v="3.4059211550201609E-3"/>
    <x v="1"/>
  </r>
  <r>
    <d v="2015-06-22T00:00:00"/>
    <n v="8259.2999999999993"/>
    <n v="8369.4500000000007"/>
    <n v="8257.4"/>
    <n v="8353.1"/>
    <n v="126542473"/>
    <n v="6163.02"/>
    <x v="5"/>
    <x v="5"/>
    <s v="Mon"/>
    <s v="Jun-2015"/>
    <s v=""/>
    <n v="93.800000000001091"/>
    <n v="1.1356894652089293E-2"/>
    <x v="2"/>
    <n v="128.14999999999964"/>
    <n v="1.5580641827609848E-2"/>
    <x v="0"/>
  </r>
  <r>
    <d v="2015-06-19T00:00:00"/>
    <n v="8201.15"/>
    <n v="8250.7999999999993"/>
    <n v="8195.65"/>
    <n v="8224.9500000000007"/>
    <n v="151575997"/>
    <n v="7722.05"/>
    <x v="5"/>
    <x v="5"/>
    <s v="Fri"/>
    <s v="Jun-2015"/>
    <s v=""/>
    <n v="23.800000000001091"/>
    <n v="2.9020320320931933E-3"/>
    <x v="0"/>
    <n v="50.350000000000364"/>
    <n v="6.1593227803195703E-3"/>
    <x v="1"/>
  </r>
  <r>
    <d v="2015-06-18T00:00:00"/>
    <n v="8113.7"/>
    <n v="8186.9"/>
    <n v="8101.8"/>
    <n v="8174.6"/>
    <n v="149266110"/>
    <n v="7767.77"/>
    <x v="5"/>
    <x v="5"/>
    <s v="Thu"/>
    <s v="Jun-2015"/>
    <s v="Expiry"/>
    <n v="60.900000000000546"/>
    <n v="7.5058234837374503E-3"/>
    <x v="0"/>
    <n v="83.050000000000182"/>
    <n v="1.0263793710722937E-2"/>
    <x v="0"/>
  </r>
  <r>
    <d v="2015-06-17T00:00:00"/>
    <n v="8084.2"/>
    <n v="8136.85"/>
    <n v="8048.95"/>
    <n v="8091.55"/>
    <n v="157205716"/>
    <n v="7878.66"/>
    <x v="5"/>
    <x v="5"/>
    <s v="Wed"/>
    <s v="Jun-2015"/>
    <s v=""/>
    <n v="7.3500000000003638"/>
    <n v="9.091808713293046E-4"/>
    <x v="0"/>
    <n v="44.25"/>
    <n v="5.4987387073925417E-3"/>
    <x v="1"/>
  </r>
  <r>
    <d v="2015-06-16T00:00:00"/>
    <n v="8004.2"/>
    <n v="8061.85"/>
    <n v="7952.35"/>
    <n v="8047.3"/>
    <n v="127809460"/>
    <n v="5923.8"/>
    <x v="5"/>
    <x v="5"/>
    <s v="Tue"/>
    <s v="Jun-2015"/>
    <s v=""/>
    <n v="43.100000000000364"/>
    <n v="5.3846730466505545E-3"/>
    <x v="0"/>
    <n v="33.400000000000546"/>
    <n v="4.1677585195723111E-3"/>
    <x v="1"/>
  </r>
  <r>
    <d v="2015-06-15T00:00:00"/>
    <n v="7986.6"/>
    <n v="8057.7"/>
    <n v="7944.85"/>
    <n v="8013.9"/>
    <n v="137116389"/>
    <n v="6129.12"/>
    <x v="5"/>
    <x v="5"/>
    <s v="Mon"/>
    <s v="Jun-2015"/>
    <s v=""/>
    <n v="27.299999999999272"/>
    <n v="3.4182255277589052E-3"/>
    <x v="0"/>
    <n v="31"/>
    <n v="3.8833005549361761E-3"/>
    <x v="1"/>
  </r>
  <r>
    <d v="2015-06-12T00:00:00"/>
    <n v="7959.85"/>
    <n v="7995.6"/>
    <n v="7940.3"/>
    <n v="7982.9"/>
    <n v="140839875"/>
    <n v="6737.25"/>
    <x v="5"/>
    <x v="5"/>
    <s v="Fri"/>
    <s v="Jun-2015"/>
    <s v=""/>
    <n v="23.049999999999272"/>
    <n v="2.8957832119951093E-3"/>
    <x v="0"/>
    <n v="17.549999999999272"/>
    <n v="2.2032930128618668E-3"/>
    <x v="1"/>
  </r>
  <r>
    <d v="2015-06-11T00:00:00"/>
    <n v="8157.3"/>
    <n v="8163.05"/>
    <n v="7958.25"/>
    <n v="7965.35"/>
    <n v="171348959"/>
    <n v="7868.44"/>
    <x v="5"/>
    <x v="5"/>
    <s v="Thu"/>
    <s v="Jun-2015"/>
    <s v="Expiry"/>
    <n v="-191.94999999999982"/>
    <n v="-2.3531070329643362E-2"/>
    <x v="1"/>
    <n v="-159.09999999999945"/>
    <n v="-1.958286407079857E-2"/>
    <x v="0"/>
  </r>
  <r>
    <d v="2015-06-10T00:00:00"/>
    <n v="8024.15"/>
    <n v="8152.25"/>
    <n v="8023.8"/>
    <n v="8124.45"/>
    <n v="141030200"/>
    <n v="6790.27"/>
    <x v="5"/>
    <x v="5"/>
    <s v="Wed"/>
    <s v="Jun-2015"/>
    <s v=""/>
    <n v="100.30000000000018"/>
    <n v="1.2499766330390159E-2"/>
    <x v="2"/>
    <n v="102.05000000000018"/>
    <n v="1.2720632229756704E-2"/>
    <x v="0"/>
  </r>
  <r>
    <d v="2015-06-09T00:00:00"/>
    <n v="8026.5"/>
    <n v="8057.15"/>
    <n v="8005.15"/>
    <n v="8022.4"/>
    <n v="140217686"/>
    <n v="6442.05"/>
    <x v="5"/>
    <x v="5"/>
    <s v="Tue"/>
    <s v="Jun-2015"/>
    <s v=""/>
    <n v="-4.1000000000003638"/>
    <n v="-5.1080794867007582E-4"/>
    <x v="0"/>
    <n v="-21.75"/>
    <n v="-2.7038282478571386E-3"/>
    <x v="1"/>
  </r>
  <r>
    <d v="2015-06-08T00:00:00"/>
    <n v="8124.35"/>
    <n v="8131"/>
    <n v="8030.55"/>
    <n v="8044.15"/>
    <n v="140075743"/>
    <n v="6230.61"/>
    <x v="5"/>
    <x v="5"/>
    <s v="Mon"/>
    <s v="Jun-2015"/>
    <s v=""/>
    <n v="-80.200000000000728"/>
    <n v="-9.871558955485759E-3"/>
    <x v="0"/>
    <n v="-70.550000000000182"/>
    <n v="-8.6940983646961907E-3"/>
    <x v="1"/>
  </r>
  <r>
    <d v="2015-06-05T00:00:00"/>
    <n v="8119.15"/>
    <n v="8191"/>
    <n v="8100.15"/>
    <n v="8114.7"/>
    <n v="167055308"/>
    <n v="7588.4"/>
    <x v="5"/>
    <x v="5"/>
    <s v="Fri"/>
    <s v="Jun-2015"/>
    <s v=""/>
    <n v="-4.4499999999998181"/>
    <n v="-5.4808693028208838E-4"/>
    <x v="0"/>
    <n v="-15.949999999999818"/>
    <n v="-1.961712778191143E-3"/>
    <x v="1"/>
  </r>
  <r>
    <d v="2015-06-04T00:00:00"/>
    <n v="8155.15"/>
    <n v="8160.05"/>
    <n v="8056.75"/>
    <n v="8130.65"/>
    <n v="159470840"/>
    <n v="7560.49"/>
    <x v="5"/>
    <x v="5"/>
    <s v="Thu"/>
    <s v="Jun-2015"/>
    <s v="Expiry"/>
    <n v="-24.5"/>
    <n v="-3.0042365866967502E-3"/>
    <x v="0"/>
    <n v="-4.4500000000007276"/>
    <n v="-5.470123292892192E-4"/>
    <x v="1"/>
  </r>
  <r>
    <d v="2015-06-03T00:00:00"/>
    <n v="8232.4500000000007"/>
    <n v="8236.7000000000007"/>
    <n v="8094.15"/>
    <n v="8135.1"/>
    <n v="176661646"/>
    <n v="7920.26"/>
    <x v="5"/>
    <x v="5"/>
    <s v="Wed"/>
    <s v="Jun-2015"/>
    <s v=""/>
    <n v="-97.350000000000364"/>
    <n v="-1.182515533043023E-2"/>
    <x v="2"/>
    <n v="-101.35000000000036"/>
    <n v="-1.230505861141637E-2"/>
    <x v="0"/>
  </r>
  <r>
    <d v="2015-06-02T00:00:00"/>
    <n v="8442.7999999999993"/>
    <n v="8445.35"/>
    <n v="8226.0499999999993"/>
    <n v="8236.4500000000007"/>
    <n v="151337661"/>
    <n v="8083.17"/>
    <x v="5"/>
    <x v="5"/>
    <s v="Tue"/>
    <s v="Jun-2015"/>
    <s v=""/>
    <n v="-206.34999999999854"/>
    <n v="-2.4440943762732571E-2"/>
    <x v="1"/>
    <n v="-196.94999999999891"/>
    <n v="-2.3353570327507164E-2"/>
    <x v="2"/>
  </r>
  <r>
    <d v="2015-06-01T00:00:00"/>
    <n v="8417.25"/>
    <n v="8467.15"/>
    <n v="8405.4"/>
    <n v="8433.4"/>
    <n v="125990614"/>
    <n v="7254.01"/>
    <x v="5"/>
    <x v="5"/>
    <s v="Mon"/>
    <s v="Jun-2015"/>
    <s v=""/>
    <n v="16.149999999999636"/>
    <n v="1.9186789034422924E-3"/>
    <x v="0"/>
    <n v="-0.25"/>
    <n v="-2.9643155691782326E-5"/>
    <x v="1"/>
  </r>
  <r>
    <d v="2015-05-29T00:00:00"/>
    <n v="8327.1"/>
    <n v="8443.9"/>
    <n v="8305.7000000000007"/>
    <n v="8433.65"/>
    <n v="375232198"/>
    <n v="20736.2"/>
    <x v="5"/>
    <x v="6"/>
    <s v="Fri"/>
    <s v="May-2015"/>
    <s v=""/>
    <n v="106.54999999999927"/>
    <n v="1.2795571087173118E-2"/>
    <x v="2"/>
    <n v="114.64999999999964"/>
    <n v="1.3781704531794644E-2"/>
    <x v="0"/>
  </r>
  <r>
    <d v="2015-05-28T00:00:00"/>
    <n v="8345.7000000000007"/>
    <n v="8364.5"/>
    <n v="8270.15"/>
    <n v="8319"/>
    <n v="239549060"/>
    <n v="11449.91"/>
    <x v="5"/>
    <x v="6"/>
    <s v="Thu"/>
    <s v="May-2015"/>
    <s v="Expiry"/>
    <n v="-26.700000000000728"/>
    <n v="-3.1992523095726814E-3"/>
    <x v="0"/>
    <n v="-15.600000000000364"/>
    <n v="-1.8717154992441585E-3"/>
    <x v="1"/>
  </r>
  <r>
    <d v="2015-05-27T00:00:00"/>
    <n v="8302.75"/>
    <n v="8342.85"/>
    <n v="8277.9500000000007"/>
    <n v="8334.6"/>
    <n v="170583401"/>
    <n v="8131.59"/>
    <x v="5"/>
    <x v="6"/>
    <s v="Wed"/>
    <s v="May-2015"/>
    <s v=""/>
    <n v="31.850000000000364"/>
    <n v="3.8360784077565101E-3"/>
    <x v="0"/>
    <n v="-4.75"/>
    <n v="-5.6958875691750556E-4"/>
    <x v="1"/>
  </r>
  <r>
    <d v="2015-05-26T00:00:00"/>
    <n v="8377.1"/>
    <n v="8378.9"/>
    <n v="8320.0499999999993"/>
    <n v="8339.35"/>
    <n v="120428892"/>
    <n v="5908.3"/>
    <x v="5"/>
    <x v="6"/>
    <s v="Tue"/>
    <s v="May-2015"/>
    <s v=""/>
    <n v="-37.75"/>
    <n v="-4.5063327404471715E-3"/>
    <x v="0"/>
    <n v="-30.899999999999636"/>
    <n v="-3.6916460081837027E-3"/>
    <x v="1"/>
  </r>
  <r>
    <d v="2015-05-25T00:00:00"/>
    <n v="8438.15"/>
    <n v="8441.9500000000007"/>
    <n v="8364.15"/>
    <n v="8370.25"/>
    <n v="125051166"/>
    <n v="5555.29"/>
    <x v="5"/>
    <x v="6"/>
    <s v="Mon"/>
    <s v="May-2015"/>
    <s v=""/>
    <n v="-67.899999999999636"/>
    <n v="-8.046787506740179E-3"/>
    <x v="0"/>
    <n v="-88.700000000000728"/>
    <n v="-1.0485935015575305E-2"/>
    <x v="0"/>
  </r>
  <r>
    <d v="2015-05-22T00:00:00"/>
    <n v="8432.5"/>
    <n v="8489.5499999999993"/>
    <n v="8420.6"/>
    <n v="8458.9500000000007"/>
    <n v="193080657"/>
    <n v="8261.69"/>
    <x v="5"/>
    <x v="6"/>
    <s v="Fri"/>
    <s v="May-2015"/>
    <s v=""/>
    <n v="26.450000000000728"/>
    <n v="3.1366735843463655E-3"/>
    <x v="0"/>
    <n v="37.950000000000728"/>
    <n v="4.5065906661917498E-3"/>
    <x v="1"/>
  </r>
  <r>
    <d v="2015-05-21T00:00:00"/>
    <n v="8434.5"/>
    <n v="8446.35"/>
    <n v="8382.5"/>
    <n v="8421"/>
    <n v="148189485"/>
    <n v="7641.6"/>
    <x v="5"/>
    <x v="6"/>
    <s v="Thu"/>
    <s v="May-2015"/>
    <s v="Expiry"/>
    <n v="-13.5"/>
    <n v="-1.6005690912324383E-3"/>
    <x v="0"/>
    <n v="-2.25"/>
    <n v="-2.6711779894933663E-4"/>
    <x v="1"/>
  </r>
  <r>
    <d v="2015-05-20T00:00:00"/>
    <n v="8392.65"/>
    <n v="8440.35"/>
    <n v="8391.4500000000007"/>
    <n v="8423.25"/>
    <n v="127388797"/>
    <n v="6151.44"/>
    <x v="5"/>
    <x v="6"/>
    <s v="Wed"/>
    <s v="May-2015"/>
    <s v=""/>
    <n v="30.600000000000364"/>
    <n v="3.6460474343622531E-3"/>
    <x v="0"/>
    <n v="57.600000000000364"/>
    <n v="6.8852988112101709E-3"/>
    <x v="1"/>
  </r>
  <r>
    <d v="2015-05-19T00:00:00"/>
    <n v="8356.2000000000007"/>
    <n v="8427.7999999999993"/>
    <n v="8335"/>
    <n v="8365.65"/>
    <n v="144642344"/>
    <n v="7266.52"/>
    <x v="5"/>
    <x v="6"/>
    <s v="Tue"/>
    <s v="May-2015"/>
    <s v=""/>
    <n v="9.4499999999989086"/>
    <n v="1.1308968191281812E-3"/>
    <x v="0"/>
    <n v="-8"/>
    <n v="-9.5537788180781382E-4"/>
    <x v="1"/>
  </r>
  <r>
    <d v="2015-05-18T00:00:00"/>
    <n v="8284.9500000000007"/>
    <n v="8384.6"/>
    <n v="8271.9500000000007"/>
    <n v="8373.65"/>
    <n v="153340463"/>
    <n v="7459.18"/>
    <x v="5"/>
    <x v="6"/>
    <s v="Mon"/>
    <s v="May-2015"/>
    <s v=""/>
    <n v="88.699999999998909"/>
    <n v="1.0706159964755237E-2"/>
    <x v="2"/>
    <n v="111.29999999999927"/>
    <n v="1.3470743795651269E-2"/>
    <x v="0"/>
  </r>
  <r>
    <d v="2015-05-15T00:00:00"/>
    <n v="8240.2999999999993"/>
    <n v="8279.2000000000007"/>
    <n v="8212.2000000000007"/>
    <n v="8262.35"/>
    <n v="133838055"/>
    <n v="6463.64"/>
    <x v="5"/>
    <x v="6"/>
    <s v="Fri"/>
    <s v="May-2015"/>
    <s v=""/>
    <n v="22.050000000001091"/>
    <n v="2.6758734512094332E-3"/>
    <x v="0"/>
    <n v="38.149999999999636"/>
    <n v="4.6387490576590591E-3"/>
    <x v="1"/>
  </r>
  <r>
    <d v="2015-05-14T00:00:00"/>
    <n v="8232.4500000000007"/>
    <n v="8236.25"/>
    <n v="8137.3"/>
    <n v="8224.2000000000007"/>
    <n v="138964395"/>
    <n v="6763.72"/>
    <x v="5"/>
    <x v="6"/>
    <s v="Thu"/>
    <s v="May-2015"/>
    <s v="Expiry"/>
    <n v="-8.25"/>
    <n v="-1.0021318076635752E-3"/>
    <x v="0"/>
    <n v="-11.25"/>
    <n v="-1.3660455712802579E-3"/>
    <x v="1"/>
  </r>
  <r>
    <d v="2015-05-13T00:00:00"/>
    <n v="8181.55"/>
    <n v="8254.9500000000007"/>
    <n v="8089.8"/>
    <n v="8235.4500000000007"/>
    <n v="175015183"/>
    <n v="8391.93"/>
    <x v="5"/>
    <x v="6"/>
    <s v="Wed"/>
    <s v="May-2015"/>
    <s v=""/>
    <n v="53.900000000000546"/>
    <n v="6.5879937175719206E-3"/>
    <x v="0"/>
    <n v="108.50000000000091"/>
    <n v="1.3350641999766322E-2"/>
    <x v="0"/>
  </r>
  <r>
    <d v="2015-05-12T00:00:00"/>
    <n v="8326.15"/>
    <n v="8326.65"/>
    <n v="8115.3"/>
    <n v="8126.95"/>
    <n v="178753978"/>
    <n v="8779.5300000000007"/>
    <x v="5"/>
    <x v="6"/>
    <s v="Tue"/>
    <s v="May-2015"/>
    <s v=""/>
    <n v="-199.19999999999982"/>
    <n v="-2.3924623025047571E-2"/>
    <x v="1"/>
    <n v="-198.30000000000018"/>
    <n v="-2.3819104531395477E-2"/>
    <x v="2"/>
  </r>
  <r>
    <d v="2015-05-11T00:00:00"/>
    <n v="8243.2000000000007"/>
    <n v="8332.75"/>
    <n v="8224.65"/>
    <n v="8325.25"/>
    <n v="197882948"/>
    <n v="8396.1200000000008"/>
    <x v="5"/>
    <x v="6"/>
    <s v="Mon"/>
    <s v="May-2015"/>
    <s v=""/>
    <n v="82.049999999999272"/>
    <n v="9.9536587732918357E-3"/>
    <x v="0"/>
    <n v="133.75"/>
    <n v="1.6327900872856009E-2"/>
    <x v="0"/>
  </r>
  <r>
    <d v="2015-05-08T00:00:00"/>
    <n v="8131.5"/>
    <n v="8224.9500000000007"/>
    <n v="8123.45"/>
    <n v="8191.5"/>
    <n v="188776090"/>
    <n v="8961.33"/>
    <x v="5"/>
    <x v="6"/>
    <s v="Fri"/>
    <s v="May-2015"/>
    <s v=""/>
    <n v="60"/>
    <n v="7.3787124146836381E-3"/>
    <x v="0"/>
    <n v="134.19999999999982"/>
    <n v="1.6655703523512817E-2"/>
    <x v="0"/>
  </r>
  <r>
    <d v="2015-05-07T00:00:00"/>
    <n v="8077"/>
    <n v="8122.6"/>
    <n v="7997.15"/>
    <n v="8057.3"/>
    <n v="166563657"/>
    <n v="8443.9599999999991"/>
    <x v="5"/>
    <x v="6"/>
    <s v="Thu"/>
    <s v="May-2015"/>
    <s v="Expiry"/>
    <n v="-19.699999999999818"/>
    <n v="-2.4390243902438799E-3"/>
    <x v="0"/>
    <n v="-39.699999999999818"/>
    <n v="-4.9030505125354845E-3"/>
    <x v="1"/>
  </r>
  <r>
    <d v="2015-05-06T00:00:00"/>
    <n v="8316.6"/>
    <n v="8331.9500000000007"/>
    <n v="8083"/>
    <n v="8097"/>
    <n v="212509839"/>
    <n v="10894.12"/>
    <x v="5"/>
    <x v="6"/>
    <s v="Wed"/>
    <s v="May-2015"/>
    <s v=""/>
    <n v="-219.60000000000036"/>
    <n v="-2.6405021282735777E-2"/>
    <x v="1"/>
    <n v="-227.79999999999927"/>
    <n v="-2.7364020757255345E-2"/>
    <x v="2"/>
  </r>
  <r>
    <d v="2015-05-05T00:00:00"/>
    <n v="8338.4"/>
    <n v="8355.65"/>
    <n v="8280.6"/>
    <n v="8324.7999999999993"/>
    <n v="156019941"/>
    <n v="8138.54"/>
    <x v="5"/>
    <x v="6"/>
    <s v="Tue"/>
    <s v="May-2015"/>
    <s v=""/>
    <n v="-13.600000000000364"/>
    <n v="-1.6310083469251132E-3"/>
    <x v="0"/>
    <n v="-7.1500000000014552"/>
    <n v="-8.5814245164714796E-4"/>
    <x v="1"/>
  </r>
  <r>
    <d v="2015-05-04T00:00:00"/>
    <n v="8230.0499999999993"/>
    <n v="8346"/>
    <n v="8220.4500000000007"/>
    <n v="8331.9500000000007"/>
    <n v="136913823"/>
    <n v="7856.18"/>
    <x v="5"/>
    <x v="6"/>
    <s v="Mon"/>
    <s v="May-2015"/>
    <s v=""/>
    <n v="101.90000000000146"/>
    <n v="1.2381455762723368E-2"/>
    <x v="2"/>
    <n v="150.45000000000073"/>
    <n v="1.8389048462995872E-2"/>
    <x v="0"/>
  </r>
  <r>
    <d v="2015-04-30T00:00:00"/>
    <n v="8224.5"/>
    <n v="8229.4"/>
    <n v="8144.75"/>
    <n v="8181.5"/>
    <n v="281696257"/>
    <n v="14755.35"/>
    <x v="5"/>
    <x v="7"/>
    <s v="Thu"/>
    <s v="Apr-2015"/>
    <s v="Expiry"/>
    <n v="-43"/>
    <n v="-5.2282813544896342E-3"/>
    <x v="0"/>
    <n v="-58.25"/>
    <n v="-7.0693892411784337E-3"/>
    <x v="1"/>
  </r>
  <r>
    <d v="2015-04-29T00:00:00"/>
    <n v="8274.7999999999993"/>
    <n v="8308.2000000000007"/>
    <n v="8219.2000000000007"/>
    <n v="8239.75"/>
    <n v="174958511"/>
    <n v="8571.9500000000007"/>
    <x v="5"/>
    <x v="7"/>
    <s v="Wed"/>
    <s v="Apr-2015"/>
    <s v=""/>
    <n v="-35.049999999999272"/>
    <n v="-4.2357519214965044E-3"/>
    <x v="0"/>
    <n v="-45.850000000000364"/>
    <n v="-5.5336970165106164E-3"/>
    <x v="1"/>
  </r>
  <r>
    <d v="2015-04-28T00:00:00"/>
    <n v="8215.5499999999993"/>
    <n v="8308"/>
    <n v="8185.15"/>
    <n v="8285.6"/>
    <n v="183754628"/>
    <n v="9560.1299999999992"/>
    <x v="5"/>
    <x v="7"/>
    <s v="Tue"/>
    <s v="Apr-2015"/>
    <s v=""/>
    <n v="70.050000000001091"/>
    <n v="8.5265137452758613E-3"/>
    <x v="0"/>
    <n v="71.800000000001091"/>
    <n v="8.7413864471987505E-3"/>
    <x v="1"/>
  </r>
  <r>
    <d v="2015-04-27T00:00:00"/>
    <n v="8330.5499999999993"/>
    <n v="8334.4500000000007"/>
    <n v="8202.35"/>
    <n v="8213.7999999999993"/>
    <n v="174706337"/>
    <n v="10143.36"/>
    <x v="5"/>
    <x v="7"/>
    <s v="Mon"/>
    <s v="Apr-2015"/>
    <s v=""/>
    <n v="-116.75"/>
    <n v="-1.4014680903421744E-2"/>
    <x v="2"/>
    <n v="-91.450000000000728"/>
    <n v="-1.1011107432046082E-2"/>
    <x v="0"/>
  </r>
  <r>
    <d v="2015-04-24T00:00:00"/>
    <n v="8405.7000000000007"/>
    <n v="8413.2999999999993"/>
    <n v="8273.35"/>
    <n v="8305.25"/>
    <n v="177843969"/>
    <n v="10984.24"/>
    <x v="5"/>
    <x v="7"/>
    <s v="Fri"/>
    <s v="Apr-2015"/>
    <s v=""/>
    <n v="-100.45000000000073"/>
    <n v="-1.195022425259059E-2"/>
    <x v="2"/>
    <n v="-93.049999999999272"/>
    <n v="-1.1079623257087659E-2"/>
    <x v="0"/>
  </r>
  <r>
    <d v="2015-04-23T00:00:00"/>
    <n v="8478.2000000000007"/>
    <n v="8504.9500000000007"/>
    <n v="8361.85"/>
    <n v="8398.2999999999993"/>
    <n v="169840748"/>
    <n v="9801.34"/>
    <x v="5"/>
    <x v="7"/>
    <s v="Thu"/>
    <s v="Apr-2015"/>
    <s v="Expiry"/>
    <n v="-79.900000000001455"/>
    <n v="-9.4241702248120413E-3"/>
    <x v="0"/>
    <n v="-31.400000000001455"/>
    <n v="-3.7249249676739923E-3"/>
    <x v="1"/>
  </r>
  <r>
    <d v="2015-04-22T00:00:00"/>
    <n v="8400.4"/>
    <n v="8449.9500000000007"/>
    <n v="8284.7000000000007"/>
    <n v="8429.7000000000007"/>
    <n v="176926942"/>
    <n v="10002.48"/>
    <x v="5"/>
    <x v="7"/>
    <s v="Wed"/>
    <s v="Apr-2015"/>
    <s v=""/>
    <n v="29.300000000001091"/>
    <n v="3.4879291462312618E-3"/>
    <x v="0"/>
    <n v="51.950000000000728"/>
    <n v="6.2009489421384891E-3"/>
    <x v="1"/>
  </r>
  <r>
    <d v="2015-04-21T00:00:00"/>
    <n v="8416.1"/>
    <n v="8469.35"/>
    <n v="8352.7000000000007"/>
    <n v="8377.75"/>
    <n v="418959074"/>
    <n v="32873.449999999997"/>
    <x v="5"/>
    <x v="7"/>
    <s v="Tue"/>
    <s v="Apr-2015"/>
    <s v=""/>
    <n v="-38.350000000000364"/>
    <n v="-4.5567424341441242E-3"/>
    <x v="0"/>
    <n v="-70.350000000000364"/>
    <n v="-8.32731620127607E-3"/>
    <x v="1"/>
  </r>
  <r>
    <d v="2015-04-20T00:00:00"/>
    <n v="8618.7999999999993"/>
    <n v="8619.9500000000007"/>
    <n v="8422.75"/>
    <n v="8448.1"/>
    <n v="154492312"/>
    <n v="8930.3799999999992"/>
    <x v="5"/>
    <x v="7"/>
    <s v="Mon"/>
    <s v="Apr-2015"/>
    <s v=""/>
    <n v="-170.69999999999891"/>
    <n v="-1.9805541374669201E-2"/>
    <x v="2"/>
    <n v="-157.89999999999964"/>
    <n v="-1.8347664420171932E-2"/>
    <x v="0"/>
  </r>
  <r>
    <d v="2015-04-17T00:00:00"/>
    <n v="8698.0499999999993"/>
    <n v="8699.85"/>
    <n v="8596.7000000000007"/>
    <n v="8606"/>
    <n v="155474164"/>
    <n v="9134.3700000000008"/>
    <x v="5"/>
    <x v="7"/>
    <s v="Fri"/>
    <s v="Apr-2015"/>
    <s v=""/>
    <n v="-92.049999999999272"/>
    <n v="-1.0582831784135441E-2"/>
    <x v="2"/>
    <n v="-100.70000000000073"/>
    <n v="-1.1565805643929471E-2"/>
    <x v="0"/>
  </r>
  <r>
    <d v="2015-04-16T00:00:00"/>
    <n v="8757.0499999999993"/>
    <n v="8760"/>
    <n v="8645.65"/>
    <n v="8706.7000000000007"/>
    <n v="149337173"/>
    <n v="8268.33"/>
    <x v="5"/>
    <x v="7"/>
    <s v="Thu"/>
    <s v="Apr-2015"/>
    <s v="Expiry"/>
    <n v="-50.349999999998545"/>
    <n v="-5.7496531366154754E-3"/>
    <x v="0"/>
    <n v="-43.5"/>
    <n v="-4.971314941372768E-3"/>
    <x v="1"/>
  </r>
  <r>
    <d v="2015-04-15T00:00:00"/>
    <n v="8844.75"/>
    <n v="8844.7999999999993"/>
    <n v="8722.4"/>
    <n v="8750.2000000000007"/>
    <n v="170458015"/>
    <n v="8908.26"/>
    <x v="5"/>
    <x v="7"/>
    <s v="Wed"/>
    <s v="Apr-2015"/>
    <s v=""/>
    <n v="-94.549999999999272"/>
    <n v="-1.0689957319313634E-2"/>
    <x v="2"/>
    <n v="-83.799999999999272"/>
    <n v="-9.4860765225265199E-3"/>
    <x v="1"/>
  </r>
  <r>
    <d v="2015-04-13T00:00:00"/>
    <n v="8801.75"/>
    <n v="8841.65"/>
    <n v="8762.1"/>
    <n v="8834"/>
    <n v="122833397"/>
    <n v="6242.71"/>
    <x v="5"/>
    <x v="7"/>
    <s v="Mon"/>
    <s v="Apr-2015"/>
    <s v=""/>
    <n v="32.25"/>
    <n v="3.6640440821427557E-3"/>
    <x v="0"/>
    <n v="53.649999999999636"/>
    <n v="6.1102347856292327E-3"/>
    <x v="1"/>
  </r>
  <r>
    <d v="2015-04-10T00:00:00"/>
    <n v="8774.35"/>
    <n v="8787.4"/>
    <n v="8733.6"/>
    <n v="8780.35"/>
    <n v="141464357"/>
    <n v="7119.96"/>
    <x v="5"/>
    <x v="7"/>
    <s v="Fri"/>
    <s v="Apr-2015"/>
    <s v=""/>
    <n v="6"/>
    <n v="6.8381133645227282E-4"/>
    <x v="0"/>
    <n v="2.0500000000010914"/>
    <n v="2.335304102162254E-4"/>
    <x v="1"/>
  </r>
  <r>
    <d v="2015-04-09T00:00:00"/>
    <n v="8756.2000000000007"/>
    <n v="8785.5"/>
    <n v="8682.4500000000007"/>
    <n v="8778.2999999999993"/>
    <n v="158192905"/>
    <n v="8391.19"/>
    <x v="5"/>
    <x v="7"/>
    <s v="Thu"/>
    <s v="Apr-2015"/>
    <s v="Expiry"/>
    <n v="22.099999999998545"/>
    <n v="2.5239259039307625E-3"/>
    <x v="0"/>
    <n v="63.899999999999636"/>
    <n v="7.3326907188102034E-3"/>
    <x v="1"/>
  </r>
  <r>
    <d v="2015-04-08T00:00:00"/>
    <n v="8698.9500000000007"/>
    <n v="8730.5"/>
    <n v="8679.7999999999993"/>
    <n v="8714.4"/>
    <n v="149617725"/>
    <n v="7889.65"/>
    <x v="5"/>
    <x v="7"/>
    <s v="Wed"/>
    <s v="Apr-2015"/>
    <s v=""/>
    <n v="15.449999999998909"/>
    <n v="1.7760764230164454E-3"/>
    <x v="0"/>
    <n v="54.100000000000364"/>
    <n v="6.2468967587728337E-3"/>
    <x v="1"/>
  </r>
  <r>
    <d v="2015-04-07T00:00:00"/>
    <n v="8684.4500000000007"/>
    <n v="8693.6"/>
    <n v="8586.85"/>
    <n v="8660.2999999999993"/>
    <n v="141765381"/>
    <n v="7287.01"/>
    <x v="5"/>
    <x v="7"/>
    <s v="Tue"/>
    <s v="Apr-2015"/>
    <s v=""/>
    <n v="-24.150000000001455"/>
    <n v="-2.7808324073489345E-3"/>
    <x v="0"/>
    <n v="0.3999999999996362"/>
    <n v="4.6189909814159078E-5"/>
    <x v="1"/>
  </r>
  <r>
    <d v="2015-04-06T00:00:00"/>
    <n v="8615.7999999999993"/>
    <n v="8667.5499999999993"/>
    <n v="8573.75"/>
    <n v="8659.9"/>
    <n v="150877855"/>
    <n v="7633"/>
    <x v="5"/>
    <x v="7"/>
    <s v="Mon"/>
    <s v="Apr-2015"/>
    <s v=""/>
    <n v="44.100000000000364"/>
    <n v="5.1185032150236039E-3"/>
    <x v="0"/>
    <n v="73.649999999999636"/>
    <n v="8.5776677827922119E-3"/>
    <x v="1"/>
  </r>
  <r>
    <d v="2015-04-01T00:00:00"/>
    <n v="8483.7000000000007"/>
    <n v="8603.4"/>
    <n v="8464.75"/>
    <n v="8586.25"/>
    <n v="136312446"/>
    <n v="6863.03"/>
    <x v="5"/>
    <x v="7"/>
    <s v="Wed"/>
    <s v="Apr-2015"/>
    <s v=""/>
    <n v="102.54999999999927"/>
    <n v="1.2087886181736656E-2"/>
    <x v="2"/>
    <n v="95.25"/>
    <n v="1.1217759981156518E-2"/>
    <x v="0"/>
  </r>
  <r>
    <d v="2015-03-31T00:00:00"/>
    <n v="8527.6"/>
    <n v="8550.4500000000007"/>
    <n v="8454.15"/>
    <n v="8491"/>
    <n v="177059509"/>
    <n v="8108.36"/>
    <x v="5"/>
    <x v="8"/>
    <s v="Tue"/>
    <s v="Mar-2015"/>
    <s v=""/>
    <n v="-36.600000000000364"/>
    <n v="-4.291946151320461E-3"/>
    <x v="0"/>
    <n v="-1.2999999999992724"/>
    <n v="-1.5307984880412521E-4"/>
    <x v="1"/>
  </r>
  <r>
    <d v="2015-03-30T00:00:00"/>
    <n v="8390.9500000000007"/>
    <n v="8504.5499999999993"/>
    <n v="8380.75"/>
    <n v="8492.2999999999993"/>
    <n v="142061290"/>
    <n v="6713.2"/>
    <x v="5"/>
    <x v="8"/>
    <s v="Mon"/>
    <s v="Mar-2015"/>
    <s v=""/>
    <n v="101.34999999999854"/>
    <n v="1.2078489324808102E-2"/>
    <x v="2"/>
    <n v="150.89999999999964"/>
    <n v="1.8090488407221765E-2"/>
    <x v="0"/>
  </r>
  <r>
    <d v="2015-03-27T00:00:00"/>
    <n v="8396"/>
    <n v="8413.2000000000007"/>
    <n v="8269.15"/>
    <n v="8341.4"/>
    <n v="198979321"/>
    <n v="9528.86"/>
    <x v="5"/>
    <x v="8"/>
    <s v="Fri"/>
    <s v="Mar-2015"/>
    <s v=""/>
    <n v="-54.600000000000364"/>
    <n v="-6.5030967127203861E-3"/>
    <x v="0"/>
    <n v="-0.75"/>
    <n v="-8.9904880636286819E-5"/>
    <x v="1"/>
  </r>
  <r>
    <d v="2015-03-26T00:00:00"/>
    <n v="8474.9500000000007"/>
    <n v="8499.4500000000007"/>
    <n v="8325.35"/>
    <n v="8342.15"/>
    <n v="288758332"/>
    <n v="13667.31"/>
    <x v="5"/>
    <x v="8"/>
    <s v="Thu"/>
    <s v="Mar-2015"/>
    <s v="Expiry"/>
    <n v="-132.80000000000109"/>
    <n v="-1.5669708965834733E-2"/>
    <x v="2"/>
    <n v="-188.64999999999964"/>
    <n v="-2.2113986964880157E-2"/>
    <x v="2"/>
  </r>
  <r>
    <d v="2015-03-25T00:00:00"/>
    <n v="8568.9"/>
    <n v="8573.75"/>
    <n v="8516.5499999999993"/>
    <n v="8530.7999999999993"/>
    <n v="165952155"/>
    <n v="8200.0499999999993"/>
    <x v="5"/>
    <x v="8"/>
    <s v="Wed"/>
    <s v="Mar-2015"/>
    <s v=""/>
    <n v="-38.100000000000364"/>
    <n v="-4.4463116619403147E-3"/>
    <x v="0"/>
    <n v="-12.150000000001455"/>
    <n v="-1.4222253437046282E-3"/>
    <x v="1"/>
  </r>
  <r>
    <d v="2015-03-24T00:00:00"/>
    <n v="8537.0499999999993"/>
    <n v="8627.75"/>
    <n v="8535.85"/>
    <n v="8542.9500000000007"/>
    <n v="161465466"/>
    <n v="7913.26"/>
    <x v="5"/>
    <x v="8"/>
    <s v="Tue"/>
    <s v="Mar-2015"/>
    <s v=""/>
    <n v="5.9000000000014552"/>
    <n v="6.9110524127203839E-4"/>
    <x v="0"/>
    <n v="-7.9499999999989086"/>
    <n v="-9.2972669543544054E-4"/>
    <x v="1"/>
  </r>
  <r>
    <d v="2015-03-23T00:00:00"/>
    <n v="8591.5499999999993"/>
    <n v="8608.35"/>
    <n v="8540.5499999999993"/>
    <n v="8550.9"/>
    <n v="155425780"/>
    <n v="6195.45"/>
    <x v="5"/>
    <x v="8"/>
    <s v="Mon"/>
    <s v="Mar-2015"/>
    <s v=""/>
    <n v="-40.649999999999636"/>
    <n v="-4.731393054803806E-3"/>
    <x v="0"/>
    <n v="-20"/>
    <n v="-2.3334772310959176E-3"/>
    <x v="1"/>
  </r>
  <r>
    <d v="2015-03-20T00:00:00"/>
    <n v="8627.9"/>
    <n v="8627.9"/>
    <n v="8553"/>
    <n v="8570.9"/>
    <n v="179982752"/>
    <n v="8484.23"/>
    <x v="5"/>
    <x v="8"/>
    <s v="Fri"/>
    <s v="Mar-2015"/>
    <s v=""/>
    <n v="-57"/>
    <n v="-6.606474344857961E-3"/>
    <x v="0"/>
    <n v="-63.75"/>
    <n v="-7.3830438987104287E-3"/>
    <x v="1"/>
  </r>
  <r>
    <d v="2015-03-19T00:00:00"/>
    <n v="8749.4500000000007"/>
    <n v="8788.2000000000007"/>
    <n v="8614.65"/>
    <n v="8634.65"/>
    <n v="168628424"/>
    <n v="8460.35"/>
    <x v="5"/>
    <x v="8"/>
    <s v="Thu"/>
    <s v="Mar-2015"/>
    <s v="Expiry"/>
    <n v="-114.80000000000109"/>
    <n v="-1.3120824737555055E-2"/>
    <x v="2"/>
    <n v="-51.25"/>
    <n v="-5.9003672618842037E-3"/>
    <x v="1"/>
  </r>
  <r>
    <d v="2015-03-18T00:00:00"/>
    <n v="8742.9"/>
    <n v="8747.25"/>
    <n v="8664"/>
    <n v="8685.9"/>
    <n v="161153533"/>
    <n v="8227.5"/>
    <x v="5"/>
    <x v="8"/>
    <s v="Wed"/>
    <s v="Mar-2015"/>
    <s v=""/>
    <n v="-57"/>
    <n v="-6.5195758844319397E-3"/>
    <x v="0"/>
    <n v="-37.399999999999636"/>
    <n v="-4.2873683124505218E-3"/>
    <x v="1"/>
  </r>
  <r>
    <d v="2015-03-17T00:00:00"/>
    <n v="8689.1"/>
    <n v="8742.5499999999993"/>
    <n v="8630.7999999999993"/>
    <n v="8723.2999999999993"/>
    <n v="182504639"/>
    <n v="8086.26"/>
    <x v="5"/>
    <x v="8"/>
    <s v="Tue"/>
    <s v="Mar-2015"/>
    <s v=""/>
    <n v="34.199999999998909"/>
    <n v="3.9359657501926446E-3"/>
    <x v="0"/>
    <n v="90.149999999999636"/>
    <n v="1.0442306689910362E-2"/>
    <x v="0"/>
  </r>
  <r>
    <d v="2015-03-16T00:00:00"/>
    <n v="8656.75"/>
    <n v="8663.5499999999993"/>
    <n v="8612"/>
    <n v="8633.15"/>
    <n v="168438040"/>
    <n v="7559.94"/>
    <x v="5"/>
    <x v="8"/>
    <s v="Mon"/>
    <s v="Mar-2015"/>
    <s v=""/>
    <n v="-23.600000000000364"/>
    <n v="-2.7261963207901767E-3"/>
    <x v="0"/>
    <n v="-14.600000000000364"/>
    <n v="-1.6883004249660736E-3"/>
    <x v="1"/>
  </r>
  <r>
    <d v="2015-03-13T00:00:00"/>
    <n v="8844.0499999999993"/>
    <n v="8849.75"/>
    <n v="8631.75"/>
    <n v="8647.75"/>
    <n v="184665971"/>
    <n v="8121.26"/>
    <x v="5"/>
    <x v="8"/>
    <s v="Fri"/>
    <s v="Mar-2015"/>
    <s v=""/>
    <n v="-196.29999999999927"/>
    <n v="-2.2195713502298074E-2"/>
    <x v="1"/>
    <n v="-128.25"/>
    <n v="-1.4613719234275296E-2"/>
    <x v="0"/>
  </r>
  <r>
    <d v="2015-03-12T00:00:00"/>
    <n v="8740.65"/>
    <n v="8787.2000000000007"/>
    <n v="8732.9"/>
    <n v="8776"/>
    <n v="179337979"/>
    <n v="8184.46"/>
    <x v="5"/>
    <x v="8"/>
    <s v="Thu"/>
    <s v="Mar-2015"/>
    <s v="Expiry"/>
    <n v="35.350000000000364"/>
    <n v="4.0443216465595082E-3"/>
    <x v="0"/>
    <n v="76.049999999999272"/>
    <n v="8.7414295484455964E-3"/>
    <x v="1"/>
  </r>
  <r>
    <d v="2015-03-11T00:00:00"/>
    <n v="8728.75"/>
    <n v="8755.6"/>
    <n v="8682.35"/>
    <n v="8699.9500000000007"/>
    <n v="178053293"/>
    <n v="8259.67"/>
    <x v="5"/>
    <x v="8"/>
    <s v="Wed"/>
    <s v="Mar-2015"/>
    <s v=""/>
    <n v="-28.799999999999272"/>
    <n v="-3.2994415007875436E-3"/>
    <x v="0"/>
    <n v="-12.099999999998545"/>
    <n v="-1.3888809178090743E-3"/>
    <x v="1"/>
  </r>
  <r>
    <d v="2015-03-10T00:00:00"/>
    <n v="8769.75"/>
    <n v="8778"/>
    <n v="8677.35"/>
    <n v="8712.0499999999993"/>
    <n v="168916337"/>
    <n v="8402.33"/>
    <x v="5"/>
    <x v="8"/>
    <s v="Tue"/>
    <s v="Mar-2015"/>
    <s v=""/>
    <n v="-57.700000000000728"/>
    <n v="-6.5794349895949974E-3"/>
    <x v="0"/>
    <n v="-44.700000000000728"/>
    <n v="-5.1046335683901821E-3"/>
    <x v="1"/>
  </r>
  <r>
    <d v="2015-03-09T00:00:00"/>
    <n v="8891.15"/>
    <n v="8891.2999999999993"/>
    <n v="8740.4500000000007"/>
    <n v="8756.75"/>
    <n v="160332840"/>
    <n v="8132.43"/>
    <x v="5"/>
    <x v="8"/>
    <s v="Mon"/>
    <s v="Mar-2015"/>
    <s v=""/>
    <n v="-134.39999999999964"/>
    <n v="-1.5116154828115558E-2"/>
    <x v="2"/>
    <n v="-181"/>
    <n v="-2.0251181785124892E-2"/>
    <x v="2"/>
  </r>
  <r>
    <d v="2015-03-05T00:00:00"/>
    <n v="8929.4"/>
    <n v="8957.5499999999993"/>
    <n v="8849.35"/>
    <n v="8937.75"/>
    <n v="165081476"/>
    <n v="8250.5499999999993"/>
    <x v="5"/>
    <x v="8"/>
    <s v="Thu"/>
    <s v="Mar-2015"/>
    <s v="Expiry"/>
    <n v="8.3500000000003638"/>
    <n v="9.3511322149308625E-4"/>
    <x v="0"/>
    <n v="15.100000000000364"/>
    <n v="1.6923223481813546E-3"/>
    <x v="1"/>
  </r>
  <r>
    <d v="2015-03-04T00:00:00"/>
    <n v="9109.15"/>
    <n v="9119.2000000000007"/>
    <n v="8893.9500000000007"/>
    <n v="8922.65"/>
    <n v="256060375"/>
    <n v="12130.98"/>
    <x v="5"/>
    <x v="8"/>
    <s v="Wed"/>
    <s v="Mar-2015"/>
    <s v=""/>
    <n v="-186.5"/>
    <n v="-2.0473919081363246E-2"/>
    <x v="1"/>
    <n v="-73.600000000000364"/>
    <n v="-8.1811866055301226E-3"/>
    <x v="1"/>
  </r>
  <r>
    <d v="2015-03-03T00:00:00"/>
    <n v="8962.85"/>
    <n v="9008.4"/>
    <n v="8925.5499999999993"/>
    <n v="8996.25"/>
    <n v="183251960"/>
    <n v="9033.61"/>
    <x v="5"/>
    <x v="8"/>
    <s v="Tue"/>
    <s v="Mar-2015"/>
    <s v=""/>
    <n v="33.399999999999636"/>
    <n v="3.7264932471255947E-3"/>
    <x v="0"/>
    <n v="39.5"/>
    <n v="4.4100817818963356E-3"/>
    <x v="1"/>
  </r>
  <r>
    <d v="2015-03-02T00:00:00"/>
    <n v="8953.85"/>
    <n v="8972.35"/>
    <n v="8885.4500000000007"/>
    <n v="8956.75"/>
    <n v="224772586"/>
    <n v="11525.5"/>
    <x v="5"/>
    <x v="8"/>
    <s v="Mon"/>
    <s v="Mar-2015"/>
    <s v=""/>
    <n v="2.8999999999996362"/>
    <n v="3.2388302238697722E-4"/>
    <x v="0"/>
    <n v="54.899999999999636"/>
    <n v="6.1672573678504617E-3"/>
    <x v="1"/>
  </r>
  <r>
    <d v="2015-02-28T00:00:00"/>
    <n v="8913.0499999999993"/>
    <n v="8941.1"/>
    <n v="8751.35"/>
    <n v="8901.85"/>
    <n v="246453954"/>
    <n v="10064.41"/>
    <x v="5"/>
    <x v="9"/>
    <s v="Sat"/>
    <s v="Feb-2015"/>
    <s v=""/>
    <n v="-11.199999999998909"/>
    <n v="-1.2565844464015022E-3"/>
    <x v="0"/>
    <n v="57.25"/>
    <n v="6.4728761051941293E-3"/>
    <x v="1"/>
  </r>
  <r>
    <d v="2015-02-27T00:00:00"/>
    <n v="8729.5"/>
    <n v="8856.9500000000007"/>
    <n v="8717.4500000000007"/>
    <n v="8844.6"/>
    <n v="257226273"/>
    <n v="11924.49"/>
    <x v="5"/>
    <x v="9"/>
    <s v="Fri"/>
    <s v="Feb-2015"/>
    <s v=""/>
    <n v="115.10000000000036"/>
    <n v="1.3185176699696472E-2"/>
    <x v="2"/>
    <n v="160.75"/>
    <n v="1.85113745631258E-2"/>
    <x v="0"/>
  </r>
  <r>
    <d v="2015-02-26T00:00:00"/>
    <n v="8779"/>
    <n v="8786.0499999999993"/>
    <n v="8669.4500000000007"/>
    <n v="8683.85"/>
    <n v="224185492"/>
    <n v="10531.16"/>
    <x v="5"/>
    <x v="9"/>
    <s v="Thu"/>
    <s v="Feb-2015"/>
    <s v="Expiry"/>
    <n v="-95.149999999999636"/>
    <n v="-1.0838364278391575E-2"/>
    <x v="2"/>
    <n v="-83.399999999999636"/>
    <n v="-9.5126750121189239E-3"/>
    <x v="1"/>
  </r>
  <r>
    <d v="2015-02-25T00:00:00"/>
    <n v="8801.9"/>
    <n v="8840.65"/>
    <n v="8751.4"/>
    <n v="8767.25"/>
    <n v="139406599"/>
    <n v="6986.78"/>
    <x v="5"/>
    <x v="9"/>
    <s v="Wed"/>
    <s v="Feb-2015"/>
    <s v=""/>
    <n v="-34.649999999999636"/>
    <n v="-3.9366500414682783E-3"/>
    <x v="0"/>
    <n v="5.1499999999996362"/>
    <n v="5.8775864233455855E-4"/>
    <x v="1"/>
  </r>
  <r>
    <d v="2015-02-24T00:00:00"/>
    <n v="8772.9"/>
    <n v="8800.5"/>
    <n v="8726.75"/>
    <n v="8762.1"/>
    <n v="154368611"/>
    <n v="7413.31"/>
    <x v="5"/>
    <x v="9"/>
    <s v="Tue"/>
    <s v="Feb-2015"/>
    <s v=""/>
    <n v="-10.799999999999272"/>
    <n v="-1.2310638443387332E-3"/>
    <x v="0"/>
    <n v="7.1499999999996362"/>
    <n v="8.1668084911959925E-4"/>
    <x v="1"/>
  </r>
  <r>
    <d v="2015-02-23T00:00:00"/>
    <n v="8856.85"/>
    <n v="8869"/>
    <n v="8736.1"/>
    <n v="8754.9500000000007"/>
    <n v="143932325"/>
    <n v="7171.05"/>
    <x v="5"/>
    <x v="9"/>
    <s v="Mon"/>
    <s v="Feb-2015"/>
    <s v=""/>
    <n v="-101.89999999999964"/>
    <n v="-1.1505219124180677E-2"/>
    <x v="2"/>
    <n v="-78.649999999999636"/>
    <n v="-8.9035047998550568E-3"/>
    <x v="1"/>
  </r>
  <r>
    <d v="2015-02-20T00:00:00"/>
    <n v="8895.5"/>
    <n v="8899.9500000000007"/>
    <n v="8816.2999999999993"/>
    <n v="8833.6"/>
    <n v="203714864"/>
    <n v="8193.56"/>
    <x v="5"/>
    <x v="9"/>
    <s v="Fri"/>
    <s v="Feb-2015"/>
    <s v=""/>
    <n v="-61.899999999999636"/>
    <n v="-6.958574560170832E-3"/>
    <x v="0"/>
    <n v="-61.699999999998909"/>
    <n v="-6.9362472316840257E-3"/>
    <x v="1"/>
  </r>
  <r>
    <d v="2015-02-19T00:00:00"/>
    <n v="8883.0499999999993"/>
    <n v="8913.4500000000007"/>
    <n v="8794.4500000000007"/>
    <n v="8895.2999999999993"/>
    <n v="219867400"/>
    <n v="9794.26"/>
    <x v="5"/>
    <x v="9"/>
    <s v="Thu"/>
    <s v="Feb-2015"/>
    <s v="Expiry"/>
    <n v="12.25"/>
    <n v="1.3790308508901787E-3"/>
    <x v="0"/>
    <n v="26.199999999998909"/>
    <n v="2.9540765128365796E-3"/>
    <x v="1"/>
  </r>
  <r>
    <d v="2015-02-18T00:00:00"/>
    <n v="8811.5499999999993"/>
    <n v="8894.2999999999993"/>
    <n v="8808.9"/>
    <n v="8869.1"/>
    <n v="152152801"/>
    <n v="10153.74"/>
    <x v="5"/>
    <x v="9"/>
    <s v="Wed"/>
    <s v="Feb-2015"/>
    <s v=""/>
    <n v="57.550000000001091"/>
    <n v="6.5312005265817132E-3"/>
    <x v="0"/>
    <n v="59.75"/>
    <n v="6.7825662506314308E-3"/>
    <x v="1"/>
  </r>
  <r>
    <d v="2015-02-16T00:00:00"/>
    <n v="8831.4"/>
    <n v="8870.1"/>
    <n v="8793.4"/>
    <n v="8809.35"/>
    <n v="140637331"/>
    <n v="7047.32"/>
    <x v="5"/>
    <x v="9"/>
    <s v="Mon"/>
    <s v="Feb-2015"/>
    <s v=""/>
    <n v="-22.049999999999272"/>
    <n v="-2.4967728785922133E-3"/>
    <x v="0"/>
    <n v="3.8500000000003638"/>
    <n v="4.3722673329173401E-4"/>
    <x v="1"/>
  </r>
  <r>
    <d v="2015-02-13T00:00:00"/>
    <n v="8741.5"/>
    <n v="8822.1"/>
    <n v="8729.65"/>
    <n v="8805.5"/>
    <n v="228807812"/>
    <n v="10248.41"/>
    <x v="5"/>
    <x v="9"/>
    <s v="Fri"/>
    <s v="Feb-2015"/>
    <s v=""/>
    <n v="64"/>
    <n v="7.3213979294171477E-3"/>
    <x v="0"/>
    <n v="93.950000000000728"/>
    <n v="1.0784533177218834E-2"/>
    <x v="0"/>
  </r>
  <r>
    <d v="2015-02-12T00:00:00"/>
    <n v="8676.9500000000007"/>
    <n v="8732.5499999999993"/>
    <n v="8599.25"/>
    <n v="8711.5499999999993"/>
    <n v="163681352"/>
    <n v="7669.87"/>
    <x v="5"/>
    <x v="9"/>
    <s v="Thu"/>
    <s v="Feb-2015"/>
    <s v="Expiry"/>
    <n v="34.599999999998545"/>
    <n v="3.9875762796833612E-3"/>
    <x v="0"/>
    <n v="84.149999999999636"/>
    <n v="9.7538076361359891E-3"/>
    <x v="1"/>
  </r>
  <r>
    <d v="2015-02-11T00:00:00"/>
    <n v="8603.2999999999993"/>
    <n v="8651.9500000000007"/>
    <n v="8593.65"/>
    <n v="8627.4"/>
    <n v="166560867"/>
    <n v="7602.46"/>
    <x v="5"/>
    <x v="9"/>
    <s v="Wed"/>
    <s v="Feb-2015"/>
    <s v=""/>
    <n v="24.100000000000364"/>
    <n v="2.8012506828775431E-3"/>
    <x v="0"/>
    <n v="61.850000000000364"/>
    <n v="7.2207855887830167E-3"/>
    <x v="1"/>
  </r>
  <r>
    <d v="2015-02-10T00:00:00"/>
    <n v="8478.1"/>
    <n v="8646.25"/>
    <n v="8470.5"/>
    <n v="8565.5499999999993"/>
    <n v="202294693"/>
    <n v="9965.76"/>
    <x v="5"/>
    <x v="9"/>
    <s v="Tue"/>
    <s v="Feb-2015"/>
    <s v=""/>
    <n v="87.449999999998909"/>
    <n v="1.0314811101543848E-2"/>
    <x v="2"/>
    <n v="39.199999999998909"/>
    <n v="4.5975124173883207E-3"/>
    <x v="1"/>
  </r>
  <r>
    <d v="2015-02-09T00:00:00"/>
    <n v="8584.4"/>
    <n v="8605.5499999999993"/>
    <n v="8516.35"/>
    <n v="8526.35"/>
    <n v="151329604"/>
    <n v="6863.17"/>
    <x v="5"/>
    <x v="9"/>
    <s v="Mon"/>
    <s v="Feb-2015"/>
    <s v=""/>
    <n v="-58.049999999999272"/>
    <n v="-6.7622664367922363E-3"/>
    <x v="0"/>
    <n v="-134.69999999999891"/>
    <n v="-1.55523868353143E-2"/>
    <x v="0"/>
  </r>
  <r>
    <d v="2015-02-06T00:00:00"/>
    <n v="8696.85"/>
    <n v="8726.2000000000007"/>
    <n v="8645.5499999999993"/>
    <n v="8661.0499999999993"/>
    <n v="176554075"/>
    <n v="7912.1"/>
    <x v="5"/>
    <x v="9"/>
    <s v="Fri"/>
    <s v="Feb-2015"/>
    <s v=""/>
    <n v="-35.800000000001091"/>
    <n v="-4.1164329613596982E-3"/>
    <x v="0"/>
    <n v="-50.650000000001455"/>
    <n v="-5.8140202256736859E-3"/>
    <x v="1"/>
  </r>
  <r>
    <d v="2015-02-05T00:00:00"/>
    <n v="8733.1"/>
    <n v="8838.4500000000007"/>
    <n v="8683.65"/>
    <n v="8711.7000000000007"/>
    <n v="179008853"/>
    <n v="9126.1"/>
    <x v="5"/>
    <x v="9"/>
    <s v="Thu"/>
    <s v="Feb-2015"/>
    <s v="Expiry"/>
    <n v="-21.399999999999636"/>
    <n v="-2.4504471493512767E-3"/>
    <x v="0"/>
    <n v="-12"/>
    <n v="-1.3755631211527218E-3"/>
    <x v="1"/>
  </r>
  <r>
    <d v="2015-02-04T00:00:00"/>
    <n v="8789.15"/>
    <n v="8792.85"/>
    <n v="8704.4"/>
    <n v="8723.7000000000007"/>
    <n v="201252375"/>
    <n v="8707.82"/>
    <x v="5"/>
    <x v="9"/>
    <s v="Wed"/>
    <s v="Feb-2015"/>
    <s v=""/>
    <n v="-65.449999999998909"/>
    <n v="-7.4466814197048535E-3"/>
    <x v="0"/>
    <n v="-32.849999999998545"/>
    <n v="-3.7514774654399904E-3"/>
    <x v="1"/>
  </r>
  <r>
    <d v="2015-02-03T00:00:00"/>
    <n v="8823.15"/>
    <n v="8837.2999999999993"/>
    <n v="8726.65"/>
    <n v="8756.5499999999993"/>
    <n v="208672175"/>
    <n v="9888.1"/>
    <x v="5"/>
    <x v="9"/>
    <s v="Tue"/>
    <s v="Feb-2015"/>
    <s v=""/>
    <n v="-66.600000000000364"/>
    <n v="-7.5483245779568936E-3"/>
    <x v="0"/>
    <n v="-40.850000000000364"/>
    <n v="-4.6434173733148846E-3"/>
    <x v="1"/>
  </r>
  <r>
    <d v="2015-02-02T00:00:00"/>
    <n v="8802.5"/>
    <n v="8840.7999999999993"/>
    <n v="8751.1"/>
    <n v="8797.4"/>
    <n v="216556534"/>
    <n v="10430.34"/>
    <x v="5"/>
    <x v="9"/>
    <s v="Mon"/>
    <s v="Feb-2015"/>
    <s v=""/>
    <n v="-5.1000000000003638"/>
    <n v="-5.7938085771091889E-4"/>
    <x v="0"/>
    <n v="-11.5"/>
    <n v="-1.3054978487665883E-3"/>
    <x v="1"/>
  </r>
  <r>
    <d v="2015-01-30T00:00:00"/>
    <n v="8996.6"/>
    <n v="8996.6"/>
    <n v="8775.1"/>
    <n v="8808.9"/>
    <n v="275587957"/>
    <n v="12385.18"/>
    <x v="5"/>
    <x v="10"/>
    <s v="Fri"/>
    <s v="Jan-2015"/>
    <s v=""/>
    <n v="-187.70000000000073"/>
    <n v="-2.0863437298535081E-2"/>
    <x v="1"/>
    <n v="-143.45000000000073"/>
    <n v="-1.6023725613945022E-2"/>
    <x v="0"/>
  </r>
  <r>
    <d v="2015-01-29T00:00:00"/>
    <n v="8901.5"/>
    <n v="8966.65"/>
    <n v="8861.25"/>
    <n v="8952.35"/>
    <n v="264245843"/>
    <n v="13427.54"/>
    <x v="5"/>
    <x v="10"/>
    <s v="Thu"/>
    <s v="Jan-2015"/>
    <s v="Expiry"/>
    <n v="50.850000000000364"/>
    <n v="5.7125203617368267E-3"/>
    <x v="0"/>
    <n v="38.050000000001091"/>
    <n v="4.2684226467587013E-3"/>
    <x v="1"/>
  </r>
  <r>
    <d v="2015-01-28T00:00:00"/>
    <n v="8902.75"/>
    <n v="8985.0499999999993"/>
    <n v="8874.0499999999993"/>
    <n v="8914.2999999999993"/>
    <n v="190805926"/>
    <n v="10313.459999999999"/>
    <x v="5"/>
    <x v="10"/>
    <s v="Wed"/>
    <s v="Jan-2015"/>
    <s v=""/>
    <n v="11.549999999999272"/>
    <n v="1.2973519418156493E-3"/>
    <x v="0"/>
    <n v="3.7999999999992724"/>
    <n v="4.264631614386704E-4"/>
    <x v="1"/>
  </r>
  <r>
    <d v="2015-01-27T00:00:00"/>
    <n v="8871.35"/>
    <n v="8925.0499999999993"/>
    <n v="8825.4500000000007"/>
    <n v="8910.5"/>
    <n v="192010521"/>
    <n v="9988.36"/>
    <x v="5"/>
    <x v="10"/>
    <s v="Tue"/>
    <s v="Jan-2015"/>
    <s v=""/>
    <n v="39.149999999999636"/>
    <n v="4.4130825635331303E-3"/>
    <x v="0"/>
    <n v="74.899999999999636"/>
    <n v="8.4770700348589384E-3"/>
    <x v="1"/>
  </r>
  <r>
    <d v="2015-01-23T00:00:00"/>
    <n v="8827.9500000000007"/>
    <n v="8866.4"/>
    <n v="8795.4"/>
    <n v="8835.6"/>
    <n v="197124706"/>
    <n v="9716.57"/>
    <x v="5"/>
    <x v="10"/>
    <s v="Fri"/>
    <s v="Jan-2015"/>
    <s v=""/>
    <n v="7.6499999999996362"/>
    <n v="8.665658505088538E-4"/>
    <x v="0"/>
    <n v="74.200000000000728"/>
    <n v="8.4689661469628981E-3"/>
    <x v="1"/>
  </r>
  <r>
    <d v="2015-01-22T00:00:00"/>
    <n v="8745.85"/>
    <n v="8774.15"/>
    <n v="8727"/>
    <n v="8761.4"/>
    <n v="180912372"/>
    <n v="9025.9500000000007"/>
    <x v="5"/>
    <x v="10"/>
    <s v="Thu"/>
    <s v="Jan-2015"/>
    <s v="Expiry"/>
    <n v="15.549999999999272"/>
    <n v="1.7779861305646989E-3"/>
    <x v="0"/>
    <n v="31.899999999999636"/>
    <n v="3.6542757317142606E-3"/>
    <x v="1"/>
  </r>
  <r>
    <d v="2015-01-21T00:00:00"/>
    <n v="8719.65"/>
    <n v="8741.85"/>
    <n v="8689.6"/>
    <n v="8729.5"/>
    <n v="191651012"/>
    <n v="9735.99"/>
    <x v="5"/>
    <x v="10"/>
    <s v="Wed"/>
    <s v="Jan-2015"/>
    <s v=""/>
    <n v="9.8500000000003638"/>
    <n v="1.1296324967172266E-3"/>
    <x v="0"/>
    <n v="33.899999999999636"/>
    <n v="3.8985233911403047E-3"/>
    <x v="1"/>
  </r>
  <r>
    <d v="2015-01-20T00:00:00"/>
    <n v="8575.1"/>
    <n v="8707.9"/>
    <n v="8574.5"/>
    <n v="8695.6"/>
    <n v="158713840"/>
    <n v="7838.19"/>
    <x v="5"/>
    <x v="10"/>
    <s v="Tue"/>
    <s v="Jan-2015"/>
    <s v=""/>
    <n v="120.5"/>
    <n v="1.4052314258725844E-2"/>
    <x v="2"/>
    <n v="144.89999999999964"/>
    <n v="1.6945981030792756E-2"/>
    <x v="0"/>
  </r>
  <r>
    <d v="2015-01-19T00:00:00"/>
    <n v="8550.0499999999993"/>
    <n v="8570.9500000000007"/>
    <n v="8531.5"/>
    <n v="8550.7000000000007"/>
    <n v="129346422"/>
    <n v="6292.59"/>
    <x v="5"/>
    <x v="10"/>
    <s v="Mon"/>
    <s v="Jan-2015"/>
    <s v=""/>
    <n v="0.65000000000145519"/>
    <n v="7.6022947234396902E-5"/>
    <x v="0"/>
    <n v="36.900000000001455"/>
    <n v="4.3341398670395659E-3"/>
    <x v="1"/>
  </r>
  <r>
    <d v="2015-01-16T00:00:00"/>
    <n v="8504.0499999999993"/>
    <n v="8530.75"/>
    <n v="8452.25"/>
    <n v="8513.7999999999993"/>
    <n v="181365905"/>
    <n v="8690.5400000000009"/>
    <x v="5"/>
    <x v="10"/>
    <s v="Fri"/>
    <s v="Jan-2015"/>
    <s v=""/>
    <n v="9.75"/>
    <n v="1.146512544023142E-3"/>
    <x v="0"/>
    <n v="19.649999999999636"/>
    <n v="2.3133568397072854E-3"/>
    <x v="1"/>
  </r>
  <r>
    <d v="2015-01-15T00:00:00"/>
    <n v="8424.5"/>
    <n v="8527.1"/>
    <n v="8380.5499999999993"/>
    <n v="8494.15"/>
    <n v="232138802"/>
    <n v="10725.62"/>
    <x v="5"/>
    <x v="10"/>
    <s v="Thu"/>
    <s v="Jan-2015"/>
    <s v="Expiry"/>
    <n v="69.649999999999636"/>
    <n v="8.2675529705026566E-3"/>
    <x v="0"/>
    <n v="216.60000000000036"/>
    <n v="2.6167162989048739E-2"/>
    <x v="2"/>
  </r>
  <r>
    <d v="2015-01-14T00:00:00"/>
    <n v="8307.25"/>
    <n v="8326.4500000000007"/>
    <n v="8236.65"/>
    <n v="8277.5499999999993"/>
    <n v="150621631"/>
    <n v="7020.91"/>
    <x v="5"/>
    <x v="10"/>
    <s v="Wed"/>
    <s v="Jan-2015"/>
    <s v=""/>
    <n v="-29.700000000000728"/>
    <n v="-3.575190345782386E-3"/>
    <x v="0"/>
    <n v="-21.850000000000364"/>
    <n v="-2.6327204376220409E-3"/>
    <x v="1"/>
  </r>
  <r>
    <d v="2015-01-13T00:00:00"/>
    <n v="8346.15"/>
    <n v="8356.65"/>
    <n v="8267.9"/>
    <n v="8299.4"/>
    <n v="129561892"/>
    <n v="6499.2"/>
    <x v="5"/>
    <x v="10"/>
    <s v="Tue"/>
    <s v="Jan-2015"/>
    <s v=""/>
    <n v="-46.75"/>
    <n v="-5.6013850697627056E-3"/>
    <x v="0"/>
    <n v="-23.600000000000364"/>
    <n v="-2.8355160398895068E-3"/>
    <x v="1"/>
  </r>
  <r>
    <d v="2015-01-12T00:00:00"/>
    <n v="8291.35"/>
    <n v="8332.6"/>
    <n v="8245.6"/>
    <n v="8323"/>
    <n v="103153908"/>
    <n v="5437.76"/>
    <x v="5"/>
    <x v="10"/>
    <s v="Mon"/>
    <s v="Jan-2015"/>
    <s v=""/>
    <n v="31.649999999999636"/>
    <n v="3.817231210840169E-3"/>
    <x v="0"/>
    <n v="38.5"/>
    <n v="4.647232784114913E-3"/>
    <x v="1"/>
  </r>
  <r>
    <d v="2015-01-09T00:00:00"/>
    <n v="8285.4500000000007"/>
    <n v="8303.2999999999993"/>
    <n v="8190.8"/>
    <n v="8284.5"/>
    <n v="152612528"/>
    <n v="9305.9500000000007"/>
    <x v="5"/>
    <x v="10"/>
    <s v="Fri"/>
    <s v="Jan-2015"/>
    <s v=""/>
    <n v="-0.9500000000007276"/>
    <n v="-1.14658829635171E-4"/>
    <x v="0"/>
    <n v="49.899999999999636"/>
    <n v="6.0597964685594483E-3"/>
    <x v="1"/>
  </r>
  <r>
    <d v="2015-01-08T00:00:00"/>
    <n v="8191.4"/>
    <n v="8243.5"/>
    <n v="8167.3"/>
    <n v="8234.6"/>
    <n v="143802802"/>
    <n v="8147.4"/>
    <x v="5"/>
    <x v="10"/>
    <s v="Thu"/>
    <s v="Jan-2015"/>
    <s v="Expiry"/>
    <n v="43.200000000000728"/>
    <n v="5.2738237663892285E-3"/>
    <x v="0"/>
    <n v="132.5"/>
    <n v="1.635378482121919E-2"/>
    <x v="0"/>
  </r>
  <r>
    <d v="2015-01-07T00:00:00"/>
    <n v="8118.65"/>
    <n v="8151.2"/>
    <n v="8065.45"/>
    <n v="8102.1"/>
    <n v="164075424"/>
    <n v="7464.33"/>
    <x v="5"/>
    <x v="10"/>
    <s v="Wed"/>
    <s v="Jan-2015"/>
    <s v=""/>
    <n v="-16.549999999999272"/>
    <n v="-2.038516255781352E-3"/>
    <x v="0"/>
    <n v="-25.25"/>
    <n v="-3.1067937273527042E-3"/>
    <x v="1"/>
  </r>
  <r>
    <d v="2015-01-06T00:00:00"/>
    <n v="8325.2999999999993"/>
    <n v="8327.85"/>
    <n v="8111.35"/>
    <n v="8127.35"/>
    <n v="172799618"/>
    <n v="8089.19"/>
    <x v="5"/>
    <x v="10"/>
    <s v="Tue"/>
    <s v="Jan-2015"/>
    <s v=""/>
    <n v="-197.94999999999891"/>
    <n v="-2.3776920951797405E-2"/>
    <x v="1"/>
    <n v="-251.04999999999927"/>
    <n v="-2.9963954931729122E-2"/>
    <x v="2"/>
  </r>
  <r>
    <d v="2015-01-05T00:00:00"/>
    <n v="8407.9500000000007"/>
    <n v="8445.6"/>
    <n v="8363.9"/>
    <n v="8378.4"/>
    <n v="118160545"/>
    <n v="5525.52"/>
    <x v="5"/>
    <x v="10"/>
    <s v="Mon"/>
    <s v="Jan-2015"/>
    <s v=""/>
    <n v="-29.550000000001091"/>
    <n v="-3.5145308904074228E-3"/>
    <x v="0"/>
    <n v="-17.050000000001091"/>
    <n v="-2.0308619549876529E-3"/>
    <x v="1"/>
  </r>
  <r>
    <d v="2015-01-02T00:00:00"/>
    <n v="8288.7000000000007"/>
    <n v="8410.6"/>
    <n v="8288.7000000000007"/>
    <n v="8395.4500000000007"/>
    <n v="101887024"/>
    <n v="4715.72"/>
    <x v="5"/>
    <x v="10"/>
    <s v="Fri"/>
    <s v="Jan-2015"/>
    <s v=""/>
    <n v="106.75"/>
    <n v="1.2878979815893928E-2"/>
    <x v="2"/>
    <n v="111.45000000000073"/>
    <n v="1.3453645581844607E-2"/>
    <x v="0"/>
  </r>
  <r>
    <d v="2015-01-01T00:00:00"/>
    <n v="8272.7999999999993"/>
    <n v="8294.7000000000007"/>
    <n v="8248.75"/>
    <n v="8284"/>
    <n v="56560411"/>
    <n v="2321.88"/>
    <x v="5"/>
    <x v="10"/>
    <s v="Thu"/>
    <s v="Jan-2015"/>
    <s v="Expiry"/>
    <n v="11.200000000000728"/>
    <n v="1.3538342520066637E-3"/>
    <x v="0"/>
    <n v="1.2999999999992724"/>
    <n v="1.5695365037961923E-4"/>
    <x v="1"/>
  </r>
  <r>
    <d v="2014-12-31T00:00:00"/>
    <n v="8243.9"/>
    <n v="8291"/>
    <n v="8243.75"/>
    <n v="8282.7000000000007"/>
    <n v="84532600"/>
    <n v="4221.32"/>
    <x v="6"/>
    <x v="11"/>
    <s v="Wed"/>
    <s v="Dec-2014"/>
    <s v=""/>
    <n v="38.800000000001091"/>
    <n v="4.7065102681984371E-3"/>
    <x v="0"/>
    <n v="34.450000000000728"/>
    <n v="4.1766435304459405E-3"/>
    <x v="1"/>
  </r>
  <r>
    <d v="2014-12-30T00:00:00"/>
    <n v="8260.2999999999993"/>
    <n v="8268.25"/>
    <n v="8220.5499999999993"/>
    <n v="8248.25"/>
    <n v="77695770"/>
    <n v="3460.46"/>
    <x v="6"/>
    <x v="11"/>
    <s v="Tue"/>
    <s v="Dec-2014"/>
    <s v=""/>
    <n v="-12.049999999999272"/>
    <n v="-1.4587847898985839E-3"/>
    <x v="0"/>
    <n v="1.9500000000007276"/>
    <n v="2.364696894365628E-4"/>
    <x v="1"/>
  </r>
  <r>
    <d v="2014-12-29T00:00:00"/>
    <n v="8214.7000000000007"/>
    <n v="8279.15"/>
    <n v="8214.7000000000007"/>
    <n v="8246.2999999999993"/>
    <n v="82086035"/>
    <n v="3340.07"/>
    <x v="6"/>
    <x v="11"/>
    <s v="Mon"/>
    <s v="Dec-2014"/>
    <s v=""/>
    <n v="31.599999999998545"/>
    <n v="3.8467625111079581E-3"/>
    <x v="0"/>
    <n v="45.599999999998545"/>
    <n v="5.5605009328470179E-3"/>
    <x v="1"/>
  </r>
  <r>
    <d v="2014-12-26T00:00:00"/>
    <n v="8204.7999999999993"/>
    <n v="8234.5499999999993"/>
    <n v="8147.95"/>
    <n v="8200.7000000000007"/>
    <n v="75528707"/>
    <n v="2995.12"/>
    <x v="6"/>
    <x v="11"/>
    <s v="Fri"/>
    <s v="Dec-2014"/>
    <s v=""/>
    <n v="-4.0999999999985448"/>
    <n v="-4.9970748829935468E-4"/>
    <x v="0"/>
    <n v="26.600000000000364"/>
    <n v="3.2541808884158944E-3"/>
    <x v="1"/>
  </r>
  <r>
    <d v="2014-12-24T00:00:00"/>
    <n v="8272.0499999999993"/>
    <n v="8286.4"/>
    <n v="8155.25"/>
    <n v="8174.1"/>
    <n v="221905876"/>
    <n v="11229.76"/>
    <x v="6"/>
    <x v="11"/>
    <s v="Wed"/>
    <s v="Dec-2014"/>
    <s v=""/>
    <n v="-97.949999999998909"/>
    <n v="-1.1841079297151119E-2"/>
    <x v="2"/>
    <n v="-92.899999999999636"/>
    <n v="-1.123745010281839E-2"/>
    <x v="0"/>
  </r>
  <r>
    <d v="2014-12-23T00:00:00"/>
    <n v="8324.6"/>
    <n v="8364.75"/>
    <n v="8252.85"/>
    <n v="8267"/>
    <n v="132190368"/>
    <n v="5629.52"/>
    <x v="6"/>
    <x v="11"/>
    <s v="Tue"/>
    <s v="Dec-2014"/>
    <s v=""/>
    <n v="-57.600000000000364"/>
    <n v="-6.9192513754415064E-3"/>
    <x v="0"/>
    <n v="-57"/>
    <n v="-6.8476693897164828E-3"/>
    <x v="1"/>
  </r>
  <r>
    <d v="2014-12-22T00:00:00"/>
    <n v="8255"/>
    <n v="8330.9500000000007"/>
    <n v="8228.2000000000007"/>
    <n v="8324"/>
    <n v="139159658"/>
    <n v="5745.04"/>
    <x v="6"/>
    <x v="11"/>
    <s v="Mon"/>
    <s v="Dec-2014"/>
    <s v=""/>
    <n v="69"/>
    <n v="8.3585705632949724E-3"/>
    <x v="0"/>
    <n v="98.799999999999272"/>
    <n v="1.2011865972863793E-2"/>
    <x v="0"/>
  </r>
  <r>
    <d v="2014-12-19T00:00:00"/>
    <n v="8230.4500000000007"/>
    <n v="8263.4500000000007"/>
    <n v="8208.6"/>
    <n v="8225.2000000000007"/>
    <n v="174796496"/>
    <n v="8246.76"/>
    <x v="6"/>
    <x v="11"/>
    <s v="Fri"/>
    <s v="Dec-2014"/>
    <s v=""/>
    <n v="-5.25"/>
    <n v="-6.3787520730944228E-4"/>
    <x v="0"/>
    <n v="65.900000000000546"/>
    <n v="8.0766732440283543E-3"/>
    <x v="1"/>
  </r>
  <r>
    <d v="2014-12-18T00:00:00"/>
    <n v="8138.9"/>
    <n v="8174.3"/>
    <n v="8084.9"/>
    <n v="8159.3"/>
    <n v="162112021"/>
    <n v="7352.6"/>
    <x v="6"/>
    <x v="11"/>
    <s v="Thu"/>
    <s v="Dec-2014"/>
    <s v="Expiry"/>
    <n v="20.400000000000546"/>
    <n v="2.5064812198209276E-3"/>
    <x v="0"/>
    <n v="129.5"/>
    <n v="1.6127425340606242E-2"/>
    <x v="0"/>
  </r>
  <r>
    <d v="2014-12-17T00:00:00"/>
    <n v="8041.2"/>
    <n v="8082"/>
    <n v="7961.35"/>
    <n v="8029.8"/>
    <n v="216216145"/>
    <n v="9966.02"/>
    <x v="6"/>
    <x v="11"/>
    <s v="Wed"/>
    <s v="Dec-2014"/>
    <s v=""/>
    <n v="-11.399999999999636"/>
    <n v="-1.4176988509177282E-3"/>
    <x v="0"/>
    <n v="-37.800000000000182"/>
    <n v="-4.6854082998661539E-3"/>
    <x v="1"/>
  </r>
  <r>
    <d v="2014-12-16T00:00:00"/>
    <n v="8172.6"/>
    <n v="8189.35"/>
    <n v="8052.6"/>
    <n v="8067.6"/>
    <n v="197337631"/>
    <n v="8920.2900000000009"/>
    <x v="6"/>
    <x v="11"/>
    <s v="Tue"/>
    <s v="Dec-2014"/>
    <s v=""/>
    <n v="-105"/>
    <n v="-1.2847808530944863E-2"/>
    <x v="2"/>
    <n v="-152"/>
    <n v="-1.8492384057618376E-2"/>
    <x v="0"/>
  </r>
  <r>
    <d v="2014-12-15T00:00:00"/>
    <n v="8160.75"/>
    <n v="8242.4"/>
    <n v="8152.5"/>
    <n v="8219.6"/>
    <n v="137140608"/>
    <n v="6720.94"/>
    <x v="6"/>
    <x v="11"/>
    <s v="Mon"/>
    <s v="Dec-2014"/>
    <s v=""/>
    <n v="58.850000000000364"/>
    <n v="7.2113469962932775E-3"/>
    <x v="0"/>
    <n v="-4.5"/>
    <n v="-5.4717233496674408E-4"/>
    <x v="1"/>
  </r>
  <r>
    <d v="2014-12-12T00:00:00"/>
    <n v="8302"/>
    <n v="8321.9"/>
    <n v="8216.2999999999993"/>
    <n v="8224.1"/>
    <n v="138080911"/>
    <n v="6894.03"/>
    <x v="6"/>
    <x v="11"/>
    <s v="Fri"/>
    <s v="Dec-2014"/>
    <s v=""/>
    <n v="-77.899999999999636"/>
    <n v="-9.38328113707536E-3"/>
    <x v="0"/>
    <n v="-68.799999999999272"/>
    <n v="-8.2962534216015245E-3"/>
    <x v="1"/>
  </r>
  <r>
    <d v="2014-12-11T00:00:00"/>
    <n v="8338.85"/>
    <n v="8348.2999999999993"/>
    <n v="8272.4"/>
    <n v="8292.9"/>
    <n v="133862999"/>
    <n v="6718.85"/>
    <x v="6"/>
    <x v="11"/>
    <s v="Thu"/>
    <s v="Dec-2014"/>
    <s v="Expiry"/>
    <n v="-45.950000000000728"/>
    <n v="-5.5103521468788533E-3"/>
    <x v="0"/>
    <n v="-62.75"/>
    <n v="-7.5098885185473302E-3"/>
    <x v="1"/>
  </r>
  <r>
    <d v="2014-12-10T00:00:00"/>
    <n v="8318.0499999999993"/>
    <n v="8376.7999999999993"/>
    <n v="8317"/>
    <n v="8355.65"/>
    <n v="136656345"/>
    <n v="6738.18"/>
    <x v="6"/>
    <x v="11"/>
    <s v="Wed"/>
    <s v="Dec-2014"/>
    <s v=""/>
    <n v="37.600000000000364"/>
    <n v="4.520290212249309E-3"/>
    <x v="0"/>
    <n v="14.949999999998909"/>
    <n v="1.7924155046937197E-3"/>
    <x v="1"/>
  </r>
  <r>
    <d v="2014-12-09T00:00:00"/>
    <n v="8439.2999999999993"/>
    <n v="8444.5"/>
    <n v="8330.5"/>
    <n v="8340.7000000000007"/>
    <n v="146266705"/>
    <n v="7115.31"/>
    <x v="6"/>
    <x v="11"/>
    <s v="Tue"/>
    <s v="Dec-2014"/>
    <s v=""/>
    <n v="-98.599999999998545"/>
    <n v="-1.1683433460120929E-2"/>
    <x v="2"/>
    <n v="-97.549999999999272"/>
    <n v="-1.1560453885580455E-2"/>
    <x v="0"/>
  </r>
  <r>
    <d v="2014-12-08T00:00:00"/>
    <n v="8538.65"/>
    <n v="8546.35"/>
    <n v="8432.25"/>
    <n v="8438.25"/>
    <n v="163819529"/>
    <n v="13929.39"/>
    <x v="6"/>
    <x v="11"/>
    <s v="Mon"/>
    <s v="Dec-2014"/>
    <s v=""/>
    <n v="-100.39999999999964"/>
    <n v="-1.1758299028534914E-2"/>
    <x v="2"/>
    <n v="-100.04999999999927"/>
    <n v="-1.1717789255472316E-2"/>
    <x v="0"/>
  </r>
  <r>
    <d v="2014-12-05T00:00:00"/>
    <n v="8584.25"/>
    <n v="8588.35"/>
    <n v="8523.9"/>
    <n v="8538.2999999999993"/>
    <n v="143345553"/>
    <n v="6452.4"/>
    <x v="6"/>
    <x v="11"/>
    <s v="Fri"/>
    <s v="Dec-2014"/>
    <s v=""/>
    <n v="-45.950000000000728"/>
    <n v="-5.3528263971809684E-3"/>
    <x v="0"/>
    <n v="-26.100000000000364"/>
    <n v="-3.0474989491383361E-3"/>
    <x v="1"/>
  </r>
  <r>
    <d v="2014-12-04T00:00:00"/>
    <n v="8582.4"/>
    <n v="8626.9500000000007"/>
    <n v="8526.4"/>
    <n v="8564.4"/>
    <n v="143477230"/>
    <n v="6687.99"/>
    <x v="6"/>
    <x v="11"/>
    <s v="Thu"/>
    <s v="Dec-2014"/>
    <s v="Expiry"/>
    <n v="-18"/>
    <n v="-2.0973154362416107E-3"/>
    <x v="0"/>
    <n v="26.75"/>
    <n v="3.1331806761813849E-3"/>
    <x v="1"/>
  </r>
  <r>
    <d v="2014-12-03T00:00:00"/>
    <n v="8528.7000000000007"/>
    <n v="8546.9500000000007"/>
    <n v="8508.35"/>
    <n v="8537.65"/>
    <n v="153199341"/>
    <n v="7664.86"/>
    <x v="6"/>
    <x v="11"/>
    <s v="Wed"/>
    <s v="Dec-2014"/>
    <s v=""/>
    <n v="8.9499999999989086"/>
    <n v="1.049397915274181E-3"/>
    <x v="0"/>
    <n v="12.949999999998909"/>
    <n v="1.5191150421714438E-3"/>
    <x v="1"/>
  </r>
  <r>
    <d v="2014-12-02T00:00:00"/>
    <n v="8535.4500000000007"/>
    <n v="8560.2000000000007"/>
    <n v="8504.65"/>
    <n v="8524.7000000000007"/>
    <n v="137386984"/>
    <n v="6753.13"/>
    <x v="6"/>
    <x v="11"/>
    <s v="Tue"/>
    <s v="Dec-2014"/>
    <s v=""/>
    <n v="-10.75"/>
    <n v="-1.2594532215641822E-3"/>
    <x v="0"/>
    <n v="-31.199999999998909"/>
    <n v="-3.6466064353252036E-3"/>
    <x v="1"/>
  </r>
  <r>
    <d v="2014-12-01T00:00:00"/>
    <n v="8605.1"/>
    <n v="8623"/>
    <n v="8545.15"/>
    <n v="8555.9"/>
    <n v="151990638"/>
    <n v="8565.14"/>
    <x v="6"/>
    <x v="11"/>
    <s v="Mon"/>
    <s v="Dec-2014"/>
    <s v=""/>
    <n v="-49.200000000000728"/>
    <n v="-5.7175395986102107E-3"/>
    <x v="0"/>
    <n v="-32.350000000000364"/>
    <n v="-3.7667743719617341E-3"/>
    <x v="1"/>
  </r>
  <r>
    <d v="2014-11-28T00:00:00"/>
    <n v="8516.7999999999993"/>
    <n v="8617"/>
    <n v="8516.25"/>
    <n v="8588.25"/>
    <n v="197214619"/>
    <n v="10053.469999999999"/>
    <x v="6"/>
    <x v="0"/>
    <s v="Fri"/>
    <s v="Nov-2014"/>
    <s v=""/>
    <n v="71.450000000000728"/>
    <n v="8.3893011459704042E-3"/>
    <x v="0"/>
    <n v="94.049999999999272"/>
    <n v="1.1072261072260985E-2"/>
    <x v="0"/>
  </r>
  <r>
    <d v="2014-11-27T00:00:00"/>
    <n v="8477.7999999999993"/>
    <n v="8506.75"/>
    <n v="8456.35"/>
    <n v="8494.2000000000007"/>
    <n v="194298604"/>
    <n v="9556.0499999999993"/>
    <x v="6"/>
    <x v="0"/>
    <s v="Thu"/>
    <s v="Nov-2014"/>
    <s v="Expiry"/>
    <n v="16.400000000001455"/>
    <n v="1.9344641298451788E-3"/>
    <x v="0"/>
    <n v="18.450000000000728"/>
    <n v="2.1767985134059789E-3"/>
    <x v="1"/>
  </r>
  <r>
    <d v="2014-11-26T00:00:00"/>
    <n v="8450.2999999999993"/>
    <n v="8500.2999999999993"/>
    <n v="8438.65"/>
    <n v="8475.75"/>
    <n v="151922494"/>
    <n v="7123.76"/>
    <x v="6"/>
    <x v="0"/>
    <s v="Wed"/>
    <s v="Nov-2014"/>
    <s v=""/>
    <n v="25.450000000000728"/>
    <n v="3.01172739429378E-3"/>
    <x v="0"/>
    <n v="12.649999999999636"/>
    <n v="1.4947241554512691E-3"/>
    <x v="1"/>
  </r>
  <r>
    <d v="2014-11-25T00:00:00"/>
    <n v="8530.7999999999993"/>
    <n v="8535.35"/>
    <n v="8429.4500000000007"/>
    <n v="8463.1"/>
    <n v="271914173"/>
    <n v="12210.62"/>
    <x v="6"/>
    <x v="0"/>
    <s v="Tue"/>
    <s v="Nov-2014"/>
    <s v=""/>
    <n v="-67.699999999998909"/>
    <n v="-7.935949735077474E-3"/>
    <x v="0"/>
    <n v="-67.049999999999272"/>
    <n v="-7.8603541555540384E-3"/>
    <x v="1"/>
  </r>
  <r>
    <d v="2014-11-24T00:00:00"/>
    <n v="8490.9500000000007"/>
    <n v="8534.65"/>
    <n v="8490.7999999999993"/>
    <n v="8530.15"/>
    <n v="140657508"/>
    <n v="7180.3"/>
    <x v="6"/>
    <x v="0"/>
    <s v="Mon"/>
    <s v="Nov-2014"/>
    <s v=""/>
    <n v="39.199999999998909"/>
    <n v="4.6166801123547901E-3"/>
    <x v="0"/>
    <n v="52.799999999999272"/>
    <n v="6.2283614572949415E-3"/>
    <x v="1"/>
  </r>
  <r>
    <d v="2014-11-21T00:00:00"/>
    <n v="8408.2000000000007"/>
    <n v="8489.7999999999993"/>
    <n v="8398.6"/>
    <n v="8477.35"/>
    <n v="137015453"/>
    <n v="7889.99"/>
    <x v="6"/>
    <x v="0"/>
    <s v="Fri"/>
    <s v="Nov-2014"/>
    <s v=""/>
    <n v="69.149999999999636"/>
    <n v="8.2241145548392798E-3"/>
    <x v="0"/>
    <n v="75.450000000000728"/>
    <n v="8.9801116414145298E-3"/>
    <x v="1"/>
  </r>
  <r>
    <d v="2014-11-20T00:00:00"/>
    <n v="8406.5"/>
    <n v="8410.85"/>
    <n v="8353.15"/>
    <n v="8401.9"/>
    <n v="122775989"/>
    <n v="6218.34"/>
    <x v="6"/>
    <x v="0"/>
    <s v="Thu"/>
    <s v="Nov-2014"/>
    <s v="Expiry"/>
    <n v="-4.6000000000003638"/>
    <n v="-5.4719562243506377E-4"/>
    <x v="0"/>
    <n v="19.600000000000364"/>
    <n v="2.3382603819954387E-3"/>
    <x v="1"/>
  </r>
  <r>
    <d v="2014-11-19T00:00:00"/>
    <n v="8440.65"/>
    <n v="8455.65"/>
    <n v="8360.5"/>
    <n v="8382.2999999999993"/>
    <n v="125399132"/>
    <n v="6997.58"/>
    <x v="6"/>
    <x v="0"/>
    <s v="Wed"/>
    <s v="Nov-2014"/>
    <s v=""/>
    <n v="-58.350000000000364"/>
    <n v="-6.9129747116632445E-3"/>
    <x v="0"/>
    <n v="-43.600000000000364"/>
    <n v="-5.1745214161098953E-3"/>
    <x v="1"/>
  </r>
  <r>
    <d v="2014-11-18T00:00:00"/>
    <n v="8441.25"/>
    <n v="8454.5"/>
    <n v="8407.25"/>
    <n v="8425.9"/>
    <n v="134678948"/>
    <n v="7323.18"/>
    <x v="6"/>
    <x v="0"/>
    <s v="Tue"/>
    <s v="Nov-2014"/>
    <s v=""/>
    <n v="-15.350000000000364"/>
    <n v="-1.8184510587887295E-3"/>
    <x v="0"/>
    <n v="-4.8500000000003638"/>
    <n v="-5.7527503484273209E-4"/>
    <x v="1"/>
  </r>
  <r>
    <d v="2014-11-17T00:00:00"/>
    <n v="8378.4"/>
    <n v="8438.1"/>
    <n v="8349.1"/>
    <n v="8430.75"/>
    <n v="113879138"/>
    <n v="7270.5"/>
    <x v="6"/>
    <x v="0"/>
    <s v="Mon"/>
    <s v="Nov-2014"/>
    <s v=""/>
    <n v="52.350000000000364"/>
    <n v="6.2482096820395735E-3"/>
    <x v="0"/>
    <n v="40.850000000000364"/>
    <n v="4.868949570316734E-3"/>
    <x v="1"/>
  </r>
  <r>
    <d v="2014-11-14T00:00:00"/>
    <n v="8360.7000000000007"/>
    <n v="8400.65"/>
    <n v="8346.7999999999993"/>
    <n v="8389.9"/>
    <n v="146768580"/>
    <n v="7849.19"/>
    <x v="6"/>
    <x v="0"/>
    <s v="Fri"/>
    <s v="Nov-2014"/>
    <s v=""/>
    <n v="29.199999999998909"/>
    <n v="3.492530529740202E-3"/>
    <x v="0"/>
    <n v="32.049999999999272"/>
    <n v="3.834718258882281E-3"/>
    <x v="1"/>
  </r>
  <r>
    <d v="2014-11-13T00:00:00"/>
    <n v="8405.25"/>
    <n v="8408"/>
    <n v="8320.35"/>
    <n v="8357.85"/>
    <n v="127361048"/>
    <n v="6511.91"/>
    <x v="6"/>
    <x v="0"/>
    <s v="Thu"/>
    <s v="Nov-2014"/>
    <s v="Expiry"/>
    <n v="-47.399999999999636"/>
    <n v="-5.6393325600070949E-3"/>
    <x v="0"/>
    <n v="-25.449999999998909"/>
    <n v="-3.0357973590350949E-3"/>
    <x v="1"/>
  </r>
  <r>
    <d v="2014-11-12T00:00:00"/>
    <n v="8378.9"/>
    <n v="8415.0499999999993"/>
    <n v="8370.5"/>
    <n v="8383.2999999999993"/>
    <n v="125243330"/>
    <n v="6535.31"/>
    <x v="6"/>
    <x v="0"/>
    <s v="Wed"/>
    <s v="Nov-2014"/>
    <s v=""/>
    <n v="4.3999999999996362"/>
    <n v="5.2512859683247638E-4"/>
    <x v="0"/>
    <n v="20.649999999999636"/>
    <n v="2.4693129570171699E-3"/>
    <x v="1"/>
  </r>
  <r>
    <d v="2014-11-11T00:00:00"/>
    <n v="8354.1"/>
    <n v="8378.7000000000007"/>
    <n v="8321.85"/>
    <n v="8362.65"/>
    <n v="122010840"/>
    <n v="6559.73"/>
    <x v="6"/>
    <x v="0"/>
    <s v="Tue"/>
    <s v="Nov-2014"/>
    <s v=""/>
    <n v="8.5499999999992724"/>
    <n v="1.0234495636872042E-3"/>
    <x v="0"/>
    <n v="18.399999999999636"/>
    <n v="2.2051113041914655E-3"/>
    <x v="1"/>
  </r>
  <r>
    <d v="2014-11-10T00:00:00"/>
    <n v="8337.7999999999993"/>
    <n v="8383.0499999999993"/>
    <n v="8304.4500000000007"/>
    <n v="8344.25"/>
    <n v="130749013"/>
    <n v="6932.28"/>
    <x v="6"/>
    <x v="0"/>
    <s v="Mon"/>
    <s v="Nov-2014"/>
    <s v=""/>
    <n v="6.4500000000007276"/>
    <n v="7.7358535824806644E-4"/>
    <x v="0"/>
    <n v="7.25"/>
    <n v="8.6961736835792255E-4"/>
    <x v="1"/>
  </r>
  <r>
    <d v="2014-11-07T00:00:00"/>
    <n v="8331.85"/>
    <n v="8360.35"/>
    <n v="8290.25"/>
    <n v="8337"/>
    <n v="153433693"/>
    <n v="11379.2"/>
    <x v="6"/>
    <x v="0"/>
    <s v="Fri"/>
    <s v="Nov-2014"/>
    <s v=""/>
    <n v="5.1499999999996362"/>
    <n v="6.1811002358415433E-4"/>
    <x v="0"/>
    <n v="-1.2999999999992724"/>
    <n v="-1.5590707938060186E-4"/>
    <x v="1"/>
  </r>
  <r>
    <d v="2014-11-05T00:00:00"/>
    <n v="8351.25"/>
    <n v="8365.5499999999993"/>
    <n v="8323.5"/>
    <n v="8338.2999999999993"/>
    <n v="161614922"/>
    <n v="9021.74"/>
    <x v="6"/>
    <x v="0"/>
    <s v="Wed"/>
    <s v="Nov-2014"/>
    <s v=""/>
    <n v="-12.950000000000728"/>
    <n v="-1.5506660679539862E-3"/>
    <x v="0"/>
    <n v="14.149999999999636"/>
    <n v="1.6998732603328431E-3"/>
    <x v="1"/>
  </r>
  <r>
    <d v="2014-11-03T00:00:00"/>
    <n v="8348.15"/>
    <n v="8350.6"/>
    <n v="8297.65"/>
    <n v="8324.15"/>
    <n v="141090166"/>
    <n v="7439.54"/>
    <x v="6"/>
    <x v="0"/>
    <s v="Mon"/>
    <s v="Nov-2014"/>
    <s v=""/>
    <n v="-24"/>
    <n v="-2.8748884483388538E-3"/>
    <x v="0"/>
    <n v="1.9499999999989086"/>
    <n v="2.3431304222428065E-4"/>
    <x v="1"/>
  </r>
  <r>
    <d v="2014-10-31T00:00:00"/>
    <n v="8200.7999999999993"/>
    <n v="8330.75"/>
    <n v="8198.0499999999993"/>
    <n v="8322.2000000000007"/>
    <n v="176165086"/>
    <n v="9450.5300000000007"/>
    <x v="6"/>
    <x v="1"/>
    <s v="Fri"/>
    <s v="Oct-2014"/>
    <s v=""/>
    <n v="121.40000000000146"/>
    <n v="1.4803433811335658E-2"/>
    <x v="2"/>
    <n v="153.00000000000091"/>
    <n v="1.8728884101258496E-2"/>
    <x v="0"/>
  </r>
  <r>
    <d v="2014-10-30T00:00:00"/>
    <n v="8085.2"/>
    <n v="8181.55"/>
    <n v="8085.2"/>
    <n v="8169.2"/>
    <n v="205666559"/>
    <n v="11023.46"/>
    <x v="6"/>
    <x v="1"/>
    <s v="Thu"/>
    <s v="Oct-2014"/>
    <s v="Expiry"/>
    <n v="84"/>
    <n v="1.0389353386434473E-2"/>
    <x v="2"/>
    <n v="78.75"/>
    <n v="9.7336983727728376E-3"/>
    <x v="1"/>
  </r>
  <r>
    <d v="2014-10-29T00:00:00"/>
    <n v="8077.05"/>
    <n v="8097.95"/>
    <n v="8052.25"/>
    <n v="8090.45"/>
    <n v="148313096"/>
    <n v="7406"/>
    <x v="6"/>
    <x v="1"/>
    <s v="Wed"/>
    <s v="Oct-2014"/>
    <s v=""/>
    <n v="13.399999999999636"/>
    <n v="1.6590215487089514E-3"/>
    <x v="0"/>
    <n v="62.849999999999454"/>
    <n v="7.829239125018617E-3"/>
    <x v="1"/>
  </r>
  <r>
    <d v="2014-10-28T00:00:00"/>
    <n v="8002.4"/>
    <n v="8037.8"/>
    <n v="7995.05"/>
    <n v="8027.6"/>
    <n v="124058566"/>
    <n v="6993.84"/>
    <x v="6"/>
    <x v="1"/>
    <s v="Tue"/>
    <s v="Oct-2014"/>
    <s v=""/>
    <n v="25.200000000000728"/>
    <n v="3.1490552834150666E-3"/>
    <x v="0"/>
    <n v="35.900000000000546"/>
    <n v="4.4921606166398323E-3"/>
    <x v="1"/>
  </r>
  <r>
    <d v="2014-10-27T00:00:00"/>
    <n v="8064.35"/>
    <n v="8064.4"/>
    <n v="7985.65"/>
    <n v="7991.7"/>
    <n v="132824881"/>
    <n v="6511.8"/>
    <x v="6"/>
    <x v="1"/>
    <s v="Mon"/>
    <s v="Oct-2014"/>
    <s v=""/>
    <n v="-72.650000000000546"/>
    <n v="-9.008785580983036E-3"/>
    <x v="0"/>
    <n v="-22.850000000000364"/>
    <n v="-2.8510646262111241E-3"/>
    <x v="1"/>
  </r>
  <r>
    <d v="2014-10-23T00:00:00"/>
    <n v="8027.7"/>
    <n v="8031.75"/>
    <n v="8008.85"/>
    <n v="8014.55"/>
    <n v="19640498"/>
    <n v="915.37"/>
    <x v="6"/>
    <x v="1"/>
    <s v="Thu"/>
    <s v="Oct-2014"/>
    <s v="Expiry"/>
    <n v="-13.149999999999636"/>
    <n v="-1.6380781543903779E-3"/>
    <x v="0"/>
    <n v="18.650000000000546"/>
    <n v="2.3324453782564247E-3"/>
    <x v="1"/>
  </r>
  <r>
    <d v="2014-10-22T00:00:00"/>
    <n v="7997.8"/>
    <n v="8005"/>
    <n v="7974.55"/>
    <n v="7995.9"/>
    <n v="151104463"/>
    <n v="7301.77"/>
    <x v="6"/>
    <x v="1"/>
    <s v="Wed"/>
    <s v="Oct-2014"/>
    <s v=""/>
    <n v="-1.9000000000005457"/>
    <n v="-2.3756533046594635E-4"/>
    <x v="0"/>
    <n v="68.149999999999636"/>
    <n v="8.5963861120746284E-3"/>
    <x v="1"/>
  </r>
  <r>
    <d v="2014-10-21T00:00:00"/>
    <n v="7906.15"/>
    <n v="7936.6"/>
    <n v="7874.35"/>
    <n v="7927.75"/>
    <n v="163403385"/>
    <n v="8432.94"/>
    <x v="6"/>
    <x v="1"/>
    <s v="Tue"/>
    <s v="Oct-2014"/>
    <s v=""/>
    <n v="21.600000000000364"/>
    <n v="2.7320503658544758E-3"/>
    <x v="0"/>
    <n v="48.350000000000364"/>
    <n v="6.1362540294946782E-3"/>
    <x v="1"/>
  </r>
  <r>
    <d v="2014-10-20T00:00:00"/>
    <n v="7896.95"/>
    <n v="7905.95"/>
    <n v="7856.95"/>
    <n v="7879.4"/>
    <n v="176171562"/>
    <n v="8357.41"/>
    <x v="6"/>
    <x v="1"/>
    <s v="Mon"/>
    <s v="Oct-2014"/>
    <s v=""/>
    <n v="-17.550000000000182"/>
    <n v="-2.2223769936494699E-3"/>
    <x v="0"/>
    <n v="99.699999999999818"/>
    <n v="1.2815404192963715E-2"/>
    <x v="0"/>
  </r>
  <r>
    <d v="2014-10-17T00:00:00"/>
    <n v="7733.75"/>
    <n v="7819.2"/>
    <n v="7723.85"/>
    <n v="7779.7"/>
    <n v="177623196"/>
    <n v="9626.9"/>
    <x v="6"/>
    <x v="1"/>
    <s v="Fri"/>
    <s v="Oct-2014"/>
    <s v=""/>
    <n v="45.949999999999818"/>
    <n v="5.9414902214320114E-3"/>
    <x v="0"/>
    <n v="31.5"/>
    <n v="4.0654603649879972E-3"/>
    <x v="1"/>
  </r>
  <r>
    <d v="2014-10-16T00:00:00"/>
    <n v="7837.3"/>
    <n v="7893.9"/>
    <n v="7729.65"/>
    <n v="7748.2"/>
    <n v="213529479"/>
    <n v="9087.06"/>
    <x v="6"/>
    <x v="1"/>
    <s v="Thu"/>
    <s v="Oct-2014"/>
    <s v="Expiry"/>
    <n v="-89.100000000000364"/>
    <n v="-1.1368711163283319E-2"/>
    <x v="2"/>
    <n v="-115.80000000000018"/>
    <n v="-1.4725330620549362E-2"/>
    <x v="0"/>
  </r>
  <r>
    <d v="2014-10-14T00:00:00"/>
    <n v="7923.25"/>
    <n v="7928"/>
    <n v="7825.45"/>
    <n v="7864"/>
    <n v="225472732"/>
    <n v="7709"/>
    <x v="6"/>
    <x v="1"/>
    <s v="Tue"/>
    <s v="Oct-2014"/>
    <s v=""/>
    <n v="-59.25"/>
    <n v="-7.4779919856119651E-3"/>
    <x v="0"/>
    <n v="-20.25"/>
    <n v="-2.5684117068839776E-3"/>
    <x v="1"/>
  </r>
  <r>
    <d v="2014-10-13T00:00:00"/>
    <n v="7831"/>
    <n v="7901.15"/>
    <n v="7796"/>
    <n v="7884.25"/>
    <n v="118781369"/>
    <n v="6584.44"/>
    <x v="6"/>
    <x v="1"/>
    <s v="Mon"/>
    <s v="Oct-2014"/>
    <s v=""/>
    <n v="53.25"/>
    <n v="6.7998978419103566E-3"/>
    <x v="0"/>
    <n v="24.300000000000182"/>
    <n v="3.0916227202463353E-3"/>
    <x v="1"/>
  </r>
  <r>
    <d v="2014-10-10T00:00:00"/>
    <n v="7911"/>
    <n v="7924.05"/>
    <n v="7848.45"/>
    <n v="7859.95"/>
    <n v="142926893"/>
    <n v="8473.9"/>
    <x v="6"/>
    <x v="1"/>
    <s v="Fri"/>
    <s v="Oct-2014"/>
    <s v=""/>
    <n v="-51.050000000000182"/>
    <n v="-6.453040070787534E-3"/>
    <x v="0"/>
    <n v="-100.60000000000036"/>
    <n v="-1.263731777326948E-2"/>
    <x v="0"/>
  </r>
  <r>
    <d v="2014-10-09T00:00:00"/>
    <n v="7886.5"/>
    <n v="7972.35"/>
    <n v="7886.5"/>
    <n v="7960.55"/>
    <n v="123767811"/>
    <n v="6797.45"/>
    <x v="6"/>
    <x v="1"/>
    <s v="Thu"/>
    <s v="Oct-2014"/>
    <s v="Expiry"/>
    <n v="74.050000000000182"/>
    <n v="9.3894630064033698E-3"/>
    <x v="0"/>
    <n v="117.85000000000036"/>
    <n v="1.5026712739235259E-2"/>
    <x v="0"/>
  </r>
  <r>
    <d v="2014-10-08T00:00:00"/>
    <n v="7828.75"/>
    <n v="7869.9"/>
    <n v="7815.75"/>
    <n v="7842.7"/>
    <n v="135914083"/>
    <n v="7408.61"/>
    <x v="6"/>
    <x v="1"/>
    <s v="Wed"/>
    <s v="Oct-2014"/>
    <s v=""/>
    <n v="13.949999999999818"/>
    <n v="1.7818936611847126E-3"/>
    <x v="0"/>
    <n v="-9.6999999999998181"/>
    <n v="-1.2352911211858564E-3"/>
    <x v="1"/>
  </r>
  <r>
    <d v="2014-10-07T00:00:00"/>
    <n v="7897.4"/>
    <n v="7943.05"/>
    <n v="7842.7"/>
    <n v="7852.4"/>
    <n v="148199508"/>
    <n v="7982.75"/>
    <x v="6"/>
    <x v="1"/>
    <s v="Tue"/>
    <s v="Oct-2014"/>
    <s v=""/>
    <n v="-45"/>
    <n v="-5.698077848405805E-3"/>
    <x v="0"/>
    <n v="-93.150000000000546"/>
    <n v="-1.1723543367041997E-2"/>
    <x v="0"/>
  </r>
  <r>
    <d v="2014-10-01T00:00:00"/>
    <n v="7960.5"/>
    <n v="7977.5"/>
    <n v="7936.7"/>
    <n v="7945.55"/>
    <n v="112997913"/>
    <n v="5979.61"/>
    <x v="6"/>
    <x v="1"/>
    <s v="Wed"/>
    <s v="Oct-2014"/>
    <s v=""/>
    <n v="-14.949999999999818"/>
    <n v="-1.8780227372652244E-3"/>
    <x v="0"/>
    <n v="-19.25"/>
    <n v="-2.4168842908798712E-3"/>
    <x v="1"/>
  </r>
  <r>
    <d v="2014-09-30T00:00:00"/>
    <n v="7948.8"/>
    <n v="8030.9"/>
    <n v="7923.85"/>
    <n v="7964.8"/>
    <n v="141142071"/>
    <n v="7467.66"/>
    <x v="6"/>
    <x v="2"/>
    <s v="Tue"/>
    <s v="Sep-2014"/>
    <s v=""/>
    <n v="16"/>
    <n v="2.0128824476650562E-3"/>
    <x v="0"/>
    <n v="5.9000000000005457"/>
    <n v="7.4130847227638823E-4"/>
    <x v="1"/>
  </r>
  <r>
    <d v="2014-09-29T00:00:00"/>
    <n v="7978.45"/>
    <n v="7991.75"/>
    <n v="7934.7"/>
    <n v="7958.9"/>
    <n v="97267975"/>
    <n v="5089.3500000000004"/>
    <x v="6"/>
    <x v="2"/>
    <s v="Mon"/>
    <s v="Sep-2014"/>
    <s v=""/>
    <n v="-19.550000000000182"/>
    <n v="-2.4503506320150133E-3"/>
    <x v="0"/>
    <n v="-9.9500000000007276"/>
    <n v="-1.248611782126747E-3"/>
    <x v="1"/>
  </r>
  <r>
    <d v="2014-09-26T00:00:00"/>
    <n v="7885.85"/>
    <n v="7993.3"/>
    <n v="7841.8"/>
    <n v="7968.85"/>
    <n v="147835866"/>
    <n v="8247.7800000000007"/>
    <x v="6"/>
    <x v="2"/>
    <s v="Fri"/>
    <s v="Sep-2014"/>
    <s v=""/>
    <n v="83"/>
    <n v="1.0525181178947102E-2"/>
    <x v="2"/>
    <n v="57"/>
    <n v="7.204383298470016E-3"/>
    <x v="1"/>
  </r>
  <r>
    <d v="2014-09-25T00:00:00"/>
    <n v="8003.3"/>
    <n v="8019.3"/>
    <n v="7877.35"/>
    <n v="7911.85"/>
    <n v="231899016"/>
    <n v="11692.69"/>
    <x v="6"/>
    <x v="2"/>
    <s v="Thu"/>
    <s v="Sep-2014"/>
    <s v="Expiry"/>
    <n v="-91.449999999999818"/>
    <n v="-1.1426536553671587E-2"/>
    <x v="2"/>
    <n v="-90.549999999999272"/>
    <n v="-1.1315355393381896E-2"/>
    <x v="0"/>
  </r>
  <r>
    <d v="2014-09-24T00:00:00"/>
    <n v="8015.55"/>
    <n v="8042.05"/>
    <n v="7950.05"/>
    <n v="8002.4"/>
    <n v="182208501"/>
    <n v="7981.87"/>
    <x v="6"/>
    <x v="2"/>
    <s v="Wed"/>
    <s v="Sep-2014"/>
    <s v=""/>
    <n v="-13.150000000000546"/>
    <n v="-1.6405611592467822E-3"/>
    <x v="0"/>
    <n v="-15.150000000000546"/>
    <n v="-1.889604679733902E-3"/>
    <x v="1"/>
  </r>
  <r>
    <d v="2014-09-23T00:00:00"/>
    <n v="8144.4"/>
    <n v="8159.75"/>
    <n v="8008.1"/>
    <n v="8017.55"/>
    <n v="140780912"/>
    <n v="7947.61"/>
    <x v="6"/>
    <x v="2"/>
    <s v="Tue"/>
    <s v="Sep-2014"/>
    <s v=""/>
    <n v="-126.84999999999945"/>
    <n v="-1.557511910024059E-2"/>
    <x v="2"/>
    <n v="-128.75"/>
    <n v="-1.5804721161754416E-2"/>
    <x v="0"/>
  </r>
  <r>
    <d v="2014-09-22T00:00:00"/>
    <n v="8084.45"/>
    <n v="8159.9"/>
    <n v="8064.8"/>
    <n v="8146.3"/>
    <n v="105507265"/>
    <n v="5710.43"/>
    <x v="6"/>
    <x v="2"/>
    <s v="Mon"/>
    <s v="Sep-2014"/>
    <s v=""/>
    <n v="61.850000000000364"/>
    <n v="7.6504895200044986E-3"/>
    <x v="0"/>
    <n v="24.850000000000364"/>
    <n v="3.0597984350085716E-3"/>
    <x v="1"/>
  </r>
  <r>
    <d v="2014-09-19T00:00:00"/>
    <n v="8129.4"/>
    <n v="8160.9"/>
    <n v="8105.35"/>
    <n v="8121.45"/>
    <n v="161284509"/>
    <n v="8957.42"/>
    <x v="6"/>
    <x v="2"/>
    <s v="Fri"/>
    <s v="Sep-2014"/>
    <s v=""/>
    <n v="-7.9499999999998181"/>
    <n v="-9.7793195069744614E-4"/>
    <x v="0"/>
    <n v="6.6999999999998181"/>
    <n v="8.2565698265501934E-4"/>
    <x v="1"/>
  </r>
  <r>
    <d v="2014-09-18T00:00:00"/>
    <n v="7950.65"/>
    <n v="8120.85"/>
    <n v="7939.7"/>
    <n v="8114.75"/>
    <n v="116930309"/>
    <n v="6891.09"/>
    <x v="6"/>
    <x v="2"/>
    <s v="Thu"/>
    <s v="Sep-2014"/>
    <s v="Expiry"/>
    <n v="164.10000000000036"/>
    <n v="2.0639821901354025E-2"/>
    <x v="1"/>
    <n v="139.25"/>
    <n v="1.7459720393705722E-2"/>
    <x v="0"/>
  </r>
  <r>
    <d v="2014-09-17T00:00:00"/>
    <n v="7971.5"/>
    <n v="7990.65"/>
    <n v="7936.95"/>
    <n v="7975.5"/>
    <n v="123722390"/>
    <n v="6689.37"/>
    <x v="6"/>
    <x v="2"/>
    <s v="Wed"/>
    <s v="Sep-2014"/>
    <s v=""/>
    <n v="4"/>
    <n v="5.0178761839051616E-4"/>
    <x v="0"/>
    <n v="42.600000000000364"/>
    <n v="5.3700412207389938E-3"/>
    <x v="1"/>
  </r>
  <r>
    <d v="2014-09-16T00:00:00"/>
    <n v="8036.6"/>
    <n v="8044.9"/>
    <n v="7925.15"/>
    <n v="7932.9"/>
    <n v="127952551"/>
    <n v="6647.49"/>
    <x v="6"/>
    <x v="2"/>
    <s v="Tue"/>
    <s v="Sep-2014"/>
    <s v=""/>
    <n v="-103.70000000000073"/>
    <n v="-1.2903466640121534E-2"/>
    <x v="2"/>
    <n v="-109.10000000000036"/>
    <n v="-1.3566277045511112E-2"/>
    <x v="0"/>
  </r>
  <r>
    <d v="2014-09-15T00:00:00"/>
    <n v="8070.35"/>
    <n v="8077.3"/>
    <n v="8030"/>
    <n v="8042"/>
    <n v="96502556"/>
    <n v="5387.06"/>
    <x v="6"/>
    <x v="2"/>
    <s v="Mon"/>
    <s v="Sep-2014"/>
    <s v=""/>
    <n v="-28.350000000000364"/>
    <n v="-3.5128587979456113E-3"/>
    <x v="0"/>
    <n v="-63.5"/>
    <n v="-7.8341866633767198E-3"/>
    <x v="1"/>
  </r>
  <r>
    <d v="2014-09-12T00:00:00"/>
    <n v="8087.05"/>
    <n v="8114.3"/>
    <n v="8071.6"/>
    <n v="8105.5"/>
    <n v="111444349"/>
    <n v="6156.73"/>
    <x v="6"/>
    <x v="2"/>
    <s v="Fri"/>
    <s v="Sep-2014"/>
    <s v=""/>
    <n v="18.449999999999818"/>
    <n v="2.281425241589927E-3"/>
    <x v="0"/>
    <n v="19.800000000000182"/>
    <n v="2.4487675773278979E-3"/>
    <x v="1"/>
  </r>
  <r>
    <d v="2014-09-11T00:00:00"/>
    <n v="8115.15"/>
    <n v="8127.95"/>
    <n v="8057.3"/>
    <n v="8085.7"/>
    <n v="122818159"/>
    <n v="6492.35"/>
    <x v="6"/>
    <x v="2"/>
    <s v="Thu"/>
    <s v="Sep-2014"/>
    <s v="Expiry"/>
    <n v="-29.449999999999818"/>
    <n v="-3.6290148672544339E-3"/>
    <x v="0"/>
    <n v="-8.4000000000005457"/>
    <n v="-1.0377929603044866E-3"/>
    <x v="1"/>
  </r>
  <r>
    <d v="2014-09-10T00:00:00"/>
    <n v="8135.55"/>
    <n v="8135.75"/>
    <n v="8082.1"/>
    <n v="8094.1"/>
    <n v="107064326"/>
    <n v="5561.6"/>
    <x v="6"/>
    <x v="2"/>
    <s v="Wed"/>
    <s v="Sep-2014"/>
    <s v=""/>
    <n v="-41.449999999999818"/>
    <n v="-5.0949229001112173E-3"/>
    <x v="0"/>
    <n v="-58.849999999999454"/>
    <n v="-7.2182461562991865E-3"/>
    <x v="1"/>
  </r>
  <r>
    <d v="2014-09-09T00:00:00"/>
    <n v="8161.9"/>
    <n v="8174.55"/>
    <n v="8126.5"/>
    <n v="8152.95"/>
    <n v="104740540"/>
    <n v="5364.95"/>
    <x v="6"/>
    <x v="2"/>
    <s v="Tue"/>
    <s v="Sep-2014"/>
    <s v=""/>
    <n v="-8.9499999999998181"/>
    <n v="-1.0965583993922761E-3"/>
    <x v="0"/>
    <n v="-20.949999999999818"/>
    <n v="-2.5630360048446666E-3"/>
    <x v="1"/>
  </r>
  <r>
    <d v="2014-09-08T00:00:00"/>
    <n v="8132.95"/>
    <n v="8180.2"/>
    <n v="8126.15"/>
    <n v="8173.9"/>
    <n v="120694390"/>
    <n v="6623.08"/>
    <x v="6"/>
    <x v="2"/>
    <s v="Mon"/>
    <s v="Sep-2014"/>
    <s v=""/>
    <n v="40.949999999999818"/>
    <n v="5.035073374359835E-3"/>
    <x v="0"/>
    <n v="87.049999999999272"/>
    <n v="1.0764389100824088E-2"/>
    <x v="0"/>
  </r>
  <r>
    <d v="2014-09-05T00:00:00"/>
    <n v="8099.9"/>
    <n v="8122.7"/>
    <n v="8049.85"/>
    <n v="8086.85"/>
    <n v="125981094"/>
    <n v="6559.7"/>
    <x v="6"/>
    <x v="2"/>
    <s v="Fri"/>
    <s v="Sep-2014"/>
    <s v=""/>
    <n v="-13.049999999999272"/>
    <n v="-1.6111310016172142E-3"/>
    <x v="0"/>
    <n v="-9.0999999999994543"/>
    <n v="-1.1240187995231511E-3"/>
    <x v="1"/>
  </r>
  <r>
    <d v="2014-09-04T00:00:00"/>
    <n v="8114.2"/>
    <n v="8114.8"/>
    <n v="8060.9"/>
    <n v="8095.95"/>
    <n v="141280504"/>
    <n v="6925.82"/>
    <x v="6"/>
    <x v="2"/>
    <s v="Thu"/>
    <s v="Sep-2014"/>
    <s v="Expiry"/>
    <n v="-18.25"/>
    <n v="-2.2491434768677136E-3"/>
    <x v="0"/>
    <n v="-18.650000000000546"/>
    <n v="-2.2983264732704687E-3"/>
    <x v="1"/>
  </r>
  <r>
    <d v="2014-09-03T00:00:00"/>
    <n v="8110.85"/>
    <n v="8141.9"/>
    <n v="8092.25"/>
    <n v="8114.6"/>
    <n v="150726992"/>
    <n v="8444.2900000000009"/>
    <x v="6"/>
    <x v="2"/>
    <s v="Wed"/>
    <s v="Sep-2014"/>
    <s v=""/>
    <n v="3.75"/>
    <n v="4.6234365078875827E-4"/>
    <x v="0"/>
    <n v="31.550000000000182"/>
    <n v="3.9032295977385E-3"/>
    <x v="1"/>
  </r>
  <r>
    <d v="2014-09-02T00:00:00"/>
    <n v="8038.6"/>
    <n v="8101.95"/>
    <n v="8036.55"/>
    <n v="8083.05"/>
    <n v="134897503"/>
    <n v="7143.64"/>
    <x v="6"/>
    <x v="2"/>
    <s v="Tue"/>
    <s v="Sep-2014"/>
    <s v=""/>
    <n v="44.449999999999818"/>
    <n v="5.5295698255914977E-3"/>
    <x v="0"/>
    <n v="55.350000000000364"/>
    <n v="6.8948764901528917E-3"/>
    <x v="1"/>
  </r>
  <r>
    <d v="2014-09-01T00:00:00"/>
    <n v="7990.35"/>
    <n v="8035"/>
    <n v="7984"/>
    <n v="8027.7"/>
    <n v="139328061"/>
    <n v="6944.65"/>
    <x v="6"/>
    <x v="2"/>
    <s v="Mon"/>
    <s v="Sep-2014"/>
    <s v=""/>
    <n v="37.349999999999454"/>
    <n v="4.6743884811052648E-3"/>
    <x v="0"/>
    <n v="73.349999999999454"/>
    <n v="9.2213694393632976E-3"/>
    <x v="1"/>
  </r>
  <r>
    <d v="2014-08-28T00:00:00"/>
    <n v="7942.25"/>
    <n v="7967.8"/>
    <n v="7939.2"/>
    <n v="7954.35"/>
    <n v="189698796"/>
    <n v="10417.14"/>
    <x v="6"/>
    <x v="3"/>
    <s v="Thu"/>
    <s v="Aug-2014"/>
    <s v="Expiry"/>
    <n v="12.100000000000364"/>
    <n v="1.5234977493783705E-3"/>
    <x v="0"/>
    <n v="18.300000000000182"/>
    <n v="2.3059330523371429E-3"/>
    <x v="1"/>
  </r>
  <r>
    <d v="2014-08-27T00:00:00"/>
    <n v="7933.9"/>
    <n v="7946.85"/>
    <n v="7916.55"/>
    <n v="7936.05"/>
    <n v="119961224"/>
    <n v="6261.16"/>
    <x v="6"/>
    <x v="3"/>
    <s v="Wed"/>
    <s v="Aug-2014"/>
    <s v=""/>
    <n v="2.1500000000005457"/>
    <n v="2.7098904700091327E-4"/>
    <x v="0"/>
    <n v="31.300000000000182"/>
    <n v="3.9596445175369473E-3"/>
    <x v="1"/>
  </r>
  <r>
    <d v="2014-08-26T00:00:00"/>
    <n v="7874.5"/>
    <n v="7915.45"/>
    <n v="7862.45"/>
    <n v="7904.75"/>
    <n v="142829732"/>
    <n v="6735.18"/>
    <x v="6"/>
    <x v="3"/>
    <s v="Tue"/>
    <s v="Aug-2014"/>
    <s v=""/>
    <n v="30.25"/>
    <n v="3.8415137469045655E-3"/>
    <x v="0"/>
    <n v="-1.5500000000001819"/>
    <n v="-1.9604619101225374E-4"/>
    <x v="1"/>
  </r>
  <r>
    <d v="2014-08-25T00:00:00"/>
    <n v="7931.75"/>
    <n v="7968.25"/>
    <n v="7897.95"/>
    <n v="7906.3"/>
    <n v="118465594"/>
    <n v="6152.32"/>
    <x v="6"/>
    <x v="3"/>
    <s v="Mon"/>
    <s v="Aug-2014"/>
    <s v=""/>
    <n v="-25.449999999999818"/>
    <n v="-3.2086235698300901E-3"/>
    <x v="0"/>
    <n v="-6.8999999999996362"/>
    <n v="-8.7196077440221864E-4"/>
    <x v="1"/>
  </r>
  <r>
    <d v="2014-08-22T00:00:00"/>
    <n v="7904.55"/>
    <n v="7929.05"/>
    <n v="7900.05"/>
    <n v="7913.2"/>
    <n v="104074858"/>
    <n v="7088.03"/>
    <x v="6"/>
    <x v="3"/>
    <s v="Fri"/>
    <s v="Aug-2014"/>
    <s v=""/>
    <n v="8.6499999999996362"/>
    <n v="1.0943064437570307E-3"/>
    <x v="0"/>
    <n v="22.099999999999454"/>
    <n v="2.8006234872197098E-3"/>
    <x v="1"/>
  </r>
  <r>
    <d v="2014-08-21T00:00:00"/>
    <n v="7875.35"/>
    <n v="7919.65"/>
    <n v="7855.95"/>
    <n v="7891.1"/>
    <n v="115221672"/>
    <n v="7502.01"/>
    <x v="6"/>
    <x v="3"/>
    <s v="Thu"/>
    <s v="Aug-2014"/>
    <s v="Expiry"/>
    <n v="15.75"/>
    <n v="1.9999111150615528E-3"/>
    <x v="0"/>
    <n v="15.800000000000182"/>
    <n v="2.0062727769101091E-3"/>
    <x v="1"/>
  </r>
  <r>
    <d v="2014-08-20T00:00:00"/>
    <n v="7915.8"/>
    <n v="7922.7"/>
    <n v="7864.05"/>
    <n v="7875.3"/>
    <n v="117321408"/>
    <n v="6234.79"/>
    <x v="6"/>
    <x v="3"/>
    <s v="Wed"/>
    <s v="Aug-2014"/>
    <s v=""/>
    <n v="-40.5"/>
    <n v="-5.1163495793223679E-3"/>
    <x v="0"/>
    <n v="-22.199999999999818"/>
    <n v="-2.8110161443494546E-3"/>
    <x v="1"/>
  </r>
  <r>
    <d v="2014-08-19T00:00:00"/>
    <n v="7901"/>
    <n v="7918.55"/>
    <n v="7881.15"/>
    <n v="7897.5"/>
    <n v="140615189"/>
    <n v="7928.8"/>
    <x v="6"/>
    <x v="3"/>
    <s v="Tue"/>
    <s v="Aug-2014"/>
    <s v=""/>
    <n v="-3.5"/>
    <n v="-4.4298190102518671E-4"/>
    <x v="0"/>
    <n v="23.25"/>
    <n v="2.9526621583007904E-3"/>
    <x v="1"/>
  </r>
  <r>
    <d v="2014-08-18T00:00:00"/>
    <n v="7785.25"/>
    <n v="7880.5"/>
    <n v="7779.2"/>
    <n v="7874.25"/>
    <n v="126742201"/>
    <n v="6892.25"/>
    <x v="6"/>
    <x v="3"/>
    <s v="Mon"/>
    <s v="Aug-2014"/>
    <s v=""/>
    <n v="89"/>
    <n v="1.1431874377829871E-2"/>
    <x v="2"/>
    <n v="82.550000000000182"/>
    <n v="1.059460708189486E-2"/>
    <x v="0"/>
  </r>
  <r>
    <d v="2014-08-14T00:00:00"/>
    <n v="7756.15"/>
    <n v="7796.7"/>
    <n v="7739.1"/>
    <n v="7791.7"/>
    <n v="127328105"/>
    <n v="6745.33"/>
    <x v="6"/>
    <x v="3"/>
    <s v="Thu"/>
    <s v="Aug-2014"/>
    <s v="Expiry"/>
    <n v="35.550000000000182"/>
    <n v="4.5834595772387314E-3"/>
    <x v="0"/>
    <n v="52.149999999999636"/>
    <n v="6.738117849228913E-3"/>
    <x v="1"/>
  </r>
  <r>
    <d v="2014-08-13T00:00:00"/>
    <n v="7717.3"/>
    <n v="7757.1"/>
    <n v="7695.7"/>
    <n v="7739.55"/>
    <n v="154083920"/>
    <n v="8030.41"/>
    <x v="6"/>
    <x v="3"/>
    <s v="Wed"/>
    <s v="Aug-2014"/>
    <s v=""/>
    <n v="22.25"/>
    <n v="2.8831327018516836E-3"/>
    <x v="0"/>
    <n v="12.5"/>
    <n v="1.6176936864650804E-3"/>
    <x v="1"/>
  </r>
  <r>
    <d v="2014-08-12T00:00:00"/>
    <n v="7688.8"/>
    <n v="7735.75"/>
    <n v="7654.8"/>
    <n v="7727.05"/>
    <n v="120611660"/>
    <n v="6181.17"/>
    <x v="6"/>
    <x v="3"/>
    <s v="Tue"/>
    <s v="Aug-2014"/>
    <s v=""/>
    <n v="38.25"/>
    <n v="4.9747684944334613E-3"/>
    <x v="0"/>
    <n v="101.10000000000036"/>
    <n v="1.3257364656206815E-2"/>
    <x v="0"/>
  </r>
  <r>
    <d v="2014-08-11T00:00:00"/>
    <n v="7619.85"/>
    <n v="7635.55"/>
    <n v="7598.6"/>
    <n v="7625.95"/>
    <n v="106972573"/>
    <n v="5535.13"/>
    <x v="6"/>
    <x v="3"/>
    <s v="Mon"/>
    <s v="Aug-2014"/>
    <s v=""/>
    <n v="6.0999999999994543"/>
    <n v="8.0054069305819067E-4"/>
    <x v="0"/>
    <n v="57.399999999999636"/>
    <n v="7.5840154322822251E-3"/>
    <x v="1"/>
  </r>
  <r>
    <d v="2014-08-08T00:00:00"/>
    <n v="7588.7"/>
    <n v="7592.45"/>
    <n v="7540.1"/>
    <n v="7568.55"/>
    <n v="118429659"/>
    <n v="6283.56"/>
    <x v="6"/>
    <x v="3"/>
    <s v="Fri"/>
    <s v="Aug-2014"/>
    <s v=""/>
    <n v="-20.149999999999636"/>
    <n v="-2.6552637474138701E-3"/>
    <x v="0"/>
    <n v="-80.699999999999818"/>
    <n v="-1.0550053926855551E-2"/>
    <x v="0"/>
  </r>
  <r>
    <d v="2014-08-07T00:00:00"/>
    <n v="7651.15"/>
    <n v="7708.95"/>
    <n v="7630.4"/>
    <n v="7649.25"/>
    <n v="116792296"/>
    <n v="6030.02"/>
    <x v="6"/>
    <x v="3"/>
    <s v="Thu"/>
    <s v="Aug-2014"/>
    <s v="Expiry"/>
    <n v="-1.8999999999996362"/>
    <n v="-2.4832868261629121E-4"/>
    <x v="0"/>
    <n v="-22.800000000000182"/>
    <n v="-2.9718263045731171E-3"/>
    <x v="1"/>
  </r>
  <r>
    <d v="2014-08-06T00:00:00"/>
    <n v="7726.15"/>
    <n v="7740.95"/>
    <n v="7658.95"/>
    <n v="7672.05"/>
    <n v="116361342"/>
    <n v="6905.9"/>
    <x v="6"/>
    <x v="3"/>
    <s v="Wed"/>
    <s v="Aug-2014"/>
    <s v=""/>
    <n v="-54.099999999999454"/>
    <n v="-7.0021938481649275E-3"/>
    <x v="0"/>
    <n v="-74.5"/>
    <n v="-9.6171844240339251E-3"/>
    <x v="1"/>
  </r>
  <r>
    <d v="2014-08-05T00:00:00"/>
    <n v="7706.65"/>
    <n v="7752.45"/>
    <n v="7638.05"/>
    <n v="7746.55"/>
    <n v="128238762"/>
    <n v="6772.55"/>
    <x v="6"/>
    <x v="3"/>
    <s v="Tue"/>
    <s v="Aug-2014"/>
    <s v=""/>
    <n v="39.900000000000546"/>
    <n v="5.1773468368228152E-3"/>
    <x v="0"/>
    <n v="62.900000000000546"/>
    <n v="8.1862135833881741E-3"/>
    <x v="1"/>
  </r>
  <r>
    <d v="2014-08-04T00:00:00"/>
    <n v="7639.55"/>
    <n v="7694.8"/>
    <n v="7622.05"/>
    <n v="7683.65"/>
    <n v="137040004"/>
    <n v="7495.07"/>
    <x v="6"/>
    <x v="3"/>
    <s v="Mon"/>
    <s v="Aug-2014"/>
    <s v=""/>
    <n v="44.099999999999454"/>
    <n v="5.7725913175513547E-3"/>
    <x v="0"/>
    <n v="81.049999999999272"/>
    <n v="1.0660826559334868E-2"/>
    <x v="0"/>
  </r>
  <r>
    <d v="2014-08-01T00:00:00"/>
    <n v="7662.5"/>
    <n v="7716.7"/>
    <n v="7593.9"/>
    <n v="7602.6"/>
    <n v="181070405"/>
    <n v="9796.7000000000007"/>
    <x v="6"/>
    <x v="3"/>
    <s v="Fri"/>
    <s v="Aug-2014"/>
    <s v=""/>
    <n v="-59.899999999999636"/>
    <n v="-7.8172920065252387E-3"/>
    <x v="0"/>
    <n v="-118.69999999999982"/>
    <n v="-1.5373058940851905E-2"/>
    <x v="0"/>
  </r>
  <r>
    <d v="2014-07-31T00:00:00"/>
    <n v="7784.65"/>
    <n v="7791.85"/>
    <n v="7711.15"/>
    <n v="7721.3"/>
    <n v="208857257"/>
    <n v="11718.26"/>
    <x v="6"/>
    <x v="4"/>
    <s v="Thu"/>
    <s v="Jul-2014"/>
    <s v="Expiry"/>
    <n v="-63.349999999999454"/>
    <n v="-8.1378096638897654E-3"/>
    <x v="0"/>
    <n v="-70.099999999999454"/>
    <n v="-8.9970993659675355E-3"/>
    <x v="1"/>
  </r>
  <r>
    <d v="2014-07-30T00:00:00"/>
    <n v="7746.2"/>
    <n v="7798.7"/>
    <n v="7707.6"/>
    <n v="7791.4"/>
    <n v="178110084"/>
    <n v="10175.5"/>
    <x v="6"/>
    <x v="4"/>
    <s v="Wed"/>
    <s v="Jul-2014"/>
    <s v=""/>
    <n v="45.199999999999818"/>
    <n v="5.8351191551986549E-3"/>
    <x v="0"/>
    <n v="42.699999999999818"/>
    <n v="5.5106017783627991E-3"/>
    <x v="1"/>
  </r>
  <r>
    <d v="2014-07-28T00:00:00"/>
    <n v="7792.9"/>
    <n v="7799.9"/>
    <n v="7722.65"/>
    <n v="7748.7"/>
    <n v="116534670"/>
    <n v="6107.78"/>
    <x v="6"/>
    <x v="4"/>
    <s v="Mon"/>
    <s v="Jul-2014"/>
    <s v=""/>
    <n v="-44.199999999999818"/>
    <n v="-5.6718294858139869E-3"/>
    <x v="0"/>
    <n v="-41.75"/>
    <n v="-5.3591255960823833E-3"/>
    <x v="1"/>
  </r>
  <r>
    <d v="2014-07-25T00:00:00"/>
    <n v="7828.2"/>
    <n v="7840.95"/>
    <n v="7748.6"/>
    <n v="7790.45"/>
    <n v="153936037"/>
    <n v="7827.61"/>
    <x v="6"/>
    <x v="4"/>
    <s v="Fri"/>
    <s v="Jul-2014"/>
    <s v=""/>
    <n v="-37.75"/>
    <n v="-4.8223090876574441E-3"/>
    <x v="0"/>
    <n v="-40.150000000000546"/>
    <n v="-5.1273210226547832E-3"/>
    <x v="1"/>
  </r>
  <r>
    <d v="2014-07-24T00:00:00"/>
    <n v="7796.25"/>
    <n v="7835.65"/>
    <n v="7771.65"/>
    <n v="7830.6"/>
    <n v="117608370"/>
    <n v="6271.45"/>
    <x v="6"/>
    <x v="4"/>
    <s v="Thu"/>
    <s v="Jul-2014"/>
    <s v="Expiry"/>
    <n v="34.350000000000364"/>
    <n v="4.4059644059644522E-3"/>
    <x v="0"/>
    <n v="34.850000000000364"/>
    <n v="4.4703845043774322E-3"/>
    <x v="1"/>
  </r>
  <r>
    <d v="2014-07-23T00:00:00"/>
    <n v="7794.9"/>
    <n v="7809.2"/>
    <n v="7752.9"/>
    <n v="7795.75"/>
    <n v="122119113"/>
    <n v="7062.52"/>
    <x v="6"/>
    <x v="4"/>
    <s v="Wed"/>
    <s v="Jul-2014"/>
    <s v=""/>
    <n v="0.8500000000003638"/>
    <n v="1.0904565805852081E-4"/>
    <x v="0"/>
    <n v="27.899999999999636"/>
    <n v="3.5917274406688641E-3"/>
    <x v="1"/>
  </r>
  <r>
    <d v="2014-07-22T00:00:00"/>
    <n v="7708.2"/>
    <n v="7773.85"/>
    <n v="7704.8"/>
    <n v="7767.85"/>
    <n v="120081148"/>
    <n v="6494.69"/>
    <x v="6"/>
    <x v="4"/>
    <s v="Tue"/>
    <s v="Jul-2014"/>
    <s v=""/>
    <n v="59.650000000000546"/>
    <n v="7.7385122337251949E-3"/>
    <x v="0"/>
    <n v="83.650000000000546"/>
    <n v="1.088597381640256E-2"/>
    <x v="0"/>
  </r>
  <r>
    <d v="2014-07-21T00:00:00"/>
    <n v="7701.65"/>
    <n v="7722.1"/>
    <n v="7674"/>
    <n v="7684.2"/>
    <n v="105401279"/>
    <n v="5794.45"/>
    <x v="6"/>
    <x v="4"/>
    <s v="Mon"/>
    <s v="Jul-2014"/>
    <s v=""/>
    <n v="-17.449999999999818"/>
    <n v="-2.2657482487518673E-3"/>
    <x v="0"/>
    <n v="20.300000000000182"/>
    <n v="2.6487819517478283E-3"/>
    <x v="1"/>
  </r>
  <r>
    <d v="2014-07-18T00:00:00"/>
    <n v="7630.25"/>
    <n v="7685"/>
    <n v="7595.5"/>
    <n v="7663.9"/>
    <n v="134603073"/>
    <n v="6903.7"/>
    <x v="6"/>
    <x v="4"/>
    <s v="Fri"/>
    <s v="Jul-2014"/>
    <s v=""/>
    <n v="33.649999999999636"/>
    <n v="4.4100783067395743E-3"/>
    <x v="0"/>
    <n v="23.449999999999818"/>
    <n v="3.0691909507947592E-3"/>
    <x v="1"/>
  </r>
  <r>
    <d v="2014-07-17T00:00:00"/>
    <n v="7612.7"/>
    <n v="7655.65"/>
    <n v="7612.7"/>
    <n v="7640.45"/>
    <n v="141612002"/>
    <n v="6753.11"/>
    <x v="6"/>
    <x v="4"/>
    <s v="Thu"/>
    <s v="Jul-2014"/>
    <s v="Expiry"/>
    <n v="27.75"/>
    <n v="3.6452244276012455E-3"/>
    <x v="0"/>
    <n v="16.050000000000182"/>
    <n v="2.1050836787157262E-3"/>
    <x v="1"/>
  </r>
  <r>
    <d v="2014-07-16T00:00:00"/>
    <n v="7564.15"/>
    <n v="7640.1"/>
    <n v="7532.45"/>
    <n v="7624.4"/>
    <n v="167973291"/>
    <n v="8186.24"/>
    <x v="6"/>
    <x v="4"/>
    <s v="Wed"/>
    <s v="Jul-2014"/>
    <s v=""/>
    <n v="60.25"/>
    <n v="7.9652042860070202E-3"/>
    <x v="0"/>
    <n v="97.75"/>
    <n v="1.2987185534068942E-2"/>
    <x v="0"/>
  </r>
  <r>
    <d v="2014-07-15T00:00:00"/>
    <n v="7491.3"/>
    <n v="7534.9"/>
    <n v="7459.15"/>
    <n v="7526.65"/>
    <n v="122068670"/>
    <n v="6124.15"/>
    <x v="6"/>
    <x v="4"/>
    <s v="Tue"/>
    <s v="Jul-2014"/>
    <s v=""/>
    <n v="35.349999999999454"/>
    <n v="4.7188071496268276E-3"/>
    <x v="0"/>
    <n v="72.5"/>
    <n v="9.7261257152056243E-3"/>
    <x v="1"/>
  </r>
  <r>
    <d v="2014-07-14T00:00:00"/>
    <n v="7469"/>
    <n v="7478.45"/>
    <n v="7422.15"/>
    <n v="7454.15"/>
    <n v="135231220"/>
    <n v="6659.48"/>
    <x v="6"/>
    <x v="4"/>
    <s v="Mon"/>
    <s v="Jul-2014"/>
    <s v=""/>
    <n v="-14.850000000000364"/>
    <n v="-1.9882179675994598E-3"/>
    <x v="0"/>
    <n v="-5.4500000000007276"/>
    <n v="-7.3060217706052966E-4"/>
    <x v="1"/>
  </r>
  <r>
    <d v="2014-07-11T00:00:00"/>
    <n v="7584.1"/>
    <n v="7625.85"/>
    <n v="7447.2"/>
    <n v="7459.6"/>
    <n v="187592951"/>
    <n v="8983.2900000000009"/>
    <x v="6"/>
    <x v="4"/>
    <s v="Fri"/>
    <s v="Jul-2014"/>
    <s v=""/>
    <n v="-124.5"/>
    <n v="-1.6415922785828246E-2"/>
    <x v="2"/>
    <n v="-108.14999999999964"/>
    <n v="-1.4290905487099817E-2"/>
    <x v="0"/>
  </r>
  <r>
    <d v="2014-07-10T00:00:00"/>
    <n v="7589.5"/>
    <n v="7731.05"/>
    <n v="7479.05"/>
    <n v="7567.75"/>
    <n v="258385778"/>
    <n v="11431.68"/>
    <x v="6"/>
    <x v="4"/>
    <s v="Thu"/>
    <s v="Jul-2014"/>
    <s v="Expiry"/>
    <n v="-21.75"/>
    <n v="-2.8658014361947429E-3"/>
    <x v="0"/>
    <n v="-17.25"/>
    <n v="-2.2742254449571522E-3"/>
    <x v="1"/>
  </r>
  <r>
    <d v="2014-07-09T00:00:00"/>
    <n v="7637.95"/>
    <n v="7650.1"/>
    <n v="7551.65"/>
    <n v="7585"/>
    <n v="168348843"/>
    <n v="8176.28"/>
    <x v="6"/>
    <x v="4"/>
    <s v="Wed"/>
    <s v="Jul-2014"/>
    <s v=""/>
    <n v="-52.949999999999818"/>
    <n v="-6.9324884294869457E-3"/>
    <x v="0"/>
    <n v="-38.199999999999818"/>
    <n v="-5.0110189946478935E-3"/>
    <x v="1"/>
  </r>
  <r>
    <d v="2014-07-08T00:00:00"/>
    <n v="7804.05"/>
    <n v="7808.85"/>
    <n v="7595.9"/>
    <n v="7623.2"/>
    <n v="180646306"/>
    <n v="9002.25"/>
    <x v="6"/>
    <x v="4"/>
    <s v="Tue"/>
    <s v="Jul-2014"/>
    <s v=""/>
    <n v="-180.85000000000036"/>
    <n v="-2.317386485222421E-2"/>
    <x v="1"/>
    <n v="-163.94999999999982"/>
    <n v="-2.1053915745811988E-2"/>
    <x v="2"/>
  </r>
  <r>
    <d v="2014-07-07T00:00:00"/>
    <n v="7780.4"/>
    <n v="7792"/>
    <n v="7755.1"/>
    <n v="7787.15"/>
    <n v="173926355"/>
    <n v="8925.0400000000009"/>
    <x v="6"/>
    <x v="4"/>
    <s v="Mon"/>
    <s v="Jul-2014"/>
    <s v=""/>
    <n v="6.75"/>
    <n v="8.6756464963240964E-4"/>
    <x v="0"/>
    <n v="35.549999999999272"/>
    <n v="4.5861499561379937E-3"/>
    <x v="1"/>
  </r>
  <r>
    <d v="2014-07-04T00:00:00"/>
    <n v="7718.1"/>
    <n v="7758"/>
    <n v="7661.3"/>
    <n v="7751.6"/>
    <n v="113070488"/>
    <n v="5863.82"/>
    <x v="6"/>
    <x v="4"/>
    <s v="Fri"/>
    <s v="Jul-2014"/>
    <s v=""/>
    <n v="33.5"/>
    <n v="4.3404464829426932E-3"/>
    <x v="0"/>
    <n v="36.800000000000182"/>
    <n v="4.7700523668792686E-3"/>
    <x v="1"/>
  </r>
  <r>
    <d v="2014-07-03T00:00:00"/>
    <n v="7734.35"/>
    <n v="7754.65"/>
    <n v="7706.8"/>
    <n v="7714.8"/>
    <n v="133755275"/>
    <n v="7320.09"/>
    <x v="6"/>
    <x v="4"/>
    <s v="Thu"/>
    <s v="Jul-2014"/>
    <s v="Expiry"/>
    <n v="-19.550000000000182"/>
    <n v="-2.5276849379715399E-3"/>
    <x v="0"/>
    <n v="-10.349999999999454"/>
    <n v="-1.3397798101007041E-3"/>
    <x v="1"/>
  </r>
  <r>
    <d v="2014-07-02T00:00:00"/>
    <n v="7683.05"/>
    <n v="7732.4"/>
    <n v="7677.3"/>
    <n v="7725.15"/>
    <n v="136324329"/>
    <n v="7363.75"/>
    <x v="6"/>
    <x v="4"/>
    <s v="Wed"/>
    <s v="Jul-2014"/>
    <s v=""/>
    <n v="42.099999999999454"/>
    <n v="5.4795946922120064E-3"/>
    <x v="0"/>
    <n v="90.449999999999818"/>
    <n v="1.184722385948365E-2"/>
    <x v="0"/>
  </r>
  <r>
    <d v="2014-07-01T00:00:00"/>
    <n v="7629"/>
    <n v="7649.5"/>
    <n v="7618.15"/>
    <n v="7634.7"/>
    <n v="139431498"/>
    <n v="6983.63"/>
    <x v="6"/>
    <x v="4"/>
    <s v="Tue"/>
    <s v="Jul-2014"/>
    <s v=""/>
    <n v="5.6999999999998181"/>
    <n v="7.4714903657095537E-4"/>
    <x v="0"/>
    <n v="23.349999999999454"/>
    <n v="3.0677869234760524E-3"/>
    <x v="1"/>
  </r>
  <r>
    <d v="2014-06-30T00:00:00"/>
    <n v="7534.05"/>
    <n v="7623.65"/>
    <n v="7531.6"/>
    <n v="7611.35"/>
    <n v="152303166"/>
    <n v="7887.37"/>
    <x v="6"/>
    <x v="5"/>
    <s v="Mon"/>
    <s v="Jun-2014"/>
    <s v=""/>
    <n v="77.300000000000182"/>
    <n v="1.0260085876786082E-2"/>
    <x v="2"/>
    <n v="102.55000000000018"/>
    <n v="1.3657308757724295E-2"/>
    <x v="0"/>
  </r>
  <r>
    <d v="2014-06-27T00:00:00"/>
    <n v="7514.2"/>
    <n v="7538.75"/>
    <n v="7482.3"/>
    <n v="7508.8"/>
    <n v="126673395"/>
    <n v="6688.8"/>
    <x v="6"/>
    <x v="5"/>
    <s v="Fri"/>
    <s v="Jun-2014"/>
    <s v=""/>
    <n v="-5.3999999999996362"/>
    <n v="-7.18639376114508E-4"/>
    <x v="0"/>
    <n v="15.600000000000364"/>
    <n v="2.0818875780708327E-3"/>
    <x v="1"/>
  </r>
  <r>
    <d v="2014-06-26T00:00:00"/>
    <n v="7554.1"/>
    <n v="7570.2"/>
    <n v="7481.3"/>
    <n v="7493.2"/>
    <n v="171676960"/>
    <n v="9190.64"/>
    <x v="6"/>
    <x v="5"/>
    <s v="Thu"/>
    <s v="Jun-2014"/>
    <s v="Expiry"/>
    <n v="-60.900000000000546"/>
    <n v="-8.0618472088005901E-3"/>
    <x v="0"/>
    <n v="-76.050000000000182"/>
    <n v="-1.0047230571060566E-2"/>
    <x v="0"/>
  </r>
  <r>
    <d v="2014-06-25T00:00:00"/>
    <n v="7588.55"/>
    <n v="7589.25"/>
    <n v="7557.05"/>
    <n v="7569.25"/>
    <n v="114968325"/>
    <n v="6198.93"/>
    <x v="6"/>
    <x v="5"/>
    <s v="Wed"/>
    <s v="Jun-2014"/>
    <s v=""/>
    <n v="-19.300000000000182"/>
    <n v="-2.5433053745445681E-3"/>
    <x v="0"/>
    <n v="-10.949999999999818"/>
    <n v="-1.444552914171106E-3"/>
    <x v="1"/>
  </r>
  <r>
    <d v="2014-06-24T00:00:00"/>
    <n v="7515.2"/>
    <n v="7593.35"/>
    <n v="7515.2"/>
    <n v="7580.2"/>
    <n v="137002483"/>
    <n v="7146.44"/>
    <x v="6"/>
    <x v="5"/>
    <s v="Tue"/>
    <s v="Jun-2014"/>
    <s v=""/>
    <n v="65"/>
    <n v="8.6491377474984029E-3"/>
    <x v="0"/>
    <n v="86.849999999999454"/>
    <n v="1.1590276712017915E-2"/>
    <x v="0"/>
  </r>
  <r>
    <d v="2014-06-23T00:00:00"/>
    <n v="7514"/>
    <n v="7534.8"/>
    <n v="7441.6"/>
    <n v="7493.35"/>
    <n v="127404790"/>
    <n v="6543.64"/>
    <x v="6"/>
    <x v="5"/>
    <s v="Mon"/>
    <s v="Jun-2014"/>
    <s v=""/>
    <n v="-20.649999999999636"/>
    <n v="-2.7482033537396377E-3"/>
    <x v="0"/>
    <n v="-18.099999999999454"/>
    <n v="-2.4096545939864414E-3"/>
    <x v="1"/>
  </r>
  <r>
    <d v="2014-06-20T00:00:00"/>
    <n v="7543.3"/>
    <n v="7560.55"/>
    <n v="7497.3"/>
    <n v="7511.45"/>
    <n v="124132217"/>
    <n v="6801.49"/>
    <x v="6"/>
    <x v="5"/>
    <s v="Fri"/>
    <s v="Jun-2014"/>
    <s v=""/>
    <n v="-31.850000000000364"/>
    <n v="-4.2222899791868763E-3"/>
    <x v="0"/>
    <n v="-29.25"/>
    <n v="-3.8789502300847403E-3"/>
    <x v="1"/>
  </r>
  <r>
    <d v="2014-06-19T00:00:00"/>
    <n v="7580.05"/>
    <n v="7606.45"/>
    <n v="7502.55"/>
    <n v="7540.7"/>
    <n v="148852437"/>
    <n v="8115.36"/>
    <x v="6"/>
    <x v="5"/>
    <s v="Thu"/>
    <s v="Jun-2014"/>
    <s v="Expiry"/>
    <n v="-39.350000000000364"/>
    <n v="-5.1912586328586698E-3"/>
    <x v="0"/>
    <n v="-17.5"/>
    <n v="-2.315366092455876E-3"/>
    <x v="1"/>
  </r>
  <r>
    <d v="2014-06-18T00:00:00"/>
    <n v="7636.05"/>
    <n v="7663"/>
    <n v="7515.5"/>
    <n v="7558.2"/>
    <n v="165078941"/>
    <n v="8963.9699999999993"/>
    <x v="6"/>
    <x v="5"/>
    <s v="Wed"/>
    <s v="Jun-2014"/>
    <s v=""/>
    <n v="-77.850000000000364"/>
    <n v="-1.0195061582886487E-2"/>
    <x v="2"/>
    <n v="-73.5"/>
    <n v="-9.6308817170486262E-3"/>
    <x v="1"/>
  </r>
  <r>
    <d v="2014-06-17T00:00:00"/>
    <n v="7525.05"/>
    <n v="7637.6"/>
    <n v="7509.25"/>
    <n v="7631.7"/>
    <n v="157961787"/>
    <n v="8704.2000000000007"/>
    <x v="6"/>
    <x v="5"/>
    <s v="Tue"/>
    <s v="Jun-2014"/>
    <s v=""/>
    <n v="106.64999999999964"/>
    <n v="1.4172663304562712E-2"/>
    <x v="2"/>
    <n v="98.149999999999636"/>
    <n v="1.3028386351719923E-2"/>
    <x v="0"/>
  </r>
  <r>
    <d v="2014-06-16T00:00:00"/>
    <n v="7534.8"/>
    <n v="7548.6"/>
    <n v="7487.55"/>
    <n v="7533.55"/>
    <n v="155377979"/>
    <n v="8449.27"/>
    <x v="6"/>
    <x v="5"/>
    <s v="Mon"/>
    <s v="Jun-2014"/>
    <s v=""/>
    <n v="-1.25"/>
    <n v="-1.6589690502733981E-4"/>
    <x v="0"/>
    <n v="-8.5500000000001819"/>
    <n v="-1.1336365203325574E-3"/>
    <x v="1"/>
  </r>
  <r>
    <d v="2014-06-13T00:00:00"/>
    <n v="7668.2"/>
    <n v="7678.5"/>
    <n v="7525.35"/>
    <n v="7542.1"/>
    <n v="174522339"/>
    <n v="11254.75"/>
    <x v="6"/>
    <x v="5"/>
    <s v="Fri"/>
    <s v="Jun-2014"/>
    <s v=""/>
    <n v="-126.09999999999945"/>
    <n v="-1.6444537179520546E-2"/>
    <x v="2"/>
    <n v="-107.79999999999927"/>
    <n v="-1.4091687473038768E-2"/>
    <x v="0"/>
  </r>
  <r>
    <d v="2014-06-12T00:00:00"/>
    <n v="7641.3"/>
    <n v="7658"/>
    <n v="7593.8"/>
    <n v="7649.9"/>
    <n v="148207144"/>
    <n v="8187.49"/>
    <x v="6"/>
    <x v="5"/>
    <s v="Thu"/>
    <s v="Jun-2014"/>
    <s v="Expiry"/>
    <n v="8.5999999999994543"/>
    <n v="1.1254629447868105E-3"/>
    <x v="0"/>
    <n v="23.049999999999272"/>
    <n v="3.0222175603295295E-3"/>
    <x v="1"/>
  </r>
  <r>
    <d v="2014-06-11T00:00:00"/>
    <n v="7672.4"/>
    <n v="7700.05"/>
    <n v="7589.05"/>
    <n v="7626.85"/>
    <n v="186182446"/>
    <n v="10472.709999999999"/>
    <x v="6"/>
    <x v="5"/>
    <s v="Wed"/>
    <s v="Jun-2014"/>
    <s v=""/>
    <n v="-45.549999999999272"/>
    <n v="-5.9368646055991967E-3"/>
    <x v="0"/>
    <n v="-29.549999999999272"/>
    <n v="-3.8595162217229082E-3"/>
    <x v="1"/>
  </r>
  <r>
    <d v="2014-06-10T00:00:00"/>
    <n v="7679.05"/>
    <n v="7683.2"/>
    <n v="7579.3"/>
    <n v="7656.4"/>
    <n v="188669182"/>
    <n v="9475.2099999999991"/>
    <x v="6"/>
    <x v="5"/>
    <s v="Tue"/>
    <s v="Jun-2014"/>
    <s v=""/>
    <n v="-22.650000000000546"/>
    <n v="-2.9495836073473339E-3"/>
    <x v="0"/>
    <n v="1.7999999999992724"/>
    <n v="2.3515271862661305E-4"/>
    <x v="1"/>
  </r>
  <r>
    <d v="2014-06-09T00:00:00"/>
    <n v="7621.65"/>
    <n v="7673.7"/>
    <n v="7580.25"/>
    <n v="7654.6"/>
    <n v="231879926"/>
    <n v="10866.56"/>
    <x v="6"/>
    <x v="5"/>
    <s v="Mon"/>
    <s v="Jun-2014"/>
    <s v=""/>
    <n v="32.950000000000728"/>
    <n v="4.3232108532930179E-3"/>
    <x v="0"/>
    <n v="71.200000000000728"/>
    <n v="9.3889284489807653E-3"/>
    <x v="1"/>
  </r>
  <r>
    <d v="2014-06-06T00:00:00"/>
    <n v="7521.5"/>
    <n v="7592.7"/>
    <n v="7497.65"/>
    <n v="7583.4"/>
    <n v="248397596"/>
    <n v="12322.96"/>
    <x v="6"/>
    <x v="5"/>
    <s v="Fri"/>
    <s v="Jun-2014"/>
    <s v=""/>
    <n v="61.899999999999636"/>
    <n v="8.2297414079637882E-3"/>
    <x v="0"/>
    <n v="109.29999999999927"/>
    <n v="1.4623834307809537E-2"/>
    <x v="0"/>
  </r>
  <r>
    <d v="2014-06-05T00:00:00"/>
    <n v="7399.75"/>
    <n v="7484.7"/>
    <n v="7360.5"/>
    <n v="7474.1"/>
    <n v="250660653"/>
    <n v="11574.51"/>
    <x v="6"/>
    <x v="5"/>
    <s v="Thu"/>
    <s v="Jun-2014"/>
    <s v="Expiry"/>
    <n v="74.350000000000364"/>
    <n v="1.004763674448466E-2"/>
    <x v="2"/>
    <n v="71.850000000000364"/>
    <n v="9.7065081563038752E-3"/>
    <x v="1"/>
  </r>
  <r>
    <d v="2014-06-04T00:00:00"/>
    <n v="7417.55"/>
    <n v="7433.3"/>
    <n v="7391.35"/>
    <n v="7402.25"/>
    <n v="204592241"/>
    <n v="8913.89"/>
    <x v="6"/>
    <x v="5"/>
    <s v="Wed"/>
    <s v="Jun-2014"/>
    <s v=""/>
    <n v="-15.300000000000182"/>
    <n v="-2.0626756813233726E-3"/>
    <x v="0"/>
    <n v="-13.600000000000364"/>
    <n v="-1.8339098013040128E-3"/>
    <x v="1"/>
  </r>
  <r>
    <d v="2014-06-03T00:00:00"/>
    <n v="7375.35"/>
    <n v="7424.95"/>
    <n v="7342.15"/>
    <n v="7415.85"/>
    <n v="234680218"/>
    <n v="10354.94"/>
    <x v="6"/>
    <x v="5"/>
    <s v="Tue"/>
    <s v="Jun-2014"/>
    <s v=""/>
    <n v="40.5"/>
    <n v="5.4912648213305132E-3"/>
    <x v="0"/>
    <n v="53.350000000000364"/>
    <n v="7.2461799660441919E-3"/>
    <x v="1"/>
  </r>
  <r>
    <d v="2014-06-02T00:00:00"/>
    <n v="7264.05"/>
    <n v="7368.6"/>
    <n v="7239.5"/>
    <n v="7362.5"/>
    <n v="169891181"/>
    <n v="7833.43"/>
    <x v="6"/>
    <x v="5"/>
    <s v="Mon"/>
    <s v="Jun-2014"/>
    <s v=""/>
    <n v="98.449999999999818"/>
    <n v="1.355304547738518E-2"/>
    <x v="2"/>
    <n v="132.55000000000018"/>
    <n v="1.8333460120747748E-2"/>
    <x v="0"/>
  </r>
  <r>
    <d v="2014-05-30T00:00:00"/>
    <n v="7254.85"/>
    <n v="7272.5"/>
    <n v="7118.45"/>
    <n v="7229.95"/>
    <n v="312152571"/>
    <n v="13837.29"/>
    <x v="6"/>
    <x v="6"/>
    <s v="Fri"/>
    <s v="May-2014"/>
    <s v=""/>
    <n v="-24.900000000000546"/>
    <n v="-3.4321867440402689E-3"/>
    <x v="0"/>
    <n v="-5.6999999999998181"/>
    <n v="-7.8776613020251367E-4"/>
    <x v="1"/>
  </r>
  <r>
    <d v="2014-05-29T00:00:00"/>
    <n v="7316.6"/>
    <n v="7325.4"/>
    <n v="7224.4"/>
    <n v="7235.65"/>
    <n v="241115398"/>
    <n v="13385.17"/>
    <x v="6"/>
    <x v="6"/>
    <s v="Thu"/>
    <s v="May-2014"/>
    <s v="Expiry"/>
    <n v="-80.950000000000728"/>
    <n v="-1.1063882131044573E-2"/>
    <x v="2"/>
    <n v="-94"/>
    <n v="-1.2824623276691248E-2"/>
    <x v="0"/>
  </r>
  <r>
    <d v="2014-05-28T00:00:00"/>
    <n v="7324.95"/>
    <n v="7344.75"/>
    <n v="7302.6"/>
    <n v="7329.65"/>
    <n v="175595609"/>
    <n v="8929.7099999999991"/>
    <x v="6"/>
    <x v="6"/>
    <s v="Wed"/>
    <s v="May-2014"/>
    <s v=""/>
    <n v="4.6999999999998181"/>
    <n v="6.4164260506895175E-4"/>
    <x v="0"/>
    <n v="11.649999999999636"/>
    <n v="1.5919650177643669E-3"/>
    <x v="1"/>
  </r>
  <r>
    <d v="2014-05-27T00:00:00"/>
    <n v="7363.1"/>
    <n v="7372.95"/>
    <n v="7274.75"/>
    <n v="7318"/>
    <n v="168599276"/>
    <n v="7931.22"/>
    <x v="6"/>
    <x v="6"/>
    <s v="Tue"/>
    <s v="May-2014"/>
    <s v=""/>
    <n v="-45.100000000000364"/>
    <n v="-6.1251375100162108E-3"/>
    <x v="0"/>
    <n v="-41.050000000000182"/>
    <n v="-5.5781656599697216E-3"/>
    <x v="1"/>
  </r>
  <r>
    <d v="2014-05-26T00:00:00"/>
    <n v="7428.75"/>
    <n v="7504"/>
    <n v="7269.05"/>
    <n v="7359.05"/>
    <n v="273236339"/>
    <n v="13203.73"/>
    <x v="6"/>
    <x v="6"/>
    <s v="Mon"/>
    <s v="May-2014"/>
    <s v=""/>
    <n v="-69.699999999999818"/>
    <n v="-9.3824667676257537E-3"/>
    <x v="0"/>
    <n v="-8.0500000000001819"/>
    <n v="-1.0926959047658077E-3"/>
    <x v="1"/>
  </r>
  <r>
    <d v="2014-05-23T00:00:00"/>
    <n v="7306.5"/>
    <n v="7381"/>
    <n v="7293.9"/>
    <n v="7367.1"/>
    <n v="259638086"/>
    <n v="12002.13"/>
    <x v="6"/>
    <x v="6"/>
    <s v="Fri"/>
    <s v="May-2014"/>
    <s v=""/>
    <n v="60.600000000000364"/>
    <n v="8.2939848080476782E-3"/>
    <x v="0"/>
    <n v="90.700000000000728"/>
    <n v="1.24649551976253E-2"/>
    <x v="0"/>
  </r>
  <r>
    <d v="2014-05-22T00:00:00"/>
    <n v="7289.95"/>
    <n v="7319.55"/>
    <n v="7258.15"/>
    <n v="7276.4"/>
    <n v="240943899"/>
    <n v="10104.549999999999"/>
    <x v="6"/>
    <x v="6"/>
    <s v="Thu"/>
    <s v="May-2014"/>
    <s v="Expiry"/>
    <n v="-13.550000000000182"/>
    <n v="-1.858723310859496E-3"/>
    <x v="0"/>
    <n v="23.5"/>
    <n v="3.2400832770340142E-3"/>
    <x v="1"/>
  </r>
  <r>
    <d v="2014-05-21T00:00:00"/>
    <n v="7274.85"/>
    <n v="7287.15"/>
    <n v="7206.7"/>
    <n v="7252.9"/>
    <n v="203137825"/>
    <n v="9544.1200000000008"/>
    <x v="6"/>
    <x v="6"/>
    <s v="Wed"/>
    <s v="May-2014"/>
    <s v=""/>
    <n v="-21.950000000000728"/>
    <n v="-3.0172443418078347E-3"/>
    <x v="0"/>
    <n v="-22.600000000000364"/>
    <n v="-3.1063157171328931E-3"/>
    <x v="1"/>
  </r>
  <r>
    <d v="2014-05-20T00:00:00"/>
    <n v="7309.95"/>
    <n v="7353.65"/>
    <n v="7247.7"/>
    <n v="7275.5"/>
    <n v="255333095"/>
    <n v="11139.51"/>
    <x v="6"/>
    <x v="6"/>
    <s v="Tue"/>
    <s v="May-2014"/>
    <s v=""/>
    <n v="-34.449999999999818"/>
    <n v="-4.7127545332047169E-3"/>
    <x v="0"/>
    <n v="11.949999999999818"/>
    <n v="1.6452010380598766E-3"/>
    <x v="1"/>
  </r>
  <r>
    <d v="2014-05-19T00:00:00"/>
    <n v="7276.85"/>
    <n v="7291.1"/>
    <n v="7193.55"/>
    <n v="7263.55"/>
    <n v="316246557"/>
    <n v="15228.6"/>
    <x v="6"/>
    <x v="6"/>
    <s v="Mon"/>
    <s v="May-2014"/>
    <s v=""/>
    <n v="-13.300000000000182"/>
    <n v="-1.8277139146746437E-3"/>
    <x v="0"/>
    <n v="60.550000000000182"/>
    <n v="8.4062196307094512E-3"/>
    <x v="1"/>
  </r>
  <r>
    <d v="2014-05-16T00:00:00"/>
    <n v="7270.2"/>
    <n v="7563.5"/>
    <n v="7130.65"/>
    <n v="7203"/>
    <n v="393156741"/>
    <n v="21057.07"/>
    <x v="6"/>
    <x v="6"/>
    <s v="Fri"/>
    <s v="May-2014"/>
    <s v=""/>
    <n v="-67.199999999999818"/>
    <n v="-9.2432120161755962E-3"/>
    <x v="0"/>
    <n v="79.850000000000364"/>
    <n v="1.1209928191881453E-2"/>
    <x v="0"/>
  </r>
  <r>
    <d v="2014-05-15T00:00:00"/>
    <n v="7111.3"/>
    <n v="7152.55"/>
    <n v="7082.55"/>
    <n v="7123.15"/>
    <n v="186848485"/>
    <n v="8947.9500000000007"/>
    <x v="6"/>
    <x v="6"/>
    <s v="Thu"/>
    <s v="May-2014"/>
    <s v="Expiry"/>
    <n v="11.849999999999454"/>
    <n v="1.6663619872596366E-3"/>
    <x v="0"/>
    <n v="14.399999999999636"/>
    <n v="2.0256725866009688E-3"/>
    <x v="1"/>
  </r>
  <r>
    <d v="2014-05-14T00:00:00"/>
    <n v="7112"/>
    <n v="7142.25"/>
    <n v="7080.9"/>
    <n v="7108.75"/>
    <n v="177204155"/>
    <n v="9395.7999999999993"/>
    <x v="6"/>
    <x v="6"/>
    <s v="Wed"/>
    <s v="May-2014"/>
    <s v=""/>
    <n v="-3.25"/>
    <n v="-4.5697412823397077E-4"/>
    <x v="0"/>
    <n v="0"/>
    <n v="0"/>
    <x v="10"/>
  </r>
  <r>
    <d v="2014-05-13T00:00:00"/>
    <n v="7080"/>
    <n v="7172.35"/>
    <n v="7067.15"/>
    <n v="7108.75"/>
    <n v="232221733"/>
    <n v="10573.11"/>
    <x v="6"/>
    <x v="6"/>
    <s v="Tue"/>
    <s v="May-2014"/>
    <s v=""/>
    <n v="28.75"/>
    <n v="4.060734463276836E-3"/>
    <x v="0"/>
    <n v="94.5"/>
    <n v="1.3472573689275404E-2"/>
    <x v="0"/>
  </r>
  <r>
    <d v="2014-05-12T00:00:00"/>
    <n v="6863.4"/>
    <n v="7020.05"/>
    <n v="6862.9"/>
    <n v="7014.25"/>
    <n v="157725090"/>
    <n v="8475.17"/>
    <x v="6"/>
    <x v="6"/>
    <s v="Mon"/>
    <s v="May-2014"/>
    <s v=""/>
    <n v="150.85000000000036"/>
    <n v="2.1978902584724826E-2"/>
    <x v="1"/>
    <n v="155.44999999999982"/>
    <n v="2.2664314457339449E-2"/>
    <x v="2"/>
  </r>
  <r>
    <d v="2014-05-09T00:00:00"/>
    <n v="6654.15"/>
    <n v="6871.35"/>
    <n v="6652.15"/>
    <n v="6858.8"/>
    <n v="166442779"/>
    <n v="8027.14"/>
    <x v="6"/>
    <x v="6"/>
    <s v="Fri"/>
    <s v="May-2014"/>
    <s v=""/>
    <n v="204.65000000000055"/>
    <n v="3.0755242968673768E-2"/>
    <x v="3"/>
    <n v="198.94999999999982"/>
    <n v="2.9873045188705424E-2"/>
    <x v="2"/>
  </r>
  <r>
    <d v="2014-05-08T00:00:00"/>
    <n v="6669.9"/>
    <n v="6688.4"/>
    <n v="6638.55"/>
    <n v="6659.85"/>
    <n v="101549745"/>
    <n v="5413.39"/>
    <x v="6"/>
    <x v="6"/>
    <s v="Thu"/>
    <s v="May-2014"/>
    <s v="Expiry"/>
    <n v="-10.049999999999272"/>
    <n v="-1.50676921692968E-3"/>
    <x v="0"/>
    <n v="7.3000000000001819"/>
    <n v="1.0973235826863656E-3"/>
    <x v="1"/>
  </r>
  <r>
    <d v="2014-05-07T00:00:00"/>
    <n v="6708.6"/>
    <n v="6718.75"/>
    <n v="6642.9"/>
    <n v="6652.55"/>
    <n v="114099791"/>
    <n v="6513.29"/>
    <x v="6"/>
    <x v="6"/>
    <s v="Wed"/>
    <s v="May-2014"/>
    <s v=""/>
    <n v="-56.050000000000182"/>
    <n v="-8.354947380973702E-3"/>
    <x v="0"/>
    <n v="-62.75"/>
    <n v="-9.3443330901076642E-3"/>
    <x v="1"/>
  </r>
  <r>
    <d v="2014-05-06T00:00:00"/>
    <n v="6719.25"/>
    <n v="6743.45"/>
    <n v="6701.9"/>
    <n v="6715.3"/>
    <n v="88291413"/>
    <n v="4168.72"/>
    <x v="6"/>
    <x v="6"/>
    <s v="Tue"/>
    <s v="May-2014"/>
    <s v=""/>
    <n v="-3.9499999999998181"/>
    <n v="-5.8786322878294722E-4"/>
    <x v="0"/>
    <n v="15.949999999999818"/>
    <n v="2.380827990775197E-3"/>
    <x v="1"/>
  </r>
  <r>
    <d v="2014-05-05T00:00:00"/>
    <n v="6681.65"/>
    <n v="6741.05"/>
    <n v="6680.45"/>
    <n v="6699.35"/>
    <n v="104989653"/>
    <n v="4881.32"/>
    <x v="6"/>
    <x v="6"/>
    <s v="Mon"/>
    <s v="May-2014"/>
    <s v=""/>
    <n v="17.700000000000728"/>
    <n v="2.6490462685116296E-3"/>
    <x v="0"/>
    <n v="4.5500000000001819"/>
    <n v="6.7963195315770173E-4"/>
    <x v="1"/>
  </r>
  <r>
    <d v="2014-05-02T00:00:00"/>
    <n v="6709.95"/>
    <n v="6737.65"/>
    <n v="6689.5"/>
    <n v="6694.8"/>
    <n v="114275323"/>
    <n v="5030.42"/>
    <x v="6"/>
    <x v="6"/>
    <s v="Fri"/>
    <s v="May-2014"/>
    <s v=""/>
    <n v="-15.149999999999636"/>
    <n v="-2.2578409675183329E-3"/>
    <x v="0"/>
    <n v="-1.5999999999994543"/>
    <n v="-2.3893435278649042E-4"/>
    <x v="1"/>
  </r>
  <r>
    <d v="2014-04-30T00:00:00"/>
    <n v="6724.95"/>
    <n v="6780.15"/>
    <n v="6656.8"/>
    <n v="6696.4"/>
    <n v="161106871"/>
    <n v="7066.78"/>
    <x v="6"/>
    <x v="7"/>
    <s v="Wed"/>
    <s v="Apr-2014"/>
    <s v=""/>
    <n v="-28.550000000000182"/>
    <n v="-4.2453847240500201E-3"/>
    <x v="0"/>
    <n v="-18.850000000000364"/>
    <n v="-2.8070436692603199E-3"/>
    <x v="1"/>
  </r>
  <r>
    <d v="2014-04-29T00:00:00"/>
    <n v="6769"/>
    <n v="6779.7"/>
    <n v="6708.65"/>
    <n v="6715.25"/>
    <n v="115511531"/>
    <n v="5459.34"/>
    <x v="6"/>
    <x v="7"/>
    <s v="Tue"/>
    <s v="Apr-2014"/>
    <s v=""/>
    <n v="-53.75"/>
    <n v="-7.9406116117594922E-3"/>
    <x v="0"/>
    <n v="-46"/>
    <n v="-6.8034756886670364E-3"/>
    <x v="1"/>
  </r>
  <r>
    <d v="2014-04-28T00:00:00"/>
    <n v="6778.55"/>
    <n v="6786.25"/>
    <n v="6750.3"/>
    <n v="6761.25"/>
    <n v="118162668"/>
    <n v="6297.18"/>
    <x v="6"/>
    <x v="7"/>
    <s v="Mon"/>
    <s v="Apr-2014"/>
    <s v=""/>
    <n v="-17.300000000000182"/>
    <n v="-2.5521682365697946E-3"/>
    <x v="0"/>
    <n v="-21.5"/>
    <n v="-3.1698057572518523E-3"/>
    <x v="1"/>
  </r>
  <r>
    <d v="2014-04-25T00:00:00"/>
    <n v="6855.8"/>
    <n v="6869.85"/>
    <n v="6772.85"/>
    <n v="6782.75"/>
    <n v="154320793"/>
    <n v="8021.33"/>
    <x v="6"/>
    <x v="7"/>
    <s v="Fri"/>
    <s v="Apr-2014"/>
    <s v=""/>
    <n v="-73.050000000000182"/>
    <n v="-1.0655211645613959E-2"/>
    <x v="2"/>
    <n v="-58.050000000000182"/>
    <n v="-8.4858496082329815E-3"/>
    <x v="1"/>
  </r>
  <r>
    <d v="2014-04-23T00:00:00"/>
    <n v="6823.25"/>
    <n v="6861.6"/>
    <n v="6820.75"/>
    <n v="6840.8"/>
    <n v="182972972"/>
    <n v="9247.25"/>
    <x v="6"/>
    <x v="7"/>
    <s v="Wed"/>
    <s v="Apr-2014"/>
    <s v=""/>
    <n v="17.550000000000182"/>
    <n v="2.5720880811930065E-3"/>
    <x v="0"/>
    <n v="25.449999999999818"/>
    <n v="3.7342176117147051E-3"/>
    <x v="1"/>
  </r>
  <r>
    <d v="2014-04-22T00:00:00"/>
    <n v="6822.9"/>
    <n v="6838"/>
    <n v="6806.25"/>
    <n v="6815.35"/>
    <n v="114693049"/>
    <n v="5636.78"/>
    <x v="6"/>
    <x v="7"/>
    <s v="Tue"/>
    <s v="Apr-2014"/>
    <s v=""/>
    <n v="-7.5499999999992724"/>
    <n v="-1.1065675885619417E-3"/>
    <x v="0"/>
    <n v="-2.2999999999992724"/>
    <n v="-3.3735964738572274E-4"/>
    <x v="1"/>
  </r>
  <r>
    <d v="2014-04-21T00:00:00"/>
    <n v="6789.25"/>
    <n v="6825.45"/>
    <n v="6786.9"/>
    <n v="6817.65"/>
    <n v="111840313"/>
    <n v="5711.98"/>
    <x v="6"/>
    <x v="7"/>
    <s v="Mon"/>
    <s v="Apr-2014"/>
    <s v=""/>
    <n v="28.399999999999636"/>
    <n v="4.1830835512022147E-3"/>
    <x v="0"/>
    <n v="38.25"/>
    <n v="5.6420922205504915E-3"/>
    <x v="1"/>
  </r>
  <r>
    <d v="2014-04-17T00:00:00"/>
    <n v="6695.45"/>
    <n v="6783.05"/>
    <n v="6684.4"/>
    <n v="6779.4"/>
    <n v="131488368"/>
    <n v="6952.58"/>
    <x v="6"/>
    <x v="7"/>
    <s v="Thu"/>
    <s v="Apr-2014"/>
    <s v="Expiry"/>
    <n v="83.949999999999818"/>
    <n v="1.2538365606493936E-2"/>
    <x v="2"/>
    <n v="104.09999999999945"/>
    <n v="1.5594804727877316E-2"/>
    <x v="0"/>
  </r>
  <r>
    <d v="2014-04-16T00:00:00"/>
    <n v="6727.25"/>
    <n v="6748.65"/>
    <n v="6665.15"/>
    <n v="6675.3"/>
    <n v="119768833"/>
    <n v="6168.64"/>
    <x v="6"/>
    <x v="7"/>
    <s v="Wed"/>
    <s v="Apr-2014"/>
    <s v=""/>
    <n v="-51.949999999999818"/>
    <n v="-7.7223233862276294E-3"/>
    <x v="0"/>
    <n v="-57.800000000000182"/>
    <n v="-8.5844558969865557E-3"/>
    <x v="1"/>
  </r>
  <r>
    <d v="2014-04-15T00:00:00"/>
    <n v="6792.7"/>
    <n v="6813.4"/>
    <n v="6711.75"/>
    <n v="6733.1"/>
    <n v="123197822"/>
    <n v="7100.26"/>
    <x v="6"/>
    <x v="7"/>
    <s v="Tue"/>
    <s v="Apr-2014"/>
    <s v=""/>
    <n v="-59.599999999999454"/>
    <n v="-8.7741251637786823E-3"/>
    <x v="0"/>
    <n v="-43.199999999999818"/>
    <n v="-6.3751604858108138E-3"/>
    <x v="1"/>
  </r>
  <r>
    <d v="2014-04-11T00:00:00"/>
    <n v="6758.35"/>
    <n v="6789.35"/>
    <n v="6743.15"/>
    <n v="6776.3"/>
    <n v="140734579"/>
    <n v="7463.19"/>
    <x v="6"/>
    <x v="7"/>
    <s v="Fri"/>
    <s v="Apr-2014"/>
    <s v=""/>
    <n v="17.949999999999818"/>
    <n v="2.6559737213964676E-3"/>
    <x v="0"/>
    <n v="-20.099999999999454"/>
    <n v="-2.9574480607379577E-3"/>
    <x v="1"/>
  </r>
  <r>
    <d v="2014-04-10T00:00:00"/>
    <n v="6803.05"/>
    <n v="6819.05"/>
    <n v="6777.3"/>
    <n v="6796.4"/>
    <n v="191125947"/>
    <n v="9079.6"/>
    <x v="6"/>
    <x v="7"/>
    <s v="Thu"/>
    <s v="Apr-2014"/>
    <s v="Expiry"/>
    <n v="-6.6500000000005457"/>
    <n v="-9.7750273774271034E-4"/>
    <x v="0"/>
    <n v="0.1999999999998181"/>
    <n v="2.9428209881966116E-5"/>
    <x v="1"/>
  </r>
  <r>
    <d v="2014-04-09T00:00:00"/>
    <n v="6722"/>
    <n v="6808.7"/>
    <n v="6705.1"/>
    <n v="6796.2"/>
    <n v="169794626"/>
    <n v="8892.66"/>
    <x v="6"/>
    <x v="7"/>
    <s v="Wed"/>
    <s v="Apr-2014"/>
    <s v=""/>
    <n v="74.199999999999818"/>
    <n v="1.1038381434096968E-2"/>
    <x v="2"/>
    <n v="101.14999999999964"/>
    <n v="1.5108176936691978E-2"/>
    <x v="0"/>
  </r>
  <r>
    <d v="2014-04-07T00:00:00"/>
    <n v="6694.25"/>
    <n v="6725.15"/>
    <n v="6650.4"/>
    <n v="6695.05"/>
    <n v="133947319"/>
    <n v="6707.01"/>
    <x v="6"/>
    <x v="7"/>
    <s v="Mon"/>
    <s v="Apr-2014"/>
    <s v=""/>
    <n v="0.8000000000001819"/>
    <n v="1.1950554580426215E-4"/>
    <x v="0"/>
    <n v="0.6999999999998181"/>
    <n v="1.0456579055469434E-4"/>
    <x v="1"/>
  </r>
  <r>
    <d v="2014-04-04T00:00:00"/>
    <n v="6741.85"/>
    <n v="6741.85"/>
    <n v="6685.15"/>
    <n v="6694.35"/>
    <n v="155127592"/>
    <n v="6676.88"/>
    <x v="6"/>
    <x v="7"/>
    <s v="Fri"/>
    <s v="Apr-2014"/>
    <s v=""/>
    <n v="-47.5"/>
    <n v="-7.0455438789056414E-3"/>
    <x v="0"/>
    <n v="-41.75"/>
    <n v="-6.1979483677498844E-3"/>
    <x v="1"/>
  </r>
  <r>
    <d v="2014-04-03T00:00:00"/>
    <n v="6772.05"/>
    <n v="6776.75"/>
    <n v="6696.9"/>
    <n v="6736.1"/>
    <n v="197546648"/>
    <n v="7738.58"/>
    <x v="6"/>
    <x v="7"/>
    <s v="Thu"/>
    <s v="Apr-2014"/>
    <s v="Expiry"/>
    <n v="-35.949999999999818"/>
    <n v="-5.3085845497301137E-3"/>
    <x v="0"/>
    <n v="-16.449999999999818"/>
    <n v="-2.4361167262737511E-3"/>
    <x v="1"/>
  </r>
  <r>
    <d v="2014-04-02T00:00:00"/>
    <n v="6757.6"/>
    <n v="6763.5"/>
    <n v="6723.6"/>
    <n v="6752.55"/>
    <n v="173335875"/>
    <n v="8007.75"/>
    <x v="6"/>
    <x v="7"/>
    <s v="Wed"/>
    <s v="Apr-2014"/>
    <s v=""/>
    <n v="-5.0500000000001819"/>
    <n v="-7.4730673611935914E-4"/>
    <x v="0"/>
    <n v="31.5"/>
    <n v="4.6867676925480394E-3"/>
    <x v="1"/>
  </r>
  <r>
    <d v="2014-04-01T00:00:00"/>
    <n v="6729.5"/>
    <n v="6732.25"/>
    <n v="6675.45"/>
    <n v="6721.05"/>
    <n v="147136671"/>
    <n v="7174.14"/>
    <x v="6"/>
    <x v="7"/>
    <s v="Tue"/>
    <s v="Apr-2014"/>
    <s v=""/>
    <n v="-8.4499999999998181"/>
    <n v="-1.2556653540381629E-3"/>
    <x v="0"/>
    <n v="16.850000000000364"/>
    <n v="2.5133498403986103E-3"/>
    <x v="1"/>
  </r>
  <r>
    <d v="2014-03-31T00:00:00"/>
    <n v="6723.15"/>
    <n v="6730.05"/>
    <n v="6662.4"/>
    <n v="6704.2"/>
    <n v="177579421"/>
    <n v="7743.3"/>
    <x v="6"/>
    <x v="8"/>
    <s v="Mon"/>
    <s v="Mar-2014"/>
    <s v=""/>
    <n v="-18.949999999999818"/>
    <n v="-2.8186192484177535E-3"/>
    <x v="0"/>
    <n v="8.3000000000001819"/>
    <n v="1.2395645096253203E-3"/>
    <x v="1"/>
  </r>
  <r>
    <d v="2014-03-28T00:00:00"/>
    <n v="6673.05"/>
    <n v="6702.6"/>
    <n v="6643.8"/>
    <n v="6695.9"/>
    <n v="134114378"/>
    <n v="6862.55"/>
    <x v="6"/>
    <x v="8"/>
    <s v="Fri"/>
    <s v="Mar-2014"/>
    <s v=""/>
    <n v="22.849999999999454"/>
    <n v="3.4242213080974146E-3"/>
    <x v="0"/>
    <n v="54.149999999999636"/>
    <n v="8.1529717318477267E-3"/>
    <x v="1"/>
  </r>
  <r>
    <d v="2014-03-27T00:00:00"/>
    <n v="6613.1"/>
    <n v="6673.95"/>
    <n v="6599.5"/>
    <n v="6641.75"/>
    <n v="312383468"/>
    <n v="12924.37"/>
    <x v="6"/>
    <x v="8"/>
    <s v="Thu"/>
    <s v="Mar-2014"/>
    <s v="Expiry"/>
    <n v="28.649999999999636"/>
    <n v="4.3323101117478391E-3"/>
    <x v="0"/>
    <n v="40.350000000000364"/>
    <n v="6.1123398067077237E-3"/>
    <x v="1"/>
  </r>
  <r>
    <d v="2014-03-26T00:00:00"/>
    <n v="6615.65"/>
    <n v="6627.45"/>
    <n v="6580.6"/>
    <n v="6601.4"/>
    <n v="186570474"/>
    <n v="7046.34"/>
    <x v="6"/>
    <x v="8"/>
    <s v="Wed"/>
    <s v="Mar-2014"/>
    <s v=""/>
    <n v="-14.25"/>
    <n v="-2.1539833576443737E-3"/>
    <x v="0"/>
    <n v="11.649999999999636"/>
    <n v="1.7678971129404964E-3"/>
    <x v="1"/>
  </r>
  <r>
    <d v="2014-03-25T00:00:00"/>
    <n v="6550.1"/>
    <n v="6595.55"/>
    <n v="6544.85"/>
    <n v="6589.75"/>
    <n v="168125064"/>
    <n v="6475.61"/>
    <x v="6"/>
    <x v="8"/>
    <s v="Tue"/>
    <s v="Mar-2014"/>
    <s v=""/>
    <n v="39.649999999999636"/>
    <n v="6.053342697058004E-3"/>
    <x v="0"/>
    <n v="6.25"/>
    <n v="9.4934305460621252E-4"/>
    <x v="1"/>
  </r>
  <r>
    <d v="2014-03-24T00:00:00"/>
    <n v="6510.5"/>
    <n v="6591.5"/>
    <n v="6510.5"/>
    <n v="6583.5"/>
    <n v="158395722"/>
    <n v="6633.77"/>
    <x v="6"/>
    <x v="8"/>
    <s v="Mon"/>
    <s v="Mar-2014"/>
    <s v=""/>
    <n v="73"/>
    <n v="1.1212656477997081E-2"/>
    <x v="2"/>
    <n v="88.600000000000364"/>
    <n v="1.3641472539992974E-2"/>
    <x v="0"/>
  </r>
  <r>
    <d v="2014-03-22T00:00:00"/>
    <n v="6497.8"/>
    <n v="6502.65"/>
    <n v="6481.35"/>
    <n v="6494.9"/>
    <n v="9774392"/>
    <n v="373.66"/>
    <x v="6"/>
    <x v="8"/>
    <s v="Sat"/>
    <s v="Mar-2014"/>
    <s v=""/>
    <n v="-2.9000000000005457"/>
    <n v="-4.4630490319808947E-4"/>
    <x v="0"/>
    <n v="1.6999999999998181"/>
    <n v="2.6181235754324804E-4"/>
    <x v="1"/>
  </r>
  <r>
    <d v="2014-03-21T00:00:00"/>
    <n v="6515.2"/>
    <n v="6522.9"/>
    <n v="6485.7"/>
    <n v="6493.2"/>
    <n v="189854420"/>
    <n v="8841.94"/>
    <x v="6"/>
    <x v="8"/>
    <s v="Fri"/>
    <s v="Mar-2014"/>
    <s v=""/>
    <n v="-22"/>
    <n v="-3.3767190569744597E-3"/>
    <x v="0"/>
    <n v="10.099999999999454"/>
    <n v="1.5578966852276617E-3"/>
    <x v="1"/>
  </r>
  <r>
    <d v="2014-03-20T00:00:00"/>
    <n v="6508.35"/>
    <n v="6523.65"/>
    <n v="6473.25"/>
    <n v="6483.1"/>
    <n v="141984189"/>
    <n v="6280.76"/>
    <x v="6"/>
    <x v="8"/>
    <s v="Thu"/>
    <s v="Mar-2014"/>
    <s v="Expiry"/>
    <n v="-25.25"/>
    <n v="-3.8796315502393078E-3"/>
    <x v="0"/>
    <n v="-40.949999999999818"/>
    <n v="-6.2767759290624408E-3"/>
    <x v="1"/>
  </r>
  <r>
    <d v="2014-03-19T00:00:00"/>
    <n v="6530"/>
    <n v="6541.2"/>
    <n v="6506"/>
    <n v="6524.05"/>
    <n v="172464722"/>
    <n v="7666.24"/>
    <x v="6"/>
    <x v="8"/>
    <s v="Wed"/>
    <s v="Mar-2014"/>
    <s v=""/>
    <n v="-5.9499999999998181"/>
    <n v="-9.1117917304744532E-4"/>
    <x v="0"/>
    <n v="7.4000000000005457"/>
    <n v="1.1355527763498954E-3"/>
    <x v="1"/>
  </r>
  <r>
    <d v="2014-03-18T00:00:00"/>
    <n v="6532.45"/>
    <n v="6574.95"/>
    <n v="6497.65"/>
    <n v="6516.65"/>
    <n v="179308616"/>
    <n v="7268.52"/>
    <x v="6"/>
    <x v="8"/>
    <s v="Tue"/>
    <s v="Mar-2014"/>
    <s v=""/>
    <n v="-15.800000000000182"/>
    <n v="-2.4186943642890771E-3"/>
    <x v="0"/>
    <n v="12.449999999999818"/>
    <n v="1.9141477814335073E-3"/>
    <x v="1"/>
  </r>
  <r>
    <d v="2014-03-14T00:00:00"/>
    <n v="6447.25"/>
    <n v="6518.45"/>
    <n v="6432.7"/>
    <n v="6504.2"/>
    <n v="177336088"/>
    <n v="7114.55"/>
    <x v="6"/>
    <x v="8"/>
    <s v="Fri"/>
    <s v="Mar-2014"/>
    <s v=""/>
    <n v="56.949999999999818"/>
    <n v="8.8332234673697812E-3"/>
    <x v="0"/>
    <n v="11.099999999999454"/>
    <n v="1.7095070151390635E-3"/>
    <x v="1"/>
  </r>
  <r>
    <d v="2014-03-13T00:00:00"/>
    <n v="6491.75"/>
    <n v="6561.45"/>
    <n v="6476.65"/>
    <n v="6493.1"/>
    <n v="167858387"/>
    <n v="8356.1"/>
    <x v="6"/>
    <x v="8"/>
    <s v="Thu"/>
    <s v="Mar-2014"/>
    <s v="Expiry"/>
    <n v="1.3500000000003638"/>
    <n v="2.0795625216626701E-4"/>
    <x v="0"/>
    <n v="-23.799999999999272"/>
    <n v="-3.6520431493500395E-3"/>
    <x v="1"/>
  </r>
  <r>
    <d v="2014-03-12T00:00:00"/>
    <n v="6497.5"/>
    <n v="6546.15"/>
    <n v="6487.3"/>
    <n v="6516.9"/>
    <n v="174977068"/>
    <n v="6176.54"/>
    <x v="6"/>
    <x v="8"/>
    <s v="Wed"/>
    <s v="Mar-2014"/>
    <s v=""/>
    <n v="19.399999999999636"/>
    <n v="2.9857637552904402E-3"/>
    <x v="0"/>
    <n v="5"/>
    <n v="7.6782505873861703E-4"/>
    <x v="1"/>
  </r>
  <r>
    <d v="2014-03-11T00:00:00"/>
    <n v="6537.35"/>
    <n v="6562.85"/>
    <n v="6494.25"/>
    <n v="6511.9"/>
    <n v="238994883"/>
    <n v="8268.67"/>
    <x v="6"/>
    <x v="8"/>
    <s v="Tue"/>
    <s v="Mar-2014"/>
    <s v=""/>
    <n v="-25.450000000000728"/>
    <n v="-3.8930147536847082E-3"/>
    <x v="0"/>
    <n v="-25.350000000000364"/>
    <n v="-3.8777773528624977E-3"/>
    <x v="1"/>
  </r>
  <r>
    <d v="2014-03-10T00:00:00"/>
    <n v="6491.7"/>
    <n v="6562.2"/>
    <n v="6487.35"/>
    <n v="6537.25"/>
    <n v="242143703"/>
    <n v="9992.74"/>
    <x v="6"/>
    <x v="8"/>
    <s v="Mon"/>
    <s v="Mar-2014"/>
    <s v=""/>
    <n v="45.550000000000182"/>
    <n v="7.0166520325954966E-3"/>
    <x v="0"/>
    <n v="10.600000000000364"/>
    <n v="1.6241103782185906E-3"/>
    <x v="1"/>
  </r>
  <r>
    <d v="2014-03-07T00:00:00"/>
    <n v="6413.95"/>
    <n v="6537.8"/>
    <n v="6413.55"/>
    <n v="6526.65"/>
    <n v="284922346"/>
    <n v="11368.15"/>
    <x v="6"/>
    <x v="8"/>
    <s v="Fri"/>
    <s v="Mar-2014"/>
    <s v=""/>
    <n v="112.69999999999982"/>
    <n v="1.7571075546270212E-2"/>
    <x v="2"/>
    <n v="125.5"/>
    <n v="1.9605852073455551E-2"/>
    <x v="0"/>
  </r>
  <r>
    <d v="2014-03-06T00:00:00"/>
    <n v="6344.75"/>
    <n v="6406.6"/>
    <n v="6339.7"/>
    <n v="6401.15"/>
    <n v="180731810"/>
    <n v="5844.96"/>
    <x v="6"/>
    <x v="8"/>
    <s v="Thu"/>
    <s v="Mar-2014"/>
    <s v="Expiry"/>
    <n v="56.399999999999636"/>
    <n v="8.8892391347176226E-3"/>
    <x v="0"/>
    <n v="72.5"/>
    <n v="1.1455839713050968E-2"/>
    <x v="0"/>
  </r>
  <r>
    <d v="2014-03-05T00:00:00"/>
    <n v="6328.45"/>
    <n v="6336.25"/>
    <n v="6287.8"/>
    <n v="6328.65"/>
    <n v="160300066"/>
    <n v="5754.58"/>
    <x v="6"/>
    <x v="8"/>
    <s v="Wed"/>
    <s v="Mar-2014"/>
    <s v=""/>
    <n v="0.1999999999998181"/>
    <n v="3.1603315187734455E-5"/>
    <x v="0"/>
    <n v="30.699999999999818"/>
    <n v="4.8746020530489789E-3"/>
    <x v="1"/>
  </r>
  <r>
    <d v="2014-03-04T00:00:00"/>
    <n v="6216.75"/>
    <n v="6302.15"/>
    <n v="6215.7"/>
    <n v="6297.95"/>
    <n v="166818924"/>
    <n v="5550.29"/>
    <x v="6"/>
    <x v="8"/>
    <s v="Tue"/>
    <s v="Mar-2014"/>
    <s v=""/>
    <n v="81.199999999999818"/>
    <n v="1.3061487111432794E-2"/>
    <x v="2"/>
    <n v="76.5"/>
    <n v="1.2296168899533068E-2"/>
    <x v="0"/>
  </r>
  <r>
    <d v="2014-03-03T00:00:00"/>
    <n v="6264.35"/>
    <n v="6277.75"/>
    <n v="6212.25"/>
    <n v="6221.45"/>
    <n v="144562338"/>
    <n v="5040.12"/>
    <x v="6"/>
    <x v="8"/>
    <s v="Mon"/>
    <s v="Mar-2014"/>
    <s v=""/>
    <n v="-42.900000000000546"/>
    <n v="-6.8482763574833055E-3"/>
    <x v="0"/>
    <n v="-55.5"/>
    <n v="-8.8418738400019119E-3"/>
    <x v="1"/>
  </r>
  <r>
    <d v="2014-02-28T00:00:00"/>
    <n v="6228.45"/>
    <n v="6282.7"/>
    <n v="6228.1"/>
    <n v="6276.95"/>
    <n v="209914263"/>
    <n v="7869.42"/>
    <x v="6"/>
    <x v="9"/>
    <s v="Fri"/>
    <s v="Feb-2014"/>
    <s v=""/>
    <n v="48.5"/>
    <n v="7.7868490555435144E-3"/>
    <x v="0"/>
    <n v="38.149999999999636"/>
    <n v="6.1149580047444438E-3"/>
    <x v="1"/>
  </r>
  <r>
    <d v="2014-02-26T00:00:00"/>
    <n v="6202.45"/>
    <n v="6245.95"/>
    <n v="6202.1"/>
    <n v="6238.8"/>
    <n v="181663811"/>
    <n v="6641.33"/>
    <x v="6"/>
    <x v="9"/>
    <s v="Wed"/>
    <s v="Feb-2014"/>
    <s v=""/>
    <n v="36.350000000000364"/>
    <n v="5.86058734854781E-3"/>
    <x v="0"/>
    <n v="38.75"/>
    <n v="6.2499495971806681E-3"/>
    <x v="1"/>
  </r>
  <r>
    <d v="2014-02-25T00:00:00"/>
    <n v="6205.7"/>
    <n v="6216.85"/>
    <n v="6176.6"/>
    <n v="6200.05"/>
    <n v="146259298"/>
    <n v="4782.95"/>
    <x v="6"/>
    <x v="9"/>
    <s v="Tue"/>
    <s v="Feb-2014"/>
    <s v=""/>
    <n v="-5.6499999999996362"/>
    <n v="-9.1045329294030264E-4"/>
    <x v="0"/>
    <n v="13.949999999999818"/>
    <n v="2.2550556893680697E-3"/>
    <x v="1"/>
  </r>
  <r>
    <d v="2014-02-24T00:00:00"/>
    <n v="6140.95"/>
    <n v="6191.85"/>
    <n v="6130.8"/>
    <n v="6186.1"/>
    <n v="144877047"/>
    <n v="4424.8100000000004"/>
    <x v="6"/>
    <x v="9"/>
    <s v="Mon"/>
    <s v="Feb-2014"/>
    <s v=""/>
    <n v="45.150000000000546"/>
    <n v="7.3522826272808843E-3"/>
    <x v="0"/>
    <n v="30.650000000000546"/>
    <n v="4.979327262832213E-3"/>
    <x v="1"/>
  </r>
  <r>
    <d v="2014-02-21T00:00:00"/>
    <n v="6108.3"/>
    <n v="6159.65"/>
    <n v="6108"/>
    <n v="6155.45"/>
    <n v="112596128"/>
    <n v="4001.93"/>
    <x v="6"/>
    <x v="9"/>
    <s v="Fri"/>
    <s v="Feb-2014"/>
    <s v=""/>
    <n v="47.149999999999636"/>
    <n v="7.7190052878869141E-3"/>
    <x v="0"/>
    <n v="64"/>
    <n v="1.0506529644009227E-2"/>
    <x v="0"/>
  </r>
  <r>
    <d v="2014-02-20T00:00:00"/>
    <n v="6127.15"/>
    <n v="6129.1"/>
    <n v="6086.45"/>
    <n v="6091.45"/>
    <n v="132108928"/>
    <n v="4344.7700000000004"/>
    <x v="6"/>
    <x v="9"/>
    <s v="Thu"/>
    <s v="Feb-2014"/>
    <s v="Expiry"/>
    <n v="-35.699999999999818"/>
    <n v="-5.8265261989668641E-3"/>
    <x v="0"/>
    <n v="-61.300000000000182"/>
    <n v="-9.9630246637682635E-3"/>
    <x v="1"/>
  </r>
  <r>
    <d v="2014-02-19T00:00:00"/>
    <n v="6132.05"/>
    <n v="6160.35"/>
    <n v="6125.75"/>
    <n v="6152.75"/>
    <n v="95248833"/>
    <n v="3735.52"/>
    <x v="6"/>
    <x v="9"/>
    <s v="Wed"/>
    <s v="Feb-2014"/>
    <s v=""/>
    <n v="20.699999999999818"/>
    <n v="3.3757063298570328E-3"/>
    <x v="0"/>
    <n v="25.649999999999636"/>
    <n v="4.1863197923976492E-3"/>
    <x v="1"/>
  </r>
  <r>
    <d v="2014-02-18T00:00:00"/>
    <n v="6071.3"/>
    <n v="6141.7"/>
    <n v="6066.8"/>
    <n v="6127.1"/>
    <n v="126639146"/>
    <n v="4592.38"/>
    <x v="6"/>
    <x v="9"/>
    <s v="Tue"/>
    <s v="Feb-2014"/>
    <s v=""/>
    <n v="55.800000000000182"/>
    <n v="9.1907828636371425E-3"/>
    <x v="0"/>
    <n v="53.800000000000182"/>
    <n v="8.8584459848846889E-3"/>
    <x v="1"/>
  </r>
  <r>
    <d v="2014-02-17T00:00:00"/>
    <n v="6057.1"/>
    <n v="6080.65"/>
    <n v="6038.3"/>
    <n v="6073.3"/>
    <n v="108492457"/>
    <n v="4455.6499999999996"/>
    <x v="6"/>
    <x v="9"/>
    <s v="Mon"/>
    <s v="Feb-2014"/>
    <s v=""/>
    <n v="16.199999999999818"/>
    <n v="2.6745472255699622E-3"/>
    <x v="0"/>
    <n v="24.949999999999818"/>
    <n v="4.1250919672307018E-3"/>
    <x v="1"/>
  </r>
  <r>
    <d v="2014-02-14T00:00:00"/>
    <n v="6023.75"/>
    <n v="6056.4"/>
    <n v="5984.6"/>
    <n v="6048.35"/>
    <n v="140204479"/>
    <n v="5539.7"/>
    <x v="6"/>
    <x v="9"/>
    <s v="Fri"/>
    <s v="Feb-2014"/>
    <s v=""/>
    <n v="24.600000000000364"/>
    <n v="4.0838348205022397E-3"/>
    <x v="0"/>
    <n v="47.25"/>
    <n v="7.8735565146389828E-3"/>
    <x v="1"/>
  </r>
  <r>
    <d v="2014-02-13T00:00:00"/>
    <n v="6087.55"/>
    <n v="6094.4"/>
    <n v="5991.1"/>
    <n v="6001.1"/>
    <n v="153652371"/>
    <n v="5037.18"/>
    <x v="6"/>
    <x v="9"/>
    <s v="Thu"/>
    <s v="Feb-2014"/>
    <s v="Expiry"/>
    <n v="-86.449999999999818"/>
    <n v="-1.4201115391249323E-2"/>
    <x v="2"/>
    <n v="-82.899999999999636"/>
    <n v="-1.3625904010519335E-2"/>
    <x v="0"/>
  </r>
  <r>
    <d v="2014-02-12T00:00:00"/>
    <n v="6085.35"/>
    <n v="6106.6"/>
    <n v="6077.4"/>
    <n v="6084"/>
    <n v="138547391"/>
    <n v="5351.08"/>
    <x v="6"/>
    <x v="9"/>
    <s v="Wed"/>
    <s v="Feb-2014"/>
    <s v=""/>
    <n v="-1.3500000000003638"/>
    <n v="-2.2184426532580111E-4"/>
    <x v="0"/>
    <n v="21.300000000000182"/>
    <n v="3.5132861596318772E-3"/>
    <x v="1"/>
  </r>
  <r>
    <d v="2014-02-11T00:00:00"/>
    <n v="6072.45"/>
    <n v="6081.85"/>
    <n v="6053.25"/>
    <n v="6062.7"/>
    <n v="150520900"/>
    <n v="5268.8"/>
    <x v="6"/>
    <x v="9"/>
    <s v="Tue"/>
    <s v="Feb-2014"/>
    <s v=""/>
    <n v="-9.75"/>
    <n v="-1.6056122322950376E-3"/>
    <x v="0"/>
    <n v="9.25"/>
    <n v="1.5280542500557533E-3"/>
    <x v="1"/>
  </r>
  <r>
    <d v="2014-02-10T00:00:00"/>
    <n v="6072.8"/>
    <n v="6083.05"/>
    <n v="6046.4"/>
    <n v="6053.45"/>
    <n v="133070328"/>
    <n v="4762.8900000000003"/>
    <x v="6"/>
    <x v="9"/>
    <s v="Mon"/>
    <s v="Feb-2014"/>
    <s v=""/>
    <n v="-19.350000000000364"/>
    <n v="-3.1863390857595117E-3"/>
    <x v="0"/>
    <n v="-9.75"/>
    <n v="-1.6080617495711836E-3"/>
    <x v="1"/>
  </r>
  <r>
    <d v="2014-02-07T00:00:00"/>
    <n v="6077.65"/>
    <n v="6079.95"/>
    <n v="6030.9"/>
    <n v="6063.2"/>
    <n v="181932292"/>
    <n v="5591.39"/>
    <x v="6"/>
    <x v="9"/>
    <s v="Fri"/>
    <s v="Feb-2014"/>
    <s v=""/>
    <n v="-14.449999999999818"/>
    <n v="-2.3775636964945036E-3"/>
    <x v="0"/>
    <n v="26.899999999999636"/>
    <n v="4.4563722810330225E-3"/>
    <x v="1"/>
  </r>
  <r>
    <d v="2014-02-06T00:00:00"/>
    <n v="6028.35"/>
    <n v="6048.35"/>
    <n v="5965.4"/>
    <n v="6036.3"/>
    <n v="185503324"/>
    <n v="6291.97"/>
    <x v="6"/>
    <x v="9"/>
    <s v="Thu"/>
    <s v="Feb-2014"/>
    <s v="Expiry"/>
    <n v="7.9499999999998181"/>
    <n v="1.3187688173380474E-3"/>
    <x v="0"/>
    <n v="13.900000000000546"/>
    <n v="2.3080499468651279E-3"/>
    <x v="1"/>
  </r>
  <r>
    <d v="2014-02-05T00:00:00"/>
    <n v="6004.25"/>
    <n v="6028.05"/>
    <n v="5962.05"/>
    <n v="6022.4"/>
    <n v="166627311"/>
    <n v="5572.13"/>
    <x v="6"/>
    <x v="9"/>
    <s v="Wed"/>
    <s v="Feb-2014"/>
    <s v=""/>
    <n v="18.149999999999636"/>
    <n v="3.0228588083440291E-3"/>
    <x v="0"/>
    <n v="21.5"/>
    <n v="3.5827959139462418E-3"/>
    <x v="1"/>
  </r>
  <r>
    <d v="2014-02-04T00:00:00"/>
    <n v="5947.6"/>
    <n v="6017.8"/>
    <n v="5933.3"/>
    <n v="6000.9"/>
    <n v="183252654"/>
    <n v="6075.02"/>
    <x v="6"/>
    <x v="9"/>
    <s v="Tue"/>
    <s v="Feb-2014"/>
    <s v=""/>
    <n v="53.299999999999272"/>
    <n v="8.9615979554777177E-3"/>
    <x v="0"/>
    <n v="-0.9000000000005457"/>
    <n v="-1.4995501349604213E-4"/>
    <x v="1"/>
  </r>
  <r>
    <d v="2014-02-03T00:00:00"/>
    <n v="6058.8"/>
    <n v="6074.85"/>
    <n v="5994.45"/>
    <n v="6001.8"/>
    <n v="134893587"/>
    <n v="4635.6899999999996"/>
    <x v="6"/>
    <x v="9"/>
    <s v="Mon"/>
    <s v="Feb-2014"/>
    <s v=""/>
    <n v="-57"/>
    <n v="-9.4078035254505834E-3"/>
    <x v="0"/>
    <n v="-87.699999999999818"/>
    <n v="-1.4401839231463966E-2"/>
    <x v="0"/>
  </r>
  <r>
    <d v="2014-01-31T00:00:00"/>
    <n v="6082.75"/>
    <n v="6097.85"/>
    <n v="6067.35"/>
    <n v="6089.5"/>
    <n v="146713083"/>
    <n v="5407.1"/>
    <x v="6"/>
    <x v="10"/>
    <s v="Fri"/>
    <s v="Jan-2014"/>
    <s v=""/>
    <n v="6.75"/>
    <n v="1.1096954502486541E-3"/>
    <x v="0"/>
    <n v="15.800000000000182"/>
    <n v="2.601379719116878E-3"/>
    <x v="1"/>
  </r>
  <r>
    <d v="2014-01-30T00:00:00"/>
    <n v="6067"/>
    <n v="6082.85"/>
    <n v="6027.25"/>
    <n v="6073.7"/>
    <n v="208061426"/>
    <n v="7694.04"/>
    <x v="6"/>
    <x v="10"/>
    <s v="Thu"/>
    <s v="Jan-2014"/>
    <s v="Expiry"/>
    <n v="6.6999999999998181"/>
    <n v="1.1043349266523519E-3"/>
    <x v="0"/>
    <n v="-46.550000000000182"/>
    <n v="-7.6058984518606564E-3"/>
    <x v="1"/>
  </r>
  <r>
    <d v="2014-01-29T00:00:00"/>
    <n v="6161"/>
    <n v="6170.45"/>
    <n v="6109.8"/>
    <n v="6120.25"/>
    <n v="146733030"/>
    <n v="6487.39"/>
    <x v="6"/>
    <x v="10"/>
    <s v="Wed"/>
    <s v="Jan-2014"/>
    <s v=""/>
    <n v="-40.75"/>
    <n v="-6.6141860087648111E-3"/>
    <x v="0"/>
    <n v="-6"/>
    <n v="-9.7939196082432161E-4"/>
    <x v="1"/>
  </r>
  <r>
    <d v="2014-01-28T00:00:00"/>
    <n v="6131.85"/>
    <n v="6163.6"/>
    <n v="6085.95"/>
    <n v="6126.25"/>
    <n v="184111740"/>
    <n v="7710.08"/>
    <x v="6"/>
    <x v="10"/>
    <s v="Tue"/>
    <s v="Jan-2014"/>
    <s v=""/>
    <n v="-5.6000000000003638"/>
    <n v="-9.1326434925843966E-4"/>
    <x v="0"/>
    <n v="-9.6000000000003638"/>
    <n v="-1.5645754052006427E-3"/>
    <x v="1"/>
  </r>
  <r>
    <d v="2014-01-27T00:00:00"/>
    <n v="6186.3"/>
    <n v="6188.55"/>
    <n v="6130.25"/>
    <n v="6135.85"/>
    <n v="190442601"/>
    <n v="7091.1"/>
    <x v="6"/>
    <x v="10"/>
    <s v="Mon"/>
    <s v="Jan-2014"/>
    <s v=""/>
    <n v="-50.449999999999818"/>
    <n v="-8.1551169519744945E-3"/>
    <x v="0"/>
    <n v="-130.89999999999964"/>
    <n v="-2.0888020106115551E-2"/>
    <x v="2"/>
  </r>
  <r>
    <d v="2014-01-24T00:00:00"/>
    <n v="6301.65"/>
    <n v="6331.45"/>
    <n v="6263.9"/>
    <n v="6266.75"/>
    <n v="160270856"/>
    <n v="6209.06"/>
    <x v="6"/>
    <x v="10"/>
    <s v="Fri"/>
    <s v="Jan-2014"/>
    <s v=""/>
    <n v="-34.899999999999636"/>
    <n v="-5.538232050335966E-3"/>
    <x v="0"/>
    <n v="-78.899999999999636"/>
    <n v="-1.2433714434297454E-2"/>
    <x v="0"/>
  </r>
  <r>
    <d v="2014-01-23T00:00:00"/>
    <n v="6325.95"/>
    <n v="6355.6"/>
    <n v="6316.4"/>
    <n v="6345.65"/>
    <n v="120054602"/>
    <n v="5278.88"/>
    <x v="6"/>
    <x v="10"/>
    <s v="Thu"/>
    <s v="Jan-2014"/>
    <s v="Expiry"/>
    <n v="19.699999999999818"/>
    <n v="3.1141567669677787E-3"/>
    <x v="0"/>
    <n v="6.6999999999998181"/>
    <n v="1.0569573825317787E-3"/>
    <x v="1"/>
  </r>
  <r>
    <d v="2014-01-22T00:00:00"/>
    <n v="6309.05"/>
    <n v="6349.95"/>
    <n v="6287.45"/>
    <n v="6338.95"/>
    <n v="137490525"/>
    <n v="5635.92"/>
    <x v="6"/>
    <x v="10"/>
    <s v="Wed"/>
    <s v="Jan-2014"/>
    <s v=""/>
    <n v="29.899999999999636"/>
    <n v="4.739223813410836E-3"/>
    <x v="0"/>
    <n v="25.149999999999636"/>
    <n v="3.9833380848299967E-3"/>
    <x v="1"/>
  </r>
  <r>
    <d v="2014-01-21T00:00:00"/>
    <n v="6320.15"/>
    <n v="6330.3"/>
    <n v="6297.9"/>
    <n v="6313.8"/>
    <n v="141728380"/>
    <n v="5831.26"/>
    <x v="6"/>
    <x v="10"/>
    <s v="Tue"/>
    <s v="Jan-2014"/>
    <s v=""/>
    <n v="-6.3499999999994543"/>
    <n v="-1.0047229891694746E-3"/>
    <x v="0"/>
    <n v="9.8500000000003638"/>
    <n v="1.5625123930234795E-3"/>
    <x v="1"/>
  </r>
  <r>
    <d v="2014-01-20T00:00:00"/>
    <n v="6261.75"/>
    <n v="6307.45"/>
    <n v="6243.35"/>
    <n v="6303.95"/>
    <n v="122136071"/>
    <n v="5499.51"/>
    <x v="6"/>
    <x v="10"/>
    <s v="Mon"/>
    <s v="Jan-2014"/>
    <s v=""/>
    <n v="42.199999999999818"/>
    <n v="6.7393300594881331E-3"/>
    <x v="0"/>
    <n v="42.300000000000182"/>
    <n v="6.7554079196378248E-3"/>
    <x v="1"/>
  </r>
  <r>
    <d v="2014-01-17T00:00:00"/>
    <n v="6306.25"/>
    <n v="6327.1"/>
    <n v="6246.35"/>
    <n v="6261.65"/>
    <n v="167719501"/>
    <n v="7895.92"/>
    <x v="6"/>
    <x v="10"/>
    <s v="Fri"/>
    <s v="Jan-2014"/>
    <s v=""/>
    <n v="-44.600000000000364"/>
    <n v="-7.0723488602577383E-3"/>
    <x v="0"/>
    <n v="-57.25"/>
    <n v="-9.0601212236306964E-3"/>
    <x v="1"/>
  </r>
  <r>
    <d v="2014-01-16T00:00:00"/>
    <n v="6341.35"/>
    <n v="6346.5"/>
    <n v="6299.85"/>
    <n v="6318.9"/>
    <n v="153420441"/>
    <n v="6758.63"/>
    <x v="6"/>
    <x v="10"/>
    <s v="Thu"/>
    <s v="Jan-2014"/>
    <s v="Expiry"/>
    <n v="-22.450000000000728"/>
    <n v="-3.5402556238026172E-3"/>
    <x v="0"/>
    <n v="-2"/>
    <n v="-3.1641063772564035E-4"/>
    <x v="1"/>
  </r>
  <r>
    <d v="2014-01-15T00:00:00"/>
    <n v="6265.95"/>
    <n v="6325.2"/>
    <n v="6265.3"/>
    <n v="6320.9"/>
    <n v="145922867"/>
    <n v="6422.97"/>
    <x v="6"/>
    <x v="10"/>
    <s v="Wed"/>
    <s v="Jan-2014"/>
    <s v=""/>
    <n v="54.949999999999818"/>
    <n v="8.7696199299387677E-3"/>
    <x v="0"/>
    <n v="79.049999999999272"/>
    <n v="1.2664514526943017E-2"/>
    <x v="0"/>
  </r>
  <r>
    <d v="2014-01-14T00:00:00"/>
    <n v="6260.25"/>
    <n v="6280.35"/>
    <n v="6234.15"/>
    <n v="6241.85"/>
    <n v="110231153"/>
    <n v="4703.01"/>
    <x v="6"/>
    <x v="10"/>
    <s v="Tue"/>
    <s v="Jan-2014"/>
    <s v=""/>
    <n v="-18.399999999999636"/>
    <n v="-2.9391797452177847E-3"/>
    <x v="0"/>
    <n v="-30.899999999999636"/>
    <n v="-4.9260691084452015E-3"/>
    <x v="1"/>
  </r>
  <r>
    <d v="2014-01-13T00:00:00"/>
    <n v="6189.55"/>
    <n v="6288.2"/>
    <n v="6189.55"/>
    <n v="6272.75"/>
    <n v="135009945"/>
    <n v="5984.02"/>
    <x v="6"/>
    <x v="10"/>
    <s v="Mon"/>
    <s v="Jan-2014"/>
    <s v=""/>
    <n v="83.199999999999818"/>
    <n v="1.3442011131665439E-2"/>
    <x v="2"/>
    <n v="101.30000000000018"/>
    <n v="1.6414294857772516E-2"/>
    <x v="0"/>
  </r>
  <r>
    <d v="2014-01-10T00:00:00"/>
    <n v="6178.85"/>
    <n v="6239.1"/>
    <n v="6139.6"/>
    <n v="6171.45"/>
    <n v="159920407"/>
    <n v="7347.29"/>
    <x v="6"/>
    <x v="10"/>
    <s v="Fri"/>
    <s v="Jan-2014"/>
    <s v=""/>
    <n v="-7.4000000000005457"/>
    <n v="-1.1976338639068022E-3"/>
    <x v="0"/>
    <n v="3.0999999999994543"/>
    <n v="5.0256551589962538E-4"/>
    <x v="1"/>
  </r>
  <r>
    <d v="2014-01-09T00:00:00"/>
    <n v="6181.7"/>
    <n v="6188.05"/>
    <n v="6148.25"/>
    <n v="6168.35"/>
    <n v="150064466"/>
    <n v="5908.02"/>
    <x v="6"/>
    <x v="10"/>
    <s v="Thu"/>
    <s v="Jan-2014"/>
    <s v="Expiry"/>
    <n v="-13.349999999999454"/>
    <n v="-2.1596001100020147E-3"/>
    <x v="0"/>
    <n v="-6.25"/>
    <n v="-1.0122113173322968E-3"/>
    <x v="1"/>
  </r>
  <r>
    <d v="2014-01-08T00:00:00"/>
    <n v="6178.05"/>
    <n v="6192.1"/>
    <n v="6160.35"/>
    <n v="6174.6"/>
    <n v="146912639"/>
    <n v="5816.54"/>
    <x v="6"/>
    <x v="10"/>
    <s v="Wed"/>
    <s v="Jan-2014"/>
    <s v=""/>
    <n v="-3.4499999999998181"/>
    <n v="-5.5842863039305571E-4"/>
    <x v="0"/>
    <n v="12.350000000000364"/>
    <n v="2.004138098908737E-3"/>
    <x v="1"/>
  </r>
  <r>
    <d v="2014-01-07T00:00:00"/>
    <n v="6203.9"/>
    <n v="6221.5"/>
    <n v="6144.75"/>
    <n v="6162.25"/>
    <n v="138559000"/>
    <n v="5696.6"/>
    <x v="6"/>
    <x v="10"/>
    <s v="Tue"/>
    <s v="Jan-2014"/>
    <s v=""/>
    <n v="-41.649999999999636"/>
    <n v="-6.713518915520824E-3"/>
    <x v="0"/>
    <n v="-29.199999999999818"/>
    <n v="-4.7161811853442762E-3"/>
    <x v="1"/>
  </r>
  <r>
    <d v="2014-01-06T00:00:00"/>
    <n v="6220.85"/>
    <n v="6224.7"/>
    <n v="6170.25"/>
    <n v="6191.45"/>
    <n v="118344976"/>
    <n v="4722.67"/>
    <x v="6"/>
    <x v="10"/>
    <s v="Mon"/>
    <s v="Jan-2014"/>
    <s v=""/>
    <n v="-29.400000000000546"/>
    <n v="-4.7260422611058849E-3"/>
    <x v="0"/>
    <n v="-19.699999999999818"/>
    <n v="-3.1717153828195776E-3"/>
    <x v="1"/>
  </r>
  <r>
    <d v="2014-01-03T00:00:00"/>
    <n v="6194.55"/>
    <n v="6221.7"/>
    <n v="6171.25"/>
    <n v="6211.15"/>
    <n v="139043889"/>
    <n v="5369.42"/>
    <x v="6"/>
    <x v="10"/>
    <s v="Fri"/>
    <s v="Jan-2014"/>
    <s v=""/>
    <n v="16.599999999999454"/>
    <n v="2.6797749634758705E-3"/>
    <x v="0"/>
    <n v="-10"/>
    <n v="-1.607419850027728E-3"/>
    <x v="1"/>
  </r>
  <r>
    <d v="2014-01-02T00:00:00"/>
    <n v="6301.25"/>
    <n v="6358.3"/>
    <n v="6211.3"/>
    <n v="6221.15"/>
    <n v="158132556"/>
    <n v="5249.79"/>
    <x v="6"/>
    <x v="10"/>
    <s v="Thu"/>
    <s v="Jan-2014"/>
    <s v="Expiry"/>
    <n v="-80.100000000000364"/>
    <n v="-1.2711763538980419E-2"/>
    <x v="2"/>
    <n v="-80.5"/>
    <n v="-1.2774432093181945E-2"/>
    <x v="0"/>
  </r>
  <r>
    <d v="2014-01-01T00:00:00"/>
    <n v="6323.8"/>
    <n v="6327.2"/>
    <n v="6298.25"/>
    <n v="6301.65"/>
    <n v="69567668"/>
    <n v="2015.36"/>
    <x v="6"/>
    <x v="10"/>
    <s v="Wed"/>
    <s v="Jan-2014"/>
    <s v=""/>
    <n v="-22.150000000000546"/>
    <n v="-3.5026408172302327E-3"/>
    <x v="0"/>
    <n v="-2.3500000000003638"/>
    <n v="-3.7277918781731661E-4"/>
    <x v="1"/>
  </r>
  <r>
    <d v="2013-12-31T00:00:00"/>
    <n v="6307.35"/>
    <n v="6317.3"/>
    <n v="6287.3"/>
    <n v="6304"/>
    <n v="103439312"/>
    <n v="3032.11"/>
    <x v="7"/>
    <x v="11"/>
    <s v="Tue"/>
    <s v="Dec-2013"/>
    <s v=""/>
    <n v="-3.3500000000003638"/>
    <n v="-5.311263842977421E-4"/>
    <x v="0"/>
    <n v="12.899999999999636"/>
    <n v="2.0505158080462295E-3"/>
    <x v="1"/>
  </r>
  <r>
    <d v="2013-12-30T00:00:00"/>
    <n v="6336.4"/>
    <n v="6344.05"/>
    <n v="6273.15"/>
    <n v="6291.1"/>
    <n v="101271820"/>
    <n v="3977.23"/>
    <x v="7"/>
    <x v="11"/>
    <s v="Mon"/>
    <s v="Dec-2013"/>
    <s v=""/>
    <n v="-45.299999999999272"/>
    <n v="-7.1491698756390495E-3"/>
    <x v="0"/>
    <n v="-22.699999999999818"/>
    <n v="-3.5952991859101993E-3"/>
    <x v="1"/>
  </r>
  <r>
    <d v="2013-12-27T00:00:00"/>
    <n v="6292.8"/>
    <n v="6324.9"/>
    <n v="6289.4"/>
    <n v="6313.8"/>
    <n v="96867388"/>
    <n v="3797.25"/>
    <x v="7"/>
    <x v="11"/>
    <s v="Fri"/>
    <s v="Dec-2013"/>
    <s v=""/>
    <n v="21"/>
    <n v="3.3371472158657514E-3"/>
    <x v="0"/>
    <n v="34.900000000000546"/>
    <n v="5.5582984280686983E-3"/>
    <x v="1"/>
  </r>
  <r>
    <d v="2013-12-26T00:00:00"/>
    <n v="6270.1"/>
    <n v="6302.75"/>
    <n v="6259.45"/>
    <n v="6278.9"/>
    <n v="182310258"/>
    <n v="6457.23"/>
    <x v="7"/>
    <x v="11"/>
    <s v="Thu"/>
    <s v="Dec-2013"/>
    <s v="Expiry"/>
    <n v="8.7999999999992724"/>
    <n v="1.4034863877767933E-3"/>
    <x v="0"/>
    <n v="10.5"/>
    <n v="1.6750685980473487E-3"/>
    <x v="1"/>
  </r>
  <r>
    <d v="2013-12-24T00:00:00"/>
    <n v="6296.45"/>
    <n v="6301.5"/>
    <n v="6262"/>
    <n v="6268.4"/>
    <n v="107642909"/>
    <n v="3780.9"/>
    <x v="7"/>
    <x v="11"/>
    <s v="Tue"/>
    <s v="Dec-2013"/>
    <s v=""/>
    <n v="-28.050000000000182"/>
    <n v="-4.4548912482430866E-3"/>
    <x v="0"/>
    <n v="-16.100000000000364"/>
    <n v="-2.561858540854541E-3"/>
    <x v="1"/>
  </r>
  <r>
    <d v="2013-12-23T00:00:00"/>
    <n v="6267.2"/>
    <n v="6317.5"/>
    <n v="6266.95"/>
    <n v="6284.5"/>
    <n v="131187586"/>
    <n v="4746.66"/>
    <x v="7"/>
    <x v="11"/>
    <s v="Mon"/>
    <s v="Dec-2013"/>
    <s v=""/>
    <n v="17.300000000000182"/>
    <n v="2.7604033699259929E-3"/>
    <x v="0"/>
    <n v="10.25"/>
    <n v="1.6336613937920866E-3"/>
    <x v="1"/>
  </r>
  <r>
    <d v="2013-12-20T00:00:00"/>
    <n v="6179.95"/>
    <n v="6284.5"/>
    <n v="6170.35"/>
    <n v="6274.25"/>
    <n v="171969981"/>
    <n v="6359.37"/>
    <x v="7"/>
    <x v="11"/>
    <s v="Fri"/>
    <s v="Dec-2013"/>
    <s v=""/>
    <n v="94.300000000000182"/>
    <n v="1.5259023131255137E-2"/>
    <x v="2"/>
    <n v="107.60000000000036"/>
    <n v="1.7448695807286026E-2"/>
    <x v="0"/>
  </r>
  <r>
    <d v="2013-12-19T00:00:00"/>
    <n v="6253.9"/>
    <n v="6263.75"/>
    <n v="6150.7"/>
    <n v="6166.65"/>
    <n v="437039204"/>
    <n v="9005.49"/>
    <x v="7"/>
    <x v="11"/>
    <s v="Thu"/>
    <s v="Dec-2013"/>
    <s v="Expiry"/>
    <n v="-87.25"/>
    <n v="-1.3951294392299207E-2"/>
    <x v="2"/>
    <n v="-50.5"/>
    <n v="-8.1226928737444005E-3"/>
    <x v="1"/>
  </r>
  <r>
    <d v="2013-12-18T00:00:00"/>
    <n v="6129.95"/>
    <n v="6236"/>
    <n v="6129.95"/>
    <n v="6217.15"/>
    <n v="243250558"/>
    <n v="7498.21"/>
    <x v="7"/>
    <x v="11"/>
    <s v="Wed"/>
    <s v="Dec-2013"/>
    <s v=""/>
    <n v="87.199999999999818"/>
    <n v="1.422523837877957E-2"/>
    <x v="2"/>
    <n v="78.099999999999454"/>
    <n v="1.2721838069408044E-2"/>
    <x v="0"/>
  </r>
  <r>
    <d v="2013-12-17T00:00:00"/>
    <n v="6178.2"/>
    <n v="6190.55"/>
    <n v="6133"/>
    <n v="6139.05"/>
    <n v="154174701"/>
    <n v="5676.19"/>
    <x v="7"/>
    <x v="11"/>
    <s v="Tue"/>
    <s v="Dec-2013"/>
    <s v=""/>
    <n v="-39.149999999999636"/>
    <n v="-6.3367971253762648E-3"/>
    <x v="0"/>
    <n v="-15.649999999999636"/>
    <n v="-2.5427721903585289E-3"/>
    <x v="1"/>
  </r>
  <r>
    <d v="2013-12-16T00:00:00"/>
    <n v="6168.35"/>
    <n v="6183.25"/>
    <n v="6146.05"/>
    <n v="6154.7"/>
    <n v="146451539"/>
    <n v="5445.51"/>
    <x v="7"/>
    <x v="11"/>
    <s v="Mon"/>
    <s v="Dec-2013"/>
    <s v=""/>
    <n v="-13.650000000000546"/>
    <n v="-2.2129094490423769E-3"/>
    <x v="0"/>
    <n v="-13.699999999999818"/>
    <n v="-2.220997341287825E-3"/>
    <x v="1"/>
  </r>
  <r>
    <d v="2013-12-13T00:00:00"/>
    <n v="6201.3"/>
    <n v="6208.6"/>
    <n v="6161.4"/>
    <n v="6168.4"/>
    <n v="169650657"/>
    <n v="6403.01"/>
    <x v="7"/>
    <x v="11"/>
    <s v="Fri"/>
    <s v="Dec-2013"/>
    <s v=""/>
    <n v="-32.900000000000546"/>
    <n v="-5.3053392030704121E-3"/>
    <x v="0"/>
    <n v="-68.650000000000546"/>
    <n v="-1.1006806102243936E-2"/>
    <x v="0"/>
  </r>
  <r>
    <d v="2013-12-12T00:00:00"/>
    <n v="6276.75"/>
    <n v="6286.85"/>
    <n v="6230.55"/>
    <n v="6237.05"/>
    <n v="148533899"/>
    <n v="5175.3900000000003"/>
    <x v="7"/>
    <x v="11"/>
    <s v="Thu"/>
    <s v="Dec-2013"/>
    <s v="Expiry"/>
    <n v="-39.699999999999818"/>
    <n v="-6.3249293025849076E-3"/>
    <x v="0"/>
    <n v="-70.849999999999454"/>
    <n v="-1.1231947240761498E-2"/>
    <x v="0"/>
  </r>
  <r>
    <d v="2013-12-11T00:00:00"/>
    <n v="6307.2"/>
    <n v="6326.6"/>
    <n v="6280.25"/>
    <n v="6307.9"/>
    <n v="148196394"/>
    <n v="5672.66"/>
    <x v="7"/>
    <x v="11"/>
    <s v="Wed"/>
    <s v="Dec-2013"/>
    <s v=""/>
    <n v="0.6999999999998181"/>
    <n v="1.1098427194314722E-4"/>
    <x v="0"/>
    <n v="-24.950000000000728"/>
    <n v="-3.9397743512006008E-3"/>
    <x v="1"/>
  </r>
  <r>
    <d v="2013-12-10T00:00:00"/>
    <n v="6354.7"/>
    <n v="6362.25"/>
    <n v="6307.55"/>
    <n v="6332.85"/>
    <n v="242412856"/>
    <n v="8646.17"/>
    <x v="7"/>
    <x v="11"/>
    <s v="Tue"/>
    <s v="Dec-2013"/>
    <s v=""/>
    <n v="-21.849999999999454"/>
    <n v="-3.4383999244652704E-3"/>
    <x v="0"/>
    <n v="-31.049999999999272"/>
    <n v="-4.8790835808229663E-3"/>
    <x v="1"/>
  </r>
  <r>
    <d v="2013-12-09T00:00:00"/>
    <n v="6415"/>
    <n v="6415.25"/>
    <n v="6345"/>
    <n v="6363.9"/>
    <n v="198285630"/>
    <n v="8117.57"/>
    <x v="7"/>
    <x v="11"/>
    <s v="Mon"/>
    <s v="Dec-2013"/>
    <s v=""/>
    <n v="-51.100000000000364"/>
    <n v="-7.9657053780203217E-3"/>
    <x v="0"/>
    <n v="104"/>
    <n v="1.6613683924663333E-2"/>
    <x v="0"/>
  </r>
  <r>
    <d v="2013-12-06T00:00:00"/>
    <n v="6234.4"/>
    <n v="6275.35"/>
    <n v="6230.75"/>
    <n v="6259.9"/>
    <n v="158539890"/>
    <n v="5692.11"/>
    <x v="7"/>
    <x v="11"/>
    <s v="Fri"/>
    <s v="Dec-2013"/>
    <s v=""/>
    <n v="25.5"/>
    <n v="4.0902091620685236E-3"/>
    <x v="0"/>
    <n v="18.799999999999272"/>
    <n v="3.012289500248237E-3"/>
    <x v="1"/>
  </r>
  <r>
    <d v="2013-12-05T00:00:00"/>
    <n v="6262.45"/>
    <n v="6300.55"/>
    <n v="6232"/>
    <n v="6241.1"/>
    <n v="186060466"/>
    <n v="7519.34"/>
    <x v="7"/>
    <x v="11"/>
    <s v="Thu"/>
    <s v="Dec-2013"/>
    <s v="Expiry"/>
    <n v="-21.349999999999454"/>
    <n v="-3.4092088559588428E-3"/>
    <x v="0"/>
    <n v="80.150000000000546"/>
    <n v="1.3009357323140189E-2"/>
    <x v="0"/>
  </r>
  <r>
    <d v="2013-12-04T00:00:00"/>
    <n v="6187.95"/>
    <n v="6209.15"/>
    <n v="6149.9"/>
    <n v="6160.95"/>
    <n v="186169067"/>
    <n v="5561.95"/>
    <x v="7"/>
    <x v="11"/>
    <s v="Wed"/>
    <s v="Dec-2013"/>
    <s v=""/>
    <n v="-27"/>
    <n v="-4.3633190313431755E-3"/>
    <x v="0"/>
    <n v="-40.900000000000546"/>
    <n v="-6.5948063884164474E-3"/>
    <x v="1"/>
  </r>
  <r>
    <d v="2013-12-03T00:00:00"/>
    <n v="6204.25"/>
    <n v="6225.4"/>
    <n v="6191.4"/>
    <n v="6201.85"/>
    <n v="156852586"/>
    <n v="5474.29"/>
    <x v="7"/>
    <x v="11"/>
    <s v="Tue"/>
    <s v="Dec-2013"/>
    <s v=""/>
    <n v="-2.3999999999996362"/>
    <n v="-3.8683160736585989E-4"/>
    <x v="0"/>
    <n v="-16"/>
    <n v="-2.5732367297377711E-3"/>
    <x v="1"/>
  </r>
  <r>
    <d v="2013-12-02T00:00:00"/>
    <n v="6171.15"/>
    <n v="6228.7"/>
    <n v="6171.15"/>
    <n v="6217.85"/>
    <n v="145948276"/>
    <n v="5294.15"/>
    <x v="7"/>
    <x v="11"/>
    <s v="Mon"/>
    <s v="Dec-2013"/>
    <s v=""/>
    <n v="46.700000000000728"/>
    <n v="7.5674712168721766E-3"/>
    <x v="0"/>
    <n v="41.75"/>
    <n v="6.7599294052881264E-3"/>
    <x v="1"/>
  </r>
  <r>
    <d v="2013-11-29T00:00:00"/>
    <n v="6103.9"/>
    <n v="6182.5"/>
    <n v="6103.8"/>
    <n v="6176.1"/>
    <n v="190711115"/>
    <n v="5487.36"/>
    <x v="7"/>
    <x v="0"/>
    <s v="Fri"/>
    <s v="Nov-2013"/>
    <s v=""/>
    <n v="72.200000000000728"/>
    <n v="1.1828503088189639E-2"/>
    <x v="2"/>
    <n v="84.25"/>
    <n v="1.3829953134105403E-2"/>
    <x v="0"/>
  </r>
  <r>
    <d v="2013-11-28T00:00:00"/>
    <n v="6092"/>
    <n v="6112.95"/>
    <n v="6068.3"/>
    <n v="6091.85"/>
    <n v="195315802"/>
    <n v="6589.55"/>
    <x v="7"/>
    <x v="0"/>
    <s v="Thu"/>
    <s v="Nov-2013"/>
    <s v="Expiry"/>
    <n v="-0.1499999999996362"/>
    <n v="-2.462245567952006E-5"/>
    <x v="0"/>
    <n v="34.75"/>
    <n v="5.7370688943553846E-3"/>
    <x v="1"/>
  </r>
  <r>
    <d v="2013-11-27T00:00:00"/>
    <n v="6062.7"/>
    <n v="6074"/>
    <n v="6030.3"/>
    <n v="6057.1"/>
    <n v="124875896"/>
    <n v="4780.5"/>
    <x v="7"/>
    <x v="0"/>
    <s v="Wed"/>
    <s v="Nov-2013"/>
    <s v=""/>
    <n v="-5.5999999999994543"/>
    <n v="-9.2368086825992616E-4"/>
    <x v="0"/>
    <n v="-2"/>
    <n v="-3.3008202538330775E-4"/>
    <x v="1"/>
  </r>
  <r>
    <d v="2013-11-26T00:00:00"/>
    <n v="6099.25"/>
    <n v="6112.7"/>
    <n v="6047.75"/>
    <n v="6059.1"/>
    <n v="150661397"/>
    <n v="5975.26"/>
    <x v="7"/>
    <x v="0"/>
    <s v="Tue"/>
    <s v="Nov-2013"/>
    <s v=""/>
    <n v="-40.149999999999636"/>
    <n v="-6.5827765708898036E-3"/>
    <x v="0"/>
    <n v="-56.25"/>
    <n v="-9.1981652726336183E-3"/>
    <x v="1"/>
  </r>
  <r>
    <d v="2013-11-25T00:00:00"/>
    <n v="6035.95"/>
    <n v="6123.5"/>
    <n v="6035.95"/>
    <n v="6115.35"/>
    <n v="127195086"/>
    <n v="5113.8100000000004"/>
    <x v="7"/>
    <x v="0"/>
    <s v="Mon"/>
    <s v="Nov-2013"/>
    <s v=""/>
    <n v="79.400000000000546"/>
    <n v="1.3154515859144053E-2"/>
    <x v="2"/>
    <n v="119.90000000000055"/>
    <n v="1.9998498861636831E-2"/>
    <x v="0"/>
  </r>
  <r>
    <d v="2013-11-22T00:00:00"/>
    <n v="6027.35"/>
    <n v="6049.6"/>
    <n v="5972.8"/>
    <n v="5995.45"/>
    <n v="134755917"/>
    <n v="4804.74"/>
    <x v="7"/>
    <x v="0"/>
    <s v="Fri"/>
    <s v="Nov-2013"/>
    <s v=""/>
    <n v="-31.900000000000546"/>
    <n v="-5.2925414983368384E-3"/>
    <x v="0"/>
    <n v="-3.6000000000003638"/>
    <n v="-6.0009501504410922E-4"/>
    <x v="1"/>
  </r>
  <r>
    <d v="2013-11-21T00:00:00"/>
    <n v="6096.5"/>
    <n v="6097.35"/>
    <n v="5985.4"/>
    <n v="5999.05"/>
    <n v="137232011"/>
    <n v="5457.87"/>
    <x v="7"/>
    <x v="0"/>
    <s v="Thu"/>
    <s v="Nov-2013"/>
    <s v="Expiry"/>
    <n v="-97.449999999999818"/>
    <n v="-1.5984581317149155E-2"/>
    <x v="2"/>
    <n v="-123.84999999999945"/>
    <n v="-2.022734325238032E-2"/>
    <x v="2"/>
  </r>
  <r>
    <d v="2013-11-20T00:00:00"/>
    <n v="6186.85"/>
    <n v="6204.35"/>
    <n v="6106.95"/>
    <n v="6122.9"/>
    <n v="155794838"/>
    <n v="5493.72"/>
    <x v="7"/>
    <x v="0"/>
    <s v="Wed"/>
    <s v="Nov-2013"/>
    <s v=""/>
    <n v="-63.950000000000728"/>
    <n v="-1.0336439383531315E-2"/>
    <x v="2"/>
    <n v="-80.450000000000728"/>
    <n v="-1.2968799116606467E-2"/>
    <x v="0"/>
  </r>
  <r>
    <d v="2013-11-19T00:00:00"/>
    <n v="6197.25"/>
    <n v="6212.4"/>
    <n v="6180.2"/>
    <n v="6203.35"/>
    <n v="161514064"/>
    <n v="6020.17"/>
    <x v="7"/>
    <x v="0"/>
    <s v="Tue"/>
    <s v="Nov-2013"/>
    <s v=""/>
    <n v="6.1000000000003638"/>
    <n v="9.8430755577076342E-4"/>
    <x v="0"/>
    <n v="14.350000000000364"/>
    <n v="2.3186298271126778E-3"/>
    <x v="1"/>
  </r>
  <r>
    <d v="2013-11-18T00:00:00"/>
    <n v="6111.05"/>
    <n v="6196.8"/>
    <n v="6110.4"/>
    <n v="6189"/>
    <n v="163991212"/>
    <n v="6279.02"/>
    <x v="7"/>
    <x v="0"/>
    <s v="Mon"/>
    <s v="Nov-2013"/>
    <s v=""/>
    <n v="77.949999999999818"/>
    <n v="1.2755582101275528E-2"/>
    <x v="2"/>
    <n v="132.85000000000036"/>
    <n v="2.1936378722455747E-2"/>
    <x v="2"/>
  </r>
  <r>
    <d v="2013-11-14T00:00:00"/>
    <n v="6037"/>
    <n v="6101.65"/>
    <n v="6036.65"/>
    <n v="6056.15"/>
    <n v="154913925"/>
    <n v="5872.61"/>
    <x v="7"/>
    <x v="0"/>
    <s v="Thu"/>
    <s v="Nov-2013"/>
    <s v="Expiry"/>
    <n v="19.149999999999636"/>
    <n v="3.1721053503395123E-3"/>
    <x v="0"/>
    <n v="66.549999999999272"/>
    <n v="1.1110925604380805E-2"/>
    <x v="0"/>
  </r>
  <r>
    <d v="2013-11-13T00:00:00"/>
    <n v="5998.85"/>
    <n v="6042.25"/>
    <n v="5972.45"/>
    <n v="5989.6"/>
    <n v="162538228"/>
    <n v="6738.41"/>
    <x v="7"/>
    <x v="0"/>
    <s v="Wed"/>
    <s v="Nov-2013"/>
    <s v=""/>
    <n v="-9.25"/>
    <n v="-1.5419622094234727E-3"/>
    <x v="0"/>
    <n v="-28.449999999999818"/>
    <n v="-4.7274449364827177E-3"/>
    <x v="1"/>
  </r>
  <r>
    <d v="2013-11-12T00:00:00"/>
    <n v="6087.25"/>
    <n v="6108.7"/>
    <n v="6011.75"/>
    <n v="6018.05"/>
    <n v="153812590"/>
    <n v="5646.24"/>
    <x v="7"/>
    <x v="0"/>
    <s v="Tue"/>
    <s v="Nov-2013"/>
    <s v=""/>
    <n v="-69.199999999999818"/>
    <n v="-1.1368023327446682E-2"/>
    <x v="2"/>
    <n v="-60.75"/>
    <n v="-9.9937487662038558E-3"/>
    <x v="1"/>
  </r>
  <r>
    <d v="2013-11-11T00:00:00"/>
    <n v="6110.4"/>
    <n v="6141.65"/>
    <n v="6067.75"/>
    <n v="6078.8"/>
    <n v="146060450"/>
    <n v="5678.81"/>
    <x v="7"/>
    <x v="0"/>
    <s v="Mon"/>
    <s v="Nov-2013"/>
    <s v=""/>
    <n v="-31.599999999999454"/>
    <n v="-5.1715108667189473E-3"/>
    <x v="0"/>
    <n v="-61.949999999999818"/>
    <n v="-1.0088344257623226E-2"/>
    <x v="0"/>
  </r>
  <r>
    <d v="2013-11-08T00:00:00"/>
    <n v="6170.15"/>
    <n v="6185.15"/>
    <n v="6120.95"/>
    <n v="6140.75"/>
    <n v="150051986"/>
    <n v="5977.34"/>
    <x v="7"/>
    <x v="0"/>
    <s v="Fri"/>
    <s v="Nov-2013"/>
    <s v=""/>
    <n v="-29.399999999999636"/>
    <n v="-4.7648760564977573E-3"/>
    <x v="0"/>
    <n v="-46.5"/>
    <n v="-7.5154551699058549E-3"/>
    <x v="1"/>
  </r>
  <r>
    <d v="2013-11-07T00:00:00"/>
    <n v="6228.9"/>
    <n v="6288.95"/>
    <n v="6180.8"/>
    <n v="6187.25"/>
    <n v="168832431"/>
    <n v="6274.13"/>
    <x v="7"/>
    <x v="0"/>
    <s v="Thu"/>
    <s v="Nov-2013"/>
    <s v="Expiry"/>
    <n v="-41.649999999999636"/>
    <n v="-6.6865738733965291E-3"/>
    <x v="0"/>
    <n v="-27.899999999999636"/>
    <n v="-4.4890308359411503E-3"/>
    <x v="1"/>
  </r>
  <r>
    <d v="2013-11-06T00:00:00"/>
    <n v="6260.55"/>
    <n v="6269.7"/>
    <n v="6208.7"/>
    <n v="6215.15"/>
    <n v="157080263"/>
    <n v="5461.18"/>
    <x v="7"/>
    <x v="0"/>
    <s v="Wed"/>
    <s v="Nov-2013"/>
    <s v=""/>
    <n v="-45.400000000000546"/>
    <n v="-7.251759030756171E-3"/>
    <x v="0"/>
    <n v="-38"/>
    <n v="-6.076937223639286E-3"/>
    <x v="1"/>
  </r>
  <r>
    <d v="2013-11-05T00:00:00"/>
    <n v="6282.15"/>
    <n v="6304.75"/>
    <n v="6244.3"/>
    <n v="6253.15"/>
    <n v="181053761"/>
    <n v="6598.06"/>
    <x v="7"/>
    <x v="0"/>
    <s v="Tue"/>
    <s v="Nov-2013"/>
    <s v=""/>
    <n v="-29"/>
    <n v="-4.6162539894781252E-3"/>
    <x v="0"/>
    <n v="-64.200000000000728"/>
    <n v="-1.0162489018338499E-2"/>
    <x v="0"/>
  </r>
  <r>
    <d v="2013-11-03T00:00:00"/>
    <n v="6332.05"/>
    <n v="6342.95"/>
    <n v="6311.15"/>
    <n v="6317.35"/>
    <n v="23856924"/>
    <n v="858.24"/>
    <x v="7"/>
    <x v="0"/>
    <s v="Sun"/>
    <s v="Nov-2013"/>
    <s v=""/>
    <n v="-14.699999999999818"/>
    <n v="-2.3215230454591827E-3"/>
    <x v="0"/>
    <n v="10.150000000000546"/>
    <n v="1.6092719431761394E-3"/>
    <x v="1"/>
  </r>
  <r>
    <d v="2013-11-01T00:00:00"/>
    <n v="6289.75"/>
    <n v="6332.6"/>
    <n v="6286.95"/>
    <n v="6307.2"/>
    <n v="191639789"/>
    <n v="7371.92"/>
    <x v="7"/>
    <x v="0"/>
    <s v="Fri"/>
    <s v="Nov-2013"/>
    <s v=""/>
    <n v="17.449999999999818"/>
    <n v="2.7743551015540868E-3"/>
    <x v="0"/>
    <n v="8.0500000000001819"/>
    <n v="1.2779501996301379E-3"/>
    <x v="1"/>
  </r>
  <r>
    <d v="2013-10-31T00:00:00"/>
    <n v="6237.15"/>
    <n v="6309.05"/>
    <n v="6235.9"/>
    <n v="6299.15"/>
    <n v="239607127"/>
    <n v="9560.5400000000009"/>
    <x v="7"/>
    <x v="1"/>
    <s v="Thu"/>
    <s v="Oct-2013"/>
    <s v="Expiry"/>
    <n v="62"/>
    <n v="9.9404375395813795E-3"/>
    <x v="0"/>
    <n v="47.449999999999818"/>
    <n v="7.5899355375337622E-3"/>
    <x v="1"/>
  </r>
  <r>
    <d v="2013-10-30T00:00:00"/>
    <n v="6230.8"/>
    <n v="6269.2"/>
    <n v="6222.6"/>
    <n v="6251.7"/>
    <n v="177583848"/>
    <n v="6861.84"/>
    <x v="7"/>
    <x v="1"/>
    <s v="Wed"/>
    <s v="Oct-2013"/>
    <s v=""/>
    <n v="20.899999999999636"/>
    <n v="3.3543044231879753E-3"/>
    <x v="0"/>
    <n v="30.800000000000182"/>
    <n v="4.9510520985709761E-3"/>
    <x v="1"/>
  </r>
  <r>
    <d v="2013-10-29T00:00:00"/>
    <n v="6107.55"/>
    <n v="6228.05"/>
    <n v="6079.2"/>
    <n v="6220.9"/>
    <n v="197348371"/>
    <n v="7572.87"/>
    <x v="7"/>
    <x v="1"/>
    <s v="Tue"/>
    <s v="Oct-2013"/>
    <s v=""/>
    <n v="113.34999999999945"/>
    <n v="1.855899665168512E-2"/>
    <x v="2"/>
    <n v="119.79999999999927"/>
    <n v="1.9635803379718292E-2"/>
    <x v="0"/>
  </r>
  <r>
    <d v="2013-10-28T00:00:00"/>
    <n v="6155.1"/>
    <n v="6168.75"/>
    <n v="6094.1"/>
    <n v="6101.1"/>
    <n v="146340691"/>
    <n v="5282.79"/>
    <x v="7"/>
    <x v="1"/>
    <s v="Mon"/>
    <s v="Oct-2013"/>
    <s v=""/>
    <n v="-54"/>
    <n v="-8.7732124579616901E-3"/>
    <x v="0"/>
    <n v="-43.799999999999272"/>
    <n v="-7.1278621295707461E-3"/>
    <x v="1"/>
  </r>
  <r>
    <d v="2013-10-25T00:00:00"/>
    <n v="6154"/>
    <n v="6174.75"/>
    <n v="6125.95"/>
    <n v="6144.9"/>
    <n v="144531462"/>
    <n v="5582.82"/>
    <x v="7"/>
    <x v="1"/>
    <s v="Fri"/>
    <s v="Oct-2013"/>
    <s v=""/>
    <n v="-9.1000000000003638"/>
    <n v="-1.4787130321742548E-3"/>
    <x v="0"/>
    <n v="-19.450000000000728"/>
    <n v="-3.1552394007479663E-3"/>
    <x v="1"/>
  </r>
  <r>
    <d v="2013-10-24T00:00:00"/>
    <n v="6162.8"/>
    <n v="6252.45"/>
    <n v="6142.95"/>
    <n v="6164.35"/>
    <n v="176235553"/>
    <n v="6737.2"/>
    <x v="7"/>
    <x v="1"/>
    <s v="Thu"/>
    <s v="Oct-2013"/>
    <s v="Expiry"/>
    <n v="1.5500000000001819"/>
    <n v="2.5150905432598525E-4"/>
    <x v="0"/>
    <n v="-14"/>
    <n v="-2.2659771621873154E-3"/>
    <x v="1"/>
  </r>
  <r>
    <d v="2013-10-23T00:00:00"/>
    <n v="6209.55"/>
    <n v="6217.95"/>
    <n v="6116.6"/>
    <n v="6178.35"/>
    <n v="188285223"/>
    <n v="6921.65"/>
    <x v="7"/>
    <x v="1"/>
    <s v="Wed"/>
    <s v="Oct-2013"/>
    <s v=""/>
    <n v="-31.199999999999818"/>
    <n v="-5.0245186849288302E-3"/>
    <x v="0"/>
    <n v="-24.449999999999818"/>
    <n v="-3.9417682337008798E-3"/>
    <x v="1"/>
  </r>
  <r>
    <d v="2013-10-22T00:00:00"/>
    <n v="6192.3"/>
    <n v="6220.1"/>
    <n v="6181.8"/>
    <n v="6202.8"/>
    <n v="161943721"/>
    <n v="5850.72"/>
    <x v="7"/>
    <x v="1"/>
    <s v="Tue"/>
    <s v="Oct-2013"/>
    <s v=""/>
    <n v="10.5"/>
    <n v="1.6956542803158762E-3"/>
    <x v="0"/>
    <n v="-2.1499999999996362"/>
    <n v="-3.4649755437185411E-4"/>
    <x v="1"/>
  </r>
  <r>
    <d v="2013-10-21T00:00:00"/>
    <n v="6202"/>
    <n v="6218.95"/>
    <n v="6163.3"/>
    <n v="6204.95"/>
    <n v="196989071"/>
    <n v="7341.25"/>
    <x v="7"/>
    <x v="1"/>
    <s v="Mon"/>
    <s v="Oct-2013"/>
    <s v=""/>
    <n v="2.9499999999998181"/>
    <n v="4.7565301515637185E-4"/>
    <x v="0"/>
    <n v="15.599999999999454"/>
    <n v="2.5204585295708682E-3"/>
    <x v="1"/>
  </r>
  <r>
    <d v="2013-10-18T00:00:00"/>
    <n v="6070.9"/>
    <n v="6201.45"/>
    <n v="6070.9"/>
    <n v="6189.35"/>
    <n v="250339955"/>
    <n v="8353.23"/>
    <x v="7"/>
    <x v="1"/>
    <s v="Fri"/>
    <s v="Oct-2013"/>
    <s v=""/>
    <n v="118.45000000000073"/>
    <n v="1.9511110379021354E-2"/>
    <x v="2"/>
    <n v="143.5"/>
    <n v="2.3735289496100629E-2"/>
    <x v="2"/>
  </r>
  <r>
    <d v="2013-10-17T00:00:00"/>
    <n v="6098.5"/>
    <n v="6110.75"/>
    <n v="6032.55"/>
    <n v="6045.85"/>
    <n v="230561463"/>
    <n v="8158.31"/>
    <x v="7"/>
    <x v="1"/>
    <s v="Thu"/>
    <s v="Oct-2013"/>
    <s v="Expiry"/>
    <n v="-52.649999999999636"/>
    <n v="-8.6332704763465822E-3"/>
    <x v="0"/>
    <n v="-43.199999999999818"/>
    <n v="-7.0947027861488765E-3"/>
    <x v="1"/>
  </r>
  <r>
    <d v="2013-10-15T00:00:00"/>
    <n v="6147.55"/>
    <n v="6156.3"/>
    <n v="6056.55"/>
    <n v="6089.05"/>
    <n v="218304334"/>
    <n v="6745.02"/>
    <x v="7"/>
    <x v="1"/>
    <s v="Tue"/>
    <s v="Oct-2013"/>
    <s v=""/>
    <n v="-58.5"/>
    <n v="-9.5159860432204695E-3"/>
    <x v="0"/>
    <n v="-23.649999999999636"/>
    <n v="-3.8689940615439389E-3"/>
    <x v="1"/>
  </r>
  <r>
    <d v="2013-10-14T00:00:00"/>
    <n v="6093"/>
    <n v="6124.1"/>
    <n v="6082.9"/>
    <n v="6112.7"/>
    <n v="142173640"/>
    <n v="5989.37"/>
    <x v="7"/>
    <x v="1"/>
    <s v="Mon"/>
    <s v="Oct-2013"/>
    <s v=""/>
    <n v="19.699999999999818"/>
    <n v="3.2332184473986242E-3"/>
    <x v="0"/>
    <n v="16.5"/>
    <n v="2.7066041140382533E-3"/>
    <x v="1"/>
  </r>
  <r>
    <d v="2013-10-11T00:00:00"/>
    <n v="6104.85"/>
    <n v="6107.6"/>
    <n v="6046.4"/>
    <n v="6096.2"/>
    <n v="180834257"/>
    <n v="8283.09"/>
    <x v="7"/>
    <x v="1"/>
    <s v="Fri"/>
    <s v="Oct-2013"/>
    <s v=""/>
    <n v="-8.6500000000005457"/>
    <n v="-1.4169062302923979E-3"/>
    <x v="0"/>
    <n v="75.25"/>
    <n v="1.2498027719878093E-2"/>
    <x v="0"/>
  </r>
  <r>
    <d v="2013-10-10T00:00:00"/>
    <n v="6001.05"/>
    <n v="6033.95"/>
    <n v="5979.8"/>
    <n v="6020.95"/>
    <n v="159607329"/>
    <n v="6163.68"/>
    <x v="7"/>
    <x v="1"/>
    <s v="Thu"/>
    <s v="Oct-2013"/>
    <s v="Expiry"/>
    <n v="19.899999999999636"/>
    <n v="3.3160863515550839E-3"/>
    <x v="0"/>
    <n v="13.5"/>
    <n v="2.2472097146043661E-3"/>
    <x v="1"/>
  </r>
  <r>
    <d v="2013-10-09T00:00:00"/>
    <n v="5893.25"/>
    <n v="6015.5"/>
    <n v="5877.1"/>
    <n v="6007.45"/>
    <n v="192037125"/>
    <n v="6904.96"/>
    <x v="7"/>
    <x v="1"/>
    <s v="Wed"/>
    <s v="Oct-2013"/>
    <s v=""/>
    <n v="114.19999999999982"/>
    <n v="1.9378102065922848E-2"/>
    <x v="2"/>
    <n v="79.050000000000182"/>
    <n v="1.3334120504689323E-2"/>
    <x v="0"/>
  </r>
  <r>
    <d v="2013-10-08T00:00:00"/>
    <n v="5975"/>
    <n v="5981.7"/>
    <n v="5913"/>
    <n v="5928.4"/>
    <n v="158527593"/>
    <n v="5950.47"/>
    <x v="7"/>
    <x v="1"/>
    <s v="Tue"/>
    <s v="Oct-2013"/>
    <s v=""/>
    <n v="-46.600000000000364"/>
    <n v="-7.7991631799163791E-3"/>
    <x v="0"/>
    <n v="22.25"/>
    <n v="3.7672595514844699E-3"/>
    <x v="1"/>
  </r>
  <r>
    <d v="2013-10-07T00:00:00"/>
    <n v="5889.05"/>
    <n v="5912"/>
    <n v="5825.85"/>
    <n v="5906.15"/>
    <n v="156387945"/>
    <n v="5348.49"/>
    <x v="7"/>
    <x v="1"/>
    <s v="Mon"/>
    <s v="Oct-2013"/>
    <s v=""/>
    <n v="17.099999999999454"/>
    <n v="2.9036941442167163E-3"/>
    <x v="0"/>
    <n v="-1.1500000000005457"/>
    <n v="-1.9467438592936633E-4"/>
    <x v="1"/>
  </r>
  <r>
    <d v="2013-10-04T00:00:00"/>
    <n v="5891.3"/>
    <n v="5950.45"/>
    <n v="5885"/>
    <n v="5907.3"/>
    <n v="191469248"/>
    <n v="6052.47"/>
    <x v="7"/>
    <x v="1"/>
    <s v="Fri"/>
    <s v="Oct-2013"/>
    <s v=""/>
    <n v="16"/>
    <n v="2.7158691630030721E-3"/>
    <x v="0"/>
    <n v="-2.3999999999996362"/>
    <n v="-4.0611198537990697E-4"/>
    <x v="1"/>
  </r>
  <r>
    <d v="2013-10-03T00:00:00"/>
    <n v="5819.1"/>
    <n v="5917.6"/>
    <n v="5802.7"/>
    <n v="5909.7"/>
    <n v="199793235"/>
    <n v="7481.97"/>
    <x v="7"/>
    <x v="1"/>
    <s v="Thu"/>
    <s v="Oct-2013"/>
    <s v="Expiry"/>
    <n v="90.599999999999454"/>
    <n v="1.5569417951229477E-2"/>
    <x v="2"/>
    <n v="129.64999999999964"/>
    <n v="2.2430601811402953E-2"/>
    <x v="2"/>
  </r>
  <r>
    <d v="2013-10-01T00:00:00"/>
    <n v="5756.1"/>
    <n v="5786.45"/>
    <n v="5700.95"/>
    <n v="5780.05"/>
    <n v="159247089"/>
    <n v="5075.7"/>
    <x v="7"/>
    <x v="1"/>
    <s v="Tue"/>
    <s v="Oct-2013"/>
    <s v=""/>
    <n v="23.949999999999818"/>
    <n v="4.1608033216934759E-3"/>
    <x v="0"/>
    <n v="44.75"/>
    <n v="7.802556099942461E-3"/>
    <x v="1"/>
  </r>
  <r>
    <d v="2013-09-30T00:00:00"/>
    <n v="5801.05"/>
    <n v="5810.2"/>
    <n v="5718.5"/>
    <n v="5735.3"/>
    <n v="155674706"/>
    <n v="5642.77"/>
    <x v="7"/>
    <x v="2"/>
    <s v="Mon"/>
    <s v="Sep-2013"/>
    <s v=""/>
    <n v="-65.75"/>
    <n v="-1.133415502365951E-2"/>
    <x v="2"/>
    <n v="-97.899999999999636"/>
    <n v="-1.6783240759788733E-2"/>
    <x v="0"/>
  </r>
  <r>
    <d v="2013-09-27T00:00:00"/>
    <n v="5905.55"/>
    <n v="5909.2"/>
    <n v="5819.3"/>
    <n v="5833.2"/>
    <n v="163067913"/>
    <n v="5303.31"/>
    <x v="7"/>
    <x v="2"/>
    <s v="Fri"/>
    <s v="Sep-2013"/>
    <s v=""/>
    <n v="-72.350000000000364"/>
    <n v="-1.2251187442321268E-2"/>
    <x v="2"/>
    <n v="-49.050000000000182"/>
    <n v="-8.3386459263037407E-3"/>
    <x v="1"/>
  </r>
  <r>
    <d v="2013-09-26T00:00:00"/>
    <n v="5872.8"/>
    <n v="5917.65"/>
    <n v="5864.1"/>
    <n v="5882.25"/>
    <n v="220589737"/>
    <n v="7761.99"/>
    <x v="7"/>
    <x v="2"/>
    <s v="Thu"/>
    <s v="Sep-2013"/>
    <s v="Expiry"/>
    <n v="9.4499999999998181"/>
    <n v="1.6091131998365036E-3"/>
    <x v="0"/>
    <n v="8.3999999999996362"/>
    <n v="1.4300671620827287E-3"/>
    <x v="1"/>
  </r>
  <r>
    <d v="2013-09-25T00:00:00"/>
    <n v="5901.55"/>
    <n v="5910.55"/>
    <n v="5811.1"/>
    <n v="5873.85"/>
    <n v="200162195"/>
    <n v="6988.96"/>
    <x v="7"/>
    <x v="2"/>
    <s v="Wed"/>
    <s v="Sep-2013"/>
    <s v=""/>
    <n v="-27.699999999999818"/>
    <n v="-4.6936821682439052E-3"/>
    <x v="0"/>
    <n v="-18.599999999999454"/>
    <n v="-3.1565817274647142E-3"/>
    <x v="1"/>
  </r>
  <r>
    <d v="2013-09-24T00:00:00"/>
    <n v="5855"/>
    <n v="5938.4"/>
    <n v="5854.55"/>
    <n v="5892.45"/>
    <n v="187578148"/>
    <n v="7002.84"/>
    <x v="7"/>
    <x v="2"/>
    <s v="Tue"/>
    <s v="Sep-2013"/>
    <s v=""/>
    <n v="37.449999999999818"/>
    <n v="6.3962425277540253E-3"/>
    <x v="0"/>
    <n v="2.6999999999998181"/>
    <n v="4.5842353240796603E-4"/>
    <x v="1"/>
  </r>
  <r>
    <d v="2013-09-23T00:00:00"/>
    <n v="5945.8"/>
    <n v="5989.4"/>
    <n v="5871.4"/>
    <n v="5889.75"/>
    <n v="188322506"/>
    <n v="6596.17"/>
    <x v="7"/>
    <x v="2"/>
    <s v="Mon"/>
    <s v="Sep-2013"/>
    <s v=""/>
    <n v="-56.050000000000182"/>
    <n v="-9.4268222947290828E-3"/>
    <x v="0"/>
    <n v="-122.35000000000036"/>
    <n v="-2.0350626237088599E-2"/>
    <x v="2"/>
  </r>
  <r>
    <d v="2013-09-20T00:00:00"/>
    <n v="6104.55"/>
    <n v="6130.95"/>
    <n v="5932.85"/>
    <n v="6012.1"/>
    <n v="318645265"/>
    <n v="11587.18"/>
    <x v="7"/>
    <x v="2"/>
    <s v="Fri"/>
    <s v="Sep-2013"/>
    <s v=""/>
    <n v="-92.449999999999818"/>
    <n v="-1.5144441441220043E-2"/>
    <x v="2"/>
    <n v="-103.44999999999982"/>
    <n v="-1.6915894727375268E-2"/>
    <x v="0"/>
  </r>
  <r>
    <d v="2013-09-19T00:00:00"/>
    <n v="6044.15"/>
    <n v="6142.5"/>
    <n v="6040.15"/>
    <n v="6115.55"/>
    <n v="287191701"/>
    <n v="11291.28"/>
    <x v="7"/>
    <x v="2"/>
    <s v="Thu"/>
    <s v="Sep-2013"/>
    <s v="Expiry"/>
    <n v="71.400000000000546"/>
    <n v="1.1813075453124187E-2"/>
    <x v="2"/>
    <n v="216.10000000000036"/>
    <n v="3.6630533354804325E-2"/>
    <x v="3"/>
  </r>
  <r>
    <d v="2013-09-18T00:00:00"/>
    <n v="5872.75"/>
    <n v="5916.9"/>
    <n v="5840.2"/>
    <n v="5899.45"/>
    <n v="153585493"/>
    <n v="5369.63"/>
    <x v="7"/>
    <x v="2"/>
    <s v="Wed"/>
    <s v="Sep-2013"/>
    <s v=""/>
    <n v="26.699999999999818"/>
    <n v="4.5464220339704259E-3"/>
    <x v="0"/>
    <n v="49.25"/>
    <n v="8.4185156063040587E-3"/>
    <x v="1"/>
  </r>
  <r>
    <d v="2013-09-17T00:00:00"/>
    <n v="5824.2"/>
    <n v="5857.8"/>
    <n v="5804.9"/>
    <n v="5850.2"/>
    <n v="157938740"/>
    <n v="5550.64"/>
    <x v="7"/>
    <x v="2"/>
    <s v="Tue"/>
    <s v="Sep-2013"/>
    <s v=""/>
    <n v="26"/>
    <n v="4.4641324130352666E-3"/>
    <x v="0"/>
    <n v="9.6499999999996362"/>
    <n v="1.6522416553234945E-3"/>
    <x v="1"/>
  </r>
  <r>
    <d v="2013-09-16T00:00:00"/>
    <n v="5930.3"/>
    <n v="5957.25"/>
    <n v="5798.15"/>
    <n v="5840.55"/>
    <n v="219455842"/>
    <n v="7819.05"/>
    <x v="7"/>
    <x v="2"/>
    <s v="Mon"/>
    <s v="Sep-2013"/>
    <s v=""/>
    <n v="-89.75"/>
    <n v="-1.5134141611722846E-2"/>
    <x v="2"/>
    <n v="-10.050000000000182"/>
    <n v="-1.7177725361501694E-3"/>
    <x v="1"/>
  </r>
  <r>
    <d v="2013-09-13T00:00:00"/>
    <n v="5828"/>
    <n v="5884.3"/>
    <n v="5822.9"/>
    <n v="5850.6"/>
    <n v="190768447"/>
    <n v="6403.37"/>
    <x v="7"/>
    <x v="2"/>
    <s v="Fri"/>
    <s v="Sep-2013"/>
    <s v=""/>
    <n v="22.600000000000364"/>
    <n v="3.8778311599177015E-3"/>
    <x v="0"/>
    <n v="-9.9999999999454303E-2"/>
    <n v="-1.7091971900704925E-5"/>
    <x v="1"/>
  </r>
  <r>
    <d v="2013-09-12T00:00:00"/>
    <n v="5931.15"/>
    <n v="5932"/>
    <n v="5815.8"/>
    <n v="5850.7"/>
    <n v="272987246"/>
    <n v="7667.76"/>
    <x v="7"/>
    <x v="2"/>
    <s v="Thu"/>
    <s v="Sep-2013"/>
    <s v="Expiry"/>
    <n v="-80.449999999999818"/>
    <n v="-1.3563980003877802E-2"/>
    <x v="2"/>
    <n v="-62.449999999999818"/>
    <n v="-1.0561206801789203E-2"/>
    <x v="0"/>
  </r>
  <r>
    <d v="2013-09-11T00:00:00"/>
    <n v="5887.25"/>
    <n v="5924.35"/>
    <n v="5832.7"/>
    <n v="5913.15"/>
    <n v="265006808"/>
    <n v="7980.51"/>
    <x v="7"/>
    <x v="2"/>
    <s v="Wed"/>
    <s v="Sep-2013"/>
    <s v=""/>
    <n v="25.899999999999636"/>
    <n v="4.3993375514883243E-3"/>
    <x v="0"/>
    <n v="16.399999999999636"/>
    <n v="2.781193030058869E-3"/>
    <x v="1"/>
  </r>
  <r>
    <d v="2013-09-10T00:00:00"/>
    <n v="5738.5"/>
    <n v="5904.85"/>
    <n v="5738.2"/>
    <n v="5896.75"/>
    <n v="275244175"/>
    <n v="10307.969999999999"/>
    <x v="7"/>
    <x v="2"/>
    <s v="Tue"/>
    <s v="Sep-2013"/>
    <s v=""/>
    <n v="158.25"/>
    <n v="2.7576892916267318E-2"/>
    <x v="1"/>
    <n v="216.35000000000036"/>
    <n v="3.8087106541792898E-2"/>
    <x v="3"/>
  </r>
  <r>
    <d v="2013-09-06T00:00:00"/>
    <n v="5617.45"/>
    <n v="5688.6"/>
    <n v="5566.15"/>
    <n v="5680.4"/>
    <n v="253030740"/>
    <n v="8821.5400000000009"/>
    <x v="7"/>
    <x v="2"/>
    <s v="Fri"/>
    <s v="Sep-2013"/>
    <s v=""/>
    <n v="62.949999999999818"/>
    <n v="1.1206152257696965E-2"/>
    <x v="2"/>
    <n v="87.449999999999818"/>
    <n v="1.5635755728193496E-2"/>
    <x v="0"/>
  </r>
  <r>
    <d v="2013-09-05T00:00:00"/>
    <n v="5553.75"/>
    <n v="5625.75"/>
    <n v="5552.7"/>
    <n v="5592.95"/>
    <n v="274937515"/>
    <n v="9484.19"/>
    <x v="7"/>
    <x v="2"/>
    <s v="Thu"/>
    <s v="Sep-2013"/>
    <s v="Expiry"/>
    <n v="39.199999999999818"/>
    <n v="7.0582939455322655E-3"/>
    <x v="0"/>
    <n v="144.84999999999945"/>
    <n v="2.6587250601126898E-2"/>
    <x v="2"/>
  </r>
  <r>
    <d v="2013-09-04T00:00:00"/>
    <n v="5358.65"/>
    <n v="5460.25"/>
    <n v="5318.9"/>
    <n v="5448.1"/>
    <n v="237230494"/>
    <n v="7252.61"/>
    <x v="7"/>
    <x v="2"/>
    <s v="Wed"/>
    <s v="Sep-2013"/>
    <s v=""/>
    <n v="89.450000000000728"/>
    <n v="1.6692637138085289E-2"/>
    <x v="2"/>
    <n v="106.65000000000055"/>
    <n v="1.9966488500313687E-2"/>
    <x v="0"/>
  </r>
  <r>
    <d v="2013-09-03T00:00:00"/>
    <n v="5574.7"/>
    <n v="5580.95"/>
    <n v="5323.75"/>
    <n v="5341.45"/>
    <n v="250298844"/>
    <n v="7304.81"/>
    <x v="7"/>
    <x v="2"/>
    <s v="Tue"/>
    <s v="Sep-2013"/>
    <s v=""/>
    <n v="-233.25"/>
    <n v="-4.184081654618186E-2"/>
    <x v="4"/>
    <n v="-209.30000000000018"/>
    <n v="-3.7706616223032959E-2"/>
    <x v="3"/>
  </r>
  <r>
    <d v="2013-09-02T00:00:00"/>
    <n v="5480.25"/>
    <n v="5564.9"/>
    <n v="5478.85"/>
    <n v="5550.75"/>
    <n v="214232444"/>
    <n v="6135.94"/>
    <x v="7"/>
    <x v="2"/>
    <s v="Mon"/>
    <s v="Sep-2013"/>
    <s v=""/>
    <n v="70.5"/>
    <n v="1.2864376625153962E-2"/>
    <x v="2"/>
    <n v="78.949999999999818"/>
    <n v="1.4428524434372567E-2"/>
    <x v="0"/>
  </r>
  <r>
    <d v="2013-08-30T00:00:00"/>
    <n v="5407.45"/>
    <n v="5493.3"/>
    <n v="5360.2"/>
    <n v="5471.8"/>
    <n v="336401705"/>
    <n v="11431.52"/>
    <x v="7"/>
    <x v="3"/>
    <s v="Fri"/>
    <s v="Aug-2013"/>
    <s v=""/>
    <n v="64.350000000000364"/>
    <n v="1.1900248730917598E-2"/>
    <x v="2"/>
    <n v="62.75"/>
    <n v="1.1600928074245939E-2"/>
    <x v="0"/>
  </r>
  <r>
    <d v="2013-08-29T00:00:00"/>
    <n v="5316.5"/>
    <n v="5428.9"/>
    <n v="5303"/>
    <n v="5409.05"/>
    <n v="326499273"/>
    <n v="10580.48"/>
    <x v="7"/>
    <x v="3"/>
    <s v="Thu"/>
    <s v="Aug-2013"/>
    <s v="Expiry"/>
    <n v="92.550000000000182"/>
    <n v="1.7408069218470833E-2"/>
    <x v="2"/>
    <n v="124.05000000000018"/>
    <n v="2.3472090823084234E-2"/>
    <x v="2"/>
  </r>
  <r>
    <d v="2013-08-28T00:00:00"/>
    <n v="5233.45"/>
    <n v="5317.7"/>
    <n v="5118.8500000000004"/>
    <n v="5285"/>
    <n v="335993745"/>
    <n v="10705.51"/>
    <x v="7"/>
    <x v="3"/>
    <s v="Wed"/>
    <s v="Aug-2013"/>
    <s v=""/>
    <n v="51.550000000000182"/>
    <n v="9.850098883145952E-3"/>
    <x v="0"/>
    <n v="-2.4499999999998181"/>
    <n v="-4.6336135566290334E-4"/>
    <x v="1"/>
  </r>
  <r>
    <d v="2013-08-27T00:00:00"/>
    <n v="5426.5"/>
    <n v="5427.4"/>
    <n v="5274.25"/>
    <n v="5287.45"/>
    <n v="306037010"/>
    <n v="8236.84"/>
    <x v="7"/>
    <x v="3"/>
    <s v="Tue"/>
    <s v="Aug-2013"/>
    <s v=""/>
    <n v="-139.05000000000018"/>
    <n v="-2.562425135907126E-2"/>
    <x v="1"/>
    <n v="-189.05000000000018"/>
    <n v="-3.4520222770017379E-2"/>
    <x v="3"/>
  </r>
  <r>
    <d v="2013-08-26T00:00:00"/>
    <n v="5499.4"/>
    <n v="5528.7"/>
    <n v="5454.45"/>
    <n v="5476.5"/>
    <n v="241996358"/>
    <n v="6465.02"/>
    <x v="7"/>
    <x v="3"/>
    <s v="Mon"/>
    <s v="Aug-2013"/>
    <s v=""/>
    <n v="-22.899999999999636"/>
    <n v="-4.164090628068451E-3"/>
    <x v="0"/>
    <n v="4.75"/>
    <n v="8.6809521633846574E-4"/>
    <x v="1"/>
  </r>
  <r>
    <d v="2013-08-23T00:00:00"/>
    <n v="5428.75"/>
    <n v="5478.8"/>
    <n v="5377.8"/>
    <n v="5471.75"/>
    <n v="251511910"/>
    <n v="7763.2"/>
    <x v="7"/>
    <x v="3"/>
    <s v="Fri"/>
    <s v="Aug-2013"/>
    <s v=""/>
    <n v="43"/>
    <n v="7.9207920792079209E-3"/>
    <x v="0"/>
    <n v="63.300000000000182"/>
    <n v="1.1703907773946358E-2"/>
    <x v="0"/>
  </r>
  <r>
    <d v="2013-08-22T00:00:00"/>
    <n v="5282.8"/>
    <n v="5418.95"/>
    <n v="5254.05"/>
    <n v="5408.45"/>
    <n v="284468531"/>
    <n v="9075.86"/>
    <x v="7"/>
    <x v="3"/>
    <s v="Thu"/>
    <s v="Aug-2013"/>
    <s v="Expiry"/>
    <n v="125.64999999999964"/>
    <n v="2.3784735367608018E-2"/>
    <x v="1"/>
    <n v="105.89999999999964"/>
    <n v="1.9971523135095308E-2"/>
    <x v="0"/>
  </r>
  <r>
    <d v="2013-08-21T00:00:00"/>
    <n v="5494.45"/>
    <n v="5504.1"/>
    <n v="5268.45"/>
    <n v="5302.55"/>
    <n v="255004311"/>
    <n v="8509.2900000000009"/>
    <x v="7"/>
    <x v="3"/>
    <s v="Wed"/>
    <s v="Aug-2013"/>
    <s v=""/>
    <n v="-191.89999999999964"/>
    <n v="-3.492615275414275E-2"/>
    <x v="3"/>
    <n v="-98.899999999999636"/>
    <n v="-1.8309898268057585E-2"/>
    <x v="0"/>
  </r>
  <r>
    <d v="2013-08-20T00:00:00"/>
    <n v="5353.45"/>
    <n v="5417.8"/>
    <n v="5306.35"/>
    <n v="5401.45"/>
    <n v="261052792"/>
    <n v="7982.22"/>
    <x v="7"/>
    <x v="3"/>
    <s v="Tue"/>
    <s v="Aug-2013"/>
    <s v=""/>
    <n v="48"/>
    <n v="8.9661806872203906E-3"/>
    <x v="0"/>
    <n v="-13.300000000000182"/>
    <n v="-2.4562537513274263E-3"/>
    <x v="1"/>
  </r>
  <r>
    <d v="2013-08-19T00:00:00"/>
    <n v="5497.55"/>
    <n v="5499.65"/>
    <n v="5360.65"/>
    <n v="5414.75"/>
    <n v="219672819"/>
    <n v="6713.03"/>
    <x v="7"/>
    <x v="3"/>
    <s v="Mon"/>
    <s v="Aug-2013"/>
    <s v=""/>
    <n v="-82.800000000000182"/>
    <n v="-1.5061254558848974E-2"/>
    <x v="2"/>
    <n v="-93.100000000000364"/>
    <n v="-1.6903147326089191E-2"/>
    <x v="0"/>
  </r>
  <r>
    <d v="2013-08-16T00:00:00"/>
    <n v="5705.45"/>
    <n v="5716.6"/>
    <n v="5496.05"/>
    <n v="5507.85"/>
    <n v="248094094"/>
    <n v="8807.27"/>
    <x v="7"/>
    <x v="3"/>
    <s v="Fri"/>
    <s v="Aug-2013"/>
    <s v=""/>
    <n v="-197.59999999999945"/>
    <n v="-3.4633552129980885E-2"/>
    <x v="3"/>
    <n v="-234.44999999999982"/>
    <n v="-4.0828587848074784E-2"/>
    <x v="5"/>
  </r>
  <r>
    <d v="2013-08-14T00:00:00"/>
    <n v="5715.4"/>
    <n v="5754.55"/>
    <n v="5690.2"/>
    <n v="5742.3"/>
    <n v="223656483"/>
    <n v="6970.2"/>
    <x v="7"/>
    <x v="3"/>
    <s v="Wed"/>
    <s v="Aug-2013"/>
    <s v=""/>
    <n v="26.900000000000546"/>
    <n v="4.7065822164678844E-3"/>
    <x v="0"/>
    <n v="43"/>
    <n v="7.5447862018142575E-3"/>
    <x v="1"/>
  </r>
  <r>
    <d v="2013-08-13T00:00:00"/>
    <n v="5600.25"/>
    <n v="5704.75"/>
    <n v="5578.9"/>
    <n v="5699.3"/>
    <n v="222997337"/>
    <n v="7073.34"/>
    <x v="7"/>
    <x v="3"/>
    <s v="Tue"/>
    <s v="Aug-2013"/>
    <s v=""/>
    <n v="99.050000000000182"/>
    <n v="1.7686710414713661E-2"/>
    <x v="2"/>
    <n v="86.900000000000546"/>
    <n v="1.548357209037142E-2"/>
    <x v="0"/>
  </r>
  <r>
    <d v="2013-08-12T00:00:00"/>
    <n v="5606.7"/>
    <n v="5644.1"/>
    <n v="5557.1"/>
    <n v="5612.4"/>
    <n v="195708484"/>
    <n v="7063.92"/>
    <x v="7"/>
    <x v="3"/>
    <s v="Mon"/>
    <s v="Aug-2013"/>
    <s v=""/>
    <n v="5.6999999999998181"/>
    <n v="1.0166408047514257E-3"/>
    <x v="0"/>
    <n v="46.75"/>
    <n v="8.3997376766415423E-3"/>
    <x v="1"/>
  </r>
  <r>
    <d v="2013-08-08T00:00:00"/>
    <n v="5510.05"/>
    <n v="5577.6"/>
    <n v="5510.05"/>
    <n v="5565.65"/>
    <n v="204918722"/>
    <n v="6968.85"/>
    <x v="7"/>
    <x v="3"/>
    <s v="Thu"/>
    <s v="Aug-2013"/>
    <s v="Expiry"/>
    <n v="55.599999999999454"/>
    <n v="1.0090652534913376E-2"/>
    <x v="2"/>
    <n v="46.549999999999272"/>
    <n v="8.4343461796306043E-3"/>
    <x v="1"/>
  </r>
  <r>
    <d v="2013-08-07T00:00:00"/>
    <n v="5549.3"/>
    <n v="5561.45"/>
    <n v="5486.85"/>
    <n v="5519.1"/>
    <n v="245010773"/>
    <n v="7725.23"/>
    <x v="7"/>
    <x v="3"/>
    <s v="Wed"/>
    <s v="Aug-2013"/>
    <s v=""/>
    <n v="-30.199999999999818"/>
    <n v="-5.4421278359432388E-3"/>
    <x v="0"/>
    <n v="-23.149999999999636"/>
    <n v="-4.1770039243988694E-3"/>
    <x v="1"/>
  </r>
  <r>
    <d v="2013-08-06T00:00:00"/>
    <n v="5664.9"/>
    <n v="5664.9"/>
    <n v="5521.8"/>
    <n v="5542.25"/>
    <n v="216227972"/>
    <n v="6424.42"/>
    <x v="7"/>
    <x v="3"/>
    <s v="Tue"/>
    <s v="Aug-2013"/>
    <s v=""/>
    <n v="-122.64999999999964"/>
    <n v="-2.1650867623435478E-2"/>
    <x v="1"/>
    <n v="-143.14999999999964"/>
    <n v="-2.517852745629149E-2"/>
    <x v="2"/>
  </r>
  <r>
    <d v="2013-08-05T00:00:00"/>
    <n v="5682.4"/>
    <n v="5721"/>
    <n v="5661.5"/>
    <n v="5685.4"/>
    <n v="197167952"/>
    <n v="5575.21"/>
    <x v="7"/>
    <x v="3"/>
    <s v="Mon"/>
    <s v="Aug-2013"/>
    <s v=""/>
    <n v="3"/>
    <n v="5.2794593833591444E-4"/>
    <x v="0"/>
    <n v="7.5"/>
    <n v="1.3209109001567482E-3"/>
    <x v="1"/>
  </r>
  <r>
    <d v="2013-08-02T00:00:00"/>
    <n v="5750.05"/>
    <n v="5761.85"/>
    <n v="5649"/>
    <n v="5677.9"/>
    <n v="222494469"/>
    <n v="6350.26"/>
    <x v="7"/>
    <x v="3"/>
    <s v="Fri"/>
    <s v="Aug-2013"/>
    <s v=""/>
    <n v="-72.150000000000546"/>
    <n v="-1.2547716976374213E-2"/>
    <x v="2"/>
    <n v="-49.950000000000728"/>
    <n v="-8.7205495953980514E-3"/>
    <x v="1"/>
  </r>
  <r>
    <d v="2013-08-01T00:00:00"/>
    <n v="5776.9"/>
    <n v="5808.5"/>
    <n v="5676.85"/>
    <n v="5727.85"/>
    <n v="216762208"/>
    <n v="7164.04"/>
    <x v="7"/>
    <x v="3"/>
    <s v="Thu"/>
    <s v="Aug-2013"/>
    <s v="Expiry"/>
    <n v="-49.049999999999272"/>
    <n v="-8.4907130121690318E-3"/>
    <x v="0"/>
    <n v="-14.149999999999636"/>
    <n v="-2.4642981539532631E-3"/>
    <x v="1"/>
  </r>
  <r>
    <d v="2013-07-31T00:00:00"/>
    <n v="5738.35"/>
    <n v="5752.1"/>
    <n v="5675.75"/>
    <n v="5742"/>
    <n v="235469131"/>
    <n v="8717.16"/>
    <x v="7"/>
    <x v="4"/>
    <s v="Wed"/>
    <s v="Jul-2013"/>
    <s v=""/>
    <n v="3.6499999999996362"/>
    <n v="6.3607134455019923E-4"/>
    <x v="0"/>
    <n v="-13.050000000000182"/>
    <n v="-2.2675736961451564E-3"/>
    <x v="1"/>
  </r>
  <r>
    <d v="2013-07-30T00:00:00"/>
    <n v="5836.05"/>
    <n v="5861.3"/>
    <n v="5747.6"/>
    <n v="5755.05"/>
    <n v="181489174"/>
    <n v="6006.91"/>
    <x v="7"/>
    <x v="4"/>
    <s v="Tue"/>
    <s v="Jul-2013"/>
    <s v=""/>
    <n v="-81"/>
    <n v="-1.3879250520471894E-2"/>
    <x v="2"/>
    <n v="-76.599999999999454"/>
    <n v="-1.3135219020345779E-2"/>
    <x v="0"/>
  </r>
  <r>
    <d v="2013-07-29T00:00:00"/>
    <n v="5869.95"/>
    <n v="5886"/>
    <n v="5825.8"/>
    <n v="5831.65"/>
    <n v="173430612"/>
    <n v="4812.3"/>
    <x v="7"/>
    <x v="4"/>
    <s v="Mon"/>
    <s v="Jul-2013"/>
    <s v=""/>
    <n v="-38.300000000000182"/>
    <n v="-6.5247574510856454E-3"/>
    <x v="0"/>
    <n v="-54.550000000000182"/>
    <n v="-9.2674390948320109E-3"/>
    <x v="1"/>
  </r>
  <r>
    <d v="2013-07-26T00:00:00"/>
    <n v="5937.95"/>
    <n v="5944.5"/>
    <n v="5869.5"/>
    <n v="5886.2"/>
    <n v="174535664"/>
    <n v="6419.86"/>
    <x v="7"/>
    <x v="4"/>
    <s v="Fri"/>
    <s v="Jul-2013"/>
    <s v=""/>
    <n v="-51.75"/>
    <n v="-8.7151289586473446E-3"/>
    <x v="0"/>
    <n v="-21.300000000000182"/>
    <n v="-3.6055861193398531E-3"/>
    <x v="1"/>
  </r>
  <r>
    <d v="2013-07-25T00:00:00"/>
    <n v="5970.4"/>
    <n v="5990.65"/>
    <n v="5896.4"/>
    <n v="5907.5"/>
    <n v="237081135"/>
    <n v="8762.77"/>
    <x v="7"/>
    <x v="4"/>
    <s v="Thu"/>
    <s v="Jul-2013"/>
    <s v="Expiry"/>
    <n v="-62.899999999999636"/>
    <n v="-1.0535307517084222E-2"/>
    <x v="2"/>
    <n v="-83"/>
    <n v="-1.3855270845505384E-2"/>
    <x v="0"/>
  </r>
  <r>
    <d v="2013-07-24T00:00:00"/>
    <n v="6032.2"/>
    <n v="6047.25"/>
    <n v="5962.6"/>
    <n v="5990.5"/>
    <n v="151931749"/>
    <n v="6413.64"/>
    <x v="7"/>
    <x v="4"/>
    <s v="Wed"/>
    <s v="Jul-2013"/>
    <s v=""/>
    <n v="-41.699999999999818"/>
    <n v="-6.912900765889695E-3"/>
    <x v="0"/>
    <n v="-87.300000000000182"/>
    <n v="-1.4363750041133334E-2"/>
    <x v="0"/>
  </r>
  <r>
    <d v="2013-07-23T00:00:00"/>
    <n v="6064.3"/>
    <n v="6093.35"/>
    <n v="6061.3"/>
    <n v="6077.8"/>
    <n v="126469251"/>
    <n v="5459.62"/>
    <x v="7"/>
    <x v="4"/>
    <s v="Tue"/>
    <s v="Jul-2013"/>
    <s v=""/>
    <n v="13.5"/>
    <n v="2.2261431657404811E-3"/>
    <x v="0"/>
    <n v="46"/>
    <n v="7.6262475546271429E-3"/>
    <x v="1"/>
  </r>
  <r>
    <d v="2013-07-22T00:00:00"/>
    <n v="6009.75"/>
    <n v="6064.15"/>
    <n v="6004.25"/>
    <n v="6031.8"/>
    <n v="115168337"/>
    <n v="5117.1899999999996"/>
    <x v="7"/>
    <x v="4"/>
    <s v="Mon"/>
    <s v="Jul-2013"/>
    <s v=""/>
    <n v="22.050000000000182"/>
    <n v="3.6690378135530066E-3"/>
    <x v="0"/>
    <n v="2.6000000000003638"/>
    <n v="4.3123465799780464E-4"/>
    <x v="1"/>
  </r>
  <r>
    <d v="2013-07-19T00:00:00"/>
    <n v="6057.2"/>
    <n v="6066.85"/>
    <n v="6020.25"/>
    <n v="6029.2"/>
    <n v="163311714"/>
    <n v="7987.75"/>
    <x v="7"/>
    <x v="4"/>
    <s v="Fri"/>
    <s v="Jul-2013"/>
    <s v=""/>
    <n v="-28"/>
    <n v="-4.6225979000198113E-3"/>
    <x v="0"/>
    <n v="-8.8500000000003638"/>
    <n v="-1.4657049875374274E-3"/>
    <x v="1"/>
  </r>
  <r>
    <d v="2013-07-18T00:00:00"/>
    <n v="5984.7"/>
    <n v="6051.1"/>
    <n v="5974.55"/>
    <n v="6038.05"/>
    <n v="171728134"/>
    <n v="7774.83"/>
    <x v="7"/>
    <x v="4"/>
    <s v="Thu"/>
    <s v="Jul-2013"/>
    <s v="Expiry"/>
    <n v="53.350000000000364"/>
    <n v="8.9143983825422102E-3"/>
    <x v="0"/>
    <n v="64.75"/>
    <n v="1.0839904240537056E-2"/>
    <x v="0"/>
  </r>
  <r>
    <d v="2013-07-17T00:00:00"/>
    <n v="5972.25"/>
    <n v="5989.8"/>
    <n v="5926.75"/>
    <n v="5973.3"/>
    <n v="191516153"/>
    <n v="8349.59"/>
    <x v="7"/>
    <x v="4"/>
    <s v="Wed"/>
    <s v="Jul-2013"/>
    <s v=""/>
    <n v="1.0500000000001819"/>
    <n v="1.7581313575288743E-4"/>
    <x v="0"/>
    <n v="18.050000000000182"/>
    <n v="3.030939087359923E-3"/>
    <x v="1"/>
  </r>
  <r>
    <d v="2013-07-16T00:00:00"/>
    <n v="5930.8"/>
    <n v="5966.05"/>
    <n v="5910.95"/>
    <n v="5955.25"/>
    <n v="151162819"/>
    <n v="5915.8"/>
    <x v="7"/>
    <x v="4"/>
    <s v="Tue"/>
    <s v="Jul-2013"/>
    <s v=""/>
    <n v="24.449999999999818"/>
    <n v="4.1225467053348317E-3"/>
    <x v="0"/>
    <n v="-75.550000000000182"/>
    <n v="-1.2527359554288018E-2"/>
    <x v="0"/>
  </r>
  <r>
    <d v="2013-07-15T00:00:00"/>
    <n v="5991.2"/>
    <n v="6038.2"/>
    <n v="5980.95"/>
    <n v="6030.8"/>
    <n v="116275729"/>
    <n v="4641.97"/>
    <x v="7"/>
    <x v="4"/>
    <s v="Mon"/>
    <s v="Jul-2013"/>
    <s v=""/>
    <n v="39.600000000000364"/>
    <n v="6.6096942181867345E-3"/>
    <x v="0"/>
    <n v="21.800000000000182"/>
    <n v="3.6278914960892299E-3"/>
    <x v="1"/>
  </r>
  <r>
    <d v="2013-07-12T00:00:00"/>
    <n v="6000.5"/>
    <n v="6019"/>
    <n v="5951.15"/>
    <n v="6009"/>
    <n v="127707078"/>
    <n v="6591.27"/>
    <x v="7"/>
    <x v="4"/>
    <s v="Fri"/>
    <s v="Jul-2013"/>
    <s v=""/>
    <n v="8.5"/>
    <n v="1.4165486209482543E-3"/>
    <x v="0"/>
    <n v="73.899999999999636"/>
    <n v="1.2451348755707508E-2"/>
    <x v="0"/>
  </r>
  <r>
    <d v="2013-07-11T00:00:00"/>
    <n v="5894.5"/>
    <n v="5948.85"/>
    <n v="5887.95"/>
    <n v="5935.1"/>
    <n v="120195681"/>
    <n v="4882.29"/>
    <x v="7"/>
    <x v="4"/>
    <s v="Thu"/>
    <s v="Jul-2013"/>
    <s v="Expiry"/>
    <n v="40.600000000000364"/>
    <n v="6.8877767410298356E-3"/>
    <x v="0"/>
    <n v="118.40000000000055"/>
    <n v="2.0355184210978827E-2"/>
    <x v="2"/>
  </r>
  <r>
    <d v="2013-07-10T00:00:00"/>
    <n v="5869.9"/>
    <n v="5879.35"/>
    <n v="5802.85"/>
    <n v="5816.7"/>
    <n v="117516350"/>
    <n v="4820.53"/>
    <x v="7"/>
    <x v="4"/>
    <s v="Wed"/>
    <s v="Jul-2013"/>
    <s v=""/>
    <n v="-53.199999999999818"/>
    <n v="-9.0631867663844047E-3"/>
    <x v="0"/>
    <n v="-42.300000000000182"/>
    <n v="-7.2196620583717666E-3"/>
    <x v="1"/>
  </r>
  <r>
    <d v="2013-07-09T00:00:00"/>
    <n v="5834.6"/>
    <n v="5864.95"/>
    <n v="5834.6"/>
    <n v="5859"/>
    <n v="110427867"/>
    <n v="4661.55"/>
    <x v="7"/>
    <x v="4"/>
    <s v="Tue"/>
    <s v="Jul-2013"/>
    <s v=""/>
    <n v="24.399999999999636"/>
    <n v="4.1819490624892255E-3"/>
    <x v="0"/>
    <n v="47.449999999999818"/>
    <n v="8.1647753181164785E-3"/>
    <x v="1"/>
  </r>
  <r>
    <d v="2013-07-08T00:00:00"/>
    <n v="5833.15"/>
    <n v="5833.85"/>
    <n v="5775.55"/>
    <n v="5811.55"/>
    <n v="127624733"/>
    <n v="4823.5200000000004"/>
    <x v="7"/>
    <x v="4"/>
    <s v="Mon"/>
    <s v="Jul-2013"/>
    <s v=""/>
    <n v="-21.599999999999454"/>
    <n v="-3.7029735220248847E-3"/>
    <x v="0"/>
    <n v="-56.349999999999454"/>
    <n v="-9.6030948039331713E-3"/>
    <x v="1"/>
  </r>
  <r>
    <d v="2013-07-05T00:00:00"/>
    <n v="5889.95"/>
    <n v="5900.45"/>
    <n v="5858.45"/>
    <n v="5867.9"/>
    <n v="123586417"/>
    <n v="4303.93"/>
    <x v="7"/>
    <x v="4"/>
    <s v="Fri"/>
    <s v="Jul-2013"/>
    <s v=""/>
    <n v="-22.050000000000182"/>
    <n v="-3.7436650565794588E-3"/>
    <x v="0"/>
    <n v="30.949999999999818"/>
    <n v="5.3024267811099665E-3"/>
    <x v="1"/>
  </r>
  <r>
    <d v="2013-07-04T00:00:00"/>
    <n v="5794.75"/>
    <n v="5848.2"/>
    <n v="5786.05"/>
    <n v="5836.95"/>
    <n v="151929179"/>
    <n v="5429.87"/>
    <x v="7"/>
    <x v="4"/>
    <s v="Thu"/>
    <s v="Jul-2013"/>
    <s v="Expiry"/>
    <n v="42.199999999999818"/>
    <n v="7.2824539453815642E-3"/>
    <x v="0"/>
    <n v="66.050000000000182"/>
    <n v="1.1445355143911727E-2"/>
    <x v="0"/>
  </r>
  <r>
    <d v="2013-07-03T00:00:00"/>
    <n v="5811.95"/>
    <n v="5815"/>
    <n v="5760.4"/>
    <n v="5770.9"/>
    <n v="160523863"/>
    <n v="5219.24"/>
    <x v="7"/>
    <x v="4"/>
    <s v="Wed"/>
    <s v="Jul-2013"/>
    <s v=""/>
    <n v="-41.050000000000182"/>
    <n v="-7.0630339214893768E-3"/>
    <x v="0"/>
    <n v="-86.650000000000546"/>
    <n v="-1.4792874153869885E-2"/>
    <x v="0"/>
  </r>
  <r>
    <d v="2013-07-02T00:00:00"/>
    <n v="5885.5"/>
    <n v="5898.8"/>
    <n v="5852.3"/>
    <n v="5857.55"/>
    <n v="145721790"/>
    <n v="5163.09"/>
    <x v="7"/>
    <x v="4"/>
    <s v="Tue"/>
    <s v="Jul-2013"/>
    <s v=""/>
    <n v="-27.949999999999818"/>
    <n v="-4.7489593067708471E-3"/>
    <x v="0"/>
    <n v="-41.300000000000182"/>
    <n v="-7.0013646727752326E-3"/>
    <x v="1"/>
  </r>
  <r>
    <d v="2013-07-01T00:00:00"/>
    <n v="5834.1"/>
    <n v="5904.35"/>
    <n v="5822.2"/>
    <n v="5898.85"/>
    <n v="144794030"/>
    <n v="5405.72"/>
    <x v="7"/>
    <x v="4"/>
    <s v="Mon"/>
    <s v="Jul-2013"/>
    <s v=""/>
    <n v="64.75"/>
    <n v="1.1098541334567455E-2"/>
    <x v="2"/>
    <n v="56.650000000000546"/>
    <n v="9.6966896032317524E-3"/>
    <x v="1"/>
  </r>
  <r>
    <d v="2013-06-28T00:00:00"/>
    <n v="5749.5"/>
    <n v="5852.95"/>
    <n v="5749.5"/>
    <n v="5842.2"/>
    <n v="214402430"/>
    <n v="8753.33"/>
    <x v="7"/>
    <x v="5"/>
    <s v="Fri"/>
    <s v="Jun-2013"/>
    <s v=""/>
    <n v="92.699999999999818"/>
    <n v="1.612314114270803E-2"/>
    <x v="2"/>
    <n v="159.84999999999945"/>
    <n v="2.8130966941494178E-2"/>
    <x v="2"/>
  </r>
  <r>
    <d v="2013-06-27T00:00:00"/>
    <n v="5647.95"/>
    <n v="5699.35"/>
    <n v="5630.95"/>
    <n v="5682.35"/>
    <n v="239029425"/>
    <n v="9184.2900000000009"/>
    <x v="7"/>
    <x v="5"/>
    <s v="Thu"/>
    <s v="Jun-2013"/>
    <s v="Expiry"/>
    <n v="34.400000000000546"/>
    <n v="6.0907054772086416E-3"/>
    <x v="0"/>
    <n v="93.650000000000546"/>
    <n v="1.6757027573496619E-2"/>
    <x v="0"/>
  </r>
  <r>
    <d v="2013-06-26T00:00:00"/>
    <n v="5627.95"/>
    <n v="5635.25"/>
    <n v="5579.35"/>
    <n v="5588.7"/>
    <n v="160095940"/>
    <n v="5939.3"/>
    <x v="7"/>
    <x v="5"/>
    <s v="Wed"/>
    <s v="Jun-2013"/>
    <s v=""/>
    <n v="-39.25"/>
    <n v="-6.9741202391634611E-3"/>
    <x v="0"/>
    <n v="-20.400000000000546"/>
    <n v="-3.636947103813543E-3"/>
    <x v="1"/>
  </r>
  <r>
    <d v="2013-06-25T00:00:00"/>
    <n v="5606.95"/>
    <n v="5666.25"/>
    <n v="5570.25"/>
    <n v="5609.1"/>
    <n v="196571543"/>
    <n v="6792.49"/>
    <x v="7"/>
    <x v="5"/>
    <s v="Tue"/>
    <s v="Jun-2013"/>
    <s v=""/>
    <n v="2.1500000000005457"/>
    <n v="3.8345267926422489E-4"/>
    <x v="0"/>
    <n v="18.850000000000364"/>
    <n v="3.3719422208309761E-3"/>
    <x v="1"/>
  </r>
  <r>
    <d v="2013-06-24T00:00:00"/>
    <n v="5638.05"/>
    <n v="5640"/>
    <n v="5566.25"/>
    <n v="5590.25"/>
    <n v="193488581"/>
    <n v="6308.88"/>
    <x v="7"/>
    <x v="5"/>
    <s v="Mon"/>
    <s v="Jun-2013"/>
    <s v=""/>
    <n v="-47.800000000000182"/>
    <n v="-8.4781085659049113E-3"/>
    <x v="0"/>
    <n v="-77.399999999999636"/>
    <n v="-1.3656453733028618E-2"/>
    <x v="0"/>
  </r>
  <r>
    <d v="2013-06-21T00:00:00"/>
    <n v="5639.9"/>
    <n v="5686.15"/>
    <n v="5616.85"/>
    <n v="5667.65"/>
    <n v="182410583"/>
    <n v="6697.18"/>
    <x v="7"/>
    <x v="5"/>
    <s v="Fri"/>
    <s v="Jun-2013"/>
    <s v=""/>
    <n v="27.75"/>
    <n v="4.9203000053192432E-3"/>
    <x v="0"/>
    <n v="11.75"/>
    <n v="2.0774766173376476E-3"/>
    <x v="1"/>
  </r>
  <r>
    <d v="2013-06-20T00:00:00"/>
    <n v="5754.15"/>
    <n v="5755"/>
    <n v="5645.65"/>
    <n v="5655.9"/>
    <n v="198400131"/>
    <n v="7148"/>
    <x v="7"/>
    <x v="5"/>
    <s v="Thu"/>
    <s v="Jun-2013"/>
    <s v="Expiry"/>
    <n v="-98.25"/>
    <n v="-1.7074633090899613E-2"/>
    <x v="2"/>
    <n v="-166.35000000000036"/>
    <n v="-2.8571428571428633E-2"/>
    <x v="2"/>
  </r>
  <r>
    <d v="2013-06-19T00:00:00"/>
    <n v="5805.75"/>
    <n v="5828.4"/>
    <n v="5777.9"/>
    <n v="5822.25"/>
    <n v="115539008"/>
    <n v="4643.17"/>
    <x v="7"/>
    <x v="5"/>
    <s v="Wed"/>
    <s v="Jun-2013"/>
    <s v=""/>
    <n v="16.5"/>
    <n v="2.842010076217543E-3"/>
    <x v="0"/>
    <n v="8.6499999999996362"/>
    <n v="1.4878904637401328E-3"/>
    <x v="1"/>
  </r>
  <r>
    <d v="2013-06-18T00:00:00"/>
    <n v="5841.9"/>
    <n v="5863.4"/>
    <n v="5804.3"/>
    <n v="5813.6"/>
    <n v="117541145"/>
    <n v="4591.91"/>
    <x v="7"/>
    <x v="5"/>
    <s v="Tue"/>
    <s v="Jun-2013"/>
    <s v=""/>
    <n v="-28.299999999999272"/>
    <n v="-4.8443143497833366E-3"/>
    <x v="0"/>
    <n v="-36.449999999999818"/>
    <n v="-6.2307159767864915E-3"/>
    <x v="1"/>
  </r>
  <r>
    <d v="2013-06-17T00:00:00"/>
    <n v="5820.4"/>
    <n v="5854.9"/>
    <n v="5770.25"/>
    <n v="5850.05"/>
    <n v="107160887"/>
    <n v="4560.84"/>
    <x v="7"/>
    <x v="5"/>
    <s v="Mon"/>
    <s v="Jun-2013"/>
    <s v=""/>
    <n v="29.650000000000546"/>
    <n v="5.0941516047008023E-3"/>
    <x v="0"/>
    <n v="41.650000000000546"/>
    <n v="7.1706494043110918E-3"/>
    <x v="1"/>
  </r>
  <r>
    <d v="2013-06-14T00:00:00"/>
    <n v="5748.95"/>
    <n v="5819.4"/>
    <n v="5739.4"/>
    <n v="5808.4"/>
    <n v="124410018"/>
    <n v="5121.33"/>
    <x v="7"/>
    <x v="5"/>
    <s v="Fri"/>
    <s v="Jun-2013"/>
    <s v=""/>
    <n v="59.449999999999818"/>
    <n v="1.0341018794736399E-2"/>
    <x v="2"/>
    <n v="109.29999999999927"/>
    <n v="1.9178466775455646E-2"/>
    <x v="0"/>
  </r>
  <r>
    <d v="2013-06-13T00:00:00"/>
    <n v="5709.35"/>
    <n v="5729.85"/>
    <n v="5683.1"/>
    <n v="5699.1"/>
    <n v="142041404"/>
    <n v="5462.45"/>
    <x v="7"/>
    <x v="5"/>
    <s v="Thu"/>
    <s v="Jun-2013"/>
    <s v="Expiry"/>
    <n v="-10.25"/>
    <n v="-1.7953006909718267E-3"/>
    <x v="0"/>
    <n v="-61.099999999999454"/>
    <n v="-1.0607270580882514E-2"/>
    <x v="0"/>
  </r>
  <r>
    <d v="2013-06-12T00:00:00"/>
    <n v="5771.75"/>
    <n v="5792.9"/>
    <n v="5738.6"/>
    <n v="5760.2"/>
    <n v="140394424"/>
    <n v="5894.04"/>
    <x v="7"/>
    <x v="5"/>
    <s v="Wed"/>
    <s v="Jun-2013"/>
    <s v=""/>
    <n v="-11.550000000000182"/>
    <n v="-2.0011261749036569E-3"/>
    <x v="0"/>
    <n v="-28.600000000000364"/>
    <n v="-4.9405749032615329E-3"/>
    <x v="1"/>
  </r>
  <r>
    <d v="2013-06-11T00:00:00"/>
    <n v="5848.75"/>
    <n v="5868.05"/>
    <n v="5780.35"/>
    <n v="5788.8"/>
    <n v="180902123"/>
    <n v="6695.57"/>
    <x v="7"/>
    <x v="5"/>
    <s v="Tue"/>
    <s v="Jun-2013"/>
    <s v=""/>
    <n v="-59.949999999999818"/>
    <n v="-1.0250053430220101E-2"/>
    <x v="2"/>
    <n v="-89.199999999999818"/>
    <n v="-1.5175229669955737E-2"/>
    <x v="0"/>
  </r>
  <r>
    <d v="2013-06-10T00:00:00"/>
    <n v="5907.9"/>
    <n v="5931.65"/>
    <n v="5857.4"/>
    <n v="5878"/>
    <n v="100130739"/>
    <n v="4304.75"/>
    <x v="7"/>
    <x v="5"/>
    <s v="Mon"/>
    <s v="Jun-2013"/>
    <s v=""/>
    <n v="-29.899999999999636"/>
    <n v="-5.0610199901825756E-3"/>
    <x v="0"/>
    <n v="-3"/>
    <n v="-5.1011732698520663E-4"/>
    <x v="1"/>
  </r>
  <r>
    <d v="2013-06-07T00:00:00"/>
    <n v="5900.05"/>
    <n v="5972.7"/>
    <n v="5871.3"/>
    <n v="5881"/>
    <n v="118346364"/>
    <n v="4888.6499999999996"/>
    <x v="7"/>
    <x v="5"/>
    <s v="Fri"/>
    <s v="Jun-2013"/>
    <s v=""/>
    <n v="-19.050000000000182"/>
    <n v="-3.2287861967271771E-3"/>
    <x v="0"/>
    <n v="-40.399999999999636"/>
    <n v="-6.8227108454081194E-3"/>
    <x v="1"/>
  </r>
  <r>
    <d v="2013-06-06T00:00:00"/>
    <n v="5895"/>
    <n v="5956.55"/>
    <n v="5869.5"/>
    <n v="5921.4"/>
    <n v="114174694"/>
    <n v="4961.54"/>
    <x v="7"/>
    <x v="5"/>
    <s v="Thu"/>
    <s v="Jun-2013"/>
    <s v="Expiry"/>
    <n v="26.399999999999636"/>
    <n v="4.4783715012722027E-3"/>
    <x v="0"/>
    <n v="-2.4500000000007276"/>
    <n v="-4.1358238307869503E-4"/>
    <x v="1"/>
  </r>
  <r>
    <d v="2013-06-05T00:00:00"/>
    <n v="5908.3"/>
    <n v="5935.2"/>
    <n v="5883.7"/>
    <n v="5923.85"/>
    <n v="110223279"/>
    <n v="4691.3900000000003"/>
    <x v="7"/>
    <x v="5"/>
    <s v="Wed"/>
    <s v="Jun-2013"/>
    <s v=""/>
    <n v="15.550000000000182"/>
    <n v="2.6318907299900446E-3"/>
    <x v="0"/>
    <n v="4.4000000000005457"/>
    <n v="7.4331230097400027E-4"/>
    <x v="1"/>
  </r>
  <r>
    <d v="2013-06-04T00:00:00"/>
    <n v="5941.1"/>
    <n v="5981.6"/>
    <n v="5910.25"/>
    <n v="5919.45"/>
    <n v="114450873"/>
    <n v="4990.51"/>
    <x v="7"/>
    <x v="5"/>
    <s v="Tue"/>
    <s v="Jun-2013"/>
    <s v=""/>
    <n v="-21.650000000000546"/>
    <n v="-3.6441063102793329E-3"/>
    <x v="0"/>
    <n v="-19.850000000000364"/>
    <n v="-3.3421446971865984E-3"/>
    <x v="1"/>
  </r>
  <r>
    <d v="2013-06-03T00:00:00"/>
    <n v="5997.35"/>
    <n v="6011"/>
    <n v="5916.35"/>
    <n v="5939.3"/>
    <n v="112123535"/>
    <n v="5702.24"/>
    <x v="7"/>
    <x v="5"/>
    <s v="Mon"/>
    <s v="Jun-2013"/>
    <s v=""/>
    <n v="-58.050000000000182"/>
    <n v="-9.6792750131308291E-3"/>
    <x v="0"/>
    <n v="-46.649999999999636"/>
    <n v="-7.7932491918575398E-3"/>
    <x v="1"/>
  </r>
  <r>
    <d v="2013-05-31T00:00:00"/>
    <n v="6098.7"/>
    <n v="6106.25"/>
    <n v="5975.55"/>
    <n v="5985.95"/>
    <n v="175311989"/>
    <n v="7223.11"/>
    <x v="7"/>
    <x v="6"/>
    <s v="Fri"/>
    <s v="May-2013"/>
    <s v=""/>
    <n v="-112.75"/>
    <n v="-1.8487546526308886E-2"/>
    <x v="2"/>
    <n v="-138.10000000000036"/>
    <n v="-2.2550436394216306E-2"/>
    <x v="2"/>
  </r>
  <r>
    <d v="2013-05-30T00:00:00"/>
    <n v="6072.15"/>
    <n v="6133.75"/>
    <n v="6072.15"/>
    <n v="6124.05"/>
    <n v="194092801"/>
    <n v="7794.82"/>
    <x v="7"/>
    <x v="6"/>
    <s v="Thu"/>
    <s v="May-2013"/>
    <s v="Expiry"/>
    <n v="51.900000000000546"/>
    <n v="8.5472196833083092E-3"/>
    <x v="0"/>
    <n v="19.75"/>
    <n v="3.2354242091640318E-3"/>
    <x v="1"/>
  </r>
  <r>
    <d v="2013-05-29T00:00:00"/>
    <n v="6120.45"/>
    <n v="6125.05"/>
    <n v="6069.8"/>
    <n v="6104.3"/>
    <n v="120205054"/>
    <n v="5135.8"/>
    <x v="7"/>
    <x v="6"/>
    <s v="Wed"/>
    <s v="May-2013"/>
    <s v=""/>
    <n v="-16.149999999999636"/>
    <n v="-2.638694867207417E-3"/>
    <x v="0"/>
    <n v="-6.9499999999998181"/>
    <n v="-1.1372468807526804E-3"/>
    <x v="1"/>
  </r>
  <r>
    <d v="2013-05-28T00:00:00"/>
    <n v="6086.35"/>
    <n v="6127.65"/>
    <n v="6055.4"/>
    <n v="6111.25"/>
    <n v="139668916"/>
    <n v="5481.14"/>
    <x v="7"/>
    <x v="6"/>
    <s v="Tue"/>
    <s v="May-2013"/>
    <s v=""/>
    <n v="24.899999999999636"/>
    <n v="4.0911219367929276E-3"/>
    <x v="0"/>
    <n v="28.100000000000364"/>
    <n v="4.6193172944938663E-3"/>
    <x v="1"/>
  </r>
  <r>
    <d v="2013-05-27T00:00:00"/>
    <n v="5989.4"/>
    <n v="6099.9"/>
    <n v="5975.55"/>
    <n v="6083.15"/>
    <n v="115115365"/>
    <n v="4961.1499999999996"/>
    <x v="7"/>
    <x v="6"/>
    <s v="Mon"/>
    <s v="May-2013"/>
    <s v=""/>
    <n v="93.75"/>
    <n v="1.5652653020335926E-2"/>
    <x v="2"/>
    <n v="99.599999999999454"/>
    <n v="1.664563678752571E-2"/>
    <x v="0"/>
  </r>
  <r>
    <d v="2013-05-24T00:00:00"/>
    <n v="6010.7"/>
    <n v="6015.3"/>
    <n v="5936.8"/>
    <n v="5983.55"/>
    <n v="161622562"/>
    <n v="6193"/>
    <x v="7"/>
    <x v="6"/>
    <s v="Fri"/>
    <s v="May-2013"/>
    <s v=""/>
    <n v="-27.149999999999636"/>
    <n v="-4.5169447818057193E-3"/>
    <x v="0"/>
    <n v="16.5"/>
    <n v="2.7651854769107013E-3"/>
    <x v="1"/>
  </r>
  <r>
    <d v="2013-05-23T00:00:00"/>
    <n v="6050.4"/>
    <n v="6081.45"/>
    <n v="5955.7"/>
    <n v="5967.05"/>
    <n v="198930489"/>
    <n v="8230.1"/>
    <x v="7"/>
    <x v="6"/>
    <s v="Thu"/>
    <s v="May-2013"/>
    <s v="Expiry"/>
    <n v="-83.349999999999454"/>
    <n v="-1.377594869760668E-2"/>
    <x v="2"/>
    <n v="-127.44999999999982"/>
    <n v="-2.0912297973582707E-2"/>
    <x v="2"/>
  </r>
  <r>
    <d v="2013-05-22T00:00:00"/>
    <n v="6127.05"/>
    <n v="6147.6"/>
    <n v="6074.45"/>
    <n v="6094.5"/>
    <n v="133763685"/>
    <n v="5837.19"/>
    <x v="7"/>
    <x v="6"/>
    <s v="Wed"/>
    <s v="May-2013"/>
    <s v=""/>
    <n v="-32.550000000000182"/>
    <n v="-5.3125076505006787E-3"/>
    <x v="0"/>
    <n v="-19.600000000000364"/>
    <n v="-3.2057048461752937E-3"/>
    <x v="1"/>
  </r>
  <r>
    <d v="2013-05-21T00:00:00"/>
    <n v="6152.35"/>
    <n v="6180.25"/>
    <n v="6102.35"/>
    <n v="6114.1"/>
    <n v="130589228"/>
    <n v="5122.71"/>
    <x v="7"/>
    <x v="6"/>
    <s v="Tue"/>
    <s v="May-2013"/>
    <s v=""/>
    <n v="-38.25"/>
    <n v="-6.217136541321608E-3"/>
    <x v="0"/>
    <n v="-42.799999999999272"/>
    <n v="-6.9515502931668978E-3"/>
    <x v="1"/>
  </r>
  <r>
    <d v="2013-05-20T00:00:00"/>
    <n v="6198"/>
    <n v="6229.45"/>
    <n v="6146.05"/>
    <n v="6156.9"/>
    <n v="122252978"/>
    <n v="5589.97"/>
    <x v="7"/>
    <x v="6"/>
    <s v="Mon"/>
    <s v="May-2013"/>
    <s v=""/>
    <n v="-41.100000000000364"/>
    <n v="-6.6311713455954116E-3"/>
    <x v="0"/>
    <n v="-30.400000000000546"/>
    <n v="-4.9132901265496335E-3"/>
    <x v="1"/>
  </r>
  <r>
    <d v="2013-05-17T00:00:00"/>
    <n v="6172.95"/>
    <n v="6199.95"/>
    <n v="6146.15"/>
    <n v="6187.3"/>
    <n v="147280254"/>
    <n v="5870.44"/>
    <x v="7"/>
    <x v="6"/>
    <s v="Fri"/>
    <s v="May-2013"/>
    <s v=""/>
    <n v="14.350000000000364"/>
    <n v="2.3246583886149027E-3"/>
    <x v="0"/>
    <n v="17.400000000000546"/>
    <n v="2.8201429520738662E-3"/>
    <x v="1"/>
  </r>
  <r>
    <d v="2013-05-16T00:00:00"/>
    <n v="6128.25"/>
    <n v="6187.3"/>
    <n v="6128.25"/>
    <n v="6169.9"/>
    <n v="158635506"/>
    <n v="6733.31"/>
    <x v="7"/>
    <x v="6"/>
    <s v="Thu"/>
    <s v="May-2013"/>
    <s v="Expiry"/>
    <n v="41.649999999999636"/>
    <n v="6.7963937502549072E-3"/>
    <x v="0"/>
    <n v="23.149999999999636"/>
    <n v="3.7662179200389856E-3"/>
    <x v="1"/>
  </r>
  <r>
    <d v="2013-05-15T00:00:00"/>
    <n v="6018.85"/>
    <n v="6157.1"/>
    <n v="6018.85"/>
    <n v="6146.75"/>
    <n v="153892843"/>
    <n v="7240.73"/>
    <x v="7"/>
    <x v="6"/>
    <s v="Wed"/>
    <s v="May-2013"/>
    <s v=""/>
    <n v="127.89999999999964"/>
    <n v="2.1249906543608768E-2"/>
    <x v="1"/>
    <n v="151.35000000000036"/>
    <n v="2.5244354004737027E-2"/>
    <x v="2"/>
  </r>
  <r>
    <d v="2013-05-14T00:00:00"/>
    <n v="5989.7"/>
    <n v="6026.2"/>
    <n v="5970.05"/>
    <n v="5995.4"/>
    <n v="119265483"/>
    <n v="4921.6499999999996"/>
    <x v="7"/>
    <x v="6"/>
    <s v="Tue"/>
    <s v="May-2013"/>
    <s v=""/>
    <n v="5.6999999999998181"/>
    <n v="9.5163363774476489E-4"/>
    <x v="0"/>
    <n v="14.949999999999818"/>
    <n v="2.4998118870653242E-3"/>
    <x v="1"/>
  </r>
  <r>
    <d v="2013-05-13T00:00:00"/>
    <n v="6098.2"/>
    <n v="6104.95"/>
    <n v="5972.9"/>
    <n v="5980.45"/>
    <n v="107948706"/>
    <n v="4633.05"/>
    <x v="7"/>
    <x v="6"/>
    <s v="Mon"/>
    <s v="May-2013"/>
    <s v=""/>
    <n v="-117.75"/>
    <n v="-1.9308976419271262E-2"/>
    <x v="2"/>
    <n v="-126.80000000000018"/>
    <n v="-2.0762208850137163E-2"/>
    <x v="2"/>
  </r>
  <r>
    <d v="2013-05-11T00:00:00"/>
    <n v="6088.2"/>
    <n v="6114.55"/>
    <n v="6084.15"/>
    <n v="6107.25"/>
    <n v="7991165"/>
    <n v="355.74"/>
    <x v="7"/>
    <x v="6"/>
    <s v="Sat"/>
    <s v="May-2013"/>
    <s v=""/>
    <n v="19.050000000000182"/>
    <n v="3.1290036463979803E-3"/>
    <x v="0"/>
    <n v="12.5"/>
    <n v="2.0509454858689854E-3"/>
    <x v="1"/>
  </r>
  <r>
    <d v="2013-05-10T00:00:00"/>
    <n v="6046.25"/>
    <n v="6105.3"/>
    <n v="6045.6"/>
    <n v="6094.75"/>
    <n v="111351573"/>
    <n v="5162.22"/>
    <x v="7"/>
    <x v="6"/>
    <s v="Fri"/>
    <s v="May-2013"/>
    <s v=""/>
    <n v="48.5"/>
    <n v="8.021500930328716E-3"/>
    <x v="0"/>
    <n v="44.600000000000364"/>
    <n v="7.3717180565771702E-3"/>
    <x v="1"/>
  </r>
  <r>
    <d v="2013-05-09T00:00:00"/>
    <n v="6078.35"/>
    <n v="6084.7"/>
    <n v="6040.45"/>
    <n v="6050.15"/>
    <n v="109997276"/>
    <n v="5164.76"/>
    <x v="7"/>
    <x v="6"/>
    <s v="Thu"/>
    <s v="May-2013"/>
    <s v="Expiry"/>
    <n v="-28.200000000000728"/>
    <n v="-4.6394169470334425E-3"/>
    <x v="0"/>
    <n v="-19.150000000000546"/>
    <n v="-3.1552238314139268E-3"/>
    <x v="1"/>
  </r>
  <r>
    <d v="2013-05-08T00:00:00"/>
    <n v="6064.15"/>
    <n v="6083.55"/>
    <n v="6024.95"/>
    <n v="6069.3"/>
    <n v="122278698"/>
    <n v="5159.97"/>
    <x v="7"/>
    <x v="6"/>
    <s v="Wed"/>
    <s v="May-2013"/>
    <s v=""/>
    <n v="5.1500000000005457"/>
    <n v="8.4925339907498097E-4"/>
    <x v="0"/>
    <n v="25.75"/>
    <n v="4.2607407897676036E-3"/>
    <x v="1"/>
  </r>
  <r>
    <d v="2013-05-07T00:00:00"/>
    <n v="5983.45"/>
    <n v="6050.5"/>
    <n v="5982.95"/>
    <n v="6043.55"/>
    <n v="136372981"/>
    <n v="5572.16"/>
    <x v="7"/>
    <x v="6"/>
    <s v="Tue"/>
    <s v="May-2013"/>
    <s v=""/>
    <n v="60.100000000000364"/>
    <n v="1.0044372393853106E-2"/>
    <x v="2"/>
    <n v="72.5"/>
    <n v="1.2141918088108456E-2"/>
    <x v="0"/>
  </r>
  <r>
    <d v="2013-05-06T00:00:00"/>
    <n v="5944.9"/>
    <n v="5976.5"/>
    <n v="5928.45"/>
    <n v="5971.05"/>
    <n v="110166713"/>
    <n v="4612.49"/>
    <x v="7"/>
    <x v="6"/>
    <s v="Mon"/>
    <s v="May-2013"/>
    <s v=""/>
    <n v="26.150000000000546"/>
    <n v="4.3987283217548738E-3"/>
    <x v="0"/>
    <n v="27.050000000000182"/>
    <n v="4.5508075370121435E-3"/>
    <x v="1"/>
  </r>
  <r>
    <d v="2013-05-03T00:00:00"/>
    <n v="5993.5"/>
    <n v="6000.3"/>
    <n v="5930.15"/>
    <n v="5944"/>
    <n v="145754275"/>
    <n v="6590.91"/>
    <x v="7"/>
    <x v="6"/>
    <s v="Fri"/>
    <s v="May-2013"/>
    <s v=""/>
    <n v="-49.5"/>
    <n v="-8.2589471927921911E-3"/>
    <x v="0"/>
    <n v="-55.350000000000364"/>
    <n v="-9.225999483277415E-3"/>
    <x v="1"/>
  </r>
  <r>
    <d v="2013-05-02T00:00:00"/>
    <n v="5911.4"/>
    <n v="6019.45"/>
    <n v="5910.95"/>
    <n v="5999.35"/>
    <n v="162376438"/>
    <n v="7277.43"/>
    <x v="7"/>
    <x v="6"/>
    <s v="Thu"/>
    <s v="May-2013"/>
    <s v="Expiry"/>
    <n v="87.950000000000728"/>
    <n v="1.4878032276618184E-2"/>
    <x v="2"/>
    <n v="69.150000000000546"/>
    <n v="1.166065225456149E-2"/>
    <x v="0"/>
  </r>
  <r>
    <d v="2013-04-30T00:00:00"/>
    <n v="5932.6"/>
    <n v="5962.3"/>
    <n v="5867.8"/>
    <n v="5930.2"/>
    <n v="153186197"/>
    <n v="6699.02"/>
    <x v="7"/>
    <x v="7"/>
    <s v="Tue"/>
    <s v="Apr-2013"/>
    <s v=""/>
    <n v="-2.4000000000005457"/>
    <n v="-4.0454438188998844E-4"/>
    <x v="0"/>
    <n v="26.099999999999454"/>
    <n v="4.4206568316931373E-3"/>
    <x v="1"/>
  </r>
  <r>
    <d v="2013-04-29T00:00:00"/>
    <n v="5877.6"/>
    <n v="5918.65"/>
    <n v="5868.8"/>
    <n v="5904.1"/>
    <n v="118882089"/>
    <n v="5364.86"/>
    <x v="7"/>
    <x v="7"/>
    <s v="Mon"/>
    <s v="Apr-2013"/>
    <s v=""/>
    <n v="26.5"/>
    <n v="4.5086429835306929E-3"/>
    <x v="0"/>
    <n v="32.650000000000546"/>
    <n v="5.5608069556924693E-3"/>
    <x v="1"/>
  </r>
  <r>
    <d v="2013-04-26T00:00:00"/>
    <n v="5899.75"/>
    <n v="5907.05"/>
    <n v="5860.5"/>
    <n v="5871.45"/>
    <n v="141311877"/>
    <n v="6840.01"/>
    <x v="7"/>
    <x v="7"/>
    <s v="Fri"/>
    <s v="Apr-2013"/>
    <s v=""/>
    <n v="-28.300000000000182"/>
    <n v="-4.7968134242976704E-3"/>
    <x v="0"/>
    <n v="-44.850000000000364"/>
    <n v="-7.5807514831905684E-3"/>
    <x v="1"/>
  </r>
  <r>
    <d v="2013-04-25T00:00:00"/>
    <n v="5856.1"/>
    <n v="5924.6"/>
    <n v="5853.3"/>
    <n v="5916.3"/>
    <n v="199597725"/>
    <n v="9211.66"/>
    <x v="7"/>
    <x v="7"/>
    <s v="Thu"/>
    <s v="Apr-2013"/>
    <s v="Expiry"/>
    <n v="60.199999999999818"/>
    <n v="1.0279879100425165E-2"/>
    <x v="2"/>
    <n v="79.400000000000546"/>
    <n v="1.3603111240555868E-2"/>
    <x v="0"/>
  </r>
  <r>
    <d v="2013-04-23T00:00:00"/>
    <n v="5843.1"/>
    <n v="5844.3"/>
    <n v="5791.55"/>
    <n v="5836.9"/>
    <n v="132218357"/>
    <n v="5366.87"/>
    <x v="7"/>
    <x v="7"/>
    <s v="Tue"/>
    <s v="Apr-2013"/>
    <s v=""/>
    <n v="-6.2000000000007276"/>
    <n v="-1.0610805907824146E-3"/>
    <x v="0"/>
    <n v="2.5"/>
    <n v="4.2849307555189911E-4"/>
    <x v="1"/>
  </r>
  <r>
    <d v="2013-04-22T00:00:00"/>
    <n v="5789.85"/>
    <n v="5844.85"/>
    <n v="5789.8"/>
    <n v="5834.4"/>
    <n v="135095797"/>
    <n v="6073.25"/>
    <x v="7"/>
    <x v="7"/>
    <s v="Mon"/>
    <s v="Apr-2013"/>
    <s v=""/>
    <n v="44.549999999999272"/>
    <n v="7.6944998575091354E-3"/>
    <x v="0"/>
    <n v="51.299999999999272"/>
    <n v="8.8706748975461731E-3"/>
    <x v="1"/>
  </r>
  <r>
    <d v="2013-04-18T00:00:00"/>
    <n v="5682.7"/>
    <n v="5794.35"/>
    <n v="5681.85"/>
    <n v="5783.1"/>
    <n v="149883469"/>
    <n v="6588.7"/>
    <x v="7"/>
    <x v="7"/>
    <s v="Thu"/>
    <s v="Apr-2013"/>
    <s v="Expiry"/>
    <n v="100.40000000000055"/>
    <n v="1.766765797948168E-2"/>
    <x v="2"/>
    <n v="94.400000000000546"/>
    <n v="1.6594300982649912E-2"/>
    <x v="0"/>
  </r>
  <r>
    <d v="2013-04-17T00:00:00"/>
    <n v="5708.65"/>
    <n v="5732.15"/>
    <n v="5669"/>
    <n v="5688.7"/>
    <n v="154575403"/>
    <n v="7304.1"/>
    <x v="7"/>
    <x v="7"/>
    <s v="Wed"/>
    <s v="Apr-2013"/>
    <s v=""/>
    <n v="-19.949999999999818"/>
    <n v="-3.4946966445656715E-3"/>
    <x v="0"/>
    <n v="-0.25"/>
    <n v="-4.394484043628438E-5"/>
    <x v="1"/>
  </r>
  <r>
    <d v="2013-04-16T00:00:00"/>
    <n v="5562.45"/>
    <n v="5699.25"/>
    <n v="5555.85"/>
    <n v="5688.95"/>
    <n v="142679244"/>
    <n v="5943.06"/>
    <x v="7"/>
    <x v="7"/>
    <s v="Tue"/>
    <s v="Apr-2013"/>
    <s v=""/>
    <n v="126.5"/>
    <n v="2.2741777454179365E-2"/>
    <x v="1"/>
    <n v="120.55000000000018"/>
    <n v="2.1648947633072371E-2"/>
    <x v="2"/>
  </r>
  <r>
    <d v="2013-04-15T00:00:00"/>
    <n v="5508.5"/>
    <n v="5592.85"/>
    <n v="5500.3"/>
    <n v="5568.4"/>
    <n v="142918219"/>
    <n v="7133.92"/>
    <x v="7"/>
    <x v="7"/>
    <s v="Mon"/>
    <s v="Apr-2013"/>
    <s v=""/>
    <n v="59.899999999999636"/>
    <n v="1.0874103657983051E-2"/>
    <x v="2"/>
    <n v="39.849999999999454"/>
    <n v="7.2080382740500586E-3"/>
    <x v="1"/>
  </r>
  <r>
    <d v="2013-04-12T00:00:00"/>
    <n v="5520.7"/>
    <n v="5544.5"/>
    <n v="5494.9"/>
    <n v="5528.55"/>
    <n v="127323273"/>
    <n v="7447.27"/>
    <x v="7"/>
    <x v="7"/>
    <s v="Fri"/>
    <s v="Apr-2013"/>
    <s v=""/>
    <n v="7.8500000000003638"/>
    <n v="1.4219211331896976E-3"/>
    <x v="0"/>
    <n v="-65.449999999999818"/>
    <n v="-1.170003575259203E-2"/>
    <x v="0"/>
  </r>
  <r>
    <d v="2013-04-11T00:00:00"/>
    <n v="5601.65"/>
    <n v="5610.65"/>
    <n v="5542.85"/>
    <n v="5594"/>
    <n v="146828501"/>
    <n v="6469.38"/>
    <x v="7"/>
    <x v="7"/>
    <s v="Thu"/>
    <s v="Apr-2013"/>
    <s v="Expiry"/>
    <n v="-7.6499999999996362"/>
    <n v="-1.3656690439423449E-3"/>
    <x v="0"/>
    <n v="35.300000000000182"/>
    <n v="6.3504056703905919E-3"/>
    <x v="1"/>
  </r>
  <r>
    <d v="2013-04-10T00:00:00"/>
    <n v="5536.25"/>
    <n v="5569.25"/>
    <n v="5477.2"/>
    <n v="5558.7"/>
    <n v="128558760"/>
    <n v="5387.08"/>
    <x v="7"/>
    <x v="7"/>
    <s v="Wed"/>
    <s v="Apr-2013"/>
    <s v=""/>
    <n v="22.449999999999818"/>
    <n v="4.0550914427635708E-3"/>
    <x v="0"/>
    <n v="63.599999999999454"/>
    <n v="1.1573947698858883E-2"/>
    <x v="0"/>
  </r>
  <r>
    <d v="2013-04-09T00:00:00"/>
    <n v="5568.75"/>
    <n v="5603.05"/>
    <n v="5487"/>
    <n v="5495.1"/>
    <n v="138184712"/>
    <n v="5485.91"/>
    <x v="7"/>
    <x v="7"/>
    <s v="Tue"/>
    <s v="Apr-2013"/>
    <s v=""/>
    <n v="-73.649999999999636"/>
    <n v="-1.322558922558916E-2"/>
    <x v="2"/>
    <n v="-47.849999999999454"/>
    <n v="-8.6325873406758961E-3"/>
    <x v="1"/>
  </r>
  <r>
    <d v="2013-04-08T00:00:00"/>
    <n v="5550.5"/>
    <n v="5569.2"/>
    <n v="5537.05"/>
    <n v="5542.95"/>
    <n v="97021471"/>
    <n v="3673.21"/>
    <x v="7"/>
    <x v="7"/>
    <s v="Mon"/>
    <s v="Apr-2013"/>
    <s v=""/>
    <n v="-7.5500000000001819"/>
    <n v="-1.3602378164129685E-3"/>
    <x v="0"/>
    <n v="-10.300000000000182"/>
    <n v="-1.8547697294377494E-3"/>
    <x v="1"/>
  </r>
  <r>
    <d v="2013-04-05T00:00:00"/>
    <n v="5568.1"/>
    <n v="5577.3"/>
    <n v="5534.7"/>
    <n v="5553.25"/>
    <n v="137461477"/>
    <n v="5281.57"/>
    <x v="7"/>
    <x v="7"/>
    <s v="Fri"/>
    <s v="Apr-2013"/>
    <s v=""/>
    <n v="-14.850000000000364"/>
    <n v="-2.6669779637578999E-3"/>
    <x v="0"/>
    <n v="-21.5"/>
    <n v="-3.8566751872281266E-3"/>
    <x v="1"/>
  </r>
  <r>
    <d v="2013-04-04T00:00:00"/>
    <n v="5640.65"/>
    <n v="5644.45"/>
    <n v="5565.65"/>
    <n v="5574.75"/>
    <n v="134586976"/>
    <n v="5000.4399999999996"/>
    <x v="7"/>
    <x v="7"/>
    <s v="Thu"/>
    <s v="Apr-2013"/>
    <s v="Expiry"/>
    <n v="-65.899999999999636"/>
    <n v="-1.1683050712240546E-2"/>
    <x v="2"/>
    <n v="-98.149999999999636"/>
    <n v="-1.7301556523118624E-2"/>
    <x v="0"/>
  </r>
  <r>
    <d v="2013-04-03T00:00:00"/>
    <n v="5740.2"/>
    <n v="5744.95"/>
    <n v="5650.1"/>
    <n v="5672.9"/>
    <n v="140713330"/>
    <n v="5313.95"/>
    <x v="7"/>
    <x v="7"/>
    <s v="Wed"/>
    <s v="Apr-2013"/>
    <s v=""/>
    <n v="-67.300000000000182"/>
    <n v="-1.1724330162712134E-2"/>
    <x v="2"/>
    <n v="-75.200000000000728"/>
    <n v="-1.308258381030266E-2"/>
    <x v="0"/>
  </r>
  <r>
    <d v="2013-04-02T00:00:00"/>
    <n v="5701.7"/>
    <n v="5754.6"/>
    <n v="5687.15"/>
    <n v="5748.1"/>
    <n v="106423845"/>
    <n v="4262.1499999999996"/>
    <x v="7"/>
    <x v="7"/>
    <s v="Tue"/>
    <s v="Apr-2013"/>
    <s v=""/>
    <n v="46.400000000000546"/>
    <n v="8.1379237771192006E-3"/>
    <x v="0"/>
    <n v="43.700000000000728"/>
    <n v="7.6607531028680892E-3"/>
    <x v="1"/>
  </r>
  <r>
    <d v="2013-04-01T00:00:00"/>
    <n v="5697.35"/>
    <n v="5720.95"/>
    <n v="5675.9"/>
    <n v="5704.4"/>
    <n v="97779717"/>
    <n v="3683.38"/>
    <x v="7"/>
    <x v="7"/>
    <s v="Mon"/>
    <s v="Apr-2013"/>
    <s v=""/>
    <n v="7.0499999999992724"/>
    <n v="1.2374173958066947E-3"/>
    <x v="0"/>
    <n v="21.849999999999454"/>
    <n v="3.8451047505080383E-3"/>
    <x v="1"/>
  </r>
  <r>
    <d v="2013-03-28T00:00:00"/>
    <n v="5647.75"/>
    <n v="5692.95"/>
    <n v="5604.85"/>
    <n v="5682.55"/>
    <n v="209658945"/>
    <n v="8372.35"/>
    <x v="7"/>
    <x v="8"/>
    <s v="Thu"/>
    <s v="Mar-2013"/>
    <s v="Expiry"/>
    <n v="34.800000000000182"/>
    <n v="6.1617458279846276E-3"/>
    <x v="0"/>
    <n v="40.949999999999818"/>
    <n v="7.2585791264889064E-3"/>
    <x v="1"/>
  </r>
  <r>
    <d v="2013-03-26T00:00:00"/>
    <n v="5613.75"/>
    <n v="5655.3"/>
    <n v="5612.05"/>
    <n v="5641.6"/>
    <n v="126500524"/>
    <n v="4939.1899999999996"/>
    <x v="7"/>
    <x v="8"/>
    <s v="Tue"/>
    <s v="Mar-2013"/>
    <s v=""/>
    <n v="27.850000000000364"/>
    <n v="4.9610331774661079E-3"/>
    <x v="0"/>
    <n v="7.75"/>
    <n v="1.3756134792371113E-3"/>
    <x v="1"/>
  </r>
  <r>
    <d v="2013-03-25T00:00:00"/>
    <n v="5707.3"/>
    <n v="5718.4"/>
    <n v="5624.4"/>
    <n v="5633.85"/>
    <n v="150388821"/>
    <n v="5683.44"/>
    <x v="7"/>
    <x v="8"/>
    <s v="Mon"/>
    <s v="Mar-2013"/>
    <s v=""/>
    <n v="-73.449999999999818"/>
    <n v="-1.2869482942897661E-2"/>
    <x v="2"/>
    <n v="-17.5"/>
    <n v="-3.0966052359170815E-3"/>
    <x v="1"/>
  </r>
  <r>
    <d v="2013-03-22T00:00:00"/>
    <n v="5659.8"/>
    <n v="5691.45"/>
    <n v="5631.8"/>
    <n v="5651.35"/>
    <n v="165293291"/>
    <n v="5909.38"/>
    <x v="7"/>
    <x v="8"/>
    <s v="Fri"/>
    <s v="Mar-2013"/>
    <s v=""/>
    <n v="-8.4499999999998181"/>
    <n v="-1.4929856178663235E-3"/>
    <x v="0"/>
    <n v="-7.3999999999996362"/>
    <n v="-1.3077092997569491E-3"/>
    <x v="1"/>
  </r>
  <r>
    <d v="2013-03-21T00:00:00"/>
    <n v="5705.9"/>
    <n v="5757.75"/>
    <n v="5647.95"/>
    <n v="5658.75"/>
    <n v="179177573"/>
    <n v="7053.93"/>
    <x v="7"/>
    <x v="8"/>
    <s v="Thu"/>
    <s v="Mar-2013"/>
    <s v="Expiry"/>
    <n v="-47.149999999999636"/>
    <n v="-8.2633765050210556E-3"/>
    <x v="0"/>
    <n v="-35.649999999999636"/>
    <n v="-6.2605366676031955E-3"/>
    <x v="1"/>
  </r>
  <r>
    <d v="2013-03-20T00:00:00"/>
    <n v="5740.55"/>
    <n v="5745.3"/>
    <n v="5682.3"/>
    <n v="5694.4"/>
    <n v="187624850"/>
    <n v="7103.68"/>
    <x v="7"/>
    <x v="8"/>
    <s v="Wed"/>
    <s v="Mar-2013"/>
    <s v=""/>
    <n v="-46.150000000000546"/>
    <n v="-8.0392993702694936E-3"/>
    <x v="0"/>
    <n v="-51.550000000000182"/>
    <n v="-8.9715364735161608E-3"/>
    <x v="1"/>
  </r>
  <r>
    <d v="2013-03-19T00:00:00"/>
    <n v="5859.5"/>
    <n v="5863.6"/>
    <n v="5724.3"/>
    <n v="5745.95"/>
    <n v="182311867"/>
    <n v="8255.0300000000007"/>
    <x v="7"/>
    <x v="8"/>
    <s v="Tue"/>
    <s v="Mar-2013"/>
    <s v=""/>
    <n v="-113.55000000000018"/>
    <n v="-1.9378786585886199E-2"/>
    <x v="2"/>
    <n v="-89.300000000000182"/>
    <n v="-1.5303543121545809E-2"/>
    <x v="0"/>
  </r>
  <r>
    <d v="2013-03-18T00:00:00"/>
    <n v="5816.75"/>
    <n v="5850.2"/>
    <n v="5814.35"/>
    <n v="5835.25"/>
    <n v="102663402"/>
    <n v="4690.01"/>
    <x v="7"/>
    <x v="8"/>
    <s v="Mon"/>
    <s v="Mar-2013"/>
    <s v=""/>
    <n v="18.5"/>
    <n v="3.1804701938367647E-3"/>
    <x v="0"/>
    <n v="-37.350000000000364"/>
    <n v="-6.3600449545346801E-3"/>
    <x v="1"/>
  </r>
  <r>
    <d v="2013-03-15T00:00:00"/>
    <n v="5914.9"/>
    <n v="5945.65"/>
    <n v="5861"/>
    <n v="5872.6"/>
    <n v="152156666"/>
    <n v="6984.19"/>
    <x v="7"/>
    <x v="8"/>
    <s v="Fri"/>
    <s v="Mar-2013"/>
    <s v=""/>
    <n v="-42.299999999999272"/>
    <n v="-7.1514311315490162E-3"/>
    <x v="0"/>
    <n v="-36.349999999999454"/>
    <n v="-6.1516851555690026E-3"/>
    <x v="1"/>
  </r>
  <r>
    <d v="2013-03-14T00:00:00"/>
    <n v="5845.95"/>
    <n v="5920.15"/>
    <n v="5791.75"/>
    <n v="5908.95"/>
    <n v="149008437"/>
    <n v="7204.09"/>
    <x v="7"/>
    <x v="8"/>
    <s v="Thu"/>
    <s v="Mar-2013"/>
    <s v="Expiry"/>
    <n v="63"/>
    <n v="1.0776691555692403E-2"/>
    <x v="2"/>
    <n v="57.75"/>
    <n v="9.8697703035274826E-3"/>
    <x v="1"/>
  </r>
  <r>
    <d v="2013-03-13T00:00:00"/>
    <n v="5884.8"/>
    <n v="5893.85"/>
    <n v="5842.25"/>
    <n v="5851.2"/>
    <n v="116710808"/>
    <n v="4950.09"/>
    <x v="7"/>
    <x v="8"/>
    <s v="Wed"/>
    <s v="Mar-2013"/>
    <s v=""/>
    <n v="-33.600000000000364"/>
    <n v="-5.7096247960848907E-3"/>
    <x v="0"/>
    <n v="-62.900000000000546"/>
    <n v="-1.0635599668588718E-2"/>
    <x v="0"/>
  </r>
  <r>
    <d v="2013-03-12T00:00:00"/>
    <n v="5944.6"/>
    <n v="5952"/>
    <n v="5893.65"/>
    <n v="5914.1"/>
    <n v="115944389"/>
    <n v="5098.38"/>
    <x v="7"/>
    <x v="8"/>
    <s v="Tue"/>
    <s v="Mar-2013"/>
    <s v=""/>
    <n v="-30.5"/>
    <n v="-5.1307068600074017E-3"/>
    <x v="0"/>
    <n v="-28.25"/>
    <n v="-4.7540114601125815E-3"/>
    <x v="1"/>
  </r>
  <r>
    <d v="2013-03-11T00:00:00"/>
    <n v="5946.1"/>
    <n v="5971.2"/>
    <n v="5930.35"/>
    <n v="5942.35"/>
    <n v="125384918"/>
    <n v="5688.38"/>
    <x v="7"/>
    <x v="8"/>
    <s v="Mon"/>
    <s v="Mar-2013"/>
    <s v=""/>
    <n v="-3.75"/>
    <n v="-6.306654782126099E-4"/>
    <x v="0"/>
    <n v="-3.3499999999994543"/>
    <n v="-5.6343239652176442E-4"/>
    <x v="1"/>
  </r>
  <r>
    <d v="2013-03-08T00:00:00"/>
    <n v="5883.65"/>
    <n v="5952.85"/>
    <n v="5883"/>
    <n v="5945.7"/>
    <n v="150781148"/>
    <n v="6214.19"/>
    <x v="7"/>
    <x v="8"/>
    <s v="Fri"/>
    <s v="Mar-2013"/>
    <s v=""/>
    <n v="62.050000000000182"/>
    <n v="1.0546174568507675E-2"/>
    <x v="2"/>
    <n v="82.399999999999636"/>
    <n v="1.4053519349171905E-2"/>
    <x v="0"/>
  </r>
  <r>
    <d v="2013-03-07T00:00:00"/>
    <n v="5801.3"/>
    <n v="5878"/>
    <n v="5801.3"/>
    <n v="5863.3"/>
    <n v="134679762"/>
    <n v="5676.89"/>
    <x v="7"/>
    <x v="8"/>
    <s v="Thu"/>
    <s v="Mar-2013"/>
    <s v="Expiry"/>
    <n v="62"/>
    <n v="1.0687259752124523E-2"/>
    <x v="2"/>
    <n v="44.699999999999818"/>
    <n v="7.6822603375382081E-3"/>
    <x v="1"/>
  </r>
  <r>
    <d v="2013-03-06T00:00:00"/>
    <n v="5816.4"/>
    <n v="5828.7"/>
    <n v="5795.05"/>
    <n v="5818.6"/>
    <n v="156901392"/>
    <n v="6244.47"/>
    <x v="7"/>
    <x v="8"/>
    <s v="Wed"/>
    <s v="Mar-2013"/>
    <s v=""/>
    <n v="2.2000000000007276"/>
    <n v="3.7824083625622855E-4"/>
    <x v="0"/>
    <n v="34.350000000000364"/>
    <n v="5.9385400008644795E-3"/>
    <x v="1"/>
  </r>
  <r>
    <d v="2013-03-05T00:00:00"/>
    <n v="5722.45"/>
    <n v="5790.1"/>
    <n v="5722.4"/>
    <n v="5784.25"/>
    <n v="154406134"/>
    <n v="6321.31"/>
    <x v="7"/>
    <x v="8"/>
    <s v="Tue"/>
    <s v="Mar-2013"/>
    <s v=""/>
    <n v="61.800000000000182"/>
    <n v="1.079957011419937E-2"/>
    <x v="2"/>
    <n v="85.75"/>
    <n v="1.5047819601649557E-2"/>
    <x v="0"/>
  </r>
  <r>
    <d v="2013-03-04T00:00:00"/>
    <n v="5704.7"/>
    <n v="5712"/>
    <n v="5663.6"/>
    <n v="5698.5"/>
    <n v="144887325"/>
    <n v="5778.72"/>
    <x v="7"/>
    <x v="8"/>
    <s v="Mon"/>
    <s v="Mar-2013"/>
    <s v=""/>
    <n v="-6.1999999999998181"/>
    <n v="-1.0868231458270932E-3"/>
    <x v="0"/>
    <n v="-21.199999999999818"/>
    <n v="-3.7064881025228279E-3"/>
    <x v="1"/>
  </r>
  <r>
    <d v="2013-03-01T00:00:00"/>
    <n v="5702.45"/>
    <n v="5739.45"/>
    <n v="5679.9"/>
    <n v="5719.7"/>
    <n v="174517984"/>
    <n v="6877.59"/>
    <x v="7"/>
    <x v="8"/>
    <s v="Fri"/>
    <s v="Mar-2013"/>
    <s v=""/>
    <n v="17.25"/>
    <n v="3.0250155634858702E-3"/>
    <x v="0"/>
    <n v="26.649999999999636"/>
    <n v="4.6811463099743784E-3"/>
    <x v="1"/>
  </r>
  <r>
    <d v="2013-02-28T00:00:00"/>
    <n v="5834.35"/>
    <n v="5849.9"/>
    <n v="5671.9"/>
    <n v="5693.05"/>
    <n v="334852895"/>
    <n v="12964.2"/>
    <x v="7"/>
    <x v="9"/>
    <s v="Thu"/>
    <s v="Feb-2013"/>
    <s v="Expiry"/>
    <n v="-141.30000000000018"/>
    <n v="-2.4218636180551419E-2"/>
    <x v="1"/>
    <n v="-103.84999999999945"/>
    <n v="-1.7914747537476836E-2"/>
    <x v="0"/>
  </r>
  <r>
    <d v="2013-02-27T00:00:00"/>
    <n v="5784.9"/>
    <n v="5818.2"/>
    <n v="5749.7"/>
    <n v="5796.9"/>
    <n v="175165933"/>
    <n v="6202.31"/>
    <x v="7"/>
    <x v="9"/>
    <s v="Wed"/>
    <s v="Feb-2013"/>
    <s v=""/>
    <n v="12"/>
    <n v="2.0743660218845617E-3"/>
    <x v="0"/>
    <n v="35.549999999999272"/>
    <n v="6.1704288057485256E-3"/>
    <x v="1"/>
  </r>
  <r>
    <d v="2013-02-26T00:00:00"/>
    <n v="5838.3"/>
    <n v="5838.85"/>
    <n v="5748.6"/>
    <n v="5761.35"/>
    <n v="157360222"/>
    <n v="5842.04"/>
    <x v="7"/>
    <x v="9"/>
    <s v="Tue"/>
    <s v="Feb-2013"/>
    <s v=""/>
    <n v="-76.949999999999818"/>
    <n v="-1.3180206566980083E-2"/>
    <x v="2"/>
    <n v="-93.399999999999636"/>
    <n v="-1.5952858789871408E-2"/>
    <x v="0"/>
  </r>
  <r>
    <d v="2013-02-25T00:00:00"/>
    <n v="5870.55"/>
    <n v="5878.4"/>
    <n v="5825"/>
    <n v="5854.75"/>
    <n v="125128736"/>
    <n v="4851.54"/>
    <x v="7"/>
    <x v="9"/>
    <s v="Mon"/>
    <s v="Feb-2013"/>
    <s v=""/>
    <n v="-15.800000000000182"/>
    <n v="-2.6914002946913291E-3"/>
    <x v="0"/>
    <n v="4.4499999999998181"/>
    <n v="7.6064475326048544E-4"/>
    <x v="1"/>
  </r>
  <r>
    <d v="2013-02-22T00:00:00"/>
    <n v="5837.95"/>
    <n v="5873.8"/>
    <n v="5835.8"/>
    <n v="5850.3"/>
    <n v="157046865"/>
    <n v="5487.58"/>
    <x v="7"/>
    <x v="9"/>
    <s v="Fri"/>
    <s v="Feb-2013"/>
    <s v=""/>
    <n v="12.350000000000364"/>
    <n v="2.1154686148391754E-3"/>
    <x v="0"/>
    <n v="-1.9499999999998181"/>
    <n v="-3.3320517749580385E-4"/>
    <x v="1"/>
  </r>
  <r>
    <d v="2013-02-21T00:00:00"/>
    <n v="5909.65"/>
    <n v="5921.15"/>
    <n v="5844.4"/>
    <n v="5852.25"/>
    <n v="159401234"/>
    <n v="6407.29"/>
    <x v="7"/>
    <x v="9"/>
    <s v="Thu"/>
    <s v="Feb-2013"/>
    <s v="Expiry"/>
    <n v="-57.399999999999636"/>
    <n v="-9.7129271615069655E-3"/>
    <x v="0"/>
    <n v="-90.800000000000182"/>
    <n v="-1.5278350341996143E-2"/>
    <x v="0"/>
  </r>
  <r>
    <d v="2013-02-20T00:00:00"/>
    <n v="5966.3"/>
    <n v="5971"/>
    <n v="5937.55"/>
    <n v="5943.05"/>
    <n v="135354164"/>
    <n v="5330.7"/>
    <x v="7"/>
    <x v="9"/>
    <s v="Wed"/>
    <s v="Feb-2013"/>
    <s v=""/>
    <n v="-23.25"/>
    <n v="-3.8968875182273772E-3"/>
    <x v="0"/>
    <n v="3.3500000000003638"/>
    <n v="5.6400154889983732E-4"/>
    <x v="1"/>
  </r>
  <r>
    <d v="2013-02-19T00:00:00"/>
    <n v="5900.2"/>
    <n v="5947.55"/>
    <n v="5883.15"/>
    <n v="5939.7"/>
    <n v="100984778"/>
    <n v="3743.8"/>
    <x v="7"/>
    <x v="9"/>
    <s v="Tue"/>
    <s v="Feb-2013"/>
    <s v=""/>
    <n v="39.5"/>
    <n v="6.6946883156503174E-3"/>
    <x v="0"/>
    <n v="41.5"/>
    <n v="7.0360448950527281E-3"/>
    <x v="1"/>
  </r>
  <r>
    <d v="2013-02-18T00:00:00"/>
    <n v="5888.65"/>
    <n v="5911"/>
    <n v="5878.45"/>
    <n v="5898.2"/>
    <n v="114284193"/>
    <n v="4187.1899999999996"/>
    <x v="7"/>
    <x v="9"/>
    <s v="Mon"/>
    <s v="Feb-2013"/>
    <s v=""/>
    <n v="9.5500000000001819"/>
    <n v="1.6217639017432148E-3"/>
    <x v="0"/>
    <n v="10.800000000000182"/>
    <n v="1.8344260624384588E-3"/>
    <x v="1"/>
  </r>
  <r>
    <d v="2013-02-15T00:00:00"/>
    <n v="5869.95"/>
    <n v="5899.95"/>
    <n v="5853.9"/>
    <n v="5887.4"/>
    <n v="125091945"/>
    <n v="5187.91"/>
    <x v="7"/>
    <x v="9"/>
    <s v="Fri"/>
    <s v="Feb-2013"/>
    <s v=""/>
    <n v="17.449999999999818"/>
    <n v="2.9727680814998114E-3"/>
    <x v="0"/>
    <n v="-9.5500000000001819"/>
    <n v="-1.6194812572601399E-3"/>
    <x v="1"/>
  </r>
  <r>
    <d v="2013-02-14T00:00:00"/>
    <n v="5933.2"/>
    <n v="5940.2"/>
    <n v="5884.55"/>
    <n v="5896.95"/>
    <n v="143830565"/>
    <n v="7125.55"/>
    <x v="7"/>
    <x v="9"/>
    <s v="Thu"/>
    <s v="Feb-2013"/>
    <s v="Expiry"/>
    <n v="-36.25"/>
    <n v="-6.1096878581541163E-3"/>
    <x v="0"/>
    <n v="-36"/>
    <n v="-6.0678077516244031E-3"/>
    <x v="1"/>
  </r>
  <r>
    <d v="2013-02-13T00:00:00"/>
    <n v="5943.15"/>
    <n v="5969.5"/>
    <n v="5922.95"/>
    <n v="5932.95"/>
    <n v="142636632"/>
    <n v="5714.83"/>
    <x v="7"/>
    <x v="9"/>
    <s v="Wed"/>
    <s v="Feb-2013"/>
    <s v=""/>
    <n v="-10.199999999999818"/>
    <n v="-1.716261578455839E-3"/>
    <x v="0"/>
    <n v="10.449999999999818"/>
    <n v="1.7644575770366937E-3"/>
    <x v="1"/>
  </r>
  <r>
    <d v="2013-02-12T00:00:00"/>
    <n v="5894.35"/>
    <n v="5927.65"/>
    <n v="5886.45"/>
    <n v="5922.5"/>
    <n v="142844560"/>
    <n v="4844.1099999999997"/>
    <x v="7"/>
    <x v="9"/>
    <s v="Tue"/>
    <s v="Feb-2013"/>
    <s v=""/>
    <n v="28.149999999999636"/>
    <n v="4.7757598378107228E-3"/>
    <x v="0"/>
    <n v="24.649999999999636"/>
    <n v="4.1794891358714848E-3"/>
    <x v="1"/>
  </r>
  <r>
    <d v="2013-02-11T00:00:00"/>
    <n v="5920.05"/>
    <n v="5924.15"/>
    <n v="5879.1"/>
    <n v="5897.85"/>
    <n v="121958667"/>
    <n v="5506.43"/>
    <x v="7"/>
    <x v="9"/>
    <s v="Mon"/>
    <s v="Feb-2013"/>
    <s v=""/>
    <n v="-22.199999999999818"/>
    <n v="-3.7499683279701721E-3"/>
    <x v="0"/>
    <n v="-5.6499999999996362"/>
    <n v="-9.5705937155918285E-4"/>
    <x v="1"/>
  </r>
  <r>
    <d v="2013-02-08T00:00:00"/>
    <n v="5929.1"/>
    <n v="5953.7"/>
    <n v="5883.65"/>
    <n v="5903.5"/>
    <n v="192607376"/>
    <n v="6761.75"/>
    <x v="7"/>
    <x v="9"/>
    <s v="Fri"/>
    <s v="Feb-2013"/>
    <s v=""/>
    <n v="-25.600000000000364"/>
    <n v="-4.3176873387192598E-3"/>
    <x v="0"/>
    <n v="-35.300000000000182"/>
    <n v="-5.9439617431131173E-3"/>
    <x v="1"/>
  </r>
  <r>
    <d v="2013-02-07T00:00:00"/>
    <n v="5936.45"/>
    <n v="5978.5"/>
    <n v="5927.6"/>
    <n v="5938.8"/>
    <n v="157647191"/>
    <n v="5555.4"/>
    <x v="7"/>
    <x v="9"/>
    <s v="Thu"/>
    <s v="Feb-2013"/>
    <s v="Expiry"/>
    <n v="2.3500000000003638"/>
    <n v="3.9585947830780415E-4"/>
    <x v="0"/>
    <n v="-20.399999999999636"/>
    <n v="-3.4232782923881793E-3"/>
    <x v="1"/>
  </r>
  <r>
    <d v="2013-02-06T00:00:00"/>
    <n v="5988.05"/>
    <n v="5990.9"/>
    <n v="5953.15"/>
    <n v="5959.2"/>
    <n v="157815926"/>
    <n v="5865.83"/>
    <x v="7"/>
    <x v="9"/>
    <s v="Wed"/>
    <s v="Feb-2013"/>
    <s v=""/>
    <n v="-28.850000000000364"/>
    <n v="-4.8179290420087275E-3"/>
    <x v="0"/>
    <n v="2.3000000000001819"/>
    <n v="3.8610686766609847E-4"/>
    <x v="1"/>
  </r>
  <r>
    <d v="2013-02-05T00:00:00"/>
    <n v="5948.2"/>
    <n v="5970.35"/>
    <n v="5946.9"/>
    <n v="5956.9"/>
    <n v="136227506"/>
    <n v="5332.28"/>
    <x v="7"/>
    <x v="9"/>
    <s v="Tue"/>
    <s v="Feb-2013"/>
    <s v=""/>
    <n v="8.6999999999998181"/>
    <n v="1.4626273494502233E-3"/>
    <x v="0"/>
    <n v="-30.350000000000364"/>
    <n v="-5.0691051818448143E-3"/>
    <x v="1"/>
  </r>
  <r>
    <d v="2013-02-04T00:00:00"/>
    <n v="6025.2"/>
    <n v="6038.5"/>
    <n v="5981.25"/>
    <n v="5987.25"/>
    <n v="141741868"/>
    <n v="6166.05"/>
    <x v="7"/>
    <x v="9"/>
    <s v="Mon"/>
    <s v="Feb-2013"/>
    <s v=""/>
    <n v="-37.949999999999818"/>
    <n v="-6.2985461063532859E-3"/>
    <x v="0"/>
    <n v="-11.649999999999636"/>
    <n v="-1.9420227041623693E-3"/>
    <x v="1"/>
  </r>
  <r>
    <d v="2013-02-01T00:00:00"/>
    <n v="6040.95"/>
    <n v="6052.95"/>
    <n v="5983.2"/>
    <n v="5998.9"/>
    <n v="159271140"/>
    <n v="6189.27"/>
    <x v="7"/>
    <x v="9"/>
    <s v="Fri"/>
    <s v="Feb-2013"/>
    <s v=""/>
    <n v="-42.050000000000182"/>
    <n v="-6.9608256979448897E-3"/>
    <x v="0"/>
    <n v="-35.850000000000364"/>
    <n v="-5.9405940594060005E-3"/>
    <x v="1"/>
  </r>
  <r>
    <d v="2013-01-31T00:00:00"/>
    <n v="6045.65"/>
    <n v="6058.05"/>
    <n v="6025.15"/>
    <n v="6034.75"/>
    <n v="168516750"/>
    <n v="8753.14"/>
    <x v="7"/>
    <x v="10"/>
    <s v="Thu"/>
    <s v="Jan-2013"/>
    <s v="Expiry"/>
    <n v="-10.899999999999636"/>
    <n v="-1.8029492279572315E-3"/>
    <x v="0"/>
    <n v="-21"/>
    <n v="-3.4677785575692524E-3"/>
    <x v="1"/>
  </r>
  <r>
    <d v="2013-01-30T00:00:00"/>
    <n v="6065"/>
    <n v="6071.95"/>
    <n v="6044.15"/>
    <n v="6055.75"/>
    <n v="124222858"/>
    <n v="6220.8"/>
    <x v="7"/>
    <x v="10"/>
    <s v="Wed"/>
    <s v="Jan-2013"/>
    <s v=""/>
    <n v="-9.25"/>
    <n v="-1.5251442704039572E-3"/>
    <x v="0"/>
    <n v="5.8500000000003638"/>
    <n v="9.669581315394245E-4"/>
    <x v="1"/>
  </r>
  <r>
    <d v="2013-01-29T00:00:00"/>
    <n v="6064.7"/>
    <n v="6111.8"/>
    <n v="6042.45"/>
    <n v="6049.9"/>
    <n v="157553752"/>
    <n v="8261.34"/>
    <x v="7"/>
    <x v="10"/>
    <s v="Tue"/>
    <s v="Jan-2013"/>
    <s v=""/>
    <n v="-14.800000000000182"/>
    <n v="-2.4403515425330492E-3"/>
    <x v="0"/>
    <n v="-24.900000000000546"/>
    <n v="-4.0989003753210875E-3"/>
    <x v="1"/>
  </r>
  <r>
    <d v="2013-01-28T00:00:00"/>
    <n v="6082.1"/>
    <n v="6088.4"/>
    <n v="6061.4"/>
    <n v="6074.8"/>
    <n v="113113004"/>
    <n v="5592.39"/>
    <x v="7"/>
    <x v="10"/>
    <s v="Mon"/>
    <s v="Jan-2013"/>
    <s v=""/>
    <n v="-7.3000000000001819"/>
    <n v="-1.2002433370053404E-3"/>
    <x v="0"/>
    <n v="0.1500000000005457"/>
    <n v="2.4692780654119283E-5"/>
    <x v="1"/>
  </r>
  <r>
    <d v="2013-01-25T00:00:00"/>
    <n v="6024.5"/>
    <n v="6080.55"/>
    <n v="6014.45"/>
    <n v="6074.65"/>
    <n v="147587200"/>
    <n v="6384.65"/>
    <x v="7"/>
    <x v="10"/>
    <s v="Fri"/>
    <s v="Jan-2013"/>
    <s v=""/>
    <n v="50.149999999999636"/>
    <n v="8.3243422690679122E-3"/>
    <x v="0"/>
    <n v="55.299999999999272"/>
    <n v="9.1870384676085073E-3"/>
    <x v="1"/>
  </r>
  <r>
    <d v="2013-01-24T00:00:00"/>
    <n v="6046.2"/>
    <n v="6065.3"/>
    <n v="6007.85"/>
    <n v="6019.35"/>
    <n v="185210189"/>
    <n v="7884.14"/>
    <x v="7"/>
    <x v="10"/>
    <s v="Thu"/>
    <s v="Jan-2013"/>
    <s v="Expiry"/>
    <n v="-26.849999999999454"/>
    <n v="-4.440805795375518E-3"/>
    <x v="0"/>
    <n v="-34.949999999999818"/>
    <n v="-5.7727565531935678E-3"/>
    <x v="1"/>
  </r>
  <r>
    <d v="2013-01-23T00:00:00"/>
    <n v="6052.85"/>
    <n v="6069.8"/>
    <n v="6021.15"/>
    <n v="6054.3"/>
    <n v="136989190"/>
    <n v="5932.29"/>
    <x v="7"/>
    <x v="10"/>
    <s v="Wed"/>
    <s v="Jan-2013"/>
    <s v=""/>
    <n v="1.4499999999998181"/>
    <n v="2.3955657252365713E-4"/>
    <x v="0"/>
    <n v="5.8000000000001819"/>
    <n v="9.5891543357860332E-4"/>
    <x v="1"/>
  </r>
  <r>
    <d v="2013-01-22T00:00:00"/>
    <n v="6080.15"/>
    <n v="6101.3"/>
    <n v="6040.5"/>
    <n v="6048.5"/>
    <n v="129041713"/>
    <n v="5744.09"/>
    <x v="7"/>
    <x v="10"/>
    <s v="Tue"/>
    <s v="Jan-2013"/>
    <s v=""/>
    <n v="-31.649999999999636"/>
    <n v="-5.2054636809946526E-3"/>
    <x v="0"/>
    <n v="-33.800000000000182"/>
    <n v="-5.5571083307301809E-3"/>
    <x v="1"/>
  </r>
  <r>
    <d v="2013-01-21T00:00:00"/>
    <n v="6085.75"/>
    <n v="6094.35"/>
    <n v="6065.1"/>
    <n v="6082.3"/>
    <n v="130866385"/>
    <n v="6065.99"/>
    <x v="7"/>
    <x v="10"/>
    <s v="Mon"/>
    <s v="Jan-2013"/>
    <s v=""/>
    <n v="-3.4499999999998181"/>
    <n v="-5.6689808158399838E-4"/>
    <x v="0"/>
    <n v="17.900000000000546"/>
    <n v="2.9516522656817734E-3"/>
    <x v="1"/>
  </r>
  <r>
    <d v="2013-01-18T00:00:00"/>
    <n v="6059.85"/>
    <n v="6083.4"/>
    <n v="6048.3"/>
    <n v="6064.4"/>
    <n v="186460701"/>
    <n v="8321.15"/>
    <x v="7"/>
    <x v="10"/>
    <s v="Fri"/>
    <s v="Jan-2013"/>
    <s v=""/>
    <n v="4.5499999999992724"/>
    <n v="7.5084366774743141E-4"/>
    <x v="0"/>
    <n v="25.199999999999818"/>
    <n v="4.1727381110080505E-3"/>
    <x v="1"/>
  </r>
  <r>
    <d v="2013-01-17T00:00:00"/>
    <n v="6001.25"/>
    <n v="6053.2"/>
    <n v="5988.1"/>
    <n v="6039.2"/>
    <n v="178954867"/>
    <n v="7569.17"/>
    <x v="7"/>
    <x v="10"/>
    <s v="Thu"/>
    <s v="Jan-2013"/>
    <s v="Expiry"/>
    <n v="37.949999999999818"/>
    <n v="6.3236825661320255E-3"/>
    <x v="0"/>
    <n v="37.349999999999454"/>
    <n v="6.2230812166247824E-3"/>
    <x v="1"/>
  </r>
  <r>
    <d v="2013-01-16T00:00:00"/>
    <n v="6049"/>
    <n v="6055.95"/>
    <n v="5992.05"/>
    <n v="6001.85"/>
    <n v="128985952"/>
    <n v="6172.67"/>
    <x v="7"/>
    <x v="10"/>
    <s v="Wed"/>
    <s v="Jan-2013"/>
    <s v=""/>
    <n v="-47.149999999999636"/>
    <n v="-7.79467680608359E-3"/>
    <x v="0"/>
    <n v="-54.75"/>
    <n v="-9.0397252583957997E-3"/>
    <x v="1"/>
  </r>
  <r>
    <d v="2013-01-15T00:00:00"/>
    <n v="6037.85"/>
    <n v="6068.5"/>
    <n v="6018.6"/>
    <n v="6056.6"/>
    <n v="138364003"/>
    <n v="6978.26"/>
    <x v="7"/>
    <x v="10"/>
    <s v="Tue"/>
    <s v="Jan-2013"/>
    <s v=""/>
    <n v="18.75"/>
    <n v="3.1054100383414622E-3"/>
    <x v="0"/>
    <n v="32.550000000000182"/>
    <n v="5.4033416057303945E-3"/>
    <x v="1"/>
  </r>
  <r>
    <d v="2013-01-14T00:00:00"/>
    <n v="5967.2"/>
    <n v="6036.9"/>
    <n v="5962.15"/>
    <n v="6024.05"/>
    <n v="134711348"/>
    <n v="7279.83"/>
    <x v="7"/>
    <x v="10"/>
    <s v="Mon"/>
    <s v="Jan-2013"/>
    <s v=""/>
    <n v="56.850000000000364"/>
    <n v="9.5270813782008922E-3"/>
    <x v="0"/>
    <n v="72.75"/>
    <n v="1.222421991833717E-2"/>
    <x v="0"/>
  </r>
  <r>
    <d v="2013-01-11T00:00:00"/>
    <n v="6012.4"/>
    <n v="6018.85"/>
    <n v="5940.6"/>
    <n v="5951.3"/>
    <n v="128022002"/>
    <n v="8228.7099999999991"/>
    <x v="7"/>
    <x v="10"/>
    <s v="Fri"/>
    <s v="Jan-2013"/>
    <s v=""/>
    <n v="-61.099999999999454"/>
    <n v="-1.0162331182223315E-2"/>
    <x v="2"/>
    <n v="-17.349999999999454"/>
    <n v="-2.9068549839577551E-3"/>
    <x v="1"/>
  </r>
  <r>
    <d v="2013-01-10T00:00:00"/>
    <n v="5998.8"/>
    <n v="6005.15"/>
    <n v="5947.3"/>
    <n v="5968.65"/>
    <n v="129767384"/>
    <n v="6191.88"/>
    <x v="7"/>
    <x v="10"/>
    <s v="Thu"/>
    <s v="Jan-2013"/>
    <s v="Expiry"/>
    <n v="-30.150000000000546"/>
    <n v="-5.026005201040299E-3"/>
    <x v="0"/>
    <n v="-2.8500000000003638"/>
    <n v="-4.7726701833716216E-4"/>
    <x v="1"/>
  </r>
  <r>
    <d v="2013-01-09T00:00:00"/>
    <n v="6006.2"/>
    <n v="6020.1"/>
    <n v="5958.45"/>
    <n v="5971.5"/>
    <n v="129635568"/>
    <n v="6462.35"/>
    <x v="7"/>
    <x v="10"/>
    <s v="Wed"/>
    <s v="Jan-2013"/>
    <s v=""/>
    <n v="-34.699999999999818"/>
    <n v="-5.7773633911624355E-3"/>
    <x v="0"/>
    <n v="-30.199999999999818"/>
    <n v="-5.0319076261725543E-3"/>
    <x v="1"/>
  </r>
  <r>
    <d v="2013-01-08T00:00:00"/>
    <n v="5983.45"/>
    <n v="6007.05"/>
    <n v="5964.4"/>
    <n v="6001.7"/>
    <n v="109937502"/>
    <n v="5247.74"/>
    <x v="7"/>
    <x v="10"/>
    <s v="Tue"/>
    <s v="Jan-2013"/>
    <s v=""/>
    <n v="18.25"/>
    <n v="3.0500798034578712E-3"/>
    <x v="0"/>
    <n v="13.300000000000182"/>
    <n v="2.2209605236791436E-3"/>
    <x v="1"/>
  </r>
  <r>
    <d v="2013-01-07T00:00:00"/>
    <n v="6042.15"/>
    <n v="6042.15"/>
    <n v="5977.15"/>
    <n v="5988.4"/>
    <n v="110248018"/>
    <n v="5093.62"/>
    <x v="7"/>
    <x v="10"/>
    <s v="Mon"/>
    <s v="Jan-2013"/>
    <s v=""/>
    <n v="-53.75"/>
    <n v="-8.8958400569333768E-3"/>
    <x v="0"/>
    <n v="-27.75"/>
    <n v="-4.6125844601613989E-3"/>
    <x v="1"/>
  </r>
  <r>
    <d v="2013-01-04T00:00:00"/>
    <n v="6011.95"/>
    <n v="6020.75"/>
    <n v="5981.55"/>
    <n v="6016.15"/>
    <n v="113232990"/>
    <n v="5191.38"/>
    <x v="7"/>
    <x v="10"/>
    <s v="Fri"/>
    <s v="Jan-2013"/>
    <s v=""/>
    <n v="4.1999999999998181"/>
    <n v="6.9860860452928219E-4"/>
    <x v="0"/>
    <n v="6.6499999999996362"/>
    <n v="1.1065812463598695E-3"/>
    <x v="1"/>
  </r>
  <r>
    <d v="2013-01-03T00:00:00"/>
    <n v="6015.8"/>
    <n v="6017"/>
    <n v="5986.55"/>
    <n v="6009.5"/>
    <n v="99989933"/>
    <n v="4883.13"/>
    <x v="7"/>
    <x v="10"/>
    <s v="Thu"/>
    <s v="Jan-2013"/>
    <s v="Expiry"/>
    <n v="-6.3000000000001819"/>
    <n v="-1.0472422620433162E-3"/>
    <x v="0"/>
    <n v="16.25"/>
    <n v="2.7113836399282527E-3"/>
    <x v="1"/>
  </r>
  <r>
    <d v="2013-01-02T00:00:00"/>
    <n v="5982.6"/>
    <n v="6006.05"/>
    <n v="5982"/>
    <n v="5993.25"/>
    <n v="116057389"/>
    <n v="4992.8999999999996"/>
    <x v="7"/>
    <x v="10"/>
    <s v="Wed"/>
    <s v="Jan-2013"/>
    <s v=""/>
    <n v="10.649999999999636"/>
    <n v="1.7801624711663215E-3"/>
    <x v="0"/>
    <n v="42.399999999999636"/>
    <n v="7.125032558373952E-3"/>
    <x v="1"/>
  </r>
  <r>
    <d v="2013-01-01T00:00:00"/>
    <n v="5937.65"/>
    <n v="5963.9"/>
    <n v="5935.2"/>
    <n v="5950.85"/>
    <n v="77902745"/>
    <n v="3298.74"/>
    <x v="7"/>
    <x v="10"/>
    <s v="Tue"/>
    <s v="Jan-2013"/>
    <s v=""/>
    <n v="13.200000000000728"/>
    <n v="2.2231017321668891E-3"/>
    <x v="0"/>
    <n v="45.75"/>
    <n v="7.7475402618075893E-3"/>
    <x v="1"/>
  </r>
  <r>
    <d v="2012-12-31T00:00:00"/>
    <n v="5901.2"/>
    <n v="5919"/>
    <n v="5897.15"/>
    <n v="5905.1"/>
    <n v="64809641"/>
    <n v="3021.71"/>
    <x v="8"/>
    <x v="11"/>
    <s v="Mon"/>
    <s v="Dec-2012"/>
    <s v=""/>
    <n v="3.9000000000005457"/>
    <n v="6.6088253236639089E-4"/>
    <x v="0"/>
    <n v="-3.25"/>
    <n v="-5.5006897018626175E-4"/>
    <x v="1"/>
  </r>
  <r>
    <d v="2012-12-28T00:00:00"/>
    <n v="5887.15"/>
    <n v="5915.75"/>
    <n v="5879.5"/>
    <n v="5908.35"/>
    <n v="89669021"/>
    <n v="3863.47"/>
    <x v="8"/>
    <x v="11"/>
    <s v="Fri"/>
    <s v="Dec-2012"/>
    <s v=""/>
    <n v="21.200000000000728"/>
    <n v="3.6010633328521831E-3"/>
    <x v="0"/>
    <n v="38.25"/>
    <n v="6.5160729800173758E-3"/>
    <x v="1"/>
  </r>
  <r>
    <d v="2012-12-27T00:00:00"/>
    <n v="5930.2"/>
    <n v="5930.8"/>
    <n v="5864.7"/>
    <n v="5870.1"/>
    <n v="139613235"/>
    <n v="5955.51"/>
    <x v="8"/>
    <x v="11"/>
    <s v="Thu"/>
    <s v="Dec-2012"/>
    <s v="Expiry"/>
    <n v="-60.099999999999454"/>
    <n v="-1.0134565444672937E-2"/>
    <x v="2"/>
    <n v="-35.5"/>
    <n v="-6.0112435654294223E-3"/>
    <x v="1"/>
  </r>
  <r>
    <d v="2012-12-26T00:00:00"/>
    <n v="5864.95"/>
    <n v="5917.3"/>
    <n v="5859.55"/>
    <n v="5905.6"/>
    <n v="83871326"/>
    <n v="3447.53"/>
    <x v="8"/>
    <x v="11"/>
    <s v="Wed"/>
    <s v="Dec-2012"/>
    <s v=""/>
    <n v="40.650000000000546"/>
    <n v="6.9310053794150927E-3"/>
    <x v="0"/>
    <n v="49.850000000000364"/>
    <n v="8.5130000426931422E-3"/>
    <x v="1"/>
  </r>
  <r>
    <d v="2012-12-24T00:00:00"/>
    <n v="5869"/>
    <n v="5871.9"/>
    <n v="5844.7"/>
    <n v="5855.75"/>
    <n v="85336999"/>
    <n v="3433.98"/>
    <x v="8"/>
    <x v="11"/>
    <s v="Mon"/>
    <s v="Dec-2012"/>
    <s v=""/>
    <n v="-13.25"/>
    <n v="-2.2576248083148748E-3"/>
    <x v="0"/>
    <n v="8.0500000000001819"/>
    <n v="1.3766096071960228E-3"/>
    <x v="1"/>
  </r>
  <r>
    <d v="2012-12-21T00:00:00"/>
    <n v="5888"/>
    <n v="5888"/>
    <n v="5841.65"/>
    <n v="5847.7"/>
    <n v="141152911"/>
    <n v="5603.96"/>
    <x v="8"/>
    <x v="11"/>
    <s v="Fri"/>
    <s v="Dec-2012"/>
    <s v=""/>
    <n v="-40.300000000000182"/>
    <n v="-6.8444293478261177E-3"/>
    <x v="0"/>
    <n v="-68.699999999999818"/>
    <n v="-1.1611790953958458E-2"/>
    <x v="0"/>
  </r>
  <r>
    <d v="2012-12-20T00:00:00"/>
    <n v="5934.45"/>
    <n v="5937.6"/>
    <n v="5881.45"/>
    <n v="5916.4"/>
    <n v="123911218"/>
    <n v="5390.76"/>
    <x v="8"/>
    <x v="11"/>
    <s v="Thu"/>
    <s v="Dec-2012"/>
    <s v="Expiry"/>
    <n v="-18.050000000000182"/>
    <n v="-3.0415624025815673E-3"/>
    <x v="0"/>
    <n v="-13.200000000000728"/>
    <n v="-2.2261198057205757E-3"/>
    <x v="1"/>
  </r>
  <r>
    <d v="2012-12-19T00:00:00"/>
    <n v="5917.3"/>
    <n v="5939.4"/>
    <n v="5910.8"/>
    <n v="5929.6"/>
    <n v="149439204"/>
    <n v="6731.27"/>
    <x v="8"/>
    <x v="11"/>
    <s v="Wed"/>
    <s v="Dec-2012"/>
    <s v=""/>
    <n v="12.300000000000182"/>
    <n v="2.0786507359775879E-3"/>
    <x v="0"/>
    <n v="32.800000000000182"/>
    <n v="5.5623388956722595E-3"/>
    <x v="1"/>
  </r>
  <r>
    <d v="2012-12-18T00:00:00"/>
    <n v="5873.6"/>
    <n v="5905.8"/>
    <n v="5823.15"/>
    <n v="5896.8"/>
    <n v="148907334"/>
    <n v="6740.66"/>
    <x v="8"/>
    <x v="11"/>
    <s v="Tue"/>
    <s v="Dec-2012"/>
    <s v=""/>
    <n v="23.199999999999818"/>
    <n v="3.9498774175973535E-3"/>
    <x v="0"/>
    <n v="38.900000000000546"/>
    <n v="6.6406049949641593E-3"/>
    <x v="1"/>
  </r>
  <r>
    <d v="2012-12-17T00:00:00"/>
    <n v="5860.5"/>
    <n v="5886.05"/>
    <n v="5850.15"/>
    <n v="5857.9"/>
    <n v="109547002"/>
    <n v="4998.1899999999996"/>
    <x v="8"/>
    <x v="11"/>
    <s v="Mon"/>
    <s v="Dec-2012"/>
    <s v=""/>
    <n v="-2.6000000000003638"/>
    <n v="-4.4364815288804092E-4"/>
    <x v="0"/>
    <n v="-21.700000000000728"/>
    <n v="-3.6907272603579708E-3"/>
    <x v="1"/>
  </r>
  <r>
    <d v="2012-12-14T00:00:00"/>
    <n v="5846.9"/>
    <n v="5886.1"/>
    <n v="5839.15"/>
    <n v="5879.6"/>
    <n v="115159830"/>
    <n v="5012.83"/>
    <x v="8"/>
    <x v="11"/>
    <s v="Fri"/>
    <s v="Dec-2012"/>
    <s v=""/>
    <n v="32.700000000000728"/>
    <n v="5.592707246575233E-3"/>
    <x v="0"/>
    <n v="28.100000000000364"/>
    <n v="4.8021874732975074E-3"/>
    <x v="1"/>
  </r>
  <r>
    <d v="2012-12-13T00:00:00"/>
    <n v="5900.35"/>
    <n v="5907.45"/>
    <n v="5841.35"/>
    <n v="5851.5"/>
    <n v="136616335"/>
    <n v="5976.15"/>
    <x v="8"/>
    <x v="11"/>
    <s v="Thu"/>
    <s v="Dec-2012"/>
    <s v="Expiry"/>
    <n v="-48.850000000000364"/>
    <n v="-8.2791698797529574E-3"/>
    <x v="0"/>
    <n v="-36.5"/>
    <n v="-6.199048913043478E-3"/>
    <x v="1"/>
  </r>
  <r>
    <d v="2012-12-12T00:00:00"/>
    <n v="5917.8"/>
    <n v="5924.6"/>
    <n v="5874.25"/>
    <n v="5888"/>
    <n v="132665649"/>
    <n v="6117.63"/>
    <x v="8"/>
    <x v="11"/>
    <s v="Wed"/>
    <s v="Dec-2012"/>
    <s v=""/>
    <n v="-29.800000000000182"/>
    <n v="-5.0356551421136542E-3"/>
    <x v="0"/>
    <n v="-10.800000000000182"/>
    <n v="-1.8308808571235134E-3"/>
    <x v="1"/>
  </r>
  <r>
    <d v="2012-12-11T00:00:00"/>
    <n v="5923.8"/>
    <n v="5965.15"/>
    <n v="5865.45"/>
    <n v="5898.8"/>
    <n v="137415161"/>
    <n v="6403.06"/>
    <x v="8"/>
    <x v="11"/>
    <s v="Tue"/>
    <s v="Dec-2012"/>
    <s v=""/>
    <n v="-25"/>
    <n v="-4.2202640197170731E-3"/>
    <x v="0"/>
    <n v="-10.099999999999454"/>
    <n v="-1.7092859923165827E-3"/>
    <x v="1"/>
  </r>
  <r>
    <d v="2012-12-10T00:00:00"/>
    <n v="5916.05"/>
    <n v="5919.95"/>
    <n v="5888.1"/>
    <n v="5908.9"/>
    <n v="95975757"/>
    <n v="4339.84"/>
    <x v="8"/>
    <x v="11"/>
    <s v="Mon"/>
    <s v="Dec-2012"/>
    <s v=""/>
    <n v="-7.1500000000005457"/>
    <n v="-1.2085766685542795E-3"/>
    <x v="0"/>
    <n v="1.5"/>
    <n v="2.5391881369130244E-4"/>
    <x v="1"/>
  </r>
  <r>
    <d v="2012-12-07T00:00:00"/>
    <n v="5934"/>
    <n v="5949.85"/>
    <n v="5888.65"/>
    <n v="5907.4"/>
    <n v="127607078"/>
    <n v="5722.45"/>
    <x v="8"/>
    <x v="11"/>
    <s v="Fri"/>
    <s v="Dec-2012"/>
    <s v=""/>
    <n v="-26.600000000000364"/>
    <n v="-4.4826423997304287E-3"/>
    <x v="0"/>
    <n v="-23.5"/>
    <n v="-3.9622991451550354E-3"/>
    <x v="1"/>
  </r>
  <r>
    <d v="2012-12-06T00:00:00"/>
    <n v="5926.3"/>
    <n v="5942.55"/>
    <n v="5838.9"/>
    <n v="5930.9"/>
    <n v="140267080"/>
    <n v="5667.65"/>
    <x v="8"/>
    <x v="11"/>
    <s v="Thu"/>
    <s v="Dec-2012"/>
    <s v="Expiry"/>
    <n v="4.5999999999994543"/>
    <n v="7.7620100231163701E-4"/>
    <x v="0"/>
    <n v="30.399999999999636"/>
    <n v="5.1521057537496206E-3"/>
    <x v="1"/>
  </r>
  <r>
    <d v="2012-12-05T00:00:00"/>
    <n v="5906.6"/>
    <n v="5917.8"/>
    <n v="5891.35"/>
    <n v="5900.5"/>
    <n v="139653957"/>
    <n v="5583.78"/>
    <x v="8"/>
    <x v="11"/>
    <s v="Wed"/>
    <s v="Dec-2012"/>
    <s v=""/>
    <n v="-6.1000000000003638"/>
    <n v="-1.0327430332171407E-3"/>
    <x v="0"/>
    <n v="11.25"/>
    <n v="1.9102602198921765E-3"/>
    <x v="1"/>
  </r>
  <r>
    <d v="2012-12-04T00:00:00"/>
    <n v="5866.8"/>
    <n v="5894.95"/>
    <n v="5859"/>
    <n v="5889.25"/>
    <n v="131020191"/>
    <n v="4816.7"/>
    <x v="8"/>
    <x v="11"/>
    <s v="Tue"/>
    <s v="Dec-2012"/>
    <s v=""/>
    <n v="22.449999999999818"/>
    <n v="3.826617576873222E-3"/>
    <x v="0"/>
    <n v="18.300000000000182"/>
    <n v="3.1170423866665842E-3"/>
    <x v="1"/>
  </r>
  <r>
    <d v="2012-12-03T00:00:00"/>
    <n v="5878.25"/>
    <n v="5899.15"/>
    <n v="5854.6"/>
    <n v="5870.95"/>
    <n v="113423350"/>
    <n v="4726.68"/>
    <x v="8"/>
    <x v="11"/>
    <s v="Mon"/>
    <s v="Dec-2012"/>
    <s v=""/>
    <n v="-7.3000000000001819"/>
    <n v="-1.2418662016756997E-3"/>
    <x v="0"/>
    <n v="-8.9000000000005457"/>
    <n v="-1.5136440555457273E-3"/>
    <x v="1"/>
  </r>
  <r>
    <d v="2012-11-30T00:00:00"/>
    <n v="5836"/>
    <n v="5885.25"/>
    <n v="5827.85"/>
    <n v="5879.85"/>
    <n v="257047977"/>
    <n v="10777.34"/>
    <x v="8"/>
    <x v="0"/>
    <s v="Fri"/>
    <s v="Nov-2012"/>
    <s v=""/>
    <n v="43.850000000000364"/>
    <n v="7.5137080191912892E-3"/>
    <x v="0"/>
    <n v="54.850000000000364"/>
    <n v="9.4163090128755993E-3"/>
    <x v="1"/>
  </r>
  <r>
    <d v="2012-11-29T00:00:00"/>
    <n v="5736.7"/>
    <n v="5833.5"/>
    <n v="5736.1"/>
    <n v="5825"/>
    <n v="207295475"/>
    <n v="9110.93"/>
    <x v="8"/>
    <x v="0"/>
    <s v="Thu"/>
    <s v="Nov-2012"/>
    <s v="Expiry"/>
    <n v="88.300000000000182"/>
    <n v="1.539212439207213E-2"/>
    <x v="2"/>
    <n v="97.550000000000182"/>
    <n v="1.7032012501200393E-2"/>
    <x v="0"/>
  </r>
  <r>
    <d v="2012-11-27T00:00:00"/>
    <n v="5658.5"/>
    <n v="5733.2"/>
    <n v="5658"/>
    <n v="5727.45"/>
    <n v="134407735"/>
    <n v="5380.95"/>
    <x v="8"/>
    <x v="0"/>
    <s v="Tue"/>
    <s v="Nov-2012"/>
    <s v=""/>
    <n v="68.949999999999818"/>
    <n v="1.2185208094017817E-2"/>
    <x v="2"/>
    <n v="91.550000000000182"/>
    <n v="1.6244078141911707E-2"/>
    <x v="0"/>
  </r>
  <r>
    <d v="2012-11-26T00:00:00"/>
    <n v="5648.65"/>
    <n v="5649.2"/>
    <n v="5623.45"/>
    <n v="5635.9"/>
    <n v="79291426"/>
    <n v="3246.23"/>
    <x v="8"/>
    <x v="0"/>
    <s v="Mon"/>
    <s v="Nov-2012"/>
    <s v=""/>
    <n v="-12.75"/>
    <n v="-2.2571764934984466E-3"/>
    <x v="0"/>
    <n v="9.2999999999992724"/>
    <n v="1.6528631855826381E-3"/>
    <x v="1"/>
  </r>
  <r>
    <d v="2012-11-23T00:00:00"/>
    <n v="5635.45"/>
    <n v="5637.75"/>
    <n v="5593.55"/>
    <n v="5626.6"/>
    <n v="85082220"/>
    <n v="3213.06"/>
    <x v="8"/>
    <x v="0"/>
    <s v="Fri"/>
    <s v="Nov-2012"/>
    <s v=""/>
    <n v="-8.8499999999994543"/>
    <n v="-1.5704158496658571E-3"/>
    <x v="0"/>
    <n v="-1.1499999999996362"/>
    <n v="-2.0434454266796432E-4"/>
    <x v="1"/>
  </r>
  <r>
    <d v="2012-11-22T00:00:00"/>
    <n v="5628.6"/>
    <n v="5643.35"/>
    <n v="5608"/>
    <n v="5627.75"/>
    <n v="94058612"/>
    <n v="3867.76"/>
    <x v="8"/>
    <x v="0"/>
    <s v="Thu"/>
    <s v="Nov-2012"/>
    <s v="Expiry"/>
    <n v="-0.8500000000003638"/>
    <n v="-1.5101446185558821E-4"/>
    <x v="0"/>
    <n v="12.949999999999818"/>
    <n v="2.3064045023865175E-3"/>
    <x v="1"/>
  </r>
  <r>
    <d v="2012-11-21T00:00:00"/>
    <n v="5582.5"/>
    <n v="5620.2"/>
    <n v="5561.4"/>
    <n v="5614.8"/>
    <n v="105148728"/>
    <n v="4228.47"/>
    <x v="8"/>
    <x v="0"/>
    <s v="Wed"/>
    <s v="Nov-2012"/>
    <s v=""/>
    <n v="32.300000000000182"/>
    <n v="5.7859381997313357E-3"/>
    <x v="0"/>
    <n v="43.25"/>
    <n v="7.7626513268300558E-3"/>
    <x v="1"/>
  </r>
  <r>
    <d v="2012-11-20T00:00:00"/>
    <n v="5604.8"/>
    <n v="5613.7"/>
    <n v="5548.35"/>
    <n v="5571.55"/>
    <n v="107481297"/>
    <n v="4399.93"/>
    <x v="8"/>
    <x v="0"/>
    <s v="Tue"/>
    <s v="Nov-2012"/>
    <s v=""/>
    <n v="-33.25"/>
    <n v="-5.9324150727947476E-3"/>
    <x v="0"/>
    <n v="0.1500000000005457"/>
    <n v="2.6923214990944053E-5"/>
    <x v="1"/>
  </r>
  <r>
    <d v="2012-11-19T00:00:00"/>
    <n v="5577.3"/>
    <n v="5592.75"/>
    <n v="5549.25"/>
    <n v="5571.4"/>
    <n v="106988015"/>
    <n v="4336.84"/>
    <x v="8"/>
    <x v="0"/>
    <s v="Mon"/>
    <s v="Nov-2012"/>
    <s v=""/>
    <n v="-5.9000000000005457"/>
    <n v="-1.0578595377692692E-3"/>
    <x v="0"/>
    <n v="-2.6500000000005457"/>
    <n v="-4.7541733568958757E-4"/>
    <x v="1"/>
  </r>
  <r>
    <d v="2012-11-16T00:00:00"/>
    <n v="5624.8"/>
    <n v="5650.15"/>
    <n v="5559.8"/>
    <n v="5574.05"/>
    <n v="121900570"/>
    <n v="4996.1499999999996"/>
    <x v="8"/>
    <x v="0"/>
    <s v="Fri"/>
    <s v="Nov-2012"/>
    <s v=""/>
    <n v="-50.75"/>
    <n v="-9.0225430237519562E-3"/>
    <x v="0"/>
    <n v="-56.949999999999818"/>
    <n v="-1.0113656544130673E-2"/>
    <x v="0"/>
  </r>
  <r>
    <d v="2012-11-15T00:00:00"/>
    <n v="5650.35"/>
    <n v="5651.65"/>
    <n v="5603.55"/>
    <n v="5631"/>
    <n v="133979470"/>
    <n v="5554.05"/>
    <x v="8"/>
    <x v="0"/>
    <s v="Thu"/>
    <s v="Nov-2012"/>
    <s v="Expiry"/>
    <n v="-19.350000000000364"/>
    <n v="-3.4245666197669812E-3"/>
    <x v="0"/>
    <n v="-35.949999999999818"/>
    <n v="-6.3438004570359396E-3"/>
    <x v="1"/>
  </r>
  <r>
    <d v="2012-11-13T00:00:00"/>
    <n v="5689.7"/>
    <n v="5698.25"/>
    <n v="5660.35"/>
    <n v="5666.95"/>
    <n v="16516842"/>
    <n v="680.72"/>
    <x v="8"/>
    <x v="0"/>
    <s v="Tue"/>
    <s v="Nov-2012"/>
    <s v=""/>
    <n v="-22.75"/>
    <n v="-3.9984533455190959E-3"/>
    <x v="0"/>
    <n v="-16.75"/>
    <n v="-2.9470239456691944E-3"/>
    <x v="1"/>
  </r>
  <r>
    <d v="2012-11-12T00:00:00"/>
    <n v="5688.45"/>
    <n v="5718.9"/>
    <n v="5665.75"/>
    <n v="5683.7"/>
    <n v="92702799"/>
    <n v="4082.62"/>
    <x v="8"/>
    <x v="0"/>
    <s v="Mon"/>
    <s v="Nov-2012"/>
    <s v=""/>
    <n v="-4.75"/>
    <n v="-8.3502535840167356E-4"/>
    <x v="0"/>
    <n v="-2.5500000000001819"/>
    <n v="-4.4845020883713902E-4"/>
    <x v="1"/>
  </r>
  <r>
    <d v="2012-11-09T00:00:00"/>
    <n v="5731.1"/>
    <n v="5751.7"/>
    <n v="5677.75"/>
    <n v="5686.25"/>
    <n v="98763127"/>
    <n v="4833.6400000000003"/>
    <x v="8"/>
    <x v="0"/>
    <s v="Fri"/>
    <s v="Nov-2012"/>
    <s v=""/>
    <n v="-44.850000000000364"/>
    <n v="-7.8257228106297858E-3"/>
    <x v="0"/>
    <n v="-52.5"/>
    <n v="-9.1483336963624484E-3"/>
    <x v="1"/>
  </r>
  <r>
    <d v="2012-11-08T00:00:00"/>
    <n v="5709"/>
    <n v="5744.5"/>
    <n v="5693.95"/>
    <n v="5738.75"/>
    <n v="117590261"/>
    <n v="4883.8999999999996"/>
    <x v="8"/>
    <x v="0"/>
    <s v="Thu"/>
    <s v="Nov-2012"/>
    <s v="Expiry"/>
    <n v="29.75"/>
    <n v="5.2110702399719737E-3"/>
    <x v="0"/>
    <n v="-21.350000000000364"/>
    <n v="-3.7065328726932452E-3"/>
    <x v="1"/>
  </r>
  <r>
    <d v="2012-11-07T00:00:00"/>
    <n v="5718.6"/>
    <n v="5777.3"/>
    <n v="5711.4"/>
    <n v="5760.1"/>
    <n v="133740615"/>
    <n v="5242.18"/>
    <x v="8"/>
    <x v="0"/>
    <s v="Wed"/>
    <s v="Nov-2012"/>
    <s v=""/>
    <n v="41.5"/>
    <n v="7.2570209491833659E-3"/>
    <x v="0"/>
    <n v="35.700000000000728"/>
    <n v="6.2364614632102458E-3"/>
    <x v="1"/>
  </r>
  <r>
    <d v="2012-11-06T00:00:00"/>
    <n v="5694.1"/>
    <n v="5730.8"/>
    <n v="5693.65"/>
    <n v="5724.4"/>
    <n v="115018796"/>
    <n v="4677.92"/>
    <x v="8"/>
    <x v="0"/>
    <s v="Tue"/>
    <s v="Nov-2012"/>
    <s v=""/>
    <n v="30.299999999999272"/>
    <n v="5.3212974833598409E-3"/>
    <x v="0"/>
    <n v="20.199999999999818"/>
    <n v="3.5412503067914552E-3"/>
    <x v="1"/>
  </r>
  <r>
    <d v="2012-11-05T00:00:00"/>
    <n v="5693.05"/>
    <n v="5709.2"/>
    <n v="5679.5"/>
    <n v="5704.2"/>
    <n v="74829213"/>
    <n v="3236.08"/>
    <x v="8"/>
    <x v="0"/>
    <s v="Mon"/>
    <s v="Nov-2012"/>
    <s v=""/>
    <n v="11.149999999999636"/>
    <n v="1.9585283810961852E-3"/>
    <x v="0"/>
    <n v="6.5"/>
    <n v="1.1408112045211225E-3"/>
    <x v="1"/>
  </r>
  <r>
    <d v="2012-11-02T00:00:00"/>
    <n v="5696.35"/>
    <n v="5711.3"/>
    <n v="5682.55"/>
    <n v="5697.7"/>
    <n v="111162841"/>
    <n v="4924.33"/>
    <x v="8"/>
    <x v="0"/>
    <s v="Fri"/>
    <s v="Nov-2012"/>
    <s v=""/>
    <n v="1.3499999999994543"/>
    <n v="2.3699386449207901E-4"/>
    <x v="0"/>
    <n v="52.649999999999636"/>
    <n v="9.3267552988901131E-3"/>
    <x v="1"/>
  </r>
  <r>
    <d v="2012-11-01T00:00:00"/>
    <n v="5609.85"/>
    <n v="5649.75"/>
    <n v="5601.95"/>
    <n v="5645.05"/>
    <n v="107393402"/>
    <n v="4633.1099999999997"/>
    <x v="8"/>
    <x v="0"/>
    <s v="Thu"/>
    <s v="Nov-2012"/>
    <s v="Expiry"/>
    <n v="35.199999999999818"/>
    <n v="6.274677576049238E-3"/>
    <x v="0"/>
    <n v="25.350000000000364"/>
    <n v="4.5109169528623171E-3"/>
    <x v="1"/>
  </r>
  <r>
    <d v="2012-10-31T00:00:00"/>
    <n v="5596.75"/>
    <n v="5624.4"/>
    <n v="5583.05"/>
    <n v="5619.7"/>
    <n v="112075316"/>
    <n v="4918.55"/>
    <x v="8"/>
    <x v="1"/>
    <s v="Wed"/>
    <s v="Oct-2012"/>
    <s v=""/>
    <n v="22.949999999999818"/>
    <n v="4.1005940947871208E-3"/>
    <x v="0"/>
    <n v="21.800000000000182"/>
    <n v="3.8943175119241472E-3"/>
    <x v="1"/>
  </r>
  <r>
    <d v="2012-10-30T00:00:00"/>
    <n v="5656.35"/>
    <n v="5689.9"/>
    <n v="5589.9"/>
    <n v="5597.9"/>
    <n v="116678775"/>
    <n v="5550.86"/>
    <x v="8"/>
    <x v="1"/>
    <s v="Tue"/>
    <s v="Oct-2012"/>
    <s v=""/>
    <n v="-58.450000000000728"/>
    <n v="-1.0333518965410684E-2"/>
    <x v="2"/>
    <n v="-67.700000000000728"/>
    <n v="-1.1949308105055198E-2"/>
    <x v="0"/>
  </r>
  <r>
    <d v="2012-10-29T00:00:00"/>
    <n v="5665.2"/>
    <n v="5698.3"/>
    <n v="5645.1"/>
    <n v="5665.6"/>
    <n v="93555816"/>
    <n v="3953.86"/>
    <x v="8"/>
    <x v="1"/>
    <s v="Mon"/>
    <s v="Oct-2012"/>
    <s v=""/>
    <n v="0.4000000000005457"/>
    <n v="7.0606509920310967E-5"/>
    <x v="0"/>
    <n v="1.3000000000001819"/>
    <n v="2.2950761788750274E-4"/>
    <x v="1"/>
  </r>
  <r>
    <d v="2012-10-26T00:00:00"/>
    <n v="5683.55"/>
    <n v="5697.2"/>
    <n v="5641.75"/>
    <n v="5664.3"/>
    <n v="101663820"/>
    <n v="4718.97"/>
    <x v="8"/>
    <x v="1"/>
    <s v="Fri"/>
    <s v="Oct-2012"/>
    <s v=""/>
    <n v="-19.25"/>
    <n v="-3.3869676522595912E-3"/>
    <x v="0"/>
    <n v="-41"/>
    <n v="-7.1863004574693702E-3"/>
    <x v="1"/>
  </r>
  <r>
    <d v="2012-10-25T00:00:00"/>
    <n v="5688.8"/>
    <n v="5718.75"/>
    <n v="5685.7"/>
    <n v="5705.3"/>
    <n v="158343061"/>
    <n v="7359.34"/>
    <x v="8"/>
    <x v="1"/>
    <s v="Thu"/>
    <s v="Oct-2012"/>
    <s v="Expiry"/>
    <n v="16.5"/>
    <n v="2.9004359443116296E-3"/>
    <x v="0"/>
    <n v="13.900000000000546"/>
    <n v="2.4422813367537947E-3"/>
    <x v="1"/>
  </r>
  <r>
    <d v="2012-10-23T00:00:00"/>
    <n v="5715.65"/>
    <n v="5720.8"/>
    <n v="5681.45"/>
    <n v="5691.4"/>
    <n v="81501427"/>
    <n v="3803.5"/>
    <x v="8"/>
    <x v="1"/>
    <s v="Tue"/>
    <s v="Oct-2012"/>
    <s v=""/>
    <n v="-24.25"/>
    <n v="-4.2427370465301416E-3"/>
    <x v="0"/>
    <n v="-25.75"/>
    <n v="-4.5039923738226214E-3"/>
    <x v="1"/>
  </r>
  <r>
    <d v="2012-10-22T00:00:00"/>
    <n v="5667.6"/>
    <n v="5721.55"/>
    <n v="5658.05"/>
    <n v="5717.15"/>
    <n v="103372318"/>
    <n v="4994.75"/>
    <x v="8"/>
    <x v="1"/>
    <s v="Mon"/>
    <s v="Oct-2012"/>
    <s v=""/>
    <n v="49.549999999999272"/>
    <n v="8.7426776766178407E-3"/>
    <x v="0"/>
    <n v="32.899999999999636"/>
    <n v="5.7879227690547808E-3"/>
    <x v="1"/>
  </r>
  <r>
    <d v="2012-10-19T00:00:00"/>
    <n v="5703.3"/>
    <n v="5711.7"/>
    <n v="5660"/>
    <n v="5684.25"/>
    <n v="124262817"/>
    <n v="5410.95"/>
    <x v="8"/>
    <x v="1"/>
    <s v="Fri"/>
    <s v="Oct-2012"/>
    <s v=""/>
    <n v="-19.050000000000182"/>
    <n v="-3.3401714796696966E-3"/>
    <x v="0"/>
    <n v="-34.449999999999818"/>
    <n v="-6.0240963855421369E-3"/>
    <x v="1"/>
  </r>
  <r>
    <d v="2012-10-18T00:00:00"/>
    <n v="5675.3"/>
    <n v="5722.5"/>
    <n v="5650.55"/>
    <n v="5718.7"/>
    <n v="144097860"/>
    <n v="6264.78"/>
    <x v="8"/>
    <x v="1"/>
    <s v="Thu"/>
    <s v="Oct-2012"/>
    <s v="Expiry"/>
    <n v="43.399999999999636"/>
    <n v="7.6471728366781727E-3"/>
    <x v="0"/>
    <n v="58.449999999999818"/>
    <n v="1.0326399010644374E-2"/>
    <x v="0"/>
  </r>
  <r>
    <d v="2012-10-17T00:00:00"/>
    <n v="5681.1"/>
    <n v="5684.35"/>
    <n v="5633.9"/>
    <n v="5660.25"/>
    <n v="123974371"/>
    <n v="5259.46"/>
    <x v="8"/>
    <x v="1"/>
    <s v="Wed"/>
    <s v="Oct-2012"/>
    <s v=""/>
    <n v="-20.850000000000364"/>
    <n v="-3.670063896076528E-3"/>
    <x v="0"/>
    <n v="12.25"/>
    <n v="2.1689093484419265E-3"/>
    <x v="1"/>
  </r>
  <r>
    <d v="2012-10-16T00:00:00"/>
    <n v="5705.6"/>
    <n v="5714"/>
    <n v="5635.6"/>
    <n v="5648"/>
    <n v="117415701"/>
    <n v="5043.3"/>
    <x v="8"/>
    <x v="1"/>
    <s v="Tue"/>
    <s v="Oct-2012"/>
    <s v=""/>
    <n v="-57.600000000000364"/>
    <n v="-1.0095344924284976E-2"/>
    <x v="2"/>
    <n v="-39.25"/>
    <n v="-6.9014022594399756E-3"/>
    <x v="1"/>
  </r>
  <r>
    <d v="2012-10-15T00:00:00"/>
    <n v="5674.25"/>
    <n v="5693.7"/>
    <n v="5651.05"/>
    <n v="5687.25"/>
    <n v="93693482"/>
    <n v="3962.97"/>
    <x v="8"/>
    <x v="1"/>
    <s v="Mon"/>
    <s v="Oct-2012"/>
    <s v=""/>
    <n v="13"/>
    <n v="2.2910516808388776E-3"/>
    <x v="0"/>
    <n v="11.199999999999818"/>
    <n v="1.97320319588443E-3"/>
    <x v="1"/>
  </r>
  <r>
    <d v="2012-10-12T00:00:00"/>
    <n v="5681.7"/>
    <n v="5725"/>
    <n v="5659.35"/>
    <n v="5676.05"/>
    <n v="130076802"/>
    <n v="6475.3"/>
    <x v="8"/>
    <x v="1"/>
    <s v="Fri"/>
    <s v="Oct-2012"/>
    <s v=""/>
    <n v="-5.6499999999996362"/>
    <n v="-9.9442068395016211E-4"/>
    <x v="0"/>
    <n v="-32"/>
    <n v="-5.6061176759138404E-3"/>
    <x v="1"/>
  </r>
  <r>
    <d v="2012-10-11T00:00:00"/>
    <n v="5663.5"/>
    <n v="5721.1"/>
    <n v="5636.95"/>
    <n v="5708.05"/>
    <n v="148283847"/>
    <n v="6542.71"/>
    <x v="8"/>
    <x v="1"/>
    <s v="Thu"/>
    <s v="Oct-2012"/>
    <s v="Expiry"/>
    <n v="44.550000000000182"/>
    <n v="7.8661605014567291E-3"/>
    <x v="0"/>
    <n v="55.900000000000546"/>
    <n v="9.890041842484815E-3"/>
    <x v="1"/>
  </r>
  <r>
    <d v="2012-10-10T00:00:00"/>
    <n v="5671.15"/>
    <n v="5686.5"/>
    <n v="5647.05"/>
    <n v="5652.15"/>
    <n v="126294361"/>
    <n v="4564.3900000000003"/>
    <x v="8"/>
    <x v="1"/>
    <s v="Wed"/>
    <s v="Oct-2012"/>
    <s v=""/>
    <n v="-19"/>
    <n v="-3.3502905054530389E-3"/>
    <x v="0"/>
    <n v="-52.450000000000728"/>
    <n v="-9.1943343968027072E-3"/>
    <x v="1"/>
  </r>
  <r>
    <d v="2012-10-09T00:00:00"/>
    <n v="5708.15"/>
    <n v="5728.65"/>
    <n v="5677.9"/>
    <n v="5704.6"/>
    <n v="119300415"/>
    <n v="5047.01"/>
    <x v="8"/>
    <x v="1"/>
    <s v="Tue"/>
    <s v="Oct-2012"/>
    <s v=""/>
    <n v="-3.5499999999992724"/>
    <n v="-6.2191778422067965E-4"/>
    <x v="0"/>
    <n v="28.600000000000364"/>
    <n v="5.0387596899225447E-3"/>
    <x v="1"/>
  </r>
  <r>
    <d v="2012-10-08T00:00:00"/>
    <n v="5751.85"/>
    <n v="5751.85"/>
    <n v="5666.2"/>
    <n v="5676"/>
    <n v="142319000"/>
    <n v="5853.56"/>
    <x v="8"/>
    <x v="1"/>
    <s v="Mon"/>
    <s v="Oct-2012"/>
    <s v=""/>
    <n v="-75.850000000000364"/>
    <n v="-1.318706155410874E-2"/>
    <x v="2"/>
    <n v="-70.949999999999818"/>
    <n v="-1.2345679012345647E-2"/>
    <x v="0"/>
  </r>
  <r>
    <d v="2012-10-05T00:00:00"/>
    <n v="5815"/>
    <n v="5815.35"/>
    <n v="4888.2"/>
    <n v="5746.95"/>
    <n v="255569804"/>
    <n v="12995.8"/>
    <x v="8"/>
    <x v="1"/>
    <s v="Fri"/>
    <s v="Oct-2012"/>
    <s v=""/>
    <n v="-68.050000000000182"/>
    <n v="-1.1702493551160823E-2"/>
    <x v="2"/>
    <n v="-40.650000000000546"/>
    <n v="-7.0236367406179669E-3"/>
    <x v="1"/>
  </r>
  <r>
    <d v="2012-10-04T00:00:00"/>
    <n v="5751.55"/>
    <n v="5807.25"/>
    <n v="5751.35"/>
    <n v="5787.6"/>
    <n v="171404290"/>
    <n v="6954.74"/>
    <x v="8"/>
    <x v="1"/>
    <s v="Thu"/>
    <s v="Oct-2012"/>
    <s v="Expiry"/>
    <n v="36.050000000000182"/>
    <n v="6.2678756161382897E-3"/>
    <x v="0"/>
    <n v="56.350000000000364"/>
    <n v="9.8320610687023541E-3"/>
    <x v="1"/>
  </r>
  <r>
    <d v="2012-10-03T00:00:00"/>
    <n v="5727.7"/>
    <n v="5743.25"/>
    <n v="5715.8"/>
    <n v="5731.25"/>
    <n v="165037864"/>
    <n v="6654.02"/>
    <x v="8"/>
    <x v="1"/>
    <s v="Wed"/>
    <s v="Oct-2012"/>
    <s v=""/>
    <n v="3.5500000000001819"/>
    <n v="6.1979503116437352E-4"/>
    <x v="0"/>
    <n v="12.449999999999818"/>
    <n v="2.1770301461844824E-3"/>
    <x v="1"/>
  </r>
  <r>
    <d v="2012-10-01T00:00:00"/>
    <n v="5704.75"/>
    <n v="5722.95"/>
    <n v="5694"/>
    <n v="5718.8"/>
    <n v="123138510"/>
    <n v="4798.17"/>
    <x v="8"/>
    <x v="1"/>
    <s v="Mon"/>
    <s v="Oct-2012"/>
    <s v=""/>
    <n v="14.050000000000182"/>
    <n v="2.462859897453908E-3"/>
    <x v="0"/>
    <n v="15.5"/>
    <n v="2.7177248259779426E-3"/>
    <x v="1"/>
  </r>
  <r>
    <d v="2012-09-28T00:00:00"/>
    <n v="5684.8"/>
    <n v="5735.15"/>
    <n v="5683.45"/>
    <n v="5703.3"/>
    <n v="163660805"/>
    <n v="6948.17"/>
    <x v="8"/>
    <x v="2"/>
    <s v="Fri"/>
    <s v="Sep-2012"/>
    <s v=""/>
    <n v="18.5"/>
    <n v="3.254292147481002E-3"/>
    <x v="0"/>
    <n v="53.800000000000182"/>
    <n v="9.52296663421545E-3"/>
    <x v="1"/>
  </r>
  <r>
    <d v="2012-09-27T00:00:00"/>
    <n v="5673.75"/>
    <n v="5693.7"/>
    <n v="5639.7"/>
    <n v="5649.5"/>
    <n v="238991690"/>
    <n v="9368.11"/>
    <x v="8"/>
    <x v="2"/>
    <s v="Thu"/>
    <s v="Sep-2012"/>
    <s v="Expiry"/>
    <n v="-24.25"/>
    <n v="-4.2740691782330907E-3"/>
    <x v="0"/>
    <n v="-13.949999999999818"/>
    <n v="-2.4631629130653257E-3"/>
    <x v="1"/>
  </r>
  <r>
    <d v="2012-09-26T00:00:00"/>
    <n v="5653.4"/>
    <n v="5672.8"/>
    <n v="5638.65"/>
    <n v="5663.45"/>
    <n v="170771069"/>
    <n v="6754.98"/>
    <x v="8"/>
    <x v="2"/>
    <s v="Wed"/>
    <s v="Sep-2012"/>
    <s v=""/>
    <n v="10.050000000000182"/>
    <n v="1.7776913008101642E-3"/>
    <x v="0"/>
    <n v="-10.449999999999818"/>
    <n v="-1.8417666860536526E-3"/>
    <x v="1"/>
  </r>
  <r>
    <d v="2012-09-25T00:00:00"/>
    <n v="5674.9"/>
    <n v="5702.7"/>
    <n v="5652.45"/>
    <n v="5673.9"/>
    <n v="341387116"/>
    <n v="12551.6"/>
    <x v="8"/>
    <x v="2"/>
    <s v="Tue"/>
    <s v="Sep-2012"/>
    <s v=""/>
    <n v="-1"/>
    <n v="-1.7621455884685194E-4"/>
    <x v="0"/>
    <n v="4.2999999999992724"/>
    <n v="7.5843092987146752E-4"/>
    <x v="1"/>
  </r>
  <r>
    <d v="2012-09-24T00:00:00"/>
    <n v="5691.95"/>
    <n v="5709.85"/>
    <n v="5662.75"/>
    <n v="5669.6"/>
    <n v="210419441"/>
    <n v="8380.56"/>
    <x v="8"/>
    <x v="2"/>
    <s v="Mon"/>
    <s v="Sep-2012"/>
    <s v=""/>
    <n v="-22.349999999999454"/>
    <n v="-3.9265980902853069E-3"/>
    <x v="0"/>
    <n v="-21.549999999999272"/>
    <n v="-3.7865809194976893E-3"/>
    <x v="1"/>
  </r>
  <r>
    <d v="2012-09-21T00:00:00"/>
    <n v="5577"/>
    <n v="5720"/>
    <n v="5575.45"/>
    <n v="5691.15"/>
    <n v="278023825"/>
    <n v="11101.32"/>
    <x v="8"/>
    <x v="2"/>
    <s v="Fri"/>
    <s v="Sep-2012"/>
    <s v=""/>
    <n v="114.14999999999964"/>
    <n v="2.0467993544916557E-2"/>
    <x v="1"/>
    <n v="136.89999999999964"/>
    <n v="2.4647792231174262E-2"/>
    <x v="2"/>
  </r>
  <r>
    <d v="2012-09-20T00:00:00"/>
    <n v="5536.95"/>
    <n v="5581.35"/>
    <n v="5534.9"/>
    <n v="5554.25"/>
    <n v="165684942"/>
    <n v="6768.88"/>
    <x v="8"/>
    <x v="2"/>
    <s v="Thu"/>
    <s v="Sep-2012"/>
    <s v="Expiry"/>
    <n v="17.300000000000182"/>
    <n v="3.1244638293645749E-3"/>
    <x v="0"/>
    <n v="-45.800000000000182"/>
    <n v="-8.1784984062642611E-3"/>
    <x v="1"/>
  </r>
  <r>
    <d v="2012-09-18T00:00:00"/>
    <n v="5602.4"/>
    <n v="5620.55"/>
    <n v="5586.45"/>
    <n v="5600.05"/>
    <n v="175488961"/>
    <n v="7272.63"/>
    <x v="8"/>
    <x v="2"/>
    <s v="Tue"/>
    <s v="Sep-2012"/>
    <s v=""/>
    <n v="-2.3499999999994543"/>
    <n v="-4.1946308724822478E-4"/>
    <x v="0"/>
    <n v="-9.9499999999998181"/>
    <n v="-1.7736185383243883E-3"/>
    <x v="1"/>
  </r>
  <r>
    <d v="2012-09-17T00:00:00"/>
    <n v="5631.75"/>
    <n v="5652.2"/>
    <n v="5585.15"/>
    <n v="5610"/>
    <n v="258912780"/>
    <n v="10924.57"/>
    <x v="8"/>
    <x v="2"/>
    <s v="Mon"/>
    <s v="Sep-2012"/>
    <s v=""/>
    <n v="-21.75"/>
    <n v="-3.862032227993075E-3"/>
    <x v="0"/>
    <n v="32.350000000000364"/>
    <n v="5.7999336638190572E-3"/>
    <x v="1"/>
  </r>
  <r>
    <d v="2012-09-14T00:00:00"/>
    <n v="5528.35"/>
    <n v="5586.65"/>
    <n v="5526.95"/>
    <n v="5577.65"/>
    <n v="233783031"/>
    <n v="9263.5300000000007"/>
    <x v="8"/>
    <x v="2"/>
    <s v="Fri"/>
    <s v="Sep-2012"/>
    <s v=""/>
    <n v="49.299999999999272"/>
    <n v="8.9176698291532318E-3"/>
    <x v="0"/>
    <n v="142.29999999999927"/>
    <n v="2.6180466759270198E-2"/>
    <x v="2"/>
  </r>
  <r>
    <d v="2012-09-13T00:00:00"/>
    <n v="5435.2"/>
    <n v="5447.45"/>
    <n v="5421.85"/>
    <n v="5435.35"/>
    <n v="110774177"/>
    <n v="4199.37"/>
    <x v="8"/>
    <x v="2"/>
    <s v="Thu"/>
    <s v="Sep-2012"/>
    <s v="Expiry"/>
    <n v="0.1500000000005457"/>
    <n v="2.7597880482879325E-5"/>
    <x v="0"/>
    <n v="4.3500000000003638"/>
    <n v="8.0095746639667902E-4"/>
    <x v="1"/>
  </r>
  <r>
    <d v="2012-09-12T00:00:00"/>
    <n v="5404.45"/>
    <n v="5435.55"/>
    <n v="5393.95"/>
    <n v="5431"/>
    <n v="139920871"/>
    <n v="4885.71"/>
    <x v="8"/>
    <x v="2"/>
    <s v="Wed"/>
    <s v="Sep-2012"/>
    <s v=""/>
    <n v="26.550000000000182"/>
    <n v="4.9126183052854927E-3"/>
    <x v="0"/>
    <n v="41"/>
    <n v="7.6066790352504639E-3"/>
    <x v="1"/>
  </r>
  <r>
    <d v="2012-09-11T00:00:00"/>
    <n v="5336.1"/>
    <n v="5393.35"/>
    <n v="5332.1"/>
    <n v="5390"/>
    <n v="112878090"/>
    <n v="4081.42"/>
    <x v="8"/>
    <x v="2"/>
    <s v="Tue"/>
    <s v="Sep-2012"/>
    <s v=""/>
    <n v="53.899999999999636"/>
    <n v="1.0101010101010032E-2"/>
    <x v="2"/>
    <n v="26.550000000000182"/>
    <n v="4.9501719975016418E-3"/>
    <x v="1"/>
  </r>
  <r>
    <d v="2012-09-10T00:00:00"/>
    <n v="5361.9"/>
    <n v="5375.45"/>
    <n v="5349.1"/>
    <n v="5363.45"/>
    <n v="109607506"/>
    <n v="4183.01"/>
    <x v="8"/>
    <x v="2"/>
    <s v="Mon"/>
    <s v="Sep-2012"/>
    <s v=""/>
    <n v="1.5500000000001819"/>
    <n v="2.89076633283012E-4"/>
    <x v="0"/>
    <n v="4.75"/>
    <n v="8.8640901711235938E-4"/>
    <x v="1"/>
  </r>
  <r>
    <d v="2012-09-08T00:00:00"/>
    <n v="5343.65"/>
    <n v="5366.3"/>
    <n v="5343.45"/>
    <n v="5358.7"/>
    <n v="11221064"/>
    <n v="376.34"/>
    <x v="8"/>
    <x v="2"/>
    <s v="Sat"/>
    <s v="Sep-2012"/>
    <s v=""/>
    <n v="15.050000000000182"/>
    <n v="2.8164269740720638E-3"/>
    <x v="0"/>
    <n v="16.599999999999454"/>
    <n v="3.1073922240316453E-3"/>
    <x v="1"/>
  </r>
  <r>
    <d v="2012-09-07T00:00:00"/>
    <n v="5309.45"/>
    <n v="5347.15"/>
    <n v="5309.2"/>
    <n v="5342.1"/>
    <n v="149584722"/>
    <n v="5590.04"/>
    <x v="8"/>
    <x v="2"/>
    <s v="Fri"/>
    <s v="Sep-2012"/>
    <s v=""/>
    <n v="32.650000000000546"/>
    <n v="6.1494128393714126E-3"/>
    <x v="0"/>
    <n v="103.70000000000073"/>
    <n v="1.9796120952962876E-2"/>
    <x v="0"/>
  </r>
  <r>
    <d v="2012-09-06T00:00:00"/>
    <n v="5217.6499999999996"/>
    <n v="5260.6"/>
    <n v="5217.6499999999996"/>
    <n v="5238.3999999999996"/>
    <n v="134008569"/>
    <n v="4622.16"/>
    <x v="8"/>
    <x v="2"/>
    <s v="Thu"/>
    <s v="Sep-2012"/>
    <s v="Expiry"/>
    <n v="20.75"/>
    <n v="3.9768861460619245E-3"/>
    <x v="0"/>
    <n v="12.699999999999818"/>
    <n v="2.4302964196183897E-3"/>
    <x v="1"/>
  </r>
  <r>
    <d v="2012-09-05T00:00:00"/>
    <n v="5243.9"/>
    <n v="5259.5"/>
    <n v="5215.7"/>
    <n v="5225.7"/>
    <n v="126162071"/>
    <n v="4904.68"/>
    <x v="8"/>
    <x v="2"/>
    <s v="Wed"/>
    <s v="Sep-2012"/>
    <s v=""/>
    <n v="-18.199999999999818"/>
    <n v="-3.4706992886973089E-3"/>
    <x v="0"/>
    <n v="-48.300000000000182"/>
    <n v="-9.1581342434585104E-3"/>
    <x v="1"/>
  </r>
  <r>
    <d v="2012-09-04T00:00:00"/>
    <n v="5249.15"/>
    <n v="5278.35"/>
    <n v="5233.2"/>
    <n v="5274"/>
    <n v="106316880"/>
    <n v="3726.52"/>
    <x v="8"/>
    <x v="2"/>
    <s v="Tue"/>
    <s v="Sep-2012"/>
    <s v=""/>
    <n v="24.850000000000364"/>
    <n v="4.7340998066354298E-3"/>
    <x v="0"/>
    <n v="20.25"/>
    <n v="3.854389721627409E-3"/>
    <x v="1"/>
  </r>
  <r>
    <d v="2012-09-03T00:00:00"/>
    <n v="5276.5"/>
    <n v="5295.8"/>
    <n v="5243.15"/>
    <n v="5253.75"/>
    <n v="110380869"/>
    <n v="4015.55"/>
    <x v="8"/>
    <x v="2"/>
    <s v="Mon"/>
    <s v="Sep-2012"/>
    <s v=""/>
    <n v="-22.75"/>
    <n v="-4.3115701696200132E-3"/>
    <x v="0"/>
    <n v="-4.75"/>
    <n v="-9.0329941998668821E-4"/>
    <x v="1"/>
  </r>
  <r>
    <d v="2012-08-31T00:00:00"/>
    <n v="5298.2"/>
    <n v="5303.25"/>
    <n v="5238.8999999999996"/>
    <n v="5258.5"/>
    <n v="167393902"/>
    <n v="6600.58"/>
    <x v="8"/>
    <x v="3"/>
    <s v="Fri"/>
    <s v="Aug-2012"/>
    <s v=""/>
    <n v="-39.699999999999818"/>
    <n v="-7.4931108678418746E-3"/>
    <x v="0"/>
    <n v="-56.550000000000182"/>
    <n v="-1.0639598874893026E-2"/>
    <x v="0"/>
  </r>
  <r>
    <d v="2012-08-30T00:00:00"/>
    <n v="5268.6"/>
    <n v="5342.8"/>
    <n v="5255.05"/>
    <n v="5315.05"/>
    <n v="226494000"/>
    <n v="8374.69"/>
    <x v="8"/>
    <x v="3"/>
    <s v="Thu"/>
    <s v="Aug-2012"/>
    <s v="Expiry"/>
    <n v="46.449999999999818"/>
    <n v="8.8163838590896663E-3"/>
    <x v="0"/>
    <n v="27.25"/>
    <n v="5.153371912704716E-3"/>
    <x v="1"/>
  </r>
  <r>
    <d v="2012-08-29T00:00:00"/>
    <n v="5343.85"/>
    <n v="5345.5"/>
    <n v="5282.7"/>
    <n v="5287.8"/>
    <n v="157470632"/>
    <n v="4581.21"/>
    <x v="8"/>
    <x v="3"/>
    <s v="Wed"/>
    <s v="Aug-2012"/>
    <s v=""/>
    <n v="-56.050000000000182"/>
    <n v="-1.0488692609261146E-2"/>
    <x v="2"/>
    <n v="-46.800000000000182"/>
    <n v="-8.772916432347351E-3"/>
    <x v="1"/>
  </r>
  <r>
    <d v="2012-08-28T00:00:00"/>
    <n v="5348.05"/>
    <n v="5359.25"/>
    <n v="5312.6"/>
    <n v="5334.6"/>
    <n v="123683723"/>
    <n v="4771"/>
    <x v="8"/>
    <x v="3"/>
    <s v="Tue"/>
    <s v="Aug-2012"/>
    <s v=""/>
    <n v="-13.449999999999818"/>
    <n v="-2.5149353502678207E-3"/>
    <x v="0"/>
    <n v="-15.649999999999636"/>
    <n v="-2.9250969580860028E-3"/>
    <x v="1"/>
  </r>
  <r>
    <d v="2012-08-27T00:00:00"/>
    <n v="5387.85"/>
    <n v="5399.15"/>
    <n v="5346.65"/>
    <n v="5350.25"/>
    <n v="89987572"/>
    <n v="3882.41"/>
    <x v="8"/>
    <x v="3"/>
    <s v="Mon"/>
    <s v="Aug-2012"/>
    <s v=""/>
    <n v="-37.600000000000364"/>
    <n v="-6.9786649591210524E-3"/>
    <x v="0"/>
    <n v="-36.449999999999818"/>
    <n v="-6.766666047858581E-3"/>
    <x v="1"/>
  </r>
  <r>
    <d v="2012-08-24T00:00:00"/>
    <n v="5392.6"/>
    <n v="5399.65"/>
    <n v="5371"/>
    <n v="5386.7"/>
    <n v="114346965"/>
    <n v="4520.37"/>
    <x v="8"/>
    <x v="3"/>
    <s v="Fri"/>
    <s v="Aug-2012"/>
    <s v=""/>
    <n v="-5.9000000000005457"/>
    <n v="-1.0940919037200137E-3"/>
    <x v="0"/>
    <n v="-28.650000000000546"/>
    <n v="-5.2905167717692382E-3"/>
    <x v="1"/>
  </r>
  <r>
    <d v="2012-08-23T00:00:00"/>
    <n v="5426.15"/>
    <n v="5448.6"/>
    <n v="5393.85"/>
    <n v="5415.35"/>
    <n v="127995889"/>
    <n v="5462.34"/>
    <x v="8"/>
    <x v="3"/>
    <s v="Thu"/>
    <s v="Aug-2012"/>
    <s v="Expiry"/>
    <n v="-10.799999999999272"/>
    <n v="-1.9903614901908857E-3"/>
    <x v="0"/>
    <n v="2.5"/>
    <n v="4.6186389794655307E-4"/>
    <x v="1"/>
  </r>
  <r>
    <d v="2012-08-22T00:00:00"/>
    <n v="5395.75"/>
    <n v="5433.35"/>
    <n v="5394.8"/>
    <n v="5412.85"/>
    <n v="103103501"/>
    <n v="4156.18"/>
    <x v="8"/>
    <x v="3"/>
    <s v="Wed"/>
    <s v="Aug-2012"/>
    <s v=""/>
    <n v="17.100000000000364"/>
    <n v="3.169160913682132E-3"/>
    <x v="0"/>
    <n v="-8.1499999999996362"/>
    <n v="-1.503412654491724E-3"/>
    <x v="1"/>
  </r>
  <r>
    <d v="2012-08-21T00:00:00"/>
    <n v="5368.7"/>
    <n v="5425.15"/>
    <n v="5368.7"/>
    <n v="5421"/>
    <n v="124343357"/>
    <n v="4986.5"/>
    <x v="8"/>
    <x v="3"/>
    <s v="Tue"/>
    <s v="Aug-2012"/>
    <s v=""/>
    <n v="52.300000000000182"/>
    <n v="9.7416506789353447E-3"/>
    <x v="0"/>
    <n v="54.699999999999818"/>
    <n v="1.0193243016603584E-2"/>
    <x v="0"/>
  </r>
  <r>
    <d v="2012-08-17T00:00:00"/>
    <n v="5368.6"/>
    <n v="5399.95"/>
    <n v="5341.7"/>
    <n v="5366.3"/>
    <n v="134985473"/>
    <n v="5262.34"/>
    <x v="8"/>
    <x v="3"/>
    <s v="Fri"/>
    <s v="Aug-2012"/>
    <s v=""/>
    <n v="-2.3000000000001819"/>
    <n v="-4.2841709197932081E-4"/>
    <x v="0"/>
    <n v="3.3500000000003638"/>
    <n v="6.2465620600609068E-4"/>
    <x v="1"/>
  </r>
  <r>
    <d v="2012-08-16T00:00:00"/>
    <n v="5385.95"/>
    <n v="5390.65"/>
    <n v="5356.65"/>
    <n v="5362.95"/>
    <n v="133996943"/>
    <n v="5285.5"/>
    <x v="8"/>
    <x v="3"/>
    <s v="Thu"/>
    <s v="Aug-2012"/>
    <s v="Expiry"/>
    <n v="-23"/>
    <n v="-4.2703701296892844E-3"/>
    <x v="0"/>
    <n v="-17.400000000000546"/>
    <n v="-3.233990353787494E-3"/>
    <x v="1"/>
  </r>
  <r>
    <d v="2012-08-14T00:00:00"/>
    <n v="5343.25"/>
    <n v="5387.05"/>
    <n v="5328.8"/>
    <n v="5380.35"/>
    <n v="109794400"/>
    <n v="4742.47"/>
    <x v="8"/>
    <x v="3"/>
    <s v="Tue"/>
    <s v="Aug-2012"/>
    <s v=""/>
    <n v="37.100000000000364"/>
    <n v="6.9433397276938875E-3"/>
    <x v="0"/>
    <n v="32.450000000000728"/>
    <n v="6.0678023149274909E-3"/>
    <x v="1"/>
  </r>
  <r>
    <d v="2012-08-13T00:00:00"/>
    <n v="5316.35"/>
    <n v="5352.45"/>
    <n v="5309.05"/>
    <n v="5347.9"/>
    <n v="107578773"/>
    <n v="4678.33"/>
    <x v="8"/>
    <x v="3"/>
    <s v="Mon"/>
    <s v="Aug-2012"/>
    <s v=""/>
    <n v="31.549999999999272"/>
    <n v="5.9345227458687385E-3"/>
    <x v="0"/>
    <n v="27.5"/>
    <n v="5.1687843019321859E-3"/>
    <x v="1"/>
  </r>
  <r>
    <d v="2012-08-10T00:00:00"/>
    <n v="5308.2"/>
    <n v="5330.1"/>
    <n v="5294.1"/>
    <n v="5320.4"/>
    <n v="130090985"/>
    <n v="6540.77"/>
    <x v="8"/>
    <x v="3"/>
    <s v="Fri"/>
    <s v="Aug-2012"/>
    <s v=""/>
    <n v="12.199999999999818"/>
    <n v="2.2983308842921928E-3"/>
    <x v="0"/>
    <n v="-2.5500000000001819"/>
    <n v="-4.7905766539234487E-4"/>
    <x v="1"/>
  </r>
  <r>
    <d v="2012-08-09T00:00:00"/>
    <n v="5348.3"/>
    <n v="5368.2"/>
    <n v="5312.1"/>
    <n v="5322.95"/>
    <n v="181419777"/>
    <n v="6763.23"/>
    <x v="8"/>
    <x v="3"/>
    <s v="Thu"/>
    <s v="Aug-2012"/>
    <s v="Expiry"/>
    <n v="-25.350000000000364"/>
    <n v="-4.7398238692669377E-3"/>
    <x v="0"/>
    <n v="-15.050000000000182"/>
    <n v="-2.8194080179842979E-3"/>
    <x v="1"/>
  </r>
  <r>
    <d v="2012-08-08T00:00:00"/>
    <n v="5345.25"/>
    <n v="5377.6"/>
    <n v="5331.05"/>
    <n v="5338"/>
    <n v="165954895"/>
    <n v="6069.12"/>
    <x v="8"/>
    <x v="3"/>
    <s v="Wed"/>
    <s v="Aug-2012"/>
    <s v=""/>
    <n v="-7.25"/>
    <n v="-1.3563444179411628E-3"/>
    <x v="0"/>
    <n v="1.3000000000001819"/>
    <n v="2.4359622987992242E-4"/>
    <x v="1"/>
  </r>
  <r>
    <d v="2012-08-07T00:00:00"/>
    <n v="5295.4"/>
    <n v="5350.1"/>
    <n v="5281.65"/>
    <n v="5336.7"/>
    <n v="130431591"/>
    <n v="5226.33"/>
    <x v="8"/>
    <x v="3"/>
    <s v="Tue"/>
    <s v="Aug-2012"/>
    <s v=""/>
    <n v="41.300000000000182"/>
    <n v="7.7992219662348806E-3"/>
    <x v="0"/>
    <n v="54.149999999999636"/>
    <n v="1.025073118096367E-2"/>
    <x v="0"/>
  </r>
  <r>
    <d v="2012-08-06T00:00:00"/>
    <n v="5260.85"/>
    <n v="5293.2"/>
    <n v="5260.85"/>
    <n v="5282.55"/>
    <n v="103148076"/>
    <n v="4271.5"/>
    <x v="8"/>
    <x v="3"/>
    <s v="Mon"/>
    <s v="Aug-2012"/>
    <s v=""/>
    <n v="21.699999999999818"/>
    <n v="4.124808728627468E-3"/>
    <x v="0"/>
    <n v="66.850000000000364"/>
    <n v="1.2817071534022348E-2"/>
    <x v="0"/>
  </r>
  <r>
    <d v="2012-08-03T00:00:00"/>
    <n v="5195.6000000000004"/>
    <n v="5220.2"/>
    <n v="5164.6499999999996"/>
    <n v="5215.7"/>
    <n v="112918653"/>
    <n v="4213.76"/>
    <x v="8"/>
    <x v="3"/>
    <s v="Fri"/>
    <s v="Aug-2012"/>
    <s v=""/>
    <n v="20.099999999999454"/>
    <n v="3.8686580953113119E-3"/>
    <x v="0"/>
    <n v="-12.050000000000182"/>
    <n v="-2.3050069341495256E-3"/>
    <x v="1"/>
  </r>
  <r>
    <d v="2012-08-02T00:00:00"/>
    <n v="5233.1000000000004"/>
    <n v="5236.8999999999996"/>
    <n v="5209.95"/>
    <n v="5227.75"/>
    <n v="92972386"/>
    <n v="3699.59"/>
    <x v="8"/>
    <x v="3"/>
    <s v="Thu"/>
    <s v="Aug-2012"/>
    <s v="Expiry"/>
    <n v="-5.3500000000003638"/>
    <n v="-1.0223385756053512E-3"/>
    <x v="0"/>
    <n v="-12.75"/>
    <n v="-2.4329739528670927E-3"/>
    <x v="1"/>
  </r>
  <r>
    <d v="2012-08-01T00:00:00"/>
    <n v="5220.7"/>
    <n v="5246.35"/>
    <n v="5212.6499999999996"/>
    <n v="5240.5"/>
    <n v="113815730"/>
    <n v="4408.1899999999996"/>
    <x v="8"/>
    <x v="3"/>
    <s v="Wed"/>
    <s v="Aug-2012"/>
    <s v=""/>
    <n v="19.800000000000182"/>
    <n v="3.7925948627579027E-3"/>
    <x v="0"/>
    <n v="11.5"/>
    <n v="2.1992732836106331E-3"/>
    <x v="1"/>
  </r>
  <r>
    <d v="2012-07-31T00:00:00"/>
    <n v="5214.8500000000004"/>
    <n v="5234.55"/>
    <n v="5154.05"/>
    <n v="5229"/>
    <n v="147059808"/>
    <n v="6254.67"/>
    <x v="8"/>
    <x v="4"/>
    <s v="Tue"/>
    <s v="Jul-2012"/>
    <s v=""/>
    <n v="14.149999999999636"/>
    <n v="2.7134049876793454E-3"/>
    <x v="0"/>
    <n v="29.199999999999818"/>
    <n v="5.6156006000230426E-3"/>
    <x v="1"/>
  </r>
  <r>
    <d v="2012-07-30T00:00:00"/>
    <n v="5129.75"/>
    <n v="5206.6000000000004"/>
    <n v="5129.75"/>
    <n v="5199.8"/>
    <n v="117523733"/>
    <n v="5278.7"/>
    <x v="8"/>
    <x v="4"/>
    <s v="Mon"/>
    <s v="Jul-2012"/>
    <s v=""/>
    <n v="70.050000000000182"/>
    <n v="1.3655636239582861E-2"/>
    <x v="2"/>
    <n v="99.949999999999818"/>
    <n v="1.9598615645558166E-2"/>
    <x v="0"/>
  </r>
  <r>
    <d v="2012-07-27T00:00:00"/>
    <n v="5124.3"/>
    <n v="5149.95"/>
    <n v="5077.5"/>
    <n v="5099.8500000000004"/>
    <n v="131948378"/>
    <n v="5828.12"/>
    <x v="8"/>
    <x v="4"/>
    <s v="Fri"/>
    <s v="Jul-2012"/>
    <s v=""/>
    <n v="-24.449999999999818"/>
    <n v="-4.7713834084655111E-3"/>
    <x v="0"/>
    <n v="56.850000000000364"/>
    <n v="1.1273051754907865E-2"/>
    <x v="0"/>
  </r>
  <r>
    <d v="2012-07-26T00:00:00"/>
    <n v="5126.3"/>
    <n v="5126.3"/>
    <n v="5032.3999999999996"/>
    <n v="5043"/>
    <n v="180131639"/>
    <n v="6920.23"/>
    <x v="8"/>
    <x v="4"/>
    <s v="Thu"/>
    <s v="Jul-2012"/>
    <s v="Expiry"/>
    <n v="-83.300000000000182"/>
    <n v="-1.6249536702885158E-2"/>
    <x v="2"/>
    <n v="-66.600000000000364"/>
    <n v="-1.3034288398309135E-2"/>
    <x v="0"/>
  </r>
  <r>
    <d v="2012-07-25T00:00:00"/>
    <n v="5118.3999999999996"/>
    <n v="5121.6000000000004"/>
    <n v="5076.6000000000004"/>
    <n v="5109.6000000000004"/>
    <n v="130965621"/>
    <n v="4654.17"/>
    <x v="8"/>
    <x v="4"/>
    <s v="Wed"/>
    <s v="Jul-2012"/>
    <s v=""/>
    <n v="-8.7999999999992724"/>
    <n v="-1.7192872772740062E-3"/>
    <x v="0"/>
    <n v="-18.599999999999454"/>
    <n v="-3.6270036270035209E-3"/>
    <x v="1"/>
  </r>
  <r>
    <d v="2012-07-24T00:00:00"/>
    <n v="5128.8"/>
    <n v="5144"/>
    <n v="5103.25"/>
    <n v="5128.2"/>
    <n v="116516931"/>
    <n v="4567.2"/>
    <x v="8"/>
    <x v="4"/>
    <s v="Tue"/>
    <s v="Jul-2012"/>
    <s v=""/>
    <n v="-0.6000000000003638"/>
    <n v="-1.1698642957424032E-4"/>
    <x v="0"/>
    <n v="10.25"/>
    <n v="2.0027550093299077E-3"/>
    <x v="1"/>
  </r>
  <r>
    <d v="2012-07-23T00:00:00"/>
    <n v="5163.25"/>
    <n v="5164.2"/>
    <n v="5108.1000000000004"/>
    <n v="5117.95"/>
    <n v="104770324"/>
    <n v="4394.24"/>
    <x v="8"/>
    <x v="4"/>
    <s v="Mon"/>
    <s v="Jul-2012"/>
    <s v=""/>
    <n v="-45.300000000000182"/>
    <n v="-8.7735437950903373E-3"/>
    <x v="0"/>
    <n v="-87.150000000000546"/>
    <n v="-1.6743194174943909E-2"/>
    <x v="0"/>
  </r>
  <r>
    <d v="2012-07-20T00:00:00"/>
    <n v="5233.55"/>
    <n v="5238.7"/>
    <n v="5197.5"/>
    <n v="5205.1000000000004"/>
    <n v="89729408"/>
    <n v="4527.8900000000003"/>
    <x v="8"/>
    <x v="4"/>
    <s v="Fri"/>
    <s v="Jul-2012"/>
    <s v=""/>
    <n v="-28.449999999999818"/>
    <n v="-5.4360806718192845E-3"/>
    <x v="0"/>
    <n v="-37.599999999999454"/>
    <n v="-7.1718770862340886E-3"/>
    <x v="1"/>
  </r>
  <r>
    <d v="2012-07-19T00:00:00"/>
    <n v="5249.85"/>
    <n v="5257.75"/>
    <n v="5233.1499999999996"/>
    <n v="5242.7"/>
    <n v="109769282"/>
    <n v="5494.99"/>
    <x v="8"/>
    <x v="4"/>
    <s v="Thu"/>
    <s v="Jul-2012"/>
    <s v="Expiry"/>
    <n v="-7.1500000000005457"/>
    <n v="-1.3619436745812823E-3"/>
    <x v="0"/>
    <n v="26.399999999999636"/>
    <n v="5.0610586047580919E-3"/>
    <x v="1"/>
  </r>
  <r>
    <d v="2012-07-18T00:00:00"/>
    <n v="5199.1000000000004"/>
    <n v="5222.8500000000004"/>
    <n v="5169.05"/>
    <n v="5216.3"/>
    <n v="109647297"/>
    <n v="4759.5200000000004"/>
    <x v="8"/>
    <x v="4"/>
    <s v="Wed"/>
    <s v="Jul-2012"/>
    <s v=""/>
    <n v="17.199999999999818"/>
    <n v="3.3082648920005034E-3"/>
    <x v="0"/>
    <n v="23.449999999999818"/>
    <n v="4.5158246435001619E-3"/>
    <x v="1"/>
  </r>
  <r>
    <d v="2012-07-17T00:00:00"/>
    <n v="5228.05"/>
    <n v="5236.7"/>
    <n v="5181.7"/>
    <n v="5192.8500000000004"/>
    <n v="111768115"/>
    <n v="4719.2"/>
    <x v="8"/>
    <x v="4"/>
    <s v="Tue"/>
    <s v="Jul-2012"/>
    <s v=""/>
    <n v="-35.199999999999818"/>
    <n v="-6.732911888753898E-3"/>
    <x v="0"/>
    <n v="-4.3999999999996362"/>
    <n v="-8.4660156813692552E-4"/>
    <x v="1"/>
  </r>
  <r>
    <d v="2012-07-16T00:00:00"/>
    <n v="5232.3500000000004"/>
    <n v="5246.85"/>
    <n v="5190.45"/>
    <n v="5197.25"/>
    <n v="106313144"/>
    <n v="4283.22"/>
    <x v="8"/>
    <x v="4"/>
    <s v="Mon"/>
    <s v="Jul-2012"/>
    <s v=""/>
    <n v="-35.100000000000364"/>
    <n v="-6.7082668399477026E-3"/>
    <x v="0"/>
    <n v="-30"/>
    <n v="-5.7391553876321201E-3"/>
    <x v="1"/>
  </r>
  <r>
    <d v="2012-07-13T00:00:00"/>
    <n v="5242.75"/>
    <n v="5267.15"/>
    <n v="5216.8500000000004"/>
    <n v="5227.25"/>
    <n v="99045088"/>
    <n v="4451.8999999999996"/>
    <x v="8"/>
    <x v="4"/>
    <s v="Fri"/>
    <s v="Jul-2012"/>
    <s v=""/>
    <n v="-15.5"/>
    <n v="-2.9564636879500263E-3"/>
    <x v="0"/>
    <n v="-8"/>
    <n v="-1.5281027649109403E-3"/>
    <x v="1"/>
  </r>
  <r>
    <d v="2012-07-12T00:00:00"/>
    <n v="5240"/>
    <n v="5261.75"/>
    <n v="5217.7"/>
    <n v="5235.25"/>
    <n v="131190833"/>
    <n v="6193.59"/>
    <x v="8"/>
    <x v="4"/>
    <s v="Thu"/>
    <s v="Jul-2012"/>
    <s v="Expiry"/>
    <n v="-4.75"/>
    <n v="-9.0648854961832058E-4"/>
    <x v="0"/>
    <n v="-71.050000000000182"/>
    <n v="-1.3389744266249587E-2"/>
    <x v="0"/>
  </r>
  <r>
    <d v="2012-07-11T00:00:00"/>
    <n v="5315.25"/>
    <n v="5336.45"/>
    <n v="5300.25"/>
    <n v="5306.3"/>
    <n v="113530679"/>
    <n v="5086.9799999999996"/>
    <x v="8"/>
    <x v="4"/>
    <s v="Wed"/>
    <s v="Jul-2012"/>
    <s v=""/>
    <n v="-8.9499999999998181"/>
    <n v="-1.6838342505055865E-3"/>
    <x v="0"/>
    <n v="-39.050000000000182"/>
    <n v="-7.3054149868577696E-3"/>
    <x v="1"/>
  </r>
  <r>
    <d v="2012-07-10T00:00:00"/>
    <n v="5286.6"/>
    <n v="5348.55"/>
    <n v="5284.55"/>
    <n v="5345.35"/>
    <n v="123947633"/>
    <n v="5024.13"/>
    <x v="8"/>
    <x v="4"/>
    <s v="Tue"/>
    <s v="Jul-2012"/>
    <s v=""/>
    <n v="58.75"/>
    <n v="1.1113002686036393E-2"/>
    <x v="2"/>
    <n v="70.200000000000728"/>
    <n v="1.3307678454641239E-2"/>
    <x v="0"/>
  </r>
  <r>
    <d v="2012-07-09T00:00:00"/>
    <n v="5283.7"/>
    <n v="5300.6"/>
    <n v="5257.75"/>
    <n v="5275.15"/>
    <n v="101169926"/>
    <n v="4189.25"/>
    <x v="8"/>
    <x v="4"/>
    <s v="Mon"/>
    <s v="Jul-2012"/>
    <s v=""/>
    <n v="-8.5500000000001819"/>
    <n v="-1.6181842269622011E-3"/>
    <x v="0"/>
    <n v="-41.800000000000182"/>
    <n v="-7.8616500061125614E-3"/>
    <x v="1"/>
  </r>
  <r>
    <d v="2012-07-06T00:00:00"/>
    <n v="5324.7"/>
    <n v="5327.2"/>
    <n v="5287.75"/>
    <n v="5316.95"/>
    <n v="113300726"/>
    <n v="4760.51"/>
    <x v="8"/>
    <x v="4"/>
    <s v="Fri"/>
    <s v="Jul-2012"/>
    <s v=""/>
    <n v="-7.75"/>
    <n v="-1.4554810599658196E-3"/>
    <x v="0"/>
    <n v="-10.350000000000364"/>
    <n v="-1.9428228183132851E-3"/>
    <x v="1"/>
  </r>
  <r>
    <d v="2012-07-05T00:00:00"/>
    <n v="5297.05"/>
    <n v="5333.65"/>
    <n v="5288.85"/>
    <n v="5327.3"/>
    <n v="118915392"/>
    <n v="4709.79"/>
    <x v="8"/>
    <x v="4"/>
    <s v="Thu"/>
    <s v="Jul-2012"/>
    <s v="Expiry"/>
    <n v="30.25"/>
    <n v="5.7107257813311177E-3"/>
    <x v="0"/>
    <n v="24.75"/>
    <n v="4.6675656052276729E-3"/>
    <x v="1"/>
  </r>
  <r>
    <d v="2012-07-04T00:00:00"/>
    <n v="5310.4"/>
    <n v="5317.65"/>
    <n v="5273.3"/>
    <n v="5302.55"/>
    <n v="155995887"/>
    <n v="5750.1"/>
    <x v="8"/>
    <x v="4"/>
    <s v="Wed"/>
    <s v="Jul-2012"/>
    <s v=""/>
    <n v="-7.8499999999994543"/>
    <n v="-1.4782313949983908E-3"/>
    <x v="0"/>
    <n v="14.600000000000364"/>
    <n v="2.7609943361794958E-3"/>
    <x v="1"/>
  </r>
  <r>
    <d v="2012-07-03T00:00:00"/>
    <n v="5298.85"/>
    <n v="5317"/>
    <n v="5265.95"/>
    <n v="5287.95"/>
    <n v="133117055"/>
    <n v="5161.82"/>
    <x v="8"/>
    <x v="4"/>
    <s v="Tue"/>
    <s v="Jul-2012"/>
    <s v=""/>
    <n v="-10.900000000000546"/>
    <n v="-2.0570501146476208E-3"/>
    <x v="0"/>
    <n v="9.3499999999994543"/>
    <n v="1.7713029970066786E-3"/>
    <x v="1"/>
  </r>
  <r>
    <d v="2012-07-02T00:00:00"/>
    <n v="5283.85"/>
    <n v="5302.15"/>
    <n v="5263.35"/>
    <n v="5278.6"/>
    <n v="126161441"/>
    <n v="4991.57"/>
    <x v="8"/>
    <x v="4"/>
    <s v="Mon"/>
    <s v="Jul-2012"/>
    <s v=""/>
    <n v="-5.25"/>
    <n v="-9.9359368642183243E-4"/>
    <x v="0"/>
    <n v="-0.2999999999992724"/>
    <n v="-5.6830021405836904E-5"/>
    <x v="1"/>
  </r>
  <r>
    <d v="2012-06-29T00:00:00"/>
    <n v="5191.25"/>
    <n v="5286.25"/>
    <n v="5189"/>
    <n v="5278.9"/>
    <n v="226523598"/>
    <n v="8461.24"/>
    <x v="8"/>
    <x v="5"/>
    <s v="Fri"/>
    <s v="Jun-2012"/>
    <s v=""/>
    <n v="87.649999999999636"/>
    <n v="1.6884180110763234E-2"/>
    <x v="2"/>
    <n v="129.75"/>
    <n v="2.5198333705563056E-2"/>
    <x v="2"/>
  </r>
  <r>
    <d v="2012-06-28T00:00:00"/>
    <n v="5148.95"/>
    <n v="5159.05"/>
    <n v="5125.3"/>
    <n v="5149.1499999999996"/>
    <n v="143073791"/>
    <n v="5597.52"/>
    <x v="8"/>
    <x v="5"/>
    <s v="Thu"/>
    <s v="Jun-2012"/>
    <s v="Expiry"/>
    <n v="0.1999999999998181"/>
    <n v="3.8842870876551163E-5"/>
    <x v="0"/>
    <n v="7.25"/>
    <n v="1.4099846360294834E-3"/>
    <x v="1"/>
  </r>
  <r>
    <d v="2012-06-27T00:00:00"/>
    <n v="5149.45"/>
    <n v="5160.1000000000004"/>
    <n v="5129.25"/>
    <n v="5141.8999999999996"/>
    <n v="112269218"/>
    <n v="4238.62"/>
    <x v="8"/>
    <x v="5"/>
    <s v="Wed"/>
    <s v="Jun-2012"/>
    <s v=""/>
    <n v="-7.5500000000001819"/>
    <n v="-1.4661759993786097E-3"/>
    <x v="0"/>
    <n v="21.099999999999454"/>
    <n v="4.1204499296983782E-3"/>
    <x v="1"/>
  </r>
  <r>
    <d v="2012-06-26T00:00:00"/>
    <n v="5107.45"/>
    <n v="5134.55"/>
    <n v="5095.5"/>
    <n v="5120.8"/>
    <n v="99404566"/>
    <n v="4119.6899999999996"/>
    <x v="8"/>
    <x v="5"/>
    <s v="Tue"/>
    <s v="Jun-2012"/>
    <s v=""/>
    <n v="13.350000000000364"/>
    <n v="2.6138288186865E-3"/>
    <x v="0"/>
    <n v="6.1500000000005457"/>
    <n v="1.2024283186533871E-3"/>
    <x v="1"/>
  </r>
  <r>
    <d v="2012-06-25T00:00:00"/>
    <n v="5158.5"/>
    <n v="5194.6000000000004"/>
    <n v="5105.6499999999996"/>
    <n v="5114.6499999999996"/>
    <n v="123503010"/>
    <n v="4894.04"/>
    <x v="8"/>
    <x v="5"/>
    <s v="Mon"/>
    <s v="Jun-2012"/>
    <s v=""/>
    <n v="-43.850000000000364"/>
    <n v="-8.5005331007076412E-3"/>
    <x v="0"/>
    <n v="-31.400000000000546"/>
    <n v="-6.1017673749770296E-3"/>
    <x v="1"/>
  </r>
  <r>
    <d v="2012-06-22T00:00:00"/>
    <n v="5101.75"/>
    <n v="5159.8"/>
    <n v="5094"/>
    <n v="5146.05"/>
    <n v="159747192"/>
    <n v="5500.44"/>
    <x v="8"/>
    <x v="5"/>
    <s v="Fri"/>
    <s v="Jun-2012"/>
    <s v=""/>
    <n v="44.300000000000182"/>
    <n v="8.6832949478120609E-3"/>
    <x v="0"/>
    <n v="-18.949999999999818"/>
    <n v="-3.6689254598257152E-3"/>
    <x v="1"/>
  </r>
  <r>
    <d v="2012-06-21T00:00:00"/>
    <n v="5097.3500000000004"/>
    <n v="5170.3999999999996"/>
    <n v="5093.45"/>
    <n v="5165"/>
    <n v="142992948"/>
    <n v="5558.56"/>
    <x v="8"/>
    <x v="5"/>
    <s v="Thu"/>
    <s v="Jun-2012"/>
    <s v="Expiry"/>
    <n v="67.649999999999636"/>
    <n v="1.3271601910796715E-2"/>
    <x v="2"/>
    <n v="44.449999999999818"/>
    <n v="8.6807081270566279E-3"/>
    <x v="1"/>
  </r>
  <r>
    <d v="2012-06-20T00:00:00"/>
    <n v="5114.55"/>
    <n v="5141.7"/>
    <n v="5100.7"/>
    <n v="5120.55"/>
    <n v="160505645"/>
    <n v="5313.6"/>
    <x v="8"/>
    <x v="5"/>
    <s v="Wed"/>
    <s v="Jun-2012"/>
    <s v=""/>
    <n v="6"/>
    <n v="1.1731237352259729E-3"/>
    <x v="0"/>
    <n v="16.699999999999818"/>
    <n v="3.2720397347100359E-3"/>
    <x v="1"/>
  </r>
  <r>
    <d v="2012-06-19T00:00:00"/>
    <n v="5050.8"/>
    <n v="5113.6000000000004"/>
    <n v="5048.1000000000004"/>
    <n v="5103.8500000000004"/>
    <n v="149416155"/>
    <n v="5336.22"/>
    <x v="8"/>
    <x v="5"/>
    <s v="Tue"/>
    <s v="Jun-2012"/>
    <s v=""/>
    <n v="53.050000000000182"/>
    <n v="1.0503286608062126E-2"/>
    <x v="2"/>
    <n v="39.600000000000364"/>
    <n v="7.8195191785556326E-3"/>
    <x v="1"/>
  </r>
  <r>
    <d v="2012-06-18T00:00:00"/>
    <n v="5174"/>
    <n v="5190.2"/>
    <n v="5041.7"/>
    <n v="5064.25"/>
    <n v="153461067"/>
    <n v="6005.83"/>
    <x v="8"/>
    <x v="5"/>
    <s v="Mon"/>
    <s v="Jun-2012"/>
    <s v=""/>
    <n v="-109.75"/>
    <n v="-2.1211828372632392E-2"/>
    <x v="1"/>
    <n v="-74.800000000000182"/>
    <n v="-1.4555219349879876E-2"/>
    <x v="0"/>
  </r>
  <r>
    <d v="2012-06-15T00:00:00"/>
    <n v="5069.55"/>
    <n v="5146.2"/>
    <n v="5069.1499999999996"/>
    <n v="5139.05"/>
    <n v="155437144"/>
    <n v="5944"/>
    <x v="8"/>
    <x v="5"/>
    <s v="Fri"/>
    <s v="Jun-2012"/>
    <s v=""/>
    <n v="69.5"/>
    <n v="1.3709303587103391E-2"/>
    <x v="2"/>
    <n v="84.300000000000182"/>
    <n v="1.6677382659874413E-2"/>
    <x v="0"/>
  </r>
  <r>
    <d v="2012-06-14T00:00:00"/>
    <n v="5105.1000000000004"/>
    <n v="5130"/>
    <n v="5047.6000000000004"/>
    <n v="5054.75"/>
    <n v="118353366"/>
    <n v="4751.8599999999997"/>
    <x v="8"/>
    <x v="5"/>
    <s v="Thu"/>
    <s v="Jun-2012"/>
    <s v="Expiry"/>
    <n v="-50.350000000000364"/>
    <n v="-9.8626863332746395E-3"/>
    <x v="0"/>
    <n v="-66.699999999999818"/>
    <n v="-1.3023655410088904E-2"/>
    <x v="0"/>
  </r>
  <r>
    <d v="2012-06-13T00:00:00"/>
    <n v="5117.55"/>
    <n v="5144.8999999999996"/>
    <n v="5095.45"/>
    <n v="5121.45"/>
    <n v="125668126"/>
    <n v="5287.08"/>
    <x v="8"/>
    <x v="5"/>
    <s v="Wed"/>
    <s v="Jun-2012"/>
    <s v=""/>
    <n v="3.8999999999996362"/>
    <n v="7.6208341882338937E-4"/>
    <x v="0"/>
    <n v="5.5500000000001819"/>
    <n v="1.0848531050255442E-3"/>
    <x v="1"/>
  </r>
  <r>
    <d v="2012-06-12T00:00:00"/>
    <n v="5015.5"/>
    <n v="5128.8999999999996"/>
    <n v="5015.1499999999996"/>
    <n v="5115.8999999999996"/>
    <n v="135478015"/>
    <n v="5205.8999999999996"/>
    <x v="8"/>
    <x v="5"/>
    <s v="Tue"/>
    <s v="Jun-2012"/>
    <s v=""/>
    <n v="100.39999999999964"/>
    <n v="2.0017944372445348E-2"/>
    <x v="1"/>
    <n v="61.799999999999272"/>
    <n v="1.2227696325755183E-2"/>
    <x v="0"/>
  </r>
  <r>
    <d v="2012-06-11T00:00:00"/>
    <n v="5096.7"/>
    <n v="5124.45"/>
    <n v="5040.7"/>
    <n v="5054.1000000000004"/>
    <n v="125615102"/>
    <n v="4813.82"/>
    <x v="8"/>
    <x v="5"/>
    <s v="Mon"/>
    <s v="Jun-2012"/>
    <s v=""/>
    <n v="-42.599999999999454"/>
    <n v="-8.3583495202777195E-3"/>
    <x v="0"/>
    <n v="-14.25"/>
    <n v="-2.8115658942259314E-3"/>
    <x v="1"/>
  </r>
  <r>
    <d v="2012-06-08T00:00:00"/>
    <n v="5044.25"/>
    <n v="5084.45"/>
    <n v="4994.8"/>
    <n v="5068.3500000000004"/>
    <n v="138389395"/>
    <n v="5249.81"/>
    <x v="8"/>
    <x v="5"/>
    <s v="Fri"/>
    <s v="Jun-2012"/>
    <s v=""/>
    <n v="24.100000000000364"/>
    <n v="4.7777172027556845E-3"/>
    <x v="0"/>
    <n v="18.700000000000728"/>
    <n v="3.70322695632385E-3"/>
    <x v="1"/>
  </r>
  <r>
    <d v="2012-06-07T00:00:00"/>
    <n v="5035.3500000000004"/>
    <n v="5059.6499999999996"/>
    <n v="5007.75"/>
    <n v="5049.6499999999996"/>
    <n v="150558164"/>
    <n v="6077.37"/>
    <x v="8"/>
    <x v="5"/>
    <s v="Thu"/>
    <s v="Jun-2012"/>
    <s v="Expiry"/>
    <n v="14.299999999999272"/>
    <n v="2.839921753204697E-3"/>
    <x v="0"/>
    <n v="52.549999999999272"/>
    <n v="1.0516099337615671E-2"/>
    <x v="0"/>
  </r>
  <r>
    <d v="2012-06-06T00:00:00"/>
    <n v="4886.6499999999996"/>
    <n v="5010.45"/>
    <n v="4886.1499999999996"/>
    <n v="4997.1000000000004"/>
    <n v="185340406"/>
    <n v="7188.42"/>
    <x v="8"/>
    <x v="5"/>
    <s v="Wed"/>
    <s v="Jun-2012"/>
    <s v=""/>
    <n v="110.45000000000073"/>
    <n v="2.2602396324680658E-2"/>
    <x v="1"/>
    <n v="133.80000000000018"/>
    <n v="2.7512183085559225E-2"/>
    <x v="2"/>
  </r>
  <r>
    <d v="2012-06-05T00:00:00"/>
    <n v="4869.45"/>
    <n v="4898.95"/>
    <n v="4847.7"/>
    <n v="4863.3"/>
    <n v="141476962"/>
    <n v="5016.41"/>
    <x v="8"/>
    <x v="5"/>
    <s v="Tue"/>
    <s v="Jun-2012"/>
    <s v=""/>
    <n v="-6.1499999999996362"/>
    <n v="-1.2629763114930098E-3"/>
    <x v="0"/>
    <n v="15.150000000000546"/>
    <n v="3.1249033136352107E-3"/>
    <x v="1"/>
  </r>
  <r>
    <d v="2012-06-04T00:00:00"/>
    <n v="4797.3"/>
    <n v="4858.3"/>
    <n v="4770.3500000000004"/>
    <n v="4848.1499999999996"/>
    <n v="152339865"/>
    <n v="5143.54"/>
    <x v="8"/>
    <x v="5"/>
    <s v="Mon"/>
    <s v="Jun-2012"/>
    <s v=""/>
    <n v="50.849999999999454"/>
    <n v="1.0599712338190117E-2"/>
    <x v="2"/>
    <n v="6.5499999999992724"/>
    <n v="1.3528585591538482E-3"/>
    <x v="1"/>
  </r>
  <r>
    <d v="2012-06-01T00:00:00"/>
    <n v="4910.8500000000004"/>
    <n v="4925"/>
    <n v="4831.75"/>
    <n v="4841.6000000000004"/>
    <n v="138767416"/>
    <n v="4989.22"/>
    <x v="8"/>
    <x v="5"/>
    <s v="Fri"/>
    <s v="Jun-2012"/>
    <s v=""/>
    <n v="-69.25"/>
    <n v="-1.4101428469613202E-2"/>
    <x v="2"/>
    <n v="-82.649999999999636"/>
    <n v="-1.678428187033551E-2"/>
    <x v="0"/>
  </r>
  <r>
    <d v="2012-05-31T00:00:00"/>
    <n v="4896.1000000000004"/>
    <n v="4949.25"/>
    <n v="4883.55"/>
    <n v="4924.25"/>
    <n v="296911390"/>
    <n v="10662.01"/>
    <x v="8"/>
    <x v="6"/>
    <s v="Thu"/>
    <s v="May-2012"/>
    <s v="Expiry"/>
    <n v="28.149999999999636"/>
    <n v="5.7494740711994518E-3"/>
    <x v="0"/>
    <n v="-26.5"/>
    <n v="-5.352724334696763E-3"/>
    <x v="1"/>
  </r>
  <r>
    <d v="2012-05-30T00:00:00"/>
    <n v="4964.25"/>
    <n v="4982.25"/>
    <n v="4944.8999999999996"/>
    <n v="4950.75"/>
    <n v="146005250"/>
    <n v="5374.65"/>
    <x v="8"/>
    <x v="6"/>
    <s v="Wed"/>
    <s v="May-2012"/>
    <s v=""/>
    <n v="-13.5"/>
    <n v="-2.7194440247771566E-3"/>
    <x v="0"/>
    <n v="-39.350000000000364"/>
    <n v="-7.8856135147592956E-3"/>
    <x v="1"/>
  </r>
  <r>
    <d v="2012-05-29T00:00:00"/>
    <n v="5005.3500000000004"/>
    <n v="5020.1499999999996"/>
    <n v="4982.1499999999996"/>
    <n v="4990.1000000000004"/>
    <n v="124219839"/>
    <n v="4923.5600000000004"/>
    <x v="8"/>
    <x v="6"/>
    <s v="Tue"/>
    <s v="May-2012"/>
    <s v=""/>
    <n v="-15.25"/>
    <n v="-3.0467399882126121E-3"/>
    <x v="0"/>
    <n v="4.4500000000007276"/>
    <n v="8.9256165194121688E-4"/>
    <x v="1"/>
  </r>
  <r>
    <d v="2012-05-28T00:00:00"/>
    <n v="4931.7"/>
    <n v="4994.95"/>
    <n v="4931.3"/>
    <n v="4985.6499999999996"/>
    <n v="97260991"/>
    <n v="3983.53"/>
    <x v="8"/>
    <x v="6"/>
    <s v="Mon"/>
    <s v="May-2012"/>
    <s v=""/>
    <n v="53.949999999999818"/>
    <n v="1.0939432649998949E-2"/>
    <x v="2"/>
    <n v="65.25"/>
    <n v="1.3261116982359159E-2"/>
    <x v="0"/>
  </r>
  <r>
    <d v="2012-05-25T00:00:00"/>
    <n v="4905.95"/>
    <n v="4935.8"/>
    <n v="4889.3500000000004"/>
    <n v="4920.3999999999996"/>
    <n v="118191157"/>
    <n v="4398.09"/>
    <x v="8"/>
    <x v="6"/>
    <s v="Fri"/>
    <s v="May-2012"/>
    <s v=""/>
    <n v="14.449999999999818"/>
    <n v="2.9454030310133244E-3"/>
    <x v="0"/>
    <n v="-1"/>
    <n v="-2.0319421302881295E-4"/>
    <x v="1"/>
  </r>
  <r>
    <d v="2012-05-24T00:00:00"/>
    <n v="4863.3999999999996"/>
    <n v="4931.8999999999996"/>
    <n v="4830.1499999999996"/>
    <n v="4921.3999999999996"/>
    <n v="140474832"/>
    <n v="5012.08"/>
    <x v="8"/>
    <x v="6"/>
    <s v="Thu"/>
    <s v="May-2012"/>
    <s v="Expiry"/>
    <n v="58"/>
    <n v="1.1925813217090925E-2"/>
    <x v="2"/>
    <n v="85.75"/>
    <n v="1.7732879757633411E-2"/>
    <x v="0"/>
  </r>
  <r>
    <d v="2012-05-23T00:00:00"/>
    <n v="4843"/>
    <n v="4853.75"/>
    <n v="4803.95"/>
    <n v="4835.6499999999996"/>
    <n v="136108067"/>
    <n v="4854.1499999999996"/>
    <x v="8"/>
    <x v="6"/>
    <s v="Wed"/>
    <s v="May-2012"/>
    <s v=""/>
    <n v="-7.3500000000003638"/>
    <n v="-1.51765434647953E-3"/>
    <x v="0"/>
    <n v="-24.850000000000364"/>
    <n v="-5.1126427322292691E-3"/>
    <x v="1"/>
  </r>
  <r>
    <d v="2012-05-22T00:00:00"/>
    <n v="4954.7"/>
    <n v="4956.3500000000004"/>
    <n v="4849.8999999999996"/>
    <n v="4860.5"/>
    <n v="130808278"/>
    <n v="5074.37"/>
    <x v="8"/>
    <x v="6"/>
    <s v="Tue"/>
    <s v="May-2012"/>
    <s v=""/>
    <n v="-94.199999999999818"/>
    <n v="-1.9012250994005657E-2"/>
    <x v="2"/>
    <n v="-45.550000000000182"/>
    <n v="-9.2844549077160197E-3"/>
    <x v="1"/>
  </r>
  <r>
    <d v="2012-05-21T00:00:00"/>
    <n v="4888.5"/>
    <n v="4937.5"/>
    <n v="4888.5"/>
    <n v="4906.05"/>
    <n v="116506971"/>
    <n v="4527.67"/>
    <x v="8"/>
    <x v="6"/>
    <s v="Mon"/>
    <s v="May-2012"/>
    <s v=""/>
    <n v="17.550000000000182"/>
    <n v="3.5900583000920898E-3"/>
    <x v="0"/>
    <n v="14.600000000000364"/>
    <n v="2.9848000081776089E-3"/>
    <x v="1"/>
  </r>
  <r>
    <d v="2012-05-18T00:00:00"/>
    <n v="4796.3999999999996"/>
    <n v="4908.5"/>
    <n v="4788.95"/>
    <n v="4891.45"/>
    <n v="154508649"/>
    <n v="6447.08"/>
    <x v="8"/>
    <x v="6"/>
    <s v="Fri"/>
    <s v="May-2012"/>
    <s v=""/>
    <n v="95.050000000000182"/>
    <n v="1.9816946042865522E-2"/>
    <x v="2"/>
    <n v="21.25"/>
    <n v="4.3632705022381016E-3"/>
    <x v="1"/>
  </r>
  <r>
    <d v="2012-05-17T00:00:00"/>
    <n v="4878.6000000000004"/>
    <n v="4922.25"/>
    <n v="4850.2"/>
    <n v="4870.2"/>
    <n v="155654031"/>
    <n v="5745.51"/>
    <x v="8"/>
    <x v="6"/>
    <s v="Thu"/>
    <s v="May-2012"/>
    <s v="Expiry"/>
    <n v="-8.4000000000005457"/>
    <n v="-1.7218054359858454E-3"/>
    <x v="0"/>
    <n v="11.949999999999818"/>
    <n v="2.4597334431121945E-3"/>
    <x v="1"/>
  </r>
  <r>
    <d v="2012-05-16T00:00:00"/>
    <n v="4875.3"/>
    <n v="4882.25"/>
    <n v="4837.05"/>
    <n v="4858.25"/>
    <n v="165048505"/>
    <n v="6316.66"/>
    <x v="8"/>
    <x v="6"/>
    <s v="Wed"/>
    <s v="May-2012"/>
    <s v=""/>
    <n v="-17.050000000000182"/>
    <n v="-3.4972206838553895E-3"/>
    <x v="0"/>
    <n v="-84.550000000000182"/>
    <n v="-1.7105689083110824E-2"/>
    <x v="0"/>
  </r>
  <r>
    <d v="2012-05-15T00:00:00"/>
    <n v="4869.8500000000004"/>
    <n v="4955.2"/>
    <n v="4868.55"/>
    <n v="4942.8"/>
    <n v="142119571"/>
    <n v="5491.24"/>
    <x v="8"/>
    <x v="6"/>
    <s v="Tue"/>
    <s v="May-2012"/>
    <s v=""/>
    <n v="72.949999999999818"/>
    <n v="1.4979927513167719E-2"/>
    <x v="2"/>
    <n v="35"/>
    <n v="7.1315049513020088E-3"/>
    <x v="1"/>
  </r>
  <r>
    <d v="2012-05-14T00:00:00"/>
    <n v="4934.3500000000004"/>
    <n v="4957.2"/>
    <n v="4874.5"/>
    <n v="4907.8"/>
    <n v="126951751"/>
    <n v="5291.93"/>
    <x v="8"/>
    <x v="6"/>
    <s v="Mon"/>
    <s v="May-2012"/>
    <s v=""/>
    <n v="-26.550000000000182"/>
    <n v="-5.3806479070191982E-3"/>
    <x v="0"/>
    <n v="-21.099999999999454"/>
    <n v="-4.2808740286878321E-3"/>
    <x v="1"/>
  </r>
  <r>
    <d v="2012-05-11T00:00:00"/>
    <n v="4938.8500000000004"/>
    <n v="4976.25"/>
    <n v="4906.1499999999996"/>
    <n v="4928.8999999999996"/>
    <n v="138526070"/>
    <n v="5061.57"/>
    <x v="8"/>
    <x v="6"/>
    <s v="Fri"/>
    <s v="May-2012"/>
    <s v=""/>
    <n v="-9.9500000000007276"/>
    <n v="-2.0146390354031257E-3"/>
    <x v="0"/>
    <n v="-36.800000000000182"/>
    <n v="-7.4108383510885041E-3"/>
    <x v="1"/>
  </r>
  <r>
    <d v="2012-05-10T00:00:00"/>
    <n v="4984.1499999999996"/>
    <n v="5039.3"/>
    <n v="4950.3"/>
    <n v="4965.7"/>
    <n v="141031231"/>
    <n v="5430.14"/>
    <x v="8"/>
    <x v="6"/>
    <s v="Thu"/>
    <s v="May-2012"/>
    <s v="Expiry"/>
    <n v="-18.449999999999818"/>
    <n v="-3.7017344983597644E-3"/>
    <x v="0"/>
    <n v="-9.1000000000003638"/>
    <n v="-1.8292192650961572E-3"/>
    <x v="1"/>
  </r>
  <r>
    <d v="2012-05-09T00:00:00"/>
    <n v="4967.8999999999996"/>
    <n v="5016.25"/>
    <n v="4956.45"/>
    <n v="4974.8"/>
    <n v="180441209"/>
    <n v="6558.78"/>
    <x v="8"/>
    <x v="6"/>
    <s v="Wed"/>
    <s v="May-2012"/>
    <s v=""/>
    <n v="6.9000000000005457"/>
    <n v="1.3889168461524077E-3"/>
    <x v="0"/>
    <n v="-25.149999999999636"/>
    <n v="-5.0300503005029328E-3"/>
    <x v="1"/>
  </r>
  <r>
    <d v="2012-05-08T00:00:00"/>
    <n v="5114.7"/>
    <n v="5119.95"/>
    <n v="4983.6000000000004"/>
    <n v="4999.95"/>
    <n v="164262546"/>
    <n v="6233.26"/>
    <x v="8"/>
    <x v="6"/>
    <s v="Tue"/>
    <s v="May-2012"/>
    <s v=""/>
    <n v="-114.75"/>
    <n v="-2.2435333450642268E-2"/>
    <x v="1"/>
    <n v="-114.19999999999982"/>
    <n v="-2.2330201499760435E-2"/>
    <x v="2"/>
  </r>
  <r>
    <d v="2012-05-07T00:00:00"/>
    <n v="5017.8"/>
    <n v="5124.75"/>
    <n v="4988"/>
    <n v="5114.1499999999996"/>
    <n v="168271798"/>
    <n v="6787.08"/>
    <x v="8"/>
    <x v="6"/>
    <s v="Mon"/>
    <s v="May-2012"/>
    <s v=""/>
    <n v="96.349999999999454"/>
    <n v="1.9201642153931893E-2"/>
    <x v="2"/>
    <n v="27.299999999999272"/>
    <n v="5.3667790479371849E-3"/>
    <x v="1"/>
  </r>
  <r>
    <d v="2012-05-04T00:00:00"/>
    <n v="5166.6499999999996"/>
    <n v="5177.2"/>
    <n v="5070.6000000000004"/>
    <n v="5086.8500000000004"/>
    <n v="153304687"/>
    <n v="6507.5"/>
    <x v="8"/>
    <x v="6"/>
    <s v="Fri"/>
    <s v="May-2012"/>
    <s v=""/>
    <n v="-79.799999999999272"/>
    <n v="-1.5445211113584097E-2"/>
    <x v="2"/>
    <n v="-101.54999999999927"/>
    <n v="-1.9572507902243328E-2"/>
    <x v="0"/>
  </r>
  <r>
    <d v="2012-05-03T00:00:00"/>
    <n v="5211.2"/>
    <n v="5217.3"/>
    <n v="5180.6499999999996"/>
    <n v="5188.3999999999996"/>
    <n v="118573998"/>
    <n v="5488.9"/>
    <x v="8"/>
    <x v="6"/>
    <s v="Thu"/>
    <s v="May-2012"/>
    <s v="Expiry"/>
    <n v="-22.800000000000182"/>
    <n v="-4.3751918943813672E-3"/>
    <x v="0"/>
    <n v="-50.75"/>
    <n v="-9.6866858173558692E-3"/>
    <x v="1"/>
  </r>
  <r>
    <d v="2012-05-02T00:00:00"/>
    <n v="5254.3"/>
    <n v="5279.6"/>
    <n v="5226.45"/>
    <n v="5239.1499999999996"/>
    <n v="119333288"/>
    <n v="4815.08"/>
    <x v="8"/>
    <x v="6"/>
    <s v="Wed"/>
    <s v="May-2012"/>
    <s v=""/>
    <n v="-15.150000000000546"/>
    <n v="-2.8833526825648602E-3"/>
    <x v="0"/>
    <n v="-9"/>
    <n v="-1.7148900088602651E-3"/>
    <x v="1"/>
  </r>
  <r>
    <d v="2012-04-30T00:00:00"/>
    <n v="5201.45"/>
    <n v="5262.15"/>
    <n v="5201.45"/>
    <n v="5248.15"/>
    <n v="108138550"/>
    <n v="4610.3999999999996"/>
    <x v="8"/>
    <x v="7"/>
    <s v="Mon"/>
    <s v="Apr-2012"/>
    <s v=""/>
    <n v="46.699999999999818"/>
    <n v="8.9782656759172571E-3"/>
    <x v="0"/>
    <n v="39.149999999999636"/>
    <n v="7.5158379727394194E-3"/>
    <x v="1"/>
  </r>
  <r>
    <d v="2012-04-28T00:00:00"/>
    <n v="5209.6000000000004"/>
    <n v="5216.3999999999996"/>
    <n v="5196.3500000000004"/>
    <n v="5209"/>
    <n v="6555703"/>
    <n v="297.89"/>
    <x v="8"/>
    <x v="7"/>
    <s v="Sat"/>
    <s v="Apr-2012"/>
    <s v=""/>
    <n v="-0.6000000000003638"/>
    <n v="-1.1517199017206E-4"/>
    <x v="0"/>
    <n v="18.399999999999636"/>
    <n v="3.5448695719183976E-3"/>
    <x v="1"/>
  </r>
  <r>
    <d v="2012-04-27T00:00:00"/>
    <n v="5189"/>
    <n v="5223.05"/>
    <n v="5154.3"/>
    <n v="5190.6000000000004"/>
    <n v="128759445"/>
    <n v="5734.59"/>
    <x v="8"/>
    <x v="7"/>
    <s v="Fri"/>
    <s v="Apr-2012"/>
    <s v=""/>
    <n v="1.6000000000003638"/>
    <n v="3.0834457506270259E-4"/>
    <x v="0"/>
    <n v="1.6000000000003638"/>
    <n v="3.0834457506270259E-4"/>
    <x v="1"/>
  </r>
  <r>
    <d v="2012-04-26T00:00:00"/>
    <n v="5214.75"/>
    <n v="5215.6000000000004"/>
    <n v="5179.05"/>
    <n v="5189"/>
    <n v="185899437"/>
    <n v="6408.49"/>
    <x v="8"/>
    <x v="7"/>
    <s v="Thu"/>
    <s v="Apr-2012"/>
    <s v="Expiry"/>
    <n v="-25.75"/>
    <n v="-4.9379164868881536E-3"/>
    <x v="0"/>
    <n v="-13"/>
    <n v="-2.4990388312187621E-3"/>
    <x v="1"/>
  </r>
  <r>
    <d v="2012-04-25T00:00:00"/>
    <n v="5222.2"/>
    <n v="5236.1000000000004"/>
    <n v="5160.6499999999996"/>
    <n v="5202"/>
    <n v="142910739"/>
    <n v="5968.34"/>
    <x v="8"/>
    <x v="7"/>
    <s v="Wed"/>
    <s v="Apr-2012"/>
    <s v=""/>
    <n v="-20.199999999999818"/>
    <n v="-3.8681015663896093E-3"/>
    <x v="0"/>
    <n v="-20.649999999999636"/>
    <n v="-3.9539314332761406E-3"/>
    <x v="1"/>
  </r>
  <r>
    <d v="2012-04-24T00:00:00"/>
    <n v="5215.8999999999996"/>
    <n v="5232.3500000000004"/>
    <n v="5180.3500000000004"/>
    <n v="5222.6499999999996"/>
    <n v="155674654"/>
    <n v="7362.66"/>
    <x v="8"/>
    <x v="7"/>
    <s v="Tue"/>
    <s v="Apr-2012"/>
    <s v=""/>
    <n v="6.75"/>
    <n v="1.2941199026054947E-3"/>
    <x v="0"/>
    <n v="22.049999999999272"/>
    <n v="4.2398953966848573E-3"/>
    <x v="1"/>
  </r>
  <r>
    <d v="2012-04-23T00:00:00"/>
    <n v="5277.4"/>
    <n v="5310.55"/>
    <n v="5187.1499999999996"/>
    <n v="5200.6000000000004"/>
    <n v="138042341"/>
    <n v="5065.2700000000004"/>
    <x v="8"/>
    <x v="7"/>
    <s v="Mon"/>
    <s v="Apr-2012"/>
    <s v=""/>
    <n v="-76.799999999999272"/>
    <n v="-1.4552620608632902E-2"/>
    <x v="2"/>
    <n v="-90.25"/>
    <n v="-1.7057750644981429E-2"/>
    <x v="0"/>
  </r>
  <r>
    <d v="2012-04-20T00:00:00"/>
    <n v="5313.95"/>
    <n v="5336.15"/>
    <n v="5245.45"/>
    <n v="5290.85"/>
    <n v="135252751"/>
    <n v="5086.54"/>
    <x v="8"/>
    <x v="7"/>
    <s v="Fri"/>
    <s v="Apr-2012"/>
    <s v=""/>
    <n v="-23.099999999999454"/>
    <n v="-4.3470488055023957E-3"/>
    <x v="0"/>
    <n v="-41.549999999999272"/>
    <n v="-7.7919885980045145E-3"/>
    <x v="1"/>
  </r>
  <r>
    <d v="2012-04-19T00:00:00"/>
    <n v="5320.6"/>
    <n v="5342.45"/>
    <n v="5291.3"/>
    <n v="5332.4"/>
    <n v="133549895"/>
    <n v="5313.33"/>
    <x v="8"/>
    <x v="7"/>
    <s v="Thu"/>
    <s v="Apr-2012"/>
    <s v="Expiry"/>
    <n v="11.799999999999272"/>
    <n v="2.2177949855278112E-3"/>
    <x v="0"/>
    <n v="32.399999999999636"/>
    <n v="6.1132075471697425E-3"/>
    <x v="1"/>
  </r>
  <r>
    <d v="2012-04-18T00:00:00"/>
    <n v="5320.7"/>
    <n v="5342"/>
    <n v="5293.45"/>
    <n v="5300"/>
    <n v="152743439"/>
    <n v="5665.77"/>
    <x v="8"/>
    <x v="7"/>
    <s v="Wed"/>
    <s v="Apr-2012"/>
    <s v=""/>
    <n v="-20.699999999999818"/>
    <n v="-3.8904655402484294E-3"/>
    <x v="0"/>
    <n v="10.300000000000182"/>
    <n v="1.9471803693971647E-3"/>
    <x v="1"/>
  </r>
  <r>
    <d v="2012-04-17T00:00:00"/>
    <n v="5266.6"/>
    <n v="5298.2"/>
    <n v="5208.3500000000004"/>
    <n v="5289.7"/>
    <n v="178895417"/>
    <n v="7416.66"/>
    <x v="8"/>
    <x v="7"/>
    <s v="Tue"/>
    <s v="Apr-2012"/>
    <s v=""/>
    <n v="23.099999999999454"/>
    <n v="4.3861314700185039E-3"/>
    <x v="0"/>
    <n v="63.5"/>
    <n v="1.2150319543836823E-2"/>
    <x v="0"/>
  </r>
  <r>
    <d v="2012-04-16T00:00:00"/>
    <n v="5190.6000000000004"/>
    <n v="5233.5"/>
    <n v="5183.5"/>
    <n v="5226.2"/>
    <n v="119730347"/>
    <n v="5165.7"/>
    <x v="8"/>
    <x v="7"/>
    <s v="Mon"/>
    <s v="Apr-2012"/>
    <s v=""/>
    <n v="35.599999999999454"/>
    <n v="6.8585519978421475E-3"/>
    <x v="0"/>
    <n v="18.75"/>
    <n v="3.6006106635685414E-3"/>
    <x v="1"/>
  </r>
  <r>
    <d v="2012-04-13T00:00:00"/>
    <n v="5255.7"/>
    <n v="5306.75"/>
    <n v="5185.3999999999996"/>
    <n v="5207.45"/>
    <n v="164225858"/>
    <n v="7989.27"/>
    <x v="8"/>
    <x v="7"/>
    <s v="Fri"/>
    <s v="Apr-2012"/>
    <s v=""/>
    <n v="-48.25"/>
    <n v="-9.1805087809425957E-3"/>
    <x v="0"/>
    <n v="-69.400000000000546"/>
    <n v="-1.3151785629684479E-2"/>
    <x v="0"/>
  </r>
  <r>
    <d v="2012-04-12T00:00:00"/>
    <n v="5246.75"/>
    <n v="5290.6"/>
    <n v="5246.75"/>
    <n v="5276.85"/>
    <n v="152684788"/>
    <n v="5457.29"/>
    <x v="8"/>
    <x v="7"/>
    <s v="Thu"/>
    <s v="Apr-2012"/>
    <s v="Expiry"/>
    <n v="30.100000000000364"/>
    <n v="5.7368847381713186E-3"/>
    <x v="0"/>
    <n v="50"/>
    <n v="9.5659909888364883E-3"/>
    <x v="1"/>
  </r>
  <r>
    <d v="2012-04-11T00:00:00"/>
    <n v="5209.45"/>
    <n v="5263.65"/>
    <n v="5190.8"/>
    <n v="5226.8500000000004"/>
    <n v="167013527"/>
    <n v="5585.7"/>
    <x v="8"/>
    <x v="7"/>
    <s v="Wed"/>
    <s v="Apr-2012"/>
    <s v=""/>
    <n v="17.400000000000546"/>
    <n v="3.3400838860149435E-3"/>
    <x v="0"/>
    <n v="-16.75"/>
    <n v="-3.1943702799603325E-3"/>
    <x v="1"/>
  </r>
  <r>
    <d v="2012-04-10T00:00:00"/>
    <n v="5254.1"/>
    <n v="5255.8"/>
    <n v="5211.8500000000004"/>
    <n v="5243.6"/>
    <n v="156106794"/>
    <n v="4886.4799999999996"/>
    <x v="8"/>
    <x v="7"/>
    <s v="Tue"/>
    <s v="Apr-2012"/>
    <s v=""/>
    <n v="-10.5"/>
    <n v="-1.9984393140594961E-3"/>
    <x v="0"/>
    <n v="9.2000000000007276"/>
    <n v="1.7576035457742489E-3"/>
    <x v="1"/>
  </r>
  <r>
    <d v="2012-04-09T00:00:00"/>
    <n v="5282.5"/>
    <n v="5287.9"/>
    <n v="5228"/>
    <n v="5234.3999999999996"/>
    <n v="111914936"/>
    <n v="3680.04"/>
    <x v="8"/>
    <x v="7"/>
    <s v="Mon"/>
    <s v="Apr-2012"/>
    <s v=""/>
    <n v="-48.100000000000364"/>
    <n v="-9.105537150970254E-3"/>
    <x v="0"/>
    <n v="-88.5"/>
    <n v="-1.6626275150763682E-2"/>
    <x v="0"/>
  </r>
  <r>
    <d v="2012-04-04T00:00:00"/>
    <n v="5328.65"/>
    <n v="5338.4"/>
    <n v="5305.3"/>
    <n v="5322.9"/>
    <n v="122106162"/>
    <n v="4084.37"/>
    <x v="8"/>
    <x v="7"/>
    <s v="Wed"/>
    <s v="Apr-2012"/>
    <s v=""/>
    <n v="-5.75"/>
    <n v="-1.0790725605922702E-3"/>
    <x v="0"/>
    <n v="-35.600000000000364"/>
    <n v="-6.6436502752636678E-3"/>
    <x v="1"/>
  </r>
  <r>
    <d v="2012-04-03T00:00:00"/>
    <n v="5353.2"/>
    <n v="5378.75"/>
    <n v="5344.45"/>
    <n v="5358.5"/>
    <n v="152496489"/>
    <n v="5256.86"/>
    <x v="8"/>
    <x v="7"/>
    <s v="Tue"/>
    <s v="Apr-2012"/>
    <s v=""/>
    <n v="5.3000000000001819"/>
    <n v="9.9006201897933622E-4"/>
    <x v="0"/>
    <n v="40.600000000000364"/>
    <n v="7.634592602343099E-3"/>
    <x v="1"/>
  </r>
  <r>
    <d v="2012-04-02T00:00:00"/>
    <n v="5296.35"/>
    <n v="5331.55"/>
    <n v="5278.8"/>
    <n v="5317.9"/>
    <n v="134538287"/>
    <n v="4583.68"/>
    <x v="8"/>
    <x v="7"/>
    <s v="Mon"/>
    <s v="Apr-2012"/>
    <s v=""/>
    <n v="21.549999999999272"/>
    <n v="4.0688398614138546E-3"/>
    <x v="0"/>
    <n v="22.349999999999454"/>
    <n v="4.2205247802399098E-3"/>
    <x v="1"/>
  </r>
  <r>
    <d v="2012-03-30T00:00:00"/>
    <n v="5206.6000000000004"/>
    <n v="5307.1"/>
    <n v="5203.6499999999996"/>
    <n v="5295.55"/>
    <n v="164790056"/>
    <n v="6082.93"/>
    <x v="8"/>
    <x v="8"/>
    <s v="Fri"/>
    <s v="Mar-2012"/>
    <s v=""/>
    <n v="88.949999999999818"/>
    <n v="1.7084085583682213E-2"/>
    <x v="2"/>
    <n v="116.69999999999982"/>
    <n v="2.2533960242138662E-2"/>
    <x v="2"/>
  </r>
  <r>
    <d v="2012-03-29T00:00:00"/>
    <n v="5145.95"/>
    <n v="5194.3"/>
    <n v="5135.95"/>
    <n v="5178.8500000000004"/>
    <n v="242557889"/>
    <n v="8632.0499999999993"/>
    <x v="8"/>
    <x v="8"/>
    <s v="Thu"/>
    <s v="Mar-2012"/>
    <s v="Expiry"/>
    <n v="32.900000000000546"/>
    <n v="6.3933773161419264E-3"/>
    <x v="0"/>
    <n v="-15.899999999999636"/>
    <n v="-3.0607825208142135E-3"/>
    <x v="1"/>
  </r>
  <r>
    <d v="2012-03-28T00:00:00"/>
    <n v="5231.7"/>
    <n v="5236.55"/>
    <n v="5169.6000000000004"/>
    <n v="5194.75"/>
    <n v="145803597"/>
    <n v="5411.63"/>
    <x v="8"/>
    <x v="8"/>
    <s v="Wed"/>
    <s v="Mar-2012"/>
    <s v=""/>
    <n v="-36.949999999999818"/>
    <n v="-7.0627138406253835E-3"/>
    <x v="0"/>
    <n v="-48.399999999999636"/>
    <n v="-9.2310919962235762E-3"/>
    <x v="1"/>
  </r>
  <r>
    <d v="2012-03-27T00:00:00"/>
    <n v="5242.95"/>
    <n v="5277.95"/>
    <n v="5184.6499999999996"/>
    <n v="5243.15"/>
    <n v="208775421"/>
    <n v="7445.92"/>
    <x v="8"/>
    <x v="8"/>
    <s v="Tue"/>
    <s v="Mar-2012"/>
    <s v=""/>
    <n v="0.1999999999998181"/>
    <n v="3.8146463345982341E-5"/>
    <x v="0"/>
    <n v="58.899999999999636"/>
    <n v="1.1361334812171411E-2"/>
    <x v="0"/>
  </r>
  <r>
    <d v="2012-03-26T00:00:00"/>
    <n v="5274.35"/>
    <n v="5274.95"/>
    <n v="5174.8999999999996"/>
    <n v="5184.25"/>
    <n v="169785835"/>
    <n v="5582.28"/>
    <x v="8"/>
    <x v="8"/>
    <s v="Mon"/>
    <s v="Mar-2012"/>
    <s v=""/>
    <n v="-90.100000000000364"/>
    <n v="-1.7082673694388949E-2"/>
    <x v="2"/>
    <n v="-93.949999999999818"/>
    <n v="-1.779962866128601E-2"/>
    <x v="0"/>
  </r>
  <r>
    <d v="2012-03-23T00:00:00"/>
    <n v="5255.65"/>
    <n v="5312"/>
    <n v="5220"/>
    <n v="5278.2"/>
    <n v="172738574"/>
    <n v="6371.46"/>
    <x v="8"/>
    <x v="8"/>
    <s v="Fri"/>
    <s v="Mar-2012"/>
    <s v=""/>
    <n v="22.550000000000182"/>
    <n v="4.2906205702434872E-3"/>
    <x v="0"/>
    <n v="49.75"/>
    <n v="9.5152483049469726E-3"/>
    <x v="1"/>
  </r>
  <r>
    <d v="2012-03-22T00:00:00"/>
    <n v="5361.1"/>
    <n v="5385.95"/>
    <n v="5205.6499999999996"/>
    <n v="5228.45"/>
    <n v="205581062"/>
    <n v="7359.89"/>
    <x v="8"/>
    <x v="8"/>
    <s v="Thu"/>
    <s v="Mar-2012"/>
    <s v="Expiry"/>
    <n v="-132.65000000000055"/>
    <n v="-2.4743056462293286E-2"/>
    <x v="1"/>
    <n v="-136.5"/>
    <n v="-2.5442921182862843E-2"/>
    <x v="2"/>
  </r>
  <r>
    <d v="2012-03-21T00:00:00"/>
    <n v="5267.2"/>
    <n v="5372.35"/>
    <n v="5256"/>
    <n v="5364.95"/>
    <n v="199787985"/>
    <n v="6807.02"/>
    <x v="8"/>
    <x v="8"/>
    <s v="Wed"/>
    <s v="Mar-2012"/>
    <s v=""/>
    <n v="97.75"/>
    <n v="1.8558247266099635E-2"/>
    <x v="2"/>
    <n v="90.099999999999454"/>
    <n v="1.7081054437566839E-2"/>
    <x v="0"/>
  </r>
  <r>
    <d v="2012-03-20T00:00:00"/>
    <n v="5257.15"/>
    <n v="5297.35"/>
    <n v="5233.25"/>
    <n v="5274.85"/>
    <n v="181345285"/>
    <n v="6158"/>
    <x v="8"/>
    <x v="8"/>
    <s v="Tue"/>
    <s v="Mar-2012"/>
    <s v=""/>
    <n v="17.700000000000728"/>
    <n v="3.3668432515718077E-3"/>
    <x v="0"/>
    <n v="17.800000000000182"/>
    <n v="3.3859293710351208E-3"/>
    <x v="1"/>
  </r>
  <r>
    <d v="2012-03-19T00:00:00"/>
    <n v="5337.35"/>
    <n v="5340.7"/>
    <n v="5238.55"/>
    <n v="5257.05"/>
    <n v="179877454"/>
    <n v="6275.89"/>
    <x v="8"/>
    <x v="8"/>
    <s v="Mon"/>
    <s v="Mar-2012"/>
    <s v=""/>
    <n v="-80.300000000000182"/>
    <n v="-1.5044919295155869E-2"/>
    <x v="2"/>
    <n v="-60.849999999999454"/>
    <n v="-1.1442486695876089E-2"/>
    <x v="0"/>
  </r>
  <r>
    <d v="2012-03-16T00:00:00"/>
    <n v="5380.35"/>
    <n v="5445.65"/>
    <n v="5305"/>
    <n v="5317.9"/>
    <n v="267521147"/>
    <n v="9432.07"/>
    <x v="8"/>
    <x v="8"/>
    <s v="Fri"/>
    <s v="Mar-2012"/>
    <s v=""/>
    <n v="-62.450000000000728"/>
    <n v="-1.1607051585863507E-2"/>
    <x v="2"/>
    <n v="-62.600000000000364"/>
    <n v="-1.1634606449214824E-2"/>
    <x v="0"/>
  </r>
  <r>
    <d v="2012-03-15T00:00:00"/>
    <n v="5462.5"/>
    <n v="5462.5"/>
    <n v="5362.3"/>
    <n v="5380.5"/>
    <n v="160257651"/>
    <n v="5961.15"/>
    <x v="8"/>
    <x v="8"/>
    <s v="Thu"/>
    <s v="Mar-2012"/>
    <s v="Expiry"/>
    <n v="-82"/>
    <n v="-1.5011441647597254E-2"/>
    <x v="2"/>
    <n v="-83.399999999999636"/>
    <n v="-1.5263822544336397E-2"/>
    <x v="0"/>
  </r>
  <r>
    <d v="2012-03-14T00:00:00"/>
    <n v="5490.55"/>
    <n v="5499.4"/>
    <n v="5437.8"/>
    <n v="5463.9"/>
    <n v="181714070"/>
    <n v="7345.67"/>
    <x v="8"/>
    <x v="8"/>
    <s v="Wed"/>
    <s v="Mar-2012"/>
    <s v=""/>
    <n v="-26.650000000000546"/>
    <n v="-4.8537942464781389E-3"/>
    <x v="0"/>
    <n v="34.399999999999636"/>
    <n v="6.3357583571230563E-3"/>
    <x v="1"/>
  </r>
  <r>
    <d v="2012-03-13T00:00:00"/>
    <n v="5391.05"/>
    <n v="5438.65"/>
    <n v="5390.8"/>
    <n v="5429.5"/>
    <n v="179965296"/>
    <n v="5907.14"/>
    <x v="8"/>
    <x v="8"/>
    <s v="Tue"/>
    <s v="Mar-2012"/>
    <s v=""/>
    <n v="38.449999999999818"/>
    <n v="7.1321913170903284E-3"/>
    <x v="0"/>
    <n v="69.949999999999818"/>
    <n v="1.3051468873319554E-2"/>
    <x v="0"/>
  </r>
  <r>
    <d v="2012-03-12T00:00:00"/>
    <n v="5420.1"/>
    <n v="5421.9"/>
    <n v="5327.3"/>
    <n v="5359.55"/>
    <n v="176668237"/>
    <n v="6484.38"/>
    <x v="8"/>
    <x v="8"/>
    <s v="Mon"/>
    <s v="Mar-2012"/>
    <s v=""/>
    <n v="-60.550000000000182"/>
    <n v="-1.1171380601833947E-2"/>
    <x v="2"/>
    <n v="26"/>
    <n v="4.8748019611703271E-3"/>
    <x v="1"/>
  </r>
  <r>
    <d v="2012-03-09T00:00:00"/>
    <n v="5294.1"/>
    <n v="5342.3"/>
    <n v="5291.6"/>
    <n v="5333.55"/>
    <n v="203005845"/>
    <n v="7080.66"/>
    <x v="8"/>
    <x v="8"/>
    <s v="Fri"/>
    <s v="Mar-2012"/>
    <s v=""/>
    <n v="39.449999999999818"/>
    <n v="7.4516915056383175E-3"/>
    <x v="0"/>
    <n v="113.10000000000036"/>
    <n v="2.1664799011579531E-2"/>
    <x v="2"/>
  </r>
  <r>
    <d v="2012-03-07T00:00:00"/>
    <n v="5207.05"/>
    <n v="5243.85"/>
    <n v="5171.45"/>
    <n v="5220.45"/>
    <n v="230726017"/>
    <n v="7173.14"/>
    <x v="8"/>
    <x v="8"/>
    <s v="Wed"/>
    <s v="Mar-2012"/>
    <s v=""/>
    <n v="13.399999999999636"/>
    <n v="2.5734340941607312E-3"/>
    <x v="0"/>
    <n v="-1.9499999999998181"/>
    <n v="-3.7339154411761223E-4"/>
    <x v="1"/>
  </r>
  <r>
    <d v="2012-03-06T00:00:00"/>
    <n v="5266"/>
    <n v="5382.05"/>
    <n v="5206.3999999999996"/>
    <n v="5222.3999999999996"/>
    <n v="290396014"/>
    <n v="9319.01"/>
    <x v="8"/>
    <x v="8"/>
    <s v="Tue"/>
    <s v="Mar-2012"/>
    <s v=""/>
    <n v="-43.600000000000364"/>
    <n v="-8.2795290543107407E-3"/>
    <x v="0"/>
    <n v="-57.950000000000728"/>
    <n v="-1.0974651301523711E-2"/>
    <x v="0"/>
  </r>
  <r>
    <d v="2012-03-05T00:00:00"/>
    <n v="5342.55"/>
    <n v="5344.5"/>
    <n v="5265.7"/>
    <n v="5280.35"/>
    <n v="196421155"/>
    <n v="6036.63"/>
    <x v="8"/>
    <x v="8"/>
    <s v="Mon"/>
    <s v="Mar-2012"/>
    <s v=""/>
    <n v="-62.199999999999818"/>
    <n v="-1.1642380511179084E-2"/>
    <x v="2"/>
    <n v="-79.049999999999272"/>
    <n v="-1.4749785423741328E-2"/>
    <x v="0"/>
  </r>
  <r>
    <d v="2012-03-03T00:00:00"/>
    <n v="5360.05"/>
    <n v="5369.6"/>
    <n v="5353.4"/>
    <n v="5359.4"/>
    <n v="16770991"/>
    <n v="429.35"/>
    <x v="8"/>
    <x v="8"/>
    <s v="Sat"/>
    <s v="Mar-2012"/>
    <s v=""/>
    <n v="-0.6500000000005457"/>
    <n v="-1.2126752548960283E-4"/>
    <x v="0"/>
    <n v="4.9999999999272404E-2"/>
    <n v="9.3294895834891177E-6"/>
    <x v="1"/>
  </r>
  <r>
    <d v="2012-03-02T00:00:00"/>
    <n v="5369.45"/>
    <n v="5392.55"/>
    <n v="5315.05"/>
    <n v="5359.35"/>
    <n v="185021526"/>
    <n v="6768.52"/>
    <x v="8"/>
    <x v="8"/>
    <s v="Fri"/>
    <s v="Mar-2012"/>
    <s v=""/>
    <n v="-10.099999999999454"/>
    <n v="-1.8810120217153442E-3"/>
    <x v="0"/>
    <n v="19.600000000000364"/>
    <n v="3.6705838288310058E-3"/>
    <x v="1"/>
  </r>
  <r>
    <d v="2012-03-01T00:00:00"/>
    <n v="5366"/>
    <n v="5372.45"/>
    <n v="5297.5"/>
    <n v="5339.75"/>
    <n v="196867905"/>
    <n v="6847.63"/>
    <x v="8"/>
    <x v="8"/>
    <s v="Thu"/>
    <s v="Mar-2012"/>
    <s v="Expiry"/>
    <n v="-26.25"/>
    <n v="-4.8919120387625791E-3"/>
    <x v="0"/>
    <n v="-45.449999999999818"/>
    <n v="-8.4397979647923612E-3"/>
    <x v="1"/>
  </r>
  <r>
    <d v="2012-02-29T00:00:00"/>
    <n v="5424.95"/>
    <n v="5458.8"/>
    <n v="5352.25"/>
    <n v="5385.2"/>
    <n v="226022232"/>
    <n v="8454.41"/>
    <x v="8"/>
    <x v="9"/>
    <s v="Wed"/>
    <s v="Feb-2012"/>
    <s v=""/>
    <n v="-39.75"/>
    <n v="-7.3272564724098845E-3"/>
    <x v="0"/>
    <n v="9.6999999999998181"/>
    <n v="1.8044833038786752E-3"/>
    <x v="1"/>
  </r>
  <r>
    <d v="2012-02-28T00:00:00"/>
    <n v="5310.5"/>
    <n v="5391.1"/>
    <n v="5306.45"/>
    <n v="5375.5"/>
    <n v="208133889"/>
    <n v="7815.9"/>
    <x v="8"/>
    <x v="9"/>
    <s v="Tue"/>
    <s v="Feb-2012"/>
    <s v=""/>
    <n v="65"/>
    <n v="1.2239902080783354E-2"/>
    <x v="2"/>
    <n v="94.300000000000182"/>
    <n v="1.785579035067791E-2"/>
    <x v="0"/>
  </r>
  <r>
    <d v="2012-02-27T00:00:00"/>
    <n v="5448.1"/>
    <n v="5449.8"/>
    <n v="5268.15"/>
    <n v="5281.2"/>
    <n v="235318961"/>
    <n v="7706.81"/>
    <x v="8"/>
    <x v="9"/>
    <s v="Mon"/>
    <s v="Feb-2012"/>
    <s v=""/>
    <n v="-166.90000000000055"/>
    <n v="-3.0634533139993859E-2"/>
    <x v="3"/>
    <n v="-148.10000000000036"/>
    <n v="-2.7277917963641787E-2"/>
    <x v="2"/>
  </r>
  <r>
    <d v="2012-02-24T00:00:00"/>
    <n v="5479.15"/>
    <n v="5521.4"/>
    <n v="5405.9"/>
    <n v="5429.3"/>
    <n v="364660634"/>
    <n v="17356.759999999998"/>
    <x v="8"/>
    <x v="9"/>
    <s v="Fri"/>
    <s v="Feb-2012"/>
    <s v=""/>
    <n v="-49.849999999999454"/>
    <n v="-9.0981265342250997E-3"/>
    <x v="0"/>
    <n v="-54"/>
    <n v="-9.8480841828825702E-3"/>
    <x v="1"/>
  </r>
  <r>
    <d v="2012-02-23T00:00:00"/>
    <n v="5490.05"/>
    <n v="5537.4"/>
    <n v="5460.8"/>
    <n v="5483.3"/>
    <n v="307246519"/>
    <n v="9987.65"/>
    <x v="8"/>
    <x v="9"/>
    <s v="Thu"/>
    <s v="Feb-2012"/>
    <s v="Expiry"/>
    <n v="-6.75"/>
    <n v="-1.2294969991165836E-3"/>
    <x v="0"/>
    <n v="-22.050000000000182"/>
    <n v="-4.0051949467336647E-3"/>
    <x v="1"/>
  </r>
  <r>
    <d v="2012-02-22T00:00:00"/>
    <n v="5609.75"/>
    <n v="5629.95"/>
    <n v="5491.35"/>
    <n v="5505.35"/>
    <n v="263013427"/>
    <n v="9694.44"/>
    <x v="8"/>
    <x v="9"/>
    <s v="Wed"/>
    <s v="Feb-2012"/>
    <s v=""/>
    <n v="-104.39999999999964"/>
    <n v="-1.8610455011364078E-2"/>
    <x v="2"/>
    <n v="-101.79999999999927"/>
    <n v="-1.8155390884852247E-2"/>
    <x v="0"/>
  </r>
  <r>
    <d v="2012-02-21T00:00:00"/>
    <n v="5561.9"/>
    <n v="5621.5"/>
    <n v="5561.75"/>
    <n v="5607.15"/>
    <n v="231132126"/>
    <n v="8169.38"/>
    <x v="8"/>
    <x v="9"/>
    <s v="Tue"/>
    <s v="Feb-2012"/>
    <s v=""/>
    <n v="45.25"/>
    <n v="8.1357090202988196E-3"/>
    <x v="0"/>
    <n v="42.849999999999454"/>
    <n v="7.7008788167423486E-3"/>
    <x v="1"/>
  </r>
  <r>
    <d v="2012-02-17T00:00:00"/>
    <n v="5574.2"/>
    <n v="5606.7"/>
    <n v="5545.2"/>
    <n v="5564.3"/>
    <n v="329307516"/>
    <n v="11512.01"/>
    <x v="8"/>
    <x v="9"/>
    <s v="Fri"/>
    <s v="Feb-2012"/>
    <s v=""/>
    <n v="-9.8999999999996362"/>
    <n v="-1.7760396110651998E-3"/>
    <x v="0"/>
    <n v="42.350000000000364"/>
    <n v="7.6693921531343755E-3"/>
    <x v="1"/>
  </r>
  <r>
    <d v="2012-02-16T00:00:00"/>
    <n v="5513.75"/>
    <n v="5531.4"/>
    <n v="5483.75"/>
    <n v="5521.95"/>
    <n v="270060477"/>
    <n v="9053.4500000000007"/>
    <x v="8"/>
    <x v="9"/>
    <s v="Thu"/>
    <s v="Feb-2012"/>
    <s v="Expiry"/>
    <n v="8.1999999999998181"/>
    <n v="1.4871911131262422E-3"/>
    <x v="0"/>
    <n v="-10"/>
    <n v="-1.8076808358716185E-3"/>
    <x v="1"/>
  </r>
  <r>
    <d v="2012-02-15T00:00:00"/>
    <n v="5460.6"/>
    <n v="5542.1"/>
    <n v="5460.6"/>
    <n v="5531.95"/>
    <n v="314366096"/>
    <n v="9958.2800000000007"/>
    <x v="8"/>
    <x v="9"/>
    <s v="Wed"/>
    <s v="Feb-2012"/>
    <s v=""/>
    <n v="71.349999999999454"/>
    <n v="1.3066329707358064E-2"/>
    <x v="2"/>
    <n v="115.89999999999964"/>
    <n v="2.1399359311675414E-2"/>
    <x v="2"/>
  </r>
  <r>
    <d v="2012-02-14T00:00:00"/>
    <n v="5380.8"/>
    <n v="5428.05"/>
    <n v="5377.95"/>
    <n v="5416.05"/>
    <n v="201409996"/>
    <n v="6693.43"/>
    <x v="8"/>
    <x v="9"/>
    <s v="Tue"/>
    <s v="Feb-2012"/>
    <s v=""/>
    <n v="35.25"/>
    <n v="6.55107047279215E-3"/>
    <x v="0"/>
    <n v="25.850000000000364"/>
    <n v="4.7957404177953258E-3"/>
    <x v="1"/>
  </r>
  <r>
    <d v="2012-02-13T00:00:00"/>
    <n v="5382.1"/>
    <n v="5421.05"/>
    <n v="5351.4"/>
    <n v="5390.2"/>
    <n v="181561910"/>
    <n v="6738"/>
    <x v="8"/>
    <x v="9"/>
    <s v="Mon"/>
    <s v="Feb-2012"/>
    <s v=""/>
    <n v="8.0999999999994543"/>
    <n v="1.5049887590344762E-3"/>
    <x v="0"/>
    <n v="8.5999999999994543"/>
    <n v="1.5980377582873967E-3"/>
    <x v="1"/>
  </r>
  <r>
    <d v="2012-02-10T00:00:00"/>
    <n v="5399.8"/>
    <n v="5427.75"/>
    <n v="5341.05"/>
    <n v="5381.6"/>
    <n v="225352093"/>
    <n v="7396.34"/>
    <x v="8"/>
    <x v="9"/>
    <s v="Fri"/>
    <s v="Feb-2012"/>
    <s v=""/>
    <n v="-18.199999999999818"/>
    <n v="-3.3704952035260227E-3"/>
    <x v="0"/>
    <n v="-30.75"/>
    <n v="-5.6814507561410476E-3"/>
    <x v="1"/>
  </r>
  <r>
    <d v="2012-02-09T00:00:00"/>
    <n v="5343.05"/>
    <n v="5423.4"/>
    <n v="5338.9"/>
    <n v="5412.35"/>
    <n v="255306965"/>
    <n v="8143.96"/>
    <x v="8"/>
    <x v="9"/>
    <s v="Thu"/>
    <s v="Feb-2012"/>
    <s v="Expiry"/>
    <n v="69.300000000000182"/>
    <n v="1.2970120062511145E-2"/>
    <x v="2"/>
    <n v="44.200000000000728"/>
    <n v="8.2337490569378141E-3"/>
    <x v="1"/>
  </r>
  <r>
    <d v="2012-02-08T00:00:00"/>
    <n v="5343.8"/>
    <n v="5396.9"/>
    <n v="5325.2"/>
    <n v="5368.15"/>
    <n v="236135416"/>
    <n v="9359.98"/>
    <x v="8"/>
    <x v="9"/>
    <s v="Wed"/>
    <s v="Feb-2012"/>
    <s v=""/>
    <n v="24.349999999999454"/>
    <n v="4.5566825105728985E-3"/>
    <x v="0"/>
    <n v="33"/>
    <n v="6.1853931004751507E-3"/>
    <x v="1"/>
  </r>
  <r>
    <d v="2012-02-07T00:00:00"/>
    <n v="5412.95"/>
    <n v="5413.35"/>
    <n v="5322.95"/>
    <n v="5335.15"/>
    <n v="181194561"/>
    <n v="6797.14"/>
    <x v="8"/>
    <x v="9"/>
    <s v="Tue"/>
    <s v="Feb-2012"/>
    <s v=""/>
    <n v="-77.800000000000182"/>
    <n v="-1.4372938970432054E-2"/>
    <x v="2"/>
    <n v="-26.5"/>
    <n v="-4.9425083696250224E-3"/>
    <x v="1"/>
  </r>
  <r>
    <d v="2012-02-06T00:00:00"/>
    <n v="5379.45"/>
    <n v="5390.05"/>
    <n v="5327.25"/>
    <n v="5361.65"/>
    <n v="215080487"/>
    <n v="7703.06"/>
    <x v="8"/>
    <x v="9"/>
    <s v="Mon"/>
    <s v="Feb-2012"/>
    <s v=""/>
    <n v="-17.800000000000182"/>
    <n v="-3.3088884551394997E-3"/>
    <x v="0"/>
    <n v="35.799999999999272"/>
    <n v="6.7219317104310616E-3"/>
    <x v="1"/>
  </r>
  <r>
    <d v="2012-02-03T00:00:00"/>
    <n v="5276.1"/>
    <n v="5334.85"/>
    <n v="5255.55"/>
    <n v="5325.85"/>
    <n v="217358188"/>
    <n v="7573.02"/>
    <x v="8"/>
    <x v="9"/>
    <s v="Fri"/>
    <s v="Feb-2012"/>
    <s v=""/>
    <n v="49.75"/>
    <n v="9.4293133185496848E-3"/>
    <x v="0"/>
    <n v="55.950000000000728"/>
    <n v="1.0616899751418572E-2"/>
    <x v="0"/>
  </r>
  <r>
    <d v="2012-02-02T00:00:00"/>
    <n v="5272.1"/>
    <n v="5289.95"/>
    <n v="5225.75"/>
    <n v="5269.9"/>
    <n v="337960651"/>
    <n v="11126.39"/>
    <x v="8"/>
    <x v="9"/>
    <s v="Thu"/>
    <s v="Feb-2012"/>
    <s v="Expiry"/>
    <n v="-2.2000000000007276"/>
    <n v="-4.1729102255282097E-4"/>
    <x v="0"/>
    <n v="34.199999999999818"/>
    <n v="6.5320778501441676E-3"/>
    <x v="1"/>
  </r>
  <r>
    <d v="2012-02-01T00:00:00"/>
    <n v="5198.1499999999996"/>
    <n v="5244.6"/>
    <n v="5159"/>
    <n v="5235.7"/>
    <n v="234899358"/>
    <n v="8066.68"/>
    <x v="8"/>
    <x v="9"/>
    <s v="Wed"/>
    <s v="Feb-2012"/>
    <s v=""/>
    <n v="37.550000000000182"/>
    <n v="7.2237238248223281E-3"/>
    <x v="0"/>
    <n v="36.449999999999818"/>
    <n v="7.0106265326729464E-3"/>
    <x v="1"/>
  </r>
  <r>
    <d v="2012-01-31T00:00:00"/>
    <n v="5125.25"/>
    <n v="5215.3999999999996"/>
    <n v="5120.1499999999996"/>
    <n v="5199.25"/>
    <n v="215770719"/>
    <n v="8075.54"/>
    <x v="8"/>
    <x v="10"/>
    <s v="Tue"/>
    <s v="Jan-2012"/>
    <s v=""/>
    <n v="74"/>
    <n v="1.4438320081947223E-2"/>
    <x v="2"/>
    <n v="111.94999999999982"/>
    <n v="2.200577909696692E-2"/>
    <x v="2"/>
  </r>
  <r>
    <d v="2012-01-30T00:00:00"/>
    <n v="5163.55"/>
    <n v="5166.1499999999996"/>
    <n v="5076.7"/>
    <n v="5087.3"/>
    <n v="181141437"/>
    <n v="6181.32"/>
    <x v="8"/>
    <x v="10"/>
    <s v="Mon"/>
    <s v="Jan-2012"/>
    <s v=""/>
    <n v="-76.25"/>
    <n v="-1.4766972334924616E-2"/>
    <x v="2"/>
    <n v="-117.39999999999964"/>
    <n v="-2.2556535439122262E-2"/>
    <x v="2"/>
  </r>
  <r>
    <d v="2012-01-27T00:00:00"/>
    <n v="5216.75"/>
    <n v="5217"/>
    <n v="5162.3999999999996"/>
    <n v="5204.7"/>
    <n v="215923377"/>
    <n v="7881.15"/>
    <x v="8"/>
    <x v="10"/>
    <s v="Fri"/>
    <s v="Jan-2012"/>
    <s v=""/>
    <n v="-12.050000000000182"/>
    <n v="-2.309867254516736E-3"/>
    <x v="0"/>
    <n v="46.399999999999636"/>
    <n v="8.9952116007210974E-3"/>
    <x v="1"/>
  </r>
  <r>
    <d v="2012-01-25T00:00:00"/>
    <n v="5151.5"/>
    <n v="5174.1499999999996"/>
    <n v="5130.25"/>
    <n v="5158.3"/>
    <n v="219175709"/>
    <n v="8156.04"/>
    <x v="8"/>
    <x v="10"/>
    <s v="Wed"/>
    <s v="Jan-2012"/>
    <s v=""/>
    <n v="6.8000000000001819"/>
    <n v="1.3200038823643952E-3"/>
    <x v="0"/>
    <n v="30.949999999999818"/>
    <n v="6.0362565457789726E-3"/>
    <x v="1"/>
  </r>
  <r>
    <d v="2012-01-24T00:00:00"/>
    <n v="5064.8"/>
    <n v="5141.05"/>
    <n v="5049.8"/>
    <n v="5127.3500000000004"/>
    <n v="202006565"/>
    <n v="8172.43"/>
    <x v="8"/>
    <x v="10"/>
    <s v="Tue"/>
    <s v="Jan-2012"/>
    <s v=""/>
    <n v="62.550000000000182"/>
    <n v="1.2349944716474525E-2"/>
    <x v="2"/>
    <n v="81.100000000000364"/>
    <n v="1.6071340104037723E-2"/>
    <x v="0"/>
  </r>
  <r>
    <d v="2012-01-23T00:00:00"/>
    <n v="5025.3500000000004"/>
    <n v="5059.55"/>
    <n v="5021.3500000000004"/>
    <n v="5046.25"/>
    <n v="158177571"/>
    <n v="5934.04"/>
    <x v="8"/>
    <x v="10"/>
    <s v="Mon"/>
    <s v="Jan-2012"/>
    <s v=""/>
    <n v="20.899999999999636"/>
    <n v="4.1589143044762321E-3"/>
    <x v="0"/>
    <n v="-2.3500000000003638"/>
    <n v="-4.654755773878627E-4"/>
    <x v="1"/>
  </r>
  <r>
    <d v="2012-01-20T00:00:00"/>
    <n v="5044.8500000000004"/>
    <n v="5064.1499999999996"/>
    <n v="5004.3"/>
    <n v="5048.6000000000004"/>
    <n v="221048007"/>
    <n v="8120.35"/>
    <x v="8"/>
    <x v="10"/>
    <s v="Fri"/>
    <s v="Jan-2012"/>
    <s v=""/>
    <n v="3.75"/>
    <n v="7.4333230918659622E-4"/>
    <x v="0"/>
    <n v="30.200000000000728"/>
    <n v="6.0178542961901666E-3"/>
    <x v="1"/>
  </r>
  <r>
    <d v="2012-01-19T00:00:00"/>
    <n v="4995"/>
    <n v="5023.8"/>
    <n v="4991.3999999999996"/>
    <n v="5018.3999999999996"/>
    <n v="203487608"/>
    <n v="6634.33"/>
    <x v="8"/>
    <x v="10"/>
    <s v="Thu"/>
    <s v="Jan-2012"/>
    <s v="Expiry"/>
    <n v="23.399999999999636"/>
    <n v="4.6846846846846117E-3"/>
    <x v="0"/>
    <n v="62.599999999999454"/>
    <n v="1.2631663908955053E-2"/>
    <x v="0"/>
  </r>
  <r>
    <d v="2012-01-18T00:00:00"/>
    <n v="4977.75"/>
    <n v="4980.6499999999996"/>
    <n v="4931.05"/>
    <n v="4955.8"/>
    <n v="211198796"/>
    <n v="7424.79"/>
    <x v="8"/>
    <x v="10"/>
    <s v="Wed"/>
    <s v="Jan-2012"/>
    <s v=""/>
    <n v="-21.949999999999818"/>
    <n v="-4.4096228215558878E-3"/>
    <x v="0"/>
    <n v="-11.5"/>
    <n v="-2.3151410222857489E-3"/>
    <x v="1"/>
  </r>
  <r>
    <d v="2012-01-17T00:00:00"/>
    <n v="4904.5"/>
    <n v="4975.55"/>
    <n v="4904"/>
    <n v="4967.3"/>
    <n v="223004183"/>
    <n v="7170.72"/>
    <x v="8"/>
    <x v="10"/>
    <s v="Tue"/>
    <s v="Jan-2012"/>
    <s v=""/>
    <n v="62.800000000000182"/>
    <n v="1.2804567234172736E-2"/>
    <x v="2"/>
    <n v="93.400000000000546"/>
    <n v="1.9163298385276792E-2"/>
    <x v="0"/>
  </r>
  <r>
    <d v="2012-01-16T00:00:00"/>
    <n v="4844"/>
    <n v="4880.8"/>
    <n v="4827.05"/>
    <n v="4873.8999999999996"/>
    <n v="160479891"/>
    <n v="5297.89"/>
    <x v="8"/>
    <x v="10"/>
    <s v="Mon"/>
    <s v="Jan-2012"/>
    <s v=""/>
    <n v="29.899999999999636"/>
    <n v="6.1725846407926586E-3"/>
    <x v="0"/>
    <n v="7.8999999999996362"/>
    <n v="1.6235100698725104E-3"/>
    <x v="1"/>
  </r>
  <r>
    <d v="2012-01-13T00:00:00"/>
    <n v="4861.95"/>
    <n v="4898.8500000000004"/>
    <n v="4834.2"/>
    <n v="4866"/>
    <n v="230940604"/>
    <n v="7117.5"/>
    <x v="8"/>
    <x v="10"/>
    <s v="Fri"/>
    <s v="Jan-2012"/>
    <s v=""/>
    <n v="4.0500000000001819"/>
    <n v="8.3299910529729471E-4"/>
    <x v="0"/>
    <n v="34.75"/>
    <n v="7.192755498059508E-3"/>
    <x v="1"/>
  </r>
  <r>
    <d v="2012-01-12T00:00:00"/>
    <n v="4840.95"/>
    <n v="4869.2"/>
    <n v="4803.8999999999996"/>
    <n v="4831.25"/>
    <n v="183068697"/>
    <n v="7271.44"/>
    <x v="8"/>
    <x v="10"/>
    <s v="Thu"/>
    <s v="Jan-2012"/>
    <s v="Expiry"/>
    <n v="-9.6999999999998181"/>
    <n v="-2.0037389355394746E-3"/>
    <x v="0"/>
    <n v="-29.699999999999818"/>
    <n v="-6.1099167858134351E-3"/>
    <x v="1"/>
  </r>
  <r>
    <d v="2012-01-11T00:00:00"/>
    <n v="4863.1499999999996"/>
    <n v="4877.2"/>
    <n v="4841.6000000000004"/>
    <n v="4860.95"/>
    <n v="209079758"/>
    <n v="6364"/>
    <x v="8"/>
    <x v="10"/>
    <s v="Wed"/>
    <s v="Jan-2012"/>
    <s v=""/>
    <n v="-2.1999999999998181"/>
    <n v="-4.5238168676677015E-4"/>
    <x v="0"/>
    <n v="11.399999999999636"/>
    <n v="2.3507335732180583E-3"/>
    <x v="1"/>
  </r>
  <r>
    <d v="2012-01-10T00:00:00"/>
    <n v="4771.8500000000004"/>
    <n v="4855.8999999999996"/>
    <n v="4768.25"/>
    <n v="4849.55"/>
    <n v="201661174"/>
    <n v="6222.27"/>
    <x v="8"/>
    <x v="10"/>
    <s v="Tue"/>
    <s v="Jan-2012"/>
    <s v=""/>
    <n v="77.699999999999818"/>
    <n v="1.628299296918382E-2"/>
    <x v="2"/>
    <n v="106.75"/>
    <n v="2.2507801298810828E-2"/>
    <x v="2"/>
  </r>
  <r>
    <d v="2012-01-09T00:00:00"/>
    <n v="4747.55"/>
    <n v="4758.7"/>
    <n v="4695.45"/>
    <n v="4742.8"/>
    <n v="147534537"/>
    <n v="4548.3"/>
    <x v="8"/>
    <x v="10"/>
    <s v="Mon"/>
    <s v="Jan-2012"/>
    <s v=""/>
    <n v="-4.75"/>
    <n v="-1.0005160556497562E-3"/>
    <x v="0"/>
    <n v="-4.0999999999994543"/>
    <n v="-8.6372158671963904E-4"/>
    <x v="1"/>
  </r>
  <r>
    <d v="2012-01-07T00:00:00"/>
    <n v="4755.6000000000004"/>
    <n v="4759.3999999999996"/>
    <n v="4743.05"/>
    <n v="4746.8999999999996"/>
    <n v="18783880"/>
    <n v="414.88"/>
    <x v="8"/>
    <x v="10"/>
    <s v="Sat"/>
    <s v="Jan-2012"/>
    <s v=""/>
    <n v="-8.7000000000007276"/>
    <n v="-1.8294221549332843E-3"/>
    <x v="0"/>
    <n v="-7.2000000000007276"/>
    <n v="-1.5144822363855886E-3"/>
    <x v="1"/>
  </r>
  <r>
    <d v="2012-01-06T00:00:00"/>
    <n v="4724.1499999999996"/>
    <n v="4794.8999999999996"/>
    <n v="4686.8500000000004"/>
    <n v="4754.1000000000004"/>
    <n v="176057282"/>
    <n v="5234.6899999999996"/>
    <x v="8"/>
    <x v="10"/>
    <s v="Fri"/>
    <s v="Jan-2012"/>
    <s v=""/>
    <n v="29.950000000000728"/>
    <n v="6.3397648254184839E-3"/>
    <x v="0"/>
    <n v="4.1500000000005457"/>
    <n v="8.7369340729913912E-4"/>
    <x v="1"/>
  </r>
  <r>
    <d v="2012-01-05T00:00:00"/>
    <n v="4749"/>
    <n v="4779.8"/>
    <n v="4730.1499999999996"/>
    <n v="4749.95"/>
    <n v="177862936"/>
    <n v="5873.79"/>
    <x v="8"/>
    <x v="10"/>
    <s v="Thu"/>
    <s v="Jan-2012"/>
    <s v="Expiry"/>
    <n v="0.9499999999998181"/>
    <n v="2.0004211412925208E-4"/>
    <x v="0"/>
    <n v="0.3000000000001819"/>
    <n v="6.3162548819424994E-5"/>
    <x v="1"/>
  </r>
  <r>
    <d v="2012-01-04T00:00:00"/>
    <n v="4774.95"/>
    <n v="4782.8500000000004"/>
    <n v="4728.8500000000004"/>
    <n v="4749.6499999999996"/>
    <n v="165938849"/>
    <n v="5661.16"/>
    <x v="8"/>
    <x v="10"/>
    <s v="Wed"/>
    <s v="Jan-2012"/>
    <s v=""/>
    <n v="-25.300000000000182"/>
    <n v="-5.2984848008880061E-3"/>
    <x v="0"/>
    <n v="-15.650000000000546"/>
    <n v="-3.2841583950644336E-3"/>
    <x v="1"/>
  </r>
  <r>
    <d v="2012-01-03T00:00:00"/>
    <n v="4675.8"/>
    <n v="4773.1000000000004"/>
    <n v="4675.8"/>
    <n v="4765.3"/>
    <n v="146621115"/>
    <n v="5021.29"/>
    <x v="8"/>
    <x v="10"/>
    <s v="Tue"/>
    <s v="Jan-2012"/>
    <s v=""/>
    <n v="89.5"/>
    <n v="1.9141109542752041E-2"/>
    <x v="2"/>
    <n v="128.55000000000018"/>
    <n v="2.7724160241548539E-2"/>
    <x v="2"/>
  </r>
  <r>
    <d v="2012-01-02T00:00:00"/>
    <n v="4640.2"/>
    <n v="4645.95"/>
    <n v="4588.05"/>
    <n v="4636.75"/>
    <n v="108460668"/>
    <n v="3590.96"/>
    <x v="8"/>
    <x v="10"/>
    <s v="Mon"/>
    <s v="Jan-2012"/>
    <s v=""/>
    <n v="-3.4499999999998181"/>
    <n v="-7.4350243523982123E-4"/>
    <x v="0"/>
    <n v="12.449999999999818"/>
    <n v="2.6922993750405073E-3"/>
    <x v="1"/>
  </r>
  <r>
    <d v="2011-12-30T00:00:00"/>
    <n v="4659.95"/>
    <n v="4690.45"/>
    <n v="4608.8999999999996"/>
    <n v="4624.3"/>
    <n v="113900727"/>
    <n v="3785.33"/>
    <x v="9"/>
    <x v="11"/>
    <s v="Fri"/>
    <s v="Dec-2011"/>
    <s v=""/>
    <n v="-35.649999999999636"/>
    <n v="-7.6502966770028947E-3"/>
    <x v="0"/>
    <n v="-21.949999999999818"/>
    <n v="-4.7242399784772271E-3"/>
    <x v="1"/>
  </r>
  <r>
    <d v="2011-12-29T00:00:00"/>
    <n v="4681.1499999999996"/>
    <n v="4701.8"/>
    <n v="4639.05"/>
    <n v="4646.25"/>
    <n v="146003804"/>
    <n v="5137.28"/>
    <x v="9"/>
    <x v="11"/>
    <s v="Thu"/>
    <s v="Dec-2011"/>
    <s v="Expiry"/>
    <n v="-34.899999999999636"/>
    <n v="-7.4554329598495329E-3"/>
    <x v="0"/>
    <n v="-59.550000000000182"/>
    <n v="-1.2654596455438009E-2"/>
    <x v="0"/>
  </r>
  <r>
    <d v="2011-12-28T00:00:00"/>
    <n v="4756.2"/>
    <n v="4756.2"/>
    <n v="4685.6499999999996"/>
    <n v="4705.8"/>
    <n v="117463489"/>
    <n v="3657.52"/>
    <x v="9"/>
    <x v="11"/>
    <s v="Wed"/>
    <s v="Dec-2011"/>
    <s v=""/>
    <n v="-50.399999999999636"/>
    <n v="-1.0596694840418745E-2"/>
    <x v="2"/>
    <n v="-44.699999999999818"/>
    <n v="-9.4095358383327696E-3"/>
    <x v="1"/>
  </r>
  <r>
    <d v="2011-12-27T00:00:00"/>
    <n v="4780.2"/>
    <n v="4800.5"/>
    <n v="4723.6499999999996"/>
    <n v="4750.5"/>
    <n v="104828343"/>
    <n v="3342.15"/>
    <x v="9"/>
    <x v="11"/>
    <s v="Tue"/>
    <s v="Dec-2011"/>
    <s v=""/>
    <n v="-29.699999999999818"/>
    <n v="-6.2131291577757876E-3"/>
    <x v="0"/>
    <n v="-28.5"/>
    <n v="-5.963590709353421E-3"/>
    <x v="1"/>
  </r>
  <r>
    <d v="2011-12-26T00:00:00"/>
    <n v="4718.1499999999996"/>
    <n v="4787.25"/>
    <n v="4718.1499999999996"/>
    <n v="4779"/>
    <n v="90847991"/>
    <n v="3034.39"/>
    <x v="9"/>
    <x v="11"/>
    <s v="Mon"/>
    <s v="Dec-2011"/>
    <s v=""/>
    <n v="60.850000000000364"/>
    <n v="1.2897004122378554E-2"/>
    <x v="2"/>
    <n v="65"/>
    <n v="1.3788714467543487E-2"/>
    <x v="0"/>
  </r>
  <r>
    <d v="2011-12-23T00:00:00"/>
    <n v="4763.2"/>
    <n v="4763.45"/>
    <n v="4693.2"/>
    <n v="4714"/>
    <n v="141982548"/>
    <n v="4676.75"/>
    <x v="9"/>
    <x v="11"/>
    <s v="Fri"/>
    <s v="Dec-2011"/>
    <s v=""/>
    <n v="-49.199999999999818"/>
    <n v="-1.0329190460194789E-2"/>
    <x v="2"/>
    <n v="-19.850000000000364"/>
    <n v="-4.1932042629150403E-3"/>
    <x v="1"/>
  </r>
  <r>
    <d v="2011-12-22T00:00:00"/>
    <n v="4636.8999999999996"/>
    <n v="4740.6000000000004"/>
    <n v="4632.95"/>
    <n v="4733.8500000000004"/>
    <n v="170789015"/>
    <n v="6017"/>
    <x v="9"/>
    <x v="11"/>
    <s v="Thu"/>
    <s v="Dec-2011"/>
    <s v="Expiry"/>
    <n v="96.950000000000728"/>
    <n v="2.0908365502814538E-2"/>
    <x v="1"/>
    <n v="40.700000000000728"/>
    <n v="8.6722137583500909E-3"/>
    <x v="1"/>
  </r>
  <r>
    <d v="2011-12-21T00:00:00"/>
    <n v="4636.45"/>
    <n v="4707.3500000000004"/>
    <n v="4601.95"/>
    <n v="4693.1499999999996"/>
    <n v="211310871"/>
    <n v="6689.82"/>
    <x v="9"/>
    <x v="11"/>
    <s v="Wed"/>
    <s v="Dec-2011"/>
    <s v=""/>
    <n v="56.699999999999818"/>
    <n v="1.2229183966180984E-2"/>
    <x v="2"/>
    <n v="148.94999999999982"/>
    <n v="3.277804674090045E-2"/>
    <x v="3"/>
  </r>
  <r>
    <d v="2011-12-20T00:00:00"/>
    <n v="4635.8"/>
    <n v="4637.25"/>
    <n v="4531.1499999999996"/>
    <n v="4544.2"/>
    <n v="195304596"/>
    <n v="6279.01"/>
    <x v="9"/>
    <x v="11"/>
    <s v="Tue"/>
    <s v="Dec-2011"/>
    <s v=""/>
    <n v="-91.600000000000364"/>
    <n v="-1.975926485180559E-2"/>
    <x v="2"/>
    <n v="-68.900000000000546"/>
    <n v="-1.493572651795984E-2"/>
    <x v="0"/>
  </r>
  <r>
    <d v="2011-12-19T00:00:00"/>
    <n v="4623.1499999999996"/>
    <n v="4623.1499999999996"/>
    <n v="4555.8999999999996"/>
    <n v="4613.1000000000004"/>
    <n v="176447660"/>
    <n v="6302.29"/>
    <x v="9"/>
    <x v="11"/>
    <s v="Mon"/>
    <s v="Dec-2011"/>
    <s v=""/>
    <n v="-10.049999999999272"/>
    <n v="-2.1738425099768065E-3"/>
    <x v="0"/>
    <n v="-38.5"/>
    <n v="-8.2767219881331143E-3"/>
    <x v="1"/>
  </r>
  <r>
    <d v="2011-12-16T00:00:00"/>
    <n v="4752.5"/>
    <n v="4818.8500000000004"/>
    <n v="4628.2"/>
    <n v="4651.6000000000004"/>
    <n v="202060039"/>
    <n v="7284.93"/>
    <x v="9"/>
    <x v="11"/>
    <s v="Fri"/>
    <s v="Dec-2011"/>
    <s v=""/>
    <n v="-100.89999999999964"/>
    <n v="-2.1230931088900503E-2"/>
    <x v="1"/>
    <n v="-94.75"/>
    <n v="-1.9962708186290517E-2"/>
    <x v="0"/>
  </r>
  <r>
    <d v="2011-12-15T00:00:00"/>
    <n v="4712.8"/>
    <n v="4768.6499999999996"/>
    <n v="4673.8500000000004"/>
    <n v="4746.3500000000004"/>
    <n v="200317864"/>
    <n v="6976.68"/>
    <x v="9"/>
    <x v="11"/>
    <s v="Thu"/>
    <s v="Dec-2011"/>
    <s v="Expiry"/>
    <n v="33.550000000000182"/>
    <n v="7.1189102020030939E-3"/>
    <x v="0"/>
    <n v="-16.899999999999636"/>
    <n v="-3.5479976906523142E-3"/>
    <x v="1"/>
  </r>
  <r>
    <d v="2011-12-14T00:00:00"/>
    <n v="4788.7"/>
    <n v="4839.55"/>
    <n v="4750.3999999999996"/>
    <n v="4763.25"/>
    <n v="176252160"/>
    <n v="6324.86"/>
    <x v="9"/>
    <x v="11"/>
    <s v="Wed"/>
    <s v="Dec-2011"/>
    <s v=""/>
    <n v="-25.449999999999818"/>
    <n v="-5.3145947751999118E-3"/>
    <x v="0"/>
    <n v="-37.350000000000364"/>
    <n v="-7.7802774653169104E-3"/>
    <x v="1"/>
  </r>
  <r>
    <d v="2011-12-13T00:00:00"/>
    <n v="4733.6000000000004"/>
    <n v="4824.7"/>
    <n v="4728.5"/>
    <n v="4800.6000000000004"/>
    <n v="181043707"/>
    <n v="5816.38"/>
    <x v="9"/>
    <x v="11"/>
    <s v="Tue"/>
    <s v="Dec-2011"/>
    <s v=""/>
    <n v="67"/>
    <n v="1.4154132161568361E-2"/>
    <x v="2"/>
    <n v="36"/>
    <n v="7.5557234605213444E-3"/>
    <x v="1"/>
  </r>
  <r>
    <d v="2011-12-12T00:00:00"/>
    <n v="4906.8500000000004"/>
    <n v="4910.25"/>
    <n v="4755.55"/>
    <n v="4764.6000000000004"/>
    <n v="178338170"/>
    <n v="5926"/>
    <x v="9"/>
    <x v="11"/>
    <s v="Mon"/>
    <s v="Dec-2011"/>
    <s v=""/>
    <n v="-142.25"/>
    <n v="-2.8990085288932817E-2"/>
    <x v="1"/>
    <n v="-102.09999999999945"/>
    <n v="-2.0979308360901526E-2"/>
    <x v="2"/>
  </r>
  <r>
    <d v="2011-12-09T00:00:00"/>
    <n v="4870.75"/>
    <n v="4918.3500000000004"/>
    <n v="4841.75"/>
    <n v="4866.7"/>
    <n v="173612823"/>
    <n v="6040.22"/>
    <x v="9"/>
    <x v="11"/>
    <s v="Fri"/>
    <s v="Dec-2011"/>
    <s v=""/>
    <n v="-4.0500000000001819"/>
    <n v="-8.3149412308169827E-4"/>
    <x v="0"/>
    <n v="-76.949999999999818"/>
    <n v="-1.556542230942721E-2"/>
    <x v="0"/>
  </r>
  <r>
    <d v="2011-12-08T00:00:00"/>
    <n v="5037.3999999999996"/>
    <n v="5049.05"/>
    <n v="4921.45"/>
    <n v="4943.6499999999996"/>
    <n v="178853365"/>
    <n v="6029.68"/>
    <x v="9"/>
    <x v="11"/>
    <s v="Thu"/>
    <s v="Dec-2011"/>
    <s v="Expiry"/>
    <n v="-93.75"/>
    <n v="-1.8610791281216503E-2"/>
    <x v="2"/>
    <n v="-118.95000000000073"/>
    <n v="-2.3495832181092861E-2"/>
    <x v="2"/>
  </r>
  <r>
    <d v="2011-12-07T00:00:00"/>
    <n v="5050.1000000000004"/>
    <n v="5099.25"/>
    <n v="5032.25"/>
    <n v="5062.6000000000004"/>
    <n v="169428273"/>
    <n v="6005.21"/>
    <x v="9"/>
    <x v="11"/>
    <s v="Wed"/>
    <s v="Dec-2011"/>
    <s v=""/>
    <n v="12.5"/>
    <n v="2.4751985109205754E-3"/>
    <x v="0"/>
    <n v="23.450000000000728"/>
    <n v="4.6535626048045267E-3"/>
    <x v="1"/>
  </r>
  <r>
    <d v="2011-12-05T00:00:00"/>
    <n v="5036.5"/>
    <n v="5055.3999999999996"/>
    <n v="5002.55"/>
    <n v="5039.1499999999996"/>
    <n v="137254409"/>
    <n v="4689.58"/>
    <x v="9"/>
    <x v="11"/>
    <s v="Mon"/>
    <s v="Dec-2011"/>
    <s v=""/>
    <n v="2.6499999999996362"/>
    <n v="5.2615903901511688E-4"/>
    <x v="0"/>
    <n v="-11"/>
    <n v="-2.178153124164629E-3"/>
    <x v="1"/>
  </r>
  <r>
    <d v="2011-12-02T00:00:00"/>
    <n v="4940.8500000000004"/>
    <n v="5062.55"/>
    <n v="4918.3999999999996"/>
    <n v="5050.1499999999996"/>
    <n v="180190935"/>
    <n v="6527.43"/>
    <x v="9"/>
    <x v="11"/>
    <s v="Fri"/>
    <s v="Dec-2011"/>
    <s v=""/>
    <n v="109.29999999999927"/>
    <n v="2.2121699707540052E-2"/>
    <x v="1"/>
    <n v="113.29999999999927"/>
    <n v="2.2949856689994483E-2"/>
    <x v="2"/>
  </r>
  <r>
    <d v="2011-12-01T00:00:00"/>
    <n v="4970.8500000000004"/>
    <n v="5011.8999999999996"/>
    <n v="4916.7"/>
    <n v="4936.8500000000004"/>
    <n v="183915785"/>
    <n v="6699.33"/>
    <x v="9"/>
    <x v="11"/>
    <s v="Thu"/>
    <s v="Dec-2011"/>
    <s v="Expiry"/>
    <n v="-34"/>
    <n v="-6.8398764798776861E-3"/>
    <x v="0"/>
    <n v="104.80000000000018"/>
    <n v="2.1688517295971727E-2"/>
    <x v="2"/>
  </r>
  <r>
    <d v="2011-11-30T00:00:00"/>
    <n v="4766.1499999999996"/>
    <n v="4851.55"/>
    <n v="4754.8"/>
    <n v="4832.05"/>
    <n v="282217865"/>
    <n v="11393.19"/>
    <x v="9"/>
    <x v="0"/>
    <s v="Wed"/>
    <s v="Nov-2011"/>
    <s v=""/>
    <n v="65.900000000000546"/>
    <n v="1.382667352055654E-2"/>
    <x v="2"/>
    <n v="26.949999999999818"/>
    <n v="5.608624170152508E-3"/>
    <x v="1"/>
  </r>
  <r>
    <d v="2011-11-29T00:00:00"/>
    <n v="4864.2"/>
    <n v="4866.1000000000004"/>
    <n v="4787.1000000000004"/>
    <n v="4805.1000000000004"/>
    <n v="155570321"/>
    <n v="5786.83"/>
    <x v="9"/>
    <x v="0"/>
    <s v="Tue"/>
    <s v="Nov-2011"/>
    <s v=""/>
    <n v="-59.099999999999454"/>
    <n v="-1.2149993832490328E-2"/>
    <x v="2"/>
    <n v="-46.199999999999818"/>
    <n v="-9.5232205800506696E-3"/>
    <x v="1"/>
  </r>
  <r>
    <d v="2011-11-28T00:00:00"/>
    <n v="4769.3"/>
    <n v="4859.1000000000004"/>
    <n v="4766.3999999999996"/>
    <n v="4851.3"/>
    <n v="145259101"/>
    <n v="4869.41"/>
    <x v="9"/>
    <x v="0"/>
    <s v="Mon"/>
    <s v="Nov-2011"/>
    <s v=""/>
    <n v="82"/>
    <n v="1.7193298806952802E-2"/>
    <x v="2"/>
    <n v="141.25"/>
    <n v="2.9989065933482658E-2"/>
    <x v="2"/>
  </r>
  <r>
    <d v="2011-11-25T00:00:00"/>
    <n v="4731.3"/>
    <n v="4767.3"/>
    <n v="4693.1000000000004"/>
    <n v="4710.05"/>
    <n v="162839558"/>
    <n v="5812.61"/>
    <x v="9"/>
    <x v="0"/>
    <s v="Fri"/>
    <s v="Nov-2011"/>
    <s v=""/>
    <n v="-21.25"/>
    <n v="-4.4913660093420411E-3"/>
    <x v="0"/>
    <n v="-46.399999999999636"/>
    <n v="-9.7551745524497545E-3"/>
    <x v="1"/>
  </r>
  <r>
    <d v="2011-11-24T00:00:00"/>
    <n v="4707.55"/>
    <n v="4771.1000000000004"/>
    <n v="4639.1000000000004"/>
    <n v="4756.45"/>
    <n v="213363083"/>
    <n v="7327.52"/>
    <x v="9"/>
    <x v="0"/>
    <s v="Thu"/>
    <s v="Nov-2011"/>
    <s v="Expiry"/>
    <n v="48.899999999999636"/>
    <n v="1.0387568905269118E-2"/>
    <x v="2"/>
    <n v="50"/>
    <n v="1.0623718513954255E-2"/>
    <x v="0"/>
  </r>
  <r>
    <d v="2011-11-23T00:00:00"/>
    <n v="4779.5"/>
    <n v="4779.5"/>
    <n v="4640.95"/>
    <n v="4706.45"/>
    <n v="178819371"/>
    <n v="6199.31"/>
    <x v="9"/>
    <x v="0"/>
    <s v="Wed"/>
    <s v="Nov-2011"/>
    <s v=""/>
    <n v="-73.050000000000182"/>
    <n v="-1.5284025525682641E-2"/>
    <x v="2"/>
    <n v="-105.90000000000055"/>
    <n v="-2.2005880702775264E-2"/>
    <x v="2"/>
  </r>
  <r>
    <d v="2011-11-22T00:00:00"/>
    <n v="4794.8500000000004"/>
    <n v="4854"/>
    <n v="4782.55"/>
    <n v="4812.3500000000004"/>
    <n v="174212435"/>
    <n v="6275.86"/>
    <x v="9"/>
    <x v="0"/>
    <s v="Tue"/>
    <s v="Nov-2011"/>
    <s v=""/>
    <n v="17.5"/>
    <n v="3.6497492100899922E-3"/>
    <x v="0"/>
    <n v="34"/>
    <n v="7.1154268732930822E-3"/>
    <x v="1"/>
  </r>
  <r>
    <d v="2011-11-21T00:00:00"/>
    <n v="4873.8"/>
    <n v="4873.8"/>
    <n v="4764.8"/>
    <n v="4778.3500000000004"/>
    <n v="154119333"/>
    <n v="5509.53"/>
    <x v="9"/>
    <x v="0"/>
    <s v="Mon"/>
    <s v="Nov-2011"/>
    <s v=""/>
    <n v="-95.449999999999818"/>
    <n v="-1.9584307932208916E-2"/>
    <x v="2"/>
    <n v="-127.44999999999982"/>
    <n v="-2.5979452892494561E-2"/>
    <x v="2"/>
  </r>
  <r>
    <d v="2011-11-18T00:00:00"/>
    <n v="4899.1499999999996"/>
    <n v="4915.8999999999996"/>
    <n v="4837.95"/>
    <n v="4905.8"/>
    <n v="192274363"/>
    <n v="6481.17"/>
    <x v="9"/>
    <x v="0"/>
    <s v="Fri"/>
    <s v="Nov-2011"/>
    <s v=""/>
    <n v="6.6500000000005457"/>
    <n v="1.3573783207292175E-3"/>
    <x v="0"/>
    <n v="-28.949999999999818"/>
    <n v="-5.8665585895941678E-3"/>
    <x v="1"/>
  </r>
  <r>
    <d v="2011-11-17T00:00:00"/>
    <n v="5027.1000000000004"/>
    <n v="5036.8"/>
    <n v="4919.45"/>
    <n v="4934.75"/>
    <n v="149238976"/>
    <n v="5277.65"/>
    <x v="9"/>
    <x v="0"/>
    <s v="Thu"/>
    <s v="Nov-2011"/>
    <s v="Expiry"/>
    <n v="-92.350000000000364"/>
    <n v="-1.8370432257166232E-2"/>
    <x v="2"/>
    <n v="-95.699999999999818"/>
    <n v="-1.9024142969316826E-2"/>
    <x v="0"/>
  </r>
  <r>
    <d v="2011-11-16T00:00:00"/>
    <n v="5059.1000000000004"/>
    <n v="5065.2"/>
    <n v="4989.5"/>
    <n v="5030.45"/>
    <n v="161406885"/>
    <n v="5757.81"/>
    <x v="9"/>
    <x v="0"/>
    <s v="Wed"/>
    <s v="Nov-2011"/>
    <s v=""/>
    <n v="-28.650000000000546"/>
    <n v="-5.6630626000673135E-3"/>
    <x v="0"/>
    <n v="-38.050000000000182"/>
    <n v="-7.5071520173621746E-3"/>
    <x v="1"/>
  </r>
  <r>
    <d v="2011-11-15T00:00:00"/>
    <n v="5131.2"/>
    <n v="5158.75"/>
    <n v="5052.8500000000004"/>
    <n v="5068.5"/>
    <n v="149592578"/>
    <n v="5201.21"/>
    <x v="9"/>
    <x v="0"/>
    <s v="Tue"/>
    <s v="Nov-2011"/>
    <s v=""/>
    <n v="-62.699999999999818"/>
    <n v="-1.2219363891487336E-2"/>
    <x v="2"/>
    <n v="-79.850000000000364"/>
    <n v="-1.5509823535695973E-2"/>
    <x v="0"/>
  </r>
  <r>
    <d v="2011-11-14T00:00:00"/>
    <n v="5217.3500000000004"/>
    <n v="5228.8999999999996"/>
    <n v="5140.55"/>
    <n v="5148.3500000000004"/>
    <n v="134448100"/>
    <n v="5263.81"/>
    <x v="9"/>
    <x v="0"/>
    <s v="Mon"/>
    <s v="Nov-2011"/>
    <s v=""/>
    <n v="-69"/>
    <n v="-1.3225104698745532E-2"/>
    <x v="2"/>
    <n v="-20.5"/>
    <n v="-3.9660659527747952E-3"/>
    <x v="1"/>
  </r>
  <r>
    <d v="2011-11-11T00:00:00"/>
    <n v="5159.75"/>
    <n v="5198.6000000000004"/>
    <n v="5142.25"/>
    <n v="5168.8500000000004"/>
    <n v="168514208"/>
    <n v="6929.85"/>
    <x v="9"/>
    <x v="0"/>
    <s v="Fri"/>
    <s v="Nov-2011"/>
    <s v=""/>
    <n v="9.1000000000003638"/>
    <n v="1.7636513396967611E-3"/>
    <x v="0"/>
    <n v="-52.199999999999818"/>
    <n v="-9.9979889102766329E-3"/>
    <x v="1"/>
  </r>
  <r>
    <d v="2011-11-09T00:00:00"/>
    <n v="5309.7"/>
    <n v="5317.5"/>
    <n v="5211.75"/>
    <n v="5221.05"/>
    <n v="146428609"/>
    <n v="6720.83"/>
    <x v="9"/>
    <x v="0"/>
    <s v="Wed"/>
    <s v="Nov-2011"/>
    <s v=""/>
    <n v="-88.649999999999636"/>
    <n v="-1.6695858523080333E-2"/>
    <x v="2"/>
    <n v="-68.300000000000182"/>
    <n v="-1.2912739750631019E-2"/>
    <x v="0"/>
  </r>
  <r>
    <d v="2011-11-08T00:00:00"/>
    <n v="5292.25"/>
    <n v="5304.25"/>
    <n v="5252"/>
    <n v="5289.35"/>
    <n v="120652007"/>
    <n v="4159.75"/>
    <x v="9"/>
    <x v="0"/>
    <s v="Tue"/>
    <s v="Nov-2011"/>
    <s v=""/>
    <n v="-2.8999999999996362"/>
    <n v="-5.4797108980105555E-4"/>
    <x v="0"/>
    <n v="5.1500000000005457"/>
    <n v="9.7460353506690625E-4"/>
    <x v="1"/>
  </r>
  <r>
    <d v="2011-11-04T00:00:00"/>
    <n v="5325.4"/>
    <n v="5326.45"/>
    <n v="5256.8"/>
    <n v="5284.2"/>
    <n v="149015829"/>
    <n v="5401.13"/>
    <x v="9"/>
    <x v="0"/>
    <s v="Fri"/>
    <s v="Nov-2011"/>
    <s v=""/>
    <n v="-41.199999999999818"/>
    <n v="-7.7365080557328693E-3"/>
    <x v="0"/>
    <n v="18.449999999999818"/>
    <n v="3.5037743911123425E-3"/>
    <x v="1"/>
  </r>
  <r>
    <d v="2011-11-03T00:00:00"/>
    <n v="5241.55"/>
    <n v="5281.6"/>
    <n v="5201.8500000000004"/>
    <n v="5265.75"/>
    <n v="160282802"/>
    <n v="5716.17"/>
    <x v="9"/>
    <x v="0"/>
    <s v="Thu"/>
    <s v="Nov-2011"/>
    <s v="Expiry"/>
    <n v="24.199999999999818"/>
    <n v="4.6169549083763042E-3"/>
    <x v="0"/>
    <n v="7.3000000000001819"/>
    <n v="1.3882417822742789E-3"/>
    <x v="1"/>
  </r>
  <r>
    <d v="2011-11-02T00:00:00"/>
    <n v="5216.75"/>
    <n v="5300.1"/>
    <n v="5204.95"/>
    <n v="5258.45"/>
    <n v="144375106"/>
    <n v="4918.34"/>
    <x v="9"/>
    <x v="0"/>
    <s v="Wed"/>
    <s v="Nov-2011"/>
    <s v=""/>
    <n v="41.699999999999818"/>
    <n v="7.9934825322278847E-3"/>
    <x v="0"/>
    <n v="0.5"/>
    <n v="9.5094095607603724E-5"/>
    <x v="1"/>
  </r>
  <r>
    <d v="2011-11-01T00:00:00"/>
    <n v="5278.6"/>
    <n v="5310.85"/>
    <n v="5238.3"/>
    <n v="5257.95"/>
    <n v="152491922"/>
    <n v="5651.67"/>
    <x v="9"/>
    <x v="0"/>
    <s v="Tue"/>
    <s v="Nov-2011"/>
    <s v=""/>
    <n v="-20.650000000000546"/>
    <n v="-3.9120221270792527E-3"/>
    <x v="0"/>
    <n v="-68.650000000000546"/>
    <n v="-1.2888146284684515E-2"/>
    <x v="0"/>
  </r>
  <r>
    <d v="2011-10-31T00:00:00"/>
    <n v="5358.9"/>
    <n v="5360.25"/>
    <n v="5314.6"/>
    <n v="5326.6"/>
    <n v="149483502"/>
    <n v="5937.99"/>
    <x v="9"/>
    <x v="1"/>
    <s v="Mon"/>
    <s v="Oct-2011"/>
    <s v=""/>
    <n v="-32.299999999999272"/>
    <n v="-6.0273563604469711E-3"/>
    <x v="0"/>
    <n v="-34.099999999999454"/>
    <n v="-6.3611095565876572E-3"/>
    <x v="1"/>
  </r>
  <r>
    <d v="2011-10-28T00:00:00"/>
    <n v="5341.9"/>
    <n v="5399.7"/>
    <n v="5322.8"/>
    <n v="5360.7"/>
    <n v="246078412"/>
    <n v="9151.2000000000007"/>
    <x v="9"/>
    <x v="1"/>
    <s v="Fri"/>
    <s v="Oct-2011"/>
    <s v=""/>
    <n v="18.800000000000182"/>
    <n v="3.5193470488028948E-3"/>
    <x v="0"/>
    <n v="158.89999999999964"/>
    <n v="3.0547118305201973E-2"/>
    <x v="3"/>
  </r>
  <r>
    <d v="2011-10-26T00:00:00"/>
    <n v="5214.95"/>
    <n v="5219.25"/>
    <n v="5196.1499999999996"/>
    <n v="5201.8"/>
    <n v="27496887"/>
    <n v="1059.46"/>
    <x v="9"/>
    <x v="1"/>
    <s v="Wed"/>
    <s v="Oct-2011"/>
    <s v=""/>
    <n v="-13.149999999999636"/>
    <n v="-2.5215965637253733E-3"/>
    <x v="0"/>
    <n v="10.199999999999818"/>
    <n v="1.9647122274442982E-3"/>
    <x v="1"/>
  </r>
  <r>
    <d v="2011-10-25T00:00:00"/>
    <n v="5137.8999999999996"/>
    <n v="5211"/>
    <n v="5085.55"/>
    <n v="5191.6000000000004"/>
    <n v="221084588"/>
    <n v="9967.24"/>
    <x v="9"/>
    <x v="1"/>
    <s v="Tue"/>
    <s v="Oct-2011"/>
    <s v=""/>
    <n v="53.700000000000728"/>
    <n v="1.0451740983670514E-2"/>
    <x v="2"/>
    <n v="93.25"/>
    <n v="1.8290231153216235E-2"/>
    <x v="0"/>
  </r>
  <r>
    <d v="2011-10-24T00:00:00"/>
    <n v="5114.7"/>
    <n v="5145.6499999999996"/>
    <n v="5084.75"/>
    <n v="5098.3500000000004"/>
    <n v="126073195"/>
    <n v="4927.43"/>
    <x v="9"/>
    <x v="1"/>
    <s v="Mon"/>
    <s v="Oct-2011"/>
    <s v=""/>
    <n v="-16.349999999999454"/>
    <n v="-3.1966684263005562E-3"/>
    <x v="0"/>
    <n v="48.400000000000546"/>
    <n v="9.5842533094388158E-3"/>
    <x v="1"/>
  </r>
  <r>
    <d v="2011-10-21T00:00:00"/>
    <n v="5106.6000000000004"/>
    <n v="5120.75"/>
    <n v="5037.95"/>
    <n v="5049.95"/>
    <n v="109893599"/>
    <n v="4733.71"/>
    <x v="9"/>
    <x v="1"/>
    <s v="Fri"/>
    <s v="Oct-2011"/>
    <s v=""/>
    <n v="-56.650000000000546"/>
    <n v="-1.1093486860141883E-2"/>
    <x v="2"/>
    <n v="-41.949999999999818"/>
    <n v="-8.238574991653376E-3"/>
    <x v="1"/>
  </r>
  <r>
    <d v="2011-10-20T00:00:00"/>
    <n v="5086.55"/>
    <n v="5099"/>
    <n v="5033.95"/>
    <n v="5091.8999999999996"/>
    <n v="119333986"/>
    <n v="4582.47"/>
    <x v="9"/>
    <x v="1"/>
    <s v="Thu"/>
    <s v="Oct-2011"/>
    <s v="Expiry"/>
    <n v="5.3499999999994543"/>
    <n v="1.051793455288841E-3"/>
    <x v="0"/>
    <n v="-47.25"/>
    <n v="-9.1941274335250005E-3"/>
    <x v="1"/>
  </r>
  <r>
    <d v="2011-10-19T00:00:00"/>
    <n v="5080.45"/>
    <n v="5148.05"/>
    <n v="5075.3"/>
    <n v="5139.1499999999996"/>
    <n v="117468754"/>
    <n v="4776.09"/>
    <x v="9"/>
    <x v="1"/>
    <s v="Wed"/>
    <s v="Oct-2011"/>
    <s v=""/>
    <n v="58.699999999999818"/>
    <n v="1.1554094617602735E-2"/>
    <x v="2"/>
    <n v="101.64999999999964"/>
    <n v="2.017866004962772E-2"/>
    <x v="2"/>
  </r>
  <r>
    <d v="2011-10-18T00:00:00"/>
    <n v="5049.45"/>
    <n v="5057.5"/>
    <n v="5011.05"/>
    <n v="5037.5"/>
    <n v="125550565"/>
    <n v="5148.8599999999997"/>
    <x v="9"/>
    <x v="1"/>
    <s v="Tue"/>
    <s v="Oct-2011"/>
    <s v=""/>
    <n v="-11.949999999999818"/>
    <n v="-2.3665943815662734E-3"/>
    <x v="0"/>
    <n v="-80.75"/>
    <n v="-1.5776876862208761E-2"/>
    <x v="0"/>
  </r>
  <r>
    <d v="2011-10-17T00:00:00"/>
    <n v="5156.2"/>
    <n v="5160.2"/>
    <n v="5084.5"/>
    <n v="5118.25"/>
    <n v="130460983"/>
    <n v="5029.13"/>
    <x v="9"/>
    <x v="1"/>
    <s v="Mon"/>
    <s v="Oct-2011"/>
    <s v=""/>
    <n v="-37.949999999999818"/>
    <n v="-7.3600713703890113E-3"/>
    <x v="0"/>
    <n v="-14.050000000000182"/>
    <n v="-2.7375640551020363E-3"/>
    <x v="1"/>
  </r>
  <r>
    <d v="2011-10-14T00:00:00"/>
    <n v="5057.3500000000004"/>
    <n v="5141.3999999999996"/>
    <n v="5056.6000000000004"/>
    <n v="5132.3"/>
    <n v="157781872"/>
    <n v="6140.27"/>
    <x v="9"/>
    <x v="1"/>
    <s v="Fri"/>
    <s v="Oct-2011"/>
    <s v=""/>
    <n v="74.949999999999818"/>
    <n v="1.482001443443697E-2"/>
    <x v="2"/>
    <n v="54.449999999999818"/>
    <n v="1.0723042232440859E-2"/>
    <x v="0"/>
  </r>
  <r>
    <d v="2011-10-13T00:00:00"/>
    <n v="5130.8"/>
    <n v="5136.95"/>
    <n v="5067.6499999999996"/>
    <n v="5077.8500000000004"/>
    <n v="157302816"/>
    <n v="6319.82"/>
    <x v="9"/>
    <x v="1"/>
    <s v="Thu"/>
    <s v="Oct-2011"/>
    <s v="Expiry"/>
    <n v="-52.949999999999818"/>
    <n v="-1.0320028065798671E-2"/>
    <x v="2"/>
    <n v="-21.549999999999272"/>
    <n v="-4.22598737106312E-3"/>
    <x v="1"/>
  </r>
  <r>
    <d v="2011-10-12T00:00:00"/>
    <n v="5011.2"/>
    <n v="5109.8"/>
    <n v="4997.6499999999996"/>
    <n v="5099.3999999999996"/>
    <n v="188008562"/>
    <n v="7528.09"/>
    <x v="9"/>
    <x v="1"/>
    <s v="Wed"/>
    <s v="Oct-2011"/>
    <s v=""/>
    <n v="88.199999999999818"/>
    <n v="1.7600574712643643E-2"/>
    <x v="2"/>
    <n v="125.04999999999927"/>
    <n v="2.5138962879572058E-2"/>
    <x v="2"/>
  </r>
  <r>
    <d v="2011-10-11T00:00:00"/>
    <n v="5019.8999999999996"/>
    <n v="5045.1000000000004"/>
    <n v="4964"/>
    <n v="4974.3500000000004"/>
    <n v="182038763"/>
    <n v="6386.8"/>
    <x v="9"/>
    <x v="1"/>
    <s v="Tue"/>
    <s v="Oct-2011"/>
    <s v=""/>
    <n v="-45.549999999999272"/>
    <n v="-9.0738859339826051E-3"/>
    <x v="0"/>
    <n v="-5.25"/>
    <n v="-1.0543015503253273E-3"/>
    <x v="1"/>
  </r>
  <r>
    <d v="2011-10-10T00:00:00"/>
    <n v="4886.8500000000004"/>
    <n v="4991.1499999999996"/>
    <n v="4882.05"/>
    <n v="4979.6000000000004"/>
    <n v="188839545"/>
    <n v="6247.21"/>
    <x v="9"/>
    <x v="1"/>
    <s v="Mon"/>
    <s v="Oct-2011"/>
    <s v=""/>
    <n v="92.75"/>
    <n v="1.8979506225891934E-2"/>
    <x v="2"/>
    <n v="91.550000000000182"/>
    <n v="1.8729350149855297E-2"/>
    <x v="0"/>
  </r>
  <r>
    <d v="2011-10-07T00:00:00"/>
    <n v="4883.6499999999996"/>
    <n v="4922.6000000000004"/>
    <n v="4861.2"/>
    <n v="4888.05"/>
    <n v="198288782"/>
    <n v="6914.62"/>
    <x v="9"/>
    <x v="1"/>
    <s v="Fri"/>
    <s v="Oct-2011"/>
    <s v=""/>
    <n v="4.4000000000005457"/>
    <n v="9.0096546640331429E-4"/>
    <x v="0"/>
    <n v="136.75"/>
    <n v="2.8781596615663079E-2"/>
    <x v="2"/>
  </r>
  <r>
    <d v="2011-10-05T00:00:00"/>
    <n v="4791.3"/>
    <n v="4827.8"/>
    <n v="4741"/>
    <n v="4751.3"/>
    <n v="179140481"/>
    <n v="6385.35"/>
    <x v="9"/>
    <x v="1"/>
    <s v="Wed"/>
    <s v="Oct-2011"/>
    <s v=""/>
    <n v="-40"/>
    <n v="-8.348464926011729E-3"/>
    <x v="0"/>
    <n v="-20.849999999999454"/>
    <n v="-4.3690998816046135E-3"/>
    <x v="1"/>
  </r>
  <r>
    <d v="2011-10-04T00:00:00"/>
    <n v="4823.5"/>
    <n v="4869.75"/>
    <n v="4728.3"/>
    <n v="4772.1499999999996"/>
    <n v="184413296"/>
    <n v="6736.87"/>
    <x v="9"/>
    <x v="1"/>
    <s v="Tue"/>
    <s v="Oct-2011"/>
    <s v=""/>
    <n v="-51.350000000000364"/>
    <n v="-1.0645796620711178E-2"/>
    <x v="2"/>
    <n v="-77.350000000000364"/>
    <n v="-1.5950097948242162E-2"/>
    <x v="0"/>
  </r>
  <r>
    <d v="2011-10-03T00:00:00"/>
    <n v="4874.3999999999996"/>
    <n v="4879.1499999999996"/>
    <n v="4823.8999999999996"/>
    <n v="4849.5"/>
    <n v="148921569"/>
    <n v="5230.17"/>
    <x v="9"/>
    <x v="1"/>
    <s v="Mon"/>
    <s v="Oct-2011"/>
    <s v=""/>
    <n v="-24.899999999999636"/>
    <n v="-5.1083210241259719E-3"/>
    <x v="0"/>
    <n v="-93.75"/>
    <n v="-1.8965255651646185E-2"/>
    <x v="0"/>
  </r>
  <r>
    <d v="2011-09-30T00:00:00"/>
    <n v="4990.1499999999996"/>
    <n v="5025.55"/>
    <n v="4924.3"/>
    <n v="4943.25"/>
    <n v="201962105"/>
    <n v="6764.12"/>
    <x v="9"/>
    <x v="2"/>
    <s v="Fri"/>
    <s v="Sep-2011"/>
    <s v=""/>
    <n v="-46.899999999999636"/>
    <n v="-9.3985150746970815E-3"/>
    <x v="0"/>
    <n v="-72.199999999999818"/>
    <n v="-1.4395517849843947E-2"/>
    <x v="0"/>
  </r>
  <r>
    <d v="2011-09-29T00:00:00"/>
    <n v="4924.2"/>
    <n v="5034.25"/>
    <n v="4906"/>
    <n v="5015.45"/>
    <n v="216156088"/>
    <n v="8284.9699999999993"/>
    <x v="9"/>
    <x v="2"/>
    <s v="Thu"/>
    <s v="Sep-2011"/>
    <s v="Expiry"/>
    <n v="91.25"/>
    <n v="1.8530928881848829E-2"/>
    <x v="2"/>
    <n v="69.550000000000182"/>
    <n v="1.4062152489941202E-2"/>
    <x v="0"/>
  </r>
  <r>
    <d v="2011-09-28T00:00:00"/>
    <n v="5005.5"/>
    <n v="5006.05"/>
    <n v="4918.45"/>
    <n v="4945.8999999999996"/>
    <n v="166872414"/>
    <n v="6078.49"/>
    <x v="9"/>
    <x v="2"/>
    <s v="Wed"/>
    <s v="Sep-2011"/>
    <s v=""/>
    <n v="-59.600000000000364"/>
    <n v="-1.1906902407351986E-2"/>
    <x v="2"/>
    <n v="-25.350000000000364"/>
    <n v="-5.0993210963038195E-3"/>
    <x v="1"/>
  </r>
  <r>
    <d v="2011-09-27T00:00:00"/>
    <n v="4905.1499999999996"/>
    <n v="4982.95"/>
    <n v="4905.1499999999996"/>
    <n v="4971.25"/>
    <n v="151313966"/>
    <n v="5284.66"/>
    <x v="9"/>
    <x v="2"/>
    <s v="Tue"/>
    <s v="Sep-2011"/>
    <s v=""/>
    <n v="66.100000000000364"/>
    <n v="1.3475632753330758E-2"/>
    <x v="2"/>
    <n v="135.85000000000036"/>
    <n v="2.809488356702659E-2"/>
    <x v="2"/>
  </r>
  <r>
    <d v="2011-09-26T00:00:00"/>
    <n v="4878.6000000000004"/>
    <n v="4879.8"/>
    <n v="4758.8500000000004"/>
    <n v="4835.3999999999996"/>
    <n v="156079487"/>
    <n v="5475.64"/>
    <x v="9"/>
    <x v="2"/>
    <s v="Mon"/>
    <s v="Sep-2011"/>
    <s v=""/>
    <n v="-43.200000000000728"/>
    <n v="-8.8549993850696365E-3"/>
    <x v="0"/>
    <n v="-32.350000000000364"/>
    <n v="-6.6457809049356199E-3"/>
    <x v="1"/>
  </r>
  <r>
    <d v="2011-09-23T00:00:00"/>
    <n v="4873.75"/>
    <n v="4930.25"/>
    <n v="4829.6000000000004"/>
    <n v="4867.75"/>
    <n v="205769423"/>
    <n v="7364.65"/>
    <x v="9"/>
    <x v="2"/>
    <s v="Fri"/>
    <s v="Sep-2011"/>
    <s v=""/>
    <n v="-6"/>
    <n v="-1.2310848935624518E-3"/>
    <x v="0"/>
    <n v="-55.899999999999636"/>
    <n v="-1.135336589725095E-2"/>
    <x v="0"/>
  </r>
  <r>
    <d v="2011-09-22T00:00:00"/>
    <n v="5054.45"/>
    <n v="5059.8500000000004"/>
    <n v="4907.75"/>
    <n v="4923.6499999999996"/>
    <n v="147608376"/>
    <n v="5675.35"/>
    <x v="9"/>
    <x v="2"/>
    <s v="Thu"/>
    <s v="Sep-2011"/>
    <s v="Expiry"/>
    <n v="-130.80000000000018"/>
    <n v="-2.5878186548487014E-2"/>
    <x v="1"/>
    <n v="-209.60000000000036"/>
    <n v="-4.0831831685579384E-2"/>
    <x v="5"/>
  </r>
  <r>
    <d v="2011-09-21T00:00:00"/>
    <n v="5153.75"/>
    <n v="5168.3999999999996"/>
    <n v="5109.8500000000004"/>
    <n v="5133.25"/>
    <n v="132918171"/>
    <n v="5142.01"/>
    <x v="9"/>
    <x v="2"/>
    <s v="Wed"/>
    <s v="Sep-2011"/>
    <s v=""/>
    <n v="-20.5"/>
    <n v="-3.9776861508610236E-3"/>
    <x v="0"/>
    <n v="-6.9499999999998181"/>
    <n v="-1.352087467413684E-3"/>
    <x v="1"/>
  </r>
  <r>
    <d v="2011-09-20T00:00:00"/>
    <n v="5042.55"/>
    <n v="5149.8999999999996"/>
    <n v="5035.25"/>
    <n v="5140.2"/>
    <n v="146599496"/>
    <n v="5504.69"/>
    <x v="9"/>
    <x v="2"/>
    <s v="Tue"/>
    <s v="Sep-2011"/>
    <s v=""/>
    <n v="97.649999999999636"/>
    <n v="1.9365202129874692E-2"/>
    <x v="2"/>
    <n v="108.25"/>
    <n v="2.1512534901976372E-2"/>
    <x v="2"/>
  </r>
  <r>
    <d v="2011-09-19T00:00:00"/>
    <n v="5068.3999999999996"/>
    <n v="5068.3999999999996"/>
    <n v="5019.25"/>
    <n v="5031.95"/>
    <n v="115737842"/>
    <n v="4042.27"/>
    <x v="9"/>
    <x v="2"/>
    <s v="Mon"/>
    <s v="Sep-2011"/>
    <s v=""/>
    <n v="-36.449999999999818"/>
    <n v="-7.1916186567752786E-3"/>
    <x v="0"/>
    <n v="-52.300000000000182"/>
    <n v="-1.0286669616954356E-2"/>
    <x v="0"/>
  </r>
  <r>
    <d v="2011-09-16T00:00:00"/>
    <n v="5123.3500000000004"/>
    <n v="5143.6000000000004"/>
    <n v="5068.1000000000004"/>
    <n v="5084.25"/>
    <n v="225187238"/>
    <n v="8379.56"/>
    <x v="9"/>
    <x v="2"/>
    <s v="Fri"/>
    <s v="Sep-2011"/>
    <s v=""/>
    <n v="-39.100000000000364"/>
    <n v="-7.6317253359618926E-3"/>
    <x v="0"/>
    <n v="8.5500000000001819"/>
    <n v="1.6844967196643188E-3"/>
    <x v="1"/>
  </r>
  <r>
    <d v="2011-09-15T00:00:00"/>
    <n v="5062.3500000000004"/>
    <n v="5091.45"/>
    <n v="4967.45"/>
    <n v="5075.7"/>
    <n v="153648925"/>
    <n v="5935.88"/>
    <x v="9"/>
    <x v="2"/>
    <s v="Thu"/>
    <s v="Sep-2011"/>
    <s v="Expiry"/>
    <n v="13.349999999999454"/>
    <n v="2.6371151737828191E-3"/>
    <x v="0"/>
    <n v="63.149999999999636"/>
    <n v="1.2598378071041612E-2"/>
    <x v="0"/>
  </r>
  <r>
    <d v="2011-09-14T00:00:00"/>
    <n v="4965.05"/>
    <n v="5026.1499999999996"/>
    <n v="4917.3999999999996"/>
    <n v="5012.55"/>
    <n v="154276761"/>
    <n v="6416.57"/>
    <x v="9"/>
    <x v="2"/>
    <s v="Wed"/>
    <s v="Sep-2011"/>
    <s v=""/>
    <n v="47.5"/>
    <n v="9.5668724383440248E-3"/>
    <x v="0"/>
    <n v="71.600000000000364"/>
    <n v="1.449114036774312E-2"/>
    <x v="0"/>
  </r>
  <r>
    <d v="2011-09-13T00:00:00"/>
    <n v="4977.8"/>
    <n v="5030.1499999999996"/>
    <n v="4911.05"/>
    <n v="4940.95"/>
    <n v="146005268"/>
    <n v="5305.87"/>
    <x v="9"/>
    <x v="2"/>
    <s v="Tue"/>
    <s v="Sep-2011"/>
    <s v=""/>
    <n v="-36.850000000000364"/>
    <n v="-7.4028687371932101E-3"/>
    <x v="0"/>
    <n v="-5.8500000000003638"/>
    <n v="-1.1825826797122107E-3"/>
    <x v="1"/>
  </r>
  <r>
    <d v="2011-09-12T00:00:00"/>
    <n v="4981.7"/>
    <n v="4985.6000000000004"/>
    <n v="4911.25"/>
    <n v="4946.8"/>
    <n v="135500219"/>
    <n v="5175.51"/>
    <x v="9"/>
    <x v="2"/>
    <s v="Mon"/>
    <s v="Sep-2011"/>
    <s v=""/>
    <n v="-34.899999999999636"/>
    <n v="-7.0056406447597478E-3"/>
    <x v="0"/>
    <n v="-112.64999999999964"/>
    <n v="-2.2265265987409629E-2"/>
    <x v="2"/>
  </r>
  <r>
    <d v="2011-09-09T00:00:00"/>
    <n v="5161.3"/>
    <n v="5163.75"/>
    <n v="5046.8"/>
    <n v="5059.45"/>
    <n v="158713071"/>
    <n v="6482.27"/>
    <x v="9"/>
    <x v="2"/>
    <s v="Fri"/>
    <s v="Sep-2011"/>
    <s v=""/>
    <n v="-101.85000000000036"/>
    <n v="-1.9733400499874133E-2"/>
    <x v="2"/>
    <n v="-93.800000000000182"/>
    <n v="-1.8202105467423506E-2"/>
    <x v="0"/>
  </r>
  <r>
    <d v="2011-09-08T00:00:00"/>
    <n v="5139.2"/>
    <n v="5169.25"/>
    <n v="5098.25"/>
    <n v="5153.25"/>
    <n v="140855342"/>
    <n v="6093.78"/>
    <x v="9"/>
    <x v="2"/>
    <s v="Thu"/>
    <s v="Sep-2011"/>
    <s v="Expiry"/>
    <n v="14.050000000000182"/>
    <n v="2.7338885429639211E-3"/>
    <x v="0"/>
    <n v="28.600000000000364"/>
    <n v="5.5808689373909176E-3"/>
    <x v="1"/>
  </r>
  <r>
    <d v="2011-09-07T00:00:00"/>
    <n v="5080.1499999999996"/>
    <n v="5154.5"/>
    <n v="5076.3"/>
    <n v="5124.6499999999996"/>
    <n v="193856202"/>
    <n v="6883.16"/>
    <x v="9"/>
    <x v="2"/>
    <s v="Wed"/>
    <s v="Sep-2011"/>
    <s v=""/>
    <n v="44.5"/>
    <n v="8.7595838705550044E-3"/>
    <x v="0"/>
    <n v="60.349999999999454"/>
    <n v="1.1916750587445343E-2"/>
    <x v="0"/>
  </r>
  <r>
    <d v="2011-09-06T00:00:00"/>
    <n v="4993.3500000000004"/>
    <n v="5072.8999999999996"/>
    <n v="4942.8999999999996"/>
    <n v="5064.3"/>
    <n v="183680006"/>
    <n v="7278"/>
    <x v="9"/>
    <x v="2"/>
    <s v="Tue"/>
    <s v="Sep-2011"/>
    <s v=""/>
    <n v="70.949999999999818"/>
    <n v="1.4208897834119341E-2"/>
    <x v="2"/>
    <n v="47.100000000000364"/>
    <n v="9.3877062903612307E-3"/>
    <x v="1"/>
  </r>
  <r>
    <d v="2011-09-05T00:00:00"/>
    <n v="4998.8999999999996"/>
    <n v="5030.3"/>
    <n v="4964.45"/>
    <n v="5017.2"/>
    <n v="162898218"/>
    <n v="6359.59"/>
    <x v="9"/>
    <x v="2"/>
    <s v="Mon"/>
    <s v="Sep-2011"/>
    <s v=""/>
    <n v="18.300000000000182"/>
    <n v="3.6608053771830171E-3"/>
    <x v="0"/>
    <n v="-22.800000000000182"/>
    <n v="-4.5238095238095601E-3"/>
    <x v="1"/>
  </r>
  <r>
    <d v="2011-09-02T00:00:00"/>
    <n v="5109.8"/>
    <n v="5113.7"/>
    <n v="4993.3500000000004"/>
    <n v="5040"/>
    <n v="195055967"/>
    <n v="7689.7"/>
    <x v="9"/>
    <x v="2"/>
    <s v="Fri"/>
    <s v="Sep-2011"/>
    <s v=""/>
    <n v="-69.800000000000182"/>
    <n v="-1.3660025832713644E-2"/>
    <x v="2"/>
    <n v="39"/>
    <n v="7.7984403119376123E-3"/>
    <x v="1"/>
  </r>
  <r>
    <d v="2011-08-30T00:00:00"/>
    <n v="4973.25"/>
    <n v="5016.25"/>
    <n v="4927.55"/>
    <n v="5001"/>
    <n v="181539730"/>
    <n v="7051.77"/>
    <x v="9"/>
    <x v="3"/>
    <s v="Tue"/>
    <s v="Aug-2011"/>
    <s v=""/>
    <n v="27.75"/>
    <n v="5.5798522093198615E-3"/>
    <x v="0"/>
    <n v="81.399999999999636"/>
    <n v="1.6546060655337758E-2"/>
    <x v="0"/>
  </r>
  <r>
    <d v="2011-08-29T00:00:00"/>
    <n v="4806.2"/>
    <n v="4934.3999999999996"/>
    <n v="4806.05"/>
    <n v="4919.6000000000004"/>
    <n v="145125304"/>
    <n v="5576.71"/>
    <x v="9"/>
    <x v="3"/>
    <s v="Mon"/>
    <s v="Aug-2011"/>
    <s v=""/>
    <n v="113.40000000000055"/>
    <n v="2.3594523740169064E-2"/>
    <x v="1"/>
    <n v="171.80000000000018"/>
    <n v="3.6185180504654822E-2"/>
    <x v="3"/>
  </r>
  <r>
    <d v="2011-08-26T00:00:00"/>
    <n v="4839.25"/>
    <n v="4872"/>
    <n v="4720"/>
    <n v="4747.8"/>
    <n v="149717732"/>
    <n v="5850.84"/>
    <x v="9"/>
    <x v="3"/>
    <s v="Fri"/>
    <s v="Aug-2011"/>
    <s v=""/>
    <n v="-91.449999999999818"/>
    <n v="-1.889755643953088E-2"/>
    <x v="2"/>
    <n v="-91.800000000000182"/>
    <n v="-1.8968509794197903E-2"/>
    <x v="0"/>
  </r>
  <r>
    <d v="2011-08-25T00:00:00"/>
    <n v="4914.6499999999996"/>
    <n v="4915.8500000000004"/>
    <n v="4825.05"/>
    <n v="4839.6000000000004"/>
    <n v="184913414"/>
    <n v="7921.11"/>
    <x v="9"/>
    <x v="3"/>
    <s v="Thu"/>
    <s v="Aug-2011"/>
    <s v="Expiry"/>
    <n v="-75.049999999999272"/>
    <n v="-1.5270670342750609E-2"/>
    <x v="2"/>
    <n v="-49.299999999999272"/>
    <n v="-1.0084067990754418E-2"/>
    <x v="0"/>
  </r>
  <r>
    <d v="2011-08-24T00:00:00"/>
    <n v="4934.3500000000004"/>
    <n v="4962.3999999999996"/>
    <n v="4875.3"/>
    <n v="4888.8999999999996"/>
    <n v="129410652"/>
    <n v="5241.5"/>
    <x v="9"/>
    <x v="3"/>
    <s v="Wed"/>
    <s v="Aug-2011"/>
    <s v=""/>
    <n v="-45.450000000000728"/>
    <n v="-9.2109396374397291E-3"/>
    <x v="0"/>
    <n v="-60"/>
    <n v="-1.2123906322617149E-2"/>
    <x v="0"/>
  </r>
  <r>
    <d v="2011-08-23T00:00:00"/>
    <n v="4925.1499999999996"/>
    <n v="4965.8"/>
    <n v="4863.8"/>
    <n v="4948.8999999999996"/>
    <n v="130010440"/>
    <n v="5519.36"/>
    <x v="9"/>
    <x v="3"/>
    <s v="Tue"/>
    <s v="Aug-2011"/>
    <s v=""/>
    <n v="23.75"/>
    <n v="4.8221881567058877E-3"/>
    <x v="0"/>
    <n v="50.099999999999454"/>
    <n v="1.0226994365967064E-2"/>
    <x v="0"/>
  </r>
  <r>
    <d v="2011-08-22T00:00:00"/>
    <n v="4843.7"/>
    <n v="4910.05"/>
    <n v="4808.75"/>
    <n v="4898.8"/>
    <n v="123813921"/>
    <n v="5186.04"/>
    <x v="9"/>
    <x v="3"/>
    <s v="Mon"/>
    <s v="Aug-2011"/>
    <s v=""/>
    <n v="55.100000000000364"/>
    <n v="1.1375601296529588E-2"/>
    <x v="2"/>
    <n v="53.150000000000546"/>
    <n v="1.0968600703724072E-2"/>
    <x v="0"/>
  </r>
  <r>
    <d v="2011-08-19T00:00:00"/>
    <n v="4859.3"/>
    <n v="4893.6000000000004"/>
    <n v="4796.1000000000004"/>
    <n v="4845.6499999999996"/>
    <n v="166702431"/>
    <n v="7317.33"/>
    <x v="9"/>
    <x v="3"/>
    <s v="Fri"/>
    <s v="Aug-2011"/>
    <s v=""/>
    <n v="-13.650000000000546"/>
    <n v="-2.8090465704938049E-3"/>
    <x v="0"/>
    <n v="-98.5"/>
    <n v="-1.9922534712741323E-2"/>
    <x v="0"/>
  </r>
  <r>
    <d v="2011-08-18T00:00:00"/>
    <n v="5077.95"/>
    <n v="5078.6000000000004"/>
    <n v="4932.1499999999996"/>
    <n v="4944.1499999999996"/>
    <n v="139816131"/>
    <n v="5686.22"/>
    <x v="9"/>
    <x v="3"/>
    <s v="Thu"/>
    <s v="Aug-2011"/>
    <s v="Expiry"/>
    <n v="-133.80000000000018"/>
    <n v="-2.634921572681893E-2"/>
    <x v="1"/>
    <n v="-112.45000000000073"/>
    <n v="-2.2238262864375413E-2"/>
    <x v="2"/>
  </r>
  <r>
    <d v="2011-08-17T00:00:00"/>
    <n v="5030.3"/>
    <n v="5112.1499999999996"/>
    <n v="5017.25"/>
    <n v="5056.6000000000004"/>
    <n v="143342008"/>
    <n v="5472.63"/>
    <x v="9"/>
    <x v="3"/>
    <s v="Wed"/>
    <s v="Aug-2011"/>
    <s v=""/>
    <n v="26.300000000000182"/>
    <n v="5.2283164026002788E-3"/>
    <x v="0"/>
    <n v="20.800000000000182"/>
    <n v="4.1304261487748089E-3"/>
    <x v="1"/>
  </r>
  <r>
    <d v="2011-08-16T00:00:00"/>
    <n v="5125.75"/>
    <n v="5132.2"/>
    <n v="5015.3999999999996"/>
    <n v="5035.8"/>
    <n v="130896704"/>
    <n v="5081.6099999999997"/>
    <x v="9"/>
    <x v="3"/>
    <s v="Tue"/>
    <s v="Aug-2011"/>
    <s v=""/>
    <n v="-89.949999999999818"/>
    <n v="-1.754865141686579E-2"/>
    <x v="2"/>
    <n v="-37.149999999999636"/>
    <n v="-7.3231551661261472E-3"/>
    <x v="1"/>
  </r>
  <r>
    <d v="2011-08-12T00:00:00"/>
    <n v="5194.3999999999996"/>
    <n v="5194.45"/>
    <n v="5053.3500000000004"/>
    <n v="5072.95"/>
    <n v="128834807"/>
    <n v="5909.91"/>
    <x v="9"/>
    <x v="3"/>
    <s v="Fri"/>
    <s v="Aug-2011"/>
    <s v=""/>
    <n v="-121.44999999999982"/>
    <n v="-2.338094871399966E-2"/>
    <x v="1"/>
    <n v="-65.350000000000364"/>
    <n v="-1.2718214195356511E-2"/>
    <x v="0"/>
  </r>
  <r>
    <d v="2011-08-11T00:00:00"/>
    <n v="5128"/>
    <n v="5184.95"/>
    <n v="5121"/>
    <n v="5138.3"/>
    <n v="113043482"/>
    <n v="4723.01"/>
    <x v="9"/>
    <x v="3"/>
    <s v="Thu"/>
    <s v="Aug-2011"/>
    <s v="Expiry"/>
    <n v="10.300000000000182"/>
    <n v="2.0085803432137641E-3"/>
    <x v="0"/>
    <n v="-22.699999999999818"/>
    <n v="-4.3983724084479398E-3"/>
    <x v="1"/>
  </r>
  <r>
    <d v="2011-08-10T00:00:00"/>
    <n v="5196.55"/>
    <n v="5197.95"/>
    <n v="5123.3500000000004"/>
    <n v="5161"/>
    <n v="158404456"/>
    <n v="6289.41"/>
    <x v="9"/>
    <x v="3"/>
    <s v="Wed"/>
    <s v="Aug-2011"/>
    <s v=""/>
    <n v="-35.550000000000182"/>
    <n v="-6.8410772531776239E-3"/>
    <x v="0"/>
    <n v="88.149999999999636"/>
    <n v="1.7376819736439994E-2"/>
    <x v="0"/>
  </r>
  <r>
    <d v="2011-08-09T00:00:00"/>
    <n v="4947.8999999999996"/>
    <n v="5167"/>
    <n v="4946.45"/>
    <n v="5072.8500000000004"/>
    <n v="233869015"/>
    <n v="9385.01"/>
    <x v="9"/>
    <x v="3"/>
    <s v="Tue"/>
    <s v="Aug-2011"/>
    <s v=""/>
    <n v="124.95000000000073"/>
    <n v="2.5253137694779753E-2"/>
    <x v="1"/>
    <n v="-45.649999999999636"/>
    <n v="-8.9186285044445899E-3"/>
    <x v="1"/>
  </r>
  <r>
    <d v="2011-08-08T00:00:00"/>
    <n v="5083.8500000000004"/>
    <n v="5204.2"/>
    <n v="5054.05"/>
    <n v="5118.5"/>
    <n v="188307028"/>
    <n v="7326.93"/>
    <x v="9"/>
    <x v="3"/>
    <s v="Mon"/>
    <s v="Aug-2011"/>
    <s v=""/>
    <n v="34.649999999999636"/>
    <n v="6.8157006992731169E-3"/>
    <x v="0"/>
    <n v="-92.75"/>
    <n v="-1.7798033101463179E-2"/>
    <x v="0"/>
  </r>
  <r>
    <d v="2011-08-05T00:00:00"/>
    <n v="5204.3500000000004"/>
    <n v="5229.6499999999996"/>
    <n v="5116.45"/>
    <n v="5211.25"/>
    <n v="196016865"/>
    <n v="7543.44"/>
    <x v="9"/>
    <x v="3"/>
    <s v="Fri"/>
    <s v="Aug-2011"/>
    <s v=""/>
    <n v="6.8999999999996362"/>
    <n v="1.3258139825337719E-3"/>
    <x v="0"/>
    <n v="-120.55000000000018"/>
    <n v="-2.2609625267264372E-2"/>
    <x v="2"/>
  </r>
  <r>
    <d v="2011-08-04T00:00:00"/>
    <n v="5412.4"/>
    <n v="5434.5"/>
    <n v="5323.15"/>
    <n v="5331.8"/>
    <n v="118482440"/>
    <n v="4820.07"/>
    <x v="9"/>
    <x v="3"/>
    <s v="Thu"/>
    <s v="Aug-2011"/>
    <s v="Expiry"/>
    <n v="-80.599999999999454"/>
    <n v="-1.4891730101248883E-2"/>
    <x v="2"/>
    <n v="-73"/>
    <n v="-1.3506512729425695E-2"/>
    <x v="0"/>
  </r>
  <r>
    <d v="2011-08-03T00:00:00"/>
    <n v="5402"/>
    <n v="5422.6"/>
    <n v="5378.85"/>
    <n v="5404.8"/>
    <n v="133223864"/>
    <n v="5339.25"/>
    <x v="9"/>
    <x v="3"/>
    <s v="Wed"/>
    <s v="Aug-2011"/>
    <s v=""/>
    <n v="2.8000000000001819"/>
    <n v="5.1832654572383965E-4"/>
    <x v="0"/>
    <n v="-51.75"/>
    <n v="-9.4840146246254493E-3"/>
    <x v="1"/>
  </r>
  <r>
    <d v="2011-08-02T00:00:00"/>
    <n v="5493.2"/>
    <n v="5496.3"/>
    <n v="5433.65"/>
    <n v="5456.55"/>
    <n v="110372244"/>
    <n v="4236.41"/>
    <x v="9"/>
    <x v="3"/>
    <s v="Tue"/>
    <s v="Aug-2011"/>
    <s v=""/>
    <n v="-36.649999999999636"/>
    <n v="-6.6718852399329422E-3"/>
    <x v="0"/>
    <n v="-60.25"/>
    <n v="-1.0921186194895592E-2"/>
    <x v="0"/>
  </r>
  <r>
    <d v="2011-08-01T00:00:00"/>
    <n v="5527.5"/>
    <n v="5551.9"/>
    <n v="5486.45"/>
    <n v="5516.8"/>
    <n v="98962726"/>
    <n v="4048.98"/>
    <x v="9"/>
    <x v="3"/>
    <s v="Mon"/>
    <s v="Aug-2011"/>
    <s v=""/>
    <n v="-10.699999999999818"/>
    <n v="-1.9357756671189179E-3"/>
    <x v="0"/>
    <n v="34.800000000000182"/>
    <n v="6.3480481576067465E-3"/>
    <x v="1"/>
  </r>
  <r>
    <d v="2011-07-29T00:00:00"/>
    <n v="5479"/>
    <n v="5520.3"/>
    <n v="5453.95"/>
    <n v="5482"/>
    <n v="156128914"/>
    <n v="5901.53"/>
    <x v="9"/>
    <x v="4"/>
    <s v="Fri"/>
    <s v="Jul-2011"/>
    <s v=""/>
    <n v="3"/>
    <n v="5.4754517247672938E-4"/>
    <x v="0"/>
    <n v="-5.75"/>
    <n v="-1.0477882556603343E-3"/>
    <x v="1"/>
  </r>
  <r>
    <d v="2011-07-28T00:00:00"/>
    <n v="5492.4"/>
    <n v="5512.1"/>
    <n v="5475.65"/>
    <n v="5487.75"/>
    <n v="164522151"/>
    <n v="6883.18"/>
    <x v="9"/>
    <x v="4"/>
    <s v="Thu"/>
    <s v="Jul-2011"/>
    <s v="Expiry"/>
    <n v="-4.6499999999996362"/>
    <n v="-8.46624426480161E-4"/>
    <x v="0"/>
    <n v="-59.050000000000182"/>
    <n v="-1.0645777745727298E-2"/>
    <x v="0"/>
  </r>
  <r>
    <d v="2011-07-27T00:00:00"/>
    <n v="5588.55"/>
    <n v="5591.7"/>
    <n v="5521.5"/>
    <n v="5546.8"/>
    <n v="122321153"/>
    <n v="5358.36"/>
    <x v="9"/>
    <x v="4"/>
    <s v="Wed"/>
    <s v="Jul-2011"/>
    <s v=""/>
    <n v="-41.75"/>
    <n v="-7.4706319170446712E-3"/>
    <x v="0"/>
    <n v="-28.050000000000182"/>
    <n v="-5.0315255118972132E-3"/>
    <x v="1"/>
  </r>
  <r>
    <d v="2011-07-26T00:00:00"/>
    <n v="5688.45"/>
    <n v="5702.25"/>
    <n v="5560.15"/>
    <n v="5574.85"/>
    <n v="134108563"/>
    <n v="6270.33"/>
    <x v="9"/>
    <x v="4"/>
    <s v="Tue"/>
    <s v="Jul-2011"/>
    <s v=""/>
    <n v="-113.59999999999945"/>
    <n v="-1.9970290676722034E-2"/>
    <x v="2"/>
    <n v="-105.44999999999982"/>
    <n v="-1.856416034364379E-2"/>
    <x v="0"/>
  </r>
  <r>
    <d v="2011-07-25T00:00:00"/>
    <n v="5633.8"/>
    <n v="5700.55"/>
    <n v="5616.7"/>
    <n v="5680.3"/>
    <n v="142008190"/>
    <n v="5622.44"/>
    <x v="9"/>
    <x v="4"/>
    <s v="Mon"/>
    <s v="Jul-2011"/>
    <s v=""/>
    <n v="46.5"/>
    <n v="8.253754126877063E-3"/>
    <x v="0"/>
    <n v="46.350000000000364"/>
    <n v="8.2269100719744338E-3"/>
    <x v="1"/>
  </r>
  <r>
    <d v="2011-07-22T00:00:00"/>
    <n v="5576.95"/>
    <n v="5642.2"/>
    <n v="5567.1"/>
    <n v="5633.95"/>
    <n v="106781617"/>
    <n v="5040.43"/>
    <x v="9"/>
    <x v="4"/>
    <s v="Fri"/>
    <s v="Jul-2011"/>
    <s v=""/>
    <n v="57"/>
    <n v="1.0220640314150207E-2"/>
    <x v="2"/>
    <n v="92.349999999999454"/>
    <n v="1.6664862133679705E-2"/>
    <x v="0"/>
  </r>
  <r>
    <d v="2011-07-21T00:00:00"/>
    <n v="5554.6"/>
    <n v="5578.9"/>
    <n v="5532.7"/>
    <n v="5541.6"/>
    <n v="76327640"/>
    <n v="3681.07"/>
    <x v="9"/>
    <x v="4"/>
    <s v="Thu"/>
    <s v="Jul-2011"/>
    <s v="Expiry"/>
    <n v="-13"/>
    <n v="-2.340402549238469E-3"/>
    <x v="0"/>
    <n v="-25.449999999999818"/>
    <n v="-4.5715414806764476E-3"/>
    <x v="1"/>
  </r>
  <r>
    <d v="2011-07-20T00:00:00"/>
    <n v="5642.05"/>
    <n v="5645.4"/>
    <n v="5555.1"/>
    <n v="5567.05"/>
    <n v="87093214"/>
    <n v="3825.45"/>
    <x v="9"/>
    <x v="4"/>
    <s v="Wed"/>
    <s v="Jul-2011"/>
    <s v=""/>
    <n v="-75"/>
    <n v="-1.3293040650118307E-2"/>
    <x v="2"/>
    <n v="-46.5"/>
    <n v="-8.2835282486127312E-3"/>
    <x v="1"/>
  </r>
  <r>
    <d v="2011-07-19T00:00:00"/>
    <n v="5569.85"/>
    <n v="5627.65"/>
    <n v="5557.2"/>
    <n v="5613.55"/>
    <n v="86555649"/>
    <n v="3983.28"/>
    <x v="9"/>
    <x v="4"/>
    <s v="Tue"/>
    <s v="Jul-2011"/>
    <s v=""/>
    <n v="43.699999999999818"/>
    <n v="7.8458127238614714E-3"/>
    <x v="0"/>
    <n v="46.5"/>
    <n v="8.3527182259904263E-3"/>
    <x v="1"/>
  </r>
  <r>
    <d v="2011-07-18T00:00:00"/>
    <n v="5581.75"/>
    <n v="5596.6"/>
    <n v="5550.95"/>
    <n v="5567.05"/>
    <n v="73604991"/>
    <n v="3305.34"/>
    <x v="9"/>
    <x v="4"/>
    <s v="Mon"/>
    <s v="Jul-2011"/>
    <s v=""/>
    <n v="-14.699999999999818"/>
    <n v="-2.6335826577685885E-3"/>
    <x v="0"/>
    <n v="-14.050000000000182"/>
    <n v="-2.5174248803999538E-3"/>
    <x v="1"/>
  </r>
  <r>
    <d v="2011-07-15T00:00:00"/>
    <n v="5602.95"/>
    <n v="5631.7"/>
    <n v="5562.75"/>
    <n v="5581.1"/>
    <n v="80426784"/>
    <n v="3668.42"/>
    <x v="9"/>
    <x v="4"/>
    <s v="Fri"/>
    <s v="Jul-2011"/>
    <s v=""/>
    <n v="-21.849999999999454"/>
    <n v="-3.8997313914990238E-3"/>
    <x v="0"/>
    <n v="-18.699999999999818"/>
    <n v="-3.3394049787492087E-3"/>
    <x v="1"/>
  </r>
  <r>
    <d v="2011-07-14T00:00:00"/>
    <n v="5569"/>
    <n v="5653.95"/>
    <n v="5541.7"/>
    <n v="5599.8"/>
    <n v="123015471"/>
    <n v="5390.44"/>
    <x v="9"/>
    <x v="4"/>
    <s v="Thu"/>
    <s v="Jul-2011"/>
    <s v="Expiry"/>
    <n v="30.800000000000182"/>
    <n v="5.5306159094990447E-3"/>
    <x v="0"/>
    <n v="14.350000000000364"/>
    <n v="2.5691752678835842E-3"/>
    <x v="1"/>
  </r>
  <r>
    <d v="2011-07-13T00:00:00"/>
    <n v="5542.05"/>
    <n v="5596.15"/>
    <n v="5541.4"/>
    <n v="5585.45"/>
    <n v="106019573"/>
    <n v="4702.05"/>
    <x v="9"/>
    <x v="4"/>
    <s v="Wed"/>
    <s v="Jul-2011"/>
    <s v=""/>
    <n v="43.399999999999636"/>
    <n v="7.8310372515584727E-3"/>
    <x v="0"/>
    <n v="59.300000000000182"/>
    <n v="1.0730798114419658E-2"/>
    <x v="0"/>
  </r>
  <r>
    <d v="2011-07-12T00:00:00"/>
    <n v="5556.9"/>
    <n v="5580.25"/>
    <n v="5496.95"/>
    <n v="5526.15"/>
    <n v="104907108"/>
    <n v="5294.13"/>
    <x v="9"/>
    <x v="4"/>
    <s v="Tue"/>
    <s v="Jul-2011"/>
    <s v=""/>
    <n v="-30.75"/>
    <n v="-5.5336608540733148E-3"/>
    <x v="0"/>
    <n v="-89.950000000000728"/>
    <n v="-1.6016452698491966E-2"/>
    <x v="0"/>
  </r>
  <r>
    <d v="2011-07-11T00:00:00"/>
    <n v="5648.05"/>
    <n v="5652.9"/>
    <n v="5601.7"/>
    <n v="5616.1"/>
    <n v="78899703"/>
    <n v="3579.63"/>
    <x v="9"/>
    <x v="4"/>
    <s v="Mon"/>
    <s v="Jul-2011"/>
    <s v=""/>
    <n v="-31.949999999999818"/>
    <n v="-5.6568196103079504E-3"/>
    <x v="0"/>
    <n v="-44.549999999999272"/>
    <n v="-7.8701209225087703E-3"/>
    <x v="1"/>
  </r>
  <r>
    <d v="2011-07-08T00:00:00"/>
    <n v="5734.65"/>
    <n v="5740.4"/>
    <n v="5651.05"/>
    <n v="5660.65"/>
    <n v="129276449"/>
    <n v="5659.53"/>
    <x v="9"/>
    <x v="4"/>
    <s v="Fri"/>
    <s v="Jul-2011"/>
    <s v=""/>
    <n v="-74"/>
    <n v="-1.2904013322521864E-2"/>
    <x v="2"/>
    <n v="-68.300000000000182"/>
    <n v="-1.1921905410241001E-2"/>
    <x v="0"/>
  </r>
  <r>
    <d v="2011-07-07T00:00:00"/>
    <n v="5633.35"/>
    <n v="5737.15"/>
    <n v="5632.95"/>
    <n v="5728.95"/>
    <n v="112220298"/>
    <n v="5439.55"/>
    <x v="9"/>
    <x v="4"/>
    <s v="Thu"/>
    <s v="Jul-2011"/>
    <s v="Expiry"/>
    <n v="95.599999999999454"/>
    <n v="1.6970363993005839E-2"/>
    <x v="2"/>
    <n v="103.5"/>
    <n v="1.8398528117750581E-2"/>
    <x v="0"/>
  </r>
  <r>
    <d v="2011-07-06T00:00:00"/>
    <n v="5622.7"/>
    <n v="5655.4"/>
    <n v="5610.75"/>
    <n v="5625.45"/>
    <n v="86109914"/>
    <n v="4239.9799999999996"/>
    <x v="9"/>
    <x v="4"/>
    <s v="Wed"/>
    <s v="Jul-2011"/>
    <s v=""/>
    <n v="2.75"/>
    <n v="4.8908887189428566E-4"/>
    <x v="0"/>
    <n v="-6.6500000000005457"/>
    <n v="-1.1807318762096812E-3"/>
    <x v="1"/>
  </r>
  <r>
    <d v="2011-07-05T00:00:00"/>
    <n v="5659.85"/>
    <n v="5659.85"/>
    <n v="5612.3"/>
    <n v="5632.1"/>
    <n v="100776400"/>
    <n v="4938.1899999999996"/>
    <x v="9"/>
    <x v="4"/>
    <s v="Tue"/>
    <s v="Jul-2011"/>
    <s v=""/>
    <n v="-27.75"/>
    <n v="-4.9029567921411339E-3"/>
    <x v="0"/>
    <n v="-18.399999999999636"/>
    <n v="-3.2563489956640361E-3"/>
    <x v="1"/>
  </r>
  <r>
    <d v="2011-07-04T00:00:00"/>
    <n v="5679.55"/>
    <n v="5679.65"/>
    <n v="5633.1"/>
    <n v="5650.5"/>
    <n v="103528865"/>
    <n v="4266.62"/>
    <x v="9"/>
    <x v="4"/>
    <s v="Mon"/>
    <s v="Jul-2011"/>
    <s v=""/>
    <n v="-29.050000000000182"/>
    <n v="-5.1148418448645015E-3"/>
    <x v="0"/>
    <n v="23.300000000000182"/>
    <n v="4.1406027864657703E-3"/>
    <x v="1"/>
  </r>
  <r>
    <d v="2011-07-01T00:00:00"/>
    <n v="5705.75"/>
    <n v="5705.8"/>
    <n v="5609.75"/>
    <n v="5627.2"/>
    <n v="141092473"/>
    <n v="5590.28"/>
    <x v="9"/>
    <x v="4"/>
    <s v="Fri"/>
    <s v="Jul-2011"/>
    <s v=""/>
    <n v="-78.550000000000182"/>
    <n v="-1.3766814178679435E-2"/>
    <x v="2"/>
    <n v="-20.199999999999818"/>
    <n v="-3.576867230938099E-3"/>
    <x v="1"/>
  </r>
  <r>
    <d v="2011-06-30T00:00:00"/>
    <n v="5614.5"/>
    <n v="5657.9"/>
    <n v="5606.1"/>
    <n v="5647.4"/>
    <n v="179224275"/>
    <n v="8133.27"/>
    <x v="9"/>
    <x v="5"/>
    <s v="Thu"/>
    <s v="Jun-2011"/>
    <s v="Expiry"/>
    <n v="32.899999999999636"/>
    <n v="5.8598272330571974E-3"/>
    <x v="0"/>
    <n v="46.949999999999818"/>
    <n v="8.3832549170155656E-3"/>
    <x v="1"/>
  </r>
  <r>
    <d v="2011-06-29T00:00:00"/>
    <n v="5566.5"/>
    <n v="5608.65"/>
    <n v="5566.5"/>
    <n v="5600.45"/>
    <n v="124593981"/>
    <n v="5463.96"/>
    <x v="9"/>
    <x v="5"/>
    <s v="Wed"/>
    <s v="Jun-2011"/>
    <s v=""/>
    <n v="33.949999999999818"/>
    <n v="6.0989849995508518E-3"/>
    <x v="0"/>
    <n v="55.149999999999636"/>
    <n v="9.945359132959377E-3"/>
    <x v="1"/>
  </r>
  <r>
    <d v="2011-06-28T00:00:00"/>
    <n v="5548.85"/>
    <n v="5558.3"/>
    <n v="5496.35"/>
    <n v="5545.3"/>
    <n v="114413706"/>
    <n v="5127.8500000000004"/>
    <x v="9"/>
    <x v="5"/>
    <s v="Tue"/>
    <s v="Jun-2011"/>
    <s v=""/>
    <n v="-3.5500000000001819"/>
    <n v="-6.3977220505152994E-4"/>
    <x v="0"/>
    <n v="18.699999999999818"/>
    <n v="3.3836355082690656E-3"/>
    <x v="1"/>
  </r>
  <r>
    <d v="2011-06-27T00:00:00"/>
    <n v="5441.2"/>
    <n v="5552.65"/>
    <n v="5434.25"/>
    <n v="5526.6"/>
    <n v="143402407"/>
    <n v="6707.54"/>
    <x v="9"/>
    <x v="5"/>
    <s v="Mon"/>
    <s v="Jun-2011"/>
    <s v=""/>
    <n v="85.400000000000546"/>
    <n v="1.5695067264574092E-2"/>
    <x v="2"/>
    <n v="55.350000000000364"/>
    <n v="1.0116518163125495E-2"/>
    <x v="0"/>
  </r>
  <r>
    <d v="2011-06-24T00:00:00"/>
    <n v="5343.4"/>
    <n v="5477.85"/>
    <n v="5343.4"/>
    <n v="5471.25"/>
    <n v="140100077"/>
    <n v="6791.8"/>
    <x v="9"/>
    <x v="5"/>
    <s v="Fri"/>
    <s v="Jun-2011"/>
    <s v=""/>
    <n v="127.85000000000036"/>
    <n v="2.3926713328592353E-2"/>
    <x v="1"/>
    <n v="151.25"/>
    <n v="2.8430451127819549E-2"/>
    <x v="2"/>
  </r>
  <r>
    <d v="2011-06-23T00:00:00"/>
    <n v="5269.1"/>
    <n v="5330.6"/>
    <n v="5252.25"/>
    <n v="5320"/>
    <n v="89001344"/>
    <n v="3756.75"/>
    <x v="9"/>
    <x v="5"/>
    <s v="Thu"/>
    <s v="Jun-2011"/>
    <s v="Expiry"/>
    <n v="50.899999999999636"/>
    <n v="9.6600937541514928E-3"/>
    <x v="0"/>
    <n v="41.699999999999818"/>
    <n v="7.9002709205615099E-3"/>
    <x v="1"/>
  </r>
  <r>
    <d v="2011-06-22T00:00:00"/>
    <n v="5304.65"/>
    <n v="5310.5"/>
    <n v="5262.5"/>
    <n v="5278.3"/>
    <n v="95769497"/>
    <n v="4151.3900000000003"/>
    <x v="9"/>
    <x v="5"/>
    <s v="Wed"/>
    <s v="Jun-2011"/>
    <s v=""/>
    <n v="-26.349999999999454"/>
    <n v="-4.9673399753045831E-3"/>
    <x v="0"/>
    <n v="2.4499999999998181"/>
    <n v="4.6438014727481221E-4"/>
    <x v="1"/>
  </r>
  <r>
    <d v="2011-06-21T00:00:00"/>
    <n v="5280.8"/>
    <n v="5322.45"/>
    <n v="5257"/>
    <n v="5275.85"/>
    <n v="107191673"/>
    <n v="4765.0200000000004"/>
    <x v="9"/>
    <x v="5"/>
    <s v="Tue"/>
    <s v="Jun-2011"/>
    <s v=""/>
    <n v="-4.9499999999998181"/>
    <n v="-9.3735797606419821E-4"/>
    <x v="0"/>
    <n v="17.950000000000728"/>
    <n v="3.4139104965862283E-3"/>
    <x v="1"/>
  </r>
  <r>
    <d v="2011-06-20T00:00:00"/>
    <n v="5372.2"/>
    <n v="5377.4"/>
    <n v="5195.8999999999996"/>
    <n v="5257.9"/>
    <n v="135334880"/>
    <n v="5956.17"/>
    <x v="9"/>
    <x v="5"/>
    <s v="Mon"/>
    <s v="Jun-2011"/>
    <s v=""/>
    <n v="-114.30000000000018"/>
    <n v="-2.1276199694724728E-2"/>
    <x v="1"/>
    <n v="-108.5"/>
    <n v="-2.0218395945140133E-2"/>
    <x v="2"/>
  </r>
  <r>
    <d v="2011-06-17T00:00:00"/>
    <n v="5412.5"/>
    <n v="5421.15"/>
    <n v="5355.85"/>
    <n v="5366.4"/>
    <n v="97876272"/>
    <n v="4480.59"/>
    <x v="9"/>
    <x v="5"/>
    <s v="Fri"/>
    <s v="Jun-2011"/>
    <s v=""/>
    <n v="-46.100000000000364"/>
    <n v="-8.5173210161663491E-3"/>
    <x v="0"/>
    <n v="-30.350000000000364"/>
    <n v="-5.6237550377542713E-3"/>
    <x v="1"/>
  </r>
  <r>
    <d v="2011-06-16T00:00:00"/>
    <n v="5419.65"/>
    <n v="5447.5"/>
    <n v="5389.8"/>
    <n v="5396.75"/>
    <n v="128063494"/>
    <n v="5341.03"/>
    <x v="9"/>
    <x v="5"/>
    <s v="Thu"/>
    <s v="Jun-2011"/>
    <s v="Expiry"/>
    <n v="-22.899999999999636"/>
    <n v="-4.2253651066027579E-3"/>
    <x v="0"/>
    <n v="-50.75"/>
    <n v="-9.316200091785222E-3"/>
    <x v="1"/>
  </r>
  <r>
    <d v="2011-06-15T00:00:00"/>
    <n v="5494.45"/>
    <n v="5499.35"/>
    <n v="5438.95"/>
    <n v="5447.5"/>
    <n v="95878889"/>
    <n v="4562.47"/>
    <x v="9"/>
    <x v="5"/>
    <s v="Wed"/>
    <s v="Jun-2011"/>
    <s v=""/>
    <n v="-46.949999999999818"/>
    <n v="-8.544986304361641E-3"/>
    <x v="0"/>
    <n v="-53"/>
    <n v="-9.6354876829379144E-3"/>
    <x v="1"/>
  </r>
  <r>
    <d v="2011-06-14T00:00:00"/>
    <n v="5485.6"/>
    <n v="5520.15"/>
    <n v="5484.2"/>
    <n v="5500.5"/>
    <n v="97840485"/>
    <n v="4714.26"/>
    <x v="9"/>
    <x v="5"/>
    <s v="Tue"/>
    <s v="Jun-2011"/>
    <s v=""/>
    <n v="14.899999999999636"/>
    <n v="2.716202420883702E-3"/>
    <x v="0"/>
    <n v="17.699999999999818"/>
    <n v="3.2282775224337598E-3"/>
    <x v="1"/>
  </r>
  <r>
    <d v="2011-06-13T00:00:00"/>
    <n v="5469.85"/>
    <n v="5496.7"/>
    <n v="5436.95"/>
    <n v="5482.8"/>
    <n v="80104906"/>
    <n v="3807.22"/>
    <x v="9"/>
    <x v="5"/>
    <s v="Mon"/>
    <s v="Jun-2011"/>
    <s v=""/>
    <n v="12.949999999999818"/>
    <n v="2.3675237895005928E-3"/>
    <x v="0"/>
    <n v="-3"/>
    <n v="-5.4686645521163728E-4"/>
    <x v="1"/>
  </r>
  <r>
    <d v="2011-06-10T00:00:00"/>
    <n v="5518.05"/>
    <n v="5521.45"/>
    <n v="5457.45"/>
    <n v="5485.8"/>
    <n v="84190282"/>
    <n v="3995.15"/>
    <x v="9"/>
    <x v="5"/>
    <s v="Fri"/>
    <s v="Jun-2011"/>
    <s v=""/>
    <n v="-32.25"/>
    <n v="-5.8444559219289422E-3"/>
    <x v="0"/>
    <n v="-35.25"/>
    <n v="-6.3846550927812639E-3"/>
    <x v="1"/>
  </r>
  <r>
    <d v="2011-06-09T00:00:00"/>
    <n v="5523.55"/>
    <n v="5540.1"/>
    <n v="5502.05"/>
    <n v="5521.05"/>
    <n v="87033655"/>
    <n v="3859.17"/>
    <x v="9"/>
    <x v="5"/>
    <s v="Thu"/>
    <s v="Jun-2011"/>
    <s v="Expiry"/>
    <n v="-2.5"/>
    <n v="-4.5260747164414187E-4"/>
    <x v="0"/>
    <n v="-5.8000000000001819"/>
    <n v="-1.0494223653618575E-3"/>
    <x v="1"/>
  </r>
  <r>
    <d v="2011-06-08T00:00:00"/>
    <n v="5535.25"/>
    <n v="5556.6"/>
    <n v="5514.9"/>
    <n v="5526.85"/>
    <n v="92928675"/>
    <n v="3869.33"/>
    <x v="9"/>
    <x v="5"/>
    <s v="Wed"/>
    <s v="Jun-2011"/>
    <s v=""/>
    <n v="-8.3999999999996362"/>
    <n v="-1.5175466329433425E-3"/>
    <x v="0"/>
    <n v="-29.299999999999272"/>
    <n v="-5.2734357423754354E-3"/>
    <x v="1"/>
  </r>
  <r>
    <d v="2011-06-07T00:00:00"/>
    <n v="5509.15"/>
    <n v="5570.1"/>
    <n v="5507.8"/>
    <n v="5556.15"/>
    <n v="81858402"/>
    <n v="3830.7"/>
    <x v="9"/>
    <x v="5"/>
    <s v="Tue"/>
    <s v="Jun-2011"/>
    <s v=""/>
    <n v="47"/>
    <n v="8.5312616283818744E-3"/>
    <x v="0"/>
    <n v="24.099999999999454"/>
    <n v="4.3564320640629524E-3"/>
    <x v="1"/>
  </r>
  <r>
    <d v="2011-06-06T00:00:00"/>
    <n v="5504.3"/>
    <n v="5542.65"/>
    <n v="5479.85"/>
    <n v="5532.05"/>
    <n v="77137320"/>
    <n v="3486.68"/>
    <x v="9"/>
    <x v="5"/>
    <s v="Mon"/>
    <s v="Jun-2011"/>
    <s v=""/>
    <n v="27.75"/>
    <n v="5.041512998928111E-3"/>
    <x v="0"/>
    <n v="15.300000000000182"/>
    <n v="2.7733720034440897E-3"/>
    <x v="1"/>
  </r>
  <r>
    <d v="2011-06-03T00:00:00"/>
    <n v="5565.7"/>
    <n v="5604.95"/>
    <n v="5507.2"/>
    <n v="5516.75"/>
    <n v="101017578"/>
    <n v="4757.1000000000004"/>
    <x v="9"/>
    <x v="5"/>
    <s v="Fri"/>
    <s v="Jun-2011"/>
    <s v=""/>
    <n v="-48.949999999999818"/>
    <n v="-8.7949404387587943E-3"/>
    <x v="0"/>
    <n v="-33.600000000000364"/>
    <n v="-6.0536722909366727E-3"/>
    <x v="1"/>
  </r>
  <r>
    <d v="2011-06-02T00:00:00"/>
    <n v="5529.9"/>
    <n v="5568.2"/>
    <n v="5521.95"/>
    <n v="5550.35"/>
    <n v="110949186"/>
    <n v="4709.42"/>
    <x v="9"/>
    <x v="5"/>
    <s v="Thu"/>
    <s v="Jun-2011"/>
    <s v="Expiry"/>
    <n v="20.450000000000728"/>
    <n v="3.6980777229245971E-3"/>
    <x v="0"/>
    <n v="-41.649999999999636"/>
    <n v="-7.4481402002860584E-3"/>
    <x v="1"/>
  </r>
  <r>
    <d v="2011-06-01T00:00:00"/>
    <n v="5561.05"/>
    <n v="5597.35"/>
    <n v="5559.45"/>
    <n v="5592"/>
    <n v="98629277"/>
    <n v="4670.8599999999997"/>
    <x v="9"/>
    <x v="5"/>
    <s v="Wed"/>
    <s v="Jun-2011"/>
    <s v=""/>
    <n v="30.949999999999818"/>
    <n v="5.5654957247282108E-3"/>
    <x v="0"/>
    <n v="31.850000000000364"/>
    <n v="5.7282627267250643E-3"/>
    <x v="1"/>
  </r>
  <r>
    <d v="2011-05-31T00:00:00"/>
    <n v="5492"/>
    <n v="5571.6"/>
    <n v="5489.7"/>
    <n v="5560.15"/>
    <n v="149409715"/>
    <n v="6946.23"/>
    <x v="9"/>
    <x v="6"/>
    <s v="Tue"/>
    <s v="May-2011"/>
    <s v=""/>
    <n v="68.149999999999636"/>
    <n v="1.2408958485069125E-2"/>
    <x v="2"/>
    <n v="87.049999999999272"/>
    <n v="1.5905062944217951E-2"/>
    <x v="0"/>
  </r>
  <r>
    <d v="2011-05-30T00:00:00"/>
    <n v="5493.75"/>
    <n v="5509.3"/>
    <n v="5458.6"/>
    <n v="5473.1"/>
    <n v="100764849"/>
    <n v="4451.38"/>
    <x v="9"/>
    <x v="6"/>
    <s v="Mon"/>
    <s v="May-2011"/>
    <s v=""/>
    <n v="-20.649999999999636"/>
    <n v="-3.7588168373150644E-3"/>
    <x v="0"/>
    <n v="-3"/>
    <n v="-5.4783513814576066E-4"/>
    <x v="1"/>
  </r>
  <r>
    <d v="2011-05-27T00:00:00"/>
    <n v="5413.7"/>
    <n v="5485.8"/>
    <n v="5413.6"/>
    <n v="5476.1"/>
    <n v="117233303"/>
    <n v="5553.69"/>
    <x v="9"/>
    <x v="6"/>
    <s v="Fri"/>
    <s v="May-2011"/>
    <s v=""/>
    <n v="62.400000000000546"/>
    <n v="1.1526312872896641E-2"/>
    <x v="2"/>
    <n v="63.75"/>
    <n v="1.1778617421268026E-2"/>
    <x v="0"/>
  </r>
  <r>
    <d v="2011-05-26T00:00:00"/>
    <n v="5372.75"/>
    <n v="5422.2"/>
    <n v="5356.35"/>
    <n v="5412.35"/>
    <n v="161608076"/>
    <n v="7601.74"/>
    <x v="9"/>
    <x v="6"/>
    <s v="Thu"/>
    <s v="May-2011"/>
    <s v="Expiry"/>
    <n v="39.600000000000364"/>
    <n v="7.3705271974315503E-3"/>
    <x v="0"/>
    <n v="63.400000000000546"/>
    <n v="1.1852793538918955E-2"/>
    <x v="0"/>
  </r>
  <r>
    <d v="2011-05-25T00:00:00"/>
    <n v="5389.1"/>
    <n v="5389.1"/>
    <n v="5328.7"/>
    <n v="5348.95"/>
    <n v="99917758"/>
    <n v="5133.01"/>
    <x v="9"/>
    <x v="6"/>
    <s v="Wed"/>
    <s v="May-2011"/>
    <s v=""/>
    <n v="-40.150000000000546"/>
    <n v="-7.4502235994879555E-3"/>
    <x v="0"/>
    <n v="-45.900000000000546"/>
    <n v="-8.5081142200432898E-3"/>
    <x v="1"/>
  </r>
  <r>
    <d v="2011-05-24T00:00:00"/>
    <n v="5385.1"/>
    <n v="5422.6"/>
    <n v="5367.45"/>
    <n v="5394.85"/>
    <n v="100052471"/>
    <n v="4819.47"/>
    <x v="9"/>
    <x v="6"/>
    <s v="Tue"/>
    <s v="May-2011"/>
    <s v=""/>
    <n v="9.75"/>
    <n v="1.810551336094037E-3"/>
    <x v="0"/>
    <n v="8.3000000000001819"/>
    <n v="1.5408749570690297E-3"/>
    <x v="1"/>
  </r>
  <r>
    <d v="2011-05-23T00:00:00"/>
    <n v="5456.7"/>
    <n v="5456.7"/>
    <n v="5373"/>
    <n v="5386.55"/>
    <n v="94674110"/>
    <n v="5037.8500000000004"/>
    <x v="9"/>
    <x v="6"/>
    <s v="Mon"/>
    <s v="May-2011"/>
    <s v=""/>
    <n v="-70.149999999999636"/>
    <n v="-1.2855755309985823E-2"/>
    <x v="2"/>
    <n v="-99.800000000000182"/>
    <n v="-1.8190600308037253E-2"/>
    <x v="0"/>
  </r>
  <r>
    <d v="2011-05-20T00:00:00"/>
    <n v="5450.65"/>
    <n v="5517.55"/>
    <n v="5432.75"/>
    <n v="5486.35"/>
    <n v="127399855"/>
    <n v="5791.89"/>
    <x v="9"/>
    <x v="6"/>
    <s v="Fri"/>
    <s v="May-2011"/>
    <s v=""/>
    <n v="35.700000000000728"/>
    <n v="6.5496775613918942E-3"/>
    <x v="0"/>
    <n v="58.25"/>
    <n v="1.0731195077467254E-2"/>
    <x v="0"/>
  </r>
  <r>
    <d v="2011-05-19T00:00:00"/>
    <n v="5448.15"/>
    <n v="5452.6"/>
    <n v="5411.25"/>
    <n v="5428.1"/>
    <n v="94180687"/>
    <n v="5509.73"/>
    <x v="9"/>
    <x v="6"/>
    <s v="Thu"/>
    <s v="May-2011"/>
    <s v="Expiry"/>
    <n v="-20.049999999999272"/>
    <n v="-3.6801483072234197E-3"/>
    <x v="0"/>
    <n v="7.5"/>
    <n v="1.38361067040549E-3"/>
    <x v="1"/>
  </r>
  <r>
    <d v="2011-05-18T00:00:00"/>
    <n v="5448.2"/>
    <n v="5460.5"/>
    <n v="5401.25"/>
    <n v="5420.6"/>
    <n v="107357672"/>
    <n v="6250.15"/>
    <x v="9"/>
    <x v="6"/>
    <s v="Wed"/>
    <s v="May-2011"/>
    <s v=""/>
    <n v="-27.599999999999454"/>
    <n v="-5.0658933225651509E-3"/>
    <x v="0"/>
    <n v="-18.349999999999454"/>
    <n v="-3.3738129602220016E-3"/>
    <x v="1"/>
  </r>
  <r>
    <d v="2011-05-17T00:00:00"/>
    <n v="5496.1"/>
    <n v="5523.85"/>
    <n v="5421.05"/>
    <n v="5438.95"/>
    <n v="109199263"/>
    <n v="6356.9"/>
    <x v="9"/>
    <x v="6"/>
    <s v="Tue"/>
    <s v="May-2011"/>
    <s v=""/>
    <n v="-57.150000000000546"/>
    <n v="-1.0398282418442267E-2"/>
    <x v="2"/>
    <n v="-60.050000000000182"/>
    <n v="-1.092016730314606E-2"/>
    <x v="0"/>
  </r>
  <r>
    <d v="2011-05-16T00:00:00"/>
    <n v="5541.7"/>
    <n v="5541.8"/>
    <n v="5487.65"/>
    <n v="5499"/>
    <n v="94219161"/>
    <n v="4343.66"/>
    <x v="9"/>
    <x v="6"/>
    <s v="Mon"/>
    <s v="May-2011"/>
    <s v=""/>
    <n v="-42.699999999999818"/>
    <n v="-7.7052168107259178E-3"/>
    <x v="0"/>
    <n v="-45.75"/>
    <n v="-8.2510482889219527E-3"/>
    <x v="1"/>
  </r>
  <r>
    <d v="2011-05-13T00:00:00"/>
    <n v="5492.35"/>
    <n v="5605"/>
    <n v="5472.15"/>
    <n v="5544.75"/>
    <n v="119423852"/>
    <n v="5690.93"/>
    <x v="9"/>
    <x v="6"/>
    <s v="Fri"/>
    <s v="May-2011"/>
    <s v=""/>
    <n v="52.399999999999636"/>
    <n v="9.5405427549226894E-3"/>
    <x v="0"/>
    <n v="58.600000000000364"/>
    <n v="1.0681443270781944E-2"/>
    <x v="0"/>
  </r>
  <r>
    <d v="2011-05-12T00:00:00"/>
    <n v="5537.8"/>
    <n v="5572.5"/>
    <n v="5476.3"/>
    <n v="5486.15"/>
    <n v="91624740"/>
    <n v="4342.75"/>
    <x v="9"/>
    <x v="6"/>
    <s v="Thu"/>
    <s v="May-2011"/>
    <s v="Expiry"/>
    <n v="-51.650000000000546"/>
    <n v="-9.3268084799018637E-3"/>
    <x v="0"/>
    <n v="-78.900000000000546"/>
    <n v="-1.4177770190744116E-2"/>
    <x v="0"/>
  </r>
  <r>
    <d v="2011-05-11T00:00:00"/>
    <n v="5547.2"/>
    <n v="5574.7"/>
    <n v="5525"/>
    <n v="5565.05"/>
    <n v="82509136"/>
    <n v="4309.88"/>
    <x v="9"/>
    <x v="6"/>
    <s v="Wed"/>
    <s v="May-2011"/>
    <s v=""/>
    <n v="17.850000000000364"/>
    <n v="3.2178396308047961E-3"/>
    <x v="0"/>
    <n v="23.800000000000182"/>
    <n v="4.2950597789307796E-3"/>
    <x v="1"/>
  </r>
  <r>
    <d v="2011-05-10T00:00:00"/>
    <n v="5555.55"/>
    <n v="5592.9"/>
    <n v="5514.55"/>
    <n v="5541.25"/>
    <n v="88822800"/>
    <n v="3931.01"/>
    <x v="9"/>
    <x v="6"/>
    <s v="Tue"/>
    <s v="May-2011"/>
    <s v=""/>
    <n v="-14.300000000000182"/>
    <n v="-2.5740025740026064E-3"/>
    <x v="0"/>
    <n v="-9.8500000000003638"/>
    <n v="-1.774423087316093E-3"/>
    <x v="1"/>
  </r>
  <r>
    <d v="2011-05-09T00:00:00"/>
    <n v="5575.2"/>
    <n v="5586.05"/>
    <n v="5502.4"/>
    <n v="5551.1"/>
    <n v="75438946"/>
    <n v="3387.89"/>
    <x v="9"/>
    <x v="6"/>
    <s v="Mon"/>
    <s v="May-2011"/>
    <s v=""/>
    <n v="-24.099999999999454"/>
    <n v="-4.3227148801835728E-3"/>
    <x v="0"/>
    <n v="-0.3499999999994543"/>
    <n v="-6.3046591430969268E-5"/>
    <x v="1"/>
  </r>
  <r>
    <d v="2011-05-06T00:00:00"/>
    <n v="5477.65"/>
    <n v="5564.4"/>
    <n v="5472.45"/>
    <n v="5551.45"/>
    <n v="122684321"/>
    <n v="5969.39"/>
    <x v="9"/>
    <x v="6"/>
    <s v="Fri"/>
    <s v="May-2011"/>
    <s v=""/>
    <n v="73.800000000000182"/>
    <n v="1.347293091015311E-2"/>
    <x v="2"/>
    <n v="91.599999999999454"/>
    <n v="1.6777017683635896E-2"/>
    <x v="0"/>
  </r>
  <r>
    <d v="2011-05-05T00:00:00"/>
    <n v="5531.6"/>
    <n v="5560.3"/>
    <n v="5443.65"/>
    <n v="5459.85"/>
    <n v="126424541"/>
    <n v="5953.85"/>
    <x v="9"/>
    <x v="6"/>
    <s v="Thu"/>
    <s v="May-2011"/>
    <s v="Expiry"/>
    <n v="-71.75"/>
    <n v="-1.297093065297563E-2"/>
    <x v="2"/>
    <n v="-77.299999999999272"/>
    <n v="-1.3960250309274497E-2"/>
    <x v="0"/>
  </r>
  <r>
    <d v="2011-05-04T00:00:00"/>
    <n v="5567.7"/>
    <n v="5578.8"/>
    <n v="5503"/>
    <n v="5537.15"/>
    <n v="119083244"/>
    <n v="6150.25"/>
    <x v="9"/>
    <x v="6"/>
    <s v="Wed"/>
    <s v="May-2011"/>
    <s v=""/>
    <n v="-30.550000000000182"/>
    <n v="-5.4870054061821188E-3"/>
    <x v="0"/>
    <n v="-28.100000000000364"/>
    <n v="-5.0491891649073022E-3"/>
    <x v="1"/>
  </r>
  <r>
    <d v="2011-05-03T00:00:00"/>
    <n v="5689.7"/>
    <n v="5710.8"/>
    <n v="5554.85"/>
    <n v="5565.25"/>
    <n v="125522829"/>
    <n v="7457"/>
    <x v="9"/>
    <x v="6"/>
    <s v="Tue"/>
    <s v="May-2011"/>
    <s v=""/>
    <n v="-124.44999999999982"/>
    <n v="-2.1872857971422011E-2"/>
    <x v="1"/>
    <n v="-136.05000000000018"/>
    <n v="-2.3862978618911509E-2"/>
    <x v="2"/>
  </r>
  <r>
    <d v="2011-05-02T00:00:00"/>
    <n v="5766.9"/>
    <n v="5775.25"/>
    <n v="5687.7"/>
    <n v="5701.3"/>
    <n v="86514383"/>
    <n v="4614.18"/>
    <x v="9"/>
    <x v="6"/>
    <s v="Mon"/>
    <s v="May-2011"/>
    <s v=""/>
    <n v="-65.599999999999454"/>
    <n v="-1.1375262272624713E-2"/>
    <x v="2"/>
    <n v="-48.199999999999818"/>
    <n v="-8.3833376815374942E-3"/>
    <x v="1"/>
  </r>
  <r>
    <d v="2011-04-29T00:00:00"/>
    <n v="5782.5"/>
    <n v="5804.3"/>
    <n v="5706.05"/>
    <n v="5749.5"/>
    <n v="184751755"/>
    <n v="7259"/>
    <x v="9"/>
    <x v="7"/>
    <s v="Fri"/>
    <s v="Apr-2011"/>
    <s v=""/>
    <n v="-33"/>
    <n v="-5.7068741893644614E-3"/>
    <x v="0"/>
    <n v="-35.949999999999818"/>
    <n v="-6.2138640900880346E-3"/>
    <x v="1"/>
  </r>
  <r>
    <d v="2011-04-28T00:00:00"/>
    <n v="5851.35"/>
    <n v="5856.4"/>
    <n v="5776.95"/>
    <n v="5785.45"/>
    <n v="159344933"/>
    <n v="8773.7000000000007"/>
    <x v="9"/>
    <x v="7"/>
    <s v="Thu"/>
    <s v="Apr-2011"/>
    <s v="Expiry"/>
    <n v="-65.900000000000546"/>
    <n v="-1.1262358259205234E-2"/>
    <x v="2"/>
    <n v="-48.449999999999818"/>
    <n v="-8.3049075232691366E-3"/>
    <x v="1"/>
  </r>
  <r>
    <d v="2011-04-27T00:00:00"/>
    <n v="5884.2"/>
    <n v="5892.35"/>
    <n v="5819.95"/>
    <n v="5833.9"/>
    <n v="108740523"/>
    <n v="5893.38"/>
    <x v="9"/>
    <x v="7"/>
    <s v="Wed"/>
    <s v="Apr-2011"/>
    <s v=""/>
    <n v="-50.300000000000182"/>
    <n v="-8.5483158288297782E-3"/>
    <x v="0"/>
    <n v="-34.5"/>
    <n v="-5.8789448572012818E-3"/>
    <x v="1"/>
  </r>
  <r>
    <d v="2011-04-26T00:00:00"/>
    <n v="5876.85"/>
    <n v="5893.2"/>
    <n v="5791.55"/>
    <n v="5868.4"/>
    <n v="117166769"/>
    <n v="6155.73"/>
    <x v="9"/>
    <x v="7"/>
    <s v="Tue"/>
    <s v="Apr-2011"/>
    <s v=""/>
    <n v="-8.4500000000007276"/>
    <n v="-1.4378451040950044E-3"/>
    <x v="0"/>
    <n v="-6.1000000000003638"/>
    <n v="-1.0383862456379885E-3"/>
    <x v="1"/>
  </r>
  <r>
    <d v="2011-04-25T00:00:00"/>
    <n v="5859.6"/>
    <n v="5906.6"/>
    <n v="5857"/>
    <n v="5874.5"/>
    <n v="94377009"/>
    <n v="5323.17"/>
    <x v="9"/>
    <x v="7"/>
    <s v="Mon"/>
    <s v="Apr-2011"/>
    <s v=""/>
    <n v="14.899999999999636"/>
    <n v="2.5428356884428351E-3"/>
    <x v="0"/>
    <n v="-10.199999999999818"/>
    <n v="-1.7333084099444014E-3"/>
    <x v="1"/>
  </r>
  <r>
    <d v="2011-04-21T00:00:00"/>
    <n v="5882.85"/>
    <n v="5912.9"/>
    <n v="5864.35"/>
    <n v="5884.7"/>
    <n v="119753918"/>
    <n v="7240.13"/>
    <x v="9"/>
    <x v="7"/>
    <s v="Thu"/>
    <s v="Apr-2011"/>
    <s v="Expiry"/>
    <n v="1.8499999999994543"/>
    <n v="3.144734269953261E-4"/>
    <x v="0"/>
    <n v="33.050000000000182"/>
    <n v="5.6479796296771308E-3"/>
    <x v="1"/>
  </r>
  <r>
    <d v="2011-04-20T00:00:00"/>
    <n v="5786.05"/>
    <n v="5857.35"/>
    <n v="5759.65"/>
    <n v="5851.65"/>
    <n v="117896054"/>
    <n v="6097.39"/>
    <x v="9"/>
    <x v="7"/>
    <s v="Wed"/>
    <s v="Apr-2011"/>
    <s v=""/>
    <n v="65.599999999999454"/>
    <n v="1.133761374339998E-2"/>
    <x v="2"/>
    <n v="110.89999999999964"/>
    <n v="1.9318033358010651E-2"/>
    <x v="0"/>
  </r>
  <r>
    <d v="2011-04-19T00:00:00"/>
    <n v="5716"/>
    <n v="5762.95"/>
    <n v="5693.25"/>
    <n v="5740.75"/>
    <n v="101237488"/>
    <n v="5510.81"/>
    <x v="9"/>
    <x v="7"/>
    <s v="Tue"/>
    <s v="Apr-2011"/>
    <s v=""/>
    <n v="24.75"/>
    <n v="4.3299510146955914E-3"/>
    <x v="0"/>
    <n v="11.649999999999636"/>
    <n v="2.033478207746354E-3"/>
    <x v="1"/>
  </r>
  <r>
    <d v="2011-04-18T00:00:00"/>
    <n v="5824.35"/>
    <n v="5897.9"/>
    <n v="5722.25"/>
    <n v="5729.1"/>
    <n v="121111083"/>
    <n v="7626.14"/>
    <x v="9"/>
    <x v="7"/>
    <s v="Mon"/>
    <s v="Apr-2011"/>
    <s v=""/>
    <n v="-95.25"/>
    <n v="-1.6353756213139663E-2"/>
    <x v="2"/>
    <n v="-95.449999999999818"/>
    <n v="-1.6387532084023628E-2"/>
    <x v="0"/>
  </r>
  <r>
    <d v="2011-04-15T00:00:00"/>
    <n v="5898.75"/>
    <n v="5907.35"/>
    <n v="5806.45"/>
    <n v="5824.55"/>
    <n v="140590405"/>
    <n v="9198.7999999999993"/>
    <x v="9"/>
    <x v="7"/>
    <s v="Fri"/>
    <s v="Apr-2011"/>
    <s v=""/>
    <n v="-74.199999999999818"/>
    <n v="-1.257893621529982E-2"/>
    <x v="2"/>
    <n v="-86.949999999999818"/>
    <n v="-1.4708618793876312E-2"/>
    <x v="0"/>
  </r>
  <r>
    <d v="2011-04-13T00:00:00"/>
    <n v="5747.95"/>
    <n v="5923.6"/>
    <n v="5735.55"/>
    <n v="5911.5"/>
    <n v="145699909"/>
    <n v="6888.51"/>
    <x v="9"/>
    <x v="7"/>
    <s v="Wed"/>
    <s v="Apr-2011"/>
    <s v=""/>
    <n v="163.55000000000018"/>
    <n v="2.8453622595882043E-2"/>
    <x v="1"/>
    <n v="125.80000000000018"/>
    <n v="2.1743263563613769E-2"/>
    <x v="2"/>
  </r>
  <r>
    <d v="2011-04-11T00:00:00"/>
    <n v="5805.35"/>
    <n v="5830.3"/>
    <n v="5777.9"/>
    <n v="5785.7"/>
    <n v="92734132"/>
    <n v="4636.3999999999996"/>
    <x v="9"/>
    <x v="7"/>
    <s v="Mon"/>
    <s v="Apr-2011"/>
    <s v=""/>
    <n v="-19.650000000000546"/>
    <n v="-3.3848088401217057E-3"/>
    <x v="0"/>
    <n v="-56.300000000000182"/>
    <n v="-9.6371105785690147E-3"/>
    <x v="1"/>
  </r>
  <r>
    <d v="2011-04-08T00:00:00"/>
    <n v="5886.75"/>
    <n v="5926.95"/>
    <n v="5822"/>
    <n v="5842"/>
    <n v="99854772"/>
    <n v="5071.12"/>
    <x v="9"/>
    <x v="7"/>
    <s v="Fri"/>
    <s v="Apr-2011"/>
    <s v=""/>
    <n v="-44.75"/>
    <n v="-7.6018176413131184E-3"/>
    <x v="0"/>
    <n v="-43.699999999999818"/>
    <n v="-7.4247753028526464E-3"/>
    <x v="1"/>
  </r>
  <r>
    <d v="2011-04-07T00:00:00"/>
    <n v="5888.55"/>
    <n v="5906.1"/>
    <n v="5866.25"/>
    <n v="5885.7"/>
    <n v="98160761"/>
    <n v="5029.08"/>
    <x v="9"/>
    <x v="7"/>
    <s v="Thu"/>
    <s v="Apr-2011"/>
    <s v="Expiry"/>
    <n v="-2.8500000000003638"/>
    <n v="-4.8399011641242132E-4"/>
    <x v="0"/>
    <n v="-6.0500000000001819"/>
    <n v="-1.026859591802127E-3"/>
    <x v="1"/>
  </r>
  <r>
    <d v="2011-04-06T00:00:00"/>
    <n v="5908"/>
    <n v="5944.45"/>
    <n v="5868.8"/>
    <n v="5891.75"/>
    <n v="125960708"/>
    <n v="6114.96"/>
    <x v="9"/>
    <x v="7"/>
    <s v="Wed"/>
    <s v="Apr-2011"/>
    <s v=""/>
    <n v="-16.25"/>
    <n v="-2.7505077860528098E-3"/>
    <x v="0"/>
    <n v="-18.300000000000182"/>
    <n v="-3.09642050405668E-3"/>
    <x v="1"/>
  </r>
  <r>
    <d v="2011-04-05T00:00:00"/>
    <n v="5923.85"/>
    <n v="5928.65"/>
    <n v="5855.85"/>
    <n v="5910.05"/>
    <n v="110625437"/>
    <n v="5386.96"/>
    <x v="9"/>
    <x v="7"/>
    <s v="Tue"/>
    <s v="Apr-2011"/>
    <s v=""/>
    <n v="-13.800000000000182"/>
    <n v="-2.32956607611607E-3"/>
    <x v="0"/>
    <n v="1.6000000000003638"/>
    <n v="2.7079860200227875E-4"/>
    <x v="1"/>
  </r>
  <r>
    <d v="2011-04-04T00:00:00"/>
    <n v="5842"/>
    <n v="5918.7"/>
    <n v="5833.2"/>
    <n v="5908.45"/>
    <n v="106392427"/>
    <n v="5424.67"/>
    <x v="9"/>
    <x v="7"/>
    <s v="Mon"/>
    <s v="Apr-2011"/>
    <s v=""/>
    <n v="66.449999999999818"/>
    <n v="1.1374529270797641E-2"/>
    <x v="2"/>
    <n v="82.399999999999636"/>
    <n v="1.4143373297517123E-2"/>
    <x v="0"/>
  </r>
  <r>
    <d v="2011-04-01T00:00:00"/>
    <n v="5835"/>
    <n v="5860.2"/>
    <n v="5810.4"/>
    <n v="5826.05"/>
    <n v="118321855"/>
    <n v="5698.58"/>
    <x v="9"/>
    <x v="7"/>
    <s v="Fri"/>
    <s v="Apr-2011"/>
    <s v=""/>
    <n v="-8.9499999999998181"/>
    <n v="-1.533847472150783E-3"/>
    <x v="0"/>
    <n v="-7.6999999999998181"/>
    <n v="-1.319905721019896E-3"/>
    <x v="1"/>
  </r>
  <r>
    <d v="2011-03-31T00:00:00"/>
    <n v="5803.05"/>
    <n v="5872"/>
    <n v="5778.65"/>
    <n v="5833.75"/>
    <n v="219441114"/>
    <n v="11741.25"/>
    <x v="9"/>
    <x v="8"/>
    <s v="Thu"/>
    <s v="Mar-2011"/>
    <s v="Expiry"/>
    <n v="30.699999999999818"/>
    <n v="5.290321468882711E-3"/>
    <x v="0"/>
    <n v="46.100000000000364"/>
    <n v="7.9652363221688199E-3"/>
    <x v="1"/>
  </r>
  <r>
    <d v="2011-03-30T00:00:00"/>
    <n v="5755.8"/>
    <n v="5803.15"/>
    <n v="5753.9"/>
    <n v="5787.65"/>
    <n v="133208726"/>
    <n v="6161.99"/>
    <x v="9"/>
    <x v="8"/>
    <s v="Wed"/>
    <s v="Mar-2011"/>
    <s v=""/>
    <n v="31.849999999999454"/>
    <n v="5.5335487681989386E-3"/>
    <x v="0"/>
    <n v="51.299999999999272"/>
    <n v="8.9429689610988298E-3"/>
    <x v="1"/>
  </r>
  <r>
    <d v="2011-03-29T00:00:00"/>
    <n v="5686.5"/>
    <n v="5770.35"/>
    <n v="5680.7"/>
    <n v="5736.35"/>
    <n v="140479340"/>
    <n v="6737.62"/>
    <x v="9"/>
    <x v="8"/>
    <s v="Tue"/>
    <s v="Mar-2011"/>
    <s v=""/>
    <n v="49.850000000000364"/>
    <n v="8.7663765057593192E-3"/>
    <x v="0"/>
    <n v="49.100000000000364"/>
    <n v="8.6333465207262504E-3"/>
    <x v="1"/>
  </r>
  <r>
    <d v="2011-03-28T00:00:00"/>
    <n v="5645.25"/>
    <n v="5709.1"/>
    <n v="5643.2"/>
    <n v="5687.25"/>
    <n v="130717964"/>
    <n v="6675.09"/>
    <x v="9"/>
    <x v="8"/>
    <s v="Mon"/>
    <s v="Mar-2011"/>
    <s v=""/>
    <n v="42"/>
    <n v="7.4398830875514813E-3"/>
    <x v="0"/>
    <n v="33"/>
    <n v="5.8363178140336917E-3"/>
    <x v="1"/>
  </r>
  <r>
    <d v="2011-03-25T00:00:00"/>
    <n v="5588.65"/>
    <n v="5667.1"/>
    <n v="5560.95"/>
    <n v="5654.25"/>
    <n v="133451382"/>
    <n v="6457.47"/>
    <x v="9"/>
    <x v="8"/>
    <s v="Fri"/>
    <s v="Mar-2011"/>
    <s v=""/>
    <n v="65.600000000000364"/>
    <n v="1.1738076279602475E-2"/>
    <x v="2"/>
    <n v="131.85000000000036"/>
    <n v="2.3875488917861867E-2"/>
    <x v="2"/>
  </r>
  <r>
    <d v="2011-03-24T00:00:00"/>
    <n v="5501.8"/>
    <n v="5529"/>
    <n v="5496.1"/>
    <n v="5522.4"/>
    <n v="115262055"/>
    <n v="4766.5600000000004"/>
    <x v="9"/>
    <x v="8"/>
    <s v="Thu"/>
    <s v="Mar-2011"/>
    <s v="Expiry"/>
    <n v="20.599999999999454"/>
    <n v="3.7442291613652722E-3"/>
    <x v="0"/>
    <n v="42.149999999999636"/>
    <n v="7.6912549609962381E-3"/>
    <x v="1"/>
  </r>
  <r>
    <d v="2011-03-23T00:00:00"/>
    <n v="5411.4"/>
    <n v="5484.95"/>
    <n v="5401.95"/>
    <n v="5480.25"/>
    <n v="112036402"/>
    <n v="4852.75"/>
    <x v="9"/>
    <x v="8"/>
    <s v="Wed"/>
    <s v="Mar-2011"/>
    <s v=""/>
    <n v="68.850000000000364"/>
    <n v="1.272314003769826E-2"/>
    <x v="2"/>
    <n v="66.399999999999636"/>
    <n v="1.2264839254874005E-2"/>
    <x v="0"/>
  </r>
  <r>
    <d v="2011-03-22T00:00:00"/>
    <n v="5390.85"/>
    <n v="5428.15"/>
    <n v="5376.15"/>
    <n v="5413.85"/>
    <n v="94938100"/>
    <n v="3978.8"/>
    <x v="9"/>
    <x v="8"/>
    <s v="Tue"/>
    <s v="Mar-2011"/>
    <s v=""/>
    <n v="23"/>
    <n v="4.2664885871430292E-3"/>
    <x v="0"/>
    <n v="49.100000000000364"/>
    <n v="9.1523370147724246E-3"/>
    <x v="1"/>
  </r>
  <r>
    <d v="2011-03-21T00:00:00"/>
    <n v="5408.75"/>
    <n v="5413.3"/>
    <n v="5348.2"/>
    <n v="5364.75"/>
    <n v="107174731"/>
    <n v="4222.09"/>
    <x v="9"/>
    <x v="8"/>
    <s v="Mon"/>
    <s v="Mar-2011"/>
    <s v=""/>
    <n v="-44"/>
    <n v="-8.1349664894846321E-3"/>
    <x v="0"/>
    <n v="-8.9499999999998181"/>
    <n v="-1.6655191022944746E-3"/>
    <x v="1"/>
  </r>
  <r>
    <d v="2011-03-18T00:00:00"/>
    <n v="5475.35"/>
    <n v="5483.05"/>
    <n v="5366.4"/>
    <n v="5373.7"/>
    <n v="129492420"/>
    <n v="5729.27"/>
    <x v="9"/>
    <x v="8"/>
    <s v="Fri"/>
    <s v="Mar-2011"/>
    <s v=""/>
    <n v="-101.65000000000055"/>
    <n v="-1.8565023240523535E-2"/>
    <x v="2"/>
    <n v="-72.949999999999818"/>
    <n v="-1.3393553835844018E-2"/>
    <x v="0"/>
  </r>
  <r>
    <d v="2011-03-17T00:00:00"/>
    <n v="5455.4"/>
    <n v="5510.05"/>
    <n v="5435.3"/>
    <n v="5446.65"/>
    <n v="135255698"/>
    <n v="5962.69"/>
    <x v="9"/>
    <x v="8"/>
    <s v="Thu"/>
    <s v="Mar-2011"/>
    <s v="Expiry"/>
    <n v="-8.75"/>
    <n v="-1.6039153865894343E-3"/>
    <x v="0"/>
    <n v="-64.5"/>
    <n v="-1.1703546446748864E-2"/>
    <x v="0"/>
  </r>
  <r>
    <d v="2011-03-16T00:00:00"/>
    <n v="5475.95"/>
    <n v="5535.1"/>
    <n v="5475.95"/>
    <n v="5511.15"/>
    <n v="135196748"/>
    <n v="5724.84"/>
    <x v="9"/>
    <x v="8"/>
    <s v="Wed"/>
    <s v="Mar-2011"/>
    <s v=""/>
    <n v="35.199999999999818"/>
    <n v="6.4281083647585932E-3"/>
    <x v="0"/>
    <n v="61.5"/>
    <n v="1.1285128402741462E-2"/>
    <x v="0"/>
  </r>
  <r>
    <d v="2011-03-15T00:00:00"/>
    <n v="5420"/>
    <n v="5497.85"/>
    <n v="5373.65"/>
    <n v="5449.65"/>
    <n v="191037598"/>
    <n v="7745.78"/>
    <x v="9"/>
    <x v="8"/>
    <s v="Tue"/>
    <s v="Mar-2011"/>
    <s v=""/>
    <n v="29.649999999999636"/>
    <n v="5.4704797047969806E-3"/>
    <x v="0"/>
    <n v="-81.850000000000364"/>
    <n v="-1.4797071318810515E-2"/>
    <x v="0"/>
  </r>
  <r>
    <d v="2011-03-14T00:00:00"/>
    <n v="5436.5"/>
    <n v="5537.3"/>
    <n v="5434.25"/>
    <n v="5531.5"/>
    <n v="173521756"/>
    <n v="5310.24"/>
    <x v="9"/>
    <x v="8"/>
    <s v="Mon"/>
    <s v="Mar-2011"/>
    <s v=""/>
    <n v="95"/>
    <n v="1.7474478064931482E-2"/>
    <x v="2"/>
    <n v="86.050000000000182"/>
    <n v="1.5802183474276723E-2"/>
    <x v="0"/>
  </r>
  <r>
    <d v="2011-03-11T00:00:00"/>
    <n v="5456.15"/>
    <n v="5502.7"/>
    <n v="5411.55"/>
    <n v="5445.45"/>
    <n v="133441964"/>
    <n v="5586.59"/>
    <x v="9"/>
    <x v="8"/>
    <s v="Fri"/>
    <s v="Mar-2011"/>
    <s v=""/>
    <n v="-10.699999999999818"/>
    <n v="-1.9610897794231866E-3"/>
    <x v="0"/>
    <n v="-48.949999999999818"/>
    <n v="-8.9090710541642072E-3"/>
    <x v="1"/>
  </r>
  <r>
    <d v="2011-03-10T00:00:00"/>
    <n v="5516.1"/>
    <n v="5516.3"/>
    <n v="5468.45"/>
    <n v="5494.4"/>
    <n v="135730117"/>
    <n v="4854.41"/>
    <x v="9"/>
    <x v="8"/>
    <s v="Thu"/>
    <s v="Mar-2011"/>
    <s v="Expiry"/>
    <n v="-21.700000000000728"/>
    <n v="-3.9339388335963323E-3"/>
    <x v="0"/>
    <n v="-36.600000000000364"/>
    <n v="-6.6172482372085272E-3"/>
    <x v="1"/>
  </r>
  <r>
    <d v="2011-03-09T00:00:00"/>
    <n v="5542.4"/>
    <n v="5563.3"/>
    <n v="5477.45"/>
    <n v="5531"/>
    <n v="149822867"/>
    <n v="5595.45"/>
    <x v="9"/>
    <x v="8"/>
    <s v="Wed"/>
    <s v="Mar-2011"/>
    <s v=""/>
    <n v="-11.399999999999636"/>
    <n v="-2.056870669745893E-3"/>
    <x v="0"/>
    <n v="10.199999999999818"/>
    <n v="1.847558324880419E-3"/>
    <x v="1"/>
  </r>
  <r>
    <d v="2011-03-08T00:00:00"/>
    <n v="5466.1"/>
    <n v="5530.55"/>
    <n v="5464.75"/>
    <n v="5520.8"/>
    <n v="127506672"/>
    <n v="5176.59"/>
    <x v="9"/>
    <x v="8"/>
    <s v="Tue"/>
    <s v="Mar-2011"/>
    <s v=""/>
    <n v="54.699999999999818"/>
    <n v="1.0007134885933263E-2"/>
    <x v="2"/>
    <n v="57.650000000000546"/>
    <n v="1.0552520066262238E-2"/>
    <x v="0"/>
  </r>
  <r>
    <d v="2011-03-07T00:00:00"/>
    <n v="5490.05"/>
    <n v="5491.25"/>
    <n v="5408.45"/>
    <n v="5463.15"/>
    <n v="134581629"/>
    <n v="5145.87"/>
    <x v="9"/>
    <x v="8"/>
    <s v="Mon"/>
    <s v="Mar-2011"/>
    <s v=""/>
    <n v="-26.900000000000546"/>
    <n v="-4.899773226109151E-3"/>
    <x v="0"/>
    <n v="-75.600000000000364"/>
    <n v="-1.3649289099526132E-2"/>
    <x v="0"/>
  </r>
  <r>
    <d v="2011-03-04T00:00:00"/>
    <n v="5586.2"/>
    <n v="5608.2"/>
    <n v="5524.1"/>
    <n v="5538.75"/>
    <n v="162006860"/>
    <n v="6522.01"/>
    <x v="9"/>
    <x v="8"/>
    <s v="Fri"/>
    <s v="Mar-2011"/>
    <s v=""/>
    <n v="-47.449999999999818"/>
    <n v="-8.4941462890694604E-3"/>
    <x v="0"/>
    <n v="2.5500000000001819"/>
    <n v="4.6060474693836601E-4"/>
    <x v="1"/>
  </r>
  <r>
    <d v="2011-03-03T00:00:00"/>
    <n v="5478.45"/>
    <n v="5570.75"/>
    <n v="5468.25"/>
    <n v="5536.2"/>
    <n v="218804792"/>
    <n v="8848.9699999999993"/>
    <x v="9"/>
    <x v="8"/>
    <s v="Thu"/>
    <s v="Mar-2011"/>
    <s v="Expiry"/>
    <n v="57.75"/>
    <n v="1.0541302740738712E-2"/>
    <x v="2"/>
    <n v="13.899999999999636"/>
    <n v="2.5170671640439013E-3"/>
    <x v="1"/>
  </r>
  <r>
    <d v="2011-03-01T00:00:00"/>
    <n v="5382"/>
    <n v="5533.05"/>
    <n v="5373.55"/>
    <n v="5522.3"/>
    <n v="210498269"/>
    <n v="7411.09"/>
    <x v="9"/>
    <x v="8"/>
    <s v="Tue"/>
    <s v="Mar-2011"/>
    <s v=""/>
    <n v="140.30000000000018"/>
    <n v="2.6068376068376101E-2"/>
    <x v="1"/>
    <n v="189.05000000000018"/>
    <n v="3.5447428866076068E-2"/>
    <x v="3"/>
  </r>
  <r>
    <d v="2011-02-28T00:00:00"/>
    <n v="5330.15"/>
    <n v="5477"/>
    <n v="5308.6"/>
    <n v="5333.25"/>
    <n v="317245759"/>
    <n v="10276.18"/>
    <x v="9"/>
    <x v="9"/>
    <s v="Mon"/>
    <s v="Feb-2011"/>
    <s v=""/>
    <n v="3.1000000000003638"/>
    <n v="5.8159714079347941E-4"/>
    <x v="0"/>
    <n v="29.699999999999818"/>
    <n v="5.6000226263540117E-3"/>
    <x v="1"/>
  </r>
  <r>
    <d v="2011-02-25T00:00:00"/>
    <n v="5321.05"/>
    <n v="5338.2"/>
    <n v="5232.75"/>
    <n v="5303.55"/>
    <n v="193536325"/>
    <n v="7679.23"/>
    <x v="9"/>
    <x v="9"/>
    <s v="Fri"/>
    <s v="Feb-2011"/>
    <s v=""/>
    <n v="-17.5"/>
    <n v="-3.2888245740972173E-3"/>
    <x v="0"/>
    <n v="40.850000000000364"/>
    <n v="7.7621753092519744E-3"/>
    <x v="1"/>
  </r>
  <r>
    <d v="2011-02-24T00:00:00"/>
    <n v="5408.75"/>
    <n v="5423.4"/>
    <n v="5242.5"/>
    <n v="5262.7"/>
    <n v="259347677"/>
    <n v="11011.16"/>
    <x v="9"/>
    <x v="9"/>
    <s v="Thu"/>
    <s v="Feb-2011"/>
    <s v="Expiry"/>
    <n v="-146.05000000000018"/>
    <n v="-2.7002542177027997E-2"/>
    <x v="1"/>
    <n v="-174.65000000000055"/>
    <n v="-3.2120426310610968E-2"/>
    <x v="3"/>
  </r>
  <r>
    <d v="2011-02-23T00:00:00"/>
    <n v="5452.45"/>
    <n v="5495.2"/>
    <n v="5427.55"/>
    <n v="5437.35"/>
    <n v="173584660"/>
    <n v="7203.8"/>
    <x v="9"/>
    <x v="9"/>
    <s v="Wed"/>
    <s v="Feb-2011"/>
    <s v=""/>
    <n v="-15.099999999999454"/>
    <n v="-2.7693972434409218E-3"/>
    <x v="0"/>
    <n v="-31.849999999999454"/>
    <n v="-5.8235208074306028E-3"/>
    <x v="1"/>
  </r>
  <r>
    <d v="2011-02-22T00:00:00"/>
    <n v="5504.4"/>
    <n v="5519.45"/>
    <n v="5437.3"/>
    <n v="5469.2"/>
    <n v="166271411"/>
    <n v="7383.12"/>
    <x v="9"/>
    <x v="9"/>
    <s v="Tue"/>
    <s v="Feb-2011"/>
    <s v=""/>
    <n v="-35.199999999999818"/>
    <n v="-6.3948840927257871E-3"/>
    <x v="0"/>
    <n v="-49.400000000000546"/>
    <n v="-8.9515456818759359E-3"/>
    <x v="1"/>
  </r>
  <r>
    <d v="2011-02-21T00:00:00"/>
    <n v="5456.6"/>
    <n v="5526.25"/>
    <n v="5413.1"/>
    <n v="5518.6"/>
    <n v="137634026"/>
    <n v="6109.38"/>
    <x v="9"/>
    <x v="9"/>
    <s v="Mon"/>
    <s v="Feb-2011"/>
    <s v=""/>
    <n v="62"/>
    <n v="1.1362386834292415E-2"/>
    <x v="2"/>
    <n v="59.650000000000546"/>
    <n v="1.0927009772941783E-2"/>
    <x v="0"/>
  </r>
  <r>
    <d v="2011-02-18T00:00:00"/>
    <n v="5557.55"/>
    <n v="5599.25"/>
    <n v="5441.95"/>
    <n v="5458.95"/>
    <n v="180906498"/>
    <n v="7684.74"/>
    <x v="9"/>
    <x v="9"/>
    <s v="Fri"/>
    <s v="Feb-2011"/>
    <s v=""/>
    <n v="-98.600000000000364"/>
    <n v="-1.7741630754559177E-2"/>
    <x v="2"/>
    <n v="-87.5"/>
    <n v="-1.5775856629014956E-2"/>
    <x v="0"/>
  </r>
  <r>
    <d v="2011-02-17T00:00:00"/>
    <n v="5501.7"/>
    <n v="5553"/>
    <n v="5463.4"/>
    <n v="5546.45"/>
    <n v="143669623"/>
    <n v="5601.73"/>
    <x v="9"/>
    <x v="9"/>
    <s v="Thu"/>
    <s v="Feb-2011"/>
    <s v="Expiry"/>
    <n v="44.75"/>
    <n v="8.1338495374157077E-3"/>
    <x v="0"/>
    <n v="64.75"/>
    <n v="1.1812029115055548E-2"/>
    <x v="0"/>
  </r>
  <r>
    <d v="2011-02-16T00:00:00"/>
    <n v="5467.6"/>
    <n v="5504.8"/>
    <n v="5460.35"/>
    <n v="5481.7"/>
    <n v="140517190"/>
    <n v="5258.76"/>
    <x v="9"/>
    <x v="9"/>
    <s v="Wed"/>
    <s v="Feb-2011"/>
    <s v=""/>
    <n v="14.099999999999454"/>
    <n v="2.5788280049746605E-3"/>
    <x v="0"/>
    <n v="0.6999999999998181"/>
    <n v="1.277139208173359E-4"/>
    <x v="1"/>
  </r>
  <r>
    <d v="2011-02-15T00:00:00"/>
    <n v="5467.75"/>
    <n v="5506.5"/>
    <n v="5408.35"/>
    <n v="5481"/>
    <n v="170459703"/>
    <n v="7071"/>
    <x v="9"/>
    <x v="9"/>
    <s v="Tue"/>
    <s v="Feb-2011"/>
    <s v=""/>
    <n v="13.25"/>
    <n v="2.4233002606190847E-3"/>
    <x v="0"/>
    <n v="25"/>
    <n v="4.5821114369501469E-3"/>
    <x v="1"/>
  </r>
  <r>
    <d v="2011-02-14T00:00:00"/>
    <n v="5340.25"/>
    <n v="5463.8"/>
    <n v="5340.25"/>
    <n v="5456"/>
    <n v="175710338"/>
    <n v="7073.77"/>
    <x v="9"/>
    <x v="9"/>
    <s v="Mon"/>
    <s v="Feb-2011"/>
    <s v=""/>
    <n v="115.75"/>
    <n v="2.167501521464351E-2"/>
    <x v="1"/>
    <n v="146"/>
    <n v="2.7495291902071561E-2"/>
    <x v="2"/>
  </r>
  <r>
    <d v="2011-02-11T00:00:00"/>
    <n v="5219.6499999999996"/>
    <n v="5319.45"/>
    <n v="5177.7"/>
    <n v="5310"/>
    <n v="211250584"/>
    <n v="7717.69"/>
    <x v="9"/>
    <x v="9"/>
    <s v="Fri"/>
    <s v="Feb-2011"/>
    <s v=""/>
    <n v="90.350000000000364"/>
    <n v="1.7309589723448961E-2"/>
    <x v="2"/>
    <n v="84.199999999999818"/>
    <n v="1.6112365570821657E-2"/>
    <x v="0"/>
  </r>
  <r>
    <d v="2011-02-10T00:00:00"/>
    <n v="5246.05"/>
    <n v="5272.6"/>
    <n v="5196.8"/>
    <n v="5225.8"/>
    <n v="225237990"/>
    <n v="8309.4699999999993"/>
    <x v="9"/>
    <x v="9"/>
    <s v="Thu"/>
    <s v="Feb-2011"/>
    <s v="Expiry"/>
    <n v="-20.25"/>
    <n v="-3.8600470830434325E-3"/>
    <x v="0"/>
    <n v="-27.75"/>
    <n v="-5.2821425512272653E-3"/>
    <x v="1"/>
  </r>
  <r>
    <d v="2011-02-09T00:00:00"/>
    <n v="5293.05"/>
    <n v="5339.45"/>
    <n v="5225.6499999999996"/>
    <n v="5253.55"/>
    <n v="246525934"/>
    <n v="9294.77"/>
    <x v="9"/>
    <x v="9"/>
    <s v="Wed"/>
    <s v="Feb-2011"/>
    <s v=""/>
    <n v="-39.5"/>
    <n v="-7.4626160720189681E-3"/>
    <x v="0"/>
    <n v="-59"/>
    <n v="-1.1105777827973383E-2"/>
    <x v="0"/>
  </r>
  <r>
    <d v="2011-02-08T00:00:00"/>
    <n v="5432.35"/>
    <n v="5432.35"/>
    <n v="5303.4"/>
    <n v="5312.55"/>
    <n v="155600262"/>
    <n v="6479.05"/>
    <x v="9"/>
    <x v="9"/>
    <s v="Tue"/>
    <s v="Feb-2011"/>
    <s v=""/>
    <n v="-119.80000000000018"/>
    <n v="-2.2053070954559294E-2"/>
    <x v="1"/>
    <n v="-83.449999999999818"/>
    <n v="-1.5465159377316497E-2"/>
    <x v="0"/>
  </r>
  <r>
    <d v="2011-02-07T00:00:00"/>
    <n v="5430.15"/>
    <n v="5440.35"/>
    <n v="5376.95"/>
    <n v="5396"/>
    <n v="150447066"/>
    <n v="5905.38"/>
    <x v="9"/>
    <x v="9"/>
    <s v="Mon"/>
    <s v="Feb-2011"/>
    <s v=""/>
    <n v="-34.149999999999636"/>
    <n v="-6.2889607101092307E-3"/>
    <x v="0"/>
    <n v="0.25"/>
    <n v="4.6332761895936616E-5"/>
    <x v="1"/>
  </r>
  <r>
    <d v="2011-02-04T00:00:00"/>
    <n v="5519.9"/>
    <n v="5556.3"/>
    <n v="5369.05"/>
    <n v="5395.75"/>
    <n v="187819542"/>
    <n v="7685.49"/>
    <x v="9"/>
    <x v="9"/>
    <s v="Fri"/>
    <s v="Feb-2011"/>
    <s v=""/>
    <n v="-124.14999999999964"/>
    <n v="-2.2491349480968793E-2"/>
    <x v="1"/>
    <n v="-131"/>
    <n v="-2.3702899534084228E-2"/>
    <x v="2"/>
  </r>
  <r>
    <d v="2011-02-03T00:00:00"/>
    <n v="5430.45"/>
    <n v="5532.65"/>
    <n v="5418"/>
    <n v="5526.75"/>
    <n v="154228754"/>
    <n v="6254"/>
    <x v="9"/>
    <x v="9"/>
    <s v="Thu"/>
    <s v="Feb-2011"/>
    <s v="Expiry"/>
    <n v="96.300000000000182"/>
    <n v="1.7733337016269404E-2"/>
    <x v="2"/>
    <n v="94.75"/>
    <n v="1.7442930780559647E-2"/>
    <x v="0"/>
  </r>
  <r>
    <d v="2011-02-02T00:00:00"/>
    <n v="5469.55"/>
    <n v="5490.6"/>
    <n v="5415.65"/>
    <n v="5432"/>
    <n v="172198228"/>
    <n v="7860.06"/>
    <x v="9"/>
    <x v="9"/>
    <s v="Wed"/>
    <s v="Feb-2011"/>
    <s v=""/>
    <n v="-37.550000000000182"/>
    <n v="-6.8652814216892026E-3"/>
    <x v="0"/>
    <n v="14.800000000000182"/>
    <n v="2.7320386915750169E-3"/>
    <x v="1"/>
  </r>
  <r>
    <d v="2011-02-01T00:00:00"/>
    <n v="5537.3"/>
    <n v="5539.15"/>
    <n v="5402"/>
    <n v="5417.2"/>
    <n v="171232063"/>
    <n v="7797.43"/>
    <x v="9"/>
    <x v="9"/>
    <s v="Tue"/>
    <s v="Feb-2011"/>
    <s v=""/>
    <n v="-120.10000000000036"/>
    <n v="-2.1689270944323109E-2"/>
    <x v="1"/>
    <n v="-88.699999999999818"/>
    <n v="-1.6109991100455842E-2"/>
    <x v="0"/>
  </r>
  <r>
    <d v="2011-01-31T00:00:00"/>
    <n v="5452.55"/>
    <n v="5526.85"/>
    <n v="5416.65"/>
    <n v="5505.9"/>
    <n v="177847681"/>
    <n v="7873.96"/>
    <x v="9"/>
    <x v="10"/>
    <s v="Mon"/>
    <s v="Jan-2011"/>
    <s v=""/>
    <n v="53.349999999999454"/>
    <n v="9.7844127976817186E-3"/>
    <x v="0"/>
    <n v="-6.25"/>
    <n v="-1.1338588391099661E-3"/>
    <x v="1"/>
  </r>
  <r>
    <d v="2011-01-28T00:00:00"/>
    <n v="5614"/>
    <n v="5614.4"/>
    <n v="5459.55"/>
    <n v="5512.15"/>
    <n v="173107003"/>
    <n v="8122.35"/>
    <x v="9"/>
    <x v="10"/>
    <s v="Fri"/>
    <s v="Jan-2011"/>
    <s v=""/>
    <n v="-101.85000000000036"/>
    <n v="-1.8142144638404054E-2"/>
    <x v="2"/>
    <n v="-92.150000000000546"/>
    <n v="-1.6442731474046811E-2"/>
    <x v="0"/>
  </r>
  <r>
    <d v="2011-01-27T00:00:00"/>
    <n v="5725.3"/>
    <n v="5726.1"/>
    <n v="5594.95"/>
    <n v="5604.3"/>
    <n v="201496674"/>
    <n v="9182.7900000000009"/>
    <x v="9"/>
    <x v="10"/>
    <s v="Thu"/>
    <s v="Jan-2011"/>
    <s v="Expiry"/>
    <n v="-121"/>
    <n v="-2.1134263706705323E-2"/>
    <x v="1"/>
    <n v="-83.099999999999454"/>
    <n v="-1.461124591201594E-2"/>
    <x v="0"/>
  </r>
  <r>
    <d v="2011-01-25T00:00:00"/>
    <n v="5763.3"/>
    <n v="5801.55"/>
    <n v="5680.65"/>
    <n v="5687.4"/>
    <n v="126128667"/>
    <n v="7302.14"/>
    <x v="9"/>
    <x v="10"/>
    <s v="Tue"/>
    <s v="Jan-2011"/>
    <s v=""/>
    <n v="-75.900000000000546"/>
    <n v="-1.3169538285357442E-2"/>
    <x v="2"/>
    <n v="-55.850000000000364"/>
    <n v="-9.7244591476951837E-3"/>
    <x v="1"/>
  </r>
  <r>
    <d v="2011-01-24T00:00:00"/>
    <n v="5717.1"/>
    <n v="5756"/>
    <n v="5697.75"/>
    <n v="5743.25"/>
    <n v="108832157"/>
    <n v="6641.96"/>
    <x v="9"/>
    <x v="10"/>
    <s v="Mon"/>
    <s v="Jan-2011"/>
    <s v=""/>
    <n v="26.149999999999636"/>
    <n v="4.5739973063265698E-3"/>
    <x v="0"/>
    <n v="46.75"/>
    <n v="8.2067936452207488E-3"/>
    <x v="1"/>
  </r>
  <r>
    <d v="2011-01-21T00:00:00"/>
    <n v="5692.05"/>
    <n v="5717.55"/>
    <n v="5674.5"/>
    <n v="5696.5"/>
    <n v="119990780"/>
    <n v="6083.61"/>
    <x v="9"/>
    <x v="10"/>
    <s v="Fri"/>
    <s v="Jan-2011"/>
    <s v=""/>
    <n v="4.4499999999998181"/>
    <n v="7.8179214869859154E-4"/>
    <x v="0"/>
    <n v="-15.100000000000364"/>
    <n v="-2.6437425590027947E-3"/>
    <x v="1"/>
  </r>
  <r>
    <d v="2011-01-20T00:00:00"/>
    <n v="5656"/>
    <n v="5729.45"/>
    <n v="5634.5"/>
    <n v="5711.6"/>
    <n v="130496983"/>
    <n v="6947.7"/>
    <x v="9"/>
    <x v="10"/>
    <s v="Thu"/>
    <s v="Jan-2011"/>
    <s v="Expiry"/>
    <n v="55.600000000000364"/>
    <n v="9.8302687411598953E-3"/>
    <x v="0"/>
    <n v="20.550000000000182"/>
    <n v="3.6109329561329071E-3"/>
    <x v="1"/>
  </r>
  <r>
    <d v="2011-01-19T00:00:00"/>
    <n v="5737.35"/>
    <n v="5747.65"/>
    <n v="5662.55"/>
    <n v="5691.05"/>
    <n v="146719934"/>
    <n v="6694.79"/>
    <x v="9"/>
    <x v="10"/>
    <s v="Wed"/>
    <s v="Jan-2011"/>
    <s v=""/>
    <n v="-46.300000000000182"/>
    <n v="-8.0699277541025349E-3"/>
    <x v="0"/>
    <n v="-33"/>
    <n v="-5.7651488019846084E-3"/>
    <x v="1"/>
  </r>
  <r>
    <d v="2011-01-18T00:00:00"/>
    <n v="5682.55"/>
    <n v="5730.5"/>
    <n v="5671.25"/>
    <n v="5724.05"/>
    <n v="141008889"/>
    <n v="6160.38"/>
    <x v="9"/>
    <x v="10"/>
    <s v="Tue"/>
    <s v="Jan-2011"/>
    <s v=""/>
    <n v="41.5"/>
    <n v="7.3030593659536647E-3"/>
    <x v="0"/>
    <n v="69.300000000000182"/>
    <n v="1.22551836951236E-2"/>
    <x v="0"/>
  </r>
  <r>
    <d v="2011-01-17T00:00:00"/>
    <n v="5648.8"/>
    <n v="5696.15"/>
    <n v="5624.15"/>
    <n v="5654.75"/>
    <n v="148497108"/>
    <n v="6417.27"/>
    <x v="9"/>
    <x v="10"/>
    <s v="Mon"/>
    <s v="Jan-2011"/>
    <s v=""/>
    <n v="5.9499999999998181"/>
    <n v="1.0533210593400046E-3"/>
    <x v="0"/>
    <n v="0.1999999999998181"/>
    <n v="3.5369746487309879E-5"/>
    <x v="1"/>
  </r>
  <r>
    <d v="2011-01-14T00:00:00"/>
    <n v="5752.1"/>
    <n v="5833.65"/>
    <n v="5639.65"/>
    <n v="5654.55"/>
    <n v="174568442"/>
    <n v="7372.1"/>
    <x v="9"/>
    <x v="10"/>
    <s v="Fri"/>
    <s v="Jan-2011"/>
    <s v=""/>
    <n v="-97.550000000000182"/>
    <n v="-1.6959023660923868E-2"/>
    <x v="2"/>
    <n v="-97.349999999999454"/>
    <n v="-1.6924842226046951E-2"/>
    <x v="0"/>
  </r>
  <r>
    <d v="2011-01-13T00:00:00"/>
    <n v="5850.75"/>
    <n v="5857.75"/>
    <n v="5736.7"/>
    <n v="5751.9"/>
    <n v="175347539"/>
    <n v="8150.11"/>
    <x v="9"/>
    <x v="10"/>
    <s v="Thu"/>
    <s v="Jan-2011"/>
    <s v="Expiry"/>
    <n v="-98.850000000000364"/>
    <n v="-1.6895269837200421E-2"/>
    <x v="2"/>
    <n v="-111.35000000000036"/>
    <n v="-1.8991173837035837E-2"/>
    <x v="0"/>
  </r>
  <r>
    <d v="2011-01-12T00:00:00"/>
    <n v="5800.05"/>
    <n v="5874.2"/>
    <n v="5711.3"/>
    <n v="5863.25"/>
    <n v="188116995"/>
    <n v="8709.68"/>
    <x v="9"/>
    <x v="10"/>
    <s v="Wed"/>
    <s v="Jan-2011"/>
    <s v=""/>
    <n v="63.199999999999818"/>
    <n v="1.0896457789156959E-2"/>
    <x v="2"/>
    <n v="109.14999999999964"/>
    <n v="1.8969082914791126E-2"/>
    <x v="0"/>
  </r>
  <r>
    <d v="2011-01-11T00:00:00"/>
    <n v="5767.95"/>
    <n v="5842.6"/>
    <n v="5698.2"/>
    <n v="5754.1"/>
    <n v="161261704"/>
    <n v="8307.2199999999993"/>
    <x v="9"/>
    <x v="10"/>
    <s v="Tue"/>
    <s v="Jan-2011"/>
    <s v=""/>
    <n v="-13.849999999999454"/>
    <n v="-2.4011997330073E-3"/>
    <x v="0"/>
    <n v="-8.75"/>
    <n v="-1.5183459572954354E-3"/>
    <x v="1"/>
  </r>
  <r>
    <d v="2011-01-10T00:00:00"/>
    <n v="5901.3"/>
    <n v="5907.25"/>
    <n v="5740.95"/>
    <n v="5762.85"/>
    <n v="156945855"/>
    <n v="7920.38"/>
    <x v="9"/>
    <x v="10"/>
    <s v="Mon"/>
    <s v="Jan-2011"/>
    <s v=""/>
    <n v="-138.44999999999982"/>
    <n v="-2.3460932336942675E-2"/>
    <x v="1"/>
    <n v="-141.75"/>
    <n v="-2.400670663550452E-2"/>
    <x v="2"/>
  </r>
  <r>
    <d v="2011-01-07T00:00:00"/>
    <n v="6030.9"/>
    <n v="6051.2"/>
    <n v="5883.6"/>
    <n v="5904.6"/>
    <n v="171809106"/>
    <n v="8325.7900000000009"/>
    <x v="9"/>
    <x v="10"/>
    <s v="Fri"/>
    <s v="Jan-2011"/>
    <s v=""/>
    <n v="-126.29999999999927"/>
    <n v="-2.094214793811857E-2"/>
    <x v="1"/>
    <n v="-143.64999999999964"/>
    <n v="-2.3750671681891395E-2"/>
    <x v="2"/>
  </r>
  <r>
    <d v="2011-01-06T00:00:00"/>
    <n v="6107"/>
    <n v="6116.15"/>
    <n v="6022.3"/>
    <n v="6048.25"/>
    <n v="152338978"/>
    <n v="7050.18"/>
    <x v="9"/>
    <x v="10"/>
    <s v="Thu"/>
    <s v="Jan-2011"/>
    <s v="Expiry"/>
    <n v="-58.75"/>
    <n v="-9.6201080727034548E-3"/>
    <x v="0"/>
    <n v="-31.550000000000182"/>
    <n v="-5.189315438007859E-3"/>
    <x v="1"/>
  </r>
  <r>
    <d v="2011-01-05T00:00:00"/>
    <n v="6141.35"/>
    <n v="6141.35"/>
    <n v="6062.35"/>
    <n v="6079.8"/>
    <n v="139614193"/>
    <n v="6606.21"/>
    <x v="9"/>
    <x v="10"/>
    <s v="Wed"/>
    <s v="Jan-2011"/>
    <s v=""/>
    <n v="-61.550000000000182"/>
    <n v="-1.0022226383449922E-2"/>
    <x v="2"/>
    <n v="-66.550000000000182"/>
    <n v="-1.0827564326795608E-2"/>
    <x v="0"/>
  </r>
  <r>
    <d v="2011-01-04T00:00:00"/>
    <n v="6172.75"/>
    <n v="6181.05"/>
    <n v="6124.4"/>
    <n v="6146.35"/>
    <n v="181727905"/>
    <n v="7678.55"/>
    <x v="9"/>
    <x v="10"/>
    <s v="Tue"/>
    <s v="Jan-2011"/>
    <s v=""/>
    <n v="-26.399999999999636"/>
    <n v="-4.2768620144991512E-3"/>
    <x v="0"/>
    <n v="-11.25"/>
    <n v="-1.8270105235806157E-3"/>
    <x v="1"/>
  </r>
  <r>
    <d v="2011-01-03T00:00:00"/>
    <n v="6177.45"/>
    <n v="6178.55"/>
    <n v="6147.2"/>
    <n v="6157.6"/>
    <n v="96028639"/>
    <n v="4477.3599999999997"/>
    <x v="9"/>
    <x v="10"/>
    <s v="Mon"/>
    <s v="Jan-2011"/>
    <s v=""/>
    <n v="-19.849999999999454"/>
    <n v="-3.2132999862401891E-3"/>
    <x v="0"/>
    <n v="23.100000000000364"/>
    <n v="3.7655880674872222E-3"/>
    <x v="1"/>
  </r>
  <r>
    <d v="2010-12-31T00:00:00"/>
    <n v="6105.1"/>
    <n v="6147.3"/>
    <n v="6103.55"/>
    <n v="6134.5"/>
    <n v="113754901"/>
    <n v="4945.21"/>
    <x v="10"/>
    <x v="11"/>
    <s v="Fri"/>
    <s v="Dec-2010"/>
    <s v=""/>
    <n v="29.399999999999636"/>
    <n v="4.8156459353654538E-3"/>
    <x v="0"/>
    <n v="32.649999999999636"/>
    <n v="5.3508362218015245E-3"/>
    <x v="1"/>
  </r>
  <r>
    <d v="2010-12-30T00:00:00"/>
    <n v="6062.35"/>
    <n v="6106.4"/>
    <n v="6062.35"/>
    <n v="6101.85"/>
    <n v="194348266"/>
    <n v="7239.3"/>
    <x v="10"/>
    <x v="11"/>
    <s v="Thu"/>
    <s v="Dec-2010"/>
    <s v="Expiry"/>
    <n v="39.5"/>
    <n v="6.5156251288691677E-3"/>
    <x v="0"/>
    <n v="41.5"/>
    <n v="6.8477893190987318E-3"/>
    <x v="1"/>
  </r>
  <r>
    <d v="2010-12-29T00:00:00"/>
    <n v="6005.15"/>
    <n v="6067.55"/>
    <n v="6002.85"/>
    <n v="6060.35"/>
    <n v="92994810"/>
    <n v="4053.2"/>
    <x v="10"/>
    <x v="11"/>
    <s v="Wed"/>
    <s v="Dec-2010"/>
    <s v=""/>
    <n v="55.200000000000728"/>
    <n v="9.1921101054929077E-3"/>
    <x v="0"/>
    <n v="64.350000000000364"/>
    <n v="1.0732154769846625E-2"/>
    <x v="0"/>
  </r>
  <r>
    <d v="2010-12-28T00:00:00"/>
    <n v="6005.35"/>
    <n v="6010.9"/>
    <n v="5982.25"/>
    <n v="5996"/>
    <n v="90722187"/>
    <n v="3636.15"/>
    <x v="10"/>
    <x v="11"/>
    <s v="Tue"/>
    <s v="Dec-2010"/>
    <s v=""/>
    <n v="-9.3500000000003638"/>
    <n v="-1.5569450573239467E-3"/>
    <x v="0"/>
    <n v="-2.1000000000003638"/>
    <n v="-3.5011086844173383E-4"/>
    <x v="1"/>
  </r>
  <r>
    <d v="2010-12-27T00:00:00"/>
    <n v="6013.3"/>
    <n v="6045.75"/>
    <n v="5991.1"/>
    <n v="5998.1"/>
    <n v="95958318"/>
    <n v="3459.44"/>
    <x v="10"/>
    <x v="11"/>
    <s v="Mon"/>
    <s v="Dec-2010"/>
    <s v=""/>
    <n v="-15.199999999999818"/>
    <n v="-2.5277301980609346E-3"/>
    <x v="0"/>
    <n v="-13.5"/>
    <n v="-2.2456583937720408E-3"/>
    <x v="1"/>
  </r>
  <r>
    <d v="2010-12-24T00:00:00"/>
    <n v="5940.25"/>
    <n v="6017.35"/>
    <n v="5940.25"/>
    <n v="6011.6"/>
    <n v="123574629"/>
    <n v="4656.4799999999996"/>
    <x v="10"/>
    <x v="11"/>
    <s v="Fri"/>
    <s v="Dec-2010"/>
    <s v=""/>
    <n v="71.350000000000364"/>
    <n v="1.2011278986574701E-2"/>
    <x v="2"/>
    <n v="31.600000000000364"/>
    <n v="5.2842809364549107E-3"/>
    <x v="1"/>
  </r>
  <r>
    <d v="2010-12-23T00:00:00"/>
    <n v="6005.9"/>
    <n v="6006.45"/>
    <n v="5964.6"/>
    <n v="5980"/>
    <n v="85460029"/>
    <n v="4301.17"/>
    <x v="10"/>
    <x v="11"/>
    <s v="Thu"/>
    <s v="Dec-2010"/>
    <s v="Expiry"/>
    <n v="-25.899999999999636"/>
    <n v="-4.3124261143208577E-3"/>
    <x v="0"/>
    <n v="-4.3999999999996362"/>
    <n v="-7.3524497025593822E-4"/>
    <x v="1"/>
  </r>
  <r>
    <d v="2010-12-22T00:00:00"/>
    <n v="6019"/>
    <n v="6023.8"/>
    <n v="5958"/>
    <n v="5984.4"/>
    <n v="118823292"/>
    <n v="5864.21"/>
    <x v="10"/>
    <x v="11"/>
    <s v="Wed"/>
    <s v="Dec-2010"/>
    <s v=""/>
    <n v="-34.600000000000364"/>
    <n v="-5.7484631998671477E-3"/>
    <x v="0"/>
    <n v="-16.25"/>
    <n v="-2.7080399623374135E-3"/>
    <x v="1"/>
  </r>
  <r>
    <d v="2010-12-21T00:00:00"/>
    <n v="5960.4"/>
    <n v="6007.45"/>
    <n v="5960.05"/>
    <n v="6000.65"/>
    <n v="126542972"/>
    <n v="6485.84"/>
    <x v="10"/>
    <x v="11"/>
    <s v="Tue"/>
    <s v="Dec-2010"/>
    <s v=""/>
    <n v="40.25"/>
    <n v="6.7529024897657877E-3"/>
    <x v="0"/>
    <n v="53.599999999999454"/>
    <n v="9.0128719280987129E-3"/>
    <x v="1"/>
  </r>
  <r>
    <d v="2010-12-20T00:00:00"/>
    <n v="5926.85"/>
    <n v="5985"/>
    <n v="5900.25"/>
    <n v="5947.05"/>
    <n v="121821490"/>
    <n v="7312.39"/>
    <x v="10"/>
    <x v="11"/>
    <s v="Mon"/>
    <s v="Dec-2010"/>
    <s v=""/>
    <n v="20.199999999999818"/>
    <n v="3.4082185309228033E-3"/>
    <x v="0"/>
    <n v="-1.6999999999998181"/>
    <n v="-2.8577432233659479E-4"/>
    <x v="1"/>
  </r>
  <r>
    <d v="2010-12-16T00:00:00"/>
    <n v="5910.55"/>
    <n v="5956.15"/>
    <n v="5855.05"/>
    <n v="5948.75"/>
    <n v="149826681"/>
    <n v="8378.9599999999991"/>
    <x v="10"/>
    <x v="11"/>
    <s v="Thu"/>
    <s v="Dec-2010"/>
    <s v="Expiry"/>
    <n v="38.199999999999818"/>
    <n v="6.4630195159502612E-3"/>
    <x v="0"/>
    <n v="56.449999999999818"/>
    <n v="9.5802997131849733E-3"/>
    <x v="1"/>
  </r>
  <r>
    <d v="2010-12-15T00:00:00"/>
    <n v="5931.15"/>
    <n v="5942.75"/>
    <n v="5865.8"/>
    <n v="5892.3"/>
    <n v="126323113"/>
    <n v="7089.53"/>
    <x v="10"/>
    <x v="11"/>
    <s v="Wed"/>
    <s v="Dec-2010"/>
    <s v=""/>
    <n v="-38.849999999999454"/>
    <n v="-6.5501631218228265E-3"/>
    <x v="0"/>
    <n v="-51.800000000000182"/>
    <n v="-8.7145236452953641E-3"/>
    <x v="1"/>
  </r>
  <r>
    <d v="2010-12-14T00:00:00"/>
    <n v="5928.7"/>
    <n v="5953.95"/>
    <n v="5888.75"/>
    <n v="5944.1"/>
    <n v="125296903"/>
    <n v="6074.88"/>
    <x v="10"/>
    <x v="11"/>
    <s v="Tue"/>
    <s v="Dec-2010"/>
    <s v=""/>
    <n v="15.400000000000546"/>
    <n v="2.5975340293825874E-3"/>
    <x v="0"/>
    <n v="36.450000000000728"/>
    <n v="6.1699660609549874E-3"/>
    <x v="1"/>
  </r>
  <r>
    <d v="2010-12-13T00:00:00"/>
    <n v="5882.65"/>
    <n v="5913.8"/>
    <n v="5795.9"/>
    <n v="5907.65"/>
    <n v="138228657"/>
    <n v="6888.32"/>
    <x v="10"/>
    <x v="11"/>
    <s v="Mon"/>
    <s v="Dec-2010"/>
    <s v=""/>
    <n v="25"/>
    <n v="4.249785385838015E-3"/>
    <x v="0"/>
    <n v="50.299999999999272"/>
    <n v="8.5875011737388523E-3"/>
    <x v="1"/>
  </r>
  <r>
    <d v="2010-12-10T00:00:00"/>
    <n v="5761"/>
    <n v="5865.5"/>
    <n v="5721.15"/>
    <n v="5857.35"/>
    <n v="167487929"/>
    <n v="9006.74"/>
    <x v="10"/>
    <x v="11"/>
    <s v="Fri"/>
    <s v="Dec-2010"/>
    <s v=""/>
    <n v="96.350000000000364"/>
    <n v="1.6724526991841758E-2"/>
    <x v="2"/>
    <n v="90.850000000000364"/>
    <n v="1.5754790600884482E-2"/>
    <x v="0"/>
  </r>
  <r>
    <d v="2010-12-09T00:00:00"/>
    <n v="5924.25"/>
    <n v="5927.3"/>
    <n v="5742.3"/>
    <n v="5766.5"/>
    <n v="169510906"/>
    <n v="8924.4500000000007"/>
    <x v="10"/>
    <x v="11"/>
    <s v="Thu"/>
    <s v="Dec-2010"/>
    <s v="Expiry"/>
    <n v="-157.75"/>
    <n v="-2.6627843186901295E-2"/>
    <x v="1"/>
    <n v="-137.19999999999982"/>
    <n v="-2.3239663262022092E-2"/>
    <x v="2"/>
  </r>
  <r>
    <d v="2010-12-08T00:00:00"/>
    <n v="5954.4"/>
    <n v="5960"/>
    <n v="5878.6"/>
    <n v="5903.7"/>
    <n v="122572793"/>
    <n v="7342.58"/>
    <x v="10"/>
    <x v="11"/>
    <s v="Wed"/>
    <s v="Dec-2010"/>
    <s v=""/>
    <n v="-50.699999999999818"/>
    <n v="-8.5147118097541018E-3"/>
    <x v="0"/>
    <n v="-72.850000000000364"/>
    <n v="-1.2189306539726157E-2"/>
    <x v="0"/>
  </r>
  <r>
    <d v="2010-12-07T00:00:00"/>
    <n v="5995.05"/>
    <n v="6001"/>
    <n v="5939.7"/>
    <n v="5976.55"/>
    <n v="145410821"/>
    <n v="7503.81"/>
    <x v="10"/>
    <x v="11"/>
    <s v="Tue"/>
    <s v="Dec-2010"/>
    <s v=""/>
    <n v="-18.5"/>
    <n v="-3.0858791836598527E-3"/>
    <x v="0"/>
    <n v="-15.699999999999818"/>
    <n v="-2.6200508990779454E-3"/>
    <x v="1"/>
  </r>
  <r>
    <d v="2010-12-06T00:00:00"/>
    <n v="6033.65"/>
    <n v="6069.45"/>
    <n v="5981.7"/>
    <n v="5992.25"/>
    <n v="145317173"/>
    <n v="7255.47"/>
    <x v="10"/>
    <x v="11"/>
    <s v="Mon"/>
    <s v="Dec-2010"/>
    <s v=""/>
    <n v="-41.399999999999636"/>
    <n v="-6.8615183180992662E-3"/>
    <x v="0"/>
    <n v="-0.5500000000001819"/>
    <n v="-9.1776798825287328E-5"/>
    <x v="1"/>
  </r>
  <r>
    <d v="2010-12-03T00:00:00"/>
    <n v="6013.35"/>
    <n v="6025.4"/>
    <n v="5964.25"/>
    <n v="5992.8"/>
    <n v="165379301"/>
    <n v="6957.19"/>
    <x v="10"/>
    <x v="11"/>
    <s v="Fri"/>
    <s v="Dec-2010"/>
    <s v=""/>
    <n v="-20.550000000000182"/>
    <n v="-3.4173962932475543E-3"/>
    <x v="0"/>
    <n v="-18.899999999999636"/>
    <n v="-3.1438694545635405E-3"/>
    <x v="1"/>
  </r>
  <r>
    <d v="2010-12-02T00:00:00"/>
    <n v="6023.05"/>
    <n v="6029.5"/>
    <n v="5980.6"/>
    <n v="6011.7"/>
    <n v="197376731"/>
    <n v="8206.15"/>
    <x v="10"/>
    <x v="11"/>
    <s v="Thu"/>
    <s v="Dec-2010"/>
    <s v="Expiry"/>
    <n v="-11.350000000000364"/>
    <n v="-1.8844273250264174E-3"/>
    <x v="0"/>
    <n v="50.800000000000182"/>
    <n v="8.5222030230334648E-3"/>
    <x v="1"/>
  </r>
  <r>
    <d v="2010-12-01T00:00:00"/>
    <n v="5871"/>
    <n v="5971"/>
    <n v="5865.55"/>
    <n v="5960.9"/>
    <n v="173354997"/>
    <n v="7422.59"/>
    <x v="10"/>
    <x v="11"/>
    <s v="Wed"/>
    <s v="Dec-2010"/>
    <s v=""/>
    <n v="89.899999999999636"/>
    <n v="1.5312553227729456E-2"/>
    <x v="2"/>
    <n v="98.199999999999818"/>
    <n v="1.6749961621778331E-2"/>
    <x v="0"/>
  </r>
  <r>
    <d v="2010-11-30T00:00:00"/>
    <n v="5811.6"/>
    <n v="5892.25"/>
    <n v="5768.35"/>
    <n v="5862.7"/>
    <n v="217959199"/>
    <n v="8862.2000000000007"/>
    <x v="10"/>
    <x v="0"/>
    <s v="Tue"/>
    <s v="Nov-2010"/>
    <s v=""/>
    <n v="51.099999999999454"/>
    <n v="8.7927593089681764E-3"/>
    <x v="0"/>
    <n v="32.699999999999818"/>
    <n v="5.608919382504257E-3"/>
    <x v="1"/>
  </r>
  <r>
    <d v="2010-11-29T00:00:00"/>
    <n v="5789.95"/>
    <n v="5843.15"/>
    <n v="5754.7"/>
    <n v="5830"/>
    <n v="155071028"/>
    <n v="6132.15"/>
    <x v="10"/>
    <x v="0"/>
    <s v="Mon"/>
    <s v="Nov-2010"/>
    <s v=""/>
    <n v="40.050000000000182"/>
    <n v="6.9171581792589198E-3"/>
    <x v="0"/>
    <n v="78.050000000000182"/>
    <n v="1.3569311277045209E-2"/>
    <x v="0"/>
  </r>
  <r>
    <d v="2010-11-26T00:00:00"/>
    <n v="5828.55"/>
    <n v="5838.5"/>
    <n v="5690.35"/>
    <n v="5751.95"/>
    <n v="287201252"/>
    <n v="9841.5300000000007"/>
    <x v="10"/>
    <x v="0"/>
    <s v="Fri"/>
    <s v="Nov-2010"/>
    <s v=""/>
    <n v="-76.600000000000364"/>
    <n v="-1.3142205179675967E-2"/>
    <x v="2"/>
    <n v="-47.800000000000182"/>
    <n v="-8.2417345575240622E-3"/>
    <x v="1"/>
  </r>
  <r>
    <d v="2010-11-25T00:00:00"/>
    <n v="5883.95"/>
    <n v="5907.1"/>
    <n v="5780.35"/>
    <n v="5799.75"/>
    <n v="371673464"/>
    <n v="12228.45"/>
    <x v="10"/>
    <x v="0"/>
    <s v="Thu"/>
    <s v="Nov-2010"/>
    <s v="Expiry"/>
    <n v="-84.199999999999818"/>
    <n v="-1.431011480383073E-2"/>
    <x v="2"/>
    <n v="-66"/>
    <n v="-1.1251758087201125E-2"/>
    <x v="0"/>
  </r>
  <r>
    <d v="2010-11-24T00:00:00"/>
    <n v="5946.8"/>
    <n v="5976.65"/>
    <n v="5833.6"/>
    <n v="5865.75"/>
    <n v="125846538"/>
    <n v="6608.67"/>
    <x v="10"/>
    <x v="0"/>
    <s v="Wed"/>
    <s v="Nov-2010"/>
    <s v=""/>
    <n v="-81.050000000000182"/>
    <n v="-1.3629178717965994E-2"/>
    <x v="2"/>
    <n v="-69"/>
    <n v="-1.1626437507898395E-2"/>
    <x v="0"/>
  </r>
  <r>
    <d v="2010-11-23T00:00:00"/>
    <n v="5971.55"/>
    <n v="5973.35"/>
    <n v="5824.95"/>
    <n v="5934.75"/>
    <n v="158866285"/>
    <n v="7781.91"/>
    <x v="10"/>
    <x v="0"/>
    <s v="Tue"/>
    <s v="Nov-2010"/>
    <s v=""/>
    <n v="-36.800000000000182"/>
    <n v="-6.1625541107417975E-3"/>
    <x v="0"/>
    <n v="-75.25"/>
    <n v="-1.2520798668885192E-2"/>
    <x v="0"/>
  </r>
  <r>
    <d v="2010-11-22T00:00:00"/>
    <n v="5920.9"/>
    <n v="6020.25"/>
    <n v="5905.15"/>
    <n v="6010"/>
    <n v="123423130"/>
    <n v="6138.02"/>
    <x v="10"/>
    <x v="0"/>
    <s v="Mon"/>
    <s v="Nov-2010"/>
    <s v=""/>
    <n v="89.100000000000364"/>
    <n v="1.5048387913999622E-2"/>
    <x v="2"/>
    <n v="119.69999999999982"/>
    <n v="2.0321545591905306E-2"/>
    <x v="2"/>
  </r>
  <r>
    <d v="2010-11-19T00:00:00"/>
    <n v="6011.3"/>
    <n v="6013.25"/>
    <n v="5863.95"/>
    <n v="5890.3"/>
    <n v="150744322"/>
    <n v="7332.53"/>
    <x v="10"/>
    <x v="0"/>
    <s v="Fri"/>
    <s v="Nov-2010"/>
    <s v=""/>
    <n v="-121"/>
    <n v="-2.0128757506695724E-2"/>
    <x v="1"/>
    <n v="-108.5"/>
    <n v="-1.8086950723478028E-2"/>
    <x v="0"/>
  </r>
  <r>
    <d v="2010-11-18T00:00:00"/>
    <n v="6075.95"/>
    <n v="6076.2"/>
    <n v="5906.75"/>
    <n v="5998.8"/>
    <n v="190221312"/>
    <n v="9720.83"/>
    <x v="10"/>
    <x v="0"/>
    <s v="Thu"/>
    <s v="Nov-2010"/>
    <s v="Expiry"/>
    <n v="-77.149999999999636"/>
    <n v="-1.2697602843999645E-2"/>
    <x v="2"/>
    <n v="10.100000000000364"/>
    <n v="1.6865095930670036E-3"/>
    <x v="1"/>
  </r>
  <r>
    <d v="2010-11-16T00:00:00"/>
    <n v="6143.45"/>
    <n v="6144.05"/>
    <n v="5970.6"/>
    <n v="5988.7"/>
    <n v="139191484"/>
    <n v="7327.56"/>
    <x v="10"/>
    <x v="0"/>
    <s v="Tue"/>
    <s v="Nov-2010"/>
    <s v=""/>
    <n v="-154.75"/>
    <n v="-2.5189429392279583E-2"/>
    <x v="1"/>
    <n v="-132.90000000000055"/>
    <n v="-2.171001045478315E-2"/>
    <x v="2"/>
  </r>
  <r>
    <d v="2010-11-15T00:00:00"/>
    <n v="6079.9"/>
    <n v="6128.75"/>
    <n v="6039.4"/>
    <n v="6121.6"/>
    <n v="124265953"/>
    <n v="6436.93"/>
    <x v="10"/>
    <x v="0"/>
    <s v="Mon"/>
    <s v="Nov-2010"/>
    <s v=""/>
    <n v="41.700000000000728"/>
    <n v="6.8586654385764121E-3"/>
    <x v="0"/>
    <n v="49.950000000000728"/>
    <n v="8.2267587887972348E-3"/>
    <x v="1"/>
  </r>
  <r>
    <d v="2010-11-12T00:00:00"/>
    <n v="6182.3"/>
    <n v="6202.5"/>
    <n v="6056.75"/>
    <n v="6071.65"/>
    <n v="155200157"/>
    <n v="7348.97"/>
    <x v="10"/>
    <x v="0"/>
    <s v="Fri"/>
    <s v="Nov-2010"/>
    <s v=""/>
    <n v="-110.65000000000055"/>
    <n v="-1.7897869724859766E-2"/>
    <x v="2"/>
    <n v="-122.60000000000036"/>
    <n v="-1.979254954191393E-2"/>
    <x v="0"/>
  </r>
  <r>
    <d v="2010-11-11T00:00:00"/>
    <n v="6286.35"/>
    <n v="6296.55"/>
    <n v="6179.5"/>
    <n v="6194.25"/>
    <n v="169295911"/>
    <n v="7013.98"/>
    <x v="10"/>
    <x v="0"/>
    <s v="Thu"/>
    <s v="Nov-2010"/>
    <s v="Expiry"/>
    <n v="-92.100000000000364"/>
    <n v="-1.4650790999546694E-2"/>
    <x v="2"/>
    <n v="-81.449999999999818"/>
    <n v="-1.2978631865767934E-2"/>
    <x v="0"/>
  </r>
  <r>
    <d v="2010-11-10T00:00:00"/>
    <n v="6303.2"/>
    <n v="6307.65"/>
    <n v="6269.25"/>
    <n v="6275.7"/>
    <n v="125609850"/>
    <n v="6187.2"/>
    <x v="10"/>
    <x v="0"/>
    <s v="Wed"/>
    <s v="Nov-2010"/>
    <s v=""/>
    <n v="-27.5"/>
    <n v="-4.3628633075263358E-3"/>
    <x v="0"/>
    <n v="-25.850000000000364"/>
    <n v="-4.1021653402734826E-3"/>
    <x v="1"/>
  </r>
  <r>
    <d v="2010-11-09T00:00:00"/>
    <n v="6281"/>
    <n v="6310.9"/>
    <n v="6243.55"/>
    <n v="6301.55"/>
    <n v="139822783"/>
    <n v="7037.06"/>
    <x v="10"/>
    <x v="0"/>
    <s v="Tue"/>
    <s v="Nov-2010"/>
    <s v=""/>
    <n v="20.550000000000182"/>
    <n v="3.2717720108263303E-3"/>
    <x v="0"/>
    <n v="28.350000000000364"/>
    <n v="4.5192246381432705E-3"/>
    <x v="1"/>
  </r>
  <r>
    <d v="2010-11-08T00:00:00"/>
    <n v="6335.25"/>
    <n v="6335.9"/>
    <n v="6265.35"/>
    <n v="6273.2"/>
    <n v="153925612"/>
    <n v="6799.73"/>
    <x v="10"/>
    <x v="0"/>
    <s v="Mon"/>
    <s v="Nov-2010"/>
    <s v=""/>
    <n v="-62.050000000000182"/>
    <n v="-9.7944043250069342E-3"/>
    <x v="0"/>
    <n v="-39.25"/>
    <n v="-6.217871032641843E-3"/>
    <x v="1"/>
  </r>
  <r>
    <d v="2010-11-05T00:00:00"/>
    <n v="6321.85"/>
    <n v="6338.5"/>
    <n v="6303.1"/>
    <n v="6312.45"/>
    <n v="27174949"/>
    <n v="1143.23"/>
    <x v="10"/>
    <x v="0"/>
    <s v="Fri"/>
    <s v="Nov-2010"/>
    <s v=""/>
    <n v="-9.4000000000005457"/>
    <n v="-1.4869065226160926E-3"/>
    <x v="0"/>
    <n v="30.649999999999636"/>
    <n v="4.8791747588270299E-3"/>
    <x v="1"/>
  </r>
  <r>
    <d v="2010-11-04T00:00:00"/>
    <n v="6209.6"/>
    <n v="6290.15"/>
    <n v="6199.35"/>
    <n v="6281.8"/>
    <n v="125032367"/>
    <n v="6442.42"/>
    <x v="10"/>
    <x v="0"/>
    <s v="Thu"/>
    <s v="Nov-2010"/>
    <s v="Expiry"/>
    <n v="72.199999999999818"/>
    <n v="1.1627157948982191E-2"/>
    <x v="2"/>
    <n v="121.30000000000018"/>
    <n v="1.9689960230500802E-2"/>
    <x v="0"/>
  </r>
  <r>
    <d v="2010-11-03T00:00:00"/>
    <n v="6150.6"/>
    <n v="6182.5"/>
    <n v="6146.8"/>
    <n v="6160.5"/>
    <n v="111324417"/>
    <n v="5241.29"/>
    <x v="10"/>
    <x v="0"/>
    <s v="Wed"/>
    <s v="Nov-2010"/>
    <s v=""/>
    <n v="9.8999999999996362"/>
    <n v="1.6095990635059403E-3"/>
    <x v="0"/>
    <n v="41.5"/>
    <n v="6.7821539467233212E-3"/>
    <x v="1"/>
  </r>
  <r>
    <d v="2010-11-02T00:00:00"/>
    <n v="6127.55"/>
    <n v="6138.1"/>
    <n v="6094.4"/>
    <n v="6119"/>
    <n v="122092224"/>
    <n v="6081.21"/>
    <x v="10"/>
    <x v="0"/>
    <s v="Tue"/>
    <s v="Nov-2010"/>
    <s v=""/>
    <n v="-8.5500000000001819"/>
    <n v="-1.3953374513468158E-3"/>
    <x v="0"/>
    <n v="1.4499999999998181"/>
    <n v="2.3702299123011959E-4"/>
    <x v="1"/>
  </r>
  <r>
    <d v="2010-11-01T00:00:00"/>
    <n v="6092.3"/>
    <n v="6132.4"/>
    <n v="6084.75"/>
    <n v="6117.55"/>
    <n v="128909525"/>
    <n v="6679.42"/>
    <x v="10"/>
    <x v="0"/>
    <s v="Mon"/>
    <s v="Nov-2010"/>
    <s v=""/>
    <n v="25.25"/>
    <n v="4.1445759401211365E-3"/>
    <x v="0"/>
    <n v="99.850000000000364"/>
    <n v="1.6592718148129744E-2"/>
    <x v="0"/>
  </r>
  <r>
    <d v="2010-10-29T00:00:00"/>
    <n v="6021.15"/>
    <n v="6032.65"/>
    <n v="5937.1"/>
    <n v="6017.7"/>
    <n v="137878156"/>
    <n v="7152.22"/>
    <x v="10"/>
    <x v="1"/>
    <s v="Fri"/>
    <s v="Oct-2010"/>
    <s v=""/>
    <n v="-3.4499999999998181"/>
    <n v="-5.7298024463762207E-4"/>
    <x v="0"/>
    <n v="30"/>
    <n v="5.0102710556641115E-3"/>
    <x v="1"/>
  </r>
  <r>
    <d v="2010-10-28T00:00:00"/>
    <n v="6039.95"/>
    <n v="6071.1"/>
    <n v="5968.1"/>
    <n v="5987.7"/>
    <n v="228786632"/>
    <n v="11869.38"/>
    <x v="10"/>
    <x v="1"/>
    <s v="Thu"/>
    <s v="Oct-2010"/>
    <s v="Expiry"/>
    <n v="-52.25"/>
    <n v="-8.6507338636909251E-3"/>
    <x v="0"/>
    <n v="-24.949999999999818"/>
    <n v="-4.1495846257473528E-3"/>
    <x v="1"/>
  </r>
  <r>
    <d v="2010-10-27T00:00:00"/>
    <n v="6075.45"/>
    <n v="6075.95"/>
    <n v="5987.55"/>
    <n v="6012.65"/>
    <n v="116710581"/>
    <n v="5892.65"/>
    <x v="10"/>
    <x v="1"/>
    <s v="Wed"/>
    <s v="Oct-2010"/>
    <s v=""/>
    <n v="-62.800000000000182"/>
    <n v="-1.0336682879457519E-2"/>
    <x v="2"/>
    <n v="-69.350000000000364"/>
    <n v="-1.1402499177902066E-2"/>
    <x v="0"/>
  </r>
  <r>
    <d v="2010-10-26T00:00:00"/>
    <n v="6116.3"/>
    <n v="6120.25"/>
    <n v="6074.65"/>
    <n v="6082"/>
    <n v="113451560"/>
    <n v="6237.35"/>
    <x v="10"/>
    <x v="1"/>
    <s v="Tue"/>
    <s v="Oct-2010"/>
    <s v=""/>
    <n v="-34.300000000000182"/>
    <n v="-5.6079656001177475E-3"/>
    <x v="0"/>
    <n v="-23.800000000000182"/>
    <n v="-3.897933112778044E-3"/>
    <x v="1"/>
  </r>
  <r>
    <d v="2010-10-25T00:00:00"/>
    <n v="6101.25"/>
    <n v="6151.3"/>
    <n v="6094.6"/>
    <n v="6105.8"/>
    <n v="123118093"/>
    <n v="5936.95"/>
    <x v="10"/>
    <x v="1"/>
    <s v="Mon"/>
    <s v="Oct-2010"/>
    <s v=""/>
    <n v="4.5500000000001819"/>
    <n v="7.4574882196274241E-4"/>
    <x v="0"/>
    <n v="39.75"/>
    <n v="6.5528638900107976E-3"/>
    <x v="1"/>
  </r>
  <r>
    <d v="2010-10-22T00:00:00"/>
    <n v="6113.4"/>
    <n v="6121.1"/>
    <n v="6041.35"/>
    <n v="6066.05"/>
    <n v="109374888"/>
    <n v="5611.75"/>
    <x v="10"/>
    <x v="1"/>
    <s v="Fri"/>
    <s v="Oct-2010"/>
    <s v=""/>
    <n v="-47.349999999999454"/>
    <n v="-7.7452808584420217E-3"/>
    <x v="0"/>
    <n v="-35.449999999999818"/>
    <n v="-5.8100467098254225E-3"/>
    <x v="1"/>
  </r>
  <r>
    <d v="2010-10-21T00:00:00"/>
    <n v="6008.9"/>
    <n v="6113.5"/>
    <n v="5984.9"/>
    <n v="6101.5"/>
    <n v="123101282"/>
    <n v="6706.58"/>
    <x v="10"/>
    <x v="1"/>
    <s v="Thu"/>
    <s v="Oct-2010"/>
    <s v="Expiry"/>
    <n v="92.600000000000364"/>
    <n v="1.5410474462880124E-2"/>
    <x v="2"/>
    <n v="119.39999999999964"/>
    <n v="1.9959545978836802E-2"/>
    <x v="0"/>
  </r>
  <r>
    <d v="2010-10-20T00:00:00"/>
    <n v="6002.95"/>
    <n v="6038.1"/>
    <n v="5966.75"/>
    <n v="5982.1"/>
    <n v="105107009"/>
    <n v="5029.95"/>
    <x v="10"/>
    <x v="1"/>
    <s v="Wed"/>
    <s v="Oct-2010"/>
    <s v=""/>
    <n v="-20.849999999999454"/>
    <n v="-3.4732922979534152E-3"/>
    <x v="0"/>
    <n v="-45.199999999999818"/>
    <n v="-7.4992119191013918E-3"/>
    <x v="1"/>
  </r>
  <r>
    <d v="2010-10-19T00:00:00"/>
    <n v="6114.45"/>
    <n v="6127.05"/>
    <n v="6008.15"/>
    <n v="6027.3"/>
    <n v="130458477"/>
    <n v="6428.48"/>
    <x v="10"/>
    <x v="1"/>
    <s v="Tue"/>
    <s v="Oct-2010"/>
    <s v=""/>
    <n v="-87.149999999999636"/>
    <n v="-1.425312170350557E-2"/>
    <x v="2"/>
    <n v="-48.649999999999636"/>
    <n v="-8.006978332606364E-3"/>
    <x v="1"/>
  </r>
  <r>
    <d v="2010-10-18T00:00:00"/>
    <n v="6112.75"/>
    <n v="6115.1"/>
    <n v="5985.1"/>
    <n v="6075.95"/>
    <n v="138750722"/>
    <n v="7739.58"/>
    <x v="10"/>
    <x v="1"/>
    <s v="Mon"/>
    <s v="Oct-2010"/>
    <s v=""/>
    <n v="-36.800000000000182"/>
    <n v="-6.0202036726514554E-3"/>
    <x v="0"/>
    <n v="13.300000000000182"/>
    <n v="2.1937601543879628E-3"/>
    <x v="1"/>
  </r>
  <r>
    <d v="2010-10-15T00:00:00"/>
    <n v="6175.9"/>
    <n v="6200.6"/>
    <n v="6050.35"/>
    <n v="6062.65"/>
    <n v="111058422"/>
    <n v="6512.52"/>
    <x v="10"/>
    <x v="1"/>
    <s v="Fri"/>
    <s v="Oct-2010"/>
    <s v=""/>
    <n v="-113.25"/>
    <n v="-1.8337408312958436E-2"/>
    <x v="2"/>
    <n v="-114.70000000000073"/>
    <n v="-1.8567832484803471E-2"/>
    <x v="0"/>
  </r>
  <r>
    <d v="2010-10-14T00:00:00"/>
    <n v="6234.3"/>
    <n v="6284.1"/>
    <n v="6157.9"/>
    <n v="6177.35"/>
    <n v="128486390"/>
    <n v="6591.58"/>
    <x v="10"/>
    <x v="1"/>
    <s v="Thu"/>
    <s v="Oct-2010"/>
    <s v="Expiry"/>
    <n v="-56.949999999999818"/>
    <n v="-9.1349469868308893E-3"/>
    <x v="0"/>
    <n v="-56.549999999999272"/>
    <n v="-9.0713678435649075E-3"/>
    <x v="1"/>
  </r>
  <r>
    <d v="2010-10-13T00:00:00"/>
    <n v="6091.45"/>
    <n v="6240.25"/>
    <n v="6089.75"/>
    <n v="6233.9"/>
    <n v="148662525"/>
    <n v="8169.71"/>
    <x v="10"/>
    <x v="1"/>
    <s v="Wed"/>
    <s v="Oct-2010"/>
    <s v=""/>
    <n v="142.44999999999982"/>
    <n v="2.338523668420488E-2"/>
    <x v="1"/>
    <n v="143"/>
    <n v="2.3477646981562659E-2"/>
    <x v="2"/>
  </r>
  <r>
    <d v="2010-10-12T00:00:00"/>
    <n v="6135.95"/>
    <n v="6144.95"/>
    <n v="6057.95"/>
    <n v="6090.9"/>
    <n v="109943866"/>
    <n v="5166.4399999999996"/>
    <x v="10"/>
    <x v="1"/>
    <s v="Tue"/>
    <s v="Oct-2010"/>
    <s v=""/>
    <n v="-45.050000000000182"/>
    <n v="-7.3419763850748757E-3"/>
    <x v="0"/>
    <n v="-44.950000000000728"/>
    <n v="-7.3257983816424335E-3"/>
    <x v="1"/>
  </r>
  <r>
    <d v="2010-10-11T00:00:00"/>
    <n v="6105.95"/>
    <n v="6187.75"/>
    <n v="6105.95"/>
    <n v="6135.85"/>
    <n v="115776692"/>
    <n v="5662.74"/>
    <x v="10"/>
    <x v="1"/>
    <s v="Mon"/>
    <s v="Oct-2010"/>
    <s v=""/>
    <n v="29.900000000000546"/>
    <n v="4.8968628960277347E-3"/>
    <x v="0"/>
    <n v="32.400000000000546"/>
    <n v="5.3084730767026106E-3"/>
    <x v="1"/>
  </r>
  <r>
    <d v="2010-10-08T00:00:00"/>
    <n v="6121.4"/>
    <n v="6148.6"/>
    <n v="6067"/>
    <n v="6103.45"/>
    <n v="134638713"/>
    <n v="6623.9"/>
    <x v="10"/>
    <x v="1"/>
    <s v="Fri"/>
    <s v="Oct-2010"/>
    <s v=""/>
    <n v="-17.949999999999818"/>
    <n v="-2.9323357401901231E-3"/>
    <x v="0"/>
    <n v="-16.850000000000364"/>
    <n v="-2.7531330163554669E-3"/>
    <x v="1"/>
  </r>
  <r>
    <d v="2010-10-07T00:00:00"/>
    <n v="6186.85"/>
    <n v="6199.45"/>
    <n v="6107.5"/>
    <n v="6120.3"/>
    <n v="168880938"/>
    <n v="7191.88"/>
    <x v="10"/>
    <x v="1"/>
    <s v="Thu"/>
    <s v="Oct-2010"/>
    <s v="Expiry"/>
    <n v="-66.550000000000182"/>
    <n v="-1.0756685550805365E-2"/>
    <x v="2"/>
    <n v="-66.149999999999636"/>
    <n v="-1.0692723613704085E-2"/>
    <x v="0"/>
  </r>
  <r>
    <d v="2010-10-06T00:00:00"/>
    <n v="6150.95"/>
    <n v="6223.4"/>
    <n v="6148.6"/>
    <n v="6186.45"/>
    <n v="152497661"/>
    <n v="6668.37"/>
    <x v="10"/>
    <x v="1"/>
    <s v="Wed"/>
    <s v="Oct-2010"/>
    <s v=""/>
    <n v="35.5"/>
    <n v="5.7714661962786238E-3"/>
    <x v="0"/>
    <n v="40.649999999999636"/>
    <n v="6.6142731621594642E-3"/>
    <x v="1"/>
  </r>
  <r>
    <d v="2010-10-05T00:00:00"/>
    <n v="6159.45"/>
    <n v="6188.35"/>
    <n v="6118.05"/>
    <n v="6145.8"/>
    <n v="145235637"/>
    <n v="6398.72"/>
    <x v="10"/>
    <x v="1"/>
    <s v="Tue"/>
    <s v="Oct-2010"/>
    <s v=""/>
    <n v="-13.649999999999636"/>
    <n v="-2.2161069576016748E-3"/>
    <x v="0"/>
    <n v="-13.649999999999636"/>
    <n v="-2.2161069576016748E-3"/>
    <x v="1"/>
  </r>
  <r>
    <d v="2010-10-04T00:00:00"/>
    <n v="6144.7"/>
    <n v="6222.1"/>
    <n v="6144.7"/>
    <n v="6159.45"/>
    <n v="184600423"/>
    <n v="7416.3"/>
    <x v="10"/>
    <x v="1"/>
    <s v="Mon"/>
    <s v="Oct-2010"/>
    <s v=""/>
    <n v="14.75"/>
    <n v="2.4004426579003046E-3"/>
    <x v="0"/>
    <n v="16.050000000000182"/>
    <n v="2.6125598202949804E-3"/>
    <x v="1"/>
  </r>
  <r>
    <d v="2010-10-01T00:00:00"/>
    <n v="6030.3"/>
    <n v="6153.1"/>
    <n v="6030.3"/>
    <n v="6143.4"/>
    <n v="179173861"/>
    <n v="8626.9699999999993"/>
    <x v="10"/>
    <x v="1"/>
    <s v="Fri"/>
    <s v="Oct-2010"/>
    <s v=""/>
    <n v="113.09999999999945"/>
    <n v="1.8755285806676195E-2"/>
    <x v="2"/>
    <n v="113.44999999999982"/>
    <n v="1.881441803000022E-2"/>
    <x v="0"/>
  </r>
  <r>
    <d v="2010-09-30T00:00:00"/>
    <n v="5991.35"/>
    <n v="6048.45"/>
    <n v="5963.6"/>
    <n v="6029.95"/>
    <n v="217770233"/>
    <n v="9926.83"/>
    <x v="10"/>
    <x v="2"/>
    <s v="Thu"/>
    <s v="Sep-2010"/>
    <s v="Expiry"/>
    <n v="38.599999999999454"/>
    <n v="6.4426214459177731E-3"/>
    <x v="0"/>
    <n v="38.649999999999636"/>
    <n v="6.4510206466041817E-3"/>
    <x v="1"/>
  </r>
  <r>
    <d v="2010-09-29T00:00:00"/>
    <n v="6029.15"/>
    <n v="6071.55"/>
    <n v="5979.65"/>
    <n v="5991.3"/>
    <n v="183154443"/>
    <n v="7028.59"/>
    <x v="10"/>
    <x v="2"/>
    <s v="Wed"/>
    <s v="Sep-2010"/>
    <s v=""/>
    <n v="-37.849999999999454"/>
    <n v="-6.2778335254554049E-3"/>
    <x v="0"/>
    <n v="-38.199999999999818"/>
    <n v="-6.3355170412140007E-3"/>
    <x v="1"/>
  </r>
  <r>
    <d v="2010-09-28T00:00:00"/>
    <n v="6036.05"/>
    <n v="6049.8"/>
    <n v="5991.3"/>
    <n v="6029.5"/>
    <n v="170651346"/>
    <n v="6860.57"/>
    <x v="10"/>
    <x v="2"/>
    <s v="Tue"/>
    <s v="Sep-2010"/>
    <s v=""/>
    <n v="-6.5500000000001819"/>
    <n v="-1.0851467433172658E-3"/>
    <x v="0"/>
    <n v="-6.1499999999996362"/>
    <n v="-1.0189457639193189E-3"/>
    <x v="1"/>
  </r>
  <r>
    <d v="2010-09-27T00:00:00"/>
    <n v="6018.3"/>
    <n v="6073.5"/>
    <n v="6018.3"/>
    <n v="6035.65"/>
    <n v="166773894"/>
    <n v="6621.37"/>
    <x v="10"/>
    <x v="2"/>
    <s v="Mon"/>
    <s v="Sep-2010"/>
    <s v=""/>
    <n v="17.349999999999454"/>
    <n v="2.8828739012677091E-3"/>
    <x v="0"/>
    <n v="17.349999999999454"/>
    <n v="2.8828739012677091E-3"/>
    <x v="1"/>
  </r>
  <r>
    <d v="2010-09-24T00:00:00"/>
    <n v="5959.45"/>
    <n v="6029.1"/>
    <n v="5951.2"/>
    <n v="6018.3"/>
    <n v="176456881"/>
    <n v="7167.29"/>
    <x v="10"/>
    <x v="2"/>
    <s v="Fri"/>
    <s v="Sep-2010"/>
    <s v=""/>
    <n v="58.850000000000364"/>
    <n v="9.8750723640605026E-3"/>
    <x v="0"/>
    <n v="58.75"/>
    <n v="9.8581268719953683E-3"/>
    <x v="1"/>
  </r>
  <r>
    <d v="2010-09-23T00:00:00"/>
    <n v="5991.05"/>
    <n v="6006.8"/>
    <n v="5932.4"/>
    <n v="5959.55"/>
    <n v="135577520"/>
    <n v="6114.32"/>
    <x v="10"/>
    <x v="2"/>
    <s v="Thu"/>
    <s v="Sep-2010"/>
    <s v="Expiry"/>
    <n v="-31.5"/>
    <n v="-5.2578429490656893E-3"/>
    <x v="0"/>
    <n v="-31.449999999999818"/>
    <n v="-5.2495409781338374E-3"/>
    <x v="1"/>
  </r>
  <r>
    <d v="2010-09-22T00:00:00"/>
    <n v="6008.4"/>
    <n v="6037.4"/>
    <n v="5946.45"/>
    <n v="5991"/>
    <n v="170150328"/>
    <n v="8003"/>
    <x v="10"/>
    <x v="2"/>
    <s v="Wed"/>
    <s v="Sep-2010"/>
    <s v=""/>
    <n v="-17.399999999999636"/>
    <n v="-2.8959456760534645E-3"/>
    <x v="0"/>
    <n v="-18.050000000000182"/>
    <n v="-3.0038025977484261E-3"/>
    <x v="1"/>
  </r>
  <r>
    <d v="2010-09-21T00:00:00"/>
    <n v="5980.5"/>
    <n v="6032.8"/>
    <n v="5961.85"/>
    <n v="6009.05"/>
    <n v="200950471"/>
    <n v="9035.7199999999993"/>
    <x v="10"/>
    <x v="2"/>
    <s v="Tue"/>
    <s v="Sep-2010"/>
    <s v=""/>
    <n v="28.550000000000182"/>
    <n v="4.7738483404397934E-3"/>
    <x v="0"/>
    <n v="28.600000000000364"/>
    <n v="4.7822488274294351E-3"/>
    <x v="1"/>
  </r>
  <r>
    <d v="2010-09-20T00:00:00"/>
    <n v="5885.05"/>
    <n v="5989.5"/>
    <n v="5885.05"/>
    <n v="5980.45"/>
    <n v="193474676"/>
    <n v="7658.35"/>
    <x v="10"/>
    <x v="2"/>
    <s v="Mon"/>
    <s v="Sep-2010"/>
    <s v=""/>
    <n v="95.399999999999636"/>
    <n v="1.6210567454821901E-2"/>
    <x v="2"/>
    <n v="95.5"/>
    <n v="1.6227835410666192E-2"/>
    <x v="0"/>
  </r>
  <r>
    <d v="2010-09-17T00:00:00"/>
    <n v="5828.7"/>
    <n v="5898.4"/>
    <n v="5828.7"/>
    <n v="5884.95"/>
    <n v="211380366"/>
    <n v="7874.33"/>
    <x v="10"/>
    <x v="2"/>
    <s v="Fri"/>
    <s v="Sep-2010"/>
    <s v=""/>
    <n v="56.25"/>
    <n v="9.6505224149467297E-3"/>
    <x v="0"/>
    <n v="56.25"/>
    <n v="9.6505224149467297E-3"/>
    <x v="1"/>
  </r>
  <r>
    <d v="2010-09-16T00:00:00"/>
    <n v="5861.1"/>
    <n v="5901.65"/>
    <n v="5815.8"/>
    <n v="5828.7"/>
    <n v="192466127"/>
    <n v="7830.28"/>
    <x v="10"/>
    <x v="2"/>
    <s v="Thu"/>
    <s v="Sep-2010"/>
    <s v="Expiry"/>
    <n v="-32.400000000000546"/>
    <n v="-5.5279725648769932E-3"/>
    <x v="0"/>
    <n v="-32.25"/>
    <n v="-5.5025209223760656E-3"/>
    <x v="1"/>
  </r>
  <r>
    <d v="2010-09-15T00:00:00"/>
    <n v="5795.25"/>
    <n v="5869.45"/>
    <n v="5792.2"/>
    <n v="5860.95"/>
    <n v="187206098"/>
    <n v="8805.82"/>
    <x v="10"/>
    <x v="2"/>
    <s v="Wed"/>
    <s v="Sep-2010"/>
    <s v=""/>
    <n v="65.699999999999818"/>
    <n v="1.1336870713083961E-2"/>
    <x v="2"/>
    <n v="65.399999999999636"/>
    <n v="1.1284520019670201E-2"/>
    <x v="0"/>
  </r>
  <r>
    <d v="2010-09-14T00:00:00"/>
    <n v="5760.3"/>
    <n v="5838.45"/>
    <n v="5760.3"/>
    <n v="5795.55"/>
    <n v="188426968"/>
    <n v="8111.27"/>
    <x v="10"/>
    <x v="2"/>
    <s v="Tue"/>
    <s v="Sep-2010"/>
    <s v=""/>
    <n v="35.25"/>
    <n v="6.1194729441174933E-3"/>
    <x v="0"/>
    <n v="35.550000000000182"/>
    <n v="6.1718750000000315E-3"/>
    <x v="1"/>
  </r>
  <r>
    <d v="2010-09-13T00:00:00"/>
    <n v="5639.2"/>
    <n v="5770.6"/>
    <n v="5639.2"/>
    <n v="5760"/>
    <n v="152799959"/>
    <n v="7515.79"/>
    <x v="10"/>
    <x v="2"/>
    <s v="Mon"/>
    <s v="Sep-2010"/>
    <s v=""/>
    <n v="120.80000000000018"/>
    <n v="2.1421478223861572E-2"/>
    <x v="1"/>
    <n v="119.94999999999982"/>
    <n v="2.1267541954415266E-2"/>
    <x v="2"/>
  </r>
  <r>
    <d v="2010-09-09T00:00:00"/>
    <n v="5608.3"/>
    <n v="5647.45"/>
    <n v="5608.1"/>
    <n v="5640.05"/>
    <n v="138061072"/>
    <n v="6234.11"/>
    <x v="10"/>
    <x v="2"/>
    <s v="Thu"/>
    <s v="Sep-2010"/>
    <s v="Expiry"/>
    <n v="31.75"/>
    <n v="5.6612520728206404E-3"/>
    <x v="0"/>
    <n v="32.199999999999818"/>
    <n v="5.7419510150948788E-3"/>
    <x v="1"/>
  </r>
  <r>
    <d v="2010-09-08T00:00:00"/>
    <n v="5604.25"/>
    <n v="5625.3"/>
    <n v="5567.75"/>
    <n v="5607.85"/>
    <n v="135333275"/>
    <n v="5689.78"/>
    <x v="10"/>
    <x v="2"/>
    <s v="Wed"/>
    <s v="Sep-2010"/>
    <s v=""/>
    <n v="3.6000000000003638"/>
    <n v="6.423696301914375E-4"/>
    <x v="0"/>
    <n v="3.8500000000003638"/>
    <n v="6.8700927908643184E-4"/>
    <x v="1"/>
  </r>
  <r>
    <d v="2010-09-07T00:00:00"/>
    <n v="5575.9"/>
    <n v="5625.5"/>
    <n v="5571.65"/>
    <n v="5604"/>
    <n v="177476993"/>
    <n v="6050.2"/>
    <x v="10"/>
    <x v="2"/>
    <s v="Tue"/>
    <s v="Sep-2010"/>
    <s v=""/>
    <n v="28.100000000000364"/>
    <n v="5.0395451855306528E-3"/>
    <x v="0"/>
    <n v="27.050000000000182"/>
    <n v="4.8503214122414913E-3"/>
    <x v="1"/>
  </r>
  <r>
    <d v="2010-09-06T00:00:00"/>
    <n v="5479.55"/>
    <n v="5589.4"/>
    <n v="5479.55"/>
    <n v="5576.95"/>
    <n v="158938306"/>
    <n v="6388.26"/>
    <x v="10"/>
    <x v="2"/>
    <s v="Mon"/>
    <s v="Sep-2010"/>
    <s v=""/>
    <n v="97.399999999999636"/>
    <n v="1.7775182268616883E-2"/>
    <x v="2"/>
    <n v="97.550000000000182"/>
    <n v="1.7803044128919258E-2"/>
    <x v="0"/>
  </r>
  <r>
    <d v="2010-09-03T00:00:00"/>
    <n v="5486.3"/>
    <n v="5510.4"/>
    <n v="5473.65"/>
    <n v="5479.4"/>
    <n v="146809469"/>
    <n v="4234.91"/>
    <x v="10"/>
    <x v="2"/>
    <s v="Fri"/>
    <s v="Sep-2010"/>
    <s v=""/>
    <n v="-6.9000000000005457"/>
    <n v="-1.2576782166488427E-3"/>
    <x v="0"/>
    <n v="-6.75"/>
    <n v="-1.2303710252180491E-3"/>
    <x v="1"/>
  </r>
  <r>
    <d v="2010-09-02T00:00:00"/>
    <n v="5471.9"/>
    <n v="5513.95"/>
    <n v="5471.85"/>
    <n v="5486.15"/>
    <n v="159665619"/>
    <n v="5066.3100000000004"/>
    <x v="10"/>
    <x v="2"/>
    <s v="Thu"/>
    <s v="Sep-2010"/>
    <s v="Expiry"/>
    <n v="14.25"/>
    <n v="2.6042142583015044E-3"/>
    <x v="0"/>
    <n v="14.299999999999272"/>
    <n v="2.6133757321562673E-3"/>
    <x v="1"/>
  </r>
  <r>
    <d v="2010-09-01T00:00:00"/>
    <n v="5403.05"/>
    <n v="5478.6"/>
    <n v="5403.05"/>
    <n v="5471.85"/>
    <n v="144228489"/>
    <n v="5883.01"/>
    <x v="10"/>
    <x v="2"/>
    <s v="Wed"/>
    <s v="Sep-2010"/>
    <s v=""/>
    <n v="68.800000000000182"/>
    <n v="1.2733548643821578E-2"/>
    <x v="2"/>
    <n v="69.450000000000728"/>
    <n v="1.2855397601066328E-2"/>
    <x v="0"/>
  </r>
  <r>
    <d v="2010-08-31T00:00:00"/>
    <n v="5413.55"/>
    <n v="5413.9"/>
    <n v="5348.9"/>
    <n v="5402.4"/>
    <n v="157131369"/>
    <n v="6686.31"/>
    <x v="10"/>
    <x v="3"/>
    <s v="Tue"/>
    <s v="Aug-2010"/>
    <s v=""/>
    <n v="-11.150000000000546"/>
    <n v="-2.0596466274441995E-3"/>
    <x v="0"/>
    <n v="-13.050000000000182"/>
    <n v="-2.4097720411046511E-3"/>
    <x v="1"/>
  </r>
  <r>
    <d v="2010-08-30T00:00:00"/>
    <n v="5408.9"/>
    <n v="5469"/>
    <n v="5390.35"/>
    <n v="5415.45"/>
    <n v="113842559"/>
    <n v="4230.08"/>
    <x v="10"/>
    <x v="3"/>
    <s v="Mon"/>
    <s v="Aug-2010"/>
    <s v=""/>
    <n v="6.5500000000001819"/>
    <n v="1.2109671097635716E-3"/>
    <x v="0"/>
    <n v="6.75"/>
    <n v="1.2479893504908758E-3"/>
    <x v="1"/>
  </r>
  <r>
    <d v="2010-08-27T00:00:00"/>
    <n v="5489.6"/>
    <n v="5495.2"/>
    <n v="5391.95"/>
    <n v="5408.7"/>
    <n v="142325823"/>
    <n v="5450.83"/>
    <x v="10"/>
    <x v="3"/>
    <s v="Fri"/>
    <s v="Aug-2010"/>
    <s v=""/>
    <n v="-80.900000000000546"/>
    <n v="-1.4736957155348394E-2"/>
    <x v="2"/>
    <n v="-69.199999999999818"/>
    <n v="-1.2632578177768821E-2"/>
    <x v="0"/>
  </r>
  <r>
    <d v="2010-08-26T00:00:00"/>
    <n v="5462.1"/>
    <n v="5486.55"/>
    <n v="5454.7"/>
    <n v="5477.9"/>
    <n v="186378293"/>
    <n v="7554.18"/>
    <x v="10"/>
    <x v="3"/>
    <s v="Thu"/>
    <s v="Aug-2010"/>
    <s v="Expiry"/>
    <n v="15.799999999999272"/>
    <n v="2.8926603321065654E-3"/>
    <x v="0"/>
    <n v="15.549999999999272"/>
    <n v="2.8467600940985604E-3"/>
    <x v="1"/>
  </r>
  <r>
    <d v="2010-08-25T00:00:00"/>
    <n v="5505.3"/>
    <n v="5506.15"/>
    <n v="5452.55"/>
    <n v="5462.35"/>
    <n v="157764424"/>
    <n v="5517.95"/>
    <x v="10"/>
    <x v="3"/>
    <s v="Wed"/>
    <s v="Aug-2010"/>
    <s v=""/>
    <n v="-42.949999999999818"/>
    <n v="-7.8015730296259632E-3"/>
    <x v="0"/>
    <n v="-42.75"/>
    <n v="-7.7655265117799856E-3"/>
    <x v="1"/>
  </r>
  <r>
    <d v="2010-08-24T00:00:00"/>
    <n v="5541.1"/>
    <n v="5547.25"/>
    <n v="5488.45"/>
    <n v="5505.1"/>
    <n v="139147479"/>
    <n v="5551.14"/>
    <x v="10"/>
    <x v="3"/>
    <s v="Tue"/>
    <s v="Aug-2010"/>
    <s v=""/>
    <n v="-36"/>
    <n v="-6.4969049466712383E-3"/>
    <x v="0"/>
    <n v="-38.399999999999636"/>
    <n v="-6.9270316586993123E-3"/>
    <x v="1"/>
  </r>
  <r>
    <d v="2010-08-23T00:00:00"/>
    <n v="5531.15"/>
    <n v="5549.8"/>
    <n v="5519.4"/>
    <n v="5543.5"/>
    <n v="118735153"/>
    <n v="5263.58"/>
    <x v="10"/>
    <x v="3"/>
    <s v="Mon"/>
    <s v="Aug-2010"/>
    <s v=""/>
    <n v="12.350000000000364"/>
    <n v="2.2328087287454444E-3"/>
    <x v="0"/>
    <n v="12.850000000000364"/>
    <n v="2.3234158733603399E-3"/>
    <x v="1"/>
  </r>
  <r>
    <d v="2010-08-20T00:00:00"/>
    <n v="5540.8"/>
    <n v="5546.6"/>
    <n v="5513.35"/>
    <n v="5530.65"/>
    <n v="144072389"/>
    <n v="5301.98"/>
    <x v="10"/>
    <x v="3"/>
    <s v="Fri"/>
    <s v="Aug-2010"/>
    <s v=""/>
    <n v="-10.150000000000546"/>
    <n v="-1.8318654345943809E-3"/>
    <x v="0"/>
    <n v="-9.5500000000001819"/>
    <n v="-1.7237644850366743E-3"/>
    <x v="1"/>
  </r>
  <r>
    <d v="2010-08-19T00:00:00"/>
    <n v="5478.25"/>
    <n v="5544.7"/>
    <n v="5478.1"/>
    <n v="5540.2"/>
    <n v="167740837"/>
    <n v="5669.59"/>
    <x v="10"/>
    <x v="3"/>
    <s v="Thu"/>
    <s v="Aug-2010"/>
    <s v="Expiry"/>
    <n v="61.949999999999818"/>
    <n v="1.130835577054713E-2"/>
    <x v="2"/>
    <n v="61.050000000000182"/>
    <n v="1.1142239215936812E-2"/>
    <x v="0"/>
  </r>
  <r>
    <d v="2010-08-18T00:00:00"/>
    <n v="5416.25"/>
    <n v="5487.95"/>
    <n v="5416.25"/>
    <n v="5479.15"/>
    <n v="154252402"/>
    <n v="6293.69"/>
    <x v="10"/>
    <x v="3"/>
    <s v="Wed"/>
    <s v="Aug-2010"/>
    <s v=""/>
    <n v="62.899999999999636"/>
    <n v="1.1613201015462661E-2"/>
    <x v="2"/>
    <n v="65"/>
    <n v="1.2005577976228957E-2"/>
    <x v="0"/>
  </r>
  <r>
    <d v="2010-08-17T00:00:00"/>
    <n v="5422.15"/>
    <n v="5443.55"/>
    <n v="5408.8"/>
    <n v="5414.15"/>
    <n v="138282188"/>
    <n v="5458.34"/>
    <x v="10"/>
    <x v="3"/>
    <s v="Tue"/>
    <s v="Aug-2010"/>
    <s v=""/>
    <n v="-8"/>
    <n v="-1.4754294883026107E-3"/>
    <x v="0"/>
    <n v="-4.1500000000005457"/>
    <n v="-7.6592289094375458E-4"/>
    <x v="1"/>
  </r>
  <r>
    <d v="2010-08-16T00:00:00"/>
    <n v="5452.1"/>
    <n v="5465.25"/>
    <n v="5397.4"/>
    <n v="5418.3"/>
    <n v="189453492"/>
    <n v="6283.46"/>
    <x v="10"/>
    <x v="3"/>
    <s v="Mon"/>
    <s v="Aug-2010"/>
    <s v=""/>
    <n v="-33.800000000000182"/>
    <n v="-6.1994460849948054E-3"/>
    <x v="0"/>
    <n v="-33.800000000000182"/>
    <n v="-6.1994460849948054E-3"/>
    <x v="1"/>
  </r>
  <r>
    <d v="2010-08-13T00:00:00"/>
    <n v="5420.65"/>
    <n v="5476.5"/>
    <n v="5415.5"/>
    <n v="5452.1"/>
    <n v="154913632"/>
    <n v="6503.15"/>
    <x v="10"/>
    <x v="3"/>
    <s v="Fri"/>
    <s v="Aug-2010"/>
    <s v=""/>
    <n v="31.450000000000728"/>
    <n v="5.8018872275466468E-3"/>
    <x v="0"/>
    <n v="35.650000000000546"/>
    <n v="6.581801733607907E-3"/>
    <x v="1"/>
  </r>
  <r>
    <d v="2010-08-12T00:00:00"/>
    <n v="5418.7"/>
    <n v="5431.1"/>
    <n v="5372.45"/>
    <n v="5416.45"/>
    <n v="172039387"/>
    <n v="7991.9"/>
    <x v="10"/>
    <x v="3"/>
    <s v="Thu"/>
    <s v="Aug-2010"/>
    <s v="Expiry"/>
    <n v="-2.25"/>
    <n v="-4.1522874490191377E-4"/>
    <x v="0"/>
    <n v="-4.1500000000005457"/>
    <n v="-7.6559790429113852E-4"/>
    <x v="1"/>
  </r>
  <r>
    <d v="2010-08-11T00:00:00"/>
    <n v="5460.7"/>
    <n v="5474.6"/>
    <n v="5412"/>
    <n v="5420.6"/>
    <n v="174632660"/>
    <n v="7684.14"/>
    <x v="10"/>
    <x v="3"/>
    <s v="Wed"/>
    <s v="Aug-2010"/>
    <s v=""/>
    <n v="-40.099999999999454"/>
    <n v="-7.3433808852343936E-3"/>
    <x v="0"/>
    <n v="-40.099999999999454"/>
    <n v="-7.3433808852343936E-3"/>
    <x v="1"/>
  </r>
  <r>
    <d v="2010-08-10T00:00:00"/>
    <n v="5486.8"/>
    <n v="5491.45"/>
    <n v="5445.35"/>
    <n v="5460.7"/>
    <n v="164218108"/>
    <n v="6726.45"/>
    <x v="10"/>
    <x v="3"/>
    <s v="Tue"/>
    <s v="Aug-2010"/>
    <s v=""/>
    <n v="-26.100000000000364"/>
    <n v="-4.7568710359408694E-3"/>
    <x v="0"/>
    <n v="-25.449999999999818"/>
    <n v="-4.638954458044315E-3"/>
    <x v="1"/>
  </r>
  <r>
    <d v="2010-08-09T00:00:00"/>
    <n v="5439.8"/>
    <n v="5492.3"/>
    <n v="5433.25"/>
    <n v="5486.15"/>
    <n v="137005276"/>
    <n v="4943.58"/>
    <x v="10"/>
    <x v="3"/>
    <s v="Mon"/>
    <s v="Aug-2010"/>
    <s v=""/>
    <n v="46.349999999999454"/>
    <n v="8.5205338431558978E-3"/>
    <x v="0"/>
    <n v="46.899999999999636"/>
    <n v="8.6225122948935303E-3"/>
    <x v="1"/>
  </r>
  <r>
    <d v="2010-08-06T00:00:00"/>
    <n v="5448.25"/>
    <n v="5471.9"/>
    <n v="5431.35"/>
    <n v="5439.25"/>
    <n v="116668077"/>
    <n v="4724.6000000000004"/>
    <x v="10"/>
    <x v="3"/>
    <s v="Fri"/>
    <s v="Aug-2010"/>
    <s v=""/>
    <n v="-9"/>
    <n v="-1.6519065755058965E-3"/>
    <x v="0"/>
    <n v="-7.8500000000003638"/>
    <n v="-1.4411338143232846E-3"/>
    <x v="1"/>
  </r>
  <r>
    <d v="2010-08-05T00:00:00"/>
    <n v="5470.15"/>
    <n v="5487.15"/>
    <n v="5443.1"/>
    <n v="5447.1"/>
    <n v="129638121"/>
    <n v="5375.93"/>
    <x v="10"/>
    <x v="3"/>
    <s v="Thu"/>
    <s v="Aug-2010"/>
    <s v="Expiry"/>
    <n v="-23.049999999999272"/>
    <n v="-4.2137784155826209E-3"/>
    <x v="0"/>
    <n v="-20.75"/>
    <n v="-3.7949102480865421E-3"/>
    <x v="1"/>
  </r>
  <r>
    <d v="2010-08-04T00:00:00"/>
    <n v="5441.35"/>
    <n v="5481.9"/>
    <n v="5428.4"/>
    <n v="5467.85"/>
    <n v="120781454"/>
    <n v="5308.01"/>
    <x v="10"/>
    <x v="3"/>
    <s v="Wed"/>
    <s v="Aug-2010"/>
    <s v=""/>
    <n v="26.5"/>
    <n v="4.8701149530906845E-3"/>
    <x v="0"/>
    <n v="28.300000000000182"/>
    <n v="5.2026362474837402E-3"/>
    <x v="1"/>
  </r>
  <r>
    <d v="2010-08-03T00:00:00"/>
    <n v="5432.5"/>
    <n v="5459.2"/>
    <n v="5426.4"/>
    <n v="5439.55"/>
    <n v="130727919"/>
    <n v="5577.95"/>
    <x v="10"/>
    <x v="3"/>
    <s v="Tue"/>
    <s v="Aug-2010"/>
    <s v=""/>
    <n v="7.0500000000001819"/>
    <n v="1.2977450529222609E-3"/>
    <x v="0"/>
    <n v="7.9000000000005457"/>
    <n v="1.4544383382582725E-3"/>
    <x v="1"/>
  </r>
  <r>
    <d v="2010-08-02T00:00:00"/>
    <n v="5369.55"/>
    <n v="5438.85"/>
    <n v="5351.3"/>
    <n v="5431.65"/>
    <n v="104231289"/>
    <n v="5012.55"/>
    <x v="10"/>
    <x v="3"/>
    <s v="Mon"/>
    <s v="Aug-2010"/>
    <s v=""/>
    <n v="62.099999999999454"/>
    <n v="1.1565214962147564E-2"/>
    <x v="2"/>
    <n v="64.049999999999272"/>
    <n v="1.193270735524243E-2"/>
    <x v="0"/>
  </r>
  <r>
    <d v="2010-07-30T00:00:00"/>
    <n v="5408.4"/>
    <n v="5413.25"/>
    <n v="5349.2"/>
    <n v="5367.6"/>
    <n v="131797420"/>
    <n v="5934.09"/>
    <x v="10"/>
    <x v="4"/>
    <s v="Fri"/>
    <s v="Jul-2010"/>
    <s v=""/>
    <n v="-40.799999999999272"/>
    <n v="-7.5438207233191473E-3"/>
    <x v="0"/>
    <n v="-41.299999999999272"/>
    <n v="-7.6355636081272115E-3"/>
    <x v="1"/>
  </r>
  <r>
    <d v="2010-07-29T00:00:00"/>
    <n v="5397.85"/>
    <n v="5415.85"/>
    <n v="5381.55"/>
    <n v="5408.9"/>
    <n v="162309098"/>
    <n v="7592.59"/>
    <x v="10"/>
    <x v="4"/>
    <s v="Thu"/>
    <s v="Jul-2010"/>
    <s v="Expiry"/>
    <n v="11.049999999999272"/>
    <n v="2.0471113498891727E-3"/>
    <x v="0"/>
    <n v="11.349999999999454"/>
    <n v="2.1028059026779659E-3"/>
    <x v="1"/>
  </r>
  <r>
    <d v="2010-07-28T00:00:00"/>
    <n v="5436.1"/>
    <n v="5447.85"/>
    <n v="5386.25"/>
    <n v="5397.55"/>
    <n v="146938758"/>
    <n v="6793.67"/>
    <x v="10"/>
    <x v="4"/>
    <s v="Wed"/>
    <s v="Jul-2010"/>
    <s v=""/>
    <n v="-38.550000000000182"/>
    <n v="-7.0914810249995729E-3"/>
    <x v="0"/>
    <n v="-33.050000000000182"/>
    <n v="-6.0858836960925458E-3"/>
    <x v="1"/>
  </r>
  <r>
    <d v="2010-07-27T00:00:00"/>
    <n v="5420.2"/>
    <n v="5450.95"/>
    <n v="5407.2"/>
    <n v="5430.6"/>
    <n v="155306187"/>
    <n v="7037.79"/>
    <x v="10"/>
    <x v="4"/>
    <s v="Tue"/>
    <s v="Jul-2010"/>
    <s v=""/>
    <n v="10.400000000000546"/>
    <n v="1.9187483856685263E-3"/>
    <x v="0"/>
    <n v="12"/>
    <n v="2.2145941756173178E-3"/>
    <x v="1"/>
  </r>
  <r>
    <d v="2010-07-26T00:00:00"/>
    <n v="5446.55"/>
    <n v="5466.25"/>
    <n v="5409.2"/>
    <n v="5418.6"/>
    <n v="147330374"/>
    <n v="5545.74"/>
    <x v="10"/>
    <x v="4"/>
    <s v="Mon"/>
    <s v="Jul-2010"/>
    <s v=""/>
    <n v="-27.949999999999818"/>
    <n v="-5.1316888672645654E-3"/>
    <x v="0"/>
    <n v="-30.5"/>
    <n v="-5.5972545925015134E-3"/>
    <x v="1"/>
  </r>
  <r>
    <d v="2010-07-23T00:00:00"/>
    <n v="5441.9"/>
    <n v="5477.5"/>
    <n v="5435.15"/>
    <n v="5449.1"/>
    <n v="165925947"/>
    <n v="6466.84"/>
    <x v="10"/>
    <x v="4"/>
    <s v="Fri"/>
    <s v="Jul-2010"/>
    <s v=""/>
    <n v="7.2000000000007276"/>
    <n v="1.3230673110495835E-3"/>
    <x v="0"/>
    <n v="7.1500000000005457"/>
    <n v="1.3138672718419951E-3"/>
    <x v="1"/>
  </r>
  <r>
    <d v="2010-07-22T00:00:00"/>
    <n v="5399.15"/>
    <n v="5447.15"/>
    <n v="5372.2"/>
    <n v="5441.95"/>
    <n v="155995093"/>
    <n v="6239.12"/>
    <x v="10"/>
    <x v="4"/>
    <s v="Thu"/>
    <s v="Jul-2010"/>
    <s v="Expiry"/>
    <n v="42.800000000000182"/>
    <n v="7.9271737217895752E-3"/>
    <x v="0"/>
    <n v="42.599999999999454"/>
    <n v="7.8898385916822307E-3"/>
    <x v="1"/>
  </r>
  <r>
    <d v="2010-07-21T00:00:00"/>
    <n v="5368.85"/>
    <n v="5409.1"/>
    <n v="5368.85"/>
    <n v="5399.35"/>
    <n v="122859037"/>
    <n v="4953.75"/>
    <x v="10"/>
    <x v="4"/>
    <s v="Wed"/>
    <s v="Jul-2010"/>
    <s v=""/>
    <n v="30.5"/>
    <n v="5.6809186324818161E-3"/>
    <x v="0"/>
    <n v="31.350000000000364"/>
    <n v="5.8401639344262974E-3"/>
    <x v="1"/>
  </r>
  <r>
    <d v="2010-07-20T00:00:00"/>
    <n v="5387"/>
    <n v="5416.45"/>
    <n v="5353.6"/>
    <n v="5368"/>
    <n v="121626463"/>
    <n v="4136.6000000000004"/>
    <x v="10"/>
    <x v="4"/>
    <s v="Tue"/>
    <s v="Jul-2010"/>
    <s v=""/>
    <n v="-19"/>
    <n v="-3.5270094672359385E-3"/>
    <x v="0"/>
    <n v="-18.449999999999818"/>
    <n v="-3.425261535890952E-3"/>
    <x v="1"/>
  </r>
  <r>
    <d v="2010-07-19T00:00:00"/>
    <n v="5392.7"/>
    <n v="5409.1"/>
    <n v="5361.5"/>
    <n v="5386.45"/>
    <n v="116584791"/>
    <n v="4686.58"/>
    <x v="10"/>
    <x v="4"/>
    <s v="Mon"/>
    <s v="Jul-2010"/>
    <s v=""/>
    <n v="-6.25"/>
    <n v="-1.1589741687837263E-3"/>
    <x v="0"/>
    <n v="-7.4499999999998181"/>
    <n v="-1.3811898626225586E-3"/>
    <x v="1"/>
  </r>
  <r>
    <d v="2010-07-16T00:00:00"/>
    <n v="5376.65"/>
    <n v="5401.35"/>
    <n v="5374.4"/>
    <n v="5393.9"/>
    <n v="143220575"/>
    <n v="6261.44"/>
    <x v="10"/>
    <x v="4"/>
    <s v="Fri"/>
    <s v="Jul-2010"/>
    <s v=""/>
    <n v="17.25"/>
    <n v="3.2083174467372809E-3"/>
    <x v="0"/>
    <n v="15.149999999999636"/>
    <n v="2.816639553799607E-3"/>
    <x v="1"/>
  </r>
  <r>
    <d v="2010-07-15T00:00:00"/>
    <n v="5387.1"/>
    <n v="5399.2"/>
    <n v="5360.6"/>
    <n v="5378.75"/>
    <n v="155118828"/>
    <n v="6035.97"/>
    <x v="10"/>
    <x v="4"/>
    <s v="Thu"/>
    <s v="Jul-2010"/>
    <s v="Expiry"/>
    <n v="-8.3500000000003638"/>
    <n v="-1.5499990718569107E-3"/>
    <x v="0"/>
    <n v="-7.3999999999996362"/>
    <n v="-1.3738941544516282E-3"/>
    <x v="1"/>
  </r>
  <r>
    <d v="2010-07-14T00:00:00"/>
    <n v="5402"/>
    <n v="5453.45"/>
    <n v="5371.7"/>
    <n v="5386.15"/>
    <n v="211034896"/>
    <n v="7700.69"/>
    <x v="10"/>
    <x v="4"/>
    <s v="Wed"/>
    <s v="Jul-2010"/>
    <s v=""/>
    <n v="-15.850000000000364"/>
    <n v="-2.9340984820437547E-3"/>
    <x v="0"/>
    <n v="-14.5"/>
    <n v="-2.6848620073509672E-3"/>
    <x v="1"/>
  </r>
  <r>
    <d v="2010-07-13T00:00:00"/>
    <n v="5370.2"/>
    <n v="5406.2"/>
    <n v="5357.85"/>
    <n v="5400.65"/>
    <n v="226045986"/>
    <n v="7302.68"/>
    <x v="10"/>
    <x v="4"/>
    <s v="Tue"/>
    <s v="Jul-2010"/>
    <s v=""/>
    <n v="30.449999999999818"/>
    <n v="5.6701798815686228E-3"/>
    <x v="0"/>
    <n v="17.649999999999636"/>
    <n v="3.2788407950956038E-3"/>
    <x v="1"/>
  </r>
  <r>
    <d v="2010-07-12T00:00:00"/>
    <n v="5352.25"/>
    <n v="5402.7"/>
    <n v="5351.6"/>
    <n v="5383"/>
    <n v="189500080"/>
    <n v="6566.28"/>
    <x v="10"/>
    <x v="4"/>
    <s v="Mon"/>
    <s v="Jul-2010"/>
    <s v=""/>
    <n v="30.75"/>
    <n v="5.7452473258909802E-3"/>
    <x v="0"/>
    <n v="30.550000000000182"/>
    <n v="5.7076665825930521E-3"/>
    <x v="1"/>
  </r>
  <r>
    <d v="2010-07-09T00:00:00"/>
    <n v="5297.2"/>
    <n v="5359.05"/>
    <n v="5297.2"/>
    <n v="5352.45"/>
    <n v="216660647"/>
    <n v="6889.1"/>
    <x v="10"/>
    <x v="4"/>
    <s v="Fri"/>
    <s v="Jul-2010"/>
    <s v=""/>
    <n v="55.25"/>
    <n v="1.0430038510911425E-2"/>
    <x v="2"/>
    <n v="55.599999999999454"/>
    <n v="1.0496804704682868E-2"/>
    <x v="0"/>
  </r>
  <r>
    <d v="2010-07-08T00:00:00"/>
    <n v="5242"/>
    <n v="5320.5"/>
    <n v="5242"/>
    <n v="5296.85"/>
    <n v="127297125"/>
    <n v="4878.49"/>
    <x v="10"/>
    <x v="4"/>
    <s v="Thu"/>
    <s v="Jul-2010"/>
    <s v="Expiry"/>
    <n v="54.850000000000364"/>
    <n v="1.0463563525372066E-2"/>
    <x v="2"/>
    <n v="55.75"/>
    <n v="1.0637080002289596E-2"/>
    <x v="0"/>
  </r>
  <r>
    <d v="2010-07-07T00:00:00"/>
    <n v="5293.1"/>
    <n v="5296.75"/>
    <n v="5233.45"/>
    <n v="5241.1000000000004"/>
    <n v="132390232"/>
    <n v="4490.16"/>
    <x v="10"/>
    <x v="4"/>
    <s v="Wed"/>
    <s v="Jul-2010"/>
    <s v=""/>
    <n v="-52"/>
    <n v="-9.8241106345997621E-3"/>
    <x v="0"/>
    <n v="-47.949999999999818"/>
    <n v="-9.0659003034571084E-3"/>
    <x v="1"/>
  </r>
  <r>
    <d v="2010-07-06T00:00:00"/>
    <n v="5236.1000000000004"/>
    <n v="5297.45"/>
    <n v="5231.5"/>
    <n v="5289.05"/>
    <n v="115506191"/>
    <n v="4290.3999999999996"/>
    <x v="10"/>
    <x v="4"/>
    <s v="Tue"/>
    <s v="Jul-2010"/>
    <s v=""/>
    <n v="52.949999999999818"/>
    <n v="1.011248830236241E-2"/>
    <x v="2"/>
    <n v="53.150000000000546"/>
    <n v="1.0151072403980319E-2"/>
    <x v="0"/>
  </r>
  <r>
    <d v="2010-07-05T00:00:00"/>
    <n v="5237"/>
    <n v="5252.75"/>
    <n v="5225.8500000000004"/>
    <n v="5235.8999999999996"/>
    <n v="100621413"/>
    <n v="3333.36"/>
    <x v="10"/>
    <x v="4"/>
    <s v="Mon"/>
    <s v="Jul-2010"/>
    <s v=""/>
    <n v="-1.1000000000003638"/>
    <n v="-2.1004391827389037E-4"/>
    <x v="0"/>
    <n v="-1.2000000000007276"/>
    <n v="-2.2913444463552873E-4"/>
    <x v="1"/>
  </r>
  <r>
    <d v="2010-07-02T00:00:00"/>
    <n v="5251.25"/>
    <n v="5277.25"/>
    <n v="5225.6000000000004"/>
    <n v="5237.1000000000004"/>
    <n v="149979351"/>
    <n v="5158.26"/>
    <x v="10"/>
    <x v="4"/>
    <s v="Fri"/>
    <s v="Jul-2010"/>
    <s v=""/>
    <n v="-14.149999999999636"/>
    <n v="-2.6945965246369221E-3"/>
    <x v="0"/>
    <n v="-14.299999999999272"/>
    <n v="-2.7230833682445202E-3"/>
    <x v="1"/>
  </r>
  <r>
    <d v="2010-07-01T00:00:00"/>
    <n v="5312.05"/>
    <n v="5312.55"/>
    <n v="5232.1000000000004"/>
    <n v="5251.4"/>
    <n v="141430947"/>
    <n v="5489.08"/>
    <x v="10"/>
    <x v="4"/>
    <s v="Thu"/>
    <s v="Jul-2010"/>
    <s v="Expiry"/>
    <n v="-60.650000000000546"/>
    <n v="-1.1417437712371033E-2"/>
    <x v="2"/>
    <n v="-61.100000000000364"/>
    <n v="-1.1501176470588305E-2"/>
    <x v="0"/>
  </r>
  <r>
    <d v="2010-06-30T00:00:00"/>
    <n v="5254.25"/>
    <n v="5320.35"/>
    <n v="5210"/>
    <n v="5312.5"/>
    <n v="183722824"/>
    <n v="7083.92"/>
    <x v="10"/>
    <x v="5"/>
    <s v="Wed"/>
    <s v="Jun-2010"/>
    <s v=""/>
    <n v="58.25"/>
    <n v="1.1086263500975401E-2"/>
    <x v="2"/>
    <n v="56.350000000000364"/>
    <n v="1.072077471152847E-2"/>
    <x v="0"/>
  </r>
  <r>
    <d v="2010-06-29T00:00:00"/>
    <n v="5333.55"/>
    <n v="5334.15"/>
    <n v="5235.8"/>
    <n v="5256.15"/>
    <n v="158720263"/>
    <n v="5859.41"/>
    <x v="10"/>
    <x v="5"/>
    <s v="Tue"/>
    <s v="Jun-2010"/>
    <s v=""/>
    <n v="-77.400000000000546"/>
    <n v="-1.4511910453637923E-2"/>
    <x v="2"/>
    <n v="-77.350000000000364"/>
    <n v="-1.4502671791506584E-2"/>
    <x v="0"/>
  </r>
  <r>
    <d v="2010-06-28T00:00:00"/>
    <n v="5271.1"/>
    <n v="5339.45"/>
    <n v="5270.75"/>
    <n v="5333.5"/>
    <n v="154140414"/>
    <n v="6284.06"/>
    <x v="10"/>
    <x v="5"/>
    <s v="Mon"/>
    <s v="Jun-2010"/>
    <s v=""/>
    <n v="62.399999999999636"/>
    <n v="1.1838136252395066E-2"/>
    <x v="2"/>
    <n v="64.449999999999818"/>
    <n v="1.2231806492631465E-2"/>
    <x v="0"/>
  </r>
  <r>
    <d v="2010-06-25T00:00:00"/>
    <n v="5320.5"/>
    <n v="5320.5"/>
    <n v="5259.9"/>
    <n v="5269.05"/>
    <n v="164967805"/>
    <n v="6750.84"/>
    <x v="10"/>
    <x v="5"/>
    <s v="Fri"/>
    <s v="Jun-2010"/>
    <s v=""/>
    <n v="-51.449999999999818"/>
    <n v="-9.6701437834789614E-3"/>
    <x v="0"/>
    <n v="-51.550000000000182"/>
    <n v="-9.6887569071157729E-3"/>
    <x v="1"/>
  </r>
  <r>
    <d v="2010-06-24T00:00:00"/>
    <n v="5323.25"/>
    <n v="5348.3"/>
    <n v="5284.55"/>
    <n v="5320.6"/>
    <n v="218787111"/>
    <n v="8902.73"/>
    <x v="10"/>
    <x v="5"/>
    <s v="Thu"/>
    <s v="Jun-2010"/>
    <s v="Expiry"/>
    <n v="-2.6499999999996362"/>
    <n v="-4.9781618372228174E-4"/>
    <x v="0"/>
    <n v="-2.5499999999992724"/>
    <n v="-4.7903966636282511E-4"/>
    <x v="1"/>
  </r>
  <r>
    <d v="2010-06-23T00:00:00"/>
    <n v="5316.15"/>
    <n v="5333.3"/>
    <n v="5288.15"/>
    <n v="5323.15"/>
    <n v="150160458"/>
    <n v="5457.95"/>
    <x v="10"/>
    <x v="5"/>
    <s v="Wed"/>
    <s v="Jun-2010"/>
    <s v=""/>
    <n v="7"/>
    <n v="1.3167423793534795E-3"/>
    <x v="0"/>
    <n v="6.5999999999994543"/>
    <n v="1.2414065512408336E-3"/>
    <x v="1"/>
  </r>
  <r>
    <d v="2010-06-22T00:00:00"/>
    <n v="5353.95"/>
    <n v="5354.35"/>
    <n v="5311.05"/>
    <n v="5316.55"/>
    <n v="162043358"/>
    <n v="5453.37"/>
    <x v="10"/>
    <x v="5"/>
    <s v="Tue"/>
    <s v="Jun-2010"/>
    <s v=""/>
    <n v="-37.399999999999636"/>
    <n v="-6.9854966893601244E-3"/>
    <x v="0"/>
    <n v="-36.75"/>
    <n v="-6.8649244391310029E-3"/>
    <x v="1"/>
  </r>
  <r>
    <d v="2010-06-21T00:00:00"/>
    <n v="5266.5"/>
    <n v="5366.75"/>
    <n v="5266.5"/>
    <n v="5353.3"/>
    <n v="186200103"/>
    <n v="6565.17"/>
    <x v="10"/>
    <x v="5"/>
    <s v="Mon"/>
    <s v="Jun-2010"/>
    <s v=""/>
    <n v="86.800000000000182"/>
    <n v="1.6481534225766672E-2"/>
    <x v="2"/>
    <n v="90.699999999999818"/>
    <n v="1.7234826891650481E-2"/>
    <x v="0"/>
  </r>
  <r>
    <d v="2010-06-18T00:00:00"/>
    <n v="5274.95"/>
    <n v="5302.3"/>
    <n v="5245.5"/>
    <n v="5262.6"/>
    <n v="205198165"/>
    <n v="7934.71"/>
    <x v="10"/>
    <x v="5"/>
    <s v="Fri"/>
    <s v="Jun-2010"/>
    <s v=""/>
    <n v="-12.349999999999454"/>
    <n v="-2.341254419473067E-3"/>
    <x v="0"/>
    <n v="-12.25"/>
    <n v="-2.3223409196470039E-3"/>
    <x v="1"/>
  </r>
  <r>
    <d v="2010-06-17T00:00:00"/>
    <n v="5233.6499999999996"/>
    <n v="5285.55"/>
    <n v="5206.55"/>
    <n v="5274.85"/>
    <n v="189953720"/>
    <n v="7662.74"/>
    <x v="10"/>
    <x v="5"/>
    <s v="Thu"/>
    <s v="Jun-2010"/>
    <s v="Expiry"/>
    <n v="41.200000000000728"/>
    <n v="7.8721351255817123E-3"/>
    <x v="0"/>
    <n v="41.5"/>
    <n v="7.9299110512386899E-3"/>
    <x v="1"/>
  </r>
  <r>
    <d v="2010-06-16T00:00:00"/>
    <n v="5225.05"/>
    <n v="5255.65"/>
    <n v="5214.8999999999996"/>
    <n v="5233.3500000000004"/>
    <n v="203727420"/>
    <n v="7283.62"/>
    <x v="10"/>
    <x v="5"/>
    <s v="Wed"/>
    <s v="Jun-2010"/>
    <s v=""/>
    <n v="8.3000000000001819"/>
    <n v="1.5885015454397914E-3"/>
    <x v="0"/>
    <n v="11"/>
    <n v="2.1063314408264477E-3"/>
    <x v="1"/>
  </r>
  <r>
    <d v="2010-06-15T00:00:00"/>
    <n v="5201.3"/>
    <n v="5231.45"/>
    <n v="5171.05"/>
    <n v="5222.3500000000004"/>
    <n v="218930465"/>
    <n v="6642.21"/>
    <x v="10"/>
    <x v="5"/>
    <s v="Tue"/>
    <s v="Jun-2010"/>
    <s v=""/>
    <n v="21.050000000000182"/>
    <n v="4.0470651567877606E-3"/>
    <x v="0"/>
    <n v="24.650000000000546"/>
    <n v="4.7424822517653092E-3"/>
    <x v="1"/>
  </r>
  <r>
    <d v="2010-06-14T00:00:00"/>
    <n v="5120.1499999999996"/>
    <n v="5201.25"/>
    <n v="5120.1499999999996"/>
    <n v="5197.7"/>
    <n v="158831199"/>
    <n v="5616.24"/>
    <x v="10"/>
    <x v="5"/>
    <s v="Mon"/>
    <s v="Jun-2010"/>
    <s v=""/>
    <n v="77.550000000000182"/>
    <n v="1.5146040643340564E-2"/>
    <x v="2"/>
    <n v="78.349999999999454"/>
    <n v="1.5304677351616797E-2"/>
    <x v="0"/>
  </r>
  <r>
    <d v="2010-06-11T00:00:00"/>
    <n v="5078.75"/>
    <n v="5139.05"/>
    <n v="5078.75"/>
    <n v="5119.3500000000004"/>
    <n v="198342050"/>
    <n v="7105.68"/>
    <x v="10"/>
    <x v="5"/>
    <s v="Fri"/>
    <s v="Jun-2010"/>
    <s v=""/>
    <n v="40.600000000000364"/>
    <n v="7.9940930347034925E-3"/>
    <x v="0"/>
    <n v="40.75"/>
    <n v="8.0238648446422228E-3"/>
    <x v="1"/>
  </r>
  <r>
    <d v="2010-06-10T00:00:00"/>
    <n v="4999.6000000000004"/>
    <n v="5085.2"/>
    <n v="4997.6000000000004"/>
    <n v="5078.6000000000004"/>
    <n v="176853398"/>
    <n v="6038.85"/>
    <x v="10"/>
    <x v="5"/>
    <s v="Thu"/>
    <s v="Jun-2010"/>
    <s v="Expiry"/>
    <n v="79"/>
    <n v="1.5801264101128087E-2"/>
    <x v="2"/>
    <n v="78.300000000000182"/>
    <n v="1.5659060456372654E-2"/>
    <x v="0"/>
  </r>
  <r>
    <d v="2010-06-09T00:00:00"/>
    <n v="4985.05"/>
    <n v="5050.6000000000004"/>
    <n v="4980.1000000000004"/>
    <n v="5000.3"/>
    <n v="199912934"/>
    <n v="6619.08"/>
    <x v="10"/>
    <x v="5"/>
    <s v="Wed"/>
    <s v="Jun-2010"/>
    <s v=""/>
    <n v="15.25"/>
    <n v="3.0591468490787452E-3"/>
    <x v="0"/>
    <n v="13.199999999999818"/>
    <n v="2.6468288183513098E-3"/>
    <x v="1"/>
  </r>
  <r>
    <d v="2010-06-08T00:00:00"/>
    <n v="5036.7"/>
    <n v="5071.3500000000004"/>
    <n v="4967.3"/>
    <n v="4987.1000000000004"/>
    <n v="180656558"/>
    <n v="6149.81"/>
    <x v="10"/>
    <x v="5"/>
    <s v="Tue"/>
    <s v="Jun-2010"/>
    <s v=""/>
    <n v="-49.599999999999454"/>
    <n v="-9.8477177517023954E-3"/>
    <x v="0"/>
    <n v="-46.899999999999636"/>
    <n v="-9.3166468017480408E-3"/>
    <x v="1"/>
  </r>
  <r>
    <d v="2010-06-07T00:00:00"/>
    <n v="5132.95"/>
    <n v="5132.95"/>
    <n v="5004.25"/>
    <n v="5034"/>
    <n v="175607171"/>
    <n v="5958.49"/>
    <x v="10"/>
    <x v="5"/>
    <s v="Mon"/>
    <s v="Jun-2010"/>
    <s v=""/>
    <n v="-98.949999999999818"/>
    <n v="-1.9277413573091463E-2"/>
    <x v="2"/>
    <n v="-101.5"/>
    <n v="-1.9764385162106903E-2"/>
    <x v="0"/>
  </r>
  <r>
    <d v="2010-06-04T00:00:00"/>
    <n v="5112.6000000000004"/>
    <n v="5147.8999999999996"/>
    <n v="5091.6000000000004"/>
    <n v="5135.5"/>
    <n v="174561315"/>
    <n v="5755.15"/>
    <x v="10"/>
    <x v="5"/>
    <s v="Fri"/>
    <s v="Jun-2010"/>
    <s v=""/>
    <n v="22.899999999999636"/>
    <n v="4.4791299925673114E-3"/>
    <x v="0"/>
    <n v="25"/>
    <n v="4.8918892476274341E-3"/>
    <x v="1"/>
  </r>
  <r>
    <d v="2010-06-03T00:00:00"/>
    <n v="5020.1499999999996"/>
    <n v="5125.7"/>
    <n v="5020.1499999999996"/>
    <n v="5110.5"/>
    <n v="174606394"/>
    <n v="5784.75"/>
    <x v="10"/>
    <x v="5"/>
    <s v="Thu"/>
    <s v="Jun-2010"/>
    <s v="Expiry"/>
    <n v="90.350000000000364"/>
    <n v="1.7997470195113767E-2"/>
    <x v="2"/>
    <n v="90.649999999999636"/>
    <n v="1.8058308515194604E-2"/>
    <x v="0"/>
  </r>
  <r>
    <d v="2010-06-02T00:00:00"/>
    <n v="4970.75"/>
    <n v="5031.2"/>
    <n v="4967.05"/>
    <n v="5019.8500000000004"/>
    <n v="217930824"/>
    <n v="6768.12"/>
    <x v="10"/>
    <x v="5"/>
    <s v="Wed"/>
    <s v="Jun-2010"/>
    <s v=""/>
    <n v="49.100000000000364"/>
    <n v="9.8777850424986904E-3"/>
    <x v="0"/>
    <n v="49.650000000000546"/>
    <n v="9.9895376443604987E-3"/>
    <x v="1"/>
  </r>
  <r>
    <d v="2010-06-01T00:00:00"/>
    <n v="5086.25"/>
    <n v="5086.95"/>
    <n v="4961.05"/>
    <n v="4970.2"/>
    <n v="183016039"/>
    <n v="6170.85"/>
    <x v="10"/>
    <x v="5"/>
    <s v="Tue"/>
    <s v="Jun-2010"/>
    <s v=""/>
    <n v="-116.05000000000018"/>
    <n v="-2.2816416810027069E-2"/>
    <x v="1"/>
    <n v="-116.10000000000036"/>
    <n v="-2.2826022845683573E-2"/>
    <x v="2"/>
  </r>
  <r>
    <d v="2010-05-31T00:00:00"/>
    <n v="5076.1000000000004"/>
    <n v="5097.6000000000004"/>
    <n v="5038.55"/>
    <n v="5086.3"/>
    <n v="179398969"/>
    <n v="5600.69"/>
    <x v="10"/>
    <x v="6"/>
    <s v="Mon"/>
    <s v="May-2010"/>
    <s v=""/>
    <n v="10.199999999999818"/>
    <n v="2.0094166781583927E-3"/>
    <x v="0"/>
    <n v="19.75"/>
    <n v="3.8981160750412016E-3"/>
    <x v="1"/>
  </r>
  <r>
    <d v="2010-05-28T00:00:00"/>
    <n v="5005.6000000000004"/>
    <n v="5077.25"/>
    <n v="5005.6000000000004"/>
    <n v="5066.55"/>
    <n v="187947940"/>
    <n v="6703.72"/>
    <x v="10"/>
    <x v="6"/>
    <s v="Fri"/>
    <s v="May-2010"/>
    <s v=""/>
    <n v="60.949999999999818"/>
    <n v="1.217636247402905E-2"/>
    <x v="2"/>
    <n v="63.449999999999818"/>
    <n v="1.2682137075013455E-2"/>
    <x v="0"/>
  </r>
  <r>
    <d v="2010-05-27T00:00:00"/>
    <n v="4915.1499999999996"/>
    <n v="5016.6000000000004"/>
    <n v="4897.6000000000004"/>
    <n v="5003.1000000000004"/>
    <n v="238270068"/>
    <n v="9374.65"/>
    <x v="10"/>
    <x v="6"/>
    <s v="Thu"/>
    <s v="May-2010"/>
    <s v="Expiry"/>
    <n v="87.950000000000728"/>
    <n v="1.7893655330966651E-2"/>
    <x v="2"/>
    <n v="85.700000000000728"/>
    <n v="1.7427909057632231E-2"/>
    <x v="0"/>
  </r>
  <r>
    <d v="2010-05-26T00:00:00"/>
    <n v="4807.3"/>
    <n v="4925.45"/>
    <n v="4807.3"/>
    <n v="4917.3999999999996"/>
    <n v="221985114"/>
    <n v="7246.83"/>
    <x v="10"/>
    <x v="6"/>
    <s v="Wed"/>
    <s v="May-2010"/>
    <s v=""/>
    <n v="110.09999999999945"/>
    <n v="2.2902668857778679E-2"/>
    <x v="1"/>
    <n v="110.64999999999964"/>
    <n v="2.3019711863525177E-2"/>
    <x v="2"/>
  </r>
  <r>
    <d v="2010-05-25T00:00:00"/>
    <n v="4945.3"/>
    <n v="4946.6000000000004"/>
    <n v="4786.45"/>
    <n v="4806.75"/>
    <n v="198187219"/>
    <n v="6759.02"/>
    <x v="10"/>
    <x v="6"/>
    <s v="Tue"/>
    <s v="May-2010"/>
    <s v=""/>
    <n v="-138.55000000000018"/>
    <n v="-2.8016500515641151E-2"/>
    <x v="1"/>
    <n v="-137.19999999999982"/>
    <n v="-2.775108971571311E-2"/>
    <x v="2"/>
  </r>
  <r>
    <d v="2010-05-24T00:00:00"/>
    <n v="4944.3"/>
    <n v="5029.55"/>
    <n v="4923.45"/>
    <n v="4943.95"/>
    <n v="184424844"/>
    <n v="6576.57"/>
    <x v="10"/>
    <x v="6"/>
    <s v="Mon"/>
    <s v="May-2010"/>
    <s v=""/>
    <n v="-0.3500000000003638"/>
    <n v="-7.0788584835136171E-5"/>
    <x v="0"/>
    <n v="12.800000000000182"/>
    <n v="2.5957433864311941E-3"/>
    <x v="1"/>
  </r>
  <r>
    <d v="2010-05-21T00:00:00"/>
    <n v="4946.7"/>
    <n v="4946.7"/>
    <n v="4842.3"/>
    <n v="4931.1499999999996"/>
    <n v="230483809"/>
    <n v="7363.95"/>
    <x v="10"/>
    <x v="6"/>
    <s v="Fri"/>
    <s v="May-2010"/>
    <s v=""/>
    <n v="-15.550000000000182"/>
    <n v="-3.1435098146239274E-3"/>
    <x v="0"/>
    <n v="-16.450000000000728"/>
    <n v="-3.3248443689871303E-3"/>
    <x v="1"/>
  </r>
  <r>
    <d v="2010-05-20T00:00:00"/>
    <n v="4924.3"/>
    <n v="4980.25"/>
    <n v="4924.3"/>
    <n v="4947.6000000000004"/>
    <n v="197303335"/>
    <n v="7215.28"/>
    <x v="10"/>
    <x v="6"/>
    <s v="Thu"/>
    <s v="May-2010"/>
    <s v="Expiry"/>
    <n v="23.300000000000182"/>
    <n v="4.73163698393684E-3"/>
    <x v="0"/>
    <n v="27.950000000000728"/>
    <n v="5.6812984663544624E-3"/>
    <x v="1"/>
  </r>
  <r>
    <d v="2010-05-19T00:00:00"/>
    <n v="5065.1000000000004"/>
    <n v="5065.1000000000004"/>
    <n v="4908.1499999999996"/>
    <n v="4919.6499999999996"/>
    <n v="212950386"/>
    <n v="8688.7099999999991"/>
    <x v="10"/>
    <x v="6"/>
    <s v="Wed"/>
    <s v="May-2010"/>
    <s v=""/>
    <n v="-145.45000000000073"/>
    <n v="-2.8716116167499302E-2"/>
    <x v="1"/>
    <n v="-146.55000000000018"/>
    <n v="-2.8927006434803244E-2"/>
    <x v="2"/>
  </r>
  <r>
    <d v="2010-05-18T00:00:00"/>
    <n v="5059.55"/>
    <n v="5105.2"/>
    <n v="5024.25"/>
    <n v="5066.2"/>
    <n v="137027239"/>
    <n v="6336.36"/>
    <x v="10"/>
    <x v="6"/>
    <s v="Tue"/>
    <s v="May-2010"/>
    <s v=""/>
    <n v="6.6499999999996362"/>
    <n v="1.3143461375022751E-3"/>
    <x v="0"/>
    <n v="6.3000000000001819"/>
    <n v="1.2450838949386713E-3"/>
    <x v="1"/>
  </r>
  <r>
    <d v="2010-05-17T00:00:00"/>
    <n v="5093.8999999999996"/>
    <n v="5094.55"/>
    <n v="4966.25"/>
    <n v="5059.8999999999996"/>
    <n v="169306794"/>
    <n v="7203.31"/>
    <x v="10"/>
    <x v="6"/>
    <s v="Mon"/>
    <s v="May-2010"/>
    <s v=""/>
    <n v="-34"/>
    <n v="-6.6746500716543325E-3"/>
    <x v="0"/>
    <n v="-33.600000000000364"/>
    <n v="-6.5966427800138146E-3"/>
    <x v="1"/>
  </r>
  <r>
    <d v="2010-05-14T00:00:00"/>
    <n v="5180.55"/>
    <n v="5192.75"/>
    <n v="5070.95"/>
    <n v="5093.5"/>
    <n v="144381001"/>
    <n v="6094.56"/>
    <x v="10"/>
    <x v="6"/>
    <s v="Fri"/>
    <s v="May-2010"/>
    <s v=""/>
    <n v="-87.050000000000182"/>
    <n v="-1.6803235177732127E-2"/>
    <x v="2"/>
    <n v="-85.399999999999636"/>
    <n v="-1.6489988221436915E-2"/>
    <x v="0"/>
  </r>
  <r>
    <d v="2010-05-13T00:00:00"/>
    <n v="5157.55"/>
    <n v="5212.7"/>
    <n v="5147.95"/>
    <n v="5178.8999999999996"/>
    <n v="179378582"/>
    <n v="6054.24"/>
    <x v="10"/>
    <x v="6"/>
    <s v="Thu"/>
    <s v="May-2010"/>
    <s v="Expiry"/>
    <n v="21.349999999999454"/>
    <n v="4.1395623891187583E-3"/>
    <x v="0"/>
    <n v="22.25"/>
    <n v="4.3148167899702333E-3"/>
    <x v="1"/>
  </r>
  <r>
    <d v="2010-05-12T00:00:00"/>
    <n v="5133.75"/>
    <n v="5172.8500000000004"/>
    <n v="5098.8"/>
    <n v="5156.6499999999996"/>
    <n v="187111358"/>
    <n v="6559.76"/>
    <x v="10"/>
    <x v="6"/>
    <s v="Wed"/>
    <s v="May-2010"/>
    <s v=""/>
    <n v="22.899999999999636"/>
    <n v="4.4606768931092543E-3"/>
    <x v="0"/>
    <n v="20.5"/>
    <n v="3.9913164529852127E-3"/>
    <x v="1"/>
  </r>
  <r>
    <d v="2010-05-11T00:00:00"/>
    <n v="5189.75"/>
    <n v="5206.7"/>
    <n v="5126.5"/>
    <n v="5136.1499999999996"/>
    <n v="168751932"/>
    <n v="6431.69"/>
    <x v="10"/>
    <x v="6"/>
    <s v="Tue"/>
    <s v="May-2010"/>
    <s v=""/>
    <n v="-53.600000000000364"/>
    <n v="-1.0328050484127436E-2"/>
    <x v="2"/>
    <n v="-57.450000000000728"/>
    <n v="-1.1061691312384613E-2"/>
    <x v="0"/>
  </r>
  <r>
    <d v="2010-05-10T00:00:00"/>
    <n v="5026.6000000000004"/>
    <n v="5203.3"/>
    <n v="5026.6000000000004"/>
    <n v="5193.6000000000004"/>
    <n v="191632764"/>
    <n v="7272.87"/>
    <x v="10"/>
    <x v="6"/>
    <s v="Mon"/>
    <s v="May-2010"/>
    <s v=""/>
    <n v="167"/>
    <n v="3.3223252297775833E-2"/>
    <x v="3"/>
    <n v="175.55000000000018"/>
    <n v="3.498370881119163E-2"/>
    <x v="3"/>
  </r>
  <r>
    <d v="2010-05-07T00:00:00"/>
    <n v="5072.3"/>
    <n v="5085.6499999999996"/>
    <n v="4984.6000000000004"/>
    <n v="5018.05"/>
    <n v="233345722"/>
    <n v="8765.2900000000009"/>
    <x v="10"/>
    <x v="6"/>
    <s v="Fri"/>
    <s v="May-2010"/>
    <s v=""/>
    <n v="-54.25"/>
    <n v="-1.0695345306862765E-2"/>
    <x v="2"/>
    <n v="-72.800000000000182"/>
    <n v="-1.4300165984069493E-2"/>
    <x v="0"/>
  </r>
  <r>
    <d v="2010-05-06T00:00:00"/>
    <n v="5124.3999999999996"/>
    <n v="5124.8999999999996"/>
    <n v="5037.75"/>
    <n v="5090.8500000000004"/>
    <n v="192105707"/>
    <n v="6560.7"/>
    <x v="10"/>
    <x v="6"/>
    <s v="Thu"/>
    <s v="May-2010"/>
    <s v="Expiry"/>
    <n v="-33.549999999999272"/>
    <n v="-6.5471079541018018E-3"/>
    <x v="0"/>
    <n v="-34.049999999999272"/>
    <n v="-6.6440320786745645E-3"/>
    <x v="1"/>
  </r>
  <r>
    <d v="2010-05-05T00:00:00"/>
    <n v="5148.3500000000004"/>
    <n v="5148.3500000000004"/>
    <n v="5056.5"/>
    <n v="5124.8999999999996"/>
    <n v="207679138"/>
    <n v="7373.72"/>
    <x v="10"/>
    <x v="6"/>
    <s v="Wed"/>
    <s v="May-2010"/>
    <s v=""/>
    <n v="-23.450000000000728"/>
    <n v="-4.5548573814912985E-3"/>
    <x v="0"/>
    <n v="-23.600000000000364"/>
    <n v="-4.583859376517503E-3"/>
    <x v="1"/>
  </r>
  <r>
    <d v="2010-05-04T00:00:00"/>
    <n v="5223.8999999999996"/>
    <n v="5250.15"/>
    <n v="5134.8500000000004"/>
    <n v="5148.5"/>
    <n v="145539730"/>
    <n v="5782.23"/>
    <x v="10"/>
    <x v="6"/>
    <s v="Tue"/>
    <s v="May-2010"/>
    <s v=""/>
    <n v="-75.399999999999636"/>
    <n v="-1.4433660674974567E-2"/>
    <x v="2"/>
    <n v="-74.25"/>
    <n v="-1.4216648317457278E-2"/>
    <x v="0"/>
  </r>
  <r>
    <d v="2010-05-03T00:00:00"/>
    <n v="5278.4"/>
    <n v="5278.7"/>
    <n v="5210.05"/>
    <n v="5222.75"/>
    <n v="111445668"/>
    <n v="4663.49"/>
    <x v="10"/>
    <x v="6"/>
    <s v="Mon"/>
    <s v="May-2010"/>
    <s v=""/>
    <n v="-55.649999999999636"/>
    <n v="-1.0542967565929002E-2"/>
    <x v="2"/>
    <n v="-55.25"/>
    <n v="-1.0467980295566502E-2"/>
    <x v="0"/>
  </r>
  <r>
    <d v="2010-04-30T00:00:00"/>
    <n v="5254.2"/>
    <n v="5294.8"/>
    <n v="5254.2"/>
    <n v="5278"/>
    <n v="152495257"/>
    <n v="6591.23"/>
    <x v="10"/>
    <x v="7"/>
    <s v="Fri"/>
    <s v="Apr-2010"/>
    <s v=""/>
    <n v="23.800000000000182"/>
    <n v="4.5297095656808232E-3"/>
    <x v="0"/>
    <n v="23.850000000000364"/>
    <n v="4.5392689588230955E-3"/>
    <x v="1"/>
  </r>
  <r>
    <d v="2010-04-29T00:00:00"/>
    <n v="5215.25"/>
    <n v="5264.75"/>
    <n v="5214.8"/>
    <n v="5254.15"/>
    <n v="171683419"/>
    <n v="7264.42"/>
    <x v="10"/>
    <x v="7"/>
    <s v="Thu"/>
    <s v="Apr-2010"/>
    <s v="Expiry"/>
    <n v="38.899999999999636"/>
    <n v="7.4588945879870833E-3"/>
    <x v="0"/>
    <n v="38.699999999999818"/>
    <n v="7.4202609554304653E-3"/>
    <x v="1"/>
  </r>
  <r>
    <d v="2010-04-28T00:00:00"/>
    <n v="5308.2"/>
    <n v="5308.25"/>
    <n v="5202.45"/>
    <n v="5215.45"/>
    <n v="178645117"/>
    <n v="6812.97"/>
    <x v="10"/>
    <x v="7"/>
    <s v="Wed"/>
    <s v="Apr-2010"/>
    <s v=""/>
    <n v="-92.75"/>
    <n v="-1.7472966353942958E-2"/>
    <x v="2"/>
    <n v="-92.900000000000546"/>
    <n v="-1.7500729982009577E-2"/>
    <x v="0"/>
  </r>
  <r>
    <d v="2010-04-27T00:00:00"/>
    <n v="5322.1"/>
    <n v="5330.55"/>
    <n v="5301.4"/>
    <n v="5308.35"/>
    <n v="144428508"/>
    <n v="5684.75"/>
    <x v="10"/>
    <x v="7"/>
    <s v="Tue"/>
    <s v="Apr-2010"/>
    <s v=""/>
    <n v="-13.75"/>
    <n v="-2.5835666372296647E-3"/>
    <x v="0"/>
    <n v="-14.099999999999454"/>
    <n v="-2.6491559338273642E-3"/>
    <x v="1"/>
  </r>
  <r>
    <d v="2010-04-26T00:00:00"/>
    <n v="5299.35"/>
    <n v="5342.35"/>
    <n v="5299.35"/>
    <n v="5322.45"/>
    <n v="127022478"/>
    <n v="5920.48"/>
    <x v="10"/>
    <x v="7"/>
    <s v="Mon"/>
    <s v="Apr-2010"/>
    <s v=""/>
    <n v="23.099999999999454"/>
    <n v="4.35902516346334E-3"/>
    <x v="0"/>
    <n v="18.349999999999454"/>
    <n v="3.4595878659903572E-3"/>
    <x v="1"/>
  </r>
  <r>
    <d v="2010-04-23T00:00:00"/>
    <n v="5269.65"/>
    <n v="5311.05"/>
    <n v="5269.65"/>
    <n v="5304.1"/>
    <n v="154120422"/>
    <n v="6935.25"/>
    <x v="10"/>
    <x v="7"/>
    <s v="Fri"/>
    <s v="Apr-2010"/>
    <s v=""/>
    <n v="34.450000000000728"/>
    <n v="6.537436072604581E-3"/>
    <x v="0"/>
    <n v="34.75"/>
    <n v="6.5947412868759903E-3"/>
    <x v="1"/>
  </r>
  <r>
    <d v="2010-04-22T00:00:00"/>
    <n v="5248.6"/>
    <n v="5331.8"/>
    <n v="5221.1000000000004"/>
    <n v="5269.35"/>
    <n v="180286076"/>
    <n v="8794.67"/>
    <x v="10"/>
    <x v="7"/>
    <s v="Thu"/>
    <s v="Apr-2010"/>
    <s v="Expiry"/>
    <n v="20.75"/>
    <n v="3.95343520176809E-3"/>
    <x v="0"/>
    <n v="24.450000000000728"/>
    <n v="4.6616713378712137E-3"/>
    <x v="1"/>
  </r>
  <r>
    <d v="2010-04-21T00:00:00"/>
    <n v="5230.3"/>
    <n v="5266.3"/>
    <n v="5230.3"/>
    <n v="5244.9"/>
    <n v="196901598"/>
    <n v="6577.43"/>
    <x v="10"/>
    <x v="7"/>
    <s v="Wed"/>
    <s v="Apr-2010"/>
    <s v=""/>
    <n v="14.599999999999454"/>
    <n v="2.7914268779992454E-3"/>
    <x v="0"/>
    <n v="14.799999999999272"/>
    <n v="2.8297738092960502E-3"/>
    <x v="1"/>
  </r>
  <r>
    <d v="2010-04-20T00:00:00"/>
    <n v="5208.3"/>
    <n v="5257.25"/>
    <n v="5208.3"/>
    <n v="5230.1000000000004"/>
    <n v="199478130"/>
    <n v="7155.88"/>
    <x v="10"/>
    <x v="7"/>
    <s v="Tue"/>
    <s v="Apr-2010"/>
    <s v=""/>
    <n v="21.800000000000182"/>
    <n v="4.1856267880114777E-3"/>
    <x v="0"/>
    <n v="26.450000000000728"/>
    <n v="5.0829706071701076E-3"/>
    <x v="1"/>
  </r>
  <r>
    <d v="2010-04-19T00:00:00"/>
    <n v="5279.05"/>
    <n v="5279.05"/>
    <n v="5160.8999999999996"/>
    <n v="5203.6499999999996"/>
    <n v="155321410"/>
    <n v="5791.22"/>
    <x v="10"/>
    <x v="7"/>
    <s v="Mon"/>
    <s v="Apr-2010"/>
    <s v=""/>
    <n v="-75.400000000000546"/>
    <n v="-1.428287286538308E-2"/>
    <x v="2"/>
    <n v="-58.950000000000728"/>
    <n v="-1.1201687378862298E-2"/>
    <x v="0"/>
  </r>
  <r>
    <d v="2010-04-16T00:00:00"/>
    <n v="5273.4"/>
    <n v="5283.05"/>
    <n v="5237.55"/>
    <n v="5262.6"/>
    <n v="151013525"/>
    <n v="5498.97"/>
    <x v="10"/>
    <x v="7"/>
    <s v="Fri"/>
    <s v="Apr-2010"/>
    <s v=""/>
    <n v="-10.799999999999272"/>
    <n v="-2.0480145636589814E-3"/>
    <x v="0"/>
    <n v="-11"/>
    <n v="-2.0858616504854368E-3"/>
    <x v="1"/>
  </r>
  <r>
    <d v="2010-04-15T00:00:00"/>
    <n v="5323.3"/>
    <n v="5373.15"/>
    <n v="5265.3"/>
    <n v="5273.6"/>
    <n v="195013233"/>
    <n v="7702.54"/>
    <x v="10"/>
    <x v="7"/>
    <s v="Thu"/>
    <s v="Apr-2010"/>
    <s v="Expiry"/>
    <n v="-49.699999999999818"/>
    <n v="-9.3363139406007212E-3"/>
    <x v="0"/>
    <n v="-49.349999999999454"/>
    <n v="-9.2711748184746163E-3"/>
    <x v="1"/>
  </r>
  <r>
    <d v="2010-04-13T00:00:00"/>
    <n v="5340.85"/>
    <n v="5356.5"/>
    <n v="5301.7"/>
    <n v="5322.95"/>
    <n v="126581805"/>
    <n v="7839.07"/>
    <x v="10"/>
    <x v="7"/>
    <s v="Tue"/>
    <s v="Apr-2010"/>
    <s v=""/>
    <n v="-17.900000000000546"/>
    <n v="-3.3515264424203162E-3"/>
    <x v="0"/>
    <n v="-16.75"/>
    <n v="-3.1368803490832821E-3"/>
    <x v="1"/>
  </r>
  <r>
    <d v="2010-04-12T00:00:00"/>
    <n v="5354.15"/>
    <n v="5382.15"/>
    <n v="5324.9"/>
    <n v="5339.7"/>
    <n v="134901999"/>
    <n v="5502.8"/>
    <x v="10"/>
    <x v="7"/>
    <s v="Mon"/>
    <s v="Apr-2010"/>
    <s v=""/>
    <n v="-14.449999999999818"/>
    <n v="-2.6988410858866151E-3"/>
    <x v="0"/>
    <n v="-22.050000000000182"/>
    <n v="-4.1124632815778767E-3"/>
    <x v="1"/>
  </r>
  <r>
    <d v="2010-04-09T00:00:00"/>
    <n v="5302.4"/>
    <n v="5377.45"/>
    <n v="5302.25"/>
    <n v="5361.75"/>
    <n v="154497751"/>
    <n v="6207.69"/>
    <x v="10"/>
    <x v="7"/>
    <s v="Fri"/>
    <s v="Apr-2010"/>
    <s v=""/>
    <n v="59.350000000000364"/>
    <n v="1.1193044659022398E-2"/>
    <x v="2"/>
    <n v="57.300000000000182"/>
    <n v="1.0802250940248316E-2"/>
    <x v="0"/>
  </r>
  <r>
    <d v="2010-04-08T00:00:00"/>
    <n v="5376.3"/>
    <n v="5383.65"/>
    <n v="5290.25"/>
    <n v="5304.45"/>
    <n v="156785881"/>
    <n v="5830.63"/>
    <x v="10"/>
    <x v="7"/>
    <s v="Thu"/>
    <s v="Apr-2010"/>
    <s v="Expiry"/>
    <n v="-71.850000000000364"/>
    <n v="-1.3364209586518678E-2"/>
    <x v="2"/>
    <n v="-70.199999999999818"/>
    <n v="-1.3061315620552003E-2"/>
    <x v="0"/>
  </r>
  <r>
    <d v="2010-04-07T00:00:00"/>
    <n v="5365.7"/>
    <n v="5399.65"/>
    <n v="5345.05"/>
    <n v="5374.65"/>
    <n v="166790249"/>
    <n v="6530.95"/>
    <x v="10"/>
    <x v="7"/>
    <s v="Wed"/>
    <s v="Apr-2010"/>
    <s v=""/>
    <n v="8.9499999999998181"/>
    <n v="1.668002310975235E-3"/>
    <x v="0"/>
    <n v="8.6499999999996362"/>
    <n v="1.6120014908683632E-3"/>
    <x v="1"/>
  </r>
  <r>
    <d v="2010-04-06T00:00:00"/>
    <n v="5369.65"/>
    <n v="5388.65"/>
    <n v="5351.7"/>
    <n v="5366"/>
    <n v="147051901"/>
    <n v="5746.95"/>
    <x v="10"/>
    <x v="7"/>
    <s v="Tue"/>
    <s v="Apr-2010"/>
    <s v=""/>
    <n v="-3.6499999999996362"/>
    <n v="-6.7974635218303551E-4"/>
    <x v="0"/>
    <n v="-2.3999999999996362"/>
    <n v="-4.470605767080762E-4"/>
    <x v="1"/>
  </r>
  <r>
    <d v="2010-04-05T00:00:00"/>
    <n v="5291.4"/>
    <n v="5377.55"/>
    <n v="5291.4"/>
    <n v="5368.4"/>
    <n v="132419861"/>
    <n v="5762.97"/>
    <x v="10"/>
    <x v="7"/>
    <s v="Mon"/>
    <s v="Apr-2010"/>
    <s v=""/>
    <n v="77"/>
    <n v="1.4551914427183734E-2"/>
    <x v="2"/>
    <n v="77.899999999999636"/>
    <n v="1.4724506190341109E-2"/>
    <x v="0"/>
  </r>
  <r>
    <d v="2010-04-01T00:00:00"/>
    <n v="5249.2"/>
    <n v="5298.6"/>
    <n v="5249.2"/>
    <n v="5290.5"/>
    <n v="127773261"/>
    <n v="5365.11"/>
    <x v="10"/>
    <x v="7"/>
    <s v="Thu"/>
    <s v="Apr-2010"/>
    <s v="Expiry"/>
    <n v="41.300000000000182"/>
    <n v="7.8678655795169136E-3"/>
    <x v="0"/>
    <n v="41.399999999999636"/>
    <n v="7.8870663542320845E-3"/>
    <x v="1"/>
  </r>
  <r>
    <d v="2010-03-31T00:00:00"/>
    <n v="5260.4"/>
    <n v="5293.9"/>
    <n v="5235.1499999999996"/>
    <n v="5249.1"/>
    <n v="147618695"/>
    <n v="6542.18"/>
    <x v="10"/>
    <x v="8"/>
    <s v="Wed"/>
    <s v="Mar-2010"/>
    <s v=""/>
    <n v="-11.299999999999272"/>
    <n v="-2.1481256178236016E-3"/>
    <x v="0"/>
    <n v="-13.349999999999454"/>
    <n v="-2.5368412051419882E-3"/>
    <x v="1"/>
  </r>
  <r>
    <d v="2010-03-30T00:00:00"/>
    <n v="5302.95"/>
    <n v="5325"/>
    <n v="5251.35"/>
    <n v="5262.45"/>
    <n v="133483766"/>
    <n v="5629.19"/>
    <x v="10"/>
    <x v="8"/>
    <s v="Tue"/>
    <s v="Mar-2010"/>
    <s v=""/>
    <n v="-40.5"/>
    <n v="-7.6372585070573927E-3"/>
    <x v="0"/>
    <n v="-40.400000000000546"/>
    <n v="-7.6185447448071401E-3"/>
    <x v="1"/>
  </r>
  <r>
    <d v="2010-03-29T00:00:00"/>
    <n v="5283.9"/>
    <n v="5329.55"/>
    <n v="5242.1499999999996"/>
    <n v="5302.85"/>
    <n v="132186441"/>
    <n v="6001.64"/>
    <x v="10"/>
    <x v="8"/>
    <s v="Mon"/>
    <s v="Mar-2010"/>
    <s v=""/>
    <n v="18.950000000000728"/>
    <n v="3.5863661310775617E-3"/>
    <x v="0"/>
    <n v="20.850000000000364"/>
    <n v="3.9473684210527002E-3"/>
    <x v="1"/>
  </r>
  <r>
    <d v="2010-03-26T00:00:00"/>
    <n v="5260.55"/>
    <n v="5293.75"/>
    <n v="5260.55"/>
    <n v="5282"/>
    <n v="140965576"/>
    <n v="6366.38"/>
    <x v="10"/>
    <x v="8"/>
    <s v="Fri"/>
    <s v="Mar-2010"/>
    <s v=""/>
    <n v="21.449999999999818"/>
    <n v="4.0775204113637957E-3"/>
    <x v="0"/>
    <n v="21.600000000000364"/>
    <n v="4.1061516234507578E-3"/>
    <x v="1"/>
  </r>
  <r>
    <d v="2010-03-25T00:00:00"/>
    <n v="5225.3"/>
    <n v="5267.3"/>
    <n v="5202.95"/>
    <n v="5260.4"/>
    <n v="207844844"/>
    <n v="9239.93"/>
    <x v="10"/>
    <x v="8"/>
    <s v="Thu"/>
    <s v="Mar-2010"/>
    <s v="Expiry"/>
    <n v="35.099999999999454"/>
    <n v="6.7173176659712274E-3"/>
    <x v="0"/>
    <n v="35.099999999999454"/>
    <n v="6.7173176659712274E-3"/>
    <x v="1"/>
  </r>
  <r>
    <d v="2010-03-23T00:00:00"/>
    <n v="5205.8500000000004"/>
    <n v="5243.6"/>
    <n v="5193.3999999999996"/>
    <n v="5225.3"/>
    <n v="146479804"/>
    <n v="5673.78"/>
    <x v="10"/>
    <x v="8"/>
    <s v="Tue"/>
    <s v="Mar-2010"/>
    <s v=""/>
    <n v="19.449999999999818"/>
    <n v="3.736181411296871E-3"/>
    <x v="0"/>
    <n v="20.100000000000364"/>
    <n v="3.8615230922923933E-3"/>
    <x v="1"/>
  </r>
  <r>
    <d v="2010-03-22T00:00:00"/>
    <n v="5260.95"/>
    <n v="5260.95"/>
    <n v="5187.05"/>
    <n v="5205.2"/>
    <n v="130039411"/>
    <n v="5212.1400000000003"/>
    <x v="10"/>
    <x v="8"/>
    <s v="Mon"/>
    <s v="Mar-2010"/>
    <s v=""/>
    <n v="-55.75"/>
    <n v="-1.0596945418603104E-2"/>
    <x v="2"/>
    <n v="-57.600000000000364"/>
    <n v="-1.0944744242608566E-2"/>
    <x v="0"/>
  </r>
  <r>
    <d v="2010-03-19T00:00:00"/>
    <n v="5246.8"/>
    <n v="5269.95"/>
    <n v="5237.1000000000004"/>
    <n v="5262.8"/>
    <n v="136871848"/>
    <n v="5558.7"/>
    <x v="10"/>
    <x v="8"/>
    <s v="Fri"/>
    <s v="Mar-2010"/>
    <s v=""/>
    <n v="16"/>
    <n v="3.0494777769307004E-3"/>
    <x v="0"/>
    <n v="16.900000000000546"/>
    <n v="3.2215635067387003E-3"/>
    <x v="1"/>
  </r>
  <r>
    <d v="2010-03-18T00:00:00"/>
    <n v="5232.55"/>
    <n v="5255.65"/>
    <n v="5214.3999999999996"/>
    <n v="5245.9"/>
    <n v="160336720"/>
    <n v="5521.68"/>
    <x v="10"/>
    <x v="8"/>
    <s v="Thu"/>
    <s v="Mar-2010"/>
    <s v="Expiry"/>
    <n v="13.349999999999454"/>
    <n v="2.5513373020801433E-3"/>
    <x v="0"/>
    <n v="14"/>
    <n v="2.6758921233203999E-3"/>
    <x v="1"/>
  </r>
  <r>
    <d v="2010-03-17T00:00:00"/>
    <n v="5198.45"/>
    <n v="5260.5"/>
    <n v="5177.1499999999996"/>
    <n v="5231.8999999999996"/>
    <n v="169767105"/>
    <n v="6291.05"/>
    <x v="10"/>
    <x v="8"/>
    <s v="Wed"/>
    <s v="Mar-2010"/>
    <s v=""/>
    <n v="33.449999999999818"/>
    <n v="6.4346103165366254E-3"/>
    <x v="0"/>
    <n v="33.799999999999272"/>
    <n v="6.5023758681055132E-3"/>
    <x v="1"/>
  </r>
  <r>
    <d v="2010-03-16T00:00:00"/>
    <n v="5128.95"/>
    <n v="5209.25"/>
    <n v="5125.7"/>
    <n v="5198.1000000000004"/>
    <n v="120692486"/>
    <n v="5250.18"/>
    <x v="10"/>
    <x v="8"/>
    <s v="Tue"/>
    <s v="Mar-2010"/>
    <s v=""/>
    <n v="69.150000000000546"/>
    <n v="1.3482291697131098E-2"/>
    <x v="2"/>
    <n v="69.200000000000728"/>
    <n v="1.3492171810719791E-2"/>
    <x v="0"/>
  </r>
  <r>
    <d v="2010-03-15T00:00:00"/>
    <n v="5134.45"/>
    <n v="5151.05"/>
    <n v="5101.2"/>
    <n v="5128.8999999999996"/>
    <n v="134878673"/>
    <n v="5301.12"/>
    <x v="10"/>
    <x v="8"/>
    <s v="Mon"/>
    <s v="Mar-2010"/>
    <s v=""/>
    <n v="-5.5500000000001819"/>
    <n v="-1.0809336929953903E-3"/>
    <x v="0"/>
    <n v="-8.1000000000003638"/>
    <n v="-1.5767957952112835E-3"/>
    <x v="1"/>
  </r>
  <r>
    <d v="2010-03-12T00:00:00"/>
    <n v="5131.8"/>
    <n v="5158.1000000000004"/>
    <n v="5122.1000000000004"/>
    <n v="5137"/>
    <n v="152561763"/>
    <n v="5927.11"/>
    <x v="10"/>
    <x v="8"/>
    <s v="Fri"/>
    <s v="Mar-2010"/>
    <s v=""/>
    <n v="5.1999999999998181"/>
    <n v="1.0132896839315285E-3"/>
    <x v="0"/>
    <n v="3.6000000000003638"/>
    <n v="7.0128959364171197E-4"/>
    <x v="1"/>
  </r>
  <r>
    <d v="2010-03-11T00:00:00"/>
    <n v="5116.3500000000004"/>
    <n v="5152.6000000000004"/>
    <n v="5102.1000000000004"/>
    <n v="5133.3999999999996"/>
    <n v="155698046"/>
    <n v="5500.07"/>
    <x v="10"/>
    <x v="8"/>
    <s v="Thu"/>
    <s v="Mar-2010"/>
    <s v="Expiry"/>
    <n v="17.049999999999272"/>
    <n v="3.3324538000721747E-3"/>
    <x v="0"/>
    <n v="17.149999999999636"/>
    <n v="3.3520645003664081E-3"/>
    <x v="1"/>
  </r>
  <r>
    <d v="2010-03-10T00:00:00"/>
    <n v="5101.6000000000004"/>
    <n v="5137.3999999999996"/>
    <n v="5092.05"/>
    <n v="5116.25"/>
    <n v="167174523"/>
    <n v="6445.89"/>
    <x v="10"/>
    <x v="8"/>
    <s v="Wed"/>
    <s v="Mar-2010"/>
    <s v=""/>
    <n v="14.649999999999636"/>
    <n v="2.8716481103966667E-3"/>
    <x v="0"/>
    <n v="14.75"/>
    <n v="2.8913064784867196E-3"/>
    <x v="1"/>
  </r>
  <r>
    <d v="2010-03-09T00:00:00"/>
    <n v="5121.05"/>
    <n v="5131.8"/>
    <n v="5094.3500000000004"/>
    <n v="5101.5"/>
    <n v="158734706"/>
    <n v="6364.07"/>
    <x v="10"/>
    <x v="8"/>
    <s v="Tue"/>
    <s v="Mar-2010"/>
    <s v=""/>
    <n v="-19.550000000000182"/>
    <n v="-3.8175764735747905E-3"/>
    <x v="0"/>
    <n v="-22.5"/>
    <n v="-4.3911007025761121E-3"/>
    <x v="1"/>
  </r>
  <r>
    <d v="2010-03-08T00:00:00"/>
    <n v="5092.1499999999996"/>
    <n v="5147.1000000000004"/>
    <n v="5092.1499999999996"/>
    <n v="5124"/>
    <n v="187964711"/>
    <n v="7130.87"/>
    <x v="10"/>
    <x v="8"/>
    <s v="Mon"/>
    <s v="Mar-2010"/>
    <s v=""/>
    <n v="31.850000000000364"/>
    <n v="6.2547254106812182E-3"/>
    <x v="0"/>
    <n v="35.300000000000182"/>
    <n v="6.9369387073319674E-3"/>
    <x v="1"/>
  </r>
  <r>
    <d v="2010-03-05T00:00:00"/>
    <n v="5080.55"/>
    <n v="5118.6499999999996"/>
    <n v="5068.05"/>
    <n v="5088.7"/>
    <n v="209604746"/>
    <n v="6307.8"/>
    <x v="10"/>
    <x v="8"/>
    <s v="Fri"/>
    <s v="Mar-2010"/>
    <s v=""/>
    <n v="8.1499999999996362"/>
    <n v="1.6041570302427169E-3"/>
    <x v="0"/>
    <n v="8.4499999999998181"/>
    <n v="1.6633039712612211E-3"/>
    <x v="1"/>
  </r>
  <r>
    <d v="2010-03-04T00:00:00"/>
    <n v="5096.95"/>
    <n v="5096.95"/>
    <n v="5049"/>
    <n v="5080.25"/>
    <n v="205104948"/>
    <n v="6826.25"/>
    <x v="10"/>
    <x v="8"/>
    <s v="Thu"/>
    <s v="Mar-2010"/>
    <s v="Expiry"/>
    <n v="-16.699999999999818"/>
    <n v="-3.276469261028619E-3"/>
    <x v="0"/>
    <n v="-7.8500000000003638"/>
    <n v="-1.5428155893163192E-3"/>
    <x v="1"/>
  </r>
  <r>
    <d v="2010-03-03T00:00:00"/>
    <n v="5015.8"/>
    <n v="5093.25"/>
    <n v="5015.1000000000004"/>
    <n v="5088.1000000000004"/>
    <n v="191791765"/>
    <n v="7375.98"/>
    <x v="10"/>
    <x v="8"/>
    <s v="Wed"/>
    <s v="Mar-2010"/>
    <s v=""/>
    <n v="72.300000000000182"/>
    <n v="1.441445033693532E-2"/>
    <x v="2"/>
    <n v="71.100000000000364"/>
    <n v="1.4171815826191023E-2"/>
    <x v="0"/>
  </r>
  <r>
    <d v="2010-03-02T00:00:00"/>
    <n v="4935.6000000000004"/>
    <n v="5029.45"/>
    <n v="4935.3500000000004"/>
    <n v="5017"/>
    <n v="233127111"/>
    <n v="8468.18"/>
    <x v="10"/>
    <x v="8"/>
    <s v="Tue"/>
    <s v="Mar-2010"/>
    <s v=""/>
    <n v="81.399999999999636"/>
    <n v="1.6492422400518604E-2"/>
    <x v="2"/>
    <n v="94.699999999999818"/>
    <n v="1.9238973650529186E-2"/>
    <x v="0"/>
  </r>
  <r>
    <d v="2010-02-26T00:00:00"/>
    <n v="4858.5"/>
    <n v="4992"/>
    <n v="4858.45"/>
    <n v="4922.3"/>
    <n v="341137163"/>
    <n v="10987.94"/>
    <x v="10"/>
    <x v="9"/>
    <s v="Fri"/>
    <s v="Feb-2010"/>
    <s v=""/>
    <n v="63.800000000000182"/>
    <n v="1.3131624987135986E-2"/>
    <x v="2"/>
    <n v="62.550000000000182"/>
    <n v="1.2871032460517554E-2"/>
    <x v="0"/>
  </r>
  <r>
    <d v="2010-02-25T00:00:00"/>
    <n v="4859"/>
    <n v="4880.1499999999996"/>
    <n v="4835.6000000000004"/>
    <n v="4859.75"/>
    <n v="179443119"/>
    <n v="6427.68"/>
    <x v="10"/>
    <x v="9"/>
    <s v="Thu"/>
    <s v="Feb-2010"/>
    <s v="Expiry"/>
    <n v="0.75"/>
    <n v="1.5435274747890512E-4"/>
    <x v="0"/>
    <n v="1.1499999999996362"/>
    <n v="2.3669369777294615E-4"/>
    <x v="1"/>
  </r>
  <r>
    <d v="2010-02-24T00:00:00"/>
    <n v="4869.55"/>
    <n v="4880.55"/>
    <n v="4834.6499999999996"/>
    <n v="4858.6000000000004"/>
    <n v="141213476"/>
    <n v="4842.2299999999996"/>
    <x v="10"/>
    <x v="9"/>
    <s v="Wed"/>
    <s v="Feb-2010"/>
    <s v=""/>
    <n v="-10.949999999999818"/>
    <n v="-2.2486677413723686E-3"/>
    <x v="0"/>
    <n v="-11.449999999999818"/>
    <n v="-2.3511052247923159E-3"/>
    <x v="1"/>
  </r>
  <r>
    <d v="2010-02-23T00:00:00"/>
    <n v="4856.6000000000004"/>
    <n v="4884.1000000000004"/>
    <n v="4833.1499999999996"/>
    <n v="4870.05"/>
    <n v="129233916"/>
    <n v="4617.62"/>
    <x v="10"/>
    <x v="9"/>
    <s v="Tue"/>
    <s v="Feb-2010"/>
    <s v=""/>
    <n v="13.449999999999818"/>
    <n v="2.7694271712720457E-3"/>
    <x v="0"/>
    <n v="13.650000000000546"/>
    <n v="2.8107239930814073E-3"/>
    <x v="1"/>
  </r>
  <r>
    <d v="2010-02-22T00:00:00"/>
    <n v="4849.3500000000004"/>
    <n v="4912.05"/>
    <n v="4845.8999999999996"/>
    <n v="4856.3999999999996"/>
    <n v="149362400"/>
    <n v="4591.6000000000004"/>
    <x v="10"/>
    <x v="9"/>
    <s v="Mon"/>
    <s v="Feb-2010"/>
    <s v=""/>
    <n v="7.0499999999992724"/>
    <n v="1.4538030870115111E-3"/>
    <x v="0"/>
    <n v="11.5"/>
    <n v="2.3736300026832341E-3"/>
    <x v="1"/>
  </r>
  <r>
    <d v="2010-02-19T00:00:00"/>
    <n v="4887.3"/>
    <n v="4887.3"/>
    <n v="4805.55"/>
    <n v="4844.8999999999996"/>
    <n v="194311305"/>
    <n v="5737.99"/>
    <x v="10"/>
    <x v="9"/>
    <s v="Fri"/>
    <s v="Feb-2010"/>
    <s v=""/>
    <n v="-42.400000000000546"/>
    <n v="-8.6755468254456538E-3"/>
    <x v="0"/>
    <n v="-42.850000000000364"/>
    <n v="-8.7668149966754361E-3"/>
    <x v="1"/>
  </r>
  <r>
    <d v="2010-02-18T00:00:00"/>
    <n v="4915.1000000000004"/>
    <n v="4922.05"/>
    <n v="4873.7"/>
    <n v="4887.75"/>
    <n v="193513235"/>
    <n v="5763.98"/>
    <x v="10"/>
    <x v="9"/>
    <s v="Thu"/>
    <s v="Feb-2010"/>
    <s v="Expiry"/>
    <n v="-27.350000000000364"/>
    <n v="-5.5644849545279573E-3"/>
    <x v="0"/>
    <n v="-26.25"/>
    <n v="-5.341880341880342E-3"/>
    <x v="1"/>
  </r>
  <r>
    <d v="2010-02-17T00:00:00"/>
    <n v="4858.6499999999996"/>
    <n v="4929.7"/>
    <n v="4857.6000000000004"/>
    <n v="4914"/>
    <n v="176502266"/>
    <n v="6291.08"/>
    <x v="10"/>
    <x v="9"/>
    <s v="Wed"/>
    <s v="Feb-2010"/>
    <s v=""/>
    <n v="55.350000000000364"/>
    <n v="1.1392053348152339E-2"/>
    <x v="2"/>
    <n v="58.25"/>
    <n v="1.199608711321629E-2"/>
    <x v="0"/>
  </r>
  <r>
    <d v="2010-02-16T00:00:00"/>
    <n v="4801.8"/>
    <n v="4880"/>
    <n v="4791.3500000000004"/>
    <n v="4855.75"/>
    <n v="156011235"/>
    <n v="5240.97"/>
    <x v="10"/>
    <x v="9"/>
    <s v="Tue"/>
    <s v="Feb-2010"/>
    <s v=""/>
    <n v="53.949999999999818"/>
    <n v="1.123537006955721E-2"/>
    <x v="2"/>
    <n v="53.800000000000182"/>
    <n v="1.1203781796978349E-2"/>
    <x v="0"/>
  </r>
  <r>
    <d v="2010-02-15T00:00:00"/>
    <n v="4827.8999999999996"/>
    <n v="4845.6000000000004"/>
    <n v="4783.8999999999996"/>
    <n v="4801.95"/>
    <n v="153758927"/>
    <n v="5004.68"/>
    <x v="10"/>
    <x v="9"/>
    <s v="Mon"/>
    <s v="Feb-2010"/>
    <s v=""/>
    <n v="-25.949999999999818"/>
    <n v="-5.375007767352228E-3"/>
    <x v="0"/>
    <n v="-24.900000000000546"/>
    <n v="-5.158643836042252E-3"/>
    <x v="1"/>
  </r>
  <r>
    <d v="2010-02-11T00:00:00"/>
    <n v="4757.25"/>
    <n v="4843.8"/>
    <n v="4757.25"/>
    <n v="4826.8500000000004"/>
    <n v="142638466"/>
    <n v="4917.21"/>
    <x v="10"/>
    <x v="9"/>
    <s v="Thu"/>
    <s v="Feb-2010"/>
    <s v="Expiry"/>
    <n v="69.600000000000364"/>
    <n v="1.4630301119344236E-2"/>
    <x v="2"/>
    <n v="69.650000000000546"/>
    <n v="1.4640965273690522E-2"/>
    <x v="0"/>
  </r>
  <r>
    <d v="2010-02-10T00:00:00"/>
    <n v="4793"/>
    <n v="4826.8500000000004"/>
    <n v="4748.1000000000004"/>
    <n v="4757.2"/>
    <n v="185053448"/>
    <n v="6196.72"/>
    <x v="10"/>
    <x v="9"/>
    <s v="Wed"/>
    <s v="Feb-2010"/>
    <s v=""/>
    <n v="-35.800000000000182"/>
    <n v="-7.4692259545170421E-3"/>
    <x v="0"/>
    <n v="-35.449999999999818"/>
    <n v="-7.3967429292770845E-3"/>
    <x v="1"/>
  </r>
  <r>
    <d v="2010-02-09T00:00:00"/>
    <n v="4760.55"/>
    <n v="4810.3999999999996"/>
    <n v="4739.3500000000004"/>
    <n v="4792.6499999999996"/>
    <n v="175452494"/>
    <n v="5819.47"/>
    <x v="10"/>
    <x v="9"/>
    <s v="Tue"/>
    <s v="Feb-2010"/>
    <s v=""/>
    <n v="32.099999999999454"/>
    <n v="6.7429183602733828E-3"/>
    <x v="0"/>
    <n v="32.25"/>
    <n v="6.7746407864885307E-3"/>
    <x v="1"/>
  </r>
  <r>
    <d v="2010-02-08T00:00:00"/>
    <n v="4755.3500000000004"/>
    <n v="4799.05"/>
    <n v="4675.3999999999996"/>
    <n v="4760.3999999999996"/>
    <n v="205364363"/>
    <n v="6823.11"/>
    <x v="10"/>
    <x v="9"/>
    <s v="Mon"/>
    <s v="Feb-2010"/>
    <s v=""/>
    <n v="5.0499999999992724"/>
    <n v="1.0619617904043387E-3"/>
    <x v="0"/>
    <n v="3.1499999999996362"/>
    <n v="6.6214724893575827E-4"/>
    <x v="1"/>
  </r>
  <r>
    <d v="2010-02-06T00:00:00"/>
    <n v="4712.75"/>
    <n v="4768.1499999999996"/>
    <n v="4712.75"/>
    <n v="4757.25"/>
    <n v="22091127"/>
    <n v="643.11"/>
    <x v="10"/>
    <x v="9"/>
    <s v="Sat"/>
    <s v="Feb-2010"/>
    <s v=""/>
    <n v="44.5"/>
    <n v="9.4424698954962607E-3"/>
    <x v="0"/>
    <n v="38.600000000000364"/>
    <n v="8.1803058078052764E-3"/>
    <x v="1"/>
  </r>
  <r>
    <d v="2010-02-05T00:00:00"/>
    <n v="4819.6499999999996"/>
    <n v="4827"/>
    <n v="4692.3500000000004"/>
    <n v="4718.6499999999996"/>
    <n v="222362365"/>
    <n v="7609.87"/>
    <x v="10"/>
    <x v="9"/>
    <s v="Fri"/>
    <s v="Feb-2010"/>
    <s v=""/>
    <n v="-101"/>
    <n v="-2.0955878538898055E-2"/>
    <x v="1"/>
    <n v="-126.70000000000073"/>
    <n v="-2.6148781821746771E-2"/>
    <x v="2"/>
  </r>
  <r>
    <d v="2010-02-04T00:00:00"/>
    <n v="4931.3"/>
    <n v="4931.3"/>
    <n v="4832.3500000000004"/>
    <n v="4845.3500000000004"/>
    <n v="167815142"/>
    <n v="6169.35"/>
    <x v="10"/>
    <x v="9"/>
    <s v="Thu"/>
    <s v="Feb-2010"/>
    <s v="Expiry"/>
    <n v="-85.949999999999818"/>
    <n v="-1.7429481069900395E-2"/>
    <x v="2"/>
    <n v="-86.5"/>
    <n v="-1.7539057351703722E-2"/>
    <x v="0"/>
  </r>
  <r>
    <d v="2010-02-03T00:00:00"/>
    <n v="4831"/>
    <n v="4949.1499999999996"/>
    <n v="4831"/>
    <n v="4931.8500000000004"/>
    <n v="163105434"/>
    <n v="6448.29"/>
    <x v="10"/>
    <x v="9"/>
    <s v="Wed"/>
    <s v="Feb-2010"/>
    <s v=""/>
    <n v="100.85000000000036"/>
    <n v="2.0875595114883121E-2"/>
    <x v="1"/>
    <n v="101.75"/>
    <n v="2.1065816442723751E-2"/>
    <x v="2"/>
  </r>
  <r>
    <d v="2010-02-02T00:00:00"/>
    <n v="4907.8500000000004"/>
    <n v="4951.1499999999996"/>
    <n v="4814.1000000000004"/>
    <n v="4830.1000000000004"/>
    <n v="235090748"/>
    <n v="7927.05"/>
    <x v="10"/>
    <x v="9"/>
    <s v="Tue"/>
    <s v="Feb-2010"/>
    <s v=""/>
    <n v="-77.75"/>
    <n v="-1.5841967460293201E-2"/>
    <x v="2"/>
    <n v="-69.599999999999454"/>
    <n v="-1.420495132355031E-2"/>
    <x v="0"/>
  </r>
  <r>
    <d v="2010-02-01T00:00:00"/>
    <n v="4882.05"/>
    <n v="4918.8"/>
    <n v="4827.1499999999996"/>
    <n v="4899.7"/>
    <n v="226819473"/>
    <n v="7255.33"/>
    <x v="10"/>
    <x v="9"/>
    <s v="Mon"/>
    <s v="Feb-2010"/>
    <s v=""/>
    <n v="17.649999999999636"/>
    <n v="3.615284562837258E-3"/>
    <x v="0"/>
    <n v="17.649999999999636"/>
    <n v="3.615284562837258E-3"/>
    <x v="1"/>
  </r>
  <r>
    <d v="2010-01-29T00:00:00"/>
    <n v="4866.1499999999996"/>
    <n v="4893.7"/>
    <n v="4766"/>
    <n v="4882.05"/>
    <n v="265191792"/>
    <n v="10116.629999999999"/>
    <x v="10"/>
    <x v="10"/>
    <s v="Fri"/>
    <s v="Jan-2010"/>
    <s v=""/>
    <n v="15.900000000000546"/>
    <n v="3.2674701766284529E-3"/>
    <x v="0"/>
    <n v="14.800000000000182"/>
    <n v="3.0407314191792452E-3"/>
    <x v="1"/>
  </r>
  <r>
    <d v="2010-01-28T00:00:00"/>
    <n v="4863"/>
    <n v="4929.8999999999996"/>
    <n v="4824.95"/>
    <n v="4867.25"/>
    <n v="275868897"/>
    <n v="10614.04"/>
    <x v="10"/>
    <x v="10"/>
    <s v="Thu"/>
    <s v="Jan-2010"/>
    <s v="Expiry"/>
    <n v="4.25"/>
    <n v="8.7394612379189797E-4"/>
    <x v="0"/>
    <n v="14.149999999999636"/>
    <n v="2.915662154087003E-3"/>
    <x v="1"/>
  </r>
  <r>
    <d v="2010-01-27T00:00:00"/>
    <n v="5008.5"/>
    <n v="5008.5"/>
    <n v="4833.05"/>
    <n v="4853.1000000000004"/>
    <n v="274773820"/>
    <n v="9800.33"/>
    <x v="10"/>
    <x v="10"/>
    <s v="Wed"/>
    <s v="Jan-2010"/>
    <s v=""/>
    <n v="-155.39999999999964"/>
    <n v="-3.1027253668763029E-2"/>
    <x v="3"/>
    <n v="-154.79999999999927"/>
    <n v="-3.0911160366620595E-2"/>
    <x v="3"/>
  </r>
  <r>
    <d v="2010-01-25T00:00:00"/>
    <n v="5034.55"/>
    <n v="5035.7"/>
    <n v="4983.05"/>
    <n v="5007.8999999999996"/>
    <n v="166405391"/>
    <n v="5714.17"/>
    <x v="10"/>
    <x v="10"/>
    <s v="Mon"/>
    <s v="Jan-2010"/>
    <s v=""/>
    <n v="-26.650000000000546"/>
    <n v="-5.2934224508646346E-3"/>
    <x v="0"/>
    <n v="-28.100000000000364"/>
    <n v="-5.5798252581414545E-3"/>
    <x v="1"/>
  </r>
  <r>
    <d v="2010-01-22T00:00:00"/>
    <n v="5094.1499999999996"/>
    <n v="5094.1499999999996"/>
    <n v="4954.8500000000004"/>
    <n v="5036"/>
    <n v="270251977"/>
    <n v="10414.08"/>
    <x v="10"/>
    <x v="10"/>
    <s v="Fri"/>
    <s v="Jan-2010"/>
    <s v=""/>
    <n v="-58.149999999999636"/>
    <n v="-1.1415054523325705E-2"/>
    <x v="2"/>
    <n v="-58.149999999999636"/>
    <n v="-1.1415054523325705E-2"/>
    <x v="0"/>
  </r>
  <r>
    <d v="2010-01-21T00:00:00"/>
    <n v="5220.2"/>
    <n v="5220.3500000000004"/>
    <n v="5085.45"/>
    <n v="5094.1499999999996"/>
    <n v="190009431"/>
    <n v="7943.76"/>
    <x v="10"/>
    <x v="10"/>
    <s v="Thu"/>
    <s v="Jan-2010"/>
    <s v="Expiry"/>
    <n v="-126.05000000000018"/>
    <n v="-2.4146584422052829E-2"/>
    <x v="1"/>
    <n v="-127.55000000000018"/>
    <n v="-2.4426910776184037E-2"/>
    <x v="2"/>
  </r>
  <r>
    <d v="2010-01-20T00:00:00"/>
    <n v="5226.1000000000004"/>
    <n v="5256.7"/>
    <n v="5201.3999999999996"/>
    <n v="5221.7"/>
    <n v="167867201"/>
    <n v="7170.51"/>
    <x v="10"/>
    <x v="10"/>
    <s v="Wed"/>
    <s v="Jan-2010"/>
    <s v=""/>
    <n v="-4.4000000000005457"/>
    <n v="-8.4192801515480865E-4"/>
    <x v="0"/>
    <n v="-3.9499999999998181"/>
    <n v="-7.5588682747597304E-4"/>
    <x v="1"/>
  </r>
  <r>
    <d v="2010-01-19T00:00:00"/>
    <n v="5274.2"/>
    <n v="5287.8"/>
    <n v="5218.6499999999996"/>
    <n v="5225.6499999999996"/>
    <n v="141424524"/>
    <n v="6197.52"/>
    <x v="10"/>
    <x v="10"/>
    <s v="Tue"/>
    <s v="Jan-2010"/>
    <s v=""/>
    <n v="-48.550000000000182"/>
    <n v="-9.205187516590229E-3"/>
    <x v="0"/>
    <n v="-49.200000000000728"/>
    <n v="-9.3272794487048397E-3"/>
    <x v="1"/>
  </r>
  <r>
    <d v="2010-01-18T00:00:00"/>
    <n v="5253.65"/>
    <n v="5292.5"/>
    <n v="5228.95"/>
    <n v="5274.85"/>
    <n v="153687597"/>
    <n v="6659.87"/>
    <x v="10"/>
    <x v="10"/>
    <s v="Mon"/>
    <s v="Jan-2010"/>
    <s v=""/>
    <n v="21.200000000000728"/>
    <n v="4.035289750935203E-3"/>
    <x v="0"/>
    <n v="22.650000000000546"/>
    <n v="4.3124785804045064E-3"/>
    <x v="1"/>
  </r>
  <r>
    <d v="2010-01-15T00:00:00"/>
    <n v="5259.9"/>
    <n v="5279.85"/>
    <n v="5242.45"/>
    <n v="5252.2"/>
    <n v="167242355"/>
    <n v="6927.87"/>
    <x v="10"/>
    <x v="10"/>
    <s v="Fri"/>
    <s v="Jan-2010"/>
    <s v=""/>
    <n v="-7.6999999999998181"/>
    <n v="-1.4639061579117128E-3"/>
    <x v="0"/>
    <n v="-7.6999999999998181"/>
    <n v="-1.4639061579117128E-3"/>
    <x v="1"/>
  </r>
  <r>
    <d v="2010-01-14T00:00:00"/>
    <n v="5234.5"/>
    <n v="5272.85"/>
    <n v="5232.5"/>
    <n v="5259.9"/>
    <n v="171282618"/>
    <n v="7824.43"/>
    <x v="10"/>
    <x v="10"/>
    <s v="Thu"/>
    <s v="Jan-2010"/>
    <s v="Expiry"/>
    <n v="25.399999999999636"/>
    <n v="4.8524214347119374E-3"/>
    <x v="0"/>
    <n v="25.949999999999818"/>
    <n v="4.9580145014759061E-3"/>
    <x v="1"/>
  </r>
  <r>
    <d v="2010-01-13T00:00:00"/>
    <n v="5212.6000000000004"/>
    <n v="5239.2"/>
    <n v="5169.55"/>
    <n v="5233.95"/>
    <n v="200774550"/>
    <n v="8430.48"/>
    <x v="10"/>
    <x v="10"/>
    <s v="Wed"/>
    <s v="Jan-2010"/>
    <s v=""/>
    <n v="21.349999999999454"/>
    <n v="4.0958446840347338E-3"/>
    <x v="0"/>
    <n v="23.550000000000182"/>
    <n v="4.51980654076466E-3"/>
    <x v="1"/>
  </r>
  <r>
    <d v="2010-01-12T00:00:00"/>
    <n v="5251.1"/>
    <n v="5300.5"/>
    <n v="5200.95"/>
    <n v="5210.3999999999996"/>
    <n v="206748015"/>
    <n v="8648.49"/>
    <x v="10"/>
    <x v="10"/>
    <s v="Tue"/>
    <s v="Jan-2010"/>
    <s v=""/>
    <n v="-40.700000000000728"/>
    <n v="-7.7507569842510567E-3"/>
    <x v="0"/>
    <n v="-39"/>
    <n v="-7.4294205052005948E-3"/>
    <x v="1"/>
  </r>
  <r>
    <d v="2010-01-11T00:00:00"/>
    <n v="5263.8"/>
    <n v="5287.2"/>
    <n v="5227.8"/>
    <n v="5249.4"/>
    <n v="238011959"/>
    <n v="11080.55"/>
    <x v="10"/>
    <x v="10"/>
    <s v="Mon"/>
    <s v="Jan-2010"/>
    <s v=""/>
    <n v="-14.400000000000546"/>
    <n v="-2.7356662487177598E-3"/>
    <x v="0"/>
    <n v="4.6499999999996362"/>
    <n v="8.8660088660081726E-4"/>
    <x v="1"/>
  </r>
  <r>
    <d v="2010-01-08T00:00:00"/>
    <n v="5264.25"/>
    <n v="5276.75"/>
    <n v="5234.7"/>
    <n v="5244.75"/>
    <n v="201910800"/>
    <n v="7777.04"/>
    <x v="10"/>
    <x v="10"/>
    <s v="Fri"/>
    <s v="Jan-2010"/>
    <s v=""/>
    <n v="-19.5"/>
    <n v="-3.7042313719903119E-3"/>
    <x v="0"/>
    <n v="-18.350000000000364"/>
    <n v="-3.4865383519219399E-3"/>
    <x v="1"/>
  </r>
  <r>
    <d v="2010-01-07T00:00:00"/>
    <n v="5281.8"/>
    <n v="5302.55"/>
    <n v="5244.75"/>
    <n v="5263.1"/>
    <n v="181246734"/>
    <n v="6890.99"/>
    <x v="10"/>
    <x v="10"/>
    <s v="Thu"/>
    <s v="Jan-2010"/>
    <s v="Expiry"/>
    <n v="-18.699999999999818"/>
    <n v="-3.5404596917717099E-3"/>
    <x v="0"/>
    <n v="-18.699999999999818"/>
    <n v="-3.5404596917717099E-3"/>
    <x v="1"/>
  </r>
  <r>
    <d v="2010-01-06T00:00:00"/>
    <n v="5278.15"/>
    <n v="5310.85"/>
    <n v="5260.05"/>
    <n v="5281.8"/>
    <n v="216147837"/>
    <n v="7892.6"/>
    <x v="10"/>
    <x v="10"/>
    <s v="Wed"/>
    <s v="Jan-2010"/>
    <s v=""/>
    <n v="3.6500000000005457"/>
    <n v="6.9153017629293326E-4"/>
    <x v="0"/>
    <n v="3.9000000000005457"/>
    <n v="7.389302563520616E-4"/>
    <x v="1"/>
  </r>
  <r>
    <d v="2010-01-05T00:00:00"/>
    <n v="5277.15"/>
    <n v="5288.35"/>
    <n v="5242.3999999999996"/>
    <n v="5277.9"/>
    <n v="240844424"/>
    <n v="7969.62"/>
    <x v="10"/>
    <x v="10"/>
    <s v="Tue"/>
    <s v="Jan-2010"/>
    <s v=""/>
    <n v="0.75"/>
    <n v="1.4212216821579831E-4"/>
    <x v="0"/>
    <n v="45.699999999999818"/>
    <n v="8.7343755972630679E-3"/>
    <x v="1"/>
  </r>
  <r>
    <d v="2010-01-04T00:00:00"/>
    <n v="5200.8999999999996"/>
    <n v="5238.45"/>
    <n v="5167.1000000000004"/>
    <n v="5232.2"/>
    <n v="148652424"/>
    <n v="6531.61"/>
    <x v="10"/>
    <x v="10"/>
    <s v="Mon"/>
    <s v="Jan-2010"/>
    <s v=""/>
    <n v="31.300000000000182"/>
    <n v="6.0181891595685712E-3"/>
    <x v="0"/>
    <n v="31.149999999999636"/>
    <n v="5.9891752626872715E-3"/>
    <x v="1"/>
  </r>
  <r>
    <d v="2009-12-31T00:00:00"/>
    <n v="5171.2"/>
    <n v="5221.8500000000004"/>
    <n v="5168.75"/>
    <n v="5201.05"/>
    <n v="188092940"/>
    <n v="7236.94"/>
    <x v="11"/>
    <x v="11"/>
    <s v="Thu"/>
    <s v="Dec-2009"/>
    <s v="Expiry"/>
    <n v="29.850000000000364"/>
    <n v="5.772354579207991E-3"/>
    <x v="0"/>
    <n v="31.600000000000364"/>
    <n v="6.112835988354731E-3"/>
    <x v="1"/>
  </r>
  <r>
    <d v="2009-12-30T00:00:00"/>
    <n v="5188.75"/>
    <n v="5197.05"/>
    <n v="5160.1000000000004"/>
    <n v="5169.45"/>
    <n v="147546797"/>
    <n v="4922.1400000000003"/>
    <x v="11"/>
    <x v="11"/>
    <s v="Wed"/>
    <s v="Dec-2009"/>
    <s v=""/>
    <n v="-19.300000000000182"/>
    <n v="-3.7195856420140076E-3"/>
    <x v="0"/>
    <n v="-18.5"/>
    <n v="-3.5659557243227094E-3"/>
    <x v="1"/>
  </r>
  <r>
    <d v="2009-12-29T00:00:00"/>
    <n v="5180.75"/>
    <n v="5214.6000000000004"/>
    <n v="5175.8500000000004"/>
    <n v="5187.95"/>
    <n v="160527908"/>
    <n v="5480.14"/>
    <x v="11"/>
    <x v="11"/>
    <s v="Tue"/>
    <s v="Dec-2009"/>
    <s v=""/>
    <n v="7.1999999999998181"/>
    <n v="1.3897601698595412E-3"/>
    <x v="0"/>
    <n v="9.5500000000001819"/>
    <n v="1.8441989803800753E-3"/>
    <x v="1"/>
  </r>
  <r>
    <d v="2009-12-24T00:00:00"/>
    <n v="5144.8"/>
    <n v="5197.8999999999996"/>
    <n v="5129.05"/>
    <n v="5178.3999999999996"/>
    <n v="202176013"/>
    <n v="6459.65"/>
    <x v="11"/>
    <x v="11"/>
    <s v="Thu"/>
    <s v="Dec-2009"/>
    <s v="Expiry"/>
    <n v="33.599999999999454"/>
    <n v="6.5308661172444899E-3"/>
    <x v="0"/>
    <n v="33.799999999999272"/>
    <n v="6.5699957236712804E-3"/>
    <x v="1"/>
  </r>
  <r>
    <d v="2009-12-23T00:00:00"/>
    <n v="4990.05"/>
    <n v="5150.6000000000004"/>
    <n v="4990.05"/>
    <n v="5144.6000000000004"/>
    <n v="250734148"/>
    <n v="7599.02"/>
    <x v="11"/>
    <x v="11"/>
    <s v="Wed"/>
    <s v="Dec-2009"/>
    <s v=""/>
    <n v="154.55000000000018"/>
    <n v="3.097163355076606E-2"/>
    <x v="3"/>
    <n v="158.75"/>
    <n v="3.1840107504236985E-2"/>
    <x v="3"/>
  </r>
  <r>
    <d v="2009-12-22T00:00:00"/>
    <n v="4953.3500000000004"/>
    <n v="4997.3"/>
    <n v="4953.3500000000004"/>
    <n v="4985.8500000000004"/>
    <n v="164377140"/>
    <n v="5249.29"/>
    <x v="11"/>
    <x v="11"/>
    <s v="Tue"/>
    <s v="Dec-2009"/>
    <s v=""/>
    <n v="32.5"/>
    <n v="6.5612161466482273E-3"/>
    <x v="0"/>
    <n v="33.25"/>
    <n v="6.7136453579937803E-3"/>
    <x v="1"/>
  </r>
  <r>
    <d v="2009-12-21T00:00:00"/>
    <n v="4983.6499999999996"/>
    <n v="4997.8500000000004"/>
    <n v="4943.95"/>
    <n v="4952.6000000000004"/>
    <n v="168156865"/>
    <n v="6022.7"/>
    <x v="11"/>
    <x v="11"/>
    <s v="Mon"/>
    <s v="Dec-2009"/>
    <s v=""/>
    <n v="-31.049999999999272"/>
    <n v="-6.2303733207587364E-3"/>
    <x v="0"/>
    <n v="-35.099999999999454"/>
    <n v="-7.0373117869959008E-3"/>
    <x v="1"/>
  </r>
  <r>
    <d v="2009-12-18T00:00:00"/>
    <n v="5042"/>
    <n v="5043.3999999999996"/>
    <n v="4979.05"/>
    <n v="4987.7"/>
    <n v="199329425"/>
    <n v="6833.57"/>
    <x v="11"/>
    <x v="11"/>
    <s v="Fri"/>
    <s v="Dec-2009"/>
    <s v=""/>
    <n v="-54.300000000000182"/>
    <n v="-1.0769535898453031E-2"/>
    <x v="2"/>
    <n v="-54.050000000000182"/>
    <n v="-1.0720483958942864E-2"/>
    <x v="0"/>
  </r>
  <r>
    <d v="2009-12-17T00:00:00"/>
    <n v="5046.6499999999996"/>
    <n v="5064.2"/>
    <n v="5013.1499999999996"/>
    <n v="5041.75"/>
    <n v="219465268"/>
    <n v="7063.39"/>
    <x v="11"/>
    <x v="11"/>
    <s v="Thu"/>
    <s v="Dec-2009"/>
    <s v="Expiry"/>
    <n v="-4.8999999999996362"/>
    <n v="-9.7094111935633277E-4"/>
    <x v="0"/>
    <n v="-0.3000000000001819"/>
    <n v="-5.9499608294281469E-5"/>
    <x v="1"/>
  </r>
  <r>
    <d v="2009-12-16T00:00:00"/>
    <n v="5032.95"/>
    <n v="5067.25"/>
    <n v="5001.8"/>
    <n v="5042.05"/>
    <n v="202112014"/>
    <n v="7124.61"/>
    <x v="11"/>
    <x v="11"/>
    <s v="Wed"/>
    <s v="Dec-2009"/>
    <s v=""/>
    <n v="9.1000000000003638"/>
    <n v="1.8080847216841742E-3"/>
    <x v="0"/>
    <n v="9"/>
    <n v="1.7881801293450294E-3"/>
    <x v="1"/>
  </r>
  <r>
    <d v="2009-12-15T00:00:00"/>
    <n v="5105.75"/>
    <n v="5129.45"/>
    <n v="5018.25"/>
    <n v="5033.05"/>
    <n v="198962362"/>
    <n v="7220.77"/>
    <x v="11"/>
    <x v="11"/>
    <s v="Tue"/>
    <s v="Dec-2009"/>
    <s v=""/>
    <n v="-72.699999999999818"/>
    <n v="-1.4238848357244248E-2"/>
    <x v="2"/>
    <n v="-72.649999999999636"/>
    <n v="-1.4229194821473968E-2"/>
    <x v="0"/>
  </r>
  <r>
    <d v="2009-12-14T00:00:00"/>
    <n v="5117.45"/>
    <n v="5156.7"/>
    <n v="5090.1499999999996"/>
    <n v="5105.7"/>
    <n v="171684929"/>
    <n v="6543.06"/>
    <x v="11"/>
    <x v="11"/>
    <s v="Mon"/>
    <s v="Dec-2009"/>
    <s v=""/>
    <n v="-11.75"/>
    <n v="-2.2960654232088247E-3"/>
    <x v="0"/>
    <n v="-11.600000000000364"/>
    <n v="-2.2668203935669912E-3"/>
    <x v="1"/>
  </r>
  <r>
    <d v="2009-12-11T00:00:00"/>
    <n v="5136.05"/>
    <n v="5182.55"/>
    <n v="5088.3999999999996"/>
    <n v="5117.3"/>
    <n v="207026470"/>
    <n v="7248.57"/>
    <x v="11"/>
    <x v="11"/>
    <s v="Fri"/>
    <s v="Dec-2009"/>
    <s v=""/>
    <n v="-18.75"/>
    <n v="-3.6506653946125913E-3"/>
    <x v="0"/>
    <n v="-17.349999999999454"/>
    <n v="-3.3790034374299037E-3"/>
    <x v="1"/>
  </r>
  <r>
    <d v="2009-12-10T00:00:00"/>
    <n v="5112.3999999999996"/>
    <n v="5146.45"/>
    <n v="5084.6499999999996"/>
    <n v="5134.6499999999996"/>
    <n v="212775673"/>
    <n v="7096.21"/>
    <x v="11"/>
    <x v="11"/>
    <s v="Thu"/>
    <s v="Dec-2009"/>
    <s v="Expiry"/>
    <n v="22.25"/>
    <n v="4.3521633674986314E-3"/>
    <x v="0"/>
    <n v="22.649999999999636"/>
    <n v="4.4307511737088487E-3"/>
    <x v="1"/>
  </r>
  <r>
    <d v="2009-12-09T00:00:00"/>
    <n v="5147.6499999999996"/>
    <n v="5147.6499999999996"/>
    <n v="5090.6000000000004"/>
    <n v="5112"/>
    <n v="240039269"/>
    <n v="7722.75"/>
    <x v="11"/>
    <x v="11"/>
    <s v="Wed"/>
    <s v="Dec-2009"/>
    <s v=""/>
    <n v="-35.649999999999636"/>
    <n v="-6.9254902722600872E-3"/>
    <x v="0"/>
    <n v="-35.949999999999818"/>
    <n v="-6.9833623092687026E-3"/>
    <x v="1"/>
  </r>
  <r>
    <d v="2009-12-08T00:00:00"/>
    <n v="5068.55"/>
    <n v="5152.55"/>
    <n v="5058.8999999999996"/>
    <n v="5147.95"/>
    <n v="222744006"/>
    <n v="7547.17"/>
    <x v="11"/>
    <x v="11"/>
    <s v="Tue"/>
    <s v="Dec-2009"/>
    <s v=""/>
    <n v="79.399999999999636"/>
    <n v="1.5665229700801933E-2"/>
    <x v="2"/>
    <n v="81.25"/>
    <n v="1.6036078710008488E-2"/>
    <x v="0"/>
  </r>
  <r>
    <d v="2009-12-07T00:00:00"/>
    <n v="5108.8500000000004"/>
    <n v="5131.3"/>
    <n v="5051.55"/>
    <n v="5066.7"/>
    <n v="213116933"/>
    <n v="6588.43"/>
    <x v="11"/>
    <x v="11"/>
    <s v="Mon"/>
    <s v="Dec-2009"/>
    <s v=""/>
    <n v="-42.150000000000546"/>
    <n v="-8.2503890307996011E-3"/>
    <x v="0"/>
    <n v="-42.199999999999818"/>
    <n v="-8.2600951281097349E-3"/>
    <x v="1"/>
  </r>
  <r>
    <d v="2009-12-04T00:00:00"/>
    <n v="5131.7"/>
    <n v="5161.8"/>
    <n v="5081.8500000000004"/>
    <n v="5108.8999999999996"/>
    <n v="207469832"/>
    <n v="6960.55"/>
    <x v="11"/>
    <x v="11"/>
    <s v="Fri"/>
    <s v="Dec-2009"/>
    <s v=""/>
    <n v="-22.800000000000182"/>
    <n v="-4.4429721145040008E-3"/>
    <x v="0"/>
    <n v="-22.800000000000182"/>
    <n v="-4.4429721145040008E-3"/>
    <x v="1"/>
  </r>
  <r>
    <d v="2009-12-03T00:00:00"/>
    <n v="5124.55"/>
    <n v="5181"/>
    <n v="5106.6000000000004"/>
    <n v="5131.7"/>
    <n v="225726200"/>
    <n v="7683.05"/>
    <x v="11"/>
    <x v="11"/>
    <s v="Thu"/>
    <s v="Dec-2009"/>
    <s v="Expiry"/>
    <n v="7.1499999999996362"/>
    <n v="1.3952444604891426E-3"/>
    <x v="0"/>
    <n v="8.4499999999998181"/>
    <n v="1.6493436783291502E-3"/>
    <x v="1"/>
  </r>
  <r>
    <d v="2009-12-02T00:00:00"/>
    <n v="5122.75"/>
    <n v="5161.75"/>
    <n v="5111.75"/>
    <n v="5123.25"/>
    <n v="284763865"/>
    <n v="9308.75"/>
    <x v="11"/>
    <x v="11"/>
    <s v="Wed"/>
    <s v="Dec-2009"/>
    <s v=""/>
    <n v="0.5"/>
    <n v="9.7603826069981943E-5"/>
    <x v="0"/>
    <n v="1.25"/>
    <n v="2.4404529480671612E-4"/>
    <x v="1"/>
  </r>
  <r>
    <d v="2009-12-01T00:00:00"/>
    <n v="5039.7"/>
    <n v="5130.3500000000004"/>
    <n v="5038.8500000000004"/>
    <n v="5122"/>
    <n v="301878674"/>
    <n v="8492.32"/>
    <x v="11"/>
    <x v="11"/>
    <s v="Tue"/>
    <s v="Dec-2009"/>
    <s v=""/>
    <n v="82.300000000000182"/>
    <n v="1.6330337123241501E-2"/>
    <x v="2"/>
    <n v="89.300000000000182"/>
    <n v="1.7743954537325926E-2"/>
    <x v="0"/>
  </r>
  <r>
    <d v="2009-11-30T00:00:00"/>
    <n v="4942.25"/>
    <n v="5066.3500000000004"/>
    <n v="4942.25"/>
    <n v="5032.7"/>
    <n v="299569170"/>
    <n v="8574.32"/>
    <x v="11"/>
    <x v="0"/>
    <s v="Mon"/>
    <s v="Nov-2009"/>
    <s v=""/>
    <n v="90.449999999999818"/>
    <n v="1.8301380949972142E-2"/>
    <x v="2"/>
    <n v="90.949999999999818"/>
    <n v="1.8404411392725212E-2"/>
    <x v="0"/>
  </r>
  <r>
    <d v="2009-11-27T00:00:00"/>
    <n v="5005.05"/>
    <n v="5005.05"/>
    <n v="4806.7"/>
    <n v="4941.75"/>
    <n v="304958891"/>
    <n v="9312.59"/>
    <x v="11"/>
    <x v="0"/>
    <s v="Fri"/>
    <s v="Nov-2009"/>
    <s v=""/>
    <n v="-63.300000000000182"/>
    <n v="-1.2647226301435586E-2"/>
    <x v="2"/>
    <n v="-63.800000000000182"/>
    <n v="-1.2745852104164413E-2"/>
    <x v="0"/>
  </r>
  <r>
    <d v="2009-11-26T00:00:00"/>
    <n v="5116.45"/>
    <n v="5116.45"/>
    <n v="4986.05"/>
    <n v="5005.55"/>
    <n v="250067337"/>
    <n v="9534.57"/>
    <x v="11"/>
    <x v="0"/>
    <s v="Thu"/>
    <s v="Nov-2009"/>
    <s v="Expiry"/>
    <n v="-110.89999999999964"/>
    <n v="-2.1675184942684798E-2"/>
    <x v="1"/>
    <n v="-102.59999999999945"/>
    <n v="-2.0085549562953213E-2"/>
    <x v="2"/>
  </r>
  <r>
    <d v="2009-11-25T00:00:00"/>
    <n v="5091.55"/>
    <n v="5138"/>
    <n v="5078.3500000000004"/>
    <n v="5108.1499999999996"/>
    <n v="185171466"/>
    <n v="7277.12"/>
    <x v="11"/>
    <x v="0"/>
    <s v="Wed"/>
    <s v="Nov-2009"/>
    <s v=""/>
    <n v="16.599999999999454"/>
    <n v="3.2603038367490164E-3"/>
    <x v="0"/>
    <n v="17.599999999999454"/>
    <n v="3.4573867263850574E-3"/>
    <x v="1"/>
  </r>
  <r>
    <d v="2009-11-24T00:00:00"/>
    <n v="5105"/>
    <n v="5112.8500000000004"/>
    <n v="5053.5"/>
    <n v="5090.55"/>
    <n v="201324276"/>
    <n v="7621.19"/>
    <x v="11"/>
    <x v="0"/>
    <s v="Tue"/>
    <s v="Nov-2009"/>
    <s v=""/>
    <n v="-14.449999999999818"/>
    <n v="-2.8305582761997683E-3"/>
    <x v="0"/>
    <n v="-13"/>
    <n v="-2.5472465244780595E-3"/>
    <x v="1"/>
  </r>
  <r>
    <d v="2009-11-23T00:00:00"/>
    <n v="5052.95"/>
    <n v="5113.1000000000004"/>
    <n v="5052.1000000000004"/>
    <n v="5103.55"/>
    <n v="193875423"/>
    <n v="7446.11"/>
    <x v="11"/>
    <x v="0"/>
    <s v="Mon"/>
    <s v="Nov-2009"/>
    <s v=""/>
    <n v="50.600000000000364"/>
    <n v="1.001395224571792E-2"/>
    <x v="2"/>
    <n v="51.100000000000364"/>
    <n v="1.0113905135132533E-2"/>
    <x v="0"/>
  </r>
  <r>
    <d v="2009-11-20T00:00:00"/>
    <n v="4988.75"/>
    <n v="5063.3"/>
    <n v="4932.8"/>
    <n v="5052.45"/>
    <n v="289285202"/>
    <n v="8643.31"/>
    <x v="11"/>
    <x v="0"/>
    <s v="Fri"/>
    <s v="Nov-2009"/>
    <s v=""/>
    <n v="63.699999999999818"/>
    <n v="1.2768729641693774E-2"/>
    <x v="2"/>
    <n v="63.449999999999818"/>
    <n v="1.2717979555021009E-2"/>
    <x v="0"/>
  </r>
  <r>
    <d v="2009-11-19T00:00:00"/>
    <n v="5043.95"/>
    <n v="5053.45"/>
    <n v="4963.7"/>
    <n v="4989"/>
    <n v="286198276"/>
    <n v="7711.46"/>
    <x v="11"/>
    <x v="0"/>
    <s v="Thu"/>
    <s v="Nov-2009"/>
    <s v="Expiry"/>
    <n v="-54.949999999999818"/>
    <n v="-1.0894239633620441E-2"/>
    <x v="2"/>
    <n v="-65.699999999999818"/>
    <n v="-1.2997804023977648E-2"/>
    <x v="0"/>
  </r>
  <r>
    <d v="2009-11-18T00:00:00"/>
    <n v="5061.5"/>
    <n v="5079.3"/>
    <n v="5041.6499999999996"/>
    <n v="5054.7"/>
    <n v="204346736"/>
    <n v="8091.52"/>
    <x v="11"/>
    <x v="0"/>
    <s v="Wed"/>
    <s v="Nov-2009"/>
    <s v=""/>
    <n v="-6.8000000000001819"/>
    <n v="-1.3434752543712697E-3"/>
    <x v="0"/>
    <n v="-7.5500000000001819"/>
    <n v="-1.491431675638339E-3"/>
    <x v="1"/>
  </r>
  <r>
    <d v="2009-11-17T00:00:00"/>
    <n v="5058.95"/>
    <n v="5074"/>
    <n v="5010.1499999999996"/>
    <n v="5062.25"/>
    <n v="211034152"/>
    <n v="7812.63"/>
    <x v="11"/>
    <x v="0"/>
    <s v="Tue"/>
    <s v="Nov-2009"/>
    <s v=""/>
    <n v="3.3000000000001819"/>
    <n v="6.5230927366354322E-4"/>
    <x v="0"/>
    <n v="4.1999999999998181"/>
    <n v="8.303595259042156E-4"/>
    <x v="1"/>
  </r>
  <r>
    <d v="2009-11-16T00:00:00"/>
    <n v="4996.5"/>
    <n v="5073.2"/>
    <n v="4994"/>
    <n v="5058.05"/>
    <n v="218547707"/>
    <n v="7043.04"/>
    <x v="11"/>
    <x v="0"/>
    <s v="Mon"/>
    <s v="Nov-2009"/>
    <s v=""/>
    <n v="61.550000000000182"/>
    <n v="1.2318623036125324E-2"/>
    <x v="2"/>
    <n v="59.100000000000364"/>
    <n v="1.1822482721371562E-2"/>
    <x v="0"/>
  </r>
  <r>
    <d v="2009-11-13T00:00:00"/>
    <n v="4952.3500000000004"/>
    <n v="5017.8999999999996"/>
    <n v="4942.6499999999996"/>
    <n v="4998.95"/>
    <n v="217419912"/>
    <n v="7494.31"/>
    <x v="11"/>
    <x v="0"/>
    <s v="Fri"/>
    <s v="Nov-2009"/>
    <s v=""/>
    <n v="46.599999999999454"/>
    <n v="9.4096741950789927E-3"/>
    <x v="0"/>
    <n v="46.300000000000182"/>
    <n v="9.3485305846365448E-3"/>
    <x v="1"/>
  </r>
  <r>
    <d v="2009-11-12T00:00:00"/>
    <n v="5004.3999999999996"/>
    <n v="5014.3999999999996"/>
    <n v="4924.75"/>
    <n v="4952.6499999999996"/>
    <n v="282046035"/>
    <n v="9208.49"/>
    <x v="11"/>
    <x v="0"/>
    <s v="Thu"/>
    <s v="Nov-2009"/>
    <s v="Expiry"/>
    <n v="-51.75"/>
    <n v="-1.0340900007992967E-2"/>
    <x v="2"/>
    <n v="-51.300000000000182"/>
    <n v="-1.0251900998211451E-2"/>
    <x v="0"/>
  </r>
  <r>
    <d v="2009-11-11T00:00:00"/>
    <n v="4882.3"/>
    <n v="5016.7"/>
    <n v="4870.05"/>
    <n v="5003.95"/>
    <n v="251115661"/>
    <n v="8792.44"/>
    <x v="11"/>
    <x v="0"/>
    <s v="Wed"/>
    <s v="Nov-2009"/>
    <s v=""/>
    <n v="121.64999999999964"/>
    <n v="2.4916535239538667E-2"/>
    <x v="1"/>
    <n v="122.25"/>
    <n v="2.5042505684495155E-2"/>
    <x v="2"/>
  </r>
  <r>
    <d v="2009-11-10T00:00:00"/>
    <n v="4898.8999999999996"/>
    <n v="4947.7"/>
    <n v="4860.1000000000004"/>
    <n v="4881.7"/>
    <n v="273281602"/>
    <n v="10543.75"/>
    <x v="11"/>
    <x v="0"/>
    <s v="Tue"/>
    <s v="Nov-2009"/>
    <s v=""/>
    <n v="-17.199999999999818"/>
    <n v="-3.5109922635693357E-3"/>
    <x v="0"/>
    <n v="-16.699999999999818"/>
    <n v="-3.4092764984484359E-3"/>
    <x v="1"/>
  </r>
  <r>
    <d v="2009-11-09T00:00:00"/>
    <n v="4796.1499999999996"/>
    <n v="4905.25"/>
    <n v="4789.8999999999996"/>
    <n v="4898.3999999999996"/>
    <n v="242563827"/>
    <n v="8196.6299999999992"/>
    <x v="11"/>
    <x v="0"/>
    <s v="Mon"/>
    <s v="Nov-2009"/>
    <s v=""/>
    <n v="102.25"/>
    <n v="2.1319183094773934E-2"/>
    <x v="1"/>
    <n v="102.25"/>
    <n v="2.1319183094773934E-2"/>
    <x v="2"/>
  </r>
  <r>
    <d v="2009-11-06T00:00:00"/>
    <n v="4767.5"/>
    <n v="4836.2"/>
    <n v="4764.8500000000004"/>
    <n v="4796.1499999999996"/>
    <n v="279503737"/>
    <n v="8883.6"/>
    <x v="11"/>
    <x v="0"/>
    <s v="Fri"/>
    <s v="Nov-2009"/>
    <s v=""/>
    <n v="28.649999999999636"/>
    <n v="6.0094389092815179E-3"/>
    <x v="0"/>
    <n v="30.599999999999454"/>
    <n v="6.4210846596928902E-3"/>
    <x v="1"/>
  </r>
  <r>
    <d v="2009-11-05T00:00:00"/>
    <n v="4711.6499999999996"/>
    <n v="4776.3500000000004"/>
    <n v="4610.6000000000004"/>
    <n v="4765.55"/>
    <n v="337186106"/>
    <n v="9405.39"/>
    <x v="11"/>
    <x v="0"/>
    <s v="Thu"/>
    <s v="Nov-2009"/>
    <s v="Expiry"/>
    <n v="53.900000000000546"/>
    <n v="1.1439729181921524E-2"/>
    <x v="2"/>
    <n v="54.75"/>
    <n v="1.1622229769890463E-2"/>
    <x v="0"/>
  </r>
  <r>
    <d v="2009-11-04T00:00:00"/>
    <n v="4567.3"/>
    <n v="4717.8"/>
    <n v="4565"/>
    <n v="4710.8"/>
    <n v="342877732"/>
    <n v="9466.0400000000009"/>
    <x v="11"/>
    <x v="0"/>
    <s v="Wed"/>
    <s v="Nov-2009"/>
    <s v=""/>
    <n v="143.5"/>
    <n v="3.1419000284632057E-2"/>
    <x v="3"/>
    <n v="146.90000000000055"/>
    <n v="3.2187383597362028E-2"/>
    <x v="3"/>
  </r>
  <r>
    <d v="2009-11-03T00:00:00"/>
    <n v="4712.25"/>
    <n v="4729.8500000000004"/>
    <n v="4538.5"/>
    <n v="4563.8999999999996"/>
    <n v="319392344"/>
    <n v="10141.77"/>
    <x v="11"/>
    <x v="0"/>
    <s v="Tue"/>
    <s v="Nov-2009"/>
    <s v=""/>
    <n v="-148.35000000000036"/>
    <n v="-3.1481776221550295E-2"/>
    <x v="3"/>
    <n v="-147.80000000000018"/>
    <n v="-3.1368720419381581E-2"/>
    <x v="3"/>
  </r>
  <r>
    <d v="2009-10-30T00:00:00"/>
    <n v="4751.1000000000004"/>
    <n v="4853.6499999999996"/>
    <n v="4687.5"/>
    <n v="4711.7"/>
    <n v="321182346"/>
    <n v="11459.69"/>
    <x v="11"/>
    <x v="1"/>
    <s v="Fri"/>
    <s v="Oct-2009"/>
    <s v=""/>
    <n v="-39.400000000000546"/>
    <n v="-8.2928164004126507E-3"/>
    <x v="0"/>
    <n v="-38.850000000000364"/>
    <n v="-8.1780004420541549E-3"/>
    <x v="1"/>
  </r>
  <r>
    <d v="2009-10-29T00:00:00"/>
    <n v="4826.1000000000004"/>
    <n v="4826.1000000000004"/>
    <n v="4738.3999999999996"/>
    <n v="4750.55"/>
    <n v="354052799"/>
    <n v="12068.69"/>
    <x v="11"/>
    <x v="1"/>
    <s v="Thu"/>
    <s v="Oct-2009"/>
    <s v="Expiry"/>
    <n v="-75.550000000000182"/>
    <n v="-1.5654462195147257E-2"/>
    <x v="2"/>
    <n v="-75.599999999999454"/>
    <n v="-1.5664660236420224E-2"/>
    <x v="0"/>
  </r>
  <r>
    <d v="2009-10-28T00:00:00"/>
    <n v="4846.55"/>
    <n v="4867"/>
    <n v="4784.1000000000004"/>
    <n v="4826.1499999999996"/>
    <n v="291607710"/>
    <n v="10325.07"/>
    <x v="11"/>
    <x v="1"/>
    <s v="Wed"/>
    <s v="Oct-2009"/>
    <s v=""/>
    <n v="-20.400000000000546"/>
    <n v="-4.2091797257844329E-3"/>
    <x v="0"/>
    <n v="-20.550000000000182"/>
    <n v="-4.2399983493924074E-3"/>
    <x v="1"/>
  </r>
  <r>
    <d v="2009-10-27T00:00:00"/>
    <n v="4970.55"/>
    <n v="4970.55"/>
    <n v="4829.5"/>
    <n v="4846.7"/>
    <n v="324126841"/>
    <n v="11514.15"/>
    <x v="11"/>
    <x v="1"/>
    <s v="Tue"/>
    <s v="Oct-2009"/>
    <s v=""/>
    <n v="-123.85000000000036"/>
    <n v="-2.491675971471977E-2"/>
    <x v="1"/>
    <n v="-124.19999999999982"/>
    <n v="-2.4985415115974938E-2"/>
    <x v="2"/>
  </r>
  <r>
    <d v="2009-10-26T00:00:00"/>
    <n v="4997.1499999999996"/>
    <n v="5033.75"/>
    <n v="4961.3500000000004"/>
    <n v="4970.8999999999996"/>
    <n v="201756762"/>
    <n v="7658.71"/>
    <x v="11"/>
    <x v="1"/>
    <s v="Mon"/>
    <s v="Oct-2009"/>
    <s v=""/>
    <n v="-26.25"/>
    <n v="-5.2529942066978181E-3"/>
    <x v="0"/>
    <n v="-26.150000000000546"/>
    <n v="-5.2330875216378752E-3"/>
    <x v="1"/>
  </r>
  <r>
    <d v="2009-10-23T00:00:00"/>
    <n v="4986.55"/>
    <n v="5054.95"/>
    <n v="4983.25"/>
    <n v="4997.05"/>
    <n v="223335499"/>
    <n v="9106.0499999999993"/>
    <x v="11"/>
    <x v="1"/>
    <s v="Fri"/>
    <s v="Oct-2009"/>
    <s v=""/>
    <n v="10.5"/>
    <n v="2.1056642367969836E-3"/>
    <x v="0"/>
    <n v="8.4499999999998181"/>
    <n v="1.6938620053722122E-3"/>
    <x v="1"/>
  </r>
  <r>
    <d v="2009-10-22T00:00:00"/>
    <n v="5063.3500000000004"/>
    <n v="5064.25"/>
    <n v="4968.45"/>
    <n v="4988.6000000000004"/>
    <n v="219560144"/>
    <n v="8830.32"/>
    <x v="11"/>
    <x v="1"/>
    <s v="Thu"/>
    <s v="Oct-2009"/>
    <s v="Expiry"/>
    <n v="-74.75"/>
    <n v="-1.4762953380666948E-2"/>
    <x v="2"/>
    <n v="-75"/>
    <n v="-1.4811596492613949E-2"/>
    <x v="0"/>
  </r>
  <r>
    <d v="2009-10-21T00:00:00"/>
    <n v="5114.8500000000004"/>
    <n v="5117.45"/>
    <n v="5051.6499999999996"/>
    <n v="5063.6000000000004"/>
    <n v="206631723"/>
    <n v="8374"/>
    <x v="11"/>
    <x v="1"/>
    <s v="Wed"/>
    <s v="Oct-2009"/>
    <s v=""/>
    <n v="-51.25"/>
    <n v="-1.001984417920369E-2"/>
    <x v="2"/>
    <n v="-50.849999999999454"/>
    <n v="-9.9424180508166978E-3"/>
    <x v="1"/>
  </r>
  <r>
    <d v="2009-10-20T00:00:00"/>
    <n v="5145.6000000000004"/>
    <n v="5181.95"/>
    <n v="5102.6499999999996"/>
    <n v="5114.45"/>
    <n v="199616623"/>
    <n v="8313.74"/>
    <x v="11"/>
    <x v="1"/>
    <s v="Tue"/>
    <s v="Oct-2009"/>
    <s v=""/>
    <n v="-31.150000000000546"/>
    <n v="-6.0537157960200063E-3"/>
    <x v="0"/>
    <n v="-27.350000000000364"/>
    <n v="-5.3191489361702838E-3"/>
    <x v="1"/>
  </r>
  <r>
    <d v="2009-10-17T00:00:00"/>
    <n v="5159.3500000000004"/>
    <n v="5176.8"/>
    <n v="5124.25"/>
    <n v="5141.8"/>
    <n v="41376778"/>
    <n v="1697.89"/>
    <x v="11"/>
    <x v="1"/>
    <s v="Sat"/>
    <s v="Oct-2009"/>
    <s v=""/>
    <n v="-17.550000000000182"/>
    <n v="-3.401591285724012E-3"/>
    <x v="0"/>
    <n v="-0.3499999999994543"/>
    <n v="-6.8064914481190619E-5"/>
    <x v="1"/>
  </r>
  <r>
    <d v="2009-10-16T00:00:00"/>
    <n v="5108.6499999999996"/>
    <n v="5149.6499999999996"/>
    <n v="5093.2"/>
    <n v="5142.1499999999996"/>
    <n v="208175454"/>
    <n v="9471.33"/>
    <x v="11"/>
    <x v="1"/>
    <s v="Fri"/>
    <s v="Oct-2009"/>
    <s v=""/>
    <n v="33.5"/>
    <n v="6.5575054074951313E-3"/>
    <x v="0"/>
    <n v="33.299999999999272"/>
    <n v="6.5181009424820201E-3"/>
    <x v="1"/>
  </r>
  <r>
    <d v="2009-10-15T00:00:00"/>
    <n v="5118.55"/>
    <n v="5152.25"/>
    <n v="5077.1000000000004"/>
    <n v="5108.8500000000004"/>
    <n v="258099954"/>
    <n v="9833.7000000000007"/>
    <x v="11"/>
    <x v="1"/>
    <s v="Thu"/>
    <s v="Oct-2009"/>
    <s v="Expiry"/>
    <n v="-9.6999999999998181"/>
    <n v="-1.8950679391624226E-3"/>
    <x v="0"/>
    <n v="-9.3499999999994543"/>
    <n v="-1.826814114336965E-3"/>
    <x v="1"/>
  </r>
  <r>
    <d v="2009-10-14T00:00:00"/>
    <n v="5054.3500000000004"/>
    <n v="5127.3999999999996"/>
    <n v="5054.3500000000004"/>
    <n v="5118.2"/>
    <n v="243364399"/>
    <n v="10025.049999999999"/>
    <x v="11"/>
    <x v="1"/>
    <s v="Wed"/>
    <s v="Oct-2009"/>
    <s v=""/>
    <n v="63.849999999999454"/>
    <n v="1.2632682738630972E-2"/>
    <x v="2"/>
    <n v="63.949999999999818"/>
    <n v="1.2652718009595849E-2"/>
    <x v="0"/>
  </r>
  <r>
    <d v="2009-10-12T00:00:00"/>
    <n v="4945.45"/>
    <n v="5068.05"/>
    <n v="4945.45"/>
    <n v="5054.25"/>
    <n v="187302253"/>
    <n v="8342.17"/>
    <x v="11"/>
    <x v="1"/>
    <s v="Mon"/>
    <s v="Oct-2009"/>
    <s v=""/>
    <n v="108.80000000000018"/>
    <n v="2.2000020220606858E-2"/>
    <x v="1"/>
    <n v="109.05000000000018"/>
    <n v="2.2051686483863176E-2"/>
    <x v="2"/>
  </r>
  <r>
    <d v="2009-10-09T00:00:00"/>
    <n v="4993"/>
    <n v="5032.6000000000004"/>
    <n v="4934.55"/>
    <n v="4945.2"/>
    <n v="215439682"/>
    <n v="9481.39"/>
    <x v="11"/>
    <x v="1"/>
    <s v="Fri"/>
    <s v="Oct-2009"/>
    <s v=""/>
    <n v="-47.800000000000182"/>
    <n v="-9.5734027638694538E-3"/>
    <x v="0"/>
    <n v="-57.050000000000182"/>
    <n v="-1.1404867809485767E-2"/>
    <x v="0"/>
  </r>
  <r>
    <d v="2009-10-08T00:00:00"/>
    <n v="5011.25"/>
    <n v="5043.05"/>
    <n v="4971.75"/>
    <n v="5002.25"/>
    <n v="294680002"/>
    <n v="12051.82"/>
    <x v="11"/>
    <x v="1"/>
    <s v="Thu"/>
    <s v="Oct-2009"/>
    <s v="Expiry"/>
    <n v="-9"/>
    <n v="-1.7959590920429034E-3"/>
    <x v="0"/>
    <n v="16.5"/>
    <n v="3.3094318808604521E-3"/>
    <x v="1"/>
  </r>
  <r>
    <d v="2009-10-07T00:00:00"/>
    <n v="5031.7"/>
    <n v="5077"/>
    <n v="4972.95"/>
    <n v="4985.75"/>
    <n v="266221987"/>
    <n v="10939.13"/>
    <x v="11"/>
    <x v="1"/>
    <s v="Wed"/>
    <s v="Oct-2009"/>
    <s v=""/>
    <n v="-45.949999999999818"/>
    <n v="-9.1321024703380216E-3"/>
    <x v="0"/>
    <n v="-41.649999999999636"/>
    <n v="-8.2846003898634762E-3"/>
    <x v="1"/>
  </r>
  <r>
    <d v="2009-10-06T00:00:00"/>
    <n v="5003.6499999999996"/>
    <n v="5034.7"/>
    <n v="4921.05"/>
    <n v="5027.3999999999996"/>
    <n v="367279763"/>
    <n v="12542.57"/>
    <x v="11"/>
    <x v="1"/>
    <s v="Tue"/>
    <s v="Oct-2009"/>
    <s v=""/>
    <n v="23.75"/>
    <n v="4.7465350294285174E-3"/>
    <x v="0"/>
    <n v="24.199999999999818"/>
    <n v="4.8369043811959988E-3"/>
    <x v="1"/>
  </r>
  <r>
    <d v="2009-10-05T00:00:00"/>
    <n v="5076.05"/>
    <n v="5076.05"/>
    <n v="4991.95"/>
    <n v="5003.2"/>
    <n v="239335078"/>
    <n v="9807.7000000000007"/>
    <x v="11"/>
    <x v="1"/>
    <s v="Mon"/>
    <s v="Oct-2009"/>
    <s v=""/>
    <n v="-72.850000000000364"/>
    <n v="-1.4351710483545348E-2"/>
    <x v="2"/>
    <n v="-80.199999999999818"/>
    <n v="-1.5776842270921004E-2"/>
    <x v="0"/>
  </r>
  <r>
    <d v="2009-10-01T00:00:00"/>
    <n v="5087.2"/>
    <n v="5110.5"/>
    <n v="5057.05"/>
    <n v="5083.3999999999996"/>
    <n v="224761213"/>
    <n v="10100.1"/>
    <x v="11"/>
    <x v="1"/>
    <s v="Thu"/>
    <s v="Oct-2009"/>
    <s v="Expiry"/>
    <n v="-3.8000000000001819"/>
    <n v="-7.4697279446457425E-4"/>
    <x v="0"/>
    <n v="-0.5500000000001819"/>
    <n v="-1.081835973996955E-4"/>
    <x v="1"/>
  </r>
  <r>
    <d v="2009-09-30T00:00:00"/>
    <n v="5007.6499999999996"/>
    <n v="5087.6000000000004"/>
    <n v="5004.3500000000004"/>
    <n v="5083.95"/>
    <n v="184790308"/>
    <n v="9175.7999999999993"/>
    <x v="11"/>
    <x v="2"/>
    <s v="Wed"/>
    <s v="Sep-2009"/>
    <s v=""/>
    <n v="76.300000000000182"/>
    <n v="1.5236687867562666E-2"/>
    <x v="2"/>
    <n v="77.099999999999454"/>
    <n v="1.5398903502201872E-2"/>
    <x v="0"/>
  </r>
  <r>
    <d v="2009-09-29T00:00:00"/>
    <n v="4959.1499999999996"/>
    <n v="5020.25"/>
    <n v="4959.1000000000004"/>
    <n v="5006.8500000000004"/>
    <n v="174803950"/>
    <n v="7287.18"/>
    <x v="11"/>
    <x v="2"/>
    <s v="Tue"/>
    <s v="Sep-2009"/>
    <s v=""/>
    <n v="47.700000000000728"/>
    <n v="9.6185838298903509E-3"/>
    <x v="0"/>
    <n v="47.900000000000546"/>
    <n v="9.6593028766171363E-3"/>
    <x v="1"/>
  </r>
  <r>
    <d v="2009-09-25T00:00:00"/>
    <n v="4985.1000000000004"/>
    <n v="4994.3500000000004"/>
    <n v="4931.25"/>
    <n v="4958.95"/>
    <n v="179960712"/>
    <n v="7401.44"/>
    <x v="11"/>
    <x v="2"/>
    <s v="Fri"/>
    <s v="Sep-2009"/>
    <s v=""/>
    <n v="-26.150000000000546"/>
    <n v="-5.2456319833103738E-3"/>
    <x v="0"/>
    <n v="-27.600000000000364"/>
    <n v="-5.5348888510092873E-3"/>
    <x v="1"/>
  </r>
  <r>
    <d v="2009-09-24T00:00:00"/>
    <n v="4977.1499999999996"/>
    <n v="5016.7"/>
    <n v="4904.05"/>
    <n v="4986.55"/>
    <n v="266932031"/>
    <n v="11724.18"/>
    <x v="11"/>
    <x v="2"/>
    <s v="Thu"/>
    <s v="Sep-2009"/>
    <s v="Expiry"/>
    <n v="9.4000000000005457"/>
    <n v="1.8886310438705979E-3"/>
    <x v="0"/>
    <n v="16.600000000000364"/>
    <n v="3.340073843801319E-3"/>
    <x v="1"/>
  </r>
  <r>
    <d v="2009-09-23T00:00:00"/>
    <n v="5019.95"/>
    <n v="5030.75"/>
    <n v="4957.05"/>
    <n v="4969.95"/>
    <n v="213349260"/>
    <n v="7733.22"/>
    <x v="11"/>
    <x v="2"/>
    <s v="Wed"/>
    <s v="Sep-2009"/>
    <s v=""/>
    <n v="-50"/>
    <n v="-9.9602585683124332E-3"/>
    <x v="0"/>
    <n v="-50.25"/>
    <n v="-1.0009561372056891E-2"/>
    <x v="0"/>
  </r>
  <r>
    <d v="2009-09-22T00:00:00"/>
    <n v="4977.1000000000004"/>
    <n v="5036.3"/>
    <n v="4977.1000000000004"/>
    <n v="5020.2"/>
    <n v="189005727"/>
    <n v="7643.28"/>
    <x v="11"/>
    <x v="2"/>
    <s v="Tue"/>
    <s v="Sep-2009"/>
    <s v=""/>
    <n v="43.099999999999454"/>
    <n v="8.6596612485181027E-3"/>
    <x v="0"/>
    <n v="44.149999999999636"/>
    <n v="8.8724992715104624E-3"/>
    <x v="1"/>
  </r>
  <r>
    <d v="2009-09-18T00:00:00"/>
    <n v="4963.95"/>
    <n v="4980.8500000000004"/>
    <n v="4931.8999999999996"/>
    <n v="4976.05"/>
    <n v="222101079"/>
    <n v="9124.75"/>
    <x v="11"/>
    <x v="2"/>
    <s v="Fri"/>
    <s v="Sep-2009"/>
    <s v=""/>
    <n v="12.100000000000364"/>
    <n v="2.4375749151382196E-3"/>
    <x v="0"/>
    <n v="10.5"/>
    <n v="2.1145693830492088E-3"/>
    <x v="1"/>
  </r>
  <r>
    <d v="2009-09-17T00:00:00"/>
    <n v="4958.55"/>
    <n v="5003.05"/>
    <n v="4944.1499999999996"/>
    <n v="4965.55"/>
    <n v="270017278"/>
    <n v="12490.14"/>
    <x v="11"/>
    <x v="2"/>
    <s v="Thu"/>
    <s v="Sep-2009"/>
    <s v="Expiry"/>
    <n v="7"/>
    <n v="1.4117030180193805E-3"/>
    <x v="0"/>
    <n v="7.1500000000005457"/>
    <n v="1.441997418522214E-3"/>
    <x v="1"/>
  </r>
  <r>
    <d v="2009-09-16T00:00:00"/>
    <n v="4894.6499999999996"/>
    <n v="4966.3"/>
    <n v="4894.6499999999996"/>
    <n v="4958.3999999999996"/>
    <n v="240095210"/>
    <n v="9361.6"/>
    <x v="11"/>
    <x v="2"/>
    <s v="Wed"/>
    <s v="Sep-2009"/>
    <s v=""/>
    <n v="63.75"/>
    <n v="1.3024424626888543E-2"/>
    <x v="2"/>
    <n v="66.299999999999272"/>
    <n v="1.3552462132826244E-2"/>
    <x v="0"/>
  </r>
  <r>
    <d v="2009-09-15T00:00:00"/>
    <n v="4808.3500000000004"/>
    <n v="4899.45"/>
    <n v="4808.3500000000004"/>
    <n v="4892.1000000000004"/>
    <n v="215325851"/>
    <n v="7811.97"/>
    <x v="11"/>
    <x v="2"/>
    <s v="Tue"/>
    <s v="Sep-2009"/>
    <s v=""/>
    <n v="83.75"/>
    <n v="1.7417617269957469E-2"/>
    <x v="2"/>
    <n v="83.5"/>
    <n v="1.7364721540573138E-2"/>
    <x v="0"/>
  </r>
  <r>
    <d v="2009-09-14T00:00:00"/>
    <n v="4830.3500000000004"/>
    <n v="4832.25"/>
    <n v="4786.25"/>
    <n v="4808.6000000000004"/>
    <n v="168557296"/>
    <n v="6265.34"/>
    <x v="11"/>
    <x v="2"/>
    <s v="Mon"/>
    <s v="Sep-2009"/>
    <s v=""/>
    <n v="-21.75"/>
    <n v="-4.5027793017069157E-3"/>
    <x v="0"/>
    <n v="-20.949999999999818"/>
    <n v="-4.3378782702321785E-3"/>
    <x v="1"/>
  </r>
  <r>
    <d v="2009-09-11T00:00:00"/>
    <n v="4819.3999999999996"/>
    <n v="4856.1499999999996"/>
    <n v="4791.55"/>
    <n v="4829.55"/>
    <n v="236392562"/>
    <n v="8539.69"/>
    <x v="11"/>
    <x v="2"/>
    <s v="Fri"/>
    <s v="Sep-2009"/>
    <s v=""/>
    <n v="10.150000000000546"/>
    <n v="2.1060712951820864E-3"/>
    <x v="0"/>
    <n v="10.150000000000546"/>
    <n v="2.1060712951820864E-3"/>
    <x v="1"/>
  </r>
  <r>
    <d v="2009-09-10T00:00:00"/>
    <n v="4814.3500000000004"/>
    <n v="4889.05"/>
    <n v="4807.8999999999996"/>
    <n v="4819.3999999999996"/>
    <n v="235712405"/>
    <n v="9264.17"/>
    <x v="11"/>
    <x v="2"/>
    <s v="Thu"/>
    <s v="Sep-2009"/>
    <s v="Expiry"/>
    <n v="5.0499999999992724"/>
    <n v="1.048947417615934E-3"/>
    <x v="0"/>
    <n v="5.1499999999996362"/>
    <n v="1.0697408734485405E-3"/>
    <x v="1"/>
  </r>
  <r>
    <d v="2009-09-09T00:00:00"/>
    <n v="4804.8999999999996"/>
    <n v="4825.05"/>
    <n v="4783.5"/>
    <n v="4814.25"/>
    <n v="239157623"/>
    <n v="9314.2199999999993"/>
    <x v="11"/>
    <x v="2"/>
    <s v="Wed"/>
    <s v="Sep-2009"/>
    <s v=""/>
    <n v="9.3500000000003638"/>
    <n v="1.9459301962580625E-3"/>
    <x v="0"/>
    <n v="9"/>
    <n v="1.8729514593413454E-3"/>
    <x v="1"/>
  </r>
  <r>
    <d v="2009-09-08T00:00:00"/>
    <n v="4782.8500000000004"/>
    <n v="4842.2"/>
    <n v="4782.6499999999996"/>
    <n v="4805.25"/>
    <n v="310692738"/>
    <n v="11901.18"/>
    <x v="11"/>
    <x v="2"/>
    <s v="Tue"/>
    <s v="Sep-2009"/>
    <s v=""/>
    <n v="22.399999999999636"/>
    <n v="4.6834000648148348E-3"/>
    <x v="0"/>
    <n v="22.350000000000364"/>
    <n v="4.6728971962617591E-3"/>
    <x v="1"/>
  </r>
  <r>
    <d v="2009-09-07T00:00:00"/>
    <n v="4682.3999999999996"/>
    <n v="4790"/>
    <n v="4679.3"/>
    <n v="4782.8999999999996"/>
    <n v="243162111"/>
    <n v="8418.82"/>
    <x v="11"/>
    <x v="2"/>
    <s v="Mon"/>
    <s v="Sep-2009"/>
    <s v=""/>
    <n v="100.5"/>
    <n v="2.1463352127114303E-2"/>
    <x v="1"/>
    <n v="102.5"/>
    <n v="2.1899837620716178E-2"/>
    <x v="2"/>
  </r>
  <r>
    <d v="2009-09-04T00:00:00"/>
    <n v="4608.7"/>
    <n v="4697.2"/>
    <n v="4580.3500000000004"/>
    <n v="4680.3999999999996"/>
    <n v="243559408"/>
    <n v="7885.25"/>
    <x v="11"/>
    <x v="2"/>
    <s v="Fri"/>
    <s v="Sep-2009"/>
    <s v=""/>
    <n v="71.699999999999818"/>
    <n v="1.5557532492893836E-2"/>
    <x v="2"/>
    <n v="86.849999999999454"/>
    <n v="1.8906945608516169E-2"/>
    <x v="0"/>
  </r>
  <r>
    <d v="2009-09-03T00:00:00"/>
    <n v="4608.75"/>
    <n v="4647.3500000000004"/>
    <n v="4581.05"/>
    <n v="4593.55"/>
    <n v="245965172"/>
    <n v="7664.43"/>
    <x v="11"/>
    <x v="2"/>
    <s v="Thu"/>
    <s v="Sep-2009"/>
    <s v="Expiry"/>
    <n v="-15.199999999999818"/>
    <n v="-3.2980743151613382E-3"/>
    <x v="0"/>
    <n v="-14.800000000000182"/>
    <n v="-3.2115616218386582E-3"/>
    <x v="1"/>
  </r>
  <r>
    <d v="2009-09-02T00:00:00"/>
    <n v="4624"/>
    <n v="4650.45"/>
    <n v="4576.6000000000004"/>
    <n v="4608.3500000000004"/>
    <n v="265745955"/>
    <n v="8466.9599999999991"/>
    <x v="11"/>
    <x v="2"/>
    <s v="Wed"/>
    <s v="Sep-2009"/>
    <s v=""/>
    <n v="-15.649999999999636"/>
    <n v="-3.3845155709341774E-3"/>
    <x v="0"/>
    <n v="-17"/>
    <n v="-3.6753975374836496E-3"/>
    <x v="1"/>
  </r>
  <r>
    <d v="2009-09-01T00:00:00"/>
    <n v="4662.2"/>
    <n v="4735.8999999999996"/>
    <n v="4600.6499999999996"/>
    <n v="4625.3500000000004"/>
    <n v="332639046"/>
    <n v="9952.01"/>
    <x v="11"/>
    <x v="2"/>
    <s v="Tue"/>
    <s v="Sep-2009"/>
    <s v=""/>
    <n v="-36.849999999999454"/>
    <n v="-7.9039938226587135E-3"/>
    <x v="0"/>
    <n v="-36.75"/>
    <n v="-7.8827137985028207E-3"/>
    <x v="1"/>
  </r>
  <r>
    <d v="2009-08-31T00:00:00"/>
    <n v="4730.8500000000004"/>
    <n v="4730.8500000000004"/>
    <n v="4635"/>
    <n v="4662.1000000000004"/>
    <n v="355947859"/>
    <n v="9366.93"/>
    <x v="11"/>
    <x v="3"/>
    <s v="Mon"/>
    <s v="Aug-2009"/>
    <s v=""/>
    <n v="-68.75"/>
    <n v="-1.4532272213238634E-2"/>
    <x v="2"/>
    <n v="-70.25"/>
    <n v="-1.4844633216055447E-2"/>
    <x v="0"/>
  </r>
  <r>
    <d v="2009-08-28T00:00:00"/>
    <n v="4688.3999999999996"/>
    <n v="4743.75"/>
    <n v="4651.3999999999996"/>
    <n v="4732.3500000000004"/>
    <n v="285794817"/>
    <n v="8769.6"/>
    <x v="11"/>
    <x v="3"/>
    <s v="Fri"/>
    <s v="Aug-2009"/>
    <s v=""/>
    <n v="43.950000000000728"/>
    <n v="9.374200153570671E-3"/>
    <x v="0"/>
    <n v="44.150000000000546"/>
    <n v="9.4172603557869852E-3"/>
    <x v="1"/>
  </r>
  <r>
    <d v="2009-08-27T00:00:00"/>
    <n v="4679"/>
    <n v="4707.8999999999996"/>
    <n v="4645.1499999999996"/>
    <n v="4688.2"/>
    <n v="230998335"/>
    <n v="8572.49"/>
    <x v="11"/>
    <x v="3"/>
    <s v="Thu"/>
    <s v="Aug-2009"/>
    <s v="Expiry"/>
    <n v="9.1999999999998181"/>
    <n v="1.9662321008762167E-3"/>
    <x v="0"/>
    <n v="7.3499999999994543"/>
    <n v="1.5702276295970717E-3"/>
    <x v="1"/>
  </r>
  <r>
    <d v="2009-08-26T00:00:00"/>
    <n v="4659.45"/>
    <n v="4697.8"/>
    <n v="4659.1000000000004"/>
    <n v="4680.8500000000004"/>
    <n v="208840330"/>
    <n v="7346.21"/>
    <x v="11"/>
    <x v="3"/>
    <s v="Wed"/>
    <s v="Aug-2009"/>
    <s v=""/>
    <n v="21.400000000000546"/>
    <n v="4.5928167487580178E-3"/>
    <x v="0"/>
    <n v="21.5"/>
    <n v="4.6143775419318139E-3"/>
    <x v="1"/>
  </r>
  <r>
    <d v="2009-08-25T00:00:00"/>
    <n v="4641.6499999999996"/>
    <n v="4672.8999999999996"/>
    <n v="4582.5"/>
    <n v="4659.3500000000004"/>
    <n v="248995054"/>
    <n v="8299.73"/>
    <x v="11"/>
    <x v="3"/>
    <s v="Tue"/>
    <s v="Aug-2009"/>
    <s v=""/>
    <n v="17.700000000000728"/>
    <n v="3.8132991500868718E-3"/>
    <x v="0"/>
    <n v="16.550000000000182"/>
    <n v="3.5646592573447449E-3"/>
    <x v="1"/>
  </r>
  <r>
    <d v="2009-08-24T00:00:00"/>
    <n v="4536.95"/>
    <n v="4656.3"/>
    <n v="4536.95"/>
    <n v="4642.8"/>
    <n v="207902560"/>
    <n v="7027.01"/>
    <x v="11"/>
    <x v="3"/>
    <s v="Mon"/>
    <s v="Aug-2009"/>
    <s v=""/>
    <n v="105.85000000000036"/>
    <n v="2.3330651649235801E-2"/>
    <x v="1"/>
    <n v="114"/>
    <n v="2.5172231054583993E-2"/>
    <x v="2"/>
  </r>
  <r>
    <d v="2009-08-21T00:00:00"/>
    <n v="4453.45"/>
    <n v="4538.7"/>
    <n v="4400.8999999999996"/>
    <n v="4528.8"/>
    <n v="185694578"/>
    <n v="7403.77"/>
    <x v="11"/>
    <x v="3"/>
    <s v="Fri"/>
    <s v="Aug-2009"/>
    <s v=""/>
    <n v="75.350000000000364"/>
    <n v="1.6919466930132902E-2"/>
    <x v="2"/>
    <n v="75.350000000000364"/>
    <n v="1.6919466930132902E-2"/>
    <x v="0"/>
  </r>
  <r>
    <d v="2009-08-20T00:00:00"/>
    <n v="4394.3500000000004"/>
    <n v="4492.8"/>
    <n v="4394.3500000000004"/>
    <n v="4453.45"/>
    <n v="166600981"/>
    <n v="5675.53"/>
    <x v="11"/>
    <x v="3"/>
    <s v="Thu"/>
    <s v="Aug-2009"/>
    <s v="Expiry"/>
    <n v="59.099999999999454"/>
    <n v="1.3449088033497434E-2"/>
    <x v="2"/>
    <n v="59.349999999999454"/>
    <n v="1.350674768439486E-2"/>
    <x v="0"/>
  </r>
  <r>
    <d v="2009-08-19T00:00:00"/>
    <n v="4457.75"/>
    <n v="4477.55"/>
    <n v="4353.45"/>
    <n v="4394.1000000000004"/>
    <n v="254668765"/>
    <n v="8296.66"/>
    <x v="11"/>
    <x v="3"/>
    <s v="Wed"/>
    <s v="Aug-2009"/>
    <s v=""/>
    <n v="-63.649999999999636"/>
    <n v="-1.4278503729459848E-2"/>
    <x v="2"/>
    <n v="-64.799999999999272"/>
    <n v="-1.4532732288232361E-2"/>
    <x v="0"/>
  </r>
  <r>
    <d v="2009-08-18T00:00:00"/>
    <n v="4389.5"/>
    <n v="4491.45"/>
    <n v="4372.6499999999996"/>
    <n v="4458.8999999999996"/>
    <n v="265217123"/>
    <n v="8599.0400000000009"/>
    <x v="11"/>
    <x v="3"/>
    <s v="Tue"/>
    <s v="Aug-2009"/>
    <s v=""/>
    <n v="69.399999999999636"/>
    <n v="1.5810456771841813E-2"/>
    <x v="2"/>
    <n v="71"/>
    <n v="1.6180861004124983E-2"/>
    <x v="0"/>
  </r>
  <r>
    <d v="2009-08-17T00:00:00"/>
    <n v="4578.8"/>
    <n v="4578.8"/>
    <n v="4374.6000000000004"/>
    <n v="4387.8999999999996"/>
    <n v="252330559"/>
    <n v="8387.98"/>
    <x v="11"/>
    <x v="3"/>
    <s v="Mon"/>
    <s v="Aug-2009"/>
    <s v=""/>
    <n v="-190.90000000000055"/>
    <n v="-4.1692146413907692E-2"/>
    <x v="4"/>
    <n v="-192.15000000000055"/>
    <n v="-4.1953690461894635E-2"/>
    <x v="5"/>
  </r>
  <r>
    <d v="2009-08-14T00:00:00"/>
    <n v="4605.1499999999996"/>
    <n v="4619"/>
    <n v="4559.3500000000004"/>
    <n v="4580.05"/>
    <n v="222992686"/>
    <n v="8149"/>
    <x v="11"/>
    <x v="3"/>
    <s v="Fri"/>
    <s v="Aug-2009"/>
    <s v=""/>
    <n v="-25.099999999999454"/>
    <n v="-5.4504196388824372E-3"/>
    <x v="0"/>
    <n v="-24.949999999999818"/>
    <n v="-5.4180238870792218E-3"/>
    <x v="1"/>
  </r>
  <r>
    <d v="2009-08-13T00:00:00"/>
    <n v="4458.55"/>
    <n v="4614.1499999999996"/>
    <n v="4458.55"/>
    <n v="4605"/>
    <n v="253540980"/>
    <n v="8883.2199999999993"/>
    <x v="11"/>
    <x v="3"/>
    <s v="Thu"/>
    <s v="Aug-2009"/>
    <s v="Expiry"/>
    <n v="146.44999999999982"/>
    <n v="3.2847001827948509E-2"/>
    <x v="3"/>
    <n v="147.5"/>
    <n v="3.3090297251822769E-2"/>
    <x v="3"/>
  </r>
  <r>
    <d v="2009-08-12T00:00:00"/>
    <n v="4473.8"/>
    <n v="4473.8"/>
    <n v="4359.3999999999996"/>
    <n v="4457.5"/>
    <n v="274149382"/>
    <n v="9375.42"/>
    <x v="11"/>
    <x v="3"/>
    <s v="Wed"/>
    <s v="Aug-2009"/>
    <s v=""/>
    <n v="-16.300000000000182"/>
    <n v="-3.6434351110912829E-3"/>
    <x v="0"/>
    <n v="-13.850000000000364"/>
    <n v="-3.0974985183446525E-3"/>
    <x v="1"/>
  </r>
  <r>
    <d v="2009-08-11T00:00:00"/>
    <n v="4435"/>
    <n v="4510.8"/>
    <n v="4398.8999999999996"/>
    <n v="4471.3500000000004"/>
    <n v="250129719"/>
    <n v="9082.7800000000007"/>
    <x v="11"/>
    <x v="3"/>
    <s v="Tue"/>
    <s v="Aug-2009"/>
    <s v=""/>
    <n v="36.350000000000364"/>
    <n v="8.1961668545660355E-3"/>
    <x v="0"/>
    <n v="33.700000000000728"/>
    <n v="7.5941094948904784E-3"/>
    <x v="1"/>
  </r>
  <r>
    <d v="2009-08-10T00:00:00"/>
    <n v="4486.5"/>
    <n v="4562.5"/>
    <n v="4399.8500000000004"/>
    <n v="4437.6499999999996"/>
    <n v="284079082"/>
    <n v="10028.43"/>
    <x v="11"/>
    <x v="3"/>
    <s v="Mon"/>
    <s v="Aug-2009"/>
    <s v=""/>
    <n v="-48.850000000000364"/>
    <n v="-1.0888220216204249E-2"/>
    <x v="2"/>
    <n v="-43.75"/>
    <n v="-9.7625741955638876E-3"/>
    <x v="1"/>
  </r>
  <r>
    <d v="2009-08-07T00:00:00"/>
    <n v="4591.8999999999996"/>
    <n v="4591.8999999999996"/>
    <n v="4463.95"/>
    <n v="4481.3999999999996"/>
    <n v="266871982"/>
    <n v="9772.77"/>
    <x v="11"/>
    <x v="3"/>
    <s v="Fri"/>
    <s v="Aug-2009"/>
    <s v=""/>
    <n v="-110.5"/>
    <n v="-2.4064112894444566E-2"/>
    <x v="1"/>
    <n v="-104.10000000000036"/>
    <n v="-2.2701995420346826E-2"/>
    <x v="2"/>
  </r>
  <r>
    <d v="2009-08-06T00:00:00"/>
    <n v="4694.3500000000004"/>
    <n v="4718.1499999999996"/>
    <n v="4559.2"/>
    <n v="4585.5"/>
    <n v="278150681"/>
    <n v="10973.92"/>
    <x v="11"/>
    <x v="3"/>
    <s v="Thu"/>
    <s v="Aug-2009"/>
    <s v="Expiry"/>
    <n v="-108.85000000000036"/>
    <n v="-2.318744874157239E-2"/>
    <x v="1"/>
    <n v="-108.64999999999964"/>
    <n v="-2.3145830448536932E-2"/>
    <x v="2"/>
  </r>
  <r>
    <d v="2009-08-05T00:00:00"/>
    <n v="4680.95"/>
    <n v="4717.2"/>
    <n v="4629.8500000000004"/>
    <n v="4694.1499999999996"/>
    <n v="244640641"/>
    <n v="9312.86"/>
    <x v="11"/>
    <x v="3"/>
    <s v="Wed"/>
    <s v="Aug-2009"/>
    <s v=""/>
    <n v="13.199999999999818"/>
    <n v="2.8199403967143033E-3"/>
    <x v="0"/>
    <n v="13.649999999999636"/>
    <n v="2.9163550902680559E-3"/>
    <x v="1"/>
  </r>
  <r>
    <d v="2009-08-04T00:00:00"/>
    <n v="4706.25"/>
    <n v="4731.45"/>
    <n v="4642.6000000000004"/>
    <n v="4680.5"/>
    <n v="322871852"/>
    <n v="10938.39"/>
    <x v="11"/>
    <x v="3"/>
    <s v="Tue"/>
    <s v="Aug-2009"/>
    <s v=""/>
    <n v="-25.75"/>
    <n v="-5.4714475431606908E-3"/>
    <x v="0"/>
    <n v="-30.899999999999636"/>
    <n v="-6.558560088296396E-3"/>
    <x v="1"/>
  </r>
  <r>
    <d v="2009-08-03T00:00:00"/>
    <n v="4633.8"/>
    <n v="4723.75"/>
    <n v="4617.75"/>
    <n v="4711.3999999999996"/>
    <n v="277002677"/>
    <n v="8717.2199999999993"/>
    <x v="11"/>
    <x v="3"/>
    <s v="Mon"/>
    <s v="Aug-2009"/>
    <s v=""/>
    <n v="77.599999999999454"/>
    <n v="1.674651473952252E-2"/>
    <x v="2"/>
    <n v="74.949999999999818"/>
    <n v="1.616538515459022E-2"/>
    <x v="0"/>
  </r>
  <r>
    <d v="2009-07-31T00:00:00"/>
    <n v="4571.6000000000004"/>
    <n v="4669.75"/>
    <n v="4571.6000000000004"/>
    <n v="4636.45"/>
    <n v="300437149"/>
    <n v="10951.04"/>
    <x v="11"/>
    <x v="4"/>
    <s v="Fri"/>
    <s v="Jul-2009"/>
    <s v=""/>
    <n v="64.849999999999454"/>
    <n v="1.4185405547291856E-2"/>
    <x v="2"/>
    <n v="65"/>
    <n v="1.4218683349921797E-2"/>
    <x v="0"/>
  </r>
  <r>
    <d v="2009-07-30T00:00:00"/>
    <n v="4513.1000000000004"/>
    <n v="4582.3500000000004"/>
    <n v="4474.5"/>
    <n v="4571.45"/>
    <n v="338985380"/>
    <n v="13121.84"/>
    <x v="11"/>
    <x v="4"/>
    <s v="Thu"/>
    <s v="Jul-2009"/>
    <s v="Expiry"/>
    <n v="58.349999999999454"/>
    <n v="1.2929028827191831E-2"/>
    <x v="2"/>
    <n v="57.949999999999818"/>
    <n v="1.2839259997784385E-2"/>
    <x v="0"/>
  </r>
  <r>
    <d v="2009-07-29T00:00:00"/>
    <n v="4565.8"/>
    <n v="4573.8500000000004"/>
    <n v="4420.8"/>
    <n v="4513.5"/>
    <n v="368035721"/>
    <n v="12501.05"/>
    <x v="11"/>
    <x v="4"/>
    <s v="Wed"/>
    <s v="Jul-2009"/>
    <s v=""/>
    <n v="-52.300000000000182"/>
    <n v="-1.145472863463143E-2"/>
    <x v="2"/>
    <n v="-50.600000000000364"/>
    <n v="-1.1086523082316417E-2"/>
    <x v="0"/>
  </r>
  <r>
    <d v="2009-07-28T00:00:00"/>
    <n v="4572.8"/>
    <n v="4599.8999999999996"/>
    <n v="4529.1499999999996"/>
    <n v="4564.1000000000004"/>
    <n v="382344566"/>
    <n v="12576.09"/>
    <x v="11"/>
    <x v="4"/>
    <s v="Tue"/>
    <s v="Jul-2009"/>
    <s v=""/>
    <n v="-8.6999999999998181"/>
    <n v="-1.9025542337298411E-3"/>
    <x v="0"/>
    <n v="-8.1999999999998181"/>
    <n v="-1.7934081315748786E-3"/>
    <x v="1"/>
  </r>
  <r>
    <d v="2009-07-27T00:00:00"/>
    <n v="4568.6499999999996"/>
    <n v="4596.75"/>
    <n v="4528.5"/>
    <n v="4572.3"/>
    <n v="277017434"/>
    <n v="10388.02"/>
    <x v="11"/>
    <x v="4"/>
    <s v="Mon"/>
    <s v="Jul-2009"/>
    <s v=""/>
    <n v="3.6500000000005457"/>
    <n v="7.9892309544406898E-4"/>
    <x v="0"/>
    <n v="3.75"/>
    <n v="8.2082936599139769E-4"/>
    <x v="1"/>
  </r>
  <r>
    <d v="2009-07-24T00:00:00"/>
    <n v="4524.8"/>
    <n v="4578.75"/>
    <n v="4504.8500000000004"/>
    <n v="4568.55"/>
    <n v="351255586"/>
    <n v="11501.51"/>
    <x v="11"/>
    <x v="4"/>
    <s v="Fri"/>
    <s v="Jul-2009"/>
    <s v=""/>
    <n v="43.75"/>
    <n v="9.6689356435643563E-3"/>
    <x v="0"/>
    <n v="44.800000000000182"/>
    <n v="9.9032882011605827E-3"/>
    <x v="1"/>
  </r>
  <r>
    <d v="2009-07-23T00:00:00"/>
    <n v="4409.7"/>
    <n v="4532.3999999999996"/>
    <n v="4405.95"/>
    <n v="4523.75"/>
    <n v="273052133"/>
    <n v="10580"/>
    <x v="11"/>
    <x v="4"/>
    <s v="Thu"/>
    <s v="Jul-2009"/>
    <s v="Expiry"/>
    <n v="114.05000000000018"/>
    <n v="2.5863437422046893E-2"/>
    <x v="1"/>
    <n v="124.85000000000036"/>
    <n v="2.8382095523881056E-2"/>
    <x v="2"/>
  </r>
  <r>
    <d v="2009-07-22T00:00:00"/>
    <n v="4469.3"/>
    <n v="4557.95"/>
    <n v="4380.45"/>
    <n v="4398.8999999999996"/>
    <n v="337796915"/>
    <n v="11688.74"/>
    <x v="11"/>
    <x v="4"/>
    <s v="Wed"/>
    <s v="Jul-2009"/>
    <s v=""/>
    <n v="-70.400000000000546"/>
    <n v="-1.5751907457543807E-2"/>
    <x v="2"/>
    <n v="-70.200000000000728"/>
    <n v="-1.5707860643082661E-2"/>
    <x v="0"/>
  </r>
  <r>
    <d v="2009-07-21T00:00:00"/>
    <n v="4501.5"/>
    <n v="4524"/>
    <n v="4436.6000000000004"/>
    <n v="4469.1000000000004"/>
    <n v="311984330"/>
    <n v="10289.73"/>
    <x v="11"/>
    <x v="4"/>
    <s v="Tue"/>
    <s v="Jul-2009"/>
    <s v=""/>
    <n v="-32.399999999999636"/>
    <n v="-7.1976007997333414E-3"/>
    <x v="0"/>
    <n v="-33.149999999999636"/>
    <n v="-7.3629851740795458E-3"/>
    <x v="1"/>
  </r>
  <r>
    <d v="2009-07-20T00:00:00"/>
    <n v="4377.8999999999996"/>
    <n v="4510.3"/>
    <n v="4377.8999999999996"/>
    <n v="4502.25"/>
    <n v="280309302"/>
    <n v="10151.33"/>
    <x v="11"/>
    <x v="4"/>
    <s v="Mon"/>
    <s v="Jul-2009"/>
    <s v=""/>
    <n v="124.35000000000036"/>
    <n v="2.8404029329130491E-2"/>
    <x v="1"/>
    <n v="127.30000000000018"/>
    <n v="2.9097475399718898E-2"/>
    <x v="2"/>
  </r>
  <r>
    <d v="2009-07-17T00:00:00"/>
    <n v="4231.45"/>
    <n v="4390.3999999999996"/>
    <n v="4230.1499999999996"/>
    <n v="4374.95"/>
    <n v="250233020"/>
    <n v="9545.1"/>
    <x v="11"/>
    <x v="4"/>
    <s v="Fri"/>
    <s v="Jul-2009"/>
    <s v=""/>
    <n v="143.5"/>
    <n v="3.3912724952439473E-2"/>
    <x v="3"/>
    <n v="143.55000000000018"/>
    <n v="3.3924942099541569E-2"/>
    <x v="3"/>
  </r>
  <r>
    <d v="2009-07-16T00:00:00"/>
    <n v="4223.5"/>
    <n v="4305"/>
    <n v="4205.5"/>
    <n v="4231.3999999999996"/>
    <n v="292288337"/>
    <n v="10209.959999999999"/>
    <x v="11"/>
    <x v="4"/>
    <s v="Thu"/>
    <s v="Jul-2009"/>
    <s v="Expiry"/>
    <n v="7.8999999999996362"/>
    <n v="1.8704865632768169E-3"/>
    <x v="0"/>
    <n v="-2.1000000000003638"/>
    <n v="-4.96043462855879E-4"/>
    <x v="1"/>
  </r>
  <r>
    <d v="2009-07-15T00:00:00"/>
    <n v="4120.8"/>
    <n v="4249.55"/>
    <n v="4118.75"/>
    <n v="4233.5"/>
    <n v="254611958"/>
    <n v="8138.11"/>
    <x v="11"/>
    <x v="4"/>
    <s v="Wed"/>
    <s v="Jul-2009"/>
    <s v=""/>
    <n v="112.69999999999982"/>
    <n v="2.7349058435255244E-2"/>
    <x v="1"/>
    <n v="122.10000000000036"/>
    <n v="2.9697913119618714E-2"/>
    <x v="2"/>
  </r>
  <r>
    <d v="2009-07-14T00:00:00"/>
    <n v="3974.1"/>
    <n v="4128.8999999999996"/>
    <n v="3974.1"/>
    <n v="4111.3999999999996"/>
    <n v="242076783"/>
    <n v="7797.11"/>
    <x v="11"/>
    <x v="4"/>
    <s v="Tue"/>
    <s v="Jul-2009"/>
    <s v=""/>
    <n v="137.29999999999973"/>
    <n v="3.45487028509599E-2"/>
    <x v="3"/>
    <n v="137.34999999999945"/>
    <n v="3.4561719153004981E-2"/>
    <x v="3"/>
  </r>
  <r>
    <d v="2009-07-13T00:00:00"/>
    <n v="4003.4"/>
    <n v="4003.4"/>
    <n v="3918.75"/>
    <n v="3974.05"/>
    <n v="273186872"/>
    <n v="7530.57"/>
    <x v="11"/>
    <x v="4"/>
    <s v="Mon"/>
    <s v="Jul-2009"/>
    <s v=""/>
    <n v="-29.349999999999909"/>
    <n v="-7.3312684218414118E-3"/>
    <x v="0"/>
    <n v="-29.849999999999909"/>
    <n v="-7.4552311496290892E-3"/>
    <x v="1"/>
  </r>
  <r>
    <d v="2009-07-10T00:00:00"/>
    <n v="4081.4"/>
    <n v="4129.95"/>
    <n v="3976.8"/>
    <n v="4003.9"/>
    <n v="303001008"/>
    <n v="8770.17"/>
    <x v="11"/>
    <x v="4"/>
    <s v="Fri"/>
    <s v="Jul-2009"/>
    <s v=""/>
    <n v="-77.5"/>
    <n v="-1.8988582349193903E-2"/>
    <x v="2"/>
    <n v="-77.049999999999727"/>
    <n v="-1.888040774819582E-2"/>
    <x v="0"/>
  </r>
  <r>
    <d v="2009-07-09T00:00:00"/>
    <n v="4078.75"/>
    <n v="4114.8999999999996"/>
    <n v="4039.85"/>
    <n v="4080.95"/>
    <n v="406359501"/>
    <n v="9201.81"/>
    <x v="11"/>
    <x v="4"/>
    <s v="Thu"/>
    <s v="Jul-2009"/>
    <s v="Expiry"/>
    <n v="2.1999999999998181"/>
    <n v="5.3938093778726766E-4"/>
    <x v="0"/>
    <n v="2.0499999999997272"/>
    <n v="5.0258648164939741E-4"/>
    <x v="1"/>
  </r>
  <r>
    <d v="2009-07-08T00:00:00"/>
    <n v="4201.8500000000004"/>
    <n v="4201.8500000000004"/>
    <n v="4061.1"/>
    <n v="4078.9"/>
    <n v="339578445"/>
    <n v="10077.549999999999"/>
    <x v="11"/>
    <x v="4"/>
    <s v="Wed"/>
    <s v="Jul-2009"/>
    <s v=""/>
    <n v="-122.95000000000027"/>
    <n v="-2.9260920784892432E-2"/>
    <x v="1"/>
    <n v="-123.24999999999955"/>
    <n v="-2.933022381399987E-2"/>
    <x v="2"/>
  </r>
  <r>
    <d v="2009-07-07T00:00:00"/>
    <n v="4166"/>
    <n v="4231.8"/>
    <n v="4155.5"/>
    <n v="4202.1499999999996"/>
    <n v="290915989"/>
    <n v="10299.040000000001"/>
    <x v="11"/>
    <x v="4"/>
    <s v="Tue"/>
    <s v="Jul-2009"/>
    <s v=""/>
    <n v="36.149999999999636"/>
    <n v="8.6773883821410561E-3"/>
    <x v="0"/>
    <n v="36.449999999999818"/>
    <n v="8.7500300069615726E-3"/>
    <x v="1"/>
  </r>
  <r>
    <d v="2009-07-06T00:00:00"/>
    <n v="4429.6000000000004"/>
    <n v="4479.8"/>
    <n v="4133.7"/>
    <n v="4165.7"/>
    <n v="365737764"/>
    <n v="12648.38"/>
    <x v="11"/>
    <x v="4"/>
    <s v="Mon"/>
    <s v="Jul-2009"/>
    <s v=""/>
    <n v="-263.90000000000055"/>
    <n v="-5.9576485461441335E-2"/>
    <x v="6"/>
    <n v="-258.55000000000018"/>
    <n v="-5.8439283494377617E-2"/>
    <x v="4"/>
  </r>
  <r>
    <d v="2009-07-03T00:00:00"/>
    <n v="4347.3"/>
    <n v="4434.45"/>
    <n v="4298.95"/>
    <n v="4424.25"/>
    <n v="224680237"/>
    <n v="8374.4"/>
    <x v="11"/>
    <x v="4"/>
    <s v="Fri"/>
    <s v="Jul-2009"/>
    <s v=""/>
    <n v="76.949999999999818"/>
    <n v="1.7700641777655055E-2"/>
    <x v="2"/>
    <n v="75.399999999999636"/>
    <n v="1.7337916920565122E-2"/>
    <x v="0"/>
  </r>
  <r>
    <d v="2009-07-02T00:00:00"/>
    <n v="4373.5"/>
    <n v="4383.6499999999996"/>
    <n v="4288.75"/>
    <n v="4348.8500000000004"/>
    <n v="259079398"/>
    <n v="9730.33"/>
    <x v="11"/>
    <x v="4"/>
    <s v="Thu"/>
    <s v="Jul-2009"/>
    <s v="Expiry"/>
    <n v="-24.649999999999636"/>
    <n v="-5.6362181319308648E-3"/>
    <x v="0"/>
    <n v="7.9500000000007276"/>
    <n v="1.8314174479948232E-3"/>
    <x v="1"/>
  </r>
  <r>
    <d v="2009-07-01T00:00:00"/>
    <n v="4292.3"/>
    <n v="4362.3"/>
    <n v="4249.7"/>
    <n v="4340.8999999999996"/>
    <n v="289982752"/>
    <n v="8654.14"/>
    <x v="11"/>
    <x v="4"/>
    <s v="Wed"/>
    <s v="Jul-2009"/>
    <s v=""/>
    <n v="48.599999999999454"/>
    <n v="1.132260093656069E-2"/>
    <x v="2"/>
    <n v="49.799999999999272"/>
    <n v="1.1605415860734838E-2"/>
    <x v="0"/>
  </r>
  <r>
    <d v="2009-06-30T00:00:00"/>
    <n v="4391.5"/>
    <n v="4426.75"/>
    <n v="4267.3500000000004"/>
    <n v="4291.1000000000004"/>
    <n v="336647021"/>
    <n v="9901.5300000000007"/>
    <x v="11"/>
    <x v="5"/>
    <s v="Tue"/>
    <s v="Jun-2009"/>
    <s v=""/>
    <n v="-100.39999999999964"/>
    <n v="-2.2862347717180834E-2"/>
    <x v="1"/>
    <n v="-99.849999999999454"/>
    <n v="-2.2739953768546546E-2"/>
    <x v="2"/>
  </r>
  <r>
    <d v="2009-06-29T00:00:00"/>
    <n v="4375.3999999999996"/>
    <n v="4439.95"/>
    <n v="4350.8999999999996"/>
    <n v="4390.95"/>
    <n v="293321334"/>
    <n v="9591.85"/>
    <x v="11"/>
    <x v="5"/>
    <s v="Mon"/>
    <s v="Jun-2009"/>
    <s v=""/>
    <n v="15.550000000000182"/>
    <n v="3.5539607807286611E-3"/>
    <x v="0"/>
    <n v="15.449999999999818"/>
    <n v="3.5310250257113056E-3"/>
    <x v="1"/>
  </r>
  <r>
    <d v="2009-06-26T00:00:00"/>
    <n v="4243.95"/>
    <n v="4383.75"/>
    <n v="4243.95"/>
    <n v="4375.5"/>
    <n v="284570041"/>
    <n v="10065.52"/>
    <x v="11"/>
    <x v="5"/>
    <s v="Fri"/>
    <s v="Jun-2009"/>
    <s v=""/>
    <n v="131.55000000000018"/>
    <n v="3.0997066412186806E-2"/>
    <x v="3"/>
    <n v="133.64999999999964"/>
    <n v="3.1507479048056772E-2"/>
    <x v="3"/>
  </r>
  <r>
    <d v="2009-06-25T00:00:00"/>
    <n v="4293.8500000000004"/>
    <n v="4337.95"/>
    <n v="4221.1499999999996"/>
    <n v="4241.8500000000004"/>
    <n v="407987742"/>
    <n v="12847.28"/>
    <x v="11"/>
    <x v="5"/>
    <s v="Thu"/>
    <s v="Jun-2009"/>
    <s v="Expiry"/>
    <n v="-52"/>
    <n v="-1.2110343863898365E-2"/>
    <x v="2"/>
    <n v="-51.099999999999454"/>
    <n v="-1.1903236702034605E-2"/>
    <x v="0"/>
  </r>
  <r>
    <d v="2009-06-24T00:00:00"/>
    <n v="4247.3"/>
    <n v="4307"/>
    <n v="4218.25"/>
    <n v="4292.95"/>
    <n v="311199175"/>
    <n v="9512.27"/>
    <x v="11"/>
    <x v="5"/>
    <s v="Wed"/>
    <s v="Jun-2009"/>
    <s v=""/>
    <n v="45.649999999999636"/>
    <n v="1.074800461469631E-2"/>
    <x v="2"/>
    <n v="45.949999999999818"/>
    <n v="1.0819401930774622E-2"/>
    <x v="0"/>
  </r>
  <r>
    <d v="2009-06-23T00:00:00"/>
    <n v="4223.3"/>
    <n v="4267.45"/>
    <n v="4143.25"/>
    <n v="4247"/>
    <n v="339990201"/>
    <n v="10880.96"/>
    <x v="11"/>
    <x v="5"/>
    <s v="Tue"/>
    <s v="Jun-2009"/>
    <s v=""/>
    <n v="23.699999999999818"/>
    <n v="5.6117254279828138E-3"/>
    <x v="0"/>
    <n v="11.75"/>
    <n v="2.7743344548727938E-3"/>
    <x v="1"/>
  </r>
  <r>
    <d v="2009-06-22T00:00:00"/>
    <n v="4314.2"/>
    <n v="4352.25"/>
    <n v="4221.8999999999996"/>
    <n v="4235.25"/>
    <n v="270808678"/>
    <n v="9103.94"/>
    <x v="11"/>
    <x v="5"/>
    <s v="Mon"/>
    <s v="Jun-2009"/>
    <s v=""/>
    <n v="-78.949999999999818"/>
    <n v="-1.8300032450975806E-2"/>
    <x v="2"/>
    <n v="-78.350000000000364"/>
    <n v="-1.8163482937685542E-2"/>
    <x v="0"/>
  </r>
  <r>
    <d v="2009-06-19T00:00:00"/>
    <n v="4251.1000000000004"/>
    <n v="4326.2"/>
    <n v="4206.7"/>
    <n v="4313.6000000000004"/>
    <n v="350066880"/>
    <n v="10401.790000000001"/>
    <x v="11"/>
    <x v="5"/>
    <s v="Fri"/>
    <s v="Jun-2009"/>
    <s v=""/>
    <n v="62.5"/>
    <n v="1.4702077109454023E-2"/>
    <x v="2"/>
    <n v="62.200000000000728"/>
    <n v="1.4630474667168634E-2"/>
    <x v="0"/>
  </r>
  <r>
    <d v="2009-06-18T00:00:00"/>
    <n v="4352.95"/>
    <n v="4375.3"/>
    <n v="4222.1499999999996"/>
    <n v="4251.3999999999996"/>
    <n v="373404826"/>
    <n v="11542.45"/>
    <x v="11"/>
    <x v="5"/>
    <s v="Thu"/>
    <s v="Jun-2009"/>
    <s v="Expiry"/>
    <n v="-101.55000000000018"/>
    <n v="-2.332900676552687E-2"/>
    <x v="1"/>
    <n v="-104.75"/>
    <n v="-2.4046463046497484E-2"/>
    <x v="2"/>
  </r>
  <r>
    <d v="2009-06-17T00:00:00"/>
    <n v="4515.3500000000004"/>
    <n v="4517.8"/>
    <n v="4332.8"/>
    <n v="4356.1499999999996"/>
    <n v="327627945"/>
    <n v="11194.56"/>
    <x v="11"/>
    <x v="5"/>
    <s v="Wed"/>
    <s v="Jun-2009"/>
    <s v=""/>
    <n v="-159.20000000000073"/>
    <n v="-3.5257510491988595E-2"/>
    <x v="3"/>
    <n v="-161.65000000000055"/>
    <n v="-3.5780689716233681E-2"/>
    <x v="3"/>
  </r>
  <r>
    <d v="2009-06-16T00:00:00"/>
    <n v="4478.1000000000004"/>
    <n v="4537.95"/>
    <n v="4405.95"/>
    <n v="4517.8"/>
    <n v="320009267"/>
    <n v="10807.47"/>
    <x v="11"/>
    <x v="5"/>
    <s v="Tue"/>
    <s v="Jun-2009"/>
    <s v=""/>
    <n v="39.699999999999818"/>
    <n v="8.8653670083293848E-3"/>
    <x v="0"/>
    <n v="33.800000000000182"/>
    <n v="7.5379125780553483E-3"/>
    <x v="1"/>
  </r>
  <r>
    <d v="2009-06-15T00:00:00"/>
    <n v="4584.6499999999996"/>
    <n v="4601.05"/>
    <n v="4469.6000000000004"/>
    <n v="4484"/>
    <n v="322454082"/>
    <n v="10755.98"/>
    <x v="11"/>
    <x v="5"/>
    <s v="Mon"/>
    <s v="Jun-2009"/>
    <s v=""/>
    <n v="-100.64999999999964"/>
    <n v="-2.1953693302651161E-2"/>
    <x v="1"/>
    <n v="-99.399999999999636"/>
    <n v="-2.1686957280621297E-2"/>
    <x v="2"/>
  </r>
  <r>
    <d v="2009-06-12T00:00:00"/>
    <n v="4637.55"/>
    <n v="4693.2"/>
    <n v="4566.1499999999996"/>
    <n v="4583.3999999999996"/>
    <n v="351580404"/>
    <n v="11400.58"/>
    <x v="11"/>
    <x v="5"/>
    <s v="Fri"/>
    <s v="Jun-2009"/>
    <s v=""/>
    <n v="-54.150000000000546"/>
    <n v="-1.1676423973865629E-2"/>
    <x v="2"/>
    <n v="-54.300000000000182"/>
    <n v="-1.1708389934665929E-2"/>
    <x v="0"/>
  </r>
  <r>
    <d v="2009-06-11T00:00:00"/>
    <n v="4657.3999999999996"/>
    <n v="4679.55"/>
    <n v="4586.1499999999996"/>
    <n v="4637.7"/>
    <n v="391597868"/>
    <n v="11474.46"/>
    <x v="11"/>
    <x v="5"/>
    <s v="Thu"/>
    <s v="Jun-2009"/>
    <s v="Expiry"/>
    <n v="-19.699999999999818"/>
    <n v="-4.2298278009189286E-3"/>
    <x v="0"/>
    <n v="-17.550000000000182"/>
    <n v="-3.7699371677139106E-3"/>
    <x v="1"/>
  </r>
  <r>
    <d v="2009-06-10T00:00:00"/>
    <n v="4551.7"/>
    <n v="4688.95"/>
    <n v="4551.7"/>
    <n v="4655.25"/>
    <n v="392189746"/>
    <n v="13099.93"/>
    <x v="11"/>
    <x v="5"/>
    <s v="Wed"/>
    <s v="Jun-2009"/>
    <s v=""/>
    <n v="103.55000000000018"/>
    <n v="2.2749741854691693E-2"/>
    <x v="1"/>
    <n v="104.30000000000018"/>
    <n v="2.2918291785231696E-2"/>
    <x v="2"/>
  </r>
  <r>
    <d v="2009-06-09T00:00:00"/>
    <n v="4427.75"/>
    <n v="4562.45"/>
    <n v="4365.1000000000004"/>
    <n v="4550.95"/>
    <n v="414282839"/>
    <n v="12049.96"/>
    <x v="11"/>
    <x v="5"/>
    <s v="Tue"/>
    <s v="Jun-2009"/>
    <s v=""/>
    <n v="123.19999999999982"/>
    <n v="2.7824515837614999E-2"/>
    <x v="1"/>
    <n v="121.05000000000018"/>
    <n v="2.7325673265762251E-2"/>
    <x v="2"/>
  </r>
  <r>
    <d v="2009-06-08T00:00:00"/>
    <n v="4582.3500000000004"/>
    <n v="4611.3999999999996"/>
    <n v="4404.6499999999996"/>
    <n v="4429.8999999999996"/>
    <n v="370092839"/>
    <n v="10824.22"/>
    <x v="11"/>
    <x v="5"/>
    <s v="Mon"/>
    <s v="Jun-2009"/>
    <s v=""/>
    <n v="-152.45000000000073"/>
    <n v="-3.3268955885080956E-2"/>
    <x v="3"/>
    <n v="-157"/>
    <n v="-3.4227909917373393E-2"/>
    <x v="3"/>
  </r>
  <r>
    <d v="2009-06-05T00:00:00"/>
    <n v="4573.3"/>
    <n v="4636.8500000000004"/>
    <n v="4561.95"/>
    <n v="4586.8999999999996"/>
    <n v="409906842"/>
    <n v="12907.88"/>
    <x v="11"/>
    <x v="5"/>
    <s v="Fri"/>
    <s v="Jun-2009"/>
    <s v=""/>
    <n v="13.599999999999454"/>
    <n v="2.9737826077448348E-3"/>
    <x v="0"/>
    <n v="14.25"/>
    <n v="3.1163548489387995E-3"/>
    <x v="1"/>
  </r>
  <r>
    <d v="2009-06-04T00:00:00"/>
    <n v="4530.3"/>
    <n v="4582.2"/>
    <n v="4453.45"/>
    <n v="4572.6499999999996"/>
    <n v="424050722"/>
    <n v="12563.65"/>
    <x v="11"/>
    <x v="5"/>
    <s v="Thu"/>
    <s v="Jun-2009"/>
    <s v="Expiry"/>
    <n v="42.349999999999454"/>
    <n v="9.3481667880713094E-3"/>
    <x v="0"/>
    <n v="41.949999999999818"/>
    <n v="9.2590548921799767E-3"/>
    <x v="1"/>
  </r>
  <r>
    <d v="2009-06-03T00:00:00"/>
    <n v="4525.5"/>
    <n v="4574.8999999999996"/>
    <n v="4478.6000000000004"/>
    <n v="4530.7"/>
    <n v="415829528"/>
    <n v="12131.57"/>
    <x v="11"/>
    <x v="5"/>
    <s v="Wed"/>
    <s v="Jun-2009"/>
    <s v=""/>
    <n v="5.1999999999998181"/>
    <n v="1.1490443044967005E-3"/>
    <x v="0"/>
    <n v="5.4499999999998181"/>
    <n v="1.2043533506435706E-3"/>
    <x v="1"/>
  </r>
  <r>
    <d v="2009-06-02T00:00:00"/>
    <n v="4530.45"/>
    <n v="4586.3999999999996"/>
    <n v="4451.3"/>
    <n v="4525.25"/>
    <n v="396327441"/>
    <n v="12565.07"/>
    <x v="11"/>
    <x v="5"/>
    <s v="Tue"/>
    <s v="Jun-2009"/>
    <s v=""/>
    <n v="-5.1999999999998181"/>
    <n v="-1.1477888509971014E-3"/>
    <x v="0"/>
    <n v="-4.6499999999996362"/>
    <n v="-1.0265127265501747E-3"/>
    <x v="1"/>
  </r>
  <r>
    <d v="2009-06-01T00:00:00"/>
    <n v="4450.3999999999996"/>
    <n v="4545.3999999999996"/>
    <n v="4450.3999999999996"/>
    <n v="4529.8999999999996"/>
    <n v="464256409"/>
    <n v="12781.61"/>
    <x v="11"/>
    <x v="5"/>
    <s v="Mon"/>
    <s v="Jun-2009"/>
    <s v=""/>
    <n v="79.5"/>
    <n v="1.786356282581341E-2"/>
    <x v="2"/>
    <n v="80.949999999999818"/>
    <n v="1.8195304510052895E-2"/>
    <x v="0"/>
  </r>
  <r>
    <d v="2009-05-29T00:00:00"/>
    <n v="4340.75"/>
    <n v="4488.05"/>
    <n v="4340.75"/>
    <n v="4448.95"/>
    <n v="506796280"/>
    <n v="15181.73"/>
    <x v="11"/>
    <x v="6"/>
    <s v="Fri"/>
    <s v="May-2009"/>
    <s v=""/>
    <n v="108.19999999999982"/>
    <n v="2.4926567989402713E-2"/>
    <x v="1"/>
    <n v="111.84999999999945"/>
    <n v="2.5789121763390155E-2"/>
    <x v="2"/>
  </r>
  <r>
    <d v="2009-05-28T00:00:00"/>
    <n v="4276.1499999999996"/>
    <n v="4354.8500000000004"/>
    <n v="4254.8500000000004"/>
    <n v="4337.1000000000004"/>
    <n v="460439887"/>
    <n v="16067.32"/>
    <x v="11"/>
    <x v="6"/>
    <s v="Thu"/>
    <s v="May-2009"/>
    <s v="Expiry"/>
    <n v="60.950000000000728"/>
    <n v="1.4253475673210886E-2"/>
    <x v="2"/>
    <n v="61.050000000000182"/>
    <n v="1.4277195074893927E-2"/>
    <x v="0"/>
  </r>
  <r>
    <d v="2009-05-27T00:00:00"/>
    <n v="4117.3"/>
    <n v="4286.45"/>
    <n v="4115.25"/>
    <n v="4276.05"/>
    <n v="353499631"/>
    <n v="12173.35"/>
    <x v="11"/>
    <x v="6"/>
    <s v="Wed"/>
    <s v="May-2009"/>
    <s v=""/>
    <n v="158.75"/>
    <n v="3.8556821217788355E-2"/>
    <x v="3"/>
    <n v="159.35000000000036"/>
    <n v="3.8708188597663264E-2"/>
    <x v="3"/>
  </r>
  <r>
    <d v="2009-05-26T00:00:00"/>
    <n v="4239.55"/>
    <n v="4256.05"/>
    <n v="4092.25"/>
    <n v="4116.7"/>
    <n v="308739530"/>
    <n v="9501.7099999999991"/>
    <x v="11"/>
    <x v="6"/>
    <s v="Tue"/>
    <s v="May-2009"/>
    <s v=""/>
    <n v="-122.85000000000036"/>
    <n v="-2.8977132006934782E-2"/>
    <x v="1"/>
    <n v="-120.85000000000036"/>
    <n v="-2.851883753584037E-2"/>
    <x v="2"/>
  </r>
  <r>
    <d v="2009-05-25T00:00:00"/>
    <n v="4238.1000000000004"/>
    <n v="4270.05"/>
    <n v="4205.1000000000004"/>
    <n v="4237.55"/>
    <n v="299302991"/>
    <n v="9104.6200000000008"/>
    <x v="11"/>
    <x v="6"/>
    <s v="Mon"/>
    <s v="May-2009"/>
    <s v=""/>
    <n v="-0.5500000000001819"/>
    <n v="-1.2977513508416079E-4"/>
    <x v="0"/>
    <n v="-0.9499999999998181"/>
    <n v="-2.2413589713337693E-4"/>
    <x v="1"/>
  </r>
  <r>
    <d v="2009-05-22T00:00:00"/>
    <n v="4211.8500000000004"/>
    <n v="4249.5"/>
    <n v="4155.8500000000004"/>
    <n v="4238.5"/>
    <n v="284165388"/>
    <n v="10572.97"/>
    <x v="11"/>
    <x v="6"/>
    <s v="Fri"/>
    <s v="May-2009"/>
    <s v=""/>
    <n v="26.649999999999636"/>
    <n v="6.3273858280802099E-3"/>
    <x v="0"/>
    <n v="27.600000000000364"/>
    <n v="6.554418295376372E-3"/>
    <x v="1"/>
  </r>
  <r>
    <d v="2009-05-21T00:00:00"/>
    <n v="4270.3500000000004"/>
    <n v="4319"/>
    <n v="4199.2"/>
    <n v="4210.8999999999996"/>
    <n v="353070384"/>
    <n v="12290.03"/>
    <x v="11"/>
    <x v="6"/>
    <s v="Thu"/>
    <s v="May-2009"/>
    <s v="Expiry"/>
    <n v="-59.450000000000728"/>
    <n v="-1.3921575514887707E-2"/>
    <x v="2"/>
    <n v="-59.400000000000546"/>
    <n v="-1.3910029740299404E-2"/>
    <x v="0"/>
  </r>
  <r>
    <d v="2009-05-20T00:00:00"/>
    <n v="4318.75"/>
    <n v="4362.8500000000004"/>
    <n v="4244.7"/>
    <n v="4270.3"/>
    <n v="471343167"/>
    <n v="16917.63"/>
    <x v="11"/>
    <x v="6"/>
    <s v="Wed"/>
    <s v="May-2009"/>
    <s v=""/>
    <n v="-48.449999999999818"/>
    <n v="-1.1218523878437007E-2"/>
    <x v="2"/>
    <n v="-48.149999999999636"/>
    <n v="-1.1149833852423819E-2"/>
    <x v="0"/>
  </r>
  <r>
    <d v="2009-05-19T00:00:00"/>
    <n v="4324.95"/>
    <n v="4509.3999999999996"/>
    <n v="4167.6499999999996"/>
    <n v="4318.45"/>
    <n v="670982325"/>
    <n v="26002.26"/>
    <x v="11"/>
    <x v="6"/>
    <s v="Tue"/>
    <s v="May-2009"/>
    <s v=""/>
    <n v="-6.5"/>
    <n v="-1.5029075480641396E-3"/>
    <x v="0"/>
    <n v="-4.6999999999998181"/>
    <n v="-1.0871702346668098E-3"/>
    <x v="1"/>
  </r>
  <r>
    <d v="2009-05-18T00:00:00"/>
    <n v="3673.15"/>
    <n v="4384.3"/>
    <n v="3673.15"/>
    <n v="4323.1499999999996"/>
    <n v="2768292"/>
    <n v="113.99"/>
    <x v="11"/>
    <x v="6"/>
    <s v="Mon"/>
    <s v="May-2009"/>
    <s v=""/>
    <n v="649.99999999999955"/>
    <n v="0.17695983011856295"/>
    <x v="10"/>
    <n v="651.49999999999955"/>
    <n v="0.17744066019364579"/>
    <x v="11"/>
  </r>
  <r>
    <d v="2009-05-15T00:00:00"/>
    <n v="3597.85"/>
    <n v="3686.25"/>
    <n v="3597.85"/>
    <n v="3671.65"/>
    <n v="300880814"/>
    <n v="8655.24"/>
    <x v="11"/>
    <x v="6"/>
    <s v="Fri"/>
    <s v="May-2009"/>
    <s v=""/>
    <n v="73.800000000000182"/>
    <n v="2.0512250371749845E-2"/>
    <x v="1"/>
    <n v="78.200000000000273"/>
    <n v="2.1761816638606431E-2"/>
    <x v="2"/>
  </r>
  <r>
    <d v="2009-05-14T00:00:00"/>
    <n v="3631.9"/>
    <n v="3631.9"/>
    <n v="3537.6"/>
    <n v="3593.45"/>
    <n v="288154287"/>
    <n v="8138.79"/>
    <x v="11"/>
    <x v="6"/>
    <s v="Thu"/>
    <s v="May-2009"/>
    <s v="Expiry"/>
    <n v="-38.450000000000273"/>
    <n v="-1.0586745229769616E-2"/>
    <x v="2"/>
    <n v="-41.800000000000182"/>
    <n v="-1.1498521422185595E-2"/>
    <x v="0"/>
  </r>
  <r>
    <d v="2009-05-13T00:00:00"/>
    <n v="3668.75"/>
    <n v="3709.6"/>
    <n v="3610.2"/>
    <n v="3635.25"/>
    <n v="360452738"/>
    <n v="9800.15"/>
    <x v="11"/>
    <x v="6"/>
    <s v="Wed"/>
    <s v="May-2009"/>
    <s v=""/>
    <n v="-33.5"/>
    <n v="-9.131175468483816E-3"/>
    <x v="0"/>
    <n v="-45.849999999999909"/>
    <n v="-1.2455516014234851E-2"/>
    <x v="0"/>
  </r>
  <r>
    <d v="2009-05-12T00:00:00"/>
    <n v="3554.65"/>
    <n v="3691.65"/>
    <n v="3534.2"/>
    <n v="3681.1"/>
    <n v="366055503"/>
    <n v="9550.49"/>
    <x v="11"/>
    <x v="6"/>
    <s v="Tue"/>
    <s v="May-2009"/>
    <s v=""/>
    <n v="126.44999999999982"/>
    <n v="3.5573122529644216E-2"/>
    <x v="3"/>
    <n v="126.5"/>
    <n v="3.5587689191470206E-2"/>
    <x v="3"/>
  </r>
  <r>
    <d v="2009-05-11T00:00:00"/>
    <n v="3615.75"/>
    <n v="3660.2"/>
    <n v="3534.55"/>
    <n v="3554.6"/>
    <n v="285340638"/>
    <n v="7858.78"/>
    <x v="11"/>
    <x v="6"/>
    <s v="Mon"/>
    <s v="May-2009"/>
    <s v=""/>
    <n v="-61.150000000000091"/>
    <n v="-1.6912120583558069E-2"/>
    <x v="2"/>
    <n v="-66.099999999999909"/>
    <n v="-1.8256138315795263E-2"/>
    <x v="0"/>
  </r>
  <r>
    <d v="2009-05-08T00:00:00"/>
    <n v="3681.8"/>
    <n v="3711.25"/>
    <n v="3582.85"/>
    <n v="3620.7"/>
    <n v="291694964"/>
    <n v="8529.4"/>
    <x v="11"/>
    <x v="6"/>
    <s v="Fri"/>
    <s v="May-2009"/>
    <s v=""/>
    <n v="-61.100000000000364"/>
    <n v="-1.6595143679721973E-2"/>
    <x v="2"/>
    <n v="-63.200000000000273"/>
    <n v="-1.7155731697385997E-2"/>
    <x v="0"/>
  </r>
  <r>
    <d v="2009-05-07T00:00:00"/>
    <n v="3617.15"/>
    <n v="3692.05"/>
    <n v="3617.15"/>
    <n v="3683.9"/>
    <n v="326304598"/>
    <n v="8827.7199999999993"/>
    <x v="11"/>
    <x v="6"/>
    <s v="Thu"/>
    <s v="May-2009"/>
    <s v="Expiry"/>
    <n v="66.75"/>
    <n v="1.8453755028129879E-2"/>
    <x v="2"/>
    <n v="58.849999999999909"/>
    <n v="1.6234258837809108E-2"/>
    <x v="0"/>
  </r>
  <r>
    <d v="2009-05-06T00:00:00"/>
    <n v="3662"/>
    <n v="3717.05"/>
    <n v="3608.65"/>
    <n v="3625.05"/>
    <n v="408101644"/>
    <n v="11559.2"/>
    <x v="11"/>
    <x v="6"/>
    <s v="Wed"/>
    <s v="May-2009"/>
    <s v=""/>
    <n v="-36.949999999999818"/>
    <n v="-1.00901146914254E-2"/>
    <x v="2"/>
    <n v="-36.849999999999909"/>
    <n v="-1.0063082006608565E-2"/>
    <x v="0"/>
  </r>
  <r>
    <d v="2009-05-05T00:00:00"/>
    <n v="3664.5"/>
    <n v="3682.2"/>
    <n v="3618.75"/>
    <n v="3661.9"/>
    <n v="442066443"/>
    <n v="11236.79"/>
    <x v="11"/>
    <x v="6"/>
    <s v="Tue"/>
    <s v="May-2009"/>
    <s v=""/>
    <n v="-2.5999999999999091"/>
    <n v="-7.0951016509753287E-4"/>
    <x v="0"/>
    <n v="7.9000000000000909"/>
    <n v="2.1620142309797729E-3"/>
    <x v="1"/>
  </r>
  <r>
    <d v="2009-05-04T00:00:00"/>
    <n v="3478.7"/>
    <n v="3664.5"/>
    <n v="3478.7"/>
    <n v="3654"/>
    <n v="363866099"/>
    <n v="10112.76"/>
    <x v="11"/>
    <x v="6"/>
    <s v="Mon"/>
    <s v="May-2009"/>
    <s v=""/>
    <n v="175.30000000000018"/>
    <n v="5.0392387961019976E-2"/>
    <x v="6"/>
    <n v="180.05000000000018"/>
    <n v="5.1828610083622446E-2"/>
    <x v="4"/>
  </r>
  <r>
    <d v="2009-04-29T00:00:00"/>
    <n v="3371.65"/>
    <n v="3486.4"/>
    <n v="3366.7"/>
    <n v="3473.95"/>
    <n v="483582317"/>
    <n v="9703.94"/>
    <x v="11"/>
    <x v="7"/>
    <s v="Wed"/>
    <s v="Apr-2009"/>
    <s v=""/>
    <n v="102.29999999999973"/>
    <n v="3.0341227588865902E-2"/>
    <x v="3"/>
    <n v="111.59999999999991"/>
    <n v="3.3191071720671525E-2"/>
    <x v="3"/>
  </r>
  <r>
    <d v="2009-04-28T00:00:00"/>
    <n v="3469.5"/>
    <n v="3471.95"/>
    <n v="3351.5"/>
    <n v="3362.35"/>
    <n v="287134649"/>
    <n v="7904.38"/>
    <x v="11"/>
    <x v="7"/>
    <s v="Tue"/>
    <s v="Apr-2009"/>
    <s v=""/>
    <n v="-107.15000000000009"/>
    <n v="-3.088341259547488E-2"/>
    <x v="3"/>
    <n v="-107.65000000000009"/>
    <n v="-3.1023054755043255E-2"/>
    <x v="3"/>
  </r>
  <r>
    <d v="2009-04-27T00:00:00"/>
    <n v="3481.3"/>
    <n v="3517.25"/>
    <n v="3435.3"/>
    <n v="3470"/>
    <n v="315936295"/>
    <n v="9077.06"/>
    <x v="11"/>
    <x v="7"/>
    <s v="Mon"/>
    <s v="Apr-2009"/>
    <s v=""/>
    <n v="-11.300000000000182"/>
    <n v="-3.2459138827450038E-3"/>
    <x v="0"/>
    <n v="-10.75"/>
    <n v="-3.0884148531207353E-3"/>
    <x v="1"/>
  </r>
  <r>
    <d v="2009-04-24T00:00:00"/>
    <n v="3423.6"/>
    <n v="3491.35"/>
    <n v="3402.9"/>
    <n v="3480.75"/>
    <n v="306127718"/>
    <n v="8604.0400000000009"/>
    <x v="11"/>
    <x v="7"/>
    <s v="Fri"/>
    <s v="Apr-2009"/>
    <s v=""/>
    <n v="57.150000000000091"/>
    <n v="1.6692954784437462E-2"/>
    <x v="2"/>
    <n v="57.050000000000182"/>
    <n v="1.6663259047229661E-2"/>
    <x v="0"/>
  </r>
  <r>
    <d v="2009-04-23T00:00:00"/>
    <n v="3330.5"/>
    <n v="3439.9"/>
    <n v="3310.5"/>
    <n v="3423.7"/>
    <n v="315691090"/>
    <n v="7864.54"/>
    <x v="11"/>
    <x v="7"/>
    <s v="Thu"/>
    <s v="Apr-2009"/>
    <s v="Expiry"/>
    <n v="93.199999999999818"/>
    <n v="2.7983786218285487E-2"/>
    <x v="1"/>
    <n v="93.399999999999636"/>
    <n v="2.8045521424496182E-2"/>
    <x v="2"/>
  </r>
  <r>
    <d v="2009-04-22T00:00:00"/>
    <n v="3364.6"/>
    <n v="3401.1"/>
    <n v="3296.9"/>
    <n v="3330.3"/>
    <n v="327292987"/>
    <n v="7932.51"/>
    <x v="11"/>
    <x v="7"/>
    <s v="Wed"/>
    <s v="Apr-2009"/>
    <s v=""/>
    <n v="-34.299999999999727"/>
    <n v="-1.01943767461213E-2"/>
    <x v="2"/>
    <n v="-35"/>
    <n v="-1.0400261492288948E-2"/>
    <x v="0"/>
  </r>
  <r>
    <d v="2009-04-21T00:00:00"/>
    <n v="3376.85"/>
    <n v="3414.7"/>
    <n v="3309.35"/>
    <n v="3365.3"/>
    <n v="344667947"/>
    <n v="9069.56"/>
    <x v="11"/>
    <x v="7"/>
    <s v="Tue"/>
    <s v="Apr-2009"/>
    <s v=""/>
    <n v="-11.549999999999727"/>
    <n v="-3.4203473651479121E-3"/>
    <x v="0"/>
    <n v="-11.799999999999727"/>
    <n v="-3.4941221758312538E-3"/>
    <x v="1"/>
  </r>
  <r>
    <d v="2009-04-20T00:00:00"/>
    <n v="3384.75"/>
    <n v="3441.1"/>
    <n v="3339.45"/>
    <n v="3377.1"/>
    <n v="341798670"/>
    <n v="8834.2199999999993"/>
    <x v="11"/>
    <x v="7"/>
    <s v="Mon"/>
    <s v="Apr-2009"/>
    <s v=""/>
    <n v="-7.6500000000000909"/>
    <n v="-2.2601373808996501E-3"/>
    <x v="0"/>
    <n v="-7.3000000000001819"/>
    <n v="-2.1569554426191296E-3"/>
    <x v="1"/>
  </r>
  <r>
    <d v="2009-04-17T00:00:00"/>
    <n v="3369.5"/>
    <n v="3489.85"/>
    <n v="3359.25"/>
    <n v="3384.4"/>
    <n v="491159908"/>
    <n v="11504.6"/>
    <x v="11"/>
    <x v="7"/>
    <s v="Fri"/>
    <s v="Apr-2009"/>
    <s v=""/>
    <n v="14.900000000000091"/>
    <n v="4.4220210713756024E-3"/>
    <x v="0"/>
    <n v="14.900000000000091"/>
    <n v="4.4220210713756024E-3"/>
    <x v="1"/>
  </r>
  <r>
    <d v="2009-04-16T00:00:00"/>
    <n v="3484.35"/>
    <n v="3511.25"/>
    <n v="3354.2"/>
    <n v="3369.5"/>
    <n v="559549931"/>
    <n v="13209.78"/>
    <x v="11"/>
    <x v="7"/>
    <s v="Thu"/>
    <s v="Apr-2009"/>
    <s v="Expiry"/>
    <n v="-114.84999999999991"/>
    <n v="-3.296167147387602E-2"/>
    <x v="3"/>
    <n v="-114.65000000000009"/>
    <n v="-3.2906160756569061E-2"/>
    <x v="3"/>
  </r>
  <r>
    <d v="2009-04-15T00:00:00"/>
    <n v="3381.45"/>
    <n v="3497.55"/>
    <n v="3311.8"/>
    <n v="3484.15"/>
    <n v="458489468"/>
    <n v="12280.2"/>
    <x v="11"/>
    <x v="7"/>
    <s v="Wed"/>
    <s v="Apr-2009"/>
    <s v=""/>
    <n v="102.70000000000027"/>
    <n v="3.0371586153868986E-2"/>
    <x v="3"/>
    <n v="101.55000000000018"/>
    <n v="3.0021285401762014E-2"/>
    <x v="3"/>
  </r>
  <r>
    <d v="2009-04-13T00:00:00"/>
    <n v="3342.2"/>
    <n v="3417.8"/>
    <n v="3334.15"/>
    <n v="3382.6"/>
    <n v="331534301"/>
    <n v="8324.35"/>
    <x v="11"/>
    <x v="7"/>
    <s v="Mon"/>
    <s v="Apr-2009"/>
    <s v=""/>
    <n v="40.400000000000091"/>
    <n v="1.2087846328765512E-2"/>
    <x v="2"/>
    <n v="40.549999999999727"/>
    <n v="1.2133271495040386E-2"/>
    <x v="0"/>
  </r>
  <r>
    <d v="2009-04-09T00:00:00"/>
    <n v="3346"/>
    <n v="3401.15"/>
    <n v="3307.05"/>
    <n v="3342.05"/>
    <n v="414637960"/>
    <n v="9984.24"/>
    <x v="11"/>
    <x v="7"/>
    <s v="Thu"/>
    <s v="Apr-2009"/>
    <s v="Expiry"/>
    <n v="-3.9499999999998181"/>
    <n v="-1.1805140466227789E-3"/>
    <x v="0"/>
    <n v="-0.8999999999996362"/>
    <n v="-2.6922329080591583E-4"/>
    <x v="1"/>
  </r>
  <r>
    <d v="2009-04-08T00:00:00"/>
    <n v="3255.35"/>
    <n v="3357.05"/>
    <n v="3149.25"/>
    <n v="3342.95"/>
    <n v="409030235"/>
    <n v="11116.42"/>
    <x v="11"/>
    <x v="7"/>
    <s v="Wed"/>
    <s v="Apr-2009"/>
    <s v=""/>
    <n v="87.599999999999909"/>
    <n v="2.6909548896432E-2"/>
    <x v="1"/>
    <n v="86.349999999999909"/>
    <n v="2.6515384142971169E-2"/>
    <x v="2"/>
  </r>
  <r>
    <d v="2009-04-06T00:00:00"/>
    <n v="3211.35"/>
    <n v="3303.9"/>
    <n v="3211.35"/>
    <n v="3256.6"/>
    <n v="357065601"/>
    <n v="9499.48"/>
    <x v="11"/>
    <x v="7"/>
    <s v="Mon"/>
    <s v="Apr-2009"/>
    <s v=""/>
    <n v="45.25"/>
    <n v="1.4090647235586281E-2"/>
    <x v="2"/>
    <n v="45.549999999999727"/>
    <n v="1.4185391071456291E-2"/>
    <x v="0"/>
  </r>
  <r>
    <d v="2009-04-02T00:00:00"/>
    <n v="3061.05"/>
    <n v="3228.75"/>
    <n v="3061.05"/>
    <n v="3211.05"/>
    <n v="370836234"/>
    <n v="9558.67"/>
    <x v="11"/>
    <x v="7"/>
    <s v="Thu"/>
    <s v="Apr-2009"/>
    <s v="Expiry"/>
    <n v="150"/>
    <n v="4.9002793159210072E-2"/>
    <x v="4"/>
    <n v="150.70000000000027"/>
    <n v="4.9242733674253032E-2"/>
    <x v="5"/>
  </r>
  <r>
    <d v="2009-04-01T00:00:00"/>
    <n v="3023.85"/>
    <n v="3069.3"/>
    <n v="2965.7"/>
    <n v="3060.35"/>
    <n v="319442080"/>
    <n v="8011.16"/>
    <x v="11"/>
    <x v="7"/>
    <s v="Wed"/>
    <s v="Apr-2009"/>
    <s v=""/>
    <n v="36.5"/>
    <n v="1.2070704565371959E-2"/>
    <x v="2"/>
    <n v="39.400000000000091"/>
    <n v="1.3042254919810025E-2"/>
    <x v="0"/>
  </r>
  <r>
    <d v="2009-03-31T00:00:00"/>
    <n v="2981.7"/>
    <n v="3054.3"/>
    <n v="2966.4"/>
    <n v="3020.95"/>
    <n v="341399212"/>
    <n v="9022.52"/>
    <x v="11"/>
    <x v="8"/>
    <s v="Tue"/>
    <s v="Mar-2009"/>
    <s v=""/>
    <n v="39.25"/>
    <n v="1.3163631485394239E-2"/>
    <x v="2"/>
    <n v="42.799999999999727"/>
    <n v="1.4371337911119227E-2"/>
    <x v="0"/>
  </r>
  <r>
    <d v="2009-03-30T00:00:00"/>
    <n v="3108.75"/>
    <n v="3110.2"/>
    <n v="2962.4"/>
    <n v="2978.15"/>
    <n v="275780455"/>
    <n v="7100.27"/>
    <x v="11"/>
    <x v="8"/>
    <s v="Mon"/>
    <s v="Mar-2009"/>
    <s v=""/>
    <n v="-130.59999999999991"/>
    <n v="-4.2010454362685939E-2"/>
    <x v="4"/>
    <n v="-130.5"/>
    <n v="-4.19796374632075E-2"/>
    <x v="5"/>
  </r>
  <r>
    <d v="2009-03-27T00:00:00"/>
    <n v="3079.4"/>
    <n v="3123.35"/>
    <n v="3055.9"/>
    <n v="3108.65"/>
    <n v="326572500"/>
    <n v="8599.65"/>
    <x v="11"/>
    <x v="8"/>
    <s v="Fri"/>
    <s v="Mar-2009"/>
    <s v=""/>
    <n v="29.25"/>
    <n v="9.4986036240826133E-3"/>
    <x v="0"/>
    <n v="26.400000000000091"/>
    <n v="8.5651715467597016E-3"/>
    <x v="1"/>
  </r>
  <r>
    <d v="2009-03-26T00:00:00"/>
    <n v="2982.25"/>
    <n v="3103.35"/>
    <n v="2982.25"/>
    <n v="3082.25"/>
    <n v="416183641"/>
    <n v="10418"/>
    <x v="11"/>
    <x v="8"/>
    <s v="Thu"/>
    <s v="Mar-2009"/>
    <s v="Expiry"/>
    <n v="100"/>
    <n v="3.3531729398943749E-2"/>
    <x v="3"/>
    <n v="97.900000000000091"/>
    <n v="3.2804463283462093E-2"/>
    <x v="3"/>
  </r>
  <r>
    <d v="2009-03-25T00:00:00"/>
    <n v="2938.8"/>
    <n v="2996.5"/>
    <n v="2923.3"/>
    <n v="2984.35"/>
    <n v="383648320"/>
    <n v="8513.26"/>
    <x v="11"/>
    <x v="8"/>
    <s v="Wed"/>
    <s v="Mar-2009"/>
    <s v=""/>
    <n v="45.549999999999727"/>
    <n v="1.5499523615080892E-2"/>
    <x v="2"/>
    <n v="45.650000000000091"/>
    <n v="1.5534079695103309E-2"/>
    <x v="0"/>
  </r>
  <r>
    <d v="2009-03-24T00:00:00"/>
    <n v="2923.8"/>
    <n v="3017.4"/>
    <n v="2914.5"/>
    <n v="2938.7"/>
    <n v="383117195"/>
    <n v="8871.1200000000008"/>
    <x v="11"/>
    <x v="8"/>
    <s v="Tue"/>
    <s v="Mar-2009"/>
    <s v=""/>
    <n v="14.899999999999636"/>
    <n v="5.096107804911292E-3"/>
    <x v="0"/>
    <n v="-1.2000000000002728"/>
    <n v="-4.0817714888270783E-4"/>
    <x v="1"/>
  </r>
  <r>
    <d v="2009-03-23T00:00:00"/>
    <n v="2807.25"/>
    <n v="2949.75"/>
    <n v="2807.25"/>
    <n v="2939.9"/>
    <n v="251175674"/>
    <n v="6304.76"/>
    <x v="11"/>
    <x v="8"/>
    <s v="Mon"/>
    <s v="Mar-2009"/>
    <s v=""/>
    <n v="132.65000000000009"/>
    <n v="4.7252649389972423E-2"/>
    <x v="4"/>
    <n v="132.84999999999991"/>
    <n v="4.7327265278495179E-2"/>
    <x v="5"/>
  </r>
  <r>
    <d v="2009-03-20T00:00:00"/>
    <n v="2807.35"/>
    <n v="2816.1"/>
    <n v="2773.65"/>
    <n v="2807.05"/>
    <n v="186838911"/>
    <n v="5043.96"/>
    <x v="11"/>
    <x v="8"/>
    <s v="Fri"/>
    <s v="Mar-2009"/>
    <s v=""/>
    <n v="-0.29999999999972715"/>
    <n v="-1.0686234349109557E-4"/>
    <x v="0"/>
    <n v="-9.9999999999909051E-2"/>
    <n v="-3.5623319024601124E-5"/>
    <x v="1"/>
  </r>
  <r>
    <d v="2009-03-19T00:00:00"/>
    <n v="2797.05"/>
    <n v="2822.25"/>
    <n v="2771.35"/>
    <n v="2807.15"/>
    <n v="223408426"/>
    <n v="5394.07"/>
    <x v="11"/>
    <x v="8"/>
    <s v="Thu"/>
    <s v="Mar-2009"/>
    <s v="Expiry"/>
    <n v="10.099999999999909"/>
    <n v="3.610947247993389E-3"/>
    <x v="0"/>
    <n v="12.450000000000273"/>
    <n v="4.4548609868680982E-3"/>
    <x v="1"/>
  </r>
  <r>
    <d v="2009-03-18T00:00:00"/>
    <n v="2757.65"/>
    <n v="2836.05"/>
    <n v="2752.25"/>
    <n v="2794.7"/>
    <n v="261792179"/>
    <n v="6173.86"/>
    <x v="11"/>
    <x v="8"/>
    <s v="Wed"/>
    <s v="Mar-2009"/>
    <s v=""/>
    <n v="37.049999999999727"/>
    <n v="1.3435352564683598E-2"/>
    <x v="2"/>
    <n v="37.25"/>
    <n v="1.3508857821538016E-2"/>
    <x v="0"/>
  </r>
  <r>
    <d v="2009-03-17T00:00:00"/>
    <n v="2776.35"/>
    <n v="2805.6"/>
    <n v="2738.7"/>
    <n v="2757.45"/>
    <n v="288783952"/>
    <n v="6224.49"/>
    <x v="11"/>
    <x v="8"/>
    <s v="Tue"/>
    <s v="Mar-2009"/>
    <s v=""/>
    <n v="-18.900000000000091"/>
    <n v="-6.8074990545140528E-3"/>
    <x v="0"/>
    <n v="-19.800000000000182"/>
    <n v="-7.1293545773697658E-3"/>
    <x v="1"/>
  </r>
  <r>
    <d v="2009-03-16T00:00:00"/>
    <n v="2716.05"/>
    <n v="2781.95"/>
    <n v="2701.95"/>
    <n v="2777.25"/>
    <n v="263151493"/>
    <n v="6059.64"/>
    <x v="11"/>
    <x v="8"/>
    <s v="Mon"/>
    <s v="Mar-2009"/>
    <s v=""/>
    <n v="61.199999999999818"/>
    <n v="2.253272215165399E-2"/>
    <x v="1"/>
    <n v="58"/>
    <n v="2.1329410683092763E-2"/>
    <x v="2"/>
  </r>
  <r>
    <d v="2009-03-13T00:00:00"/>
    <n v="2616.6"/>
    <n v="2726.15"/>
    <n v="2616.6"/>
    <n v="2719.25"/>
    <n v="263891931"/>
    <n v="6795.09"/>
    <x v="11"/>
    <x v="8"/>
    <s v="Fri"/>
    <s v="Mar-2009"/>
    <s v=""/>
    <n v="102.65000000000009"/>
    <n v="3.9230298861117514E-2"/>
    <x v="3"/>
    <n v="101.80000000000018"/>
    <n v="3.8892815526562187E-2"/>
    <x v="3"/>
  </r>
  <r>
    <d v="2009-03-12T00:00:00"/>
    <n v="2574.5"/>
    <n v="2646.1"/>
    <n v="2574.5"/>
    <n v="2617.4499999999998"/>
    <n v="213787846"/>
    <n v="5949.63"/>
    <x v="11"/>
    <x v="8"/>
    <s v="Thu"/>
    <s v="Mar-2009"/>
    <s v="Expiry"/>
    <n v="42.949999999999818"/>
    <n v="1.6682851039036637E-2"/>
    <x v="2"/>
    <n v="44.299999999999727"/>
    <n v="1.721625245321871E-2"/>
    <x v="0"/>
  </r>
  <r>
    <d v="2009-03-09T00:00:00"/>
    <n v="2620.1"/>
    <n v="2621.25"/>
    <n v="2555.6"/>
    <n v="2573.15"/>
    <n v="166405852"/>
    <n v="4048.08"/>
    <x v="11"/>
    <x v="8"/>
    <s v="Mon"/>
    <s v="Mar-2009"/>
    <s v=""/>
    <n v="-46.949999999999818"/>
    <n v="-1.7919163390710209E-2"/>
    <x v="2"/>
    <n v="-47"/>
    <n v="-1.7937904318455048E-2"/>
    <x v="0"/>
  </r>
  <r>
    <d v="2009-03-06T00:00:00"/>
    <n v="2576.75"/>
    <n v="2628.1"/>
    <n v="2539.4499999999998"/>
    <n v="2620.15"/>
    <n v="242507546"/>
    <n v="6344.12"/>
    <x v="11"/>
    <x v="8"/>
    <s v="Fri"/>
    <s v="Mar-2009"/>
    <s v=""/>
    <n v="43.400000000000091"/>
    <n v="1.6842922285825204E-2"/>
    <x v="2"/>
    <n v="43.450000000000273"/>
    <n v="1.6862653781969293E-2"/>
    <x v="0"/>
  </r>
  <r>
    <d v="2009-03-05T00:00:00"/>
    <n v="2645.9"/>
    <n v="2663.9"/>
    <n v="2564.1"/>
    <n v="2576.6999999999998"/>
    <n v="247491627"/>
    <n v="6319.79"/>
    <x v="11"/>
    <x v="8"/>
    <s v="Thu"/>
    <s v="Mar-2009"/>
    <s v="Expiry"/>
    <n v="-69.200000000000273"/>
    <n v="-2.6153671718507982E-2"/>
    <x v="1"/>
    <n v="-68.5"/>
    <n v="-2.5895962498109784E-2"/>
    <x v="2"/>
  </r>
  <r>
    <d v="2009-03-04T00:00:00"/>
    <n v="2611.9499999999998"/>
    <n v="2655.7"/>
    <n v="2611.9499999999998"/>
    <n v="2645.2"/>
    <n v="202951378"/>
    <n v="5363.25"/>
    <x v="11"/>
    <x v="8"/>
    <s v="Wed"/>
    <s v="Mar-2009"/>
    <s v=""/>
    <n v="33.25"/>
    <n v="1.272995271731848E-2"/>
    <x v="2"/>
    <n v="22.799999999999727"/>
    <n v="8.6943258084196638E-3"/>
    <x v="1"/>
  </r>
  <r>
    <d v="2009-03-03T00:00:00"/>
    <n v="2672.15"/>
    <n v="2688.5"/>
    <n v="2611.5500000000002"/>
    <n v="2622.4"/>
    <n v="217640315"/>
    <n v="5181"/>
    <x v="11"/>
    <x v="8"/>
    <s v="Tue"/>
    <s v="Mar-2009"/>
    <s v=""/>
    <n v="-49.75"/>
    <n v="-1.8617966805755663E-2"/>
    <x v="2"/>
    <n v="-52.199999999999818"/>
    <n v="-1.9516937112091459E-2"/>
    <x v="0"/>
  </r>
  <r>
    <d v="2009-03-02T00:00:00"/>
    <n v="2764.6"/>
    <n v="2764.6"/>
    <n v="2659.55"/>
    <n v="2674.6"/>
    <n v="194233262"/>
    <n v="4644.21"/>
    <x v="11"/>
    <x v="8"/>
    <s v="Mon"/>
    <s v="Mar-2009"/>
    <s v=""/>
    <n v="-90"/>
    <n v="-3.2554438255082113E-2"/>
    <x v="3"/>
    <n v="-89.050000000000182"/>
    <n v="-3.2221880484142415E-2"/>
    <x v="3"/>
  </r>
  <r>
    <d v="2009-02-27T00:00:00"/>
    <n v="2785.7"/>
    <n v="2787.2"/>
    <n v="2708.45"/>
    <n v="2763.65"/>
    <n v="231597805"/>
    <n v="6084.46"/>
    <x v="11"/>
    <x v="9"/>
    <s v="Fri"/>
    <s v="Feb-2009"/>
    <s v=""/>
    <n v="-22.049999999999727"/>
    <n v="-7.9154252073086583E-3"/>
    <x v="0"/>
    <n v="-22"/>
    <n v="-7.8976181501624401E-3"/>
    <x v="1"/>
  </r>
  <r>
    <d v="2009-02-26T00:00:00"/>
    <n v="2762.2"/>
    <n v="2797.8"/>
    <n v="2731.9"/>
    <n v="2785.65"/>
    <n v="250274333"/>
    <n v="6046.44"/>
    <x v="11"/>
    <x v="9"/>
    <s v="Thu"/>
    <s v="Feb-2009"/>
    <s v="Expiry"/>
    <n v="23.450000000000273"/>
    <n v="8.4896097313736426E-3"/>
    <x v="0"/>
    <n v="23.150000000000091"/>
    <n v="8.3800904977375888E-3"/>
    <x v="1"/>
  </r>
  <r>
    <d v="2009-02-25T00:00:00"/>
    <n v="2733.45"/>
    <n v="2789.35"/>
    <n v="2733.45"/>
    <n v="2762.5"/>
    <n v="176810272"/>
    <n v="4323.67"/>
    <x v="11"/>
    <x v="9"/>
    <s v="Wed"/>
    <s v="Feb-2009"/>
    <s v=""/>
    <n v="29.050000000000182"/>
    <n v="1.0627595163621132E-2"/>
    <x v="2"/>
    <n v="28.599999999999909"/>
    <n v="1.0461245839277189E-2"/>
    <x v="0"/>
  </r>
  <r>
    <d v="2009-02-24T00:00:00"/>
    <n v="2737.25"/>
    <n v="2746.2"/>
    <n v="2677.55"/>
    <n v="2733.9"/>
    <n v="182727347"/>
    <n v="4407.1400000000003"/>
    <x v="11"/>
    <x v="9"/>
    <s v="Tue"/>
    <s v="Feb-2009"/>
    <s v=""/>
    <n v="-3.3499999999999091"/>
    <n v="-1.2238560599141142E-3"/>
    <x v="0"/>
    <n v="-2.5499999999997272"/>
    <n v="-9.3186427670877495E-4"/>
    <x v="1"/>
  </r>
  <r>
    <d v="2009-02-20T00:00:00"/>
    <n v="2789.3"/>
    <n v="2789.3"/>
    <n v="2709.3"/>
    <n v="2736.45"/>
    <n v="154745737"/>
    <n v="3882.17"/>
    <x v="11"/>
    <x v="9"/>
    <s v="Fri"/>
    <s v="Feb-2009"/>
    <s v=""/>
    <n v="-52.850000000000364"/>
    <n v="-1.8947406159251553E-2"/>
    <x v="2"/>
    <n v="-52.900000000000091"/>
    <n v="-1.896499184397802E-2"/>
    <x v="0"/>
  </r>
  <r>
    <d v="2009-02-19T00:00:00"/>
    <n v="2776.7"/>
    <n v="2802.15"/>
    <n v="2767.6"/>
    <n v="2789.35"/>
    <n v="174587983"/>
    <n v="4162.96"/>
    <x v="11"/>
    <x v="9"/>
    <s v="Thu"/>
    <s v="Feb-2009"/>
    <s v="Expiry"/>
    <n v="12.650000000000091"/>
    <n v="4.5557676378435163E-3"/>
    <x v="0"/>
    <n v="13.199999999999818"/>
    <n v="4.7547863047745324E-3"/>
    <x v="1"/>
  </r>
  <r>
    <d v="2009-02-18T00:00:00"/>
    <n v="2755.15"/>
    <n v="2806.5"/>
    <n v="2736.65"/>
    <n v="2776.15"/>
    <n v="214170731"/>
    <n v="4940.8900000000003"/>
    <x v="11"/>
    <x v="9"/>
    <s v="Wed"/>
    <s v="Feb-2009"/>
    <s v=""/>
    <n v="21"/>
    <n v="7.6220895414042793E-3"/>
    <x v="0"/>
    <n v="5.6500000000000909"/>
    <n v="2.0393430788666635E-3"/>
    <x v="1"/>
  </r>
  <r>
    <d v="2009-02-17T00:00:00"/>
    <n v="2853.85"/>
    <n v="2854.65"/>
    <n v="2757.3"/>
    <n v="2770.5"/>
    <n v="191473117"/>
    <n v="4495.99"/>
    <x v="11"/>
    <x v="9"/>
    <s v="Tue"/>
    <s v="Feb-2009"/>
    <s v=""/>
    <n v="-83.349999999999909"/>
    <n v="-2.9206160099514659E-2"/>
    <x v="1"/>
    <n v="-78"/>
    <n v="-2.7382833070036861E-2"/>
    <x v="2"/>
  </r>
  <r>
    <d v="2009-02-16T00:00:00"/>
    <n v="2948.25"/>
    <n v="2953.2"/>
    <n v="2839.1"/>
    <n v="2848.5"/>
    <n v="246055796"/>
    <n v="5049.41"/>
    <x v="11"/>
    <x v="9"/>
    <s v="Mon"/>
    <s v="Feb-2009"/>
    <s v=""/>
    <n v="-99.75"/>
    <n v="-3.3833630119562454E-2"/>
    <x v="3"/>
    <n v="-99.849999999999909"/>
    <n v="-3.3866399850763958E-2"/>
    <x v="3"/>
  </r>
  <r>
    <d v="2009-02-13T00:00:00"/>
    <n v="2896.95"/>
    <n v="2969.75"/>
    <n v="2896.85"/>
    <n v="2948.35"/>
    <n v="195741802"/>
    <n v="4681.6000000000004"/>
    <x v="11"/>
    <x v="9"/>
    <s v="Fri"/>
    <s v="Feb-2009"/>
    <s v=""/>
    <n v="51.400000000000091"/>
    <n v="1.7742798460449814E-2"/>
    <x v="2"/>
    <n v="55.299999999999727"/>
    <n v="1.911477506437833E-2"/>
    <x v="0"/>
  </r>
  <r>
    <d v="2009-02-12T00:00:00"/>
    <n v="2927.4"/>
    <n v="2939"/>
    <n v="2886.55"/>
    <n v="2893.05"/>
    <n v="214711779"/>
    <n v="4346.8900000000003"/>
    <x v="11"/>
    <x v="9"/>
    <s v="Thu"/>
    <s v="Feb-2009"/>
    <s v="Expiry"/>
    <n v="-34.349999999999909"/>
    <n v="-1.173396187743387E-2"/>
    <x v="2"/>
    <n v="-32.649999999999636"/>
    <n v="-1.1159722459582199E-2"/>
    <x v="0"/>
  </r>
  <r>
    <d v="2009-02-11T00:00:00"/>
    <n v="2933"/>
    <n v="2937.5"/>
    <n v="2877.6"/>
    <n v="2925.7"/>
    <n v="243376977"/>
    <n v="4898.58"/>
    <x v="11"/>
    <x v="9"/>
    <s v="Wed"/>
    <s v="Feb-2009"/>
    <s v=""/>
    <n v="-7.3000000000001819"/>
    <n v="-2.4889191953631714E-3"/>
    <x v="0"/>
    <n v="-8.8000000000001819"/>
    <n v="-2.9988072925541598E-3"/>
    <x v="1"/>
  </r>
  <r>
    <d v="2009-02-10T00:00:00"/>
    <n v="2919.7"/>
    <n v="2957.4"/>
    <n v="2891.75"/>
    <n v="2934.5"/>
    <n v="302564116"/>
    <n v="6122.69"/>
    <x v="11"/>
    <x v="9"/>
    <s v="Tue"/>
    <s v="Feb-2009"/>
    <s v=""/>
    <n v="14.800000000000182"/>
    <n v="5.0690139397883971E-3"/>
    <x v="0"/>
    <n v="14.599999999999909"/>
    <n v="5.0001712387410212E-3"/>
    <x v="1"/>
  </r>
  <r>
    <d v="2009-02-09T00:00:00"/>
    <n v="2843.05"/>
    <n v="2926.75"/>
    <n v="2840.15"/>
    <n v="2919.9"/>
    <n v="186517519"/>
    <n v="4485.04"/>
    <x v="11"/>
    <x v="9"/>
    <s v="Mon"/>
    <s v="Feb-2009"/>
    <s v=""/>
    <n v="76.849999999999909"/>
    <n v="2.7030829566838398E-2"/>
    <x v="1"/>
    <n v="76.800000000000182"/>
    <n v="2.7012767753508558E-2"/>
    <x v="2"/>
  </r>
  <r>
    <d v="2009-02-06T00:00:00"/>
    <n v="2779.35"/>
    <n v="2852.5"/>
    <n v="2778.65"/>
    <n v="2843.1"/>
    <n v="187961190"/>
    <n v="4000.82"/>
    <x v="11"/>
    <x v="9"/>
    <s v="Fri"/>
    <s v="Feb-2009"/>
    <s v=""/>
    <n v="63.75"/>
    <n v="2.2937017648011225E-2"/>
    <x v="1"/>
    <n v="63.049999999999727"/>
    <n v="2.2679448211363005E-2"/>
    <x v="2"/>
  </r>
  <r>
    <d v="2009-02-05T00:00:00"/>
    <n v="2802.75"/>
    <n v="2816.8"/>
    <n v="2754.85"/>
    <n v="2780.05"/>
    <n v="178583516"/>
    <n v="4169.13"/>
    <x v="11"/>
    <x v="9"/>
    <s v="Thu"/>
    <s v="Feb-2009"/>
    <s v="Expiry"/>
    <n v="-22.699999999999818"/>
    <n v="-8.0991882972080344E-3"/>
    <x v="0"/>
    <n v="-23"/>
    <n v="-8.2053477462050266E-3"/>
    <x v="1"/>
  </r>
  <r>
    <d v="2009-02-04T00:00:00"/>
    <n v="2780.7"/>
    <n v="2842.2"/>
    <n v="2780.7"/>
    <n v="2803.05"/>
    <n v="204148860"/>
    <n v="4673.8"/>
    <x v="11"/>
    <x v="9"/>
    <s v="Wed"/>
    <s v="Feb-2009"/>
    <s v=""/>
    <n v="22.350000000000364"/>
    <n v="8.0375445031827825E-3"/>
    <x v="0"/>
    <n v="19.150000000000091"/>
    <n v="6.8788390387586086E-3"/>
    <x v="1"/>
  </r>
  <r>
    <d v="2009-02-03T00:00:00"/>
    <n v="2773.5"/>
    <n v="2831.7"/>
    <n v="2752.9"/>
    <n v="2783.9"/>
    <n v="256264668"/>
    <n v="5901.06"/>
    <x v="11"/>
    <x v="9"/>
    <s v="Tue"/>
    <s v="Feb-2009"/>
    <s v=""/>
    <n v="10.400000000000091"/>
    <n v="3.7497746529656E-3"/>
    <x v="0"/>
    <n v="17.25"/>
    <n v="6.2349773191404763E-3"/>
    <x v="1"/>
  </r>
  <r>
    <d v="2009-02-02T00:00:00"/>
    <n v="2872.35"/>
    <n v="2873.45"/>
    <n v="2760.7"/>
    <n v="2766.65"/>
    <n v="235281717"/>
    <n v="5151.67"/>
    <x v="11"/>
    <x v="9"/>
    <s v="Mon"/>
    <s v="Feb-2009"/>
    <s v=""/>
    <n v="-105.69999999999982"/>
    <n v="-3.6799136595470544E-2"/>
    <x v="3"/>
    <n v="-108.15000000000009"/>
    <n v="-3.7620008348406876E-2"/>
    <x v="3"/>
  </r>
  <r>
    <d v="2009-01-30T00:00:00"/>
    <n v="2824.05"/>
    <n v="2881"/>
    <n v="2774.1"/>
    <n v="2874.8"/>
    <n v="295045380"/>
    <n v="6200.66"/>
    <x v="11"/>
    <x v="10"/>
    <s v="Fri"/>
    <s v="Jan-2009"/>
    <s v=""/>
    <n v="50.75"/>
    <n v="1.7970644995662258E-2"/>
    <x v="2"/>
    <n v="50.850000000000364"/>
    <n v="1.800669275305879E-2"/>
    <x v="0"/>
  </r>
  <r>
    <d v="2009-01-29T00:00:00"/>
    <n v="2849.35"/>
    <n v="2873.85"/>
    <n v="2795.35"/>
    <n v="2823.95"/>
    <n v="347987447"/>
    <n v="7189.27"/>
    <x v="11"/>
    <x v="10"/>
    <s v="Thu"/>
    <s v="Jan-2009"/>
    <s v="Expiry"/>
    <n v="-25.400000000000091"/>
    <n v="-8.9143137908646152E-3"/>
    <x v="0"/>
    <n v="-25.550000000000182"/>
    <n v="-8.9664853483067842E-3"/>
    <x v="1"/>
  </r>
  <r>
    <d v="2009-01-28T00:00:00"/>
    <n v="2771.1"/>
    <n v="2855.4"/>
    <n v="2765.6"/>
    <n v="2849.5"/>
    <n v="280820341"/>
    <n v="5561.59"/>
    <x v="11"/>
    <x v="10"/>
    <s v="Wed"/>
    <s v="Jan-2009"/>
    <s v=""/>
    <n v="78.400000000000091"/>
    <n v="2.8292014001660024E-2"/>
    <x v="1"/>
    <n v="78.150000000000091"/>
    <n v="2.8199253071607734E-2"/>
    <x v="2"/>
  </r>
  <r>
    <d v="2009-01-27T00:00:00"/>
    <n v="2686.05"/>
    <n v="2777.3"/>
    <n v="2685.25"/>
    <n v="2771.35"/>
    <n v="220453539"/>
    <n v="5207.95"/>
    <x v="11"/>
    <x v="10"/>
    <s v="Tue"/>
    <s v="Jan-2009"/>
    <s v=""/>
    <n v="85.299999999999727"/>
    <n v="3.1756668714282954E-2"/>
    <x v="3"/>
    <n v="92.799999999999727"/>
    <n v="3.4645610498217218E-2"/>
    <x v="3"/>
  </r>
  <r>
    <d v="2009-01-23T00:00:00"/>
    <n v="2705.45"/>
    <n v="2765.55"/>
    <n v="2661.65"/>
    <n v="2678.55"/>
    <n v="211289358"/>
    <n v="5090.88"/>
    <x v="11"/>
    <x v="10"/>
    <s v="Fri"/>
    <s v="Jan-2009"/>
    <s v=""/>
    <n v="-26.899999999999636"/>
    <n v="-9.9428930492153379E-3"/>
    <x v="0"/>
    <n v="-35.25"/>
    <n v="-1.2989166482423169E-2"/>
    <x v="0"/>
  </r>
  <r>
    <d v="2009-01-22T00:00:00"/>
    <n v="2714.7"/>
    <n v="2744.85"/>
    <n v="2681.4"/>
    <n v="2713.8"/>
    <n v="229581189"/>
    <n v="5319.52"/>
    <x v="11"/>
    <x v="10"/>
    <s v="Thu"/>
    <s v="Jan-2009"/>
    <s v="Expiry"/>
    <n v="-0.8999999999996362"/>
    <n v="-3.3152834567342108E-4"/>
    <x v="0"/>
    <n v="7.6500000000000909"/>
    <n v="2.8268942963250708E-3"/>
    <x v="1"/>
  </r>
  <r>
    <d v="2009-01-21T00:00:00"/>
    <n v="2777.4"/>
    <n v="2787.3"/>
    <n v="2690.2"/>
    <n v="2706.15"/>
    <n v="220067231"/>
    <n v="5254.06"/>
    <x v="11"/>
    <x v="10"/>
    <s v="Wed"/>
    <s v="Jan-2009"/>
    <s v=""/>
    <n v="-71.25"/>
    <n v="-2.5653488874486929E-2"/>
    <x v="1"/>
    <n v="-90.449999999999818"/>
    <n v="-3.2342844883072236E-2"/>
    <x v="3"/>
  </r>
  <r>
    <d v="2009-01-20T00:00:00"/>
    <n v="2842.9"/>
    <n v="2842.9"/>
    <n v="2758"/>
    <n v="2796.6"/>
    <n v="233289325"/>
    <n v="4600.79"/>
    <x v="11"/>
    <x v="10"/>
    <s v="Tue"/>
    <s v="Jan-2009"/>
    <s v=""/>
    <n v="-46.300000000000182"/>
    <n v="-1.6286186640402468E-2"/>
    <x v="2"/>
    <n v="-49.599999999999909"/>
    <n v="-1.7426744431171357E-2"/>
    <x v="0"/>
  </r>
  <r>
    <d v="2009-01-19T00:00:00"/>
    <n v="2828.7"/>
    <n v="2868.2"/>
    <n v="2819.9"/>
    <n v="2846.2"/>
    <n v="328336119"/>
    <n v="4531.5"/>
    <x v="11"/>
    <x v="10"/>
    <s v="Mon"/>
    <s v="Jan-2009"/>
    <s v=""/>
    <n v="17.5"/>
    <n v="6.186587478346944E-3"/>
    <x v="0"/>
    <n v="17.75"/>
    <n v="6.2755219289716991E-3"/>
    <x v="1"/>
  </r>
  <r>
    <d v="2009-01-16T00:00:00"/>
    <n v="2737"/>
    <n v="2835.65"/>
    <n v="2724.2"/>
    <n v="2828.45"/>
    <n v="229499649"/>
    <n v="4817.92"/>
    <x v="11"/>
    <x v="10"/>
    <s v="Fri"/>
    <s v="Jan-2009"/>
    <s v=""/>
    <n v="91.449999999999818"/>
    <n v="3.3412495432955727E-2"/>
    <x v="3"/>
    <n v="91.75"/>
    <n v="3.3525779223151975E-2"/>
    <x v="3"/>
  </r>
  <r>
    <d v="2009-01-15T00:00:00"/>
    <n v="2832.3"/>
    <n v="2832.3"/>
    <n v="2701.75"/>
    <n v="2736.7"/>
    <n v="218127929"/>
    <n v="5670.43"/>
    <x v="11"/>
    <x v="10"/>
    <s v="Thu"/>
    <s v="Jan-2009"/>
    <s v="Expiry"/>
    <n v="-95.600000000000364"/>
    <n v="-3.3753486565688787E-2"/>
    <x v="3"/>
    <n v="-98.600000000000364"/>
    <n v="-3.4775861460868467E-2"/>
    <x v="3"/>
  </r>
  <r>
    <d v="2009-01-14T00:00:00"/>
    <n v="2748.4"/>
    <n v="2853.25"/>
    <n v="2748.4"/>
    <n v="2835.3"/>
    <n v="217953716"/>
    <n v="5683.41"/>
    <x v="11"/>
    <x v="10"/>
    <s v="Wed"/>
    <s v="Jan-2009"/>
    <s v=""/>
    <n v="86.900000000000091"/>
    <n v="3.1618396157764551E-2"/>
    <x v="3"/>
    <n v="90.350000000000364"/>
    <n v="3.2914989344068335E-2"/>
    <x v="3"/>
  </r>
  <r>
    <d v="2009-01-13T00:00:00"/>
    <n v="2775"/>
    <n v="2802.6"/>
    <n v="2720.8"/>
    <n v="2744.95"/>
    <n v="252698258"/>
    <n v="6407.58"/>
    <x v="11"/>
    <x v="10"/>
    <s v="Tue"/>
    <s v="Jan-2009"/>
    <s v=""/>
    <n v="-30.050000000000182"/>
    <n v="-1.0828828828828895E-2"/>
    <x v="2"/>
    <n v="-28.150000000000091"/>
    <n v="-1.0151094443042116E-2"/>
    <x v="0"/>
  </r>
  <r>
    <d v="2009-01-12T00:00:00"/>
    <n v="2868.85"/>
    <n v="2869.2"/>
    <n v="2748.55"/>
    <n v="2773.1"/>
    <n v="272867140"/>
    <n v="6817.52"/>
    <x v="11"/>
    <x v="10"/>
    <s v="Mon"/>
    <s v="Jan-2009"/>
    <s v=""/>
    <n v="-95.75"/>
    <n v="-3.3375742893493911E-2"/>
    <x v="3"/>
    <n v="-99.900000000000091"/>
    <n v="-3.4772015315001771E-2"/>
    <x v="3"/>
  </r>
  <r>
    <d v="2009-01-09T00:00:00"/>
    <n v="2919.95"/>
    <n v="2929.85"/>
    <n v="2810.25"/>
    <n v="2873"/>
    <n v="591981660"/>
    <n v="9080.84"/>
    <x v="11"/>
    <x v="10"/>
    <s v="Fri"/>
    <s v="Jan-2009"/>
    <s v=""/>
    <n v="-46.949999999999818"/>
    <n v="-1.6079042449356949E-2"/>
    <x v="2"/>
    <n v="-47.400000000000091"/>
    <n v="-1.6230653335159599E-2"/>
    <x v="0"/>
  </r>
  <r>
    <d v="2009-01-07T00:00:00"/>
    <n v="3112.8"/>
    <n v="3147.2"/>
    <n v="2888.2"/>
    <n v="2920.4"/>
    <n v="686898999"/>
    <n v="10865.55"/>
    <x v="11"/>
    <x v="10"/>
    <s v="Wed"/>
    <s v="Jan-2009"/>
    <s v=""/>
    <n v="-192.40000000000009"/>
    <n v="-6.1809303520945796E-2"/>
    <x v="7"/>
    <n v="-192.40000000000009"/>
    <n v="-6.1809303520945796E-2"/>
    <x v="7"/>
  </r>
  <r>
    <d v="2009-01-06T00:00:00"/>
    <n v="3121.5"/>
    <n v="3141.8"/>
    <n v="3056.1"/>
    <n v="3112.8"/>
    <n v="340452916"/>
    <n v="8091.74"/>
    <x v="11"/>
    <x v="10"/>
    <s v="Tue"/>
    <s v="Jan-2009"/>
    <s v=""/>
    <n v="-8.6999999999998181"/>
    <n v="-2.7871215761652471E-3"/>
    <x v="0"/>
    <n v="-8.6499999999996362"/>
    <n v="-2.7711480241553242E-3"/>
    <x v="1"/>
  </r>
  <r>
    <d v="2009-01-05T00:00:00"/>
    <n v="3058.75"/>
    <n v="3131.95"/>
    <n v="3056.45"/>
    <n v="3121.45"/>
    <n v="311929372"/>
    <n v="6737.94"/>
    <x v="11"/>
    <x v="10"/>
    <s v="Mon"/>
    <s v="Jan-2009"/>
    <s v=""/>
    <n v="62.699999999999818"/>
    <n v="2.0498569677155642E-2"/>
    <x v="1"/>
    <n v="74.699999999999818"/>
    <n v="2.4517928940674429E-2"/>
    <x v="2"/>
  </r>
  <r>
    <d v="2009-01-02T00:00:00"/>
    <n v="3034.6"/>
    <n v="3079.85"/>
    <n v="3021.8"/>
    <n v="3046.75"/>
    <n v="318672508"/>
    <n v="6132.72"/>
    <x v="11"/>
    <x v="10"/>
    <s v="Fri"/>
    <s v="Jan-2009"/>
    <s v=""/>
    <n v="12.150000000000091"/>
    <n v="4.0038225795821824E-3"/>
    <x v="0"/>
    <n v="13.300000000000182"/>
    <n v="4.3844467520480586E-3"/>
    <x v="1"/>
  </r>
  <r>
    <d v="2009-01-01T00:00:00"/>
    <n v="2963.3"/>
    <n v="3039.25"/>
    <n v="2963.3"/>
    <n v="3033.45"/>
    <n v="226681072"/>
    <n v="4302.54"/>
    <x v="11"/>
    <x v="10"/>
    <s v="Thu"/>
    <s v="Jan-2009"/>
    <s v="Expiry"/>
    <n v="70.149999999999636"/>
    <n v="2.3672932203961675E-2"/>
    <x v="1"/>
    <n v="74.299999999999727"/>
    <n v="2.5108561580183406E-2"/>
    <x v="2"/>
  </r>
  <r>
    <d v="2008-12-31T00:00:00"/>
    <n v="2979.8"/>
    <n v="3002.65"/>
    <n v="2937.35"/>
    <n v="2959.15"/>
    <n v="288826411"/>
    <n v="5707.75"/>
    <x v="12"/>
    <x v="11"/>
    <s v="Wed"/>
    <s v="Dec-2008"/>
    <s v=""/>
    <n v="-20.650000000000091"/>
    <n v="-6.9299953016981304E-3"/>
    <x v="0"/>
    <n v="-20.349999999999909"/>
    <n v="-6.8300050344017151E-3"/>
    <x v="1"/>
  </r>
  <r>
    <d v="2008-12-30T00:00:00"/>
    <n v="2922.55"/>
    <n v="2999.15"/>
    <n v="2899.75"/>
    <n v="2979.5"/>
    <n v="302749136"/>
    <n v="5819.5"/>
    <x v="12"/>
    <x v="11"/>
    <s v="Tue"/>
    <s v="Dec-2008"/>
    <s v=""/>
    <n v="56.949999999999818"/>
    <n v="1.9486407418179266E-2"/>
    <x v="2"/>
    <n v="57.300000000000182"/>
    <n v="1.9608514133187389E-2"/>
    <x v="0"/>
  </r>
  <r>
    <d v="2008-12-29T00:00:00"/>
    <n v="2857.15"/>
    <n v="2931.8"/>
    <n v="2812.9"/>
    <n v="2922.2"/>
    <n v="335171811"/>
    <n v="6367.55"/>
    <x v="12"/>
    <x v="11"/>
    <s v="Mon"/>
    <s v="Dec-2008"/>
    <s v=""/>
    <n v="65.049999999999727"/>
    <n v="2.27674430813922E-2"/>
    <x v="1"/>
    <n v="64.949999999999818"/>
    <n v="2.2731647563216315E-2"/>
    <x v="2"/>
  </r>
  <r>
    <d v="2008-12-26T00:00:00"/>
    <n v="2919.85"/>
    <n v="2960.95"/>
    <n v="2844.8"/>
    <n v="2857.25"/>
    <n v="237935397"/>
    <n v="4558.8999999999996"/>
    <x v="12"/>
    <x v="11"/>
    <s v="Fri"/>
    <s v="Dec-2008"/>
    <s v=""/>
    <n v="-62.599999999999909"/>
    <n v="-2.1439457506378722E-2"/>
    <x v="1"/>
    <n v="-59.599999999999909"/>
    <n v="-2.0433001354200564E-2"/>
    <x v="2"/>
  </r>
  <r>
    <d v="2008-12-24T00:00:00"/>
    <n v="2967.4"/>
    <n v="2968"/>
    <n v="2900.45"/>
    <n v="2916.85"/>
    <n v="380460882"/>
    <n v="6975.71"/>
    <x v="12"/>
    <x v="11"/>
    <s v="Wed"/>
    <s v="Dec-2008"/>
    <s v=""/>
    <n v="-50.550000000000182"/>
    <n v="-1.7035114915414228E-2"/>
    <x v="2"/>
    <n v="-51.800000000000182"/>
    <n v="-1.7449008808717827E-2"/>
    <x v="0"/>
  </r>
  <r>
    <d v="2008-12-23T00:00:00"/>
    <n v="3039.25"/>
    <n v="3040"/>
    <n v="2957.05"/>
    <n v="2968.65"/>
    <n v="303129447"/>
    <n v="5705.38"/>
    <x v="12"/>
    <x v="11"/>
    <s v="Tue"/>
    <s v="Dec-2008"/>
    <s v=""/>
    <n v="-70.599999999999909"/>
    <n v="-2.3229415151764386E-2"/>
    <x v="1"/>
    <n v="-70.650000000000091"/>
    <n v="-2.3245484157536304E-2"/>
    <x v="2"/>
  </r>
  <r>
    <d v="2008-12-22T00:00:00"/>
    <n v="3077.25"/>
    <n v="3110.45"/>
    <n v="3027.8"/>
    <n v="3039.3"/>
    <n v="315828829"/>
    <n v="6101.36"/>
    <x v="12"/>
    <x v="11"/>
    <s v="Mon"/>
    <s v="Dec-2008"/>
    <s v=""/>
    <n v="-37.949999999999818"/>
    <n v="-1.2332439678284124E-2"/>
    <x v="2"/>
    <n v="-38.199999999999818"/>
    <n v="-1.2412672623882962E-2"/>
    <x v="0"/>
  </r>
  <r>
    <d v="2008-12-19T00:00:00"/>
    <n v="3063"/>
    <n v="3106.8"/>
    <n v="3036.3"/>
    <n v="3077.5"/>
    <n v="386314136"/>
    <n v="8344.82"/>
    <x v="12"/>
    <x v="11"/>
    <s v="Fri"/>
    <s v="Dec-2008"/>
    <s v=""/>
    <n v="14.5"/>
    <n v="4.7339209924910216E-3"/>
    <x v="0"/>
    <n v="16.75"/>
    <n v="5.4725149064771706E-3"/>
    <x v="1"/>
  </r>
  <r>
    <d v="2008-12-18T00:00:00"/>
    <n v="2955.35"/>
    <n v="3072.55"/>
    <n v="2922.65"/>
    <n v="3060.75"/>
    <n v="377032468"/>
    <n v="9042.19"/>
    <x v="12"/>
    <x v="11"/>
    <s v="Thu"/>
    <s v="Dec-2008"/>
    <s v="Expiry"/>
    <n v="105.40000000000009"/>
    <n v="3.5664134535672624E-2"/>
    <x v="3"/>
    <n v="106.40000000000009"/>
    <n v="3.6014690202582661E-2"/>
    <x v="3"/>
  </r>
  <r>
    <d v="2008-12-17T00:00:00"/>
    <n v="3040.45"/>
    <n v="3076.2"/>
    <n v="2943.5"/>
    <n v="2954.35"/>
    <n v="344614834"/>
    <n v="8567.6"/>
    <x v="12"/>
    <x v="11"/>
    <s v="Wed"/>
    <s v="Dec-2008"/>
    <s v=""/>
    <n v="-86.099999999999909"/>
    <n v="-2.8318176585702747E-2"/>
    <x v="1"/>
    <n v="-87.400000000000091"/>
    <n v="-2.8733459357277912E-2"/>
    <x v="2"/>
  </r>
  <r>
    <d v="2008-12-16T00:00:00"/>
    <n v="2983.6"/>
    <n v="3052.55"/>
    <n v="2963.3"/>
    <n v="3041.75"/>
    <n v="270617321"/>
    <n v="6893.06"/>
    <x v="12"/>
    <x v="11"/>
    <s v="Tue"/>
    <s v="Dec-2008"/>
    <s v=""/>
    <n v="58.150000000000091"/>
    <n v="1.9489877999731897E-2"/>
    <x v="2"/>
    <n v="60.550000000000182"/>
    <n v="2.0310613175902385E-2"/>
    <x v="2"/>
  </r>
  <r>
    <d v="2008-12-15T00:00:00"/>
    <n v="2917.9"/>
    <n v="3012.1"/>
    <n v="2917.9"/>
    <n v="2981.2"/>
    <n v="293737834"/>
    <n v="7133.08"/>
    <x v="12"/>
    <x v="11"/>
    <s v="Mon"/>
    <s v="Dec-2008"/>
    <s v=""/>
    <n v="63.299999999999727"/>
    <n v="2.1693683813701542E-2"/>
    <x v="1"/>
    <n v="59.849999999999909"/>
    <n v="2.0487103565132527E-2"/>
    <x v="2"/>
  </r>
  <r>
    <d v="2008-12-12T00:00:00"/>
    <n v="2915.35"/>
    <n v="2936.8"/>
    <n v="2812.55"/>
    <n v="2921.35"/>
    <n v="284387903"/>
    <n v="7103.03"/>
    <x v="12"/>
    <x v="11"/>
    <s v="Fri"/>
    <s v="Dec-2008"/>
    <s v=""/>
    <n v="6"/>
    <n v="2.0580719296139399E-3"/>
    <x v="0"/>
    <n v="1.1999999999998181"/>
    <n v="4.1093779429132683E-4"/>
    <x v="1"/>
  </r>
  <r>
    <d v="2008-12-11T00:00:00"/>
    <n v="2934.05"/>
    <n v="2945.3"/>
    <n v="2861.55"/>
    <n v="2920.15"/>
    <n v="352245716"/>
    <n v="7844.91"/>
    <x v="12"/>
    <x v="11"/>
    <s v="Thu"/>
    <s v="Dec-2008"/>
    <s v="Expiry"/>
    <n v="-13.900000000000091"/>
    <n v="-4.7374789114023588E-3"/>
    <x v="0"/>
    <n v="-8.0999999999999091"/>
    <n v="-2.7661572611627793E-3"/>
    <x v="1"/>
  </r>
  <r>
    <d v="2008-12-10T00:00:00"/>
    <n v="2785.7"/>
    <n v="2940.15"/>
    <n v="2785.7"/>
    <n v="2928.25"/>
    <n v="370599341"/>
    <n v="8130.79"/>
    <x v="12"/>
    <x v="11"/>
    <s v="Wed"/>
    <s v="Dec-2008"/>
    <s v=""/>
    <n v="142.55000000000018"/>
    <n v="5.1172057292601568E-2"/>
    <x v="6"/>
    <n v="144.25"/>
    <n v="5.1813936781609192E-2"/>
    <x v="4"/>
  </r>
  <r>
    <d v="2008-12-08T00:00:00"/>
    <n v="2714.7"/>
    <n v="2861.55"/>
    <n v="2714.7"/>
    <n v="2784"/>
    <n v="311403332"/>
    <n v="6951.99"/>
    <x v="12"/>
    <x v="11"/>
    <s v="Mon"/>
    <s v="Dec-2008"/>
    <s v=""/>
    <n v="69.300000000000182"/>
    <n v="2.5527682616863809E-2"/>
    <x v="1"/>
    <n v="69.599999999999909"/>
    <n v="2.5641025641025605E-2"/>
    <x v="2"/>
  </r>
  <r>
    <d v="2008-12-05T00:00:00"/>
    <n v="2786.65"/>
    <n v="2821.15"/>
    <n v="2701.35"/>
    <n v="2714.4"/>
    <n v="319248265"/>
    <n v="6448.61"/>
    <x v="12"/>
    <x v="11"/>
    <s v="Fri"/>
    <s v="Dec-2008"/>
    <s v=""/>
    <n v="-72.25"/>
    <n v="-2.5927188559740189E-2"/>
    <x v="1"/>
    <n v="-73.599999999999909"/>
    <n v="-2.6398852223816324E-2"/>
    <x v="2"/>
  </r>
  <r>
    <d v="2008-12-04T00:00:00"/>
    <n v="2656.5"/>
    <n v="2793.8"/>
    <n v="2646.35"/>
    <n v="2788"/>
    <n v="324695285"/>
    <n v="6538.53"/>
    <x v="12"/>
    <x v="11"/>
    <s v="Thu"/>
    <s v="Dec-2008"/>
    <s v="Expiry"/>
    <n v="131.5"/>
    <n v="4.9501223414266896E-2"/>
    <x v="4"/>
    <n v="131.55000000000018"/>
    <n v="4.95209772440664E-2"/>
    <x v="5"/>
  </r>
  <r>
    <d v="2008-12-03T00:00:00"/>
    <n v="2657.5"/>
    <n v="2693.65"/>
    <n v="2611.9499999999998"/>
    <n v="2656.45"/>
    <n v="282545081"/>
    <n v="5912.82"/>
    <x v="12"/>
    <x v="11"/>
    <s v="Wed"/>
    <s v="Dec-2008"/>
    <s v=""/>
    <n v="-1.0500000000001819"/>
    <n v="-3.9510818438388785E-4"/>
    <x v="0"/>
    <n v="-1.3500000000003638"/>
    <n v="-5.0793889683210314E-4"/>
    <x v="1"/>
  </r>
  <r>
    <d v="2008-12-02T00:00:00"/>
    <n v="2672.9"/>
    <n v="2672.9"/>
    <n v="2570.6999999999998"/>
    <n v="2657.8"/>
    <n v="261046123"/>
    <n v="5651.31"/>
    <x v="12"/>
    <x v="11"/>
    <s v="Tue"/>
    <s v="Dec-2008"/>
    <s v=""/>
    <n v="-15.099999999999909"/>
    <n v="-5.6492947734669867E-3"/>
    <x v="0"/>
    <n v="-25.099999999999909"/>
    <n v="-9.3555481009355203E-3"/>
    <x v="1"/>
  </r>
  <r>
    <d v="2008-12-01T00:00:00"/>
    <n v="2755.15"/>
    <n v="2832.85"/>
    <n v="2669.5"/>
    <n v="2682.9"/>
    <n v="257834565"/>
    <n v="6122.02"/>
    <x v="12"/>
    <x v="11"/>
    <s v="Mon"/>
    <s v="Dec-2008"/>
    <s v=""/>
    <n v="-72.25"/>
    <n v="-2.6223617588879009E-2"/>
    <x v="1"/>
    <n v="-72.199999999999818"/>
    <n v="-2.6205945337737221E-2"/>
    <x v="2"/>
  </r>
  <r>
    <d v="2008-11-28T00:00:00"/>
    <n v="2745.7"/>
    <n v="2779"/>
    <n v="2690.3"/>
    <n v="2755.1"/>
    <n v="296322562"/>
    <n v="7237.78"/>
    <x v="12"/>
    <x v="0"/>
    <s v="Fri"/>
    <s v="Nov-2008"/>
    <s v=""/>
    <n v="9.4000000000000909"/>
    <n v="3.4235349819718439E-3"/>
    <x v="0"/>
    <n v="2.8499999999999091"/>
    <n v="1.0355163956762318E-3"/>
    <x v="1"/>
  </r>
  <r>
    <d v="2008-11-26T00:00:00"/>
    <n v="2652.45"/>
    <n v="2762.6"/>
    <n v="2643.35"/>
    <n v="2752.25"/>
    <n v="269948758"/>
    <n v="6429.24"/>
    <x v="12"/>
    <x v="0"/>
    <s v="Wed"/>
    <s v="Nov-2008"/>
    <s v=""/>
    <n v="99.800000000000182"/>
    <n v="3.7625591434334367E-2"/>
    <x v="3"/>
    <n v="98.25"/>
    <n v="3.7019593067068576E-2"/>
    <x v="3"/>
  </r>
  <r>
    <d v="2008-11-25T00:00:00"/>
    <n v="2708.3"/>
    <n v="2790.7"/>
    <n v="2638.2"/>
    <n v="2654"/>
    <n v="214273358"/>
    <n v="5619.27"/>
    <x v="12"/>
    <x v="0"/>
    <s v="Tue"/>
    <s v="Nov-2008"/>
    <s v=""/>
    <n v="-54.300000000000182"/>
    <n v="-2.0049477532031228E-2"/>
    <x v="1"/>
    <n v="-54.25"/>
    <n v="-2.0031385581094803E-2"/>
    <x v="2"/>
  </r>
  <r>
    <d v="2008-11-24T00:00:00"/>
    <n v="2690.85"/>
    <n v="2740.35"/>
    <n v="2633.8"/>
    <n v="2708.25"/>
    <n v="236797126"/>
    <n v="5998.79"/>
    <x v="12"/>
    <x v="0"/>
    <s v="Mon"/>
    <s v="Nov-2008"/>
    <s v=""/>
    <n v="17.400000000000091"/>
    <n v="6.4663582139473002E-3"/>
    <x v="0"/>
    <n v="14.800000000000182"/>
    <n v="5.4948114871262443E-3"/>
    <x v="1"/>
  </r>
  <r>
    <d v="2008-11-21T00:00:00"/>
    <n v="2553.6"/>
    <n v="2718.6"/>
    <n v="2539.8000000000002"/>
    <n v="2693.45"/>
    <n v="281247780"/>
    <n v="6700.25"/>
    <x v="12"/>
    <x v="0"/>
    <s v="Fri"/>
    <s v="Nov-2008"/>
    <s v=""/>
    <n v="139.84999999999991"/>
    <n v="5.4765820802004976E-2"/>
    <x v="6"/>
    <n v="140.29999999999973"/>
    <n v="5.4951726298885582E-2"/>
    <x v="4"/>
  </r>
  <r>
    <d v="2008-11-20T00:00:00"/>
    <n v="2634.2"/>
    <n v="2634.2"/>
    <n v="2502.9"/>
    <n v="2553.15"/>
    <n v="204791432"/>
    <n v="5330.61"/>
    <x v="12"/>
    <x v="0"/>
    <s v="Thu"/>
    <s v="Nov-2008"/>
    <s v="Expiry"/>
    <n v="-81.049999999999727"/>
    <n v="-3.0768354718700073E-2"/>
    <x v="3"/>
    <n v="-81.849999999999909"/>
    <n v="-3.1062618595825393E-2"/>
    <x v="3"/>
  </r>
  <r>
    <d v="2008-11-19T00:00:00"/>
    <n v="2682.75"/>
    <n v="2772.4"/>
    <n v="2617.9"/>
    <n v="2635"/>
    <n v="230509310"/>
    <n v="6447.35"/>
    <x v="12"/>
    <x v="0"/>
    <s v="Wed"/>
    <s v="Nov-2008"/>
    <s v=""/>
    <n v="-47.75"/>
    <n v="-1.7798900382070635E-2"/>
    <x v="2"/>
    <n v="-48.150000000000091"/>
    <n v="-1.7945325457018838E-2"/>
    <x v="0"/>
  </r>
  <r>
    <d v="2008-11-18T00:00:00"/>
    <n v="2802.45"/>
    <n v="2802.45"/>
    <n v="2664.3"/>
    <n v="2683.15"/>
    <n v="220347375"/>
    <n v="5742.53"/>
    <x v="12"/>
    <x v="0"/>
    <s v="Tue"/>
    <s v="Nov-2008"/>
    <s v=""/>
    <n v="-119.29999999999973"/>
    <n v="-4.256989419971801E-2"/>
    <x v="4"/>
    <n v="-116.40000000000009"/>
    <n v="-4.1578110767801997E-2"/>
    <x v="5"/>
  </r>
  <r>
    <d v="2008-11-17T00:00:00"/>
    <n v="2813.4"/>
    <n v="2835.7"/>
    <n v="2694.5"/>
    <n v="2799.55"/>
    <n v="251219581"/>
    <n v="6367.92"/>
    <x v="12"/>
    <x v="0"/>
    <s v="Mon"/>
    <s v="Nov-2008"/>
    <s v=""/>
    <n v="-13.849999999999909"/>
    <n v="-4.9228691263239885E-3"/>
    <x v="0"/>
    <n v="-10.799999999999727"/>
    <n v="-3.8429377123844815E-3"/>
    <x v="1"/>
  </r>
  <r>
    <d v="2008-11-14T00:00:00"/>
    <n v="2848"/>
    <n v="2938.8"/>
    <n v="2778.8"/>
    <n v="2810.35"/>
    <n v="257081847"/>
    <n v="7423.62"/>
    <x v="12"/>
    <x v="0"/>
    <s v="Fri"/>
    <s v="Nov-2008"/>
    <s v=""/>
    <n v="-37.650000000000091"/>
    <n v="-1.3219803370786549E-2"/>
    <x v="2"/>
    <n v="-38.099999999999909"/>
    <n v="-1.3375695553722169E-2"/>
    <x v="0"/>
  </r>
  <r>
    <d v="2008-11-12T00:00:00"/>
    <n v="2937.9"/>
    <n v="2975.2"/>
    <n v="2794.95"/>
    <n v="2848.45"/>
    <n v="250791310"/>
    <n v="7010.66"/>
    <x v="12"/>
    <x v="0"/>
    <s v="Wed"/>
    <s v="Nov-2008"/>
    <s v=""/>
    <n v="-89.450000000000273"/>
    <n v="-3.0446917866503376E-2"/>
    <x v="3"/>
    <n v="-90.200000000000273"/>
    <n v="-3.069436646078991E-2"/>
    <x v="3"/>
  </r>
  <r>
    <d v="2008-11-11T00:00:00"/>
    <n v="3147.2"/>
    <n v="3147.2"/>
    <n v="2919.45"/>
    <n v="2938.65"/>
    <n v="221654127"/>
    <n v="5857.01"/>
    <x v="12"/>
    <x v="0"/>
    <s v="Tue"/>
    <s v="Nov-2008"/>
    <s v=""/>
    <n v="-208.54999999999973"/>
    <n v="-6.6265251652262241E-2"/>
    <x v="7"/>
    <n v="-209.59999999999991"/>
    <n v="-6.6576669578337147E-2"/>
    <x v="7"/>
  </r>
  <r>
    <d v="2008-11-10T00:00:00"/>
    <n v="2973.3"/>
    <n v="3161.25"/>
    <n v="2973.3"/>
    <n v="3148.25"/>
    <n v="251108020"/>
    <n v="5985.46"/>
    <x v="12"/>
    <x v="0"/>
    <s v="Mon"/>
    <s v="Nov-2008"/>
    <s v=""/>
    <n v="174.94999999999982"/>
    <n v="5.8840345743786299E-2"/>
    <x v="6"/>
    <n v="175.25"/>
    <n v="5.8947191389169186E-2"/>
    <x v="4"/>
  </r>
  <r>
    <d v="2008-11-07T00:00:00"/>
    <n v="2893.25"/>
    <n v="3010"/>
    <n v="2860.1"/>
    <n v="2973"/>
    <n v="246638152"/>
    <n v="6140.33"/>
    <x v="12"/>
    <x v="0"/>
    <s v="Fri"/>
    <s v="Nov-2008"/>
    <s v=""/>
    <n v="79.75"/>
    <n v="2.7564157953858116E-2"/>
    <x v="1"/>
    <n v="80.349999999999909"/>
    <n v="2.7777297633657685E-2"/>
    <x v="2"/>
  </r>
  <r>
    <d v="2008-11-06T00:00:00"/>
    <n v="2998.45"/>
    <n v="3007.8"/>
    <n v="2860.25"/>
    <n v="2892.65"/>
    <n v="268176655"/>
    <n v="7178.24"/>
    <x v="12"/>
    <x v="0"/>
    <s v="Thu"/>
    <s v="Nov-2008"/>
    <s v="Expiry"/>
    <n v="-105.79999999999973"/>
    <n v="-3.5284897196884969E-2"/>
    <x v="3"/>
    <n v="-102.29999999999973"/>
    <n v="-3.415749845573373E-2"/>
    <x v="3"/>
  </r>
  <r>
    <d v="2008-11-05T00:00:00"/>
    <n v="3155.75"/>
    <n v="3240.55"/>
    <n v="2971"/>
    <n v="2994.95"/>
    <n v="305687563"/>
    <n v="8531.19"/>
    <x v="12"/>
    <x v="0"/>
    <s v="Wed"/>
    <s v="Nov-2008"/>
    <s v=""/>
    <n v="-160.80000000000018"/>
    <n v="-5.0954606670363681E-2"/>
    <x v="6"/>
    <n v="-147.15000000000009"/>
    <n v="-4.6831736736577478E-2"/>
    <x v="5"/>
  </r>
  <r>
    <d v="2008-11-04T00:00:00"/>
    <n v="3050.25"/>
    <n v="3152.3"/>
    <n v="2985"/>
    <n v="3142.1"/>
    <n v="304637885"/>
    <n v="7478.44"/>
    <x v="12"/>
    <x v="0"/>
    <s v="Tue"/>
    <s v="Nov-2008"/>
    <s v=""/>
    <n v="91.849999999999909"/>
    <n v="3.0112285878206673E-2"/>
    <x v="3"/>
    <n v="98.25"/>
    <n v="3.2278200305534112E-2"/>
    <x v="3"/>
  </r>
  <r>
    <d v="2008-11-03T00:00:00"/>
    <n v="2885.4"/>
    <n v="3062.05"/>
    <n v="2885.4"/>
    <n v="3043.85"/>
    <n v="240443755"/>
    <n v="6642.53"/>
    <x v="12"/>
    <x v="0"/>
    <s v="Mon"/>
    <s v="Nov-2008"/>
    <s v=""/>
    <n v="158.44999999999982"/>
    <n v="5.4914396617453322E-2"/>
    <x v="6"/>
    <n v="158.25"/>
    <n v="5.4841280842805658E-2"/>
    <x v="4"/>
  </r>
  <r>
    <d v="2008-10-31T00:00:00"/>
    <n v="2696.3"/>
    <n v="2921.35"/>
    <n v="2696.3"/>
    <n v="2885.6"/>
    <n v="320836935"/>
    <n v="8963.9599999999991"/>
    <x v="12"/>
    <x v="1"/>
    <s v="Fri"/>
    <s v="Oct-2008"/>
    <s v=""/>
    <n v="189.29999999999973"/>
    <n v="7.0207321143789525E-2"/>
    <x v="5"/>
    <n v="188.54999999999973"/>
    <n v="6.9909716171372316E-2"/>
    <x v="7"/>
  </r>
  <r>
    <d v="2008-10-29T00:00:00"/>
    <n v="2685.3"/>
    <n v="2781.25"/>
    <n v="2631.9"/>
    <n v="2697.05"/>
    <n v="361640496"/>
    <n v="8164.76"/>
    <x v="12"/>
    <x v="1"/>
    <s v="Wed"/>
    <s v="Oct-2008"/>
    <s v=""/>
    <n v="11.75"/>
    <n v="4.3756749711391651E-3"/>
    <x v="0"/>
    <n v="12.450000000000273"/>
    <n v="4.6375623929077979E-3"/>
    <x v="1"/>
  </r>
  <r>
    <d v="2008-10-28T00:00:00"/>
    <n v="2526.1999999999998"/>
    <n v="2695.95"/>
    <n v="2526.1999999999998"/>
    <n v="2684.6"/>
    <n v="51206468"/>
    <n v="1038.24"/>
    <x v="12"/>
    <x v="1"/>
    <s v="Tue"/>
    <s v="Oct-2008"/>
    <s v=""/>
    <n v="158.40000000000009"/>
    <n v="6.270287388171962E-2"/>
    <x v="7"/>
    <n v="160.40000000000009"/>
    <n v="6.3544885508279886E-2"/>
    <x v="7"/>
  </r>
  <r>
    <d v="2008-10-27T00:00:00"/>
    <n v="2583.75"/>
    <n v="2585.3000000000002"/>
    <n v="2252.75"/>
    <n v="2524.1999999999998"/>
    <n v="341552313"/>
    <n v="7012.78"/>
    <x v="12"/>
    <x v="1"/>
    <s v="Mon"/>
    <s v="Oct-2008"/>
    <s v=""/>
    <n v="-59.550000000000182"/>
    <n v="-2.3047895500725758E-2"/>
    <x v="1"/>
    <n v="-59.800000000000182"/>
    <n v="-2.3142414860681186E-2"/>
    <x v="2"/>
  </r>
  <r>
    <d v="2008-10-24T00:00:00"/>
    <n v="2936.25"/>
    <n v="2936.25"/>
    <n v="2525.0500000000002"/>
    <n v="2584"/>
    <n v="348595400"/>
    <n v="7843.42"/>
    <x v="12"/>
    <x v="1"/>
    <s v="Fri"/>
    <s v="Oct-2008"/>
    <s v=""/>
    <n v="-352.25"/>
    <n v="-0.11996594295444871"/>
    <x v="11"/>
    <n v="-359.15000000000009"/>
    <n v="-0.12202911846151235"/>
    <x v="8"/>
  </r>
  <r>
    <d v="2008-10-23T00:00:00"/>
    <n v="3064.8"/>
    <n v="3085.1"/>
    <n v="2917.15"/>
    <n v="2943.15"/>
    <n v="234116773"/>
    <n v="7270.91"/>
    <x v="12"/>
    <x v="1"/>
    <s v="Thu"/>
    <s v="Oct-2008"/>
    <s v="Expiry"/>
    <n v="-121.65000000000009"/>
    <n v="-3.969263899765077E-2"/>
    <x v="3"/>
    <n v="-122"/>
    <n v="-3.9802293525602335E-2"/>
    <x v="3"/>
  </r>
  <r>
    <d v="2008-10-22T00:00:00"/>
    <n v="3234.7"/>
    <n v="3235.75"/>
    <n v="3051.8"/>
    <n v="3065.15"/>
    <n v="171324331"/>
    <n v="5622.57"/>
    <x v="12"/>
    <x v="1"/>
    <s v="Wed"/>
    <s v="Oct-2008"/>
    <s v=""/>
    <n v="-169.54999999999973"/>
    <n v="-5.2415989118001591E-2"/>
    <x v="6"/>
    <n v="-169.75"/>
    <n v="-5.2474574175399545E-2"/>
    <x v="4"/>
  </r>
  <r>
    <d v="2008-10-21T00:00:00"/>
    <n v="3125.4"/>
    <n v="3254.85"/>
    <n v="3117.35"/>
    <n v="3234.9"/>
    <n v="225718997"/>
    <n v="7448.58"/>
    <x v="12"/>
    <x v="1"/>
    <s v="Tue"/>
    <s v="Oct-2008"/>
    <s v=""/>
    <n v="109.5"/>
    <n v="3.5035515454021886E-2"/>
    <x v="3"/>
    <n v="112.09999999999991"/>
    <n v="3.5897271679262169E-2"/>
    <x v="3"/>
  </r>
  <r>
    <d v="2008-10-20T00:00:00"/>
    <n v="3108.2"/>
    <n v="3238.4"/>
    <n v="3058.95"/>
    <n v="3122.8"/>
    <n v="186324892"/>
    <n v="6544.53"/>
    <x v="12"/>
    <x v="1"/>
    <s v="Mon"/>
    <s v="Oct-2008"/>
    <s v=""/>
    <n v="14.600000000000364"/>
    <n v="4.6972524290587363E-3"/>
    <x v="0"/>
    <n v="48.450000000000273"/>
    <n v="1.5759428822352782E-2"/>
    <x v="0"/>
  </r>
  <r>
    <d v="2008-10-17T00:00:00"/>
    <n v="3269.05"/>
    <n v="3335.95"/>
    <n v="3046.6"/>
    <n v="3074.35"/>
    <n v="194265455"/>
    <n v="7053.18"/>
    <x v="12"/>
    <x v="1"/>
    <s v="Fri"/>
    <s v="Oct-2008"/>
    <s v=""/>
    <n v="-194.70000000000027"/>
    <n v="-5.9558587357183362E-2"/>
    <x v="6"/>
    <n v="-194.95000000000027"/>
    <n v="-5.9630501942311891E-2"/>
    <x v="4"/>
  </r>
  <r>
    <d v="2008-10-16T00:00:00"/>
    <n v="3333.85"/>
    <n v="3333.85"/>
    <n v="3099.9"/>
    <n v="3269.3"/>
    <n v="234077842"/>
    <n v="8631.26"/>
    <x v="12"/>
    <x v="1"/>
    <s v="Thu"/>
    <s v="Oct-2008"/>
    <s v="Expiry"/>
    <n v="-64.549999999999727"/>
    <n v="-1.9361998890171941E-2"/>
    <x v="2"/>
    <n v="-69.099999999999909"/>
    <n v="-2.0698538221902679E-2"/>
    <x v="2"/>
  </r>
  <r>
    <d v="2008-10-15T00:00:00"/>
    <n v="3517.9"/>
    <n v="3518.5"/>
    <n v="3324.55"/>
    <n v="3338.4"/>
    <n v="163717675"/>
    <n v="6602.25"/>
    <x v="12"/>
    <x v="1"/>
    <s v="Wed"/>
    <s v="Oct-2008"/>
    <s v=""/>
    <n v="-179.5"/>
    <n v="-5.102475908922937E-2"/>
    <x v="6"/>
    <n v="-180.25"/>
    <n v="-5.1227033095079075E-2"/>
    <x v="4"/>
  </r>
  <r>
    <d v="2008-10-14T00:00:00"/>
    <n v="3494.1"/>
    <n v="3648.25"/>
    <n v="3491.5"/>
    <n v="3518.65"/>
    <n v="177533438"/>
    <n v="7429.54"/>
    <x v="12"/>
    <x v="1"/>
    <s v="Tue"/>
    <s v="Oct-2008"/>
    <s v=""/>
    <n v="24.550000000000182"/>
    <n v="7.026129761598175E-3"/>
    <x v="0"/>
    <n v="27.950000000000273"/>
    <n v="8.0069900020054065E-3"/>
    <x v="1"/>
  </r>
  <r>
    <d v="2008-10-13T00:00:00"/>
    <n v="3272.9"/>
    <n v="3510.2"/>
    <n v="3272.9"/>
    <n v="3490.7"/>
    <n v="195385035"/>
    <n v="7706.83"/>
    <x v="12"/>
    <x v="1"/>
    <s v="Mon"/>
    <s v="Oct-2008"/>
    <s v=""/>
    <n v="217.79999999999973"/>
    <n v="6.6546487824253639E-2"/>
    <x v="7"/>
    <n v="210.75"/>
    <n v="6.4254028262625953E-2"/>
    <x v="7"/>
  </r>
  <r>
    <d v="2008-10-10T00:00:00"/>
    <n v="3502.05"/>
    <n v="3502.05"/>
    <n v="3198.95"/>
    <n v="3279.95"/>
    <n v="283977364"/>
    <n v="10857.92"/>
    <x v="12"/>
    <x v="1"/>
    <s v="Fri"/>
    <s v="Oct-2008"/>
    <s v=""/>
    <n v="-222.10000000000036"/>
    <n v="-6.3419996858982697E-2"/>
    <x v="7"/>
    <n v="-233.70000000000027"/>
    <n v="-6.6512031648001443E-2"/>
    <x v="7"/>
  </r>
  <r>
    <d v="2008-10-08T00:00:00"/>
    <n v="3604.4"/>
    <n v="3604.4"/>
    <n v="3329.45"/>
    <n v="3513.65"/>
    <n v="228575994"/>
    <n v="8649.9500000000007"/>
    <x v="12"/>
    <x v="1"/>
    <s v="Wed"/>
    <s v="Oct-2008"/>
    <s v=""/>
    <n v="-90.75"/>
    <n v="-2.5177560759072244E-2"/>
    <x v="1"/>
    <n v="-92.949999999999818"/>
    <n v="-2.577219541950863E-2"/>
    <x v="2"/>
  </r>
  <r>
    <d v="2008-10-07T00:00:00"/>
    <n v="3606.95"/>
    <n v="3732.65"/>
    <n v="3537"/>
    <n v="3606.6"/>
    <n v="210246893"/>
    <n v="8291.1299999999992"/>
    <x v="12"/>
    <x v="1"/>
    <s v="Tue"/>
    <s v="Oct-2008"/>
    <s v=""/>
    <n v="-0.34999999999990905"/>
    <n v="-9.7034890974343721E-5"/>
    <x v="0"/>
    <n v="4.25"/>
    <n v="1.1797854178522353E-3"/>
    <x v="1"/>
  </r>
  <r>
    <d v="2008-10-06T00:00:00"/>
    <n v="3817.3"/>
    <n v="3820.85"/>
    <n v="3581.6"/>
    <n v="3602.35"/>
    <n v="157489980"/>
    <n v="6565.56"/>
    <x v="12"/>
    <x v="1"/>
    <s v="Mon"/>
    <s v="Oct-2008"/>
    <s v=""/>
    <n v="-214.95000000000027"/>
    <n v="-5.6309433369135319E-2"/>
    <x v="6"/>
    <n v="-215.95000000000027"/>
    <n v="-5.6556582772438066E-2"/>
    <x v="4"/>
  </r>
  <r>
    <d v="2008-10-03T00:00:00"/>
    <n v="3953.55"/>
    <n v="3969.55"/>
    <n v="3804.85"/>
    <n v="3818.3"/>
    <n v="172679745"/>
    <n v="7919.46"/>
    <x v="12"/>
    <x v="1"/>
    <s v="Fri"/>
    <s v="Oct-2008"/>
    <s v=""/>
    <n v="-135.25"/>
    <n v="-3.4209760847845605E-2"/>
    <x v="3"/>
    <n v="-132.44999999999982"/>
    <n v="-3.3525280010124614E-2"/>
    <x v="3"/>
  </r>
  <r>
    <d v="2008-10-01T00:00:00"/>
    <n v="3921.85"/>
    <n v="4000.5"/>
    <n v="3861.25"/>
    <n v="3950.75"/>
    <n v="149863209"/>
    <n v="6448.37"/>
    <x v="12"/>
    <x v="1"/>
    <s v="Wed"/>
    <s v="Oct-2008"/>
    <s v=""/>
    <n v="28.900000000000091"/>
    <n v="7.3689712763109483E-3"/>
    <x v="0"/>
    <n v="29.550000000000182"/>
    <n v="7.5359583800877752E-3"/>
    <x v="1"/>
  </r>
  <r>
    <d v="2008-09-30T00:00:00"/>
    <n v="3848.7"/>
    <n v="3966.85"/>
    <n v="3715.05"/>
    <n v="3921.2"/>
    <n v="217095428"/>
    <n v="9659.09"/>
    <x v="12"/>
    <x v="2"/>
    <s v="Tue"/>
    <s v="Sep-2008"/>
    <s v=""/>
    <n v="72.5"/>
    <n v="1.8837529555434305E-2"/>
    <x v="2"/>
    <n v="71.149999999999636"/>
    <n v="1.8480279476889815E-2"/>
    <x v="0"/>
  </r>
  <r>
    <d v="2008-09-29T00:00:00"/>
    <n v="3990.2"/>
    <n v="3997.55"/>
    <n v="3777.3"/>
    <n v="3850.05"/>
    <n v="187237452"/>
    <n v="8386.98"/>
    <x v="12"/>
    <x v="2"/>
    <s v="Mon"/>
    <s v="Sep-2008"/>
    <s v=""/>
    <n v="-140.14999999999964"/>
    <n v="-3.5123552704125018E-2"/>
    <x v="3"/>
    <n v="-135.19999999999982"/>
    <n v="-3.3925098801831706E-2"/>
    <x v="3"/>
  </r>
  <r>
    <d v="2008-09-26T00:00:00"/>
    <n v="4108.75"/>
    <n v="4110.7"/>
    <n v="3970.35"/>
    <n v="3985.25"/>
    <n v="133851369"/>
    <n v="5968.78"/>
    <x v="12"/>
    <x v="2"/>
    <s v="Fri"/>
    <s v="Sep-2008"/>
    <s v=""/>
    <n v="-123.5"/>
    <n v="-3.0057803468208091E-2"/>
    <x v="3"/>
    <n v="-125.30000000000018"/>
    <n v="-3.0482538833002927E-2"/>
    <x v="3"/>
  </r>
  <r>
    <d v="2008-09-25T00:00:00"/>
    <n v="4162.1499999999996"/>
    <n v="4172.6000000000004"/>
    <n v="4077.5"/>
    <n v="4110.55"/>
    <n v="217958856"/>
    <n v="9235.83"/>
    <x v="12"/>
    <x v="2"/>
    <s v="Thu"/>
    <s v="Sep-2008"/>
    <s v="Expiry"/>
    <n v="-51.599999999999454"/>
    <n v="-1.2397438823684744E-2"/>
    <x v="2"/>
    <n v="-50.699999999999818"/>
    <n v="-1.218383899068785E-2"/>
    <x v="0"/>
  </r>
  <r>
    <d v="2008-09-24T00:00:00"/>
    <n v="4125.75"/>
    <n v="4207.95"/>
    <n v="4115.8500000000004"/>
    <n v="4161.25"/>
    <n v="156072253"/>
    <n v="7260.87"/>
    <x v="12"/>
    <x v="2"/>
    <s v="Wed"/>
    <s v="Sep-2008"/>
    <s v=""/>
    <n v="35.5"/>
    <n v="8.6044961522147492E-3"/>
    <x v="0"/>
    <n v="34.350000000000364"/>
    <n v="8.3234389008699904E-3"/>
    <x v="1"/>
  </r>
  <r>
    <d v="2008-09-23T00:00:00"/>
    <n v="4223.8999999999996"/>
    <n v="4224.7"/>
    <n v="4117.8999999999996"/>
    <n v="4126.8999999999996"/>
    <n v="125527290"/>
    <n v="6237.87"/>
    <x v="12"/>
    <x v="2"/>
    <s v="Tue"/>
    <s v="Sep-2008"/>
    <s v=""/>
    <n v="-97"/>
    <n v="-2.2964558820047824E-2"/>
    <x v="1"/>
    <n v="-96.150000000000546"/>
    <n v="-2.2767904713418156E-2"/>
    <x v="2"/>
  </r>
  <r>
    <d v="2008-09-22T00:00:00"/>
    <n v="4248.95"/>
    <n v="4303.25"/>
    <n v="4202.3999999999996"/>
    <n v="4223.05"/>
    <n v="137082447"/>
    <n v="6859.81"/>
    <x v="12"/>
    <x v="2"/>
    <s v="Mon"/>
    <s v="Sep-2008"/>
    <s v=""/>
    <n v="-25.899999999999636"/>
    <n v="-6.0956236246601245E-3"/>
    <x v="0"/>
    <n v="-22.199999999999818"/>
    <n v="-5.2293740062422283E-3"/>
    <x v="1"/>
  </r>
  <r>
    <d v="2008-09-19T00:00:00"/>
    <n v="4040.8"/>
    <n v="4262.6499999999996"/>
    <n v="4040.8"/>
    <n v="4245.25"/>
    <n v="206052260"/>
    <n v="10221.99"/>
    <x v="12"/>
    <x v="2"/>
    <s v="Fri"/>
    <s v="Sep-2008"/>
    <s v=""/>
    <n v="204.44999999999982"/>
    <n v="5.0596416551177935E-2"/>
    <x v="6"/>
    <n v="207.09999999999991"/>
    <n v="5.1285861099761007E-2"/>
    <x v="4"/>
  </r>
  <r>
    <d v="2008-09-18T00:00:00"/>
    <n v="4005.25"/>
    <n v="4050.1"/>
    <n v="3799.55"/>
    <n v="4038.15"/>
    <n v="203882671"/>
    <n v="10125.950000000001"/>
    <x v="12"/>
    <x v="2"/>
    <s v="Thu"/>
    <s v="Sep-2008"/>
    <s v="Expiry"/>
    <n v="32.900000000000091"/>
    <n v="8.2142188377754433E-3"/>
    <x v="0"/>
    <n v="29.900000000000091"/>
    <n v="7.4596145450009583E-3"/>
    <x v="1"/>
  </r>
  <r>
    <d v="2008-09-17T00:00:00"/>
    <n v="4074.8"/>
    <n v="4116.7"/>
    <n v="3974.6"/>
    <n v="4008.25"/>
    <n v="153414046"/>
    <n v="7674.9"/>
    <x v="12"/>
    <x v="2"/>
    <s v="Wed"/>
    <s v="Sep-2008"/>
    <s v=""/>
    <n v="-66.550000000000182"/>
    <n v="-1.6332089918523654E-2"/>
    <x v="2"/>
    <n v="-66.650000000000091"/>
    <n v="-1.635622960072642E-2"/>
    <x v="0"/>
  </r>
  <r>
    <d v="2008-09-16T00:00:00"/>
    <n v="4072.55"/>
    <n v="4090.1"/>
    <n v="3919.35"/>
    <n v="4074.9"/>
    <n v="159518028"/>
    <n v="7727.19"/>
    <x v="12"/>
    <x v="2"/>
    <s v="Tue"/>
    <s v="Sep-2008"/>
    <s v=""/>
    <n v="2.3499999999999091"/>
    <n v="5.7703404500863314E-4"/>
    <x v="0"/>
    <n v="2"/>
    <n v="4.9105060276461484E-4"/>
    <x v="1"/>
  </r>
  <r>
    <d v="2008-09-15T00:00:00"/>
    <n v="4231.95"/>
    <n v="4237.25"/>
    <n v="3955.4"/>
    <n v="4072.9"/>
    <n v="147158815"/>
    <n v="7114"/>
    <x v="12"/>
    <x v="2"/>
    <s v="Mon"/>
    <s v="Sep-2008"/>
    <s v=""/>
    <n v="-159.04999999999973"/>
    <n v="-3.758314724890411E-2"/>
    <x v="3"/>
    <n v="-155.54999999999973"/>
    <n v="-3.6786529342903364E-2"/>
    <x v="3"/>
  </r>
  <r>
    <d v="2008-09-12T00:00:00"/>
    <n v="4291.6000000000004"/>
    <n v="4323.8999999999996"/>
    <n v="4200.1499999999996"/>
    <n v="4228.45"/>
    <n v="145748456"/>
    <n v="7980.37"/>
    <x v="12"/>
    <x v="2"/>
    <s v="Fri"/>
    <s v="Sep-2008"/>
    <s v=""/>
    <n v="-63.150000000000546"/>
    <n v="-1.4714791686084571E-2"/>
    <x v="2"/>
    <n v="-61.850000000000364"/>
    <n v="-1.4416241288488068E-2"/>
    <x v="0"/>
  </r>
  <r>
    <d v="2008-09-11T00:00:00"/>
    <n v="4397.25"/>
    <n v="4399.3"/>
    <n v="4272.75"/>
    <n v="4290.3"/>
    <n v="116723061"/>
    <n v="6537.95"/>
    <x v="12"/>
    <x v="2"/>
    <s v="Thu"/>
    <s v="Sep-2008"/>
    <s v="Expiry"/>
    <n v="-106.94999999999982"/>
    <n v="-2.4322019443970621E-2"/>
    <x v="1"/>
    <n v="-109.94999999999982"/>
    <n v="-2.4987216635418402E-2"/>
    <x v="2"/>
  </r>
  <r>
    <d v="2008-09-10T00:00:00"/>
    <n v="4467.5"/>
    <n v="4467.5"/>
    <n v="4382.3500000000004"/>
    <n v="4400.25"/>
    <n v="134790277"/>
    <n v="6781.74"/>
    <x v="12"/>
    <x v="2"/>
    <s v="Wed"/>
    <s v="Sep-2008"/>
    <s v=""/>
    <n v="-67.25"/>
    <n v="-1.5053161723559038E-2"/>
    <x v="2"/>
    <n v="-68.449999999999818"/>
    <n v="-1.5317653903819863E-2"/>
    <x v="0"/>
  </r>
  <r>
    <d v="2008-09-09T00:00:00"/>
    <n v="4485.1499999999996"/>
    <n v="4497.5"/>
    <n v="4418.95"/>
    <n v="4468.7"/>
    <n v="95544721"/>
    <n v="5488.2"/>
    <x v="12"/>
    <x v="2"/>
    <s v="Tue"/>
    <s v="Sep-2008"/>
    <s v=""/>
    <n v="-16.449999999999818"/>
    <n v="-3.6676588296935039E-3"/>
    <x v="0"/>
    <n v="-13.600000000000364"/>
    <n v="-3.0341565714031554E-3"/>
    <x v="1"/>
  </r>
  <r>
    <d v="2008-09-08T00:00:00"/>
    <n v="4358.3"/>
    <n v="4558"/>
    <n v="4358.3"/>
    <n v="4482.3"/>
    <n v="117351175"/>
    <n v="6615.67"/>
    <x v="12"/>
    <x v="2"/>
    <s v="Mon"/>
    <s v="Sep-2008"/>
    <s v=""/>
    <n v="124"/>
    <n v="2.8451460431819744E-2"/>
    <x v="1"/>
    <n v="130"/>
    <n v="2.9869264526801921E-2"/>
    <x v="2"/>
  </r>
  <r>
    <d v="2008-09-05T00:00:00"/>
    <n v="4444.7"/>
    <n v="4444.7"/>
    <n v="4328.8999999999996"/>
    <n v="4352.3"/>
    <n v="108583037"/>
    <n v="6126.78"/>
    <x v="12"/>
    <x v="2"/>
    <s v="Fri"/>
    <s v="Sep-2008"/>
    <s v=""/>
    <n v="-92.399999999999636"/>
    <n v="-2.0788804643732905E-2"/>
    <x v="1"/>
    <n v="-95.449999999999818"/>
    <n v="-2.1460288910123054E-2"/>
    <x v="2"/>
  </r>
  <r>
    <d v="2008-09-04T00:00:00"/>
    <n v="4512.95"/>
    <n v="4514.6000000000004"/>
    <n v="4419.45"/>
    <n v="4447.75"/>
    <n v="114713208"/>
    <n v="6535.5"/>
    <x v="12"/>
    <x v="2"/>
    <s v="Thu"/>
    <s v="Sep-2008"/>
    <s v="Expiry"/>
    <n v="-65.199999999999818"/>
    <n v="-1.444731273335619E-2"/>
    <x v="2"/>
    <n v="-56.25"/>
    <n v="-1.2488898756660746E-2"/>
    <x v="0"/>
  </r>
  <r>
    <d v="2008-09-02T00:00:00"/>
    <n v="4358.8500000000004"/>
    <n v="4522.3999999999996"/>
    <n v="4343.1000000000004"/>
    <n v="4504"/>
    <n v="129292702"/>
    <n v="6921.58"/>
    <x v="12"/>
    <x v="2"/>
    <s v="Tue"/>
    <s v="Sep-2008"/>
    <s v=""/>
    <n v="145.14999999999964"/>
    <n v="3.3300067678401324E-2"/>
    <x v="3"/>
    <n v="155.35000000000036"/>
    <n v="3.5723730353098178E-2"/>
    <x v="3"/>
  </r>
  <r>
    <d v="2008-09-01T00:00:00"/>
    <n v="4356.1000000000004"/>
    <n v="4365"/>
    <n v="4281.3500000000004"/>
    <n v="4348.6499999999996"/>
    <n v="82996531"/>
    <n v="4220.01"/>
    <x v="12"/>
    <x v="2"/>
    <s v="Mon"/>
    <s v="Sep-2008"/>
    <s v=""/>
    <n v="-7.4500000000007276"/>
    <n v="-1.7102454029982615E-3"/>
    <x v="0"/>
    <n v="-11.350000000000364"/>
    <n v="-2.6032110091743954E-3"/>
    <x v="1"/>
  </r>
  <r>
    <d v="2008-08-29T00:00:00"/>
    <n v="4230.6000000000004"/>
    <n v="4368.8"/>
    <n v="4230.6000000000004"/>
    <n v="4360"/>
    <n v="111455760"/>
    <n v="5593.43"/>
    <x v="12"/>
    <x v="3"/>
    <s v="Fri"/>
    <s v="Aug-2008"/>
    <s v=""/>
    <n v="129.39999999999964"/>
    <n v="3.0586678012574961E-2"/>
    <x v="3"/>
    <n v="146"/>
    <n v="3.4646416706217369E-2"/>
    <x v="3"/>
  </r>
  <r>
    <d v="2008-08-28T00:00:00"/>
    <n v="4290.75"/>
    <n v="4304.5"/>
    <n v="4201.8500000000004"/>
    <n v="4214"/>
    <n v="161197240"/>
    <n v="7578.62"/>
    <x v="12"/>
    <x v="3"/>
    <s v="Thu"/>
    <s v="Aug-2008"/>
    <s v="Expiry"/>
    <n v="-76.75"/>
    <n v="-1.7887315737341956E-2"/>
    <x v="2"/>
    <n v="-78.100000000000364"/>
    <n v="-1.8196220964096912E-2"/>
    <x v="0"/>
  </r>
  <r>
    <d v="2008-08-27T00:00:00"/>
    <n v="4336.8500000000004"/>
    <n v="4364.25"/>
    <n v="4282.6499999999996"/>
    <n v="4292.1000000000004"/>
    <n v="84380597"/>
    <n v="4599.49"/>
    <x v="12"/>
    <x v="3"/>
    <s v="Wed"/>
    <s v="Aug-2008"/>
    <s v=""/>
    <n v="-44.75"/>
    <n v="-1.0318549177398341E-2"/>
    <x v="2"/>
    <n v="-45.399999999999636"/>
    <n v="-1.0466858789625276E-2"/>
    <x v="0"/>
  </r>
  <r>
    <d v="2008-08-26T00:00:00"/>
    <n v="4335.2"/>
    <n v="4345.05"/>
    <n v="4283.3"/>
    <n v="4337.5"/>
    <n v="86937484"/>
    <n v="4775.57"/>
    <x v="12"/>
    <x v="3"/>
    <s v="Tue"/>
    <s v="Aug-2008"/>
    <s v=""/>
    <n v="2.3000000000001819"/>
    <n v="5.3054069016427894E-4"/>
    <x v="0"/>
    <n v="2.1499999999996362"/>
    <n v="4.9592305119532131E-4"/>
    <x v="1"/>
  </r>
  <r>
    <d v="2008-08-25T00:00:00"/>
    <n v="4317.95"/>
    <n v="4398.8"/>
    <n v="4317.95"/>
    <n v="4335.3500000000004"/>
    <n v="79239792"/>
    <n v="3884.68"/>
    <x v="12"/>
    <x v="3"/>
    <s v="Mon"/>
    <s v="Aug-2008"/>
    <s v=""/>
    <n v="17.400000000000546"/>
    <n v="4.0296900149377705E-3"/>
    <x v="0"/>
    <n v="7.9000000000005457"/>
    <n v="1.8255554656900822E-3"/>
    <x v="1"/>
  </r>
  <r>
    <d v="2008-08-22T00:00:00"/>
    <n v="4283.8500000000004"/>
    <n v="4337"/>
    <n v="4248"/>
    <n v="4327.45"/>
    <n v="101435362"/>
    <n v="5226.24"/>
    <x v="12"/>
    <x v="3"/>
    <s v="Fri"/>
    <s v="Aug-2008"/>
    <s v=""/>
    <n v="43.599999999999454"/>
    <n v="1.0177760659219966E-2"/>
    <x v="2"/>
    <n v="43.599999999999454"/>
    <n v="1.0177760659219966E-2"/>
    <x v="0"/>
  </r>
  <r>
    <d v="2008-08-21T00:00:00"/>
    <n v="4416.2"/>
    <n v="4418.55"/>
    <n v="4271.3"/>
    <n v="4283.8500000000004"/>
    <n v="91313625"/>
    <n v="4323.68"/>
    <x v="12"/>
    <x v="3"/>
    <s v="Thu"/>
    <s v="Aug-2008"/>
    <s v="Expiry"/>
    <n v="-132.34999999999945"/>
    <n v="-2.9969204293283695E-2"/>
    <x v="1"/>
    <n v="-131.89999999999964"/>
    <n v="-2.9870350450093335E-2"/>
    <x v="2"/>
  </r>
  <r>
    <d v="2008-08-20T00:00:00"/>
    <n v="4365.45"/>
    <n v="4434.8999999999996"/>
    <n v="4365.45"/>
    <n v="4415.75"/>
    <n v="89434446"/>
    <n v="4425.1000000000004"/>
    <x v="12"/>
    <x v="3"/>
    <s v="Wed"/>
    <s v="Aug-2008"/>
    <s v=""/>
    <n v="50.300000000000182"/>
    <n v="1.1522294379731799E-2"/>
    <x v="2"/>
    <n v="47.5"/>
    <n v="1.0873919761918389E-2"/>
    <x v="0"/>
  </r>
  <r>
    <d v="2008-08-19T00:00:00"/>
    <n v="4393.1000000000004"/>
    <n v="4393.7"/>
    <n v="4316.55"/>
    <n v="4368.25"/>
    <n v="96476193"/>
    <n v="4516.55"/>
    <x v="12"/>
    <x v="3"/>
    <s v="Tue"/>
    <s v="Aug-2008"/>
    <s v=""/>
    <n v="-24.850000000000364"/>
    <n v="-5.6565978466231962E-3"/>
    <x v="0"/>
    <n v="-24.800000000000182"/>
    <n v="-5.6452806136966759E-3"/>
    <x v="1"/>
  </r>
  <r>
    <d v="2008-08-18T00:00:00"/>
    <n v="4430.7"/>
    <n v="4447.3999999999996"/>
    <n v="4379.8500000000004"/>
    <n v="4393.05"/>
    <n v="96897991"/>
    <n v="4985.84"/>
    <x v="12"/>
    <x v="3"/>
    <s v="Mon"/>
    <s v="Aug-2008"/>
    <s v=""/>
    <n v="-37.649999999999636"/>
    <n v="-8.4975286072177386E-3"/>
    <x v="0"/>
    <n v="-37.649999999999636"/>
    <n v="-8.4975286072177386E-3"/>
    <x v="1"/>
  </r>
  <r>
    <d v="2008-08-14T00:00:00"/>
    <n v="4524.2"/>
    <n v="4529.8"/>
    <n v="4421.25"/>
    <n v="4430.7"/>
    <n v="95028617"/>
    <n v="5504.9"/>
    <x v="12"/>
    <x v="3"/>
    <s v="Thu"/>
    <s v="Aug-2008"/>
    <s v="Expiry"/>
    <n v="-93.5"/>
    <n v="-2.0666637195526281E-2"/>
    <x v="1"/>
    <n v="-98.350000000000364"/>
    <n v="-2.171537077312027E-2"/>
    <x v="2"/>
  </r>
  <r>
    <d v="2008-08-13T00:00:00"/>
    <n v="4548.05"/>
    <n v="4572.6499999999996"/>
    <n v="4497.25"/>
    <n v="4529.05"/>
    <n v="105825121"/>
    <n v="5839.48"/>
    <x v="12"/>
    <x v="3"/>
    <s v="Wed"/>
    <s v="Aug-2008"/>
    <s v=""/>
    <n v="-19"/>
    <n v="-4.1776145820736355E-3"/>
    <x v="0"/>
    <n v="-23.199999999999818"/>
    <n v="-5.0963809105387045E-3"/>
    <x v="1"/>
  </r>
  <r>
    <d v="2008-08-12T00:00:00"/>
    <n v="4620.95"/>
    <n v="4649.8500000000004"/>
    <n v="4525.75"/>
    <n v="4552.25"/>
    <n v="123375933"/>
    <n v="7422.01"/>
    <x v="12"/>
    <x v="3"/>
    <s v="Tue"/>
    <s v="Aug-2008"/>
    <s v=""/>
    <n v="-68.699999999999818"/>
    <n v="-1.4867072788063021E-2"/>
    <x v="2"/>
    <n v="-68.149999999999636"/>
    <n v="-1.4749805211669909E-2"/>
    <x v="0"/>
  </r>
  <r>
    <d v="2008-08-11T00:00:00"/>
    <n v="4529.3500000000004"/>
    <n v="4625.2"/>
    <n v="4529.3500000000004"/>
    <n v="4620.3999999999996"/>
    <n v="112939704"/>
    <n v="6625.21"/>
    <x v="12"/>
    <x v="3"/>
    <s v="Mon"/>
    <s v="Aug-2008"/>
    <s v=""/>
    <n v="91.049999999999272"/>
    <n v="2.010222217315934E-2"/>
    <x v="1"/>
    <n v="90.899999999999636"/>
    <n v="2.0068440225190338E-2"/>
    <x v="2"/>
  </r>
  <r>
    <d v="2008-08-08T00:00:00"/>
    <n v="4518.3500000000004"/>
    <n v="4546.3500000000004"/>
    <n v="4464"/>
    <n v="4529.5"/>
    <n v="114202272"/>
    <n v="6271.09"/>
    <x v="12"/>
    <x v="3"/>
    <s v="Fri"/>
    <s v="Aug-2008"/>
    <s v=""/>
    <n v="11.149999999999636"/>
    <n v="2.4677149844522083E-3"/>
    <x v="0"/>
    <n v="5.6499999999996362"/>
    <n v="1.2489361937287125E-3"/>
    <x v="1"/>
  </r>
  <r>
    <d v="2008-08-07T00:00:00"/>
    <n v="4515.25"/>
    <n v="4580.1499999999996"/>
    <n v="4493.7"/>
    <n v="4523.8500000000004"/>
    <n v="133711940"/>
    <n v="6889.61"/>
    <x v="12"/>
    <x v="3"/>
    <s v="Thu"/>
    <s v="Aug-2008"/>
    <s v="Expiry"/>
    <n v="8.6000000000003638"/>
    <n v="1.9046564420575525E-3"/>
    <x v="0"/>
    <n v="6.3000000000001819"/>
    <n v="1.3945612112760638E-3"/>
    <x v="1"/>
  </r>
  <r>
    <d v="2008-08-06T00:00:00"/>
    <n v="4506.25"/>
    <n v="4615.8999999999996"/>
    <n v="4503.8999999999996"/>
    <n v="4517.55"/>
    <n v="175692787"/>
    <n v="10274.94"/>
    <x v="12"/>
    <x v="3"/>
    <s v="Wed"/>
    <s v="Aug-2008"/>
    <s v=""/>
    <n v="11.300000000000182"/>
    <n v="2.5076282940361015E-3"/>
    <x v="0"/>
    <n v="14.699999999999818"/>
    <n v="3.2645990872447045E-3"/>
    <x v="1"/>
  </r>
  <r>
    <d v="2008-08-05T00:00:00"/>
    <n v="4395.8"/>
    <n v="4515.1499999999996"/>
    <n v="4376"/>
    <n v="4502.8500000000004"/>
    <n v="194984174"/>
    <n v="9605.56"/>
    <x v="12"/>
    <x v="3"/>
    <s v="Tue"/>
    <s v="Aug-2008"/>
    <s v=""/>
    <n v="107.05000000000018"/>
    <n v="2.4352791300787154E-2"/>
    <x v="1"/>
    <n v="107.5"/>
    <n v="2.445766548739008E-2"/>
    <x v="2"/>
  </r>
  <r>
    <d v="2008-08-04T00:00:00"/>
    <n v="4426.1000000000004"/>
    <n v="4436.1499999999996"/>
    <n v="4362.8999999999996"/>
    <n v="4395.3500000000004"/>
    <n v="131343663"/>
    <n v="6486.48"/>
    <x v="12"/>
    <x v="3"/>
    <s v="Mon"/>
    <s v="Aug-2008"/>
    <s v=""/>
    <n v="-30.75"/>
    <n v="-6.9474254987460741E-3"/>
    <x v="0"/>
    <n v="-18.199999999999818"/>
    <n v="-4.1236646237155618E-3"/>
    <x v="1"/>
  </r>
  <r>
    <d v="2008-08-01T00:00:00"/>
    <n v="4331.6000000000004"/>
    <n v="4422.95"/>
    <n v="4235.7"/>
    <n v="4413.55"/>
    <n v="178077599"/>
    <n v="8847.6299999999992"/>
    <x v="12"/>
    <x v="3"/>
    <s v="Fri"/>
    <s v="Aug-2008"/>
    <s v=""/>
    <n v="81.949999999999818"/>
    <n v="1.891910610398001E-2"/>
    <x v="2"/>
    <n v="80.600000000000364"/>
    <n v="1.86016455301816E-2"/>
    <x v="0"/>
  </r>
  <r>
    <d v="2008-07-31T00:00:00"/>
    <n v="4314.3500000000004"/>
    <n v="4342"/>
    <n v="4285.55"/>
    <n v="4332.95"/>
    <n v="199677047"/>
    <n v="8696.31"/>
    <x v="12"/>
    <x v="4"/>
    <s v="Thu"/>
    <s v="Jul-2008"/>
    <s v="Expiry"/>
    <n v="18.599999999999454"/>
    <n v="4.3111940384992992E-3"/>
    <x v="0"/>
    <n v="19.399999999999636"/>
    <n v="4.4974556919473831E-3"/>
    <x v="1"/>
  </r>
  <r>
    <d v="2008-07-30T00:00:00"/>
    <n v="4191.2"/>
    <n v="4327"/>
    <n v="4191.2"/>
    <n v="4313.55"/>
    <n v="151936263"/>
    <n v="6961.45"/>
    <x v="12"/>
    <x v="4"/>
    <s v="Wed"/>
    <s v="Jul-2008"/>
    <s v=""/>
    <n v="122.35000000000036"/>
    <n v="2.9192116816186383E-2"/>
    <x v="1"/>
    <n v="123.69999999999982"/>
    <n v="2.9523729966466534E-2"/>
    <x v="2"/>
  </r>
  <r>
    <d v="2008-07-29T00:00:00"/>
    <n v="4332.2"/>
    <n v="4332.2"/>
    <n v="4159.1499999999996"/>
    <n v="4189.8500000000004"/>
    <n v="125806260"/>
    <n v="6619.9"/>
    <x v="12"/>
    <x v="4"/>
    <s v="Tue"/>
    <s v="Jul-2008"/>
    <s v=""/>
    <n v="-142.34999999999945"/>
    <n v="-3.2858593786067002E-2"/>
    <x v="3"/>
    <n v="-142.25"/>
    <n v="-3.2836268784192421E-2"/>
    <x v="3"/>
  </r>
  <r>
    <d v="2008-07-28T00:00:00"/>
    <n v="4282.25"/>
    <n v="4352.6499999999996"/>
    <n v="4282.25"/>
    <n v="4332.1000000000004"/>
    <n v="111107965"/>
    <n v="6373.98"/>
    <x v="12"/>
    <x v="4"/>
    <s v="Mon"/>
    <s v="Jul-2008"/>
    <s v=""/>
    <n v="49.850000000000364"/>
    <n v="1.1641076536867386E-2"/>
    <x v="2"/>
    <n v="20.25"/>
    <n v="4.6963600310771471E-3"/>
    <x v="1"/>
  </r>
  <r>
    <d v="2008-07-25T00:00:00"/>
    <n v="4440.8500000000004"/>
    <n v="4440.8500000000004"/>
    <n v="4297.1499999999996"/>
    <n v="4311.8500000000004"/>
    <n v="161681204"/>
    <n v="8516"/>
    <x v="12"/>
    <x v="4"/>
    <s v="Fri"/>
    <s v="Jul-2008"/>
    <s v=""/>
    <n v="-129"/>
    <n v="-2.9048492968688423E-2"/>
    <x v="1"/>
    <n v="-121.69999999999982"/>
    <n v="-2.7449786288639987E-2"/>
    <x v="2"/>
  </r>
  <r>
    <d v="2008-07-24T00:00:00"/>
    <n v="4476.2"/>
    <n v="4539.45"/>
    <n v="4385.8500000000004"/>
    <n v="4433.55"/>
    <n v="177026127"/>
    <n v="9273.39"/>
    <x v="12"/>
    <x v="4"/>
    <s v="Thu"/>
    <s v="Jul-2008"/>
    <s v="Expiry"/>
    <n v="-42.649999999999636"/>
    <n v="-9.5281712166569044E-3"/>
    <x v="0"/>
    <n v="-43.25"/>
    <n v="-9.6609185132237301E-3"/>
    <x v="1"/>
  </r>
  <r>
    <d v="2008-07-23T00:00:00"/>
    <n v="4246.7"/>
    <n v="4491.55"/>
    <n v="4246.7"/>
    <n v="4476.8"/>
    <n v="233619126"/>
    <n v="11772.26"/>
    <x v="12"/>
    <x v="4"/>
    <s v="Wed"/>
    <s v="Jul-2008"/>
    <s v=""/>
    <n v="230.10000000000036"/>
    <n v="5.4183248169166733E-2"/>
    <x v="6"/>
    <n v="236.69999999999982"/>
    <n v="5.5824155090681775E-2"/>
    <x v="4"/>
  </r>
  <r>
    <d v="2008-07-22T00:00:00"/>
    <n v="4158.45"/>
    <n v="4262.45"/>
    <n v="4137.95"/>
    <n v="4240.1000000000004"/>
    <n v="165666075"/>
    <n v="7560.41"/>
    <x v="12"/>
    <x v="4"/>
    <s v="Tue"/>
    <s v="Jul-2008"/>
    <s v=""/>
    <n v="81.650000000000546"/>
    <n v="1.9634719667183817E-2"/>
    <x v="2"/>
    <n v="80.600000000000364"/>
    <n v="1.9377329005890218E-2"/>
    <x v="0"/>
  </r>
  <r>
    <d v="2008-07-21T00:00:00"/>
    <n v="4092.2"/>
    <n v="4168.1499999999996"/>
    <n v="4072.75"/>
    <n v="4159.5"/>
    <n v="136720904"/>
    <n v="6487.24"/>
    <x v="12"/>
    <x v="4"/>
    <s v="Mon"/>
    <s v="Jul-2008"/>
    <s v=""/>
    <n v="67.300000000000182"/>
    <n v="1.6445921509212695E-2"/>
    <x v="2"/>
    <n v="67.25"/>
    <n v="1.6433502352006843E-2"/>
    <x v="0"/>
  </r>
  <r>
    <d v="2008-07-18T00:00:00"/>
    <n v="3962.95"/>
    <n v="4110.55"/>
    <n v="3926.3"/>
    <n v="4092.25"/>
    <n v="175068345"/>
    <n v="7895.21"/>
    <x v="12"/>
    <x v="4"/>
    <s v="Fri"/>
    <s v="Jul-2008"/>
    <s v=""/>
    <n v="129.30000000000018"/>
    <n v="3.2627209528255513E-2"/>
    <x v="3"/>
    <n v="145.05000000000018"/>
    <n v="3.6747567896230286E-2"/>
    <x v="3"/>
  </r>
  <r>
    <d v="2008-07-17T00:00:00"/>
    <n v="3823.15"/>
    <n v="3968.75"/>
    <n v="3823.15"/>
    <n v="3947.2"/>
    <n v="180239171"/>
    <n v="7288.76"/>
    <x v="12"/>
    <x v="4"/>
    <s v="Thu"/>
    <s v="Jul-2008"/>
    <s v="Expiry"/>
    <n v="124.04999999999973"/>
    <n v="3.2447065901154731E-2"/>
    <x v="3"/>
    <n v="130.5"/>
    <n v="3.4191841119291536E-2"/>
    <x v="3"/>
  </r>
  <r>
    <d v="2008-07-16T00:00:00"/>
    <n v="3861.55"/>
    <n v="3920.05"/>
    <n v="3790.2"/>
    <n v="3816.7"/>
    <n v="185428595"/>
    <n v="7472.88"/>
    <x v="12"/>
    <x v="4"/>
    <s v="Wed"/>
    <s v="Jul-2008"/>
    <s v=""/>
    <n v="-44.850000000000364"/>
    <n v="-1.1614507127966843E-2"/>
    <x v="2"/>
    <n v="-44.400000000000091"/>
    <n v="-1.1499313667089714E-2"/>
    <x v="0"/>
  </r>
  <r>
    <d v="2008-07-15T00:00:00"/>
    <n v="4039.3"/>
    <n v="4040.7"/>
    <n v="3835.5"/>
    <n v="3861.1"/>
    <n v="142682247"/>
    <n v="6645.56"/>
    <x v="12"/>
    <x v="4"/>
    <s v="Tue"/>
    <s v="Jul-2008"/>
    <s v=""/>
    <n v="-178.20000000000027"/>
    <n v="-4.4116554848612446E-2"/>
    <x v="4"/>
    <n v="-178.59999999999991"/>
    <n v="-4.4211203802262525E-2"/>
    <x v="5"/>
  </r>
  <r>
    <d v="2008-07-14T00:00:00"/>
    <n v="4047.45"/>
    <n v="4118.1000000000004"/>
    <n v="4004.25"/>
    <n v="4039.7"/>
    <n v="126882896"/>
    <n v="6062.87"/>
    <x v="12"/>
    <x v="4"/>
    <s v="Mon"/>
    <s v="Jul-2008"/>
    <s v=""/>
    <n v="-7.75"/>
    <n v="-1.914785852820912E-3"/>
    <x v="0"/>
    <n v="-9.3000000000001819"/>
    <n v="-2.2968634230674692E-3"/>
    <x v="1"/>
  </r>
  <r>
    <d v="2008-07-11T00:00:00"/>
    <n v="4166"/>
    <n v="4215.5"/>
    <n v="4014.45"/>
    <n v="4049"/>
    <n v="137337875"/>
    <n v="6947.53"/>
    <x v="12"/>
    <x v="4"/>
    <s v="Fri"/>
    <s v="Jul-2008"/>
    <s v=""/>
    <n v="-117"/>
    <n v="-2.8084493518963034E-2"/>
    <x v="1"/>
    <n v="-113.19999999999982"/>
    <n v="-2.7197155350535733E-2"/>
    <x v="2"/>
  </r>
  <r>
    <d v="2008-07-10T00:00:00"/>
    <n v="4155.6499999999996"/>
    <n v="4187.95"/>
    <n v="4110.3999999999996"/>
    <n v="4162.2"/>
    <n v="146458190"/>
    <n v="6354.79"/>
    <x v="12"/>
    <x v="4"/>
    <s v="Thu"/>
    <s v="Jul-2008"/>
    <s v="Expiry"/>
    <n v="6.5500000000001819"/>
    <n v="1.5761673865701351E-3"/>
    <x v="0"/>
    <n v="5.0999999999994543"/>
    <n v="1.2268167713067894E-3"/>
    <x v="1"/>
  </r>
  <r>
    <d v="2008-07-09T00:00:00"/>
    <n v="3990.9"/>
    <n v="4169.3999999999996"/>
    <n v="3990.9"/>
    <n v="4157.1000000000004"/>
    <n v="144597409"/>
    <n v="6595.61"/>
    <x v="12"/>
    <x v="4"/>
    <s v="Wed"/>
    <s v="Jul-2008"/>
    <s v=""/>
    <n v="166.20000000000027"/>
    <n v="4.1644741787566782E-2"/>
    <x v="4"/>
    <n v="168.55000000000018"/>
    <n v="4.2258464855649339E-2"/>
    <x v="5"/>
  </r>
  <r>
    <d v="2008-07-08T00:00:00"/>
    <n v="4028.7"/>
    <n v="4028.7"/>
    <n v="3896.05"/>
    <n v="3988.55"/>
    <n v="135090953"/>
    <n v="6166.83"/>
    <x v="12"/>
    <x v="4"/>
    <s v="Tue"/>
    <s v="Jul-2008"/>
    <s v=""/>
    <n v="-40.149999999999636"/>
    <n v="-9.9659939930994215E-3"/>
    <x v="0"/>
    <n v="-41.449999999999818"/>
    <n v="-1.0285359801488789E-2"/>
    <x v="0"/>
  </r>
  <r>
    <d v="2008-07-07T00:00:00"/>
    <n v="4002"/>
    <n v="4114.5"/>
    <n v="4002"/>
    <n v="4030"/>
    <n v="125737237"/>
    <n v="5517.21"/>
    <x v="12"/>
    <x v="4"/>
    <s v="Mon"/>
    <s v="Jul-2008"/>
    <s v=""/>
    <n v="28"/>
    <n v="6.9965017491254375E-3"/>
    <x v="0"/>
    <n v="14"/>
    <n v="3.4860557768924302E-3"/>
    <x v="1"/>
  </r>
  <r>
    <d v="2008-07-04T00:00:00"/>
    <n v="3926.65"/>
    <n v="4033.5"/>
    <n v="3896.4"/>
    <n v="4016"/>
    <n v="152045352"/>
    <n v="6563.36"/>
    <x v="12"/>
    <x v="4"/>
    <s v="Fri"/>
    <s v="Jul-2008"/>
    <s v=""/>
    <n v="89.349999999999909"/>
    <n v="2.2754765512587042E-2"/>
    <x v="1"/>
    <n v="90.25"/>
    <n v="2.2989237725275426E-2"/>
    <x v="2"/>
  </r>
  <r>
    <d v="2008-07-03T00:00:00"/>
    <n v="4094.6"/>
    <n v="4097.3500000000004"/>
    <n v="3874.85"/>
    <n v="3925.75"/>
    <n v="154573765"/>
    <n v="7101.42"/>
    <x v="12"/>
    <x v="4"/>
    <s v="Thu"/>
    <s v="Jul-2008"/>
    <s v="Expiry"/>
    <n v="-168.84999999999991"/>
    <n v="-4.1237239290773192E-2"/>
    <x v="4"/>
    <n v="-167.59999999999991"/>
    <n v="-4.0944458695200733E-2"/>
    <x v="5"/>
  </r>
  <r>
    <d v="2008-07-02T00:00:00"/>
    <n v="3895.3"/>
    <n v="4107.1499999999996"/>
    <n v="3848.25"/>
    <n v="4093.35"/>
    <n v="199920144"/>
    <n v="8909.44"/>
    <x v="12"/>
    <x v="4"/>
    <s v="Wed"/>
    <s v="Jul-2008"/>
    <s v=""/>
    <n v="198.04999999999973"/>
    <n v="5.0843324005853133E-2"/>
    <x v="6"/>
    <n v="196.59999999999991"/>
    <n v="5.0452299993584374E-2"/>
    <x v="4"/>
  </r>
  <r>
    <d v="2008-07-01T00:00:00"/>
    <n v="4039.75"/>
    <n v="4075.4"/>
    <n v="3878.2"/>
    <n v="3896.75"/>
    <n v="164469220"/>
    <n v="6939.93"/>
    <x v="12"/>
    <x v="4"/>
    <s v="Tue"/>
    <s v="Jul-2008"/>
    <s v=""/>
    <n v="-143"/>
    <n v="-3.5398230088495575E-2"/>
    <x v="3"/>
    <n v="-143.80000000000018"/>
    <n v="-3.5589214339632025E-2"/>
    <x v="3"/>
  </r>
  <r>
    <d v="2008-06-30T00:00:00"/>
    <n v="4136.25"/>
    <n v="4163"/>
    <n v="4021.7"/>
    <n v="4040.55"/>
    <n v="144491241"/>
    <n v="6523.86"/>
    <x v="12"/>
    <x v="5"/>
    <s v="Mon"/>
    <s v="Jun-2008"/>
    <s v=""/>
    <n v="-95.699999999999818"/>
    <n v="-2.3136899365367135E-2"/>
    <x v="1"/>
    <n v="-96.099999999999454"/>
    <n v="-2.3231358708133264E-2"/>
    <x v="2"/>
  </r>
  <r>
    <d v="2008-06-27T00:00:00"/>
    <n v="4315.3"/>
    <n v="4315.3"/>
    <n v="4119.2"/>
    <n v="4136.6499999999996"/>
    <n v="177324470"/>
    <n v="7883.16"/>
    <x v="12"/>
    <x v="5"/>
    <s v="Fri"/>
    <s v="Jun-2008"/>
    <s v=""/>
    <n v="-178.65000000000055"/>
    <n v="-4.1399207471091361E-2"/>
    <x v="4"/>
    <n v="-179.20000000000073"/>
    <n v="-4.1521368907631341E-2"/>
    <x v="5"/>
  </r>
  <r>
    <d v="2008-06-26T00:00:00"/>
    <n v="4252.6000000000004"/>
    <n v="4324.75"/>
    <n v="4230"/>
    <n v="4315.8500000000004"/>
    <n v="196473131"/>
    <n v="9352.43"/>
    <x v="12"/>
    <x v="5"/>
    <s v="Thu"/>
    <s v="Jun-2008"/>
    <s v="Expiry"/>
    <n v="63.25"/>
    <n v="1.4873254009311949E-2"/>
    <x v="2"/>
    <n v="63.200000000000728"/>
    <n v="1.4861321764076689E-2"/>
    <x v="0"/>
  </r>
  <r>
    <d v="2008-06-25T00:00:00"/>
    <n v="4189.6000000000004"/>
    <n v="4264.55"/>
    <n v="4093.2"/>
    <n v="4252.6499999999996"/>
    <n v="152437781"/>
    <n v="6960.36"/>
    <x v="12"/>
    <x v="5"/>
    <s v="Wed"/>
    <s v="Jun-2008"/>
    <s v=""/>
    <n v="63.049999999999272"/>
    <n v="1.504916937177756E-2"/>
    <x v="2"/>
    <n v="61.549999999999272"/>
    <n v="1.4685881988022063E-2"/>
    <x v="0"/>
  </r>
  <r>
    <d v="2008-06-24T00:00:00"/>
    <n v="4271.05"/>
    <n v="4305.8999999999996"/>
    <n v="4156.1000000000004"/>
    <n v="4191.1000000000004"/>
    <n v="132477086"/>
    <n v="6496.81"/>
    <x v="12"/>
    <x v="5"/>
    <s v="Tue"/>
    <s v="Jun-2008"/>
    <s v=""/>
    <n v="-79.949999999999818"/>
    <n v="-1.8719050350616315E-2"/>
    <x v="2"/>
    <n v="-75.299999999999272"/>
    <n v="-1.7649540596287098E-2"/>
    <x v="0"/>
  </r>
  <r>
    <d v="2008-06-23T00:00:00"/>
    <n v="4351.1499999999996"/>
    <n v="4351.1499999999996"/>
    <n v="4225.5"/>
    <n v="4266.3999999999996"/>
    <n v="126376126"/>
    <n v="6121.52"/>
    <x v="12"/>
    <x v="5"/>
    <s v="Mon"/>
    <s v="Jun-2008"/>
    <s v=""/>
    <n v="-84.75"/>
    <n v="-1.947760936763844E-2"/>
    <x v="2"/>
    <n v="-81.150000000000546"/>
    <n v="-1.8665685271014833E-2"/>
    <x v="0"/>
  </r>
  <r>
    <d v="2008-06-20T00:00:00"/>
    <n v="4504.2"/>
    <n v="4532"/>
    <n v="4333.6000000000004"/>
    <n v="4347.55"/>
    <n v="133685260"/>
    <n v="6911.03"/>
    <x v="12"/>
    <x v="5"/>
    <s v="Fri"/>
    <s v="Jun-2008"/>
    <s v=""/>
    <n v="-156.64999999999964"/>
    <n v="-3.4778651036810007E-2"/>
    <x v="3"/>
    <n v="-156.69999999999982"/>
    <n v="-3.4789365599156311E-2"/>
    <x v="3"/>
  </r>
  <r>
    <d v="2008-06-19T00:00:00"/>
    <n v="4582.55"/>
    <n v="4585.7"/>
    <n v="4488.95"/>
    <n v="4504.25"/>
    <n v="102266764"/>
    <n v="4954.97"/>
    <x v="12"/>
    <x v="5"/>
    <s v="Thu"/>
    <s v="Jun-2008"/>
    <s v="Expiry"/>
    <n v="-78.300000000000182"/>
    <n v="-1.708655661149364E-2"/>
    <x v="2"/>
    <n v="-78.149999999999636"/>
    <n v="-1.7054381983240146E-2"/>
    <x v="0"/>
  </r>
  <r>
    <d v="2008-06-18T00:00:00"/>
    <n v="4652.8"/>
    <n v="4679.75"/>
    <n v="4569.8999999999996"/>
    <n v="4582.3999999999996"/>
    <n v="136923928"/>
    <n v="6135.84"/>
    <x v="12"/>
    <x v="5"/>
    <s v="Wed"/>
    <s v="Jun-2008"/>
    <s v=""/>
    <n v="-70.400000000000546"/>
    <n v="-1.5130674002751148E-2"/>
    <x v="2"/>
    <n v="-70.600000000000364"/>
    <n v="-1.5173006662368442E-2"/>
    <x v="0"/>
  </r>
  <r>
    <d v="2008-06-17T00:00:00"/>
    <n v="4572.5"/>
    <n v="4664.05"/>
    <n v="4561.75"/>
    <n v="4653"/>
    <n v="107221118"/>
    <n v="5511.88"/>
    <x v="12"/>
    <x v="5"/>
    <s v="Tue"/>
    <s v="Jun-2008"/>
    <s v=""/>
    <n v="80.5"/>
    <n v="1.7605248769819573E-2"/>
    <x v="2"/>
    <n v="80.5"/>
    <n v="1.7605248769819573E-2"/>
    <x v="0"/>
  </r>
  <r>
    <d v="2008-06-16T00:00:00"/>
    <n v="4536.3"/>
    <n v="4617.7"/>
    <n v="4536.3"/>
    <n v="4572.5"/>
    <n v="111415055"/>
    <n v="5652.28"/>
    <x v="12"/>
    <x v="5"/>
    <s v="Mon"/>
    <s v="Jun-2008"/>
    <s v=""/>
    <n v="36.199999999999818"/>
    <n v="7.9800718647355367E-3"/>
    <x v="0"/>
    <n v="55.399999999999636"/>
    <n v="1.226450598835528E-2"/>
    <x v="0"/>
  </r>
  <r>
    <d v="2008-06-13T00:00:00"/>
    <n v="4539.5"/>
    <n v="4563.3500000000004"/>
    <n v="4491.3500000000004"/>
    <n v="4517.1000000000004"/>
    <n v="139532826"/>
    <n v="6339.8"/>
    <x v="12"/>
    <x v="5"/>
    <s v="Fri"/>
    <s v="Jun-2008"/>
    <s v=""/>
    <n v="-22.399999999999636"/>
    <n v="-4.9344641480338442E-3"/>
    <x v="0"/>
    <n v="-22.25"/>
    <n v="-4.901582825734962E-3"/>
    <x v="1"/>
  </r>
  <r>
    <d v="2008-06-12T00:00:00"/>
    <n v="4524.3999999999996"/>
    <n v="4550"/>
    <n v="4392"/>
    <n v="4539.3500000000004"/>
    <n v="164247033"/>
    <n v="7653.56"/>
    <x v="12"/>
    <x v="5"/>
    <s v="Thu"/>
    <s v="Jun-2008"/>
    <s v="Expiry"/>
    <n v="14.950000000000728"/>
    <n v="3.3043055432766177E-3"/>
    <x v="0"/>
    <n v="15.75"/>
    <n v="3.4817402069148465E-3"/>
    <x v="1"/>
  </r>
  <r>
    <d v="2008-06-11T00:00:00"/>
    <n v="4469.6499999999996"/>
    <n v="4541.05"/>
    <n v="4468.05"/>
    <n v="4523.6000000000004"/>
    <n v="166416446"/>
    <n v="8126.26"/>
    <x v="12"/>
    <x v="5"/>
    <s v="Wed"/>
    <s v="Jun-2008"/>
    <s v=""/>
    <n v="53.950000000000728"/>
    <n v="1.2070296331927719E-2"/>
    <x v="2"/>
    <n v="73.800000000000182"/>
    <n v="1.6585015056856528E-2"/>
    <x v="0"/>
  </r>
  <r>
    <d v="2008-06-10T00:00:00"/>
    <n v="4522"/>
    <n v="4522.55"/>
    <n v="4369.8"/>
    <n v="4449.8"/>
    <n v="165412516"/>
    <n v="8214.7000000000007"/>
    <x v="12"/>
    <x v="5"/>
    <s v="Tue"/>
    <s v="Jun-2008"/>
    <s v=""/>
    <n v="-72.199999999999818"/>
    <n v="-1.5966386554621809E-2"/>
    <x v="2"/>
    <n v="-51.149999999999636"/>
    <n v="-1.1364267543518511E-2"/>
    <x v="0"/>
  </r>
  <r>
    <d v="2008-06-09T00:00:00"/>
    <n v="4626.45"/>
    <n v="4626.45"/>
    <n v="4411.6000000000004"/>
    <n v="4500.95"/>
    <n v="175247907"/>
    <n v="8431.34"/>
    <x v="12"/>
    <x v="5"/>
    <s v="Mon"/>
    <s v="Jun-2008"/>
    <s v=""/>
    <n v="-125.5"/>
    <n v="-2.7126630569875392E-2"/>
    <x v="1"/>
    <n v="-126.85000000000036"/>
    <n v="-2.741043260296477E-2"/>
    <x v="2"/>
  </r>
  <r>
    <d v="2008-06-06T00:00:00"/>
    <n v="4680.55"/>
    <n v="4746.3"/>
    <n v="4614.25"/>
    <n v="4627.8"/>
    <n v="132088975"/>
    <n v="7052.47"/>
    <x v="12"/>
    <x v="5"/>
    <s v="Fri"/>
    <s v="Jun-2008"/>
    <s v=""/>
    <n v="-52.75"/>
    <n v="-1.1270043050496201E-2"/>
    <x v="2"/>
    <n v="-49.149999999999636"/>
    <n v="-1.0508985556826486E-2"/>
    <x v="0"/>
  </r>
  <r>
    <d v="2008-06-05T00:00:00"/>
    <n v="4586.95"/>
    <n v="4690.6000000000004"/>
    <n v="4536.25"/>
    <n v="4676.95"/>
    <n v="169638133"/>
    <n v="9560.6"/>
    <x v="12"/>
    <x v="5"/>
    <s v="Thu"/>
    <s v="Jun-2008"/>
    <s v="Expiry"/>
    <n v="90"/>
    <n v="1.9620880977555894E-2"/>
    <x v="2"/>
    <n v="91.349999999999454"/>
    <n v="1.9921057222609787E-2"/>
    <x v="0"/>
  </r>
  <r>
    <d v="2008-06-04T00:00:00"/>
    <n v="4718.7"/>
    <n v="4731.5"/>
    <n v="4564.5"/>
    <n v="4585.6000000000004"/>
    <n v="154838181"/>
    <n v="7308.81"/>
    <x v="12"/>
    <x v="5"/>
    <s v="Wed"/>
    <s v="Jun-2008"/>
    <s v=""/>
    <n v="-133.09999999999945"/>
    <n v="-2.8206921397842512E-2"/>
    <x v="1"/>
    <n v="-130.29999999999927"/>
    <n v="-2.7629932780593159E-2"/>
    <x v="2"/>
  </r>
  <r>
    <d v="2008-06-03T00:00:00"/>
    <n v="4739.3"/>
    <n v="4739.3"/>
    <n v="4634"/>
    <n v="4715.8999999999996"/>
    <n v="140745401"/>
    <n v="6764.13"/>
    <x v="12"/>
    <x v="5"/>
    <s v="Tue"/>
    <s v="Jun-2008"/>
    <s v=""/>
    <n v="-23.400000000000546"/>
    <n v="-4.937438018272856E-3"/>
    <x v="0"/>
    <n v="-23.700000000000728"/>
    <n v="-5.0004219765382579E-3"/>
    <x v="1"/>
  </r>
  <r>
    <d v="2008-06-02T00:00:00"/>
    <n v="4869.25"/>
    <n v="4908.8"/>
    <n v="4713"/>
    <n v="4739.6000000000004"/>
    <n v="118396812"/>
    <n v="5991.2"/>
    <x v="12"/>
    <x v="5"/>
    <s v="Mon"/>
    <s v="Jun-2008"/>
    <s v=""/>
    <n v="-129.64999999999964"/>
    <n v="-2.6626277147404558E-2"/>
    <x v="1"/>
    <n v="-130.5"/>
    <n v="-2.679616434980801E-2"/>
    <x v="2"/>
  </r>
  <r>
    <d v="2008-05-30T00:00:00"/>
    <n v="4844.05"/>
    <n v="4908.8500000000004"/>
    <n v="4833.45"/>
    <n v="4870.1000000000004"/>
    <n v="138696130"/>
    <n v="7722.67"/>
    <x v="12"/>
    <x v="6"/>
    <s v="Fri"/>
    <s v="May-2008"/>
    <s v=""/>
    <n v="26.050000000000182"/>
    <n v="5.3777314437299739E-3"/>
    <x v="0"/>
    <n v="34.800000000000182"/>
    <n v="7.1970715364093607E-3"/>
    <x v="1"/>
  </r>
  <r>
    <d v="2008-05-29T00:00:00"/>
    <n v="4926.3"/>
    <n v="4957.3999999999996"/>
    <n v="4801.8999999999996"/>
    <n v="4835.3"/>
    <n v="194902303"/>
    <n v="9838.8799999999992"/>
    <x v="12"/>
    <x v="6"/>
    <s v="Thu"/>
    <s v="May-2008"/>
    <s v="Expiry"/>
    <n v="-91"/>
    <n v="-1.8472281428252441E-2"/>
    <x v="2"/>
    <n v="-83.050000000000182"/>
    <n v="-1.6885744202832287E-2"/>
    <x v="0"/>
  </r>
  <r>
    <d v="2008-05-28T00:00:00"/>
    <n v="4862.7"/>
    <n v="4926.8999999999996"/>
    <n v="4835.6499999999996"/>
    <n v="4918.3500000000004"/>
    <n v="140737265"/>
    <n v="6892.13"/>
    <x v="12"/>
    <x v="6"/>
    <s v="Wed"/>
    <s v="May-2008"/>
    <s v=""/>
    <n v="55.650000000000546"/>
    <n v="1.1444259362082905E-2"/>
    <x v="2"/>
    <n v="58.550000000000182"/>
    <n v="1.2047820897979377E-2"/>
    <x v="0"/>
  </r>
  <r>
    <d v="2008-05-27T00:00:00"/>
    <n v="4877.1499999999996"/>
    <n v="4932"/>
    <n v="4846.2"/>
    <n v="4859.8"/>
    <n v="120401073"/>
    <n v="5571.07"/>
    <x v="12"/>
    <x v="6"/>
    <s v="Tue"/>
    <s v="May-2008"/>
    <s v=""/>
    <n v="-17.349999999999454"/>
    <n v="-3.557405451954411E-3"/>
    <x v="0"/>
    <n v="-15.25"/>
    <n v="-3.1281730443790319E-3"/>
    <x v="1"/>
  </r>
  <r>
    <d v="2008-05-26T00:00:00"/>
    <n v="4953.6000000000004"/>
    <n v="4953.6000000000004"/>
    <n v="4858"/>
    <n v="4875.05"/>
    <n v="124506200"/>
    <n v="6098.96"/>
    <x v="12"/>
    <x v="6"/>
    <s v="Mon"/>
    <s v="May-2008"/>
    <s v=""/>
    <n v="-78.550000000000182"/>
    <n v="-1.5857154392764892E-2"/>
    <x v="2"/>
    <n v="-71.5"/>
    <n v="-1.445451880603653E-2"/>
    <x v="0"/>
  </r>
  <r>
    <d v="2008-05-23T00:00:00"/>
    <n v="5026.55"/>
    <n v="5059.05"/>
    <n v="4940.7"/>
    <n v="4946.55"/>
    <n v="152368191"/>
    <n v="6593.45"/>
    <x v="12"/>
    <x v="6"/>
    <s v="Fri"/>
    <s v="May-2008"/>
    <s v=""/>
    <n v="-80"/>
    <n v="-1.5915488754712475E-2"/>
    <x v="2"/>
    <n v="-78.899999999999636"/>
    <n v="-1.5700086559412518E-2"/>
    <x v="0"/>
  </r>
  <r>
    <d v="2008-05-22T00:00:00"/>
    <n v="5117"/>
    <n v="5118.8999999999996"/>
    <n v="5010.7"/>
    <n v="5025.45"/>
    <n v="113544128"/>
    <n v="5693.06"/>
    <x v="12"/>
    <x v="6"/>
    <s v="Thu"/>
    <s v="May-2008"/>
    <s v="Expiry"/>
    <n v="-91.550000000000182"/>
    <n v="-1.7891342583545081E-2"/>
    <x v="2"/>
    <n v="-92.199999999999818"/>
    <n v="-1.801608159995307E-2"/>
    <x v="0"/>
  </r>
  <r>
    <d v="2008-05-21T00:00:00"/>
    <n v="5105.7"/>
    <n v="5135.55"/>
    <n v="5048.7"/>
    <n v="5117.6499999999996"/>
    <n v="163032543"/>
    <n v="7158.77"/>
    <x v="12"/>
    <x v="6"/>
    <s v="Wed"/>
    <s v="May-2008"/>
    <s v=""/>
    <n v="11.949999999999818"/>
    <n v="2.3405213780676145E-3"/>
    <x v="0"/>
    <n v="12.699999999999818"/>
    <n v="2.4877814670074766E-3"/>
    <x v="1"/>
  </r>
  <r>
    <d v="2008-05-20T00:00:00"/>
    <n v="5157"/>
    <n v="5160.05"/>
    <n v="5072.3999999999996"/>
    <n v="5104.95"/>
    <n v="158813241"/>
    <n v="7032.91"/>
    <x v="12"/>
    <x v="6"/>
    <s v="Tue"/>
    <s v="May-2008"/>
    <s v=""/>
    <n v="-52.050000000000182"/>
    <n v="-1.0093077370564316E-2"/>
    <x v="2"/>
    <n v="-52.75"/>
    <n v="-1.0227426953874789E-2"/>
    <x v="0"/>
  </r>
  <r>
    <d v="2008-05-16T00:00:00"/>
    <n v="5115.6499999999996"/>
    <n v="5167.3999999999996"/>
    <n v="5106.3999999999996"/>
    <n v="5157.7"/>
    <n v="152622286"/>
    <n v="6775.73"/>
    <x v="12"/>
    <x v="6"/>
    <s v="Fri"/>
    <s v="May-2008"/>
    <s v=""/>
    <n v="42.050000000000182"/>
    <n v="8.2198743072728168E-3"/>
    <x v="0"/>
    <n v="42.449999999999818"/>
    <n v="8.298714627828517E-3"/>
    <x v="1"/>
  </r>
  <r>
    <d v="2008-05-15T00:00:00"/>
    <n v="5010.8999999999996"/>
    <n v="5118.55"/>
    <n v="4999.6000000000004"/>
    <n v="5115.25"/>
    <n v="150871774"/>
    <n v="7840.38"/>
    <x v="12"/>
    <x v="6"/>
    <s v="Thu"/>
    <s v="May-2008"/>
    <s v="Expiry"/>
    <n v="104.35000000000036"/>
    <n v="2.0824602366840361E-2"/>
    <x v="1"/>
    <n v="103.5"/>
    <n v="2.0651469047737816E-2"/>
    <x v="2"/>
  </r>
  <r>
    <d v="2008-05-14T00:00:00"/>
    <n v="4958.45"/>
    <n v="5026.1000000000004"/>
    <n v="4932.05"/>
    <n v="5011.75"/>
    <n v="147937974"/>
    <n v="6731.3"/>
    <x v="12"/>
    <x v="6"/>
    <s v="Wed"/>
    <s v="May-2008"/>
    <s v=""/>
    <n v="53.300000000000182"/>
    <n v="1.0749326906593831E-2"/>
    <x v="2"/>
    <n v="53.949999999999818"/>
    <n v="1.0881842752833881E-2"/>
    <x v="0"/>
  </r>
  <r>
    <d v="2008-05-13T00:00:00"/>
    <n v="5008.6000000000004"/>
    <n v="5066"/>
    <n v="4943.75"/>
    <n v="4957.8"/>
    <n v="158521953"/>
    <n v="7243.14"/>
    <x v="12"/>
    <x v="6"/>
    <s v="Tue"/>
    <s v="May-2008"/>
    <s v=""/>
    <n v="-50.800000000000182"/>
    <n v="-1.0142554805734174E-2"/>
    <x v="2"/>
    <n v="-54.849999999999454"/>
    <n v="-1.0942315940669996E-2"/>
    <x v="0"/>
  </r>
  <r>
    <d v="2008-05-12T00:00:00"/>
    <n v="4981"/>
    <n v="5021.75"/>
    <n v="4913.8"/>
    <n v="5012.6499999999996"/>
    <n v="151227287"/>
    <n v="6655.44"/>
    <x v="12"/>
    <x v="6"/>
    <s v="Mon"/>
    <s v="May-2008"/>
    <s v=""/>
    <n v="31.649999999999636"/>
    <n v="6.3541457538646125E-3"/>
    <x v="0"/>
    <n v="30.049999999999272"/>
    <n v="6.0309878376749631E-3"/>
    <x v="1"/>
  </r>
  <r>
    <d v="2008-05-09T00:00:00"/>
    <n v="5070.8500000000004"/>
    <n v="5087.6499999999996"/>
    <n v="4969.3999999999996"/>
    <n v="4982.6000000000004"/>
    <n v="142385969"/>
    <n v="6875.81"/>
    <x v="12"/>
    <x v="6"/>
    <s v="Fri"/>
    <s v="May-2008"/>
    <s v=""/>
    <n v="-88.25"/>
    <n v="-1.7403393908319117E-2"/>
    <x v="2"/>
    <n v="-99.099999999999454"/>
    <n v="-1.9501347974103047E-2"/>
    <x v="0"/>
  </r>
  <r>
    <d v="2008-05-08T00:00:00"/>
    <n v="5135.8"/>
    <n v="5143.05"/>
    <n v="5062.45"/>
    <n v="5081.7"/>
    <n v="127167885"/>
    <n v="6306.27"/>
    <x v="12"/>
    <x v="6"/>
    <s v="Thu"/>
    <s v="May-2008"/>
    <s v="Expiry"/>
    <n v="-54.100000000000364"/>
    <n v="-1.0533899295143962E-2"/>
    <x v="2"/>
    <n v="-53.800000000000182"/>
    <n v="-1.047609775094931E-2"/>
    <x v="0"/>
  </r>
  <r>
    <d v="2008-05-07T00:00:00"/>
    <n v="5156.7"/>
    <n v="5159.05"/>
    <n v="5101.25"/>
    <n v="5135.5"/>
    <n v="153438748"/>
    <n v="7619.1"/>
    <x v="12"/>
    <x v="6"/>
    <s v="Wed"/>
    <s v="May-2008"/>
    <s v=""/>
    <n v="-21.199999999999818"/>
    <n v="-4.1111563596873619E-3"/>
    <x v="0"/>
    <n v="-9.1499999999996362"/>
    <n v="-1.77854664554433E-3"/>
    <x v="1"/>
  </r>
  <r>
    <d v="2008-05-06T00:00:00"/>
    <n v="5192.3500000000004"/>
    <n v="5206.5"/>
    <n v="5110.8999999999996"/>
    <n v="5144.6499999999996"/>
    <n v="131800270"/>
    <n v="6918.37"/>
    <x v="12"/>
    <x v="6"/>
    <s v="Tue"/>
    <s v="May-2008"/>
    <s v=""/>
    <n v="-47.700000000000728"/>
    <n v="-9.1865918129557383E-3"/>
    <x v="0"/>
    <n v="-47.600000000000364"/>
    <n v="-9.1675092686215737E-3"/>
    <x v="1"/>
  </r>
  <r>
    <d v="2008-05-05T00:00:00"/>
    <n v="5227.25"/>
    <n v="5254.5"/>
    <n v="5182.6000000000004"/>
    <n v="5192.25"/>
    <n v="125641202"/>
    <n v="6433.55"/>
    <x v="12"/>
    <x v="6"/>
    <s v="Mon"/>
    <s v="May-2008"/>
    <s v=""/>
    <n v="-35"/>
    <n v="-6.6956812855708068E-3"/>
    <x v="0"/>
    <n v="-35.949999999999818"/>
    <n v="-6.8761715313109331E-3"/>
    <x v="1"/>
  </r>
  <r>
    <d v="2008-05-02T00:00:00"/>
    <n v="5265.3"/>
    <n v="5298.85"/>
    <n v="5197.6000000000004"/>
    <n v="5228.2"/>
    <n v="131260266"/>
    <n v="7116.13"/>
    <x v="12"/>
    <x v="6"/>
    <s v="Fri"/>
    <s v="May-2008"/>
    <s v=""/>
    <n v="-37.100000000000364"/>
    <n v="-7.0461322241848253E-3"/>
    <x v="0"/>
    <n v="62.300000000000182"/>
    <n v="1.2059854042858009E-2"/>
    <x v="0"/>
  </r>
  <r>
    <d v="2008-04-30T00:00:00"/>
    <n v="5198.3500000000004"/>
    <n v="5230.75"/>
    <n v="5155.8500000000004"/>
    <n v="5165.8999999999996"/>
    <n v="146277434"/>
    <n v="7570.08"/>
    <x v="12"/>
    <x v="7"/>
    <s v="Wed"/>
    <s v="Apr-2008"/>
    <s v=""/>
    <n v="-32.450000000000728"/>
    <n v="-6.242365365933561E-3"/>
    <x v="0"/>
    <n v="-29.600000000000364"/>
    <n v="-5.6972379944183167E-3"/>
    <x v="1"/>
  </r>
  <r>
    <d v="2008-04-29T00:00:00"/>
    <n v="5092.3999999999996"/>
    <n v="5210.8999999999996"/>
    <n v="5082.1499999999996"/>
    <n v="5195.5"/>
    <n v="215000545"/>
    <n v="9256.51"/>
    <x v="12"/>
    <x v="7"/>
    <s v="Tue"/>
    <s v="Apr-2008"/>
    <s v=""/>
    <n v="103.10000000000036"/>
    <n v="2.0245856570575833E-2"/>
    <x v="1"/>
    <n v="105.85000000000036"/>
    <n v="2.0797107856139495E-2"/>
    <x v="2"/>
  </r>
  <r>
    <d v="2008-04-28T00:00:00"/>
    <n v="5112.5"/>
    <n v="5147.45"/>
    <n v="5079.1499999999996"/>
    <n v="5089.6499999999996"/>
    <n v="110778893"/>
    <n v="6011.78"/>
    <x v="12"/>
    <x v="7"/>
    <s v="Mon"/>
    <s v="Apr-2008"/>
    <s v=""/>
    <n v="-22.850000000000364"/>
    <n v="-4.4694376528118069E-3"/>
    <x v="0"/>
    <n v="-22.050000000000182"/>
    <n v="-4.3136334291918894E-3"/>
    <x v="1"/>
  </r>
  <r>
    <d v="2008-04-25T00:00:00"/>
    <n v="4999.1499999999996"/>
    <n v="5117.7"/>
    <n v="4999.1499999999996"/>
    <n v="5111.7"/>
    <n v="134465254"/>
    <n v="7109"/>
    <x v="12"/>
    <x v="7"/>
    <s v="Fri"/>
    <s v="Apr-2008"/>
    <s v=""/>
    <n v="112.55000000000018"/>
    <n v="2.2513827350649648E-2"/>
    <x v="1"/>
    <n v="111.84999999999945"/>
    <n v="2.2370671120133492E-2"/>
    <x v="2"/>
  </r>
  <r>
    <d v="2008-04-24T00:00:00"/>
    <n v="5022.8999999999996"/>
    <n v="5072.7"/>
    <n v="4991.3500000000004"/>
    <n v="4999.8500000000004"/>
    <n v="154288468"/>
    <n v="7492.21"/>
    <x v="12"/>
    <x v="7"/>
    <s v="Thu"/>
    <s v="Apr-2008"/>
    <s v="Expiry"/>
    <n v="-23.049999999999272"/>
    <n v="-4.588982460331536E-3"/>
    <x v="0"/>
    <n v="-22.949999999999818"/>
    <n v="-4.569164609381185E-3"/>
    <x v="1"/>
  </r>
  <r>
    <d v="2008-04-23T00:00:00"/>
    <n v="5044.3500000000004"/>
    <n v="5083.5"/>
    <n v="5003.55"/>
    <n v="5022.8"/>
    <n v="146161834"/>
    <n v="6682.3"/>
    <x v="12"/>
    <x v="7"/>
    <s v="Wed"/>
    <s v="Apr-2008"/>
    <s v=""/>
    <n v="-21.550000000000182"/>
    <n v="-4.2721064160893239E-3"/>
    <x v="0"/>
    <n v="-26.5"/>
    <n v="-5.2482522329827894E-3"/>
    <x v="1"/>
  </r>
  <r>
    <d v="2008-04-22T00:00:00"/>
    <n v="5037.05"/>
    <n v="5074.25"/>
    <n v="4994.05"/>
    <n v="5049.3"/>
    <n v="126837163"/>
    <n v="6268.68"/>
    <x v="12"/>
    <x v="7"/>
    <s v="Tue"/>
    <s v="Apr-2008"/>
    <s v=""/>
    <n v="12.25"/>
    <n v="2.4319790353480707E-3"/>
    <x v="0"/>
    <n v="12.300000000000182"/>
    <n v="2.4419297200715074E-3"/>
    <x v="1"/>
  </r>
  <r>
    <d v="2008-04-21T00:00:00"/>
    <n v="4955.8999999999996"/>
    <n v="5053.3999999999996"/>
    <n v="4955.8999999999996"/>
    <n v="5037"/>
    <n v="110601430"/>
    <n v="5715.21"/>
    <x v="12"/>
    <x v="7"/>
    <s v="Mon"/>
    <s v="Apr-2008"/>
    <s v=""/>
    <n v="81.100000000000364"/>
    <n v="1.6364333420771277E-2"/>
    <x v="2"/>
    <n v="78.600000000000364"/>
    <n v="1.5851887705711595E-2"/>
    <x v="0"/>
  </r>
  <r>
    <d v="2008-04-17T00:00:00"/>
    <n v="4890.6000000000004"/>
    <n v="4984.95"/>
    <n v="4889.6499999999996"/>
    <n v="4958.3999999999996"/>
    <n v="135283525"/>
    <n v="6587.14"/>
    <x v="12"/>
    <x v="7"/>
    <s v="Thu"/>
    <s v="Apr-2008"/>
    <s v="Expiry"/>
    <n v="67.799999999999272"/>
    <n v="1.3863329652803187E-2"/>
    <x v="2"/>
    <n v="71.099999999999454"/>
    <n v="1.4547909888895597E-2"/>
    <x v="0"/>
  </r>
  <r>
    <d v="2008-04-16T00:00:00"/>
    <n v="4881.6499999999996"/>
    <n v="4951.3999999999996"/>
    <n v="4874.05"/>
    <n v="4887.3"/>
    <n v="137348930"/>
    <n v="6695.34"/>
    <x v="12"/>
    <x v="7"/>
    <s v="Wed"/>
    <s v="Apr-2008"/>
    <s v=""/>
    <n v="5.6500000000005457"/>
    <n v="1.1573955527333067E-3"/>
    <x v="0"/>
    <n v="7.6500000000005457"/>
    <n v="1.5677353908580627E-3"/>
    <x v="1"/>
  </r>
  <r>
    <d v="2008-04-15T00:00:00"/>
    <n v="4779.95"/>
    <n v="4917.1000000000004"/>
    <n v="4708.3"/>
    <n v="4879.6499999999996"/>
    <n v="152133622"/>
    <n v="7483.14"/>
    <x v="12"/>
    <x v="7"/>
    <s v="Tue"/>
    <s v="Apr-2008"/>
    <s v=""/>
    <n v="99.699999999999818"/>
    <n v="2.0857958765259015E-2"/>
    <x v="1"/>
    <n v="101.84999999999945"/>
    <n v="2.1317342710033792E-2"/>
    <x v="2"/>
  </r>
  <r>
    <d v="2008-04-11T00:00:00"/>
    <n v="4734.3500000000004"/>
    <n v="4817.3999999999996"/>
    <n v="4727.25"/>
    <n v="4777.8"/>
    <n v="132775090"/>
    <n v="6512.54"/>
    <x v="12"/>
    <x v="7"/>
    <s v="Fri"/>
    <s v="Apr-2008"/>
    <s v=""/>
    <n v="43.449999999999818"/>
    <n v="9.1776062183826328E-3"/>
    <x v="0"/>
    <n v="44.800000000000182"/>
    <n v="9.4654553137545287E-3"/>
    <x v="1"/>
  </r>
  <r>
    <d v="2008-04-10T00:00:00"/>
    <n v="4747.55"/>
    <n v="4799.5"/>
    <n v="4720.8999999999996"/>
    <n v="4733"/>
    <n v="150146637"/>
    <n v="6919.6"/>
    <x v="12"/>
    <x v="7"/>
    <s v="Thu"/>
    <s v="Apr-2008"/>
    <s v="Expiry"/>
    <n v="-14.550000000000182"/>
    <n v="-3.0647386546745546E-3"/>
    <x v="0"/>
    <n v="-14.050000000000182"/>
    <n v="-2.9597328867402243E-3"/>
    <x v="1"/>
  </r>
  <r>
    <d v="2008-04-09T00:00:00"/>
    <n v="4707.05"/>
    <n v="4758.25"/>
    <n v="4667.5"/>
    <n v="4747.05"/>
    <n v="101430145"/>
    <n v="5071.07"/>
    <x v="12"/>
    <x v="7"/>
    <s v="Wed"/>
    <s v="Apr-2008"/>
    <s v=""/>
    <n v="40"/>
    <n v="8.4978914606813182E-3"/>
    <x v="0"/>
    <n v="37.400000000000546"/>
    <n v="7.9411421230878194E-3"/>
    <x v="1"/>
  </r>
  <r>
    <d v="2008-04-08T00:00:00"/>
    <n v="4760.6499999999996"/>
    <n v="4769.55"/>
    <n v="4677.8"/>
    <n v="4709.6499999999996"/>
    <n v="113783563"/>
    <n v="6300.38"/>
    <x v="12"/>
    <x v="7"/>
    <s v="Tue"/>
    <s v="Apr-2008"/>
    <s v=""/>
    <n v="-51"/>
    <n v="-1.0712822828815393E-2"/>
    <x v="2"/>
    <n v="-51.550000000000182"/>
    <n v="-1.082710241115689E-2"/>
    <x v="0"/>
  </r>
  <r>
    <d v="2008-04-07T00:00:00"/>
    <n v="4631.3500000000004"/>
    <n v="4798.55"/>
    <n v="4628.8"/>
    <n v="4761.2"/>
    <n v="124925089"/>
    <n v="6404.59"/>
    <x v="12"/>
    <x v="7"/>
    <s v="Mon"/>
    <s v="Apr-2008"/>
    <s v=""/>
    <n v="129.84999999999945"/>
    <n v="2.8037181383397808E-2"/>
    <x v="1"/>
    <n v="114.19999999999982"/>
    <n v="2.4574994620185028E-2"/>
    <x v="2"/>
  </r>
  <r>
    <d v="2008-04-04T00:00:00"/>
    <n v="4766.7"/>
    <n v="4791.7"/>
    <n v="4632.7"/>
    <n v="4647"/>
    <n v="132143809"/>
    <n v="6626.62"/>
    <x v="12"/>
    <x v="7"/>
    <s v="Fri"/>
    <s v="Apr-2008"/>
    <s v=""/>
    <n v="-119.69999999999982"/>
    <n v="-2.5111712505506919E-2"/>
    <x v="1"/>
    <n v="-124.60000000000036"/>
    <n v="-2.611283426942752E-2"/>
    <x v="2"/>
  </r>
  <r>
    <d v="2008-04-03T00:00:00"/>
    <n v="4753.8999999999996"/>
    <n v="4833.25"/>
    <n v="4738.2"/>
    <n v="4771.6000000000004"/>
    <n v="130583246"/>
    <n v="6636.39"/>
    <x v="12"/>
    <x v="7"/>
    <s v="Thu"/>
    <s v="Apr-2008"/>
    <s v="Expiry"/>
    <n v="17.700000000000728"/>
    <n v="3.7232587980396579E-3"/>
    <x v="0"/>
    <n v="17.400000000000546"/>
    <n v="3.6599217533971112E-3"/>
    <x v="1"/>
  </r>
  <r>
    <d v="2008-04-02T00:00:00"/>
    <n v="4741.3999999999996"/>
    <n v="4916.75"/>
    <n v="4741.3999999999996"/>
    <n v="4754.2"/>
    <n v="115678126"/>
    <n v="5708.19"/>
    <x v="12"/>
    <x v="7"/>
    <s v="Wed"/>
    <s v="Apr-2008"/>
    <s v=""/>
    <n v="12.800000000000182"/>
    <n v="2.6996245834564015E-3"/>
    <x v="0"/>
    <n v="14.649999999999636"/>
    <n v="3.0910107499656373E-3"/>
    <x v="1"/>
  </r>
  <r>
    <d v="2008-04-01T00:00:00"/>
    <n v="4735.6499999999996"/>
    <n v="4800.75"/>
    <n v="4628.75"/>
    <n v="4739.55"/>
    <n v="119878713"/>
    <n v="5875.1"/>
    <x v="12"/>
    <x v="7"/>
    <s v="Tue"/>
    <s v="Apr-2008"/>
    <s v=""/>
    <n v="3.9000000000005457"/>
    <n v="8.2354059104886251E-4"/>
    <x v="0"/>
    <n v="5.0500000000001819"/>
    <n v="1.0666385045939766E-3"/>
    <x v="1"/>
  </r>
  <r>
    <d v="2008-03-31T00:00:00"/>
    <n v="4942.1499999999996"/>
    <n v="4947"/>
    <n v="4703.8500000000004"/>
    <n v="4734.5"/>
    <n v="150089100"/>
    <n v="7410.8"/>
    <x v="12"/>
    <x v="8"/>
    <s v="Mon"/>
    <s v="Mar-2008"/>
    <s v=""/>
    <n v="-207.64999999999964"/>
    <n v="-4.2016126584583563E-2"/>
    <x v="4"/>
    <n v="-207.5"/>
    <n v="-4.1987049777418052E-2"/>
    <x v="5"/>
  </r>
  <r>
    <d v="2008-03-28T00:00:00"/>
    <n v="4830"/>
    <n v="4970.8"/>
    <n v="4796.3500000000004"/>
    <n v="4942"/>
    <n v="164141244"/>
    <n v="7487.22"/>
    <x v="12"/>
    <x v="8"/>
    <s v="Fri"/>
    <s v="Mar-2008"/>
    <s v=""/>
    <n v="112"/>
    <n v="2.318840579710145E-2"/>
    <x v="1"/>
    <n v="111.75"/>
    <n v="2.3135448475751774E-2"/>
    <x v="2"/>
  </r>
  <r>
    <d v="2008-03-27T00:00:00"/>
    <n v="4828.8"/>
    <n v="4863.75"/>
    <n v="4769.6000000000004"/>
    <n v="4830.25"/>
    <n v="180115315"/>
    <n v="8403.74"/>
    <x v="12"/>
    <x v="8"/>
    <s v="Thu"/>
    <s v="Mar-2008"/>
    <s v="Expiry"/>
    <n v="1.4499999999998181"/>
    <n v="3.0028164347246065E-4"/>
    <x v="0"/>
    <n v="1.3999999999996362"/>
    <n v="2.8992410201179083E-4"/>
    <x v="1"/>
  </r>
  <r>
    <d v="2008-03-26T00:00:00"/>
    <n v="4878.7"/>
    <n v="4912.3"/>
    <n v="4808.6499999999996"/>
    <n v="4828.8500000000004"/>
    <n v="126360231"/>
    <n v="5814.75"/>
    <x v="12"/>
    <x v="8"/>
    <s v="Wed"/>
    <s v="Mar-2008"/>
    <s v=""/>
    <n v="-49.849999999999454"/>
    <n v="-1.0217885912230606E-2"/>
    <x v="2"/>
    <n v="-48.649999999999636"/>
    <n v="-9.9743721168630717E-3"/>
    <x v="1"/>
  </r>
  <r>
    <d v="2008-03-25T00:00:00"/>
    <n v="4616.8"/>
    <n v="4896.8"/>
    <n v="4616.8"/>
    <n v="4877.5"/>
    <n v="145601277"/>
    <n v="7290.22"/>
    <x v="12"/>
    <x v="8"/>
    <s v="Tue"/>
    <s v="Mar-2008"/>
    <s v=""/>
    <n v="260.69999999999982"/>
    <n v="5.6467683243805189E-2"/>
    <x v="6"/>
    <n v="267.64999999999964"/>
    <n v="5.8060457498617012E-2"/>
    <x v="4"/>
  </r>
  <r>
    <d v="2008-03-24T00:00:00"/>
    <n v="4576.8"/>
    <n v="4649.45"/>
    <n v="4539.8"/>
    <n v="4609.8500000000004"/>
    <n v="123982175"/>
    <n v="5900.93"/>
    <x v="12"/>
    <x v="8"/>
    <s v="Mon"/>
    <s v="Mar-2008"/>
    <s v=""/>
    <n v="33.050000000000182"/>
    <n v="7.2212025869603609E-3"/>
    <x v="0"/>
    <n v="35.900000000000546"/>
    <n v="7.8487958985123465E-3"/>
    <x v="1"/>
  </r>
  <r>
    <d v="2008-03-19T00:00:00"/>
    <n v="4534.75"/>
    <n v="4718.3999999999996"/>
    <n v="4533.8999999999996"/>
    <n v="4573.95"/>
    <n v="164033720"/>
    <n v="7557.89"/>
    <x v="12"/>
    <x v="8"/>
    <s v="Wed"/>
    <s v="Mar-2008"/>
    <s v=""/>
    <n v="39.199999999999818"/>
    <n v="8.6443574618225525E-3"/>
    <x v="0"/>
    <n v="40.949999999999818"/>
    <n v="9.0337524818000919E-3"/>
    <x v="1"/>
  </r>
  <r>
    <d v="2008-03-18T00:00:00"/>
    <n v="4519.8999999999996"/>
    <n v="4617.95"/>
    <n v="4468.55"/>
    <n v="4533"/>
    <n v="170020881"/>
    <n v="7987.6"/>
    <x v="12"/>
    <x v="8"/>
    <s v="Tue"/>
    <s v="Mar-2008"/>
    <s v=""/>
    <n v="13.100000000000364"/>
    <n v="2.8982942100489757E-3"/>
    <x v="0"/>
    <n v="29.899999999999636"/>
    <n v="6.6398703115630644E-3"/>
    <x v="1"/>
  </r>
  <r>
    <d v="2008-03-17T00:00:00"/>
    <n v="4745.45"/>
    <n v="4745.45"/>
    <n v="4482.1000000000004"/>
    <n v="4503.1000000000004"/>
    <n v="143351899"/>
    <n v="6449.89"/>
    <x v="12"/>
    <x v="8"/>
    <s v="Mon"/>
    <s v="Mar-2008"/>
    <s v=""/>
    <n v="-242.34999999999945"/>
    <n v="-5.1069972289245376E-2"/>
    <x v="6"/>
    <n v="-242.69999999999982"/>
    <n v="-5.1139955328922376E-2"/>
    <x v="4"/>
  </r>
  <r>
    <d v="2008-03-14T00:00:00"/>
    <n v="4623.8"/>
    <n v="4758.95"/>
    <n v="4607.55"/>
    <n v="4745.8"/>
    <n v="177665094"/>
    <n v="7383.88"/>
    <x v="12"/>
    <x v="8"/>
    <s v="Fri"/>
    <s v="Mar-2008"/>
    <s v=""/>
    <n v="122"/>
    <n v="2.638522427440633E-2"/>
    <x v="1"/>
    <n v="122.19999999999982"/>
    <n v="2.6429621939614113E-2"/>
    <x v="2"/>
  </r>
  <r>
    <d v="2008-03-13T00:00:00"/>
    <n v="4868.7"/>
    <n v="4868.8"/>
    <n v="4580.1499999999996"/>
    <n v="4623.6000000000004"/>
    <n v="137742263"/>
    <n v="6511.45"/>
    <x v="12"/>
    <x v="8"/>
    <s v="Thu"/>
    <s v="Mar-2008"/>
    <s v="Expiry"/>
    <n v="-245.09999999999945"/>
    <n v="-5.0341980405446927E-2"/>
    <x v="6"/>
    <n v="-248.39999999999964"/>
    <n v="-5.098522167487677E-2"/>
    <x v="4"/>
  </r>
  <r>
    <d v="2008-03-12T00:00:00"/>
    <n v="4869.75"/>
    <n v="5019.2"/>
    <n v="4854.75"/>
    <n v="4872"/>
    <n v="135721301"/>
    <n v="6913.21"/>
    <x v="12"/>
    <x v="8"/>
    <s v="Wed"/>
    <s v="Mar-2008"/>
    <s v=""/>
    <n v="2.25"/>
    <n v="4.6203603881102723E-4"/>
    <x v="0"/>
    <n v="6.1000000000003638"/>
    <n v="1.2536221459545746E-3"/>
    <x v="1"/>
  </r>
  <r>
    <d v="2008-03-11T00:00:00"/>
    <n v="4796.3"/>
    <n v="4888.5"/>
    <n v="4732.8500000000004"/>
    <n v="4865.8999999999996"/>
    <n v="158842196"/>
    <n v="7933.31"/>
    <x v="12"/>
    <x v="8"/>
    <s v="Tue"/>
    <s v="Mar-2008"/>
    <s v=""/>
    <n v="69.599999999999454"/>
    <n v="1.4511185705647989E-2"/>
    <x v="2"/>
    <n v="65.5"/>
    <n v="1.3644696275310392E-2"/>
    <x v="0"/>
  </r>
  <r>
    <d v="2008-03-10T00:00:00"/>
    <n v="4767.8"/>
    <n v="4814.95"/>
    <n v="4620.5"/>
    <n v="4800.3999999999996"/>
    <n v="155966648"/>
    <n v="8766.4500000000007"/>
    <x v="12"/>
    <x v="8"/>
    <s v="Mon"/>
    <s v="Mar-2008"/>
    <s v=""/>
    <n v="32.599999999999454"/>
    <n v="6.8375351315070792E-3"/>
    <x v="0"/>
    <n v="28.799999999999272"/>
    <n v="6.0357112918097222E-3"/>
    <x v="1"/>
  </r>
  <r>
    <d v="2008-03-07T00:00:00"/>
    <n v="4918.3"/>
    <n v="4918.3"/>
    <n v="4672.25"/>
    <n v="4771.6000000000004"/>
    <n v="146225530"/>
    <n v="7877.89"/>
    <x v="12"/>
    <x v="8"/>
    <s v="Fri"/>
    <s v="Mar-2008"/>
    <s v=""/>
    <n v="-146.69999999999982"/>
    <n v="-2.9827379379053699E-2"/>
    <x v="1"/>
    <n v="-149.79999999999927"/>
    <n v="-3.0438493111716033E-2"/>
    <x v="3"/>
  </r>
  <r>
    <d v="2008-03-05T00:00:00"/>
    <n v="4866.8500000000004"/>
    <n v="4936.75"/>
    <n v="4847.25"/>
    <n v="4921.3999999999996"/>
    <n v="114859430"/>
    <n v="6165.03"/>
    <x v="12"/>
    <x v="8"/>
    <s v="Wed"/>
    <s v="Mar-2008"/>
    <s v=""/>
    <n v="54.549999999999272"/>
    <n v="1.1208481872258086E-2"/>
    <x v="2"/>
    <n v="57.149999999999636"/>
    <n v="1.174898494115221E-2"/>
    <x v="0"/>
  </r>
  <r>
    <d v="2008-03-04T00:00:00"/>
    <n v="4958.55"/>
    <n v="4976.7"/>
    <n v="4812.95"/>
    <n v="4864.25"/>
    <n v="150910718"/>
    <n v="7276.89"/>
    <x v="12"/>
    <x v="8"/>
    <s v="Tue"/>
    <s v="Mar-2008"/>
    <s v=""/>
    <n v="-94.300000000000182"/>
    <n v="-1.9017656371318265E-2"/>
    <x v="2"/>
    <n v="-88.75"/>
    <n v="-1.7918433272763983E-2"/>
    <x v="0"/>
  </r>
  <r>
    <d v="2008-03-03T00:00:00"/>
    <n v="5222.8"/>
    <n v="5222.8"/>
    <n v="4936.05"/>
    <n v="4953"/>
    <n v="150762989"/>
    <n v="6900.77"/>
    <x v="12"/>
    <x v="8"/>
    <s v="Mon"/>
    <s v="Mar-2008"/>
    <s v=""/>
    <n v="-269.80000000000018"/>
    <n v="-5.1658114421383197E-2"/>
    <x v="6"/>
    <n v="-270.5"/>
    <n v="-5.1785201493251651E-2"/>
    <x v="4"/>
  </r>
  <r>
    <d v="2008-02-29T00:00:00"/>
    <n v="5285"/>
    <n v="5290.8"/>
    <n v="5098.3500000000004"/>
    <n v="5223.5"/>
    <n v="165090052"/>
    <n v="7905.14"/>
    <x v="12"/>
    <x v="9"/>
    <s v="Fri"/>
    <s v="Feb-2008"/>
    <s v=""/>
    <n v="-61.5"/>
    <n v="-1.1636707663197729E-2"/>
    <x v="2"/>
    <n v="-61.600000000000364"/>
    <n v="-1.1655408601540247E-2"/>
    <x v="0"/>
  </r>
  <r>
    <d v="2008-02-28T00:00:00"/>
    <n v="5266.35"/>
    <n v="5302.85"/>
    <n v="5227.1499999999996"/>
    <n v="5285.1"/>
    <n v="108030320"/>
    <n v="6665.94"/>
    <x v="12"/>
    <x v="9"/>
    <s v="Thu"/>
    <s v="Feb-2008"/>
    <s v="Expiry"/>
    <n v="18.75"/>
    <n v="3.5603406533937162E-3"/>
    <x v="0"/>
    <n v="16.700000000000728"/>
    <n v="3.1698428365349498E-3"/>
    <x v="1"/>
  </r>
  <r>
    <d v="2008-02-27T00:00:00"/>
    <n v="5271.4"/>
    <n v="5368.15"/>
    <n v="5249.75"/>
    <n v="5268.4"/>
    <n v="91216141"/>
    <n v="5613.2"/>
    <x v="12"/>
    <x v="9"/>
    <s v="Wed"/>
    <s v="Feb-2008"/>
    <s v=""/>
    <n v="-3"/>
    <n v="-5.6910877565732063E-4"/>
    <x v="0"/>
    <n v="-1.6500000000005457"/>
    <n v="-3.130900086337977E-4"/>
    <x v="1"/>
  </r>
  <r>
    <d v="2008-02-26T00:00:00"/>
    <n v="5200.8"/>
    <n v="5281.2"/>
    <n v="5200.8"/>
    <n v="5270.05"/>
    <n v="86295954"/>
    <n v="4653.6499999999996"/>
    <x v="12"/>
    <x v="9"/>
    <s v="Tue"/>
    <s v="Feb-2008"/>
    <s v=""/>
    <n v="69.25"/>
    <n v="1.3315259190893708E-2"/>
    <x v="2"/>
    <n v="69.350000000000364"/>
    <n v="1.3334743399927003E-2"/>
    <x v="0"/>
  </r>
  <r>
    <d v="2008-02-25T00:00:00"/>
    <n v="5112.25"/>
    <n v="5212.3500000000004"/>
    <n v="5055.1499999999996"/>
    <n v="5200.7"/>
    <n v="78356314"/>
    <n v="4631.1099999999997"/>
    <x v="12"/>
    <x v="9"/>
    <s v="Mon"/>
    <s v="Feb-2008"/>
    <s v=""/>
    <n v="88.449999999999818"/>
    <n v="1.7301579539341742E-2"/>
    <x v="2"/>
    <n v="89.949999999999818"/>
    <n v="1.7600156532798478E-2"/>
    <x v="0"/>
  </r>
  <r>
    <d v="2008-02-22T00:00:00"/>
    <n v="5183.3999999999996"/>
    <n v="5184"/>
    <n v="5092.8"/>
    <n v="5110.75"/>
    <n v="72385283"/>
    <n v="4125.66"/>
    <x v="12"/>
    <x v="9"/>
    <s v="Fri"/>
    <s v="Feb-2008"/>
    <s v=""/>
    <n v="-72.649999999999636"/>
    <n v="-1.4015896901647498E-2"/>
    <x v="2"/>
    <n v="-81.050000000000182"/>
    <n v="-1.5611156053777145E-2"/>
    <x v="0"/>
  </r>
  <r>
    <d v="2008-02-21T00:00:00"/>
    <n v="5156.8999999999996"/>
    <n v="5241.3500000000004"/>
    <n v="5120.05"/>
    <n v="5191.8"/>
    <n v="89877229"/>
    <n v="4795.54"/>
    <x v="12"/>
    <x v="9"/>
    <s v="Thu"/>
    <s v="Feb-2008"/>
    <s v="Expiry"/>
    <n v="34.900000000000546"/>
    <n v="6.7676317167291488E-3"/>
    <x v="0"/>
    <n v="37.350000000000364"/>
    <n v="7.2461659342898596E-3"/>
    <x v="1"/>
  </r>
  <r>
    <d v="2008-02-20T00:00:00"/>
    <n v="5267.15"/>
    <n v="5267.15"/>
    <n v="5116.3"/>
    <n v="5154.45"/>
    <n v="89916733"/>
    <n v="4898.3100000000004"/>
    <x v="12"/>
    <x v="9"/>
    <s v="Wed"/>
    <s v="Feb-2008"/>
    <s v=""/>
    <n v="-112.69999999999982"/>
    <n v="-2.1396770549538143E-2"/>
    <x v="1"/>
    <n v="-126.35000000000036"/>
    <n v="-2.392629904559922E-2"/>
    <x v="2"/>
  </r>
  <r>
    <d v="2008-02-19T00:00:00"/>
    <n v="5278.4"/>
    <n v="5368.45"/>
    <n v="5262"/>
    <n v="5280.8"/>
    <n v="88665218"/>
    <n v="4374.0200000000004"/>
    <x v="12"/>
    <x v="9"/>
    <s v="Tue"/>
    <s v="Feb-2008"/>
    <s v=""/>
    <n v="2.4000000000005457"/>
    <n v="4.5468323734475333E-4"/>
    <x v="0"/>
    <n v="3.9000000000005457"/>
    <n v="7.3907028747949473E-4"/>
    <x v="1"/>
  </r>
  <r>
    <d v="2008-02-18T00:00:00"/>
    <n v="5304.45"/>
    <n v="5348.6"/>
    <n v="5224"/>
    <n v="5276.9"/>
    <n v="77582930"/>
    <n v="3748.76"/>
    <x v="12"/>
    <x v="9"/>
    <s v="Mon"/>
    <s v="Feb-2008"/>
    <s v=""/>
    <n v="-27.550000000000182"/>
    <n v="-5.1937524154248189E-3"/>
    <x v="0"/>
    <n v="-26"/>
    <n v="-4.9029776160214224E-3"/>
    <x v="1"/>
  </r>
  <r>
    <d v="2008-02-15T00:00:00"/>
    <n v="5202.8500000000004"/>
    <n v="5315.4"/>
    <n v="5104.75"/>
    <n v="5302.9"/>
    <n v="110683112"/>
    <n v="5767.48"/>
    <x v="12"/>
    <x v="9"/>
    <s v="Fri"/>
    <s v="Feb-2008"/>
    <s v=""/>
    <n v="100.04999999999927"/>
    <n v="1.9229845181006424E-2"/>
    <x v="2"/>
    <n v="100.89999999999964"/>
    <n v="1.9396386005382474E-2"/>
    <x v="0"/>
  </r>
  <r>
    <d v="2008-02-14T00:00:00"/>
    <n v="4944.6499999999996"/>
    <n v="5220.25"/>
    <n v="4944.6499999999996"/>
    <n v="5202"/>
    <n v="106458411"/>
    <n v="5936.21"/>
    <x v="12"/>
    <x v="9"/>
    <s v="Thu"/>
    <s v="Feb-2008"/>
    <s v="Expiry"/>
    <n v="257.35000000000036"/>
    <n v="5.2046150890356323E-2"/>
    <x v="6"/>
    <n v="272.55000000000018"/>
    <n v="5.5290143930864538E-2"/>
    <x v="4"/>
  </r>
  <r>
    <d v="2008-02-13T00:00:00"/>
    <n v="4836.55"/>
    <n v="4986.55"/>
    <n v="4836.55"/>
    <n v="4929.45"/>
    <n v="104398927"/>
    <n v="5733.55"/>
    <x v="12"/>
    <x v="9"/>
    <s v="Wed"/>
    <s v="Feb-2008"/>
    <s v=""/>
    <n v="92.899999999999636"/>
    <n v="1.9207906462250908E-2"/>
    <x v="2"/>
    <n v="91.199999999999818"/>
    <n v="1.8849790730119324E-2"/>
    <x v="0"/>
  </r>
  <r>
    <d v="2008-02-12T00:00:00"/>
    <n v="4877.8500000000004"/>
    <n v="4949.6000000000004"/>
    <n v="4820.45"/>
    <n v="4838.25"/>
    <n v="102374113"/>
    <n v="5729.12"/>
    <x v="12"/>
    <x v="9"/>
    <s v="Tue"/>
    <s v="Feb-2008"/>
    <s v=""/>
    <n v="-39.600000000000364"/>
    <n v="-8.11833082198107E-3"/>
    <x v="0"/>
    <n v="-18.75"/>
    <n v="-3.8604076590487957E-3"/>
    <x v="1"/>
  </r>
  <r>
    <d v="2008-02-11T00:00:00"/>
    <n v="5120.55"/>
    <n v="5126.3999999999996"/>
    <n v="4803.6000000000004"/>
    <n v="4857"/>
    <n v="125724868"/>
    <n v="7432.64"/>
    <x v="12"/>
    <x v="9"/>
    <s v="Mon"/>
    <s v="Feb-2008"/>
    <s v=""/>
    <n v="-263.55000000000018"/>
    <n v="-5.1469080469871434E-2"/>
    <x v="6"/>
    <n v="-263.35000000000036"/>
    <n v="-5.1432031013505006E-2"/>
    <x v="4"/>
  </r>
  <r>
    <d v="2008-02-08T00:00:00"/>
    <n v="5132.1000000000004"/>
    <n v="5173.8500000000004"/>
    <n v="5034.25"/>
    <n v="5120.3500000000004"/>
    <n v="108947080"/>
    <n v="5960.29"/>
    <x v="12"/>
    <x v="9"/>
    <s v="Fri"/>
    <s v="Feb-2008"/>
    <s v=""/>
    <n v="-11.75"/>
    <n v="-2.2895111163071646E-3"/>
    <x v="0"/>
    <n v="-12.899999999999636"/>
    <n v="-2.5130278088929306E-3"/>
    <x v="1"/>
  </r>
  <r>
    <d v="2008-02-07T00:00:00"/>
    <n v="5322.55"/>
    <n v="5344.6"/>
    <n v="5113.8500000000004"/>
    <n v="5133.25"/>
    <n v="103085491"/>
    <n v="5687.6"/>
    <x v="12"/>
    <x v="9"/>
    <s v="Thu"/>
    <s v="Feb-2008"/>
    <s v="Expiry"/>
    <n v="-189.30000000000018"/>
    <n v="-3.5565659317432469E-2"/>
    <x v="3"/>
    <n v="-189.30000000000018"/>
    <n v="-3.5565659317432469E-2"/>
    <x v="3"/>
  </r>
  <r>
    <d v="2008-02-06T00:00:00"/>
    <n v="5470.4"/>
    <n v="5470.4"/>
    <n v="5257.05"/>
    <n v="5322.55"/>
    <n v="106220956"/>
    <n v="5705.13"/>
    <x v="12"/>
    <x v="9"/>
    <s v="Wed"/>
    <s v="Feb-2008"/>
    <s v=""/>
    <n v="-147.84999999999945"/>
    <n v="-2.702727405674164E-2"/>
    <x v="1"/>
    <n v="-161.34999999999945"/>
    <n v="-2.9422491292693059E-2"/>
    <x v="2"/>
  </r>
  <r>
    <d v="2008-02-05T00:00:00"/>
    <n v="5463.75"/>
    <n v="5500.6"/>
    <n v="5412.95"/>
    <n v="5483.9"/>
    <n v="96724766"/>
    <n v="5252.39"/>
    <x v="12"/>
    <x v="9"/>
    <s v="Tue"/>
    <s v="Feb-2008"/>
    <s v=""/>
    <n v="20.149999999999636"/>
    <n v="3.687943262411281E-3"/>
    <x v="0"/>
    <n v="20.399999999999636"/>
    <n v="3.7338702297061658E-3"/>
    <x v="1"/>
  </r>
  <r>
    <d v="2008-02-04T00:00:00"/>
    <n v="5315.55"/>
    <n v="5545.2"/>
    <n v="5315.55"/>
    <n v="5463.5"/>
    <n v="105796179"/>
    <n v="6278.69"/>
    <x v="12"/>
    <x v="9"/>
    <s v="Mon"/>
    <s v="Feb-2008"/>
    <s v=""/>
    <n v="147.94999999999982"/>
    <n v="2.7833432100158931E-2"/>
    <x v="1"/>
    <n v="146.25"/>
    <n v="2.7504819220461704E-2"/>
    <x v="2"/>
  </r>
  <r>
    <d v="2008-02-01T00:00:00"/>
    <n v="5140.6000000000004"/>
    <n v="5339.95"/>
    <n v="5090.75"/>
    <n v="5317.25"/>
    <n v="106716699"/>
    <n v="5965.82"/>
    <x v="12"/>
    <x v="9"/>
    <s v="Fri"/>
    <s v="Feb-2008"/>
    <s v=""/>
    <n v="176.64999999999964"/>
    <n v="3.4363692954129797E-2"/>
    <x v="3"/>
    <n v="179.80000000000018"/>
    <n v="3.4997907522214364E-2"/>
    <x v="3"/>
  </r>
  <r>
    <d v="2008-01-31T00:00:00"/>
    <n v="5172.25"/>
    <n v="5251.65"/>
    <n v="5071.1499999999996"/>
    <n v="5137.45"/>
    <n v="187588589"/>
    <n v="10245.43"/>
    <x v="12"/>
    <x v="10"/>
    <s v="Thu"/>
    <s v="Jan-2008"/>
    <s v="Expiry"/>
    <n v="-34.800000000000182"/>
    <n v="-6.7282130600802709E-3"/>
    <x v="0"/>
    <n v="-30.150000000000546"/>
    <n v="-5.8344299094358204E-3"/>
    <x v="1"/>
  </r>
  <r>
    <d v="2008-01-30T00:00:00"/>
    <n v="5283.75"/>
    <n v="5314.3"/>
    <n v="5142.25"/>
    <n v="5167.6000000000004"/>
    <n v="101260486"/>
    <n v="5331.89"/>
    <x v="12"/>
    <x v="10"/>
    <s v="Wed"/>
    <s v="Jan-2008"/>
    <s v=""/>
    <n v="-116.14999999999964"/>
    <n v="-2.1982493494203857E-2"/>
    <x v="1"/>
    <n v="-113.19999999999982"/>
    <n v="-2.1436146038478984E-2"/>
    <x v="2"/>
  </r>
  <r>
    <d v="2008-01-29T00:00:00"/>
    <n v="5279.55"/>
    <n v="5391.6"/>
    <n v="5225.25"/>
    <n v="5280.8"/>
    <n v="99068477"/>
    <n v="5553.19"/>
    <x v="12"/>
    <x v="10"/>
    <s v="Tue"/>
    <s v="Jan-2008"/>
    <s v=""/>
    <n v="1.25"/>
    <n v="2.3676260287335094E-4"/>
    <x v="0"/>
    <n v="6.6999999999998181"/>
    <n v="1.2703589237973907E-3"/>
    <x v="1"/>
  </r>
  <r>
    <d v="2008-01-28T00:00:00"/>
    <n v="5380.95"/>
    <n v="5380.95"/>
    <n v="5071"/>
    <n v="5274.1"/>
    <n v="94557347"/>
    <n v="5326.69"/>
    <x v="12"/>
    <x v="10"/>
    <s v="Mon"/>
    <s v="Jan-2008"/>
    <s v=""/>
    <n v="-106.84999999999945"/>
    <n v="-1.9857088432339912E-2"/>
    <x v="2"/>
    <n v="-109.25"/>
    <n v="-2.0294054817167749E-2"/>
    <x v="2"/>
  </r>
  <r>
    <d v="2008-01-25T00:00:00"/>
    <n v="5035.05"/>
    <n v="5399.25"/>
    <n v="5035.05"/>
    <n v="5383.35"/>
    <n v="105876191"/>
    <n v="6228.84"/>
    <x v="12"/>
    <x v="10"/>
    <s v="Fri"/>
    <s v="Jan-2008"/>
    <s v=""/>
    <n v="348.30000000000018"/>
    <n v="6.9175082670479976E-2"/>
    <x v="7"/>
    <n v="349.90000000000055"/>
    <n v="6.9514945017830829E-2"/>
    <x v="7"/>
  </r>
  <r>
    <d v="2008-01-24T00:00:00"/>
    <n v="5208"/>
    <n v="5357.2"/>
    <n v="4995.8"/>
    <n v="5033.45"/>
    <n v="145355769"/>
    <n v="8302.42"/>
    <x v="12"/>
    <x v="10"/>
    <s v="Thu"/>
    <s v="Jan-2008"/>
    <s v="Expiry"/>
    <n v="-174.55000000000018"/>
    <n v="-3.3515745007680529E-2"/>
    <x v="3"/>
    <n v="-169.94999999999982"/>
    <n v="-3.2661336818234202E-2"/>
    <x v="3"/>
  </r>
  <r>
    <d v="2008-01-23T00:00:00"/>
    <n v="4903.05"/>
    <n v="5328.05"/>
    <n v="4891.6000000000004"/>
    <n v="5203.3999999999996"/>
    <n v="172729968"/>
    <n v="10029.299999999999"/>
    <x v="12"/>
    <x v="10"/>
    <s v="Wed"/>
    <s v="Jan-2008"/>
    <s v=""/>
    <n v="300.34999999999945"/>
    <n v="6.1257788519390878E-2"/>
    <x v="7"/>
    <n v="304.09999999999945"/>
    <n v="6.2070091645745194E-2"/>
    <x v="7"/>
  </r>
  <r>
    <d v="2008-01-22T00:00:00"/>
    <n v="5203.3500000000004"/>
    <n v="5203.3500000000004"/>
    <n v="4448.5"/>
    <n v="4899.3"/>
    <n v="200603284"/>
    <n v="11565.41"/>
    <x v="12"/>
    <x v="10"/>
    <s v="Tue"/>
    <s v="Jan-2008"/>
    <s v=""/>
    <n v="-304.05000000000018"/>
    <n v="-5.8433509181584971E-2"/>
    <x v="6"/>
    <n v="-309.5"/>
    <n v="-5.9418676086622636E-2"/>
    <x v="4"/>
  </r>
  <r>
    <d v="2008-01-21T00:00:00"/>
    <n v="5705"/>
    <n v="5705"/>
    <n v="4977.1000000000004"/>
    <n v="5208.8"/>
    <n v="211347217"/>
    <n v="12589.09"/>
    <x v="12"/>
    <x v="10"/>
    <s v="Mon"/>
    <s v="Jan-2008"/>
    <s v=""/>
    <n v="-496.19999999999982"/>
    <n v="-8.6976336546888661E-2"/>
    <x v="12"/>
    <n v="-496.5"/>
    <n v="-8.7024345783744933E-2"/>
    <x v="6"/>
  </r>
  <r>
    <d v="2008-01-18T00:00:00"/>
    <n v="5907.75"/>
    <n v="5908.75"/>
    <n v="5677"/>
    <n v="5705.3"/>
    <n v="135839094"/>
    <n v="9533.0499999999993"/>
    <x v="12"/>
    <x v="10"/>
    <s v="Fri"/>
    <s v="Jan-2008"/>
    <s v=""/>
    <n v="-202.44999999999982"/>
    <n v="-3.4268545554568118E-2"/>
    <x v="3"/>
    <n v="-207.89999999999964"/>
    <n v="-3.5158628153960571E-2"/>
    <x v="3"/>
  </r>
  <r>
    <d v="2008-01-17T00:00:00"/>
    <n v="5937.95"/>
    <n v="6013.15"/>
    <n v="5880.3"/>
    <n v="5913.2"/>
    <n v="127181643"/>
    <n v="9479.64"/>
    <x v="12"/>
    <x v="10"/>
    <s v="Thu"/>
    <s v="Jan-2008"/>
    <s v="Expiry"/>
    <n v="-24.75"/>
    <n v="-4.1681051541356869E-3"/>
    <x v="0"/>
    <n v="-22.550000000000182"/>
    <n v="-3.7990144463631694E-3"/>
    <x v="1"/>
  </r>
  <r>
    <d v="2008-01-16T00:00:00"/>
    <n v="6065"/>
    <n v="6065"/>
    <n v="5825.75"/>
    <n v="5935.75"/>
    <n v="152499954"/>
    <n v="10674.88"/>
    <x v="12"/>
    <x v="10"/>
    <s v="Wed"/>
    <s v="Jan-2008"/>
    <s v=""/>
    <n v="-129.25"/>
    <n v="-2.1310799670239078E-2"/>
    <x v="1"/>
    <n v="-138.5"/>
    <n v="-2.28011688685846E-2"/>
    <x v="2"/>
  </r>
  <r>
    <d v="2008-01-15T00:00:00"/>
    <n v="6226.35"/>
    <n v="6260.45"/>
    <n v="6053.3"/>
    <n v="6074.25"/>
    <n v="117677698"/>
    <n v="8500.09"/>
    <x v="12"/>
    <x v="10"/>
    <s v="Tue"/>
    <s v="Jan-2008"/>
    <s v=""/>
    <n v="-152.10000000000036"/>
    <n v="-2.4428437206389032E-2"/>
    <x v="1"/>
    <n v="-132.55000000000018"/>
    <n v="-2.1355609976155213E-2"/>
    <x v="2"/>
  </r>
  <r>
    <d v="2008-01-14T00:00:00"/>
    <n v="6208.8"/>
    <n v="6244.15"/>
    <n v="6172"/>
    <n v="6206.8"/>
    <n v="111015627"/>
    <n v="7764.65"/>
    <x v="12"/>
    <x v="10"/>
    <s v="Mon"/>
    <s v="Jan-2008"/>
    <s v=""/>
    <n v="-2"/>
    <n v="-3.2212343770132712E-4"/>
    <x v="0"/>
    <n v="6.6999999999998181"/>
    <n v="1.0806277318107479E-3"/>
    <x v="1"/>
  </r>
  <r>
    <d v="2008-01-11T00:00:00"/>
    <n v="6166.65"/>
    <n v="6224.2"/>
    <n v="6112.55"/>
    <n v="6200.1"/>
    <n v="125140494"/>
    <n v="8457.94"/>
    <x v="12"/>
    <x v="10"/>
    <s v="Fri"/>
    <s v="Jan-2008"/>
    <s v=""/>
    <n v="33.450000000000728"/>
    <n v="5.4243389847000766E-3"/>
    <x v="0"/>
    <n v="43.150000000000546"/>
    <n v="7.0083401684276382E-3"/>
    <x v="1"/>
  </r>
  <r>
    <d v="2008-01-10T00:00:00"/>
    <n v="6278.1"/>
    <n v="6347"/>
    <n v="6142.9"/>
    <n v="6156.95"/>
    <n v="133662127"/>
    <n v="9321.2900000000009"/>
    <x v="12"/>
    <x v="10"/>
    <s v="Thu"/>
    <s v="Jan-2008"/>
    <s v="Expiry"/>
    <n v="-121.15000000000055"/>
    <n v="-1.9297239610710334E-2"/>
    <x v="2"/>
    <n v="-115.05000000000018"/>
    <n v="-1.834343112244901E-2"/>
    <x v="0"/>
  </r>
  <r>
    <d v="2008-01-09T00:00:00"/>
    <n v="6287.55"/>
    <n v="6338.3"/>
    <n v="6231.25"/>
    <n v="6272"/>
    <n v="120853354"/>
    <n v="8104.77"/>
    <x v="12"/>
    <x v="10"/>
    <s v="Wed"/>
    <s v="Jan-2008"/>
    <s v=""/>
    <n v="-15.550000000000182"/>
    <n v="-2.4731413666690813E-3"/>
    <x v="0"/>
    <n v="-15.850000000000364"/>
    <n v="-2.5207344322781813E-3"/>
    <x v="1"/>
  </r>
  <r>
    <d v="2008-01-08T00:00:00"/>
    <n v="6282.45"/>
    <n v="6357.1"/>
    <n v="6221.6"/>
    <n v="6287.85"/>
    <n v="162564130"/>
    <n v="10574.25"/>
    <x v="12"/>
    <x v="10"/>
    <s v="Tue"/>
    <s v="Jan-2008"/>
    <s v=""/>
    <n v="5.4000000000005457"/>
    <n v="8.5953728242971227E-4"/>
    <x v="0"/>
    <n v="8.75"/>
    <n v="1.3935118090172157E-3"/>
    <x v="1"/>
  </r>
  <r>
    <d v="2008-01-07T00:00:00"/>
    <n v="6271"/>
    <n v="6289.8"/>
    <n v="6193.35"/>
    <n v="6279.1"/>
    <n v="139778977"/>
    <n v="8873.3700000000008"/>
    <x v="12"/>
    <x v="10"/>
    <s v="Mon"/>
    <s v="Jan-2008"/>
    <s v=""/>
    <n v="8.1000000000003638"/>
    <n v="1.2916600223250461E-3"/>
    <x v="0"/>
    <n v="4.8000000000001819"/>
    <n v="7.6502558054287832E-4"/>
    <x v="1"/>
  </r>
  <r>
    <d v="2008-01-04T00:00:00"/>
    <n v="6179.1"/>
    <n v="6300.05"/>
    <n v="6179.1"/>
    <n v="6274.3"/>
    <n v="147642063"/>
    <n v="8779.23"/>
    <x v="12"/>
    <x v="10"/>
    <s v="Fri"/>
    <s v="Jan-2008"/>
    <s v=""/>
    <n v="95.199999999999818"/>
    <n v="1.5406774449353436E-2"/>
    <x v="2"/>
    <n v="95.75"/>
    <n v="1.5497163573977712E-2"/>
    <x v="0"/>
  </r>
  <r>
    <d v="2008-01-03T00:00:00"/>
    <n v="6184.25"/>
    <n v="6230.15"/>
    <n v="6126.4"/>
    <n v="6178.55"/>
    <n v="156427760"/>
    <n v="9475.3700000000008"/>
    <x v="12"/>
    <x v="10"/>
    <s v="Thu"/>
    <s v="Jan-2008"/>
    <s v="Expiry"/>
    <n v="-5.6999999999998181"/>
    <n v="-9.2169624449202705E-4"/>
    <x v="0"/>
    <n v="-0.8499999999994543"/>
    <n v="-1.37553807812968E-4"/>
    <x v="1"/>
  </r>
  <r>
    <d v="2008-01-02T00:00:00"/>
    <n v="6144.7"/>
    <n v="6197"/>
    <n v="6060.85"/>
    <n v="6179.4"/>
    <n v="110353305"/>
    <n v="7184.35"/>
    <x v="12"/>
    <x v="10"/>
    <s v="Wed"/>
    <s v="Jan-2008"/>
    <s v=""/>
    <n v="34.699999999999818"/>
    <n v="5.6471430663823817E-3"/>
    <x v="0"/>
    <n v="35.049999999999272"/>
    <n v="5.704427644909432E-3"/>
    <x v="1"/>
  </r>
  <r>
    <d v="2008-01-01T00:00:00"/>
    <n v="6136.75"/>
    <n v="6165.35"/>
    <n v="6109.85"/>
    <n v="6144.35"/>
    <n v="81305366"/>
    <n v="4410.97"/>
    <x v="12"/>
    <x v="10"/>
    <s v="Tue"/>
    <s v="Jan-2008"/>
    <s v=""/>
    <n v="7.6000000000003638"/>
    <n v="1.2384405426325601E-3"/>
    <x v="0"/>
    <n v="5.75"/>
    <n v="9.3669566350633687E-4"/>
    <x v="1"/>
  </r>
  <r>
    <d v="2007-12-31T00:00:00"/>
    <n v="6095"/>
    <n v="6167.75"/>
    <n v="6095"/>
    <n v="6138.6"/>
    <n v="85023208"/>
    <n v="4951.8"/>
    <x v="13"/>
    <x v="11"/>
    <s v="Mon"/>
    <s v="Dec-2007"/>
    <s v=""/>
    <n v="43.600000000000364"/>
    <n v="7.1534044298606015E-3"/>
    <x v="0"/>
    <n v="58.900000000000546"/>
    <n v="9.6879780252315979E-3"/>
    <x v="1"/>
  </r>
  <r>
    <d v="2007-12-28T00:00:00"/>
    <n v="6079.55"/>
    <n v="6098.6"/>
    <n v="6021.9"/>
    <n v="6079.7"/>
    <n v="87075023"/>
    <n v="5373.72"/>
    <x v="13"/>
    <x v="11"/>
    <s v="Fri"/>
    <s v="Dec-2007"/>
    <s v=""/>
    <n v="0.1499999999996362"/>
    <n v="2.4672878749189693E-5"/>
    <x v="0"/>
    <n v="-1.8000000000001819"/>
    <n v="-2.95979610293543E-4"/>
    <x v="1"/>
  </r>
  <r>
    <d v="2007-12-27T00:00:00"/>
    <n v="6069"/>
    <n v="6110.85"/>
    <n v="6060.2"/>
    <n v="6081.5"/>
    <n v="150138294"/>
    <n v="9138.3700000000008"/>
    <x v="13"/>
    <x v="11"/>
    <s v="Thu"/>
    <s v="Dec-2007"/>
    <s v="Expiry"/>
    <n v="12.5"/>
    <n v="2.0596473883671114E-3"/>
    <x v="0"/>
    <n v="10.75"/>
    <n v="1.7707861466869828E-3"/>
    <x v="1"/>
  </r>
  <r>
    <d v="2007-12-26T00:00:00"/>
    <n v="5988.45"/>
    <n v="6085.25"/>
    <n v="5988.45"/>
    <n v="6070.75"/>
    <n v="90827443"/>
    <n v="5872.56"/>
    <x v="13"/>
    <x v="11"/>
    <s v="Wed"/>
    <s v="Dec-2007"/>
    <s v=""/>
    <n v="82.300000000000182"/>
    <n v="1.3743122176857147E-2"/>
    <x v="2"/>
    <n v="85.649999999999636"/>
    <n v="1.4310537835625074E-2"/>
    <x v="0"/>
  </r>
  <r>
    <d v="2007-12-24T00:00:00"/>
    <n v="5771.3"/>
    <n v="6001.05"/>
    <n v="5771.3"/>
    <n v="5985.1"/>
    <n v="100417081"/>
    <n v="6697.33"/>
    <x v="13"/>
    <x v="11"/>
    <s v="Mon"/>
    <s v="Dec-2007"/>
    <s v=""/>
    <n v="213.80000000000018"/>
    <n v="3.7045379723805762E-2"/>
    <x v="3"/>
    <n v="218.60000000000036"/>
    <n v="3.7908610075435771E-2"/>
    <x v="3"/>
  </r>
  <r>
    <d v="2007-12-20T00:00:00"/>
    <n v="5751.75"/>
    <n v="5799.5"/>
    <n v="5742.75"/>
    <n v="5766.5"/>
    <n v="79144603"/>
    <n v="5815.36"/>
    <x v="13"/>
    <x v="11"/>
    <s v="Thu"/>
    <s v="Dec-2007"/>
    <s v="Expiry"/>
    <n v="14.75"/>
    <n v="2.5644369105054985E-3"/>
    <x v="0"/>
    <n v="15.350000000000364"/>
    <n v="2.669031411109146E-3"/>
    <x v="1"/>
  </r>
  <r>
    <d v="2007-12-19T00:00:00"/>
    <n v="5730.25"/>
    <n v="5840.8"/>
    <n v="5676.7"/>
    <n v="5751.15"/>
    <n v="88389658"/>
    <n v="6277.71"/>
    <x v="13"/>
    <x v="11"/>
    <s v="Wed"/>
    <s v="Dec-2007"/>
    <s v=""/>
    <n v="20.899999999999636"/>
    <n v="3.6473103267745102E-3"/>
    <x v="0"/>
    <n v="8.8499999999994543"/>
    <n v="1.5411942949688198E-3"/>
    <x v="1"/>
  </r>
  <r>
    <d v="2007-12-18T00:00:00"/>
    <n v="5777.6"/>
    <n v="5874.6"/>
    <n v="5710.6"/>
    <n v="5742.3"/>
    <n v="109864350"/>
    <n v="7645.87"/>
    <x v="13"/>
    <x v="11"/>
    <s v="Tue"/>
    <s v="Dec-2007"/>
    <s v=""/>
    <n v="-35.300000000000182"/>
    <n v="-6.1098033785655257E-3"/>
    <x v="0"/>
    <n v="-34.699999999999818"/>
    <n v="-6.0065778085511192E-3"/>
    <x v="1"/>
  </r>
  <r>
    <d v="2007-12-17T00:00:00"/>
    <n v="6037.95"/>
    <n v="6039.95"/>
    <n v="5740.6"/>
    <n v="5777"/>
    <n v="108208153"/>
    <n v="6815.6"/>
    <x v="13"/>
    <x v="11"/>
    <s v="Mon"/>
    <s v="Dec-2007"/>
    <s v=""/>
    <n v="-260.94999999999982"/>
    <n v="-4.3218310850536991E-2"/>
    <x v="4"/>
    <n v="-270.69999999999982"/>
    <n v="-4.476081816227654E-2"/>
    <x v="5"/>
  </r>
  <r>
    <d v="2007-12-14T00:00:00"/>
    <n v="6056.2"/>
    <n v="6078.55"/>
    <n v="6015.05"/>
    <n v="6047.7"/>
    <n v="100558395"/>
    <n v="6479.84"/>
    <x v="13"/>
    <x v="11"/>
    <s v="Fri"/>
    <s v="Dec-2007"/>
    <s v=""/>
    <n v="-8.5"/>
    <n v="-1.4035203593012119E-3"/>
    <x v="0"/>
    <n v="-10.400000000000546"/>
    <n v="-1.7167098595270043E-3"/>
    <x v="1"/>
  </r>
  <r>
    <d v="2007-12-13T00:00:00"/>
    <n v="6159.25"/>
    <n v="6185.4"/>
    <n v="6040.4"/>
    <n v="6058.1"/>
    <n v="120319710"/>
    <n v="7229.32"/>
    <x v="13"/>
    <x v="11"/>
    <s v="Thu"/>
    <s v="Dec-2007"/>
    <s v="Expiry"/>
    <n v="-101.14999999999964"/>
    <n v="-1.6422454032552606E-2"/>
    <x v="2"/>
    <n v="-101.19999999999982"/>
    <n v="-1.6430438523858202E-2"/>
    <x v="0"/>
  </r>
  <r>
    <d v="2007-12-12T00:00:00"/>
    <n v="6067.05"/>
    <n v="6175.65"/>
    <n v="6005.45"/>
    <n v="6159.3"/>
    <n v="130818169"/>
    <n v="8144.29"/>
    <x v="13"/>
    <x v="11"/>
    <s v="Wed"/>
    <s v="Dec-2007"/>
    <s v=""/>
    <n v="92.25"/>
    <n v="1.5205083195292604E-2"/>
    <x v="2"/>
    <n v="62.050000000000182"/>
    <n v="1.0176719012669677E-2"/>
    <x v="0"/>
  </r>
  <r>
    <d v="2007-12-11T00:00:00"/>
    <n v="5960.4"/>
    <n v="6111.2"/>
    <n v="5960.4"/>
    <n v="6097.25"/>
    <n v="115310729"/>
    <n v="7181.42"/>
    <x v="13"/>
    <x v="11"/>
    <s v="Tue"/>
    <s v="Dec-2007"/>
    <s v=""/>
    <n v="136.85000000000036"/>
    <n v="2.2959868465203741E-2"/>
    <x v="1"/>
    <n v="136.64999999999964"/>
    <n v="2.2925544408280984E-2"/>
    <x v="2"/>
  </r>
  <r>
    <d v="2007-12-10T00:00:00"/>
    <n v="5974"/>
    <n v="6015.3"/>
    <n v="5923.35"/>
    <n v="5960.6"/>
    <n v="86359475"/>
    <n v="5341.86"/>
    <x v="13"/>
    <x v="11"/>
    <s v="Mon"/>
    <s v="Dec-2007"/>
    <s v=""/>
    <n v="-13.399999999999636"/>
    <n v="-2.2430532306661594E-3"/>
    <x v="0"/>
    <n v="-13.699999999999818"/>
    <n v="-2.2931556835110085E-3"/>
    <x v="1"/>
  </r>
  <r>
    <d v="2007-12-07T00:00:00"/>
    <n v="5963.6"/>
    <n v="6042.1"/>
    <n v="5894.8"/>
    <n v="5974.3"/>
    <n v="123105339"/>
    <n v="8145.43"/>
    <x v="13"/>
    <x v="11"/>
    <s v="Fri"/>
    <s v="Dec-2007"/>
    <s v=""/>
    <n v="10.699999999999818"/>
    <n v="1.7942182574283683E-3"/>
    <x v="0"/>
    <n v="19.600000000000364"/>
    <n v="3.2915176247334649E-3"/>
    <x v="1"/>
  </r>
  <r>
    <d v="2007-12-06T00:00:00"/>
    <n v="5941.05"/>
    <n v="6027.05"/>
    <n v="5919.8"/>
    <n v="5954.7"/>
    <n v="154949531"/>
    <n v="8424.27"/>
    <x v="13"/>
    <x v="11"/>
    <s v="Thu"/>
    <s v="Dec-2007"/>
    <s v="Expiry"/>
    <n v="13.649999999999636"/>
    <n v="2.2975736612214398E-3"/>
    <x v="0"/>
    <n v="14.699999999999818"/>
    <n v="2.4747474747474443E-3"/>
    <x v="1"/>
  </r>
  <r>
    <d v="2007-12-05T00:00:00"/>
    <n v="5861.9"/>
    <n v="5949.3"/>
    <n v="5859.95"/>
    <n v="5940"/>
    <n v="120145091"/>
    <n v="7209.37"/>
    <x v="13"/>
    <x v="11"/>
    <s v="Wed"/>
    <s v="Dec-2007"/>
    <s v=""/>
    <n v="78.100000000000364"/>
    <n v="1.3323325201726466E-2"/>
    <x v="2"/>
    <n v="81.649999999999636"/>
    <n v="1.3937371444177905E-2"/>
    <x v="0"/>
  </r>
  <r>
    <d v="2007-12-04T00:00:00"/>
    <n v="5870.2"/>
    <n v="5897.25"/>
    <n v="5840.3"/>
    <n v="5858.35"/>
    <n v="107528301"/>
    <n v="6333.67"/>
    <x v="13"/>
    <x v="11"/>
    <s v="Tue"/>
    <s v="Dec-2007"/>
    <s v=""/>
    <n v="-11.849999999999454"/>
    <n v="-2.018670573404561E-3"/>
    <x v="0"/>
    <n v="-6.6499999999996362"/>
    <n v="-1.1338448422846779E-3"/>
    <x v="1"/>
  </r>
  <r>
    <d v="2007-12-03T00:00:00"/>
    <n v="5765.45"/>
    <n v="5878.8"/>
    <n v="5754.6"/>
    <n v="5865"/>
    <n v="111926365"/>
    <n v="7532.47"/>
    <x v="13"/>
    <x v="11"/>
    <s v="Mon"/>
    <s v="Dec-2007"/>
    <s v=""/>
    <n v="99.550000000000182"/>
    <n v="1.7266648743810141E-2"/>
    <x v="2"/>
    <n v="102.25"/>
    <n v="1.7743264934276172E-2"/>
    <x v="0"/>
  </r>
  <r>
    <d v="2007-11-30T00:00:00"/>
    <n v="5633.9"/>
    <n v="5782.55"/>
    <n v="5632.65"/>
    <n v="5762.75"/>
    <n v="170577892"/>
    <n v="9503.39"/>
    <x v="13"/>
    <x v="0"/>
    <s v="Fri"/>
    <s v="Nov-2007"/>
    <s v=""/>
    <n v="128.85000000000036"/>
    <n v="2.2870480484211714E-2"/>
    <x v="1"/>
    <n v="128.14999999999964"/>
    <n v="2.2743406807936611E-2"/>
    <x v="2"/>
  </r>
  <r>
    <d v="2007-11-29T00:00:00"/>
    <n v="5617.8"/>
    <n v="5725"/>
    <n v="5612.1"/>
    <n v="5634.6"/>
    <n v="301117809"/>
    <n v="12818.63"/>
    <x v="13"/>
    <x v="0"/>
    <s v="Thu"/>
    <s v="Nov-2007"/>
    <s v="Expiry"/>
    <n v="16.800000000000182"/>
    <n v="2.9904944996262204E-3"/>
    <x v="0"/>
    <n v="17.050000000000182"/>
    <n v="3.0351309734671129E-3"/>
    <x v="1"/>
  </r>
  <r>
    <d v="2007-11-28T00:00:00"/>
    <n v="5699.55"/>
    <n v="5749.95"/>
    <n v="5595.5"/>
    <n v="5617.55"/>
    <n v="97582679"/>
    <n v="5726.96"/>
    <x v="13"/>
    <x v="0"/>
    <s v="Wed"/>
    <s v="Nov-2007"/>
    <s v=""/>
    <n v="-82"/>
    <n v="-1.4387100736023018E-2"/>
    <x v="2"/>
    <n v="-80.599999999999454"/>
    <n v="-1.4144941779349343E-2"/>
    <x v="0"/>
  </r>
  <r>
    <d v="2007-11-27T00:00:00"/>
    <n v="5729.25"/>
    <n v="5743.55"/>
    <n v="5655.6"/>
    <n v="5698.15"/>
    <n v="96308399"/>
    <n v="5501.67"/>
    <x v="13"/>
    <x v="0"/>
    <s v="Tue"/>
    <s v="Nov-2007"/>
    <s v=""/>
    <n v="-31.100000000000364"/>
    <n v="-5.4282846794956345E-3"/>
    <x v="0"/>
    <n v="-33.550000000000182"/>
    <n v="-5.8534117277596843E-3"/>
    <x v="1"/>
  </r>
  <r>
    <d v="2007-11-26T00:00:00"/>
    <n v="5611.3"/>
    <n v="5772.55"/>
    <n v="5608.95"/>
    <n v="5731.7"/>
    <n v="127104011"/>
    <n v="6682.25"/>
    <x v="13"/>
    <x v="0"/>
    <s v="Mon"/>
    <s v="Nov-2007"/>
    <s v=""/>
    <n v="120.39999999999964"/>
    <n v="2.1456703437705994E-2"/>
    <x v="1"/>
    <n v="123.09999999999945"/>
    <n v="2.1948436329921807E-2"/>
    <x v="2"/>
  </r>
  <r>
    <d v="2007-11-23T00:00:00"/>
    <n v="5524.3"/>
    <n v="5638.6"/>
    <n v="5514.75"/>
    <n v="5608.6"/>
    <n v="102005286"/>
    <n v="6366.06"/>
    <x v="13"/>
    <x v="0"/>
    <s v="Fri"/>
    <s v="Nov-2007"/>
    <s v=""/>
    <n v="84.300000000000182"/>
    <n v="1.5259851926941003E-2"/>
    <x v="2"/>
    <n v="89.25"/>
    <n v="1.6170382381983383E-2"/>
    <x v="0"/>
  </r>
  <r>
    <d v="2007-11-22T00:00:00"/>
    <n v="5564.65"/>
    <n v="5608.65"/>
    <n v="5394.35"/>
    <n v="5519.35"/>
    <n v="149030575"/>
    <n v="8305.68"/>
    <x v="13"/>
    <x v="0"/>
    <s v="Thu"/>
    <s v="Nov-2007"/>
    <s v="Expiry"/>
    <n v="-45.299999999999272"/>
    <n v="-8.1406737171249369E-3"/>
    <x v="0"/>
    <n v="-41.699999999999818"/>
    <n v="-7.4985839005223508E-3"/>
    <x v="1"/>
  </r>
  <r>
    <d v="2007-11-21T00:00:00"/>
    <n v="5778.8"/>
    <n v="5790.05"/>
    <n v="5530.85"/>
    <n v="5561.05"/>
    <n v="129971304"/>
    <n v="8280.83"/>
    <x v="13"/>
    <x v="0"/>
    <s v="Wed"/>
    <s v="Nov-2007"/>
    <s v=""/>
    <n v="-217.75"/>
    <n v="-3.7680833391015432E-2"/>
    <x v="3"/>
    <n v="-219.84999999999945"/>
    <n v="-3.8030410489716039E-2"/>
    <x v="3"/>
  </r>
  <r>
    <d v="2007-11-20T00:00:00"/>
    <n v="5911.25"/>
    <n v="5923.7"/>
    <n v="5755.8"/>
    <n v="5780.9"/>
    <n v="127253010"/>
    <n v="8344.73"/>
    <x v="13"/>
    <x v="0"/>
    <s v="Tue"/>
    <s v="Nov-2007"/>
    <s v=""/>
    <n v="-130.35000000000036"/>
    <n v="-2.2051173609642691E-2"/>
    <x v="1"/>
    <n v="-126.75"/>
    <n v="-2.1455231775748394E-2"/>
    <x v="2"/>
  </r>
  <r>
    <d v="2007-11-19T00:00:00"/>
    <n v="5908.05"/>
    <n v="5981.8"/>
    <n v="5893.8"/>
    <n v="5907.65"/>
    <n v="104832611"/>
    <n v="6365.22"/>
    <x v="13"/>
    <x v="0"/>
    <s v="Mon"/>
    <s v="Nov-2007"/>
    <s v=""/>
    <n v="-0.4000000000005457"/>
    <n v="-6.7704234053629492E-5"/>
    <x v="0"/>
    <n v="0.7999999999992724"/>
    <n v="1.3543597687418375E-4"/>
    <x v="1"/>
  </r>
  <r>
    <d v="2007-11-16T00:00:00"/>
    <n v="5913.15"/>
    <n v="5948.05"/>
    <n v="5817.4"/>
    <n v="5906.85"/>
    <n v="129792165"/>
    <n v="6936.06"/>
    <x v="13"/>
    <x v="0"/>
    <s v="Fri"/>
    <s v="Nov-2007"/>
    <s v=""/>
    <n v="-6.2999999999992724"/>
    <n v="-1.0654219832067972E-3"/>
    <x v="0"/>
    <n v="-5.25"/>
    <n v="-8.8800933678388381E-4"/>
    <x v="1"/>
  </r>
  <r>
    <d v="2007-11-15T00:00:00"/>
    <n v="5942.7"/>
    <n v="5966.95"/>
    <n v="5895.65"/>
    <n v="5912.1"/>
    <n v="146636457"/>
    <n v="8411.6"/>
    <x v="13"/>
    <x v="0"/>
    <s v="Thu"/>
    <s v="Nov-2007"/>
    <s v="Expiry"/>
    <n v="-30.599999999999454"/>
    <n v="-5.1491746175979696E-3"/>
    <x v="0"/>
    <n v="-25.799999999999272"/>
    <n v="-4.3449704440962755E-3"/>
    <x v="1"/>
  </r>
  <r>
    <d v="2007-11-14T00:00:00"/>
    <n v="5703.95"/>
    <n v="5950.2"/>
    <n v="5700.05"/>
    <n v="5937.9"/>
    <n v="173322049"/>
    <n v="10476.58"/>
    <x v="13"/>
    <x v="0"/>
    <s v="Wed"/>
    <s v="Nov-2007"/>
    <s v=""/>
    <n v="233.94999999999982"/>
    <n v="4.1015436671078785E-2"/>
    <x v="4"/>
    <n v="242.5"/>
    <n v="4.2578221020472665E-2"/>
    <x v="5"/>
  </r>
  <r>
    <d v="2007-11-13T00:00:00"/>
    <n v="5612.35"/>
    <n v="5758.85"/>
    <n v="5591.6"/>
    <n v="5695.4"/>
    <n v="157132078"/>
    <n v="9778.0499999999993"/>
    <x v="13"/>
    <x v="0"/>
    <s v="Tue"/>
    <s v="Nov-2007"/>
    <s v=""/>
    <n v="83.049999999999272"/>
    <n v="1.4797722879007772E-2"/>
    <x v="2"/>
    <n v="78.299999999999272"/>
    <n v="1.3939577361983811E-2"/>
    <x v="0"/>
  </r>
  <r>
    <d v="2007-11-12T00:00:00"/>
    <n v="5660.6"/>
    <n v="5660.6"/>
    <n v="5477.5"/>
    <n v="5617.1"/>
    <n v="138684010"/>
    <n v="9132.66"/>
    <x v="13"/>
    <x v="0"/>
    <s v="Mon"/>
    <s v="Nov-2007"/>
    <s v=""/>
    <n v="-43.5"/>
    <n v="-7.6846977352224141E-3"/>
    <x v="0"/>
    <n v="-46.149999999999636"/>
    <n v="-8.1490310334171433E-3"/>
    <x v="1"/>
  </r>
  <r>
    <d v="2007-11-09T00:00:00"/>
    <n v="5703.45"/>
    <n v="5794.2"/>
    <n v="5614.9"/>
    <n v="5663.25"/>
    <n v="21389583"/>
    <n v="1221.3399999999999"/>
    <x v="13"/>
    <x v="0"/>
    <s v="Fri"/>
    <s v="Nov-2007"/>
    <s v=""/>
    <n v="-40.199999999999818"/>
    <n v="-7.0483654630091996E-3"/>
    <x v="0"/>
    <n v="-35.5"/>
    <n v="-6.2294362798859396E-3"/>
    <x v="1"/>
  </r>
  <r>
    <d v="2007-11-08T00:00:00"/>
    <n v="5779.3"/>
    <n v="5780.8"/>
    <n v="5646.75"/>
    <n v="5698.75"/>
    <n v="141330728"/>
    <n v="8866.6"/>
    <x v="13"/>
    <x v="0"/>
    <s v="Thu"/>
    <s v="Nov-2007"/>
    <s v="Expiry"/>
    <n v="-80.550000000000182"/>
    <n v="-1.3937674112781856E-2"/>
    <x v="2"/>
    <n v="-83.600000000000364"/>
    <n v="-1.4457789652995816E-2"/>
    <x v="0"/>
  </r>
  <r>
    <d v="2007-11-07T00:00:00"/>
    <n v="5782.4"/>
    <n v="5861.35"/>
    <n v="5744.3"/>
    <n v="5782.35"/>
    <n v="171689234"/>
    <n v="9735.77"/>
    <x v="13"/>
    <x v="0"/>
    <s v="Wed"/>
    <s v="Nov-2007"/>
    <s v=""/>
    <n v="-4.9999999999272404E-2"/>
    <n v="-8.6469286108315589E-6"/>
    <x v="0"/>
    <n v="-4.1499999999996362"/>
    <n v="-7.17186554912233E-4"/>
    <x v="1"/>
  </r>
  <r>
    <d v="2007-11-06T00:00:00"/>
    <n v="5847.1"/>
    <n v="5957.2"/>
    <n v="5759.95"/>
    <n v="5786.5"/>
    <n v="244846922"/>
    <n v="11356.55"/>
    <x v="13"/>
    <x v="0"/>
    <s v="Tue"/>
    <s v="Nov-2007"/>
    <s v=""/>
    <n v="-60.600000000000364"/>
    <n v="-1.0364112123958947E-2"/>
    <x v="2"/>
    <n v="-60.800000000000182"/>
    <n v="-1.0397961452294251E-2"/>
    <x v="0"/>
  </r>
  <r>
    <d v="2007-11-05T00:00:00"/>
    <n v="5931.9"/>
    <n v="5948.55"/>
    <n v="5819.6"/>
    <n v="5847.3"/>
    <n v="169236876"/>
    <n v="10816.34"/>
    <x v="13"/>
    <x v="0"/>
    <s v="Mon"/>
    <s v="Nov-2007"/>
    <s v=""/>
    <n v="-84.599999999999454"/>
    <n v="-1.4261872250037839E-2"/>
    <x v="2"/>
    <n v="-85.099999999999454"/>
    <n v="-1.4344953138695883E-2"/>
    <x v="0"/>
  </r>
  <r>
    <d v="2007-11-02T00:00:00"/>
    <n v="5854.85"/>
    <n v="5944.75"/>
    <n v="5714.25"/>
    <n v="5932.4"/>
    <n v="164840883"/>
    <n v="10390.370000000001"/>
    <x v="13"/>
    <x v="0"/>
    <s v="Fri"/>
    <s v="Nov-2007"/>
    <s v=""/>
    <n v="77.549999999999272"/>
    <n v="1.3245429003304826E-2"/>
    <x v="2"/>
    <n v="65.949999999999818"/>
    <n v="1.1241892456255457E-2"/>
    <x v="0"/>
  </r>
  <r>
    <d v="2007-11-01T00:00:00"/>
    <n v="5903.8"/>
    <n v="6011.95"/>
    <n v="5837.2"/>
    <n v="5866.45"/>
    <n v="270430021"/>
    <n v="15459.68"/>
    <x v="13"/>
    <x v="0"/>
    <s v="Thu"/>
    <s v="Nov-2007"/>
    <s v="Expiry"/>
    <n v="-37.350000000000364"/>
    <n v="-6.3264338222840145E-3"/>
    <x v="0"/>
    <n v="-34.199999999999818"/>
    <n v="-5.7959716302440952E-3"/>
    <x v="1"/>
  </r>
  <r>
    <d v="2007-10-31T00:00:00"/>
    <n v="5868.9"/>
    <n v="5952.25"/>
    <n v="5861.3"/>
    <n v="5900.65"/>
    <n v="168376615"/>
    <n v="10660.49"/>
    <x v="13"/>
    <x v="1"/>
    <s v="Wed"/>
    <s v="Oct-2007"/>
    <s v=""/>
    <n v="31.75"/>
    <n v="5.4098723781287805E-3"/>
    <x v="0"/>
    <n v="31.899999999999636"/>
    <n v="5.4355697550585108E-3"/>
    <x v="1"/>
  </r>
  <r>
    <d v="2007-10-30T00:00:00"/>
    <n v="5917.55"/>
    <n v="5976"/>
    <n v="5833.9"/>
    <n v="5868.75"/>
    <n v="176833304"/>
    <n v="11175.09"/>
    <x v="13"/>
    <x v="1"/>
    <s v="Tue"/>
    <s v="Oct-2007"/>
    <s v=""/>
    <n v="-48.800000000000182"/>
    <n v="-8.2466561330280571E-3"/>
    <x v="0"/>
    <n v="-37.149999999999636"/>
    <n v="-6.2903198496418221E-3"/>
    <x v="1"/>
  </r>
  <r>
    <d v="2007-10-29T00:00:00"/>
    <n v="5708.9"/>
    <n v="5922.5"/>
    <n v="5708.9"/>
    <n v="5905.9"/>
    <n v="173592451"/>
    <n v="11139.04"/>
    <x v="13"/>
    <x v="1"/>
    <s v="Mon"/>
    <s v="Oct-2007"/>
    <s v=""/>
    <n v="197"/>
    <n v="3.4507523340748657E-2"/>
    <x v="3"/>
    <n v="203.59999999999945"/>
    <n v="3.570489100889105E-2"/>
    <x v="3"/>
  </r>
  <r>
    <d v="2007-10-26T00:00:00"/>
    <n v="5564.25"/>
    <n v="5716.9"/>
    <n v="5513.35"/>
    <n v="5702.3"/>
    <n v="164503445"/>
    <n v="10182.700000000001"/>
    <x v="13"/>
    <x v="1"/>
    <s v="Fri"/>
    <s v="Oct-2007"/>
    <s v=""/>
    <n v="138.05000000000018"/>
    <n v="2.4810172080693749E-2"/>
    <x v="1"/>
    <n v="133.35000000000036"/>
    <n v="2.3945267958951036E-2"/>
    <x v="2"/>
  </r>
  <r>
    <d v="2007-10-25T00:00:00"/>
    <n v="5499.05"/>
    <n v="5605.95"/>
    <n v="5469.3"/>
    <n v="5568.95"/>
    <n v="189001966"/>
    <n v="12355.38"/>
    <x v="13"/>
    <x v="1"/>
    <s v="Thu"/>
    <s v="Oct-2007"/>
    <s v="Expiry"/>
    <n v="69.899999999999636"/>
    <n v="1.2711286494939968E-2"/>
    <x v="2"/>
    <n v="72.800000000000182"/>
    <n v="1.324563558127056E-2"/>
    <x v="0"/>
  </r>
  <r>
    <d v="2007-10-24T00:00:00"/>
    <n v="5477.6"/>
    <n v="5577.9"/>
    <n v="5419.4"/>
    <n v="5496.15"/>
    <n v="168219323"/>
    <n v="11025.76"/>
    <x v="13"/>
    <x v="1"/>
    <s v="Wed"/>
    <s v="Oct-2007"/>
    <s v=""/>
    <n v="18.549999999999272"/>
    <n v="3.3865196436394171E-3"/>
    <x v="0"/>
    <n v="22.449999999999818"/>
    <n v="4.101430476642823E-3"/>
    <x v="1"/>
  </r>
  <r>
    <d v="2007-10-23T00:00:00"/>
    <n v="5185.3"/>
    <n v="5488.5"/>
    <n v="5176.8500000000004"/>
    <n v="5473.7"/>
    <n v="145836946"/>
    <n v="9823.52"/>
    <x v="13"/>
    <x v="1"/>
    <s v="Tue"/>
    <s v="Oct-2007"/>
    <s v=""/>
    <n v="288.39999999999964"/>
    <n v="5.5618768441555867E-2"/>
    <x v="6"/>
    <n v="289.69999999999982"/>
    <n v="5.5883487654320954E-2"/>
    <x v="4"/>
  </r>
  <r>
    <d v="2007-10-22T00:00:00"/>
    <n v="5202.75"/>
    <n v="5247.4"/>
    <n v="5070.8999999999996"/>
    <n v="5184"/>
    <n v="136778675"/>
    <n v="9599.99"/>
    <x v="13"/>
    <x v="1"/>
    <s v="Mon"/>
    <s v="Oct-2007"/>
    <s v=""/>
    <n v="-18.75"/>
    <n v="-3.6038633415020902E-3"/>
    <x v="0"/>
    <n v="-31.300000000000182"/>
    <n v="-6.001572296895707E-3"/>
    <x v="1"/>
  </r>
  <r>
    <d v="2007-10-19T00:00:00"/>
    <n v="5360.35"/>
    <n v="5390.85"/>
    <n v="5101.75"/>
    <n v="5215.3"/>
    <n v="181564197"/>
    <n v="13047.28"/>
    <x v="13"/>
    <x v="1"/>
    <s v="Fri"/>
    <s v="Oct-2007"/>
    <s v=""/>
    <n v="-145.05000000000018"/>
    <n v="-2.7059800199613862E-2"/>
    <x v="1"/>
    <n v="-135.69999999999982"/>
    <n v="-2.5359745841898675E-2"/>
    <x v="2"/>
  </r>
  <r>
    <d v="2007-10-18T00:00:00"/>
    <n v="5551.1"/>
    <n v="5736.8"/>
    <n v="5269.65"/>
    <n v="5351"/>
    <n v="206826198"/>
    <n v="13926.53"/>
    <x v="13"/>
    <x v="1"/>
    <s v="Thu"/>
    <s v="Oct-2007"/>
    <s v="Expiry"/>
    <n v="-200.10000000000036"/>
    <n v="-3.6046909621516521E-2"/>
    <x v="3"/>
    <n v="-208.30000000000018"/>
    <n v="-3.7468746065152117E-2"/>
    <x v="3"/>
  </r>
  <r>
    <d v="2007-10-17T00:00:00"/>
    <n v="5658.9"/>
    <n v="5658.9"/>
    <n v="5107.3"/>
    <n v="5559.3"/>
    <n v="186850872"/>
    <n v="13394.73"/>
    <x v="13"/>
    <x v="1"/>
    <s v="Wed"/>
    <s v="Oct-2007"/>
    <s v=""/>
    <n v="-99.599999999999454"/>
    <n v="-1.7600593754969952E-2"/>
    <x v="2"/>
    <n v="-108.75"/>
    <n v="-1.9186492709132769E-2"/>
    <x v="0"/>
  </r>
  <r>
    <d v="2007-10-16T00:00:00"/>
    <n v="5670.65"/>
    <n v="5708.35"/>
    <n v="5578.45"/>
    <n v="5668.05"/>
    <n v="174339189"/>
    <n v="11698.74"/>
    <x v="13"/>
    <x v="1"/>
    <s v="Tue"/>
    <s v="Oct-2007"/>
    <s v=""/>
    <n v="-2.5999999999994543"/>
    <n v="-4.5850123001762663E-4"/>
    <x v="0"/>
    <n v="-2.3499999999994543"/>
    <n v="-4.1443284424369612E-4"/>
    <x v="1"/>
  </r>
  <r>
    <d v="2007-10-15T00:00:00"/>
    <n v="5428.35"/>
    <n v="5682.65"/>
    <n v="5419.9"/>
    <n v="5670.4"/>
    <n v="160987288"/>
    <n v="10253.4"/>
    <x v="13"/>
    <x v="1"/>
    <s v="Mon"/>
    <s v="Oct-2007"/>
    <s v=""/>
    <n v="242.04999999999927"/>
    <n v="4.4589976696417746E-2"/>
    <x v="4"/>
    <n v="242.14999999999964"/>
    <n v="4.4609220282779832E-2"/>
    <x v="5"/>
  </r>
  <r>
    <d v="2007-10-12T00:00:00"/>
    <n v="5525.3"/>
    <n v="5549.3"/>
    <n v="5402.6"/>
    <n v="5428.25"/>
    <n v="174642549"/>
    <n v="11985.07"/>
    <x v="13"/>
    <x v="1"/>
    <s v="Fri"/>
    <s v="Oct-2007"/>
    <s v=""/>
    <n v="-97.050000000000182"/>
    <n v="-1.7564657122690203E-2"/>
    <x v="2"/>
    <n v="-96.600000000000364"/>
    <n v="-1.7484637591970886E-2"/>
    <x v="0"/>
  </r>
  <r>
    <d v="2007-10-11T00:00:00"/>
    <n v="5438.9"/>
    <n v="5532.75"/>
    <n v="5424.25"/>
    <n v="5524.85"/>
    <n v="130842926"/>
    <n v="8358.8700000000008"/>
    <x v="13"/>
    <x v="1"/>
    <s v="Thu"/>
    <s v="Oct-2007"/>
    <s v="Expiry"/>
    <n v="85.950000000000728"/>
    <n v="1.5802827777675769E-2"/>
    <x v="2"/>
    <n v="83.400000000000546"/>
    <n v="1.5326797085335811E-2"/>
    <x v="0"/>
  </r>
  <r>
    <d v="2007-10-10T00:00:00"/>
    <n v="5328.15"/>
    <n v="5454.7"/>
    <n v="5328.15"/>
    <n v="5441.45"/>
    <n v="184935570"/>
    <n v="11247.93"/>
    <x v="13"/>
    <x v="1"/>
    <s v="Wed"/>
    <s v="Oct-2007"/>
    <s v=""/>
    <n v="113.30000000000018"/>
    <n v="2.1264416354644707E-2"/>
    <x v="1"/>
    <n v="114.19999999999982"/>
    <n v="2.1436951522830695E-2"/>
    <x v="2"/>
  </r>
  <r>
    <d v="2007-10-09T00:00:00"/>
    <n v="5062.6499999999996"/>
    <n v="5348.7"/>
    <n v="5000.95"/>
    <n v="5327.25"/>
    <n v="140800436"/>
    <n v="8932.7900000000009"/>
    <x v="13"/>
    <x v="1"/>
    <s v="Tue"/>
    <s v="Oct-2007"/>
    <s v=""/>
    <n v="264.60000000000036"/>
    <n v="5.226511807057576E-2"/>
    <x v="6"/>
    <n v="242.14999999999964"/>
    <n v="4.7619515840396379E-2"/>
    <x v="5"/>
  </r>
  <r>
    <d v="2007-10-08T00:00:00"/>
    <n v="5186.25"/>
    <n v="5249.3"/>
    <n v="5024.75"/>
    <n v="5085.1000000000004"/>
    <n v="111963708"/>
    <n v="7196.73"/>
    <x v="13"/>
    <x v="1"/>
    <s v="Mon"/>
    <s v="Oct-2007"/>
    <s v=""/>
    <n v="-101.14999999999964"/>
    <n v="-1.950349481802837E-2"/>
    <x v="2"/>
    <n v="-100.75"/>
    <n v="-1.9427866212867705E-2"/>
    <x v="0"/>
  </r>
  <r>
    <d v="2007-10-05T00:00:00"/>
    <n v="5208.1499999999996"/>
    <n v="5248.55"/>
    <n v="5164.5"/>
    <n v="5185.8500000000004"/>
    <n v="102068106"/>
    <n v="7219.38"/>
    <x v="13"/>
    <x v="1"/>
    <s v="Fri"/>
    <s v="Oct-2007"/>
    <s v=""/>
    <n v="-22.299999999999272"/>
    <n v="-4.2817507176251208E-3"/>
    <x v="0"/>
    <n v="-22.799999999999272"/>
    <n v="-4.3773338581012877E-3"/>
    <x v="1"/>
  </r>
  <r>
    <d v="2007-10-04T00:00:00"/>
    <n v="5211.6499999999996"/>
    <n v="5233.1000000000004"/>
    <n v="5126.05"/>
    <n v="5208.6499999999996"/>
    <n v="127928117"/>
    <n v="8086.8"/>
    <x v="13"/>
    <x v="1"/>
    <s v="Thu"/>
    <s v="Oct-2007"/>
    <s v="Expiry"/>
    <n v="-3"/>
    <n v="-5.756334366275556E-4"/>
    <x v="0"/>
    <n v="-2.1500000000005457"/>
    <n v="-4.1260459046606001E-4"/>
    <x v="1"/>
  </r>
  <r>
    <d v="2007-10-03T00:00:00"/>
    <n v="5069"/>
    <n v="5261.35"/>
    <n v="5034.1499999999996"/>
    <n v="5210.8"/>
    <n v="189671371"/>
    <n v="11823.12"/>
    <x v="13"/>
    <x v="1"/>
    <s v="Wed"/>
    <s v="Oct-2007"/>
    <s v=""/>
    <n v="141.80000000000018"/>
    <n v="2.797395936082071E-2"/>
    <x v="1"/>
    <n v="141.85000000000036"/>
    <n v="2.7984099271052262E-2"/>
    <x v="2"/>
  </r>
  <r>
    <d v="2007-10-01T00:00:00"/>
    <n v="5021.5"/>
    <n v="5089.3"/>
    <n v="5001.3500000000004"/>
    <n v="5068.95"/>
    <n v="132718024"/>
    <n v="8090.28"/>
    <x v="13"/>
    <x v="1"/>
    <s v="Mon"/>
    <s v="Oct-2007"/>
    <s v=""/>
    <n v="47.449999999999818"/>
    <n v="9.4493677188090854E-3"/>
    <x v="0"/>
    <n v="47.599999999999454"/>
    <n v="9.4795224391845713E-3"/>
    <x v="1"/>
  </r>
  <r>
    <d v="2007-09-28T00:00:00"/>
    <n v="4996.45"/>
    <n v="5055.8"/>
    <n v="4996.45"/>
    <n v="5021.3500000000004"/>
    <n v="138449641"/>
    <n v="7878.16"/>
    <x v="13"/>
    <x v="2"/>
    <s v="Fri"/>
    <s v="Sep-2007"/>
    <s v=""/>
    <n v="24.900000000000546"/>
    <n v="4.9835383122017723E-3"/>
    <x v="0"/>
    <n v="20.800000000000182"/>
    <n v="4.1595424503304999E-3"/>
    <x v="1"/>
  </r>
  <r>
    <d v="2007-09-27T00:00:00"/>
    <n v="4942.7"/>
    <n v="5016.3999999999996"/>
    <n v="4942.7"/>
    <n v="5000.55"/>
    <n v="172282571"/>
    <n v="9615.32"/>
    <x v="13"/>
    <x v="2"/>
    <s v="Thu"/>
    <s v="Sep-2007"/>
    <s v="Expiry"/>
    <n v="57.850000000000364"/>
    <n v="1.1704129322030543E-2"/>
    <x v="2"/>
    <n v="60.050000000000182"/>
    <n v="1.2154640218601393E-2"/>
    <x v="0"/>
  </r>
  <r>
    <d v="2007-09-26T00:00:00"/>
    <n v="4937.6000000000004"/>
    <n v="4980.8500000000004"/>
    <n v="4930.3500000000004"/>
    <n v="4940.5"/>
    <n v="117795116"/>
    <n v="6273.94"/>
    <x v="13"/>
    <x v="2"/>
    <s v="Wed"/>
    <s v="Sep-2007"/>
    <s v=""/>
    <n v="2.8999999999996362"/>
    <n v="5.8732987686317966E-4"/>
    <x v="0"/>
    <n v="1.6499999999996362"/>
    <n v="3.3408587019238004E-4"/>
    <x v="1"/>
  </r>
  <r>
    <d v="2007-09-25T00:00:00"/>
    <n v="4939.1000000000004"/>
    <n v="4953.8999999999996"/>
    <n v="4878.1499999999996"/>
    <n v="4938.8500000000004"/>
    <n v="141397062"/>
    <n v="6756"/>
    <x v="13"/>
    <x v="2"/>
    <s v="Tue"/>
    <s v="Sep-2007"/>
    <s v=""/>
    <n v="-0.25"/>
    <n v="-5.0616509080601728E-5"/>
    <x v="0"/>
    <n v="6.6500000000005457"/>
    <n v="1.3482827135964774E-3"/>
    <x v="1"/>
  </r>
  <r>
    <d v="2007-09-24T00:00:00"/>
    <n v="4837.1499999999996"/>
    <n v="4941.1499999999996"/>
    <n v="4837.1499999999996"/>
    <n v="4932.2"/>
    <n v="163303253"/>
    <n v="7861.31"/>
    <x v="13"/>
    <x v="2"/>
    <s v="Mon"/>
    <s v="Sep-2007"/>
    <s v=""/>
    <n v="95.050000000000182"/>
    <n v="1.9650000516833299E-2"/>
    <x v="2"/>
    <n v="94.649999999999636"/>
    <n v="1.9565689243521953E-2"/>
    <x v="0"/>
  </r>
  <r>
    <d v="2007-09-21T00:00:00"/>
    <n v="4752.95"/>
    <n v="4855.7"/>
    <n v="4733.7"/>
    <n v="4837.55"/>
    <n v="162157477"/>
    <n v="6337.54"/>
    <x v="13"/>
    <x v="2"/>
    <s v="Fri"/>
    <s v="Sep-2007"/>
    <s v=""/>
    <n v="84.600000000000364"/>
    <n v="1.7799471906921042E-2"/>
    <x v="2"/>
    <n v="90"/>
    <n v="1.8957146317574326E-2"/>
    <x v="0"/>
  </r>
  <r>
    <d v="2007-09-20T00:00:00"/>
    <n v="4734.8500000000004"/>
    <n v="4760.8500000000004"/>
    <n v="4721.1499999999996"/>
    <n v="4747.55"/>
    <n v="94397108"/>
    <n v="5216.22"/>
    <x v="13"/>
    <x v="2"/>
    <s v="Thu"/>
    <s v="Sep-2007"/>
    <s v="Expiry"/>
    <n v="12.699999999999818"/>
    <n v="2.6822391416834361E-3"/>
    <x v="0"/>
    <n v="15.199999999999818"/>
    <n v="3.2119348737941651E-3"/>
    <x v="1"/>
  </r>
  <r>
    <d v="2007-09-19T00:00:00"/>
    <n v="4550.25"/>
    <n v="4739"/>
    <n v="4550.25"/>
    <n v="4732.3500000000004"/>
    <n v="108516311"/>
    <n v="6534.71"/>
    <x v="13"/>
    <x v="2"/>
    <s v="Wed"/>
    <s v="Sep-2007"/>
    <s v=""/>
    <n v="182.10000000000036"/>
    <n v="4.001977913301475E-2"/>
    <x v="4"/>
    <n v="186.15000000000055"/>
    <n v="4.0946284809291397E-2"/>
    <x v="5"/>
  </r>
  <r>
    <d v="2007-09-18T00:00:00"/>
    <n v="4494.1000000000004"/>
    <n v="4551.8"/>
    <n v="4481.55"/>
    <n v="4546.2"/>
    <n v="56445958"/>
    <n v="3739.55"/>
    <x v="13"/>
    <x v="2"/>
    <s v="Tue"/>
    <s v="Sep-2007"/>
    <s v=""/>
    <n v="52.099999999999454"/>
    <n v="1.1592977459335451E-2"/>
    <x v="2"/>
    <n v="51.550000000000182"/>
    <n v="1.1469191149477753E-2"/>
    <x v="0"/>
  </r>
  <r>
    <d v="2007-09-17T00:00:00"/>
    <n v="4518.45"/>
    <n v="4549.05"/>
    <n v="4482.8500000000004"/>
    <n v="4494.6499999999996"/>
    <n v="51303287"/>
    <n v="3001.73"/>
    <x v="13"/>
    <x v="2"/>
    <s v="Mon"/>
    <s v="Sep-2007"/>
    <s v=""/>
    <n v="-23.800000000000182"/>
    <n v="-5.2672929876396071E-3"/>
    <x v="0"/>
    <n v="-23.350000000000364"/>
    <n v="-5.1682160247898106E-3"/>
    <x v="1"/>
  </r>
  <r>
    <d v="2007-09-14T00:00:00"/>
    <n v="4530"/>
    <n v="4582.6000000000004"/>
    <n v="4508.8500000000004"/>
    <n v="4518"/>
    <n v="71396061"/>
    <n v="4106.5600000000004"/>
    <x v="13"/>
    <x v="2"/>
    <s v="Fri"/>
    <s v="Sep-2007"/>
    <s v=""/>
    <n v="-12"/>
    <n v="-2.6490066225165563E-3"/>
    <x v="0"/>
    <n v="-10.949999999999818"/>
    <n v="-2.4177789553869703E-3"/>
    <x v="1"/>
  </r>
  <r>
    <d v="2007-09-13T00:00:00"/>
    <n v="4498.05"/>
    <n v="4540.6000000000004"/>
    <n v="4498.05"/>
    <n v="4528.95"/>
    <n v="59367856"/>
    <n v="3806.79"/>
    <x v="13"/>
    <x v="2"/>
    <s v="Thu"/>
    <s v="Sep-2007"/>
    <s v="Expiry"/>
    <n v="30.899999999999636"/>
    <n v="6.8696435121885337E-3"/>
    <x v="0"/>
    <n v="32.099999999999454"/>
    <n v="7.1383301644483256E-3"/>
    <x v="1"/>
  </r>
  <r>
    <d v="2007-09-12T00:00:00"/>
    <n v="4498.6499999999996"/>
    <n v="4531.5"/>
    <n v="4490.3999999999996"/>
    <n v="4496.8500000000004"/>
    <n v="67387402"/>
    <n v="3665.02"/>
    <x v="13"/>
    <x v="2"/>
    <s v="Wed"/>
    <s v="Sep-2007"/>
    <s v=""/>
    <n v="-1.7999999999992724"/>
    <n v="-4.0012003601064153E-4"/>
    <x v="0"/>
    <n v="-0.1999999999998181"/>
    <n v="-4.4473599359539721E-5"/>
    <x v="1"/>
  </r>
  <r>
    <d v="2007-09-11T00:00:00"/>
    <n v="4509.6499999999996"/>
    <n v="4538.6000000000004"/>
    <n v="4487.1499999999996"/>
    <n v="4497.05"/>
    <n v="80407538"/>
    <n v="3745.65"/>
    <x v="13"/>
    <x v="2"/>
    <s v="Tue"/>
    <s v="Sep-2007"/>
    <s v=""/>
    <n v="-12.599999999999454"/>
    <n v="-2.7940084041997615E-3"/>
    <x v="0"/>
    <n v="-10.800000000000182"/>
    <n v="-2.3958206240225787E-3"/>
    <x v="1"/>
  </r>
  <r>
    <d v="2007-09-10T00:00:00"/>
    <n v="4506.8500000000004"/>
    <n v="4515.25"/>
    <n v="4452.95"/>
    <n v="4507.8500000000004"/>
    <n v="68954773"/>
    <n v="2945.42"/>
    <x v="13"/>
    <x v="2"/>
    <s v="Mon"/>
    <s v="Sep-2007"/>
    <s v=""/>
    <n v="1"/>
    <n v="2.2188446475919987E-4"/>
    <x v="0"/>
    <n v="-1.6499999999996362"/>
    <n v="-3.6589422330627258E-4"/>
    <x v="1"/>
  </r>
  <r>
    <d v="2007-09-07T00:00:00"/>
    <n v="4518.6499999999996"/>
    <n v="4547.75"/>
    <n v="4499.8999999999996"/>
    <n v="4509.5"/>
    <n v="58007769"/>
    <n v="3244.15"/>
    <x v="13"/>
    <x v="2"/>
    <s v="Fri"/>
    <s v="Sep-2007"/>
    <s v=""/>
    <n v="-9.1499999999996362"/>
    <n v="-2.024941077534139E-3"/>
    <x v="0"/>
    <n v="-9.1000000000003638"/>
    <n v="-2.0138981100341615E-3"/>
    <x v="1"/>
  </r>
  <r>
    <d v="2007-09-06T00:00:00"/>
    <n v="4475.7"/>
    <n v="4522.5"/>
    <n v="4445.55"/>
    <n v="4518.6000000000004"/>
    <n v="60723408"/>
    <n v="3269.77"/>
    <x v="13"/>
    <x v="2"/>
    <s v="Thu"/>
    <s v="Sep-2007"/>
    <s v="Expiry"/>
    <n v="42.900000000000546"/>
    <n v="9.5850928346405146E-3"/>
    <x v="0"/>
    <n v="42.75"/>
    <n v="9.5512584201883442E-3"/>
    <x v="1"/>
  </r>
  <r>
    <d v="2007-09-05T00:00:00"/>
    <n v="4479.6000000000004"/>
    <n v="4507.75"/>
    <n v="4458.55"/>
    <n v="4475.8500000000004"/>
    <n v="74049046"/>
    <n v="4253.75"/>
    <x v="13"/>
    <x v="2"/>
    <s v="Wed"/>
    <s v="Sep-2007"/>
    <s v=""/>
    <n v="-3.75"/>
    <n v="-8.3712831502812742E-4"/>
    <x v="0"/>
    <n v="-3.3999999999996362"/>
    <n v="-7.5905564547628203E-4"/>
    <x v="1"/>
  </r>
  <r>
    <d v="2007-09-04T00:00:00"/>
    <n v="4481.55"/>
    <n v="4501.3"/>
    <n v="4460.3999999999996"/>
    <n v="4479.25"/>
    <n v="72596442"/>
    <n v="3803.46"/>
    <x v="13"/>
    <x v="2"/>
    <s v="Tue"/>
    <s v="Sep-2007"/>
    <s v=""/>
    <n v="-2.3000000000001819"/>
    <n v="-5.1321529381579626E-4"/>
    <x v="0"/>
    <n v="4.5"/>
    <n v="1.0056427733392927E-3"/>
    <x v="1"/>
  </r>
  <r>
    <d v="2007-09-03T00:00:00"/>
    <n v="4466.6499999999996"/>
    <n v="4490.55"/>
    <n v="4452.3999999999996"/>
    <n v="4474.75"/>
    <n v="82426744"/>
    <n v="3684.82"/>
    <x v="13"/>
    <x v="2"/>
    <s v="Mon"/>
    <s v="Sep-2007"/>
    <s v=""/>
    <n v="8.1000000000003638"/>
    <n v="1.8134396023866577E-3"/>
    <x v="0"/>
    <n v="10.75"/>
    <n v="2.4081541218637995E-3"/>
    <x v="1"/>
  </r>
  <r>
    <d v="2007-08-31T00:00:00"/>
    <n v="4412.6000000000004"/>
    <n v="4471.3"/>
    <n v="4403"/>
    <n v="4464"/>
    <n v="84522020"/>
    <n v="4506.79"/>
    <x v="13"/>
    <x v="3"/>
    <s v="Fri"/>
    <s v="Aug-2007"/>
    <s v=""/>
    <n v="51.399999999999636"/>
    <n v="1.1648461224674712E-2"/>
    <x v="2"/>
    <n v="51.699999999999818"/>
    <n v="1.1717244974276413E-2"/>
    <x v="0"/>
  </r>
  <r>
    <d v="2007-08-30T00:00:00"/>
    <n v="4360.3500000000004"/>
    <n v="4422.3"/>
    <n v="4359.75"/>
    <n v="4412.3"/>
    <n v="129235436"/>
    <n v="6876.16"/>
    <x v="13"/>
    <x v="3"/>
    <s v="Thu"/>
    <s v="Aug-2007"/>
    <s v="Expiry"/>
    <n v="51.949999999999818"/>
    <n v="1.1914181201050332E-2"/>
    <x v="2"/>
    <n v="53"/>
    <n v="1.2157915261624573E-2"/>
    <x v="0"/>
  </r>
  <r>
    <d v="2007-08-29T00:00:00"/>
    <n v="4317.7"/>
    <n v="4368.6000000000004"/>
    <n v="4226.3500000000004"/>
    <n v="4359.3"/>
    <n v="86795180"/>
    <n v="4948.57"/>
    <x v="13"/>
    <x v="3"/>
    <s v="Wed"/>
    <s v="Aug-2007"/>
    <s v=""/>
    <n v="41.600000000000364"/>
    <n v="9.6347592468213096E-3"/>
    <x v="0"/>
    <n v="38.600000000000364"/>
    <n v="8.9337375888167113E-3"/>
    <x v="1"/>
  </r>
  <r>
    <d v="2007-08-28T00:00:00"/>
    <n v="4302.3999999999996"/>
    <n v="4329.1499999999996"/>
    <n v="4280.6000000000004"/>
    <n v="4320.7"/>
    <n v="64161720"/>
    <n v="3763.78"/>
    <x v="13"/>
    <x v="3"/>
    <s v="Tue"/>
    <s v="Aug-2007"/>
    <s v=""/>
    <n v="18.300000000000182"/>
    <n v="4.2534399404983688E-3"/>
    <x v="0"/>
    <n v="18.099999999999454"/>
    <n v="4.206758704039291E-3"/>
    <x v="1"/>
  </r>
  <r>
    <d v="2007-08-27T00:00:00"/>
    <n v="4193.6000000000004"/>
    <n v="4310"/>
    <n v="4193.6000000000004"/>
    <n v="4302.6000000000004"/>
    <n v="63334364"/>
    <n v="3628.75"/>
    <x v="13"/>
    <x v="3"/>
    <s v="Mon"/>
    <s v="Aug-2007"/>
    <s v=""/>
    <n v="109"/>
    <n v="2.5991987790919494E-2"/>
    <x v="1"/>
    <n v="112.45000000000073"/>
    <n v="2.6836748087777463E-2"/>
    <x v="2"/>
  </r>
  <r>
    <d v="2007-08-24T00:00:00"/>
    <n v="4113.05"/>
    <n v="4201.45"/>
    <n v="4110.05"/>
    <n v="4190.1499999999996"/>
    <n v="63207503"/>
    <n v="3494.02"/>
    <x v="13"/>
    <x v="3"/>
    <s v="Fri"/>
    <s v="Aug-2007"/>
    <s v=""/>
    <n v="77.099999999999454"/>
    <n v="1.8745213406109688E-2"/>
    <x v="2"/>
    <n v="75.199999999999818"/>
    <n v="1.8274827154643392E-2"/>
    <x v="0"/>
  </r>
  <r>
    <d v="2007-08-23T00:00:00"/>
    <n v="4160.1000000000004"/>
    <n v="4249.8500000000004"/>
    <n v="4100.8"/>
    <n v="4114.95"/>
    <n v="94064917"/>
    <n v="5064.67"/>
    <x v="13"/>
    <x v="3"/>
    <s v="Thu"/>
    <s v="Aug-2007"/>
    <s v="Expiry"/>
    <n v="-45.150000000000546"/>
    <n v="-1.0853104492680595E-2"/>
    <x v="2"/>
    <n v="-38.199999999999818"/>
    <n v="-9.1978377857770185E-3"/>
    <x v="1"/>
  </r>
  <r>
    <d v="2007-08-22T00:00:00"/>
    <n v="4081.25"/>
    <n v="4165.7"/>
    <n v="4040.15"/>
    <n v="4153.1499999999996"/>
    <n v="88280495"/>
    <n v="4850.9399999999996"/>
    <x v="13"/>
    <x v="3"/>
    <s v="Wed"/>
    <s v="Aug-2007"/>
    <s v=""/>
    <n v="71.899999999999636"/>
    <n v="1.7617151607963157E-2"/>
    <x v="2"/>
    <n v="78.249999999999545"/>
    <n v="1.9202925225158787E-2"/>
    <x v="0"/>
  </r>
  <r>
    <d v="2007-08-21T00:00:00"/>
    <n v="4209.55"/>
    <n v="4238.1000000000004"/>
    <n v="4058.55"/>
    <n v="4074.9"/>
    <n v="76222185"/>
    <n v="4603.08"/>
    <x v="13"/>
    <x v="3"/>
    <s v="Tue"/>
    <s v="Aug-2007"/>
    <s v=""/>
    <n v="-134.65000000000009"/>
    <n v="-3.19867919373805E-2"/>
    <x v="3"/>
    <n v="-134.15000000000009"/>
    <n v="-3.1871800049892512E-2"/>
    <x v="3"/>
  </r>
  <r>
    <d v="2007-08-20T00:00:00"/>
    <n v="4108.95"/>
    <n v="4262.6000000000004"/>
    <n v="4108.95"/>
    <n v="4209.05"/>
    <n v="68848163"/>
    <n v="4144.18"/>
    <x v="13"/>
    <x v="3"/>
    <s v="Mon"/>
    <s v="Aug-2007"/>
    <s v=""/>
    <n v="100.10000000000036"/>
    <n v="2.4361454872899493E-2"/>
    <x v="1"/>
    <n v="101"/>
    <n v="2.4585874076508318E-2"/>
    <x v="2"/>
  </r>
  <r>
    <d v="2007-08-17T00:00:00"/>
    <n v="4171.1000000000004"/>
    <n v="4171.1000000000004"/>
    <n v="4002.2"/>
    <n v="4108.05"/>
    <n v="136745082"/>
    <n v="7890.52"/>
    <x v="13"/>
    <x v="3"/>
    <s v="Fri"/>
    <s v="Aug-2007"/>
    <s v=""/>
    <n v="-63.050000000000182"/>
    <n v="-1.5115916664668834E-2"/>
    <x v="2"/>
    <n v="-70.550000000000182"/>
    <n v="-1.688364524003259E-2"/>
    <x v="0"/>
  </r>
  <r>
    <d v="2007-08-16T00:00:00"/>
    <n v="4366"/>
    <n v="4366"/>
    <n v="4171.1499999999996"/>
    <n v="4178.6000000000004"/>
    <n v="97455252"/>
    <n v="5647.4"/>
    <x v="13"/>
    <x v="3"/>
    <s v="Thu"/>
    <s v="Aug-2007"/>
    <s v="Expiry"/>
    <n v="-187.39999999999964"/>
    <n v="-4.2922583600549617E-2"/>
    <x v="4"/>
    <n v="-191.59999999999945"/>
    <n v="-4.3842387076106236E-2"/>
    <x v="5"/>
  </r>
  <r>
    <d v="2007-08-14T00:00:00"/>
    <n v="4373.8999999999996"/>
    <n v="4394.3"/>
    <n v="4354.3500000000004"/>
    <n v="4370.2"/>
    <n v="43545272"/>
    <n v="2291.42"/>
    <x v="13"/>
    <x v="3"/>
    <s v="Tue"/>
    <s v="Aug-2007"/>
    <s v=""/>
    <n v="-3.6999999999998181"/>
    <n v="-8.4592697592533403E-4"/>
    <x v="0"/>
    <n v="-3.4499999999998181"/>
    <n v="-7.8881483429168282E-4"/>
    <x v="1"/>
  </r>
  <r>
    <d v="2007-08-13T00:00:00"/>
    <n v="4324.6499999999996"/>
    <n v="4383.8"/>
    <n v="4324.6499999999996"/>
    <n v="4373.6499999999996"/>
    <n v="49978808"/>
    <n v="2859.35"/>
    <x v="13"/>
    <x v="3"/>
    <s v="Mon"/>
    <s v="Aug-2007"/>
    <s v=""/>
    <n v="49"/>
    <n v="1.1330396679500076E-2"/>
    <x v="2"/>
    <n v="40.299999999999272"/>
    <n v="9.2999642309066349E-3"/>
    <x v="1"/>
  </r>
  <r>
    <d v="2007-08-10T00:00:00"/>
    <n v="4393.6000000000004"/>
    <n v="4395.5"/>
    <n v="4239.2"/>
    <n v="4333.3500000000004"/>
    <n v="83430243"/>
    <n v="4970.07"/>
    <x v="13"/>
    <x v="3"/>
    <s v="Fri"/>
    <s v="Aug-2007"/>
    <s v=""/>
    <n v="-60.25"/>
    <n v="-1.3713128186453021E-2"/>
    <x v="2"/>
    <n v="-69.849999999999454"/>
    <n v="-1.5863462936046388E-2"/>
    <x v="0"/>
  </r>
  <r>
    <d v="2007-08-09T00:00:00"/>
    <n v="4462.25"/>
    <n v="4530.05"/>
    <n v="4390.8"/>
    <n v="4403.2"/>
    <n v="79104231"/>
    <n v="4675.71"/>
    <x v="13"/>
    <x v="3"/>
    <s v="Thu"/>
    <s v="Aug-2007"/>
    <s v="Expiry"/>
    <n v="-59.050000000000182"/>
    <n v="-1.3233234354865859E-2"/>
    <x v="2"/>
    <n v="-58.900000000000546"/>
    <n v="-1.3200062750722875E-2"/>
    <x v="0"/>
  </r>
  <r>
    <d v="2007-08-08T00:00:00"/>
    <n v="4357"/>
    <n v="4472.1499999999996"/>
    <n v="4356.75"/>
    <n v="4462.1000000000004"/>
    <n v="68516647"/>
    <n v="4576.75"/>
    <x v="13"/>
    <x v="3"/>
    <s v="Wed"/>
    <s v="Aug-2007"/>
    <s v=""/>
    <n v="105.10000000000036"/>
    <n v="2.4122102364012018E-2"/>
    <x v="1"/>
    <n v="105.75"/>
    <n v="2.4274909040825458E-2"/>
    <x v="2"/>
  </r>
  <r>
    <d v="2007-08-07T00:00:00"/>
    <n v="4341.5"/>
    <n v="4406.3999999999996"/>
    <n v="4341.5"/>
    <n v="4356.3500000000004"/>
    <n v="62908203"/>
    <n v="3906.74"/>
    <x v="13"/>
    <x v="3"/>
    <s v="Tue"/>
    <s v="Aug-2007"/>
    <s v=""/>
    <n v="14.850000000000364"/>
    <n v="3.4204767937349679E-3"/>
    <x v="0"/>
    <n v="16.850000000000364"/>
    <n v="3.8829358220994039E-3"/>
    <x v="1"/>
  </r>
  <r>
    <d v="2007-08-06T00:00:00"/>
    <n v="4404.05"/>
    <n v="4404.05"/>
    <n v="4267.1499999999996"/>
    <n v="4339.5"/>
    <n v="64266652"/>
    <n v="3947.46"/>
    <x v="13"/>
    <x v="3"/>
    <s v="Mon"/>
    <s v="Aug-2007"/>
    <s v=""/>
    <n v="-64.550000000000182"/>
    <n v="-1.4656963476799805E-2"/>
    <x v="2"/>
    <n v="-62.050000000000182"/>
    <n v="-1.4097306630618801E-2"/>
    <x v="0"/>
  </r>
  <r>
    <d v="2007-08-03T00:00:00"/>
    <n v="4355.75"/>
    <n v="4428.1000000000004"/>
    <n v="4355.75"/>
    <n v="4401.55"/>
    <n v="63323143"/>
    <n v="3527.53"/>
    <x v="13"/>
    <x v="3"/>
    <s v="Fri"/>
    <s v="Aug-2007"/>
    <s v=""/>
    <n v="45.800000000000182"/>
    <n v="1.0514836710095891E-2"/>
    <x v="2"/>
    <n v="45.199999999999818"/>
    <n v="1.0375658521468618E-2"/>
    <x v="0"/>
  </r>
  <r>
    <d v="2007-08-02T00:00:00"/>
    <n v="4356.3500000000004"/>
    <n v="4399.75"/>
    <n v="4327"/>
    <n v="4356.3500000000004"/>
    <n v="71160531"/>
    <n v="4247.18"/>
    <x v="13"/>
    <x v="3"/>
    <s v="Thu"/>
    <s v="Aug-2007"/>
    <s v="Expiry"/>
    <n v="0"/>
    <n v="0"/>
    <x v="9"/>
    <n v="10.5"/>
    <n v="2.4160981165939916E-3"/>
    <x v="1"/>
  </r>
  <r>
    <d v="2007-08-01T00:00:00"/>
    <n v="4528.8500000000004"/>
    <n v="4532.8999999999996"/>
    <n v="4339.75"/>
    <n v="4345.8500000000004"/>
    <n v="104901731"/>
    <n v="6263.7"/>
    <x v="13"/>
    <x v="3"/>
    <s v="Wed"/>
    <s v="Aug-2007"/>
    <s v=""/>
    <n v="-183"/>
    <n v="-4.0407608995661148E-2"/>
    <x v="4"/>
    <n v="-183"/>
    <n v="-4.0407608995661148E-2"/>
    <x v="5"/>
  </r>
  <r>
    <d v="2007-07-31T00:00:00"/>
    <n v="4444.25"/>
    <n v="4534.2"/>
    <n v="4432.8500000000004"/>
    <n v="4528.8500000000004"/>
    <n v="84428945"/>
    <n v="5354.43"/>
    <x v="13"/>
    <x v="4"/>
    <s v="Tue"/>
    <s v="Jul-2007"/>
    <s v=""/>
    <n v="84.600000000000364"/>
    <n v="1.9035832817685856E-2"/>
    <x v="2"/>
    <n v="88.800000000000182"/>
    <n v="1.9999774777311106E-2"/>
    <x v="0"/>
  </r>
  <r>
    <d v="2007-07-30T00:00:00"/>
    <n v="4442.3500000000004"/>
    <n v="4493.05"/>
    <n v="4403.7"/>
    <n v="4440.05"/>
    <n v="95133545"/>
    <n v="5036.25"/>
    <x v="13"/>
    <x v="4"/>
    <s v="Mon"/>
    <s v="Jul-2007"/>
    <s v=""/>
    <n v="-2.3000000000001819"/>
    <n v="-5.177439868538458E-4"/>
    <x v="0"/>
    <n v="-5.1499999999996362"/>
    <n v="-1.1585530459821013E-3"/>
    <x v="1"/>
  </r>
  <r>
    <d v="2007-07-27T00:00:00"/>
    <n v="4618.6499999999996"/>
    <n v="4618.8999999999996"/>
    <n v="4424.25"/>
    <n v="4445.2"/>
    <n v="137904339"/>
    <n v="8019.26"/>
    <x v="13"/>
    <x v="4"/>
    <s v="Fri"/>
    <s v="Jul-2007"/>
    <s v=""/>
    <n v="-173.44999999999982"/>
    <n v="-3.7554263691771367E-2"/>
    <x v="3"/>
    <n v="-174.60000000000036"/>
    <n v="-3.7793843889345938E-2"/>
    <x v="3"/>
  </r>
  <r>
    <d v="2007-07-26T00:00:00"/>
    <n v="4593.1000000000004"/>
    <n v="4624.3"/>
    <n v="4570.8"/>
    <n v="4619.8"/>
    <n v="129054845"/>
    <n v="7239.43"/>
    <x v="13"/>
    <x v="4"/>
    <s v="Thu"/>
    <s v="Jul-2007"/>
    <s v="Expiry"/>
    <n v="26.699999999999818"/>
    <n v="5.8130674272277583E-3"/>
    <x v="0"/>
    <n v="31.100000000000364"/>
    <n v="6.7775186872099649E-3"/>
    <x v="1"/>
  </r>
  <r>
    <d v="2007-07-25T00:00:00"/>
    <n v="4620.5"/>
    <n v="4620.5"/>
    <n v="4555.8"/>
    <n v="4588.7"/>
    <n v="108683665"/>
    <n v="5402.74"/>
    <x v="13"/>
    <x v="4"/>
    <s v="Wed"/>
    <s v="Jul-2007"/>
    <s v=""/>
    <n v="-31.800000000000182"/>
    <n v="-6.8823720376583013E-3"/>
    <x v="0"/>
    <n v="-32.050000000000182"/>
    <n v="-6.9361034464102541E-3"/>
    <x v="1"/>
  </r>
  <r>
    <d v="2007-07-24T00:00:00"/>
    <n v="4620.05"/>
    <n v="4647.95"/>
    <n v="4609.75"/>
    <n v="4620.75"/>
    <n v="82215745"/>
    <n v="4981.93"/>
    <x v="13"/>
    <x v="4"/>
    <s v="Tue"/>
    <s v="Jul-2007"/>
    <s v=""/>
    <n v="0.6999999999998181"/>
    <n v="1.5151351175849136E-4"/>
    <x v="0"/>
    <n v="1.3999999999996362"/>
    <n v="3.0307294316292036E-4"/>
    <x v="1"/>
  </r>
  <r>
    <d v="2007-07-23T00:00:00"/>
    <n v="4564.25"/>
    <n v="4628.45"/>
    <n v="4547.2"/>
    <n v="4619.3500000000004"/>
    <n v="78303529"/>
    <n v="4644.71"/>
    <x v="13"/>
    <x v="4"/>
    <s v="Mon"/>
    <s v="Jul-2007"/>
    <s v=""/>
    <n v="55.100000000000364"/>
    <n v="1.2072081941173329E-2"/>
    <x v="2"/>
    <n v="53.300000000000182"/>
    <n v="1.1673109142475484E-2"/>
    <x v="0"/>
  </r>
  <r>
    <d v="2007-07-20T00:00:00"/>
    <n v="4563.75"/>
    <n v="4600.8"/>
    <n v="4553.8"/>
    <n v="4566.05"/>
    <n v="90691447"/>
    <n v="5464.2"/>
    <x v="13"/>
    <x v="4"/>
    <s v="Fri"/>
    <s v="Jul-2007"/>
    <s v=""/>
    <n v="2.3000000000001819"/>
    <n v="5.0397151465355944E-4"/>
    <x v="0"/>
    <n v="3.9499999999998181"/>
    <n v="8.6582933298257774E-4"/>
    <x v="1"/>
  </r>
  <r>
    <d v="2007-07-19T00:00:00"/>
    <n v="4500.3500000000004"/>
    <n v="4573"/>
    <n v="4496.2"/>
    <n v="4562.1000000000004"/>
    <n v="84358586"/>
    <n v="5026.26"/>
    <x v="13"/>
    <x v="4"/>
    <s v="Thu"/>
    <s v="Jul-2007"/>
    <s v="Expiry"/>
    <n v="61.75"/>
    <n v="1.3721155021276122E-2"/>
    <x v="2"/>
    <n v="62.550000000000182"/>
    <n v="1.3901390139013941E-2"/>
    <x v="0"/>
  </r>
  <r>
    <d v="2007-07-18T00:00:00"/>
    <n v="4498.6499999999996"/>
    <n v="4510.8"/>
    <n v="4452.8500000000004"/>
    <n v="4499.55"/>
    <n v="78605118"/>
    <n v="3999.76"/>
    <x v="13"/>
    <x v="4"/>
    <s v="Wed"/>
    <s v="Jul-2007"/>
    <s v=""/>
    <n v="0.9000000000005457"/>
    <n v="2.0006001800552294E-4"/>
    <x v="0"/>
    <n v="2.8000000000001819"/>
    <n v="6.2267192972706551E-4"/>
    <x v="1"/>
  </r>
  <r>
    <d v="2007-07-17T00:00:00"/>
    <n v="4497.1000000000004"/>
    <n v="4550.25"/>
    <n v="4488.25"/>
    <n v="4496.75"/>
    <n v="99221022"/>
    <n v="4753.3900000000003"/>
    <x v="13"/>
    <x v="4"/>
    <s v="Tue"/>
    <s v="Jul-2007"/>
    <s v=""/>
    <n v="-0.3500000000003638"/>
    <n v="-7.7827933557262188E-5"/>
    <x v="0"/>
    <n v="-15.399999999999636"/>
    <n v="-3.4130071030439232E-3"/>
    <x v="1"/>
  </r>
  <r>
    <d v="2007-07-16T00:00:00"/>
    <n v="4505.95"/>
    <n v="4521.8500000000004"/>
    <n v="4495.95"/>
    <n v="4512.1499999999996"/>
    <n v="102224299"/>
    <n v="4647.83"/>
    <x v="13"/>
    <x v="4"/>
    <s v="Mon"/>
    <s v="Jul-2007"/>
    <s v=""/>
    <n v="6.1999999999998181"/>
    <n v="1.375958454931772E-3"/>
    <x v="0"/>
    <n v="7.5999999999994543"/>
    <n v="1.6871829594519883E-3"/>
    <x v="1"/>
  </r>
  <r>
    <d v="2007-07-13T00:00:00"/>
    <n v="4446.3999999999996"/>
    <n v="4513.8999999999996"/>
    <n v="4446.05"/>
    <n v="4504.55"/>
    <n v="126861025"/>
    <n v="6299.18"/>
    <x v="13"/>
    <x v="4"/>
    <s v="Fri"/>
    <s v="Jul-2007"/>
    <s v=""/>
    <n v="58.150000000000546"/>
    <n v="1.3077995681900087E-2"/>
    <x v="2"/>
    <n v="58.400000000000546"/>
    <n v="1.3134959459307614E-2"/>
    <x v="0"/>
  </r>
  <r>
    <d v="2007-07-12T00:00:00"/>
    <n v="4388.05"/>
    <n v="4451.95"/>
    <n v="4387.05"/>
    <n v="4446.1499999999996"/>
    <n v="94804490"/>
    <n v="4608.37"/>
    <x v="13"/>
    <x v="4"/>
    <s v="Thu"/>
    <s v="Jul-2007"/>
    <s v="Expiry"/>
    <n v="58.099999999999454"/>
    <n v="1.324050546370243E-2"/>
    <x v="2"/>
    <n v="59"/>
    <n v="1.3448366251438863E-2"/>
    <x v="0"/>
  </r>
  <r>
    <d v="2007-07-11T00:00:00"/>
    <n v="4403.8"/>
    <n v="4411.45"/>
    <n v="4344.7"/>
    <n v="4387.1499999999996"/>
    <n v="78074214"/>
    <n v="4247.71"/>
    <x v="13"/>
    <x v="4"/>
    <s v="Wed"/>
    <s v="Jul-2007"/>
    <s v=""/>
    <n v="-16.650000000000546"/>
    <n v="-3.7808256505746274E-3"/>
    <x v="0"/>
    <n v="-18.900000000000546"/>
    <n v="-4.2895564053972478E-3"/>
    <x v="1"/>
  </r>
  <r>
    <d v="2007-07-10T00:00:00"/>
    <n v="4419.1000000000004"/>
    <n v="4434.45"/>
    <n v="4393"/>
    <n v="4406.05"/>
    <n v="73279845"/>
    <n v="4044.41"/>
    <x v="13"/>
    <x v="4"/>
    <s v="Tue"/>
    <s v="Jul-2007"/>
    <s v=""/>
    <n v="-13.050000000000182"/>
    <n v="-2.9530899957005228E-3"/>
    <x v="0"/>
    <n v="-13.349999999999454"/>
    <n v="-3.0207720505044701E-3"/>
    <x v="1"/>
  </r>
  <r>
    <d v="2007-07-09T00:00:00"/>
    <n v="4385.45"/>
    <n v="4427.55"/>
    <n v="4385.45"/>
    <n v="4419.3999999999996"/>
    <n v="60169572"/>
    <n v="3581.93"/>
    <x v="13"/>
    <x v="4"/>
    <s v="Mon"/>
    <s v="Jul-2007"/>
    <s v=""/>
    <n v="33.949999999999818"/>
    <n v="7.7415088531393172E-3"/>
    <x v="0"/>
    <n v="34.549999999999272"/>
    <n v="7.879402944228257E-3"/>
    <x v="1"/>
  </r>
  <r>
    <d v="2007-07-06T00:00:00"/>
    <n v="4353.1000000000004"/>
    <n v="4411"/>
    <n v="4304"/>
    <n v="4384.8500000000004"/>
    <n v="84077477"/>
    <n v="4758.87"/>
    <x v="13"/>
    <x v="4"/>
    <s v="Fri"/>
    <s v="Jul-2007"/>
    <s v=""/>
    <n v="31.75"/>
    <n v="7.2936527991546247E-3"/>
    <x v="0"/>
    <n v="30.900000000000546"/>
    <n v="7.0970038700491614E-3"/>
    <x v="1"/>
  </r>
  <r>
    <d v="2007-07-05T00:00:00"/>
    <n v="4359.2"/>
    <n v="4378.55"/>
    <n v="4311.8"/>
    <n v="4353.95"/>
    <n v="64671779"/>
    <n v="3799.4"/>
    <x v="13"/>
    <x v="4"/>
    <s v="Thu"/>
    <s v="Jul-2007"/>
    <s v="Expiry"/>
    <n v="-5.25"/>
    <n v="-1.2043494219122774E-3"/>
    <x v="0"/>
    <n v="-5.3500000000003638"/>
    <n v="-1.2272612575414319E-3"/>
    <x v="1"/>
  </r>
  <r>
    <d v="2007-07-04T00:00:00"/>
    <n v="4358.25"/>
    <n v="4386.45"/>
    <n v="4342"/>
    <n v="4359.3"/>
    <n v="62524977"/>
    <n v="3528.45"/>
    <x v="13"/>
    <x v="4"/>
    <s v="Wed"/>
    <s v="Jul-2007"/>
    <s v=""/>
    <n v="1.0500000000001819"/>
    <n v="2.4092238857343701E-4"/>
    <x v="0"/>
    <n v="1.75"/>
    <n v="4.0160181753508278E-4"/>
    <x v="1"/>
  </r>
  <r>
    <d v="2007-07-03T00:00:00"/>
    <n v="4315.05"/>
    <n v="4363.3500000000004"/>
    <n v="4313.55"/>
    <n v="4357.55"/>
    <n v="60061503"/>
    <n v="3454.26"/>
    <x v="13"/>
    <x v="4"/>
    <s v="Tue"/>
    <s v="Jul-2007"/>
    <s v=""/>
    <n v="42.5"/>
    <n v="9.8492485602716066E-3"/>
    <x v="0"/>
    <n v="43.800000000000182"/>
    <n v="1.0153578672848492E-2"/>
    <x v="0"/>
  </r>
  <r>
    <d v="2007-07-02T00:00:00"/>
    <n v="4318.3999999999996"/>
    <n v="4346.75"/>
    <n v="4305.45"/>
    <n v="4313.75"/>
    <n v="64709910"/>
    <n v="3487.02"/>
    <x v="13"/>
    <x v="4"/>
    <s v="Mon"/>
    <s v="Jul-2007"/>
    <s v=""/>
    <n v="-4.6499999999996362"/>
    <n v="-1.0767876991477484E-3"/>
    <x v="0"/>
    <n v="-4.5500000000001819"/>
    <n v="-1.0536553736424476E-3"/>
    <x v="1"/>
  </r>
  <r>
    <d v="2007-06-29T00:00:00"/>
    <n v="4282.3999999999996"/>
    <n v="4321.3500000000004"/>
    <n v="4280.95"/>
    <n v="4318.3"/>
    <n v="72628435"/>
    <n v="4423.22"/>
    <x v="13"/>
    <x v="5"/>
    <s v="Fri"/>
    <s v="Jun-2007"/>
    <s v=""/>
    <n v="35.900000000000546"/>
    <n v="8.3831496357184166E-3"/>
    <x v="0"/>
    <n v="36.300000000000182"/>
    <n v="8.4773470340962585E-3"/>
    <x v="1"/>
  </r>
  <r>
    <d v="2007-06-28T00:00:00"/>
    <n v="4263.8999999999996"/>
    <n v="4291.3999999999996"/>
    <n v="4256.8999999999996"/>
    <n v="4282"/>
    <n v="117441740"/>
    <n v="5177.41"/>
    <x v="13"/>
    <x v="5"/>
    <s v="Thu"/>
    <s v="Jun-2007"/>
    <s v="Expiry"/>
    <n v="18.100000000000364"/>
    <n v="4.244940078332129E-3"/>
    <x v="0"/>
    <n v="18.050000000000182"/>
    <n v="4.2331640849447537E-3"/>
    <x v="1"/>
  </r>
  <r>
    <d v="2007-06-27T00:00:00"/>
    <n v="4286.2"/>
    <n v="4294.2"/>
    <n v="4255.25"/>
    <n v="4263.95"/>
    <n v="77203717"/>
    <n v="3335.55"/>
    <x v="13"/>
    <x v="5"/>
    <s v="Wed"/>
    <s v="Jun-2007"/>
    <s v=""/>
    <n v="-22.25"/>
    <n v="-5.1910783444542958E-3"/>
    <x v="0"/>
    <n v="-21.75"/>
    <n v="-5.0750169167230559E-3"/>
    <x v="1"/>
  </r>
  <r>
    <d v="2007-06-26T00:00:00"/>
    <n v="4259.3999999999996"/>
    <n v="4296.1499999999996"/>
    <n v="4250.1000000000004"/>
    <n v="4285.7"/>
    <n v="79271798"/>
    <n v="3201.08"/>
    <x v="13"/>
    <x v="5"/>
    <s v="Tue"/>
    <s v="Jun-2007"/>
    <s v=""/>
    <n v="26.300000000000182"/>
    <n v="6.1745785791426453E-3"/>
    <x v="0"/>
    <n v="26.300000000000182"/>
    <n v="6.1745785791426453E-3"/>
    <x v="1"/>
  </r>
  <r>
    <d v="2007-06-25T00:00:00"/>
    <n v="4251.3999999999996"/>
    <n v="4264.25"/>
    <n v="4236.3"/>
    <n v="4259.3999999999996"/>
    <n v="76162914"/>
    <n v="3490.6"/>
    <x v="13"/>
    <x v="5"/>
    <s v="Mon"/>
    <s v="Jun-2007"/>
    <s v=""/>
    <n v="8"/>
    <n v="1.8817330761631463E-3"/>
    <x v="0"/>
    <n v="7.3499999999994543"/>
    <n v="1.728577980033032E-3"/>
    <x v="1"/>
  </r>
  <r>
    <d v="2007-06-22T00:00:00"/>
    <n v="4267.55"/>
    <n v="4278.8500000000004"/>
    <n v="4242.5"/>
    <n v="4252.05"/>
    <n v="66686692"/>
    <n v="3525.94"/>
    <x v="13"/>
    <x v="5"/>
    <s v="Fri"/>
    <s v="Jun-2007"/>
    <s v=""/>
    <n v="-15.5"/>
    <n v="-3.632060549964265E-3"/>
    <x v="0"/>
    <n v="-15.349999999999454"/>
    <n v="-3.5970380090920599E-3"/>
    <x v="1"/>
  </r>
  <r>
    <d v="2007-06-21T00:00:00"/>
    <n v="4248.6499999999996"/>
    <n v="4275.3500000000004"/>
    <n v="4220.1000000000004"/>
    <n v="4267.3999999999996"/>
    <n v="71847492"/>
    <n v="3911.35"/>
    <x v="13"/>
    <x v="5"/>
    <s v="Thu"/>
    <s v="Jun-2007"/>
    <s v="Expiry"/>
    <n v="18.75"/>
    <n v="4.413166535252375E-3"/>
    <x v="0"/>
    <n v="18.75"/>
    <n v="4.413166535252375E-3"/>
    <x v="1"/>
  </r>
  <r>
    <d v="2007-06-20T00:00:00"/>
    <n v="4214.3"/>
    <n v="4257"/>
    <n v="4214.3"/>
    <n v="4248.6499999999996"/>
    <n v="66195436"/>
    <n v="3687.78"/>
    <x v="13"/>
    <x v="5"/>
    <s v="Wed"/>
    <s v="Jun-2007"/>
    <s v=""/>
    <n v="34.349999999999454"/>
    <n v="8.1508198277292672E-3"/>
    <x v="0"/>
    <n v="34.349999999999454"/>
    <n v="8.1508198277292672E-3"/>
    <x v="1"/>
  </r>
  <r>
    <d v="2007-06-19T00:00:00"/>
    <n v="4143.8500000000004"/>
    <n v="4222.3999999999996"/>
    <n v="4136.1499999999996"/>
    <n v="4214.3"/>
    <n v="56324333"/>
    <n v="3172.82"/>
    <x v="13"/>
    <x v="5"/>
    <s v="Tue"/>
    <s v="Jun-2007"/>
    <s v=""/>
    <n v="70.449999999999818"/>
    <n v="1.7001098012717597E-2"/>
    <x v="2"/>
    <n v="67.199999999999818"/>
    <n v="1.6204094427431173E-2"/>
    <x v="0"/>
  </r>
  <r>
    <d v="2007-06-18T00:00:00"/>
    <n v="4177"/>
    <n v="4208.1499999999996"/>
    <n v="4140.25"/>
    <n v="4147.1000000000004"/>
    <n v="51604532"/>
    <n v="2726.28"/>
    <x v="13"/>
    <x v="5"/>
    <s v="Mon"/>
    <s v="Jun-2007"/>
    <s v=""/>
    <n v="-29.899999999999636"/>
    <n v="-7.1582475460856207E-3"/>
    <x v="0"/>
    <n v="-24.349999999999454"/>
    <n v="-5.8372987809992821E-3"/>
    <x v="1"/>
  </r>
  <r>
    <d v="2007-06-15T00:00:00"/>
    <n v="4186.3999999999996"/>
    <n v="4209.45"/>
    <n v="4153.7"/>
    <n v="4171.45"/>
    <n v="63381900"/>
    <n v="3221.92"/>
    <x v="13"/>
    <x v="5"/>
    <s v="Fri"/>
    <s v="Jun-2007"/>
    <s v=""/>
    <n v="-14.949999999999818"/>
    <n v="-3.5710873304031672E-3"/>
    <x v="0"/>
    <n v="1.4499999999998181"/>
    <n v="3.4772182254192281E-4"/>
    <x v="1"/>
  </r>
  <r>
    <d v="2007-06-14T00:00:00"/>
    <n v="4113.2"/>
    <n v="4174.05"/>
    <n v="4112.8500000000004"/>
    <n v="4170"/>
    <n v="62857867"/>
    <n v="3306.45"/>
    <x v="13"/>
    <x v="5"/>
    <s v="Thu"/>
    <s v="Jun-2007"/>
    <s v="Expiry"/>
    <n v="56.800000000000182"/>
    <n v="1.380919964990766E-2"/>
    <x v="2"/>
    <n v="56.949999999999818"/>
    <n v="1.384617254835215E-2"/>
    <x v="0"/>
  </r>
  <r>
    <d v="2007-06-13T00:00:00"/>
    <n v="4155.2"/>
    <n v="4161.8"/>
    <n v="4102.95"/>
    <n v="4113.05"/>
    <n v="64074203"/>
    <n v="3287.71"/>
    <x v="13"/>
    <x v="5"/>
    <s v="Wed"/>
    <s v="Jun-2007"/>
    <s v=""/>
    <n v="-42.149999999999636"/>
    <n v="-1.0143916056988746E-2"/>
    <x v="2"/>
    <n v="-42.149999999999636"/>
    <n v="-1.0143916056988746E-2"/>
    <x v="0"/>
  </r>
  <r>
    <d v="2007-06-12T00:00:00"/>
    <n v="4139.7"/>
    <n v="4166.8500000000004"/>
    <n v="4100.8"/>
    <n v="4155.2"/>
    <n v="74344690"/>
    <n v="3659.97"/>
    <x v="13"/>
    <x v="5"/>
    <s v="Tue"/>
    <s v="Jun-2007"/>
    <s v=""/>
    <n v="15.5"/>
    <n v="3.7442326738652562E-3"/>
    <x v="0"/>
    <n v="9.5999999999994543"/>
    <n v="2.3157082207640521E-3"/>
    <x v="1"/>
  </r>
  <r>
    <d v="2007-06-11T00:00:00"/>
    <n v="4183.75"/>
    <n v="4205.2"/>
    <n v="4134.95"/>
    <n v="4145.6000000000004"/>
    <n v="82508456"/>
    <n v="3650.49"/>
    <x v="13"/>
    <x v="5"/>
    <s v="Mon"/>
    <s v="Jun-2007"/>
    <s v=""/>
    <n v="-38.149999999999636"/>
    <n v="-9.1186136838959393E-3"/>
    <x v="0"/>
    <n v="0.6000000000003638"/>
    <n v="1.4475271411347739E-4"/>
    <x v="1"/>
  </r>
  <r>
    <d v="2007-06-08T00:00:00"/>
    <n v="4179.5"/>
    <n v="4195.1499999999996"/>
    <n v="4126.1000000000004"/>
    <n v="4145"/>
    <n v="104593779"/>
    <n v="5337.22"/>
    <x v="13"/>
    <x v="5"/>
    <s v="Fri"/>
    <s v="Jun-2007"/>
    <s v=""/>
    <n v="-34.5"/>
    <n v="-8.2545759062088771E-3"/>
    <x v="0"/>
    <n v="-34.5"/>
    <n v="-8.2545759062088771E-3"/>
    <x v="1"/>
  </r>
  <r>
    <d v="2007-06-07T00:00:00"/>
    <n v="4197.6000000000004"/>
    <n v="4230.05"/>
    <n v="4130.5"/>
    <n v="4179.5"/>
    <n v="85897072"/>
    <n v="4096.82"/>
    <x v="13"/>
    <x v="5"/>
    <s v="Thu"/>
    <s v="Jun-2007"/>
    <s v="Expiry"/>
    <n v="-18.100000000000364"/>
    <n v="-4.3119878025539267E-3"/>
    <x v="0"/>
    <n v="-18.75"/>
    <n v="-4.4661466087060082E-3"/>
    <x v="1"/>
  </r>
  <r>
    <d v="2007-06-06T00:00:00"/>
    <n v="4285.75"/>
    <n v="4324.1000000000004"/>
    <n v="4190.95"/>
    <n v="4198.25"/>
    <n v="83487572"/>
    <n v="4037.35"/>
    <x v="13"/>
    <x v="5"/>
    <s v="Wed"/>
    <s v="Jun-2007"/>
    <s v=""/>
    <n v="-87.5"/>
    <n v="-2.0416496529195589E-2"/>
    <x v="1"/>
    <n v="-86.399999999999636"/>
    <n v="-2.0165007643564735E-2"/>
    <x v="2"/>
  </r>
  <r>
    <d v="2007-06-05T00:00:00"/>
    <n v="4268.8999999999996"/>
    <n v="4292.5"/>
    <n v="4249.1000000000004"/>
    <n v="4284.6499999999996"/>
    <n v="77453933"/>
    <n v="3585.98"/>
    <x v="13"/>
    <x v="5"/>
    <s v="Tue"/>
    <s v="Jun-2007"/>
    <s v=""/>
    <n v="15.75"/>
    <n v="3.6894750404085365E-3"/>
    <x v="0"/>
    <n v="17.599999999999454"/>
    <n v="4.1246294278247161E-3"/>
    <x v="1"/>
  </r>
  <r>
    <d v="2007-06-04T00:00:00"/>
    <n v="4300.7"/>
    <n v="4362.95"/>
    <n v="4256.45"/>
    <n v="4267.05"/>
    <n v="81067590"/>
    <n v="3405.67"/>
    <x v="13"/>
    <x v="5"/>
    <s v="Mon"/>
    <s v="Jun-2007"/>
    <s v=""/>
    <n v="-33.649999999999636"/>
    <n v="-7.824307670844197E-3"/>
    <x v="0"/>
    <n v="-30"/>
    <n v="-6.9815338429853038E-3"/>
    <x v="1"/>
  </r>
  <r>
    <d v="2007-06-01T00:00:00"/>
    <n v="4296.05"/>
    <n v="4325.8"/>
    <n v="4288.55"/>
    <n v="4297.05"/>
    <n v="73330395"/>
    <n v="3665.42"/>
    <x v="13"/>
    <x v="5"/>
    <s v="Fri"/>
    <s v="Jun-2007"/>
    <s v=""/>
    <n v="1"/>
    <n v="2.3277196494454207E-4"/>
    <x v="0"/>
    <n v="1.25"/>
    <n v="2.9098188928721076E-4"/>
    <x v="1"/>
  </r>
  <r>
    <d v="2007-05-31T00:00:00"/>
    <n v="4250.25"/>
    <n v="4306.75"/>
    <n v="4250.25"/>
    <n v="4295.8"/>
    <n v="105631422"/>
    <n v="4960.8599999999997"/>
    <x v="13"/>
    <x v="6"/>
    <s v="Thu"/>
    <s v="May-2007"/>
    <s v="Expiry"/>
    <n v="45.550000000000182"/>
    <n v="1.0717016646079686E-2"/>
    <x v="2"/>
    <n v="46.150000000000546"/>
    <n v="1.085971785911794E-2"/>
    <x v="0"/>
  </r>
  <r>
    <d v="2007-05-30T00:00:00"/>
    <n v="4292.7"/>
    <n v="4301.6000000000004"/>
    <n v="4241.3500000000004"/>
    <n v="4249.6499999999996"/>
    <n v="88198865"/>
    <n v="5019.21"/>
    <x v="13"/>
    <x v="6"/>
    <s v="Wed"/>
    <s v="May-2007"/>
    <s v=""/>
    <n v="-43.050000000000182"/>
    <n v="-1.0028653295128982E-2"/>
    <x v="2"/>
    <n v="-43.600000000000364"/>
    <n v="-1.01554766202761E-2"/>
    <x v="0"/>
  </r>
  <r>
    <d v="2007-05-29T00:00:00"/>
    <n v="4257.6000000000004"/>
    <n v="4298.8500000000004"/>
    <n v="4248.8999999999996"/>
    <n v="4293.25"/>
    <n v="70929391"/>
    <n v="3797.57"/>
    <x v="13"/>
    <x v="6"/>
    <s v="Tue"/>
    <s v="May-2007"/>
    <s v=""/>
    <n v="35.649999999999636"/>
    <n v="8.3732619316045729E-3"/>
    <x v="0"/>
    <n v="36.699999999999818"/>
    <n v="8.6220060847399457E-3"/>
    <x v="1"/>
  </r>
  <r>
    <d v="2007-05-28T00:00:00"/>
    <n v="4248.3500000000004"/>
    <n v="4295.6000000000004"/>
    <n v="4242.8"/>
    <n v="4256.55"/>
    <n v="82687609"/>
    <n v="3524.29"/>
    <x v="13"/>
    <x v="6"/>
    <s v="Mon"/>
    <s v="May-2007"/>
    <s v=""/>
    <n v="8.1999999999998181"/>
    <n v="1.9301611213764914E-3"/>
    <x v="0"/>
    <n v="8.4000000000005457"/>
    <n v="1.9773313089228362E-3"/>
    <x v="1"/>
  </r>
  <r>
    <d v="2007-05-25T00:00:00"/>
    <n v="4197.8500000000004"/>
    <n v="4256.3999999999996"/>
    <n v="4141.3500000000004"/>
    <n v="4248.1499999999996"/>
    <n v="87574680"/>
    <n v="4590.2700000000004"/>
    <x v="13"/>
    <x v="6"/>
    <s v="Fri"/>
    <s v="May-2007"/>
    <s v=""/>
    <n v="50.299999999999272"/>
    <n v="1.1982324285050507E-2"/>
    <x v="2"/>
    <n v="43.25"/>
    <n v="1.0285619158600681E-2"/>
    <x v="0"/>
  </r>
  <r>
    <d v="2007-05-24T00:00:00"/>
    <n v="4246.2"/>
    <n v="4250.8500000000004"/>
    <n v="4189.05"/>
    <n v="4204.8999999999996"/>
    <n v="79985272"/>
    <n v="4033.72"/>
    <x v="13"/>
    <x v="6"/>
    <s v="Thu"/>
    <s v="May-2007"/>
    <s v="Expiry"/>
    <n v="-41.300000000000182"/>
    <n v="-9.7263435542367729E-3"/>
    <x v="0"/>
    <n v="-41.300000000000182"/>
    <n v="-9.7263435542367729E-3"/>
    <x v="1"/>
  </r>
  <r>
    <d v="2007-05-23T00:00:00"/>
    <n v="4279.6000000000004"/>
    <n v="4291.3999999999996"/>
    <n v="4231.05"/>
    <n v="4246.2"/>
    <n v="84529936"/>
    <n v="4384.41"/>
    <x v="13"/>
    <x v="6"/>
    <s v="Wed"/>
    <s v="May-2007"/>
    <s v=""/>
    <n v="-33.400000000000546"/>
    <n v="-7.804467707262488E-3"/>
    <x v="0"/>
    <n v="-31.900000000000546"/>
    <n v="-7.4565811925856205E-3"/>
    <x v="1"/>
  </r>
  <r>
    <d v="2007-05-22T00:00:00"/>
    <n v="4263.1000000000004"/>
    <n v="4281.6000000000004"/>
    <n v="4234.1000000000004"/>
    <n v="4278.1000000000004"/>
    <n v="85013484"/>
    <n v="4887.78"/>
    <x v="13"/>
    <x v="6"/>
    <s v="Tue"/>
    <s v="May-2007"/>
    <s v=""/>
    <n v="15"/>
    <n v="3.5185663015176744E-3"/>
    <x v="0"/>
    <n v="17.200000000000728"/>
    <n v="4.0367058602644341E-3"/>
    <x v="1"/>
  </r>
  <r>
    <d v="2007-05-21T00:00:00"/>
    <n v="4217.6499999999996"/>
    <n v="4269.3500000000004"/>
    <n v="4217.55"/>
    <n v="4260.8999999999996"/>
    <n v="92776373"/>
    <n v="4309.29"/>
    <x v="13"/>
    <x v="6"/>
    <s v="Mon"/>
    <s v="May-2007"/>
    <s v=""/>
    <n v="43.25"/>
    <n v="1.0254525624459119E-2"/>
    <x v="2"/>
    <n v="46.399999999999636"/>
    <n v="1.1009609680863598E-2"/>
    <x v="0"/>
  </r>
  <r>
    <d v="2007-05-18T00:00:00"/>
    <n v="4216.5"/>
    <n v="4228.45"/>
    <n v="4177"/>
    <n v="4214.5"/>
    <n v="68771304"/>
    <n v="3960.85"/>
    <x v="13"/>
    <x v="6"/>
    <s v="Fri"/>
    <s v="May-2007"/>
    <s v=""/>
    <n v="-2"/>
    <n v="-4.7432704849994069E-4"/>
    <x v="0"/>
    <n v="-5.0500000000001819"/>
    <n v="-1.1968100863836621E-3"/>
    <x v="1"/>
  </r>
  <r>
    <d v="2007-05-17T00:00:00"/>
    <n v="4172.1000000000004"/>
    <n v="4232.45"/>
    <n v="4172.1000000000004"/>
    <n v="4219.55"/>
    <n v="92236562"/>
    <n v="5138.95"/>
    <x v="13"/>
    <x v="6"/>
    <s v="Thu"/>
    <s v="May-2007"/>
    <s v="Expiry"/>
    <n v="47.449999999999818"/>
    <n v="1.1373169387119152E-2"/>
    <x v="2"/>
    <n v="48.600000000000364"/>
    <n v="1.1652021721670212E-2"/>
    <x v="0"/>
  </r>
  <r>
    <d v="2007-05-16T00:00:00"/>
    <n v="4125.3999999999996"/>
    <n v="4181"/>
    <n v="4113.05"/>
    <n v="4170.95"/>
    <n v="87122564"/>
    <n v="4499.51"/>
    <x v="13"/>
    <x v="6"/>
    <s v="Wed"/>
    <s v="May-2007"/>
    <s v=""/>
    <n v="45.550000000000182"/>
    <n v="1.1041353565714885E-2"/>
    <x v="2"/>
    <n v="50.649999999999636"/>
    <n v="1.2292794214013454E-2"/>
    <x v="0"/>
  </r>
  <r>
    <d v="2007-05-15T00:00:00"/>
    <n v="4134.3"/>
    <n v="4150.45"/>
    <n v="4102.45"/>
    <n v="4120.3"/>
    <n v="82708097"/>
    <n v="3857.44"/>
    <x v="13"/>
    <x v="6"/>
    <s v="Tue"/>
    <s v="May-2007"/>
    <s v=""/>
    <n v="-14"/>
    <n v="-3.3863048158092059E-3"/>
    <x v="0"/>
    <n v="-14"/>
    <n v="-3.3863048158092059E-3"/>
    <x v="1"/>
  </r>
  <r>
    <d v="2007-05-14T00:00:00"/>
    <n v="4078.8"/>
    <n v="4151.3"/>
    <n v="4072.45"/>
    <n v="4134.3"/>
    <n v="95639685"/>
    <n v="3429.82"/>
    <x v="13"/>
    <x v="6"/>
    <s v="Mon"/>
    <s v="May-2007"/>
    <s v=""/>
    <n v="55.5"/>
    <n v="1.3606943218593704E-2"/>
    <x v="2"/>
    <n v="57.650000000000091"/>
    <n v="1.414151325230277E-2"/>
    <x v="0"/>
  </r>
  <r>
    <d v="2007-05-11T00:00:00"/>
    <n v="4070.2"/>
    <n v="4094.65"/>
    <n v="3981.15"/>
    <n v="4076.65"/>
    <n v="101897727"/>
    <n v="4421.4399999999996"/>
    <x v="13"/>
    <x v="6"/>
    <s v="Fri"/>
    <s v="May-2007"/>
    <s v=""/>
    <n v="6.4500000000002728"/>
    <n v="1.5846887130854192E-3"/>
    <x v="0"/>
    <n v="9.8499999999999091"/>
    <n v="2.4220517360086331E-3"/>
    <x v="1"/>
  </r>
  <r>
    <d v="2007-05-10T00:00:00"/>
    <n v="4079.6"/>
    <n v="4134.2"/>
    <n v="4057.55"/>
    <n v="4066.8"/>
    <n v="74217966"/>
    <n v="3591.84"/>
    <x v="13"/>
    <x v="6"/>
    <s v="Thu"/>
    <s v="May-2007"/>
    <s v="Expiry"/>
    <n v="-12.799999999999727"/>
    <n v="-3.137562506127985E-3"/>
    <x v="0"/>
    <n v="-12.5"/>
    <n v="-3.0642512195719852E-3"/>
    <x v="1"/>
  </r>
  <r>
    <d v="2007-05-09T00:00:00"/>
    <n v="4077.25"/>
    <n v="4087.8"/>
    <n v="4030.55"/>
    <n v="4079.3"/>
    <n v="65609530"/>
    <n v="3484.85"/>
    <x v="13"/>
    <x v="6"/>
    <s v="Wed"/>
    <s v="May-2007"/>
    <s v=""/>
    <n v="2.0500000000001819"/>
    <n v="5.027898706236267E-4"/>
    <x v="0"/>
    <n v="2.3000000000001819"/>
    <n v="5.6414029923968162E-4"/>
    <x v="1"/>
  </r>
  <r>
    <d v="2007-05-08T00:00:00"/>
    <n v="4111.25"/>
    <n v="4136.05"/>
    <n v="4066.4"/>
    <n v="4077"/>
    <n v="77322300"/>
    <n v="4067.24"/>
    <x v="13"/>
    <x v="6"/>
    <s v="Tue"/>
    <s v="May-2007"/>
    <s v=""/>
    <n v="-34.25"/>
    <n v="-8.3307996351474605E-3"/>
    <x v="0"/>
    <n v="-34.149999999999636"/>
    <n v="-8.3066781800711816E-3"/>
    <x v="1"/>
  </r>
  <r>
    <d v="2007-05-07T00:00:00"/>
    <n v="4117.5"/>
    <n v="4157.6499999999996"/>
    <n v="4103.6000000000004"/>
    <n v="4111.1499999999996"/>
    <n v="63121628"/>
    <n v="2962.32"/>
    <x v="13"/>
    <x v="6"/>
    <s v="Mon"/>
    <s v="May-2007"/>
    <s v=""/>
    <n v="-6.3500000000003638"/>
    <n v="-1.5421979356406469E-3"/>
    <x v="0"/>
    <n v="-6.2000000000007276"/>
    <n v="-1.5058229200822682E-3"/>
    <x v="1"/>
  </r>
  <r>
    <d v="2007-05-04T00:00:00"/>
    <n v="4168.8999999999996"/>
    <n v="4180.8999999999996"/>
    <n v="4109.7"/>
    <n v="4117.3500000000004"/>
    <n v="67472022"/>
    <n v="3620.94"/>
    <x v="13"/>
    <x v="6"/>
    <s v="Fri"/>
    <s v="May-2007"/>
    <s v=""/>
    <n v="-51.549999999999272"/>
    <n v="-1.2365372160521786E-2"/>
    <x v="2"/>
    <n v="-33.5"/>
    <n v="-8.0706361347675764E-3"/>
    <x v="1"/>
  </r>
  <r>
    <d v="2007-05-03T00:00:00"/>
    <n v="4089.45"/>
    <n v="4161.2"/>
    <n v="4080.75"/>
    <n v="4150.8500000000004"/>
    <n v="79591422"/>
    <n v="4196.82"/>
    <x v="13"/>
    <x v="6"/>
    <s v="Thu"/>
    <s v="May-2007"/>
    <s v="Expiry"/>
    <n v="61.400000000000546"/>
    <n v="1.5014243969238051E-2"/>
    <x v="2"/>
    <n v="62.950000000000273"/>
    <n v="1.5399104674771954E-2"/>
    <x v="0"/>
  </r>
  <r>
    <d v="2007-04-30T00:00:00"/>
    <n v="4081.6"/>
    <n v="4096.8999999999996"/>
    <n v="4028.9"/>
    <n v="4087.9"/>
    <n v="74746036"/>
    <n v="3816.33"/>
    <x v="13"/>
    <x v="7"/>
    <s v="Mon"/>
    <s v="Apr-2007"/>
    <s v=""/>
    <n v="6.3000000000001819"/>
    <n v="1.5435123480988294E-3"/>
    <x v="0"/>
    <n v="4.4000000000000909"/>
    <n v="1.0775070405289802E-3"/>
    <x v="1"/>
  </r>
  <r>
    <d v="2007-04-27T00:00:00"/>
    <n v="4182"/>
    <n v="4182"/>
    <n v="4074.3"/>
    <n v="4083.5"/>
    <n v="83330984"/>
    <n v="4143.6099999999997"/>
    <x v="13"/>
    <x v="7"/>
    <s v="Fri"/>
    <s v="Apr-2007"/>
    <s v=""/>
    <n v="-98.5"/>
    <n v="-2.3553323768531802E-2"/>
    <x v="1"/>
    <n v="-94.350000000000364"/>
    <n v="-2.2583386191462201E-2"/>
    <x v="2"/>
  </r>
  <r>
    <d v="2007-04-26T00:00:00"/>
    <n v="4170.05"/>
    <n v="4217.8999999999996"/>
    <n v="4143.25"/>
    <n v="4177.8500000000004"/>
    <n v="111716820"/>
    <n v="5921.6"/>
    <x v="13"/>
    <x v="7"/>
    <s v="Thu"/>
    <s v="Apr-2007"/>
    <s v="Expiry"/>
    <n v="7.8000000000001819"/>
    <n v="1.8704811692905796E-3"/>
    <x v="0"/>
    <n v="10.550000000000182"/>
    <n v="2.5316151944904811E-3"/>
    <x v="1"/>
  </r>
  <r>
    <d v="2007-04-25T00:00:00"/>
    <n v="4134.25"/>
    <n v="4173.3"/>
    <n v="4114.3500000000004"/>
    <n v="4167.3"/>
    <n v="96383411"/>
    <n v="4912.3900000000003"/>
    <x v="13"/>
    <x v="7"/>
    <s v="Wed"/>
    <s v="Apr-2007"/>
    <s v=""/>
    <n v="33.050000000000182"/>
    <n v="7.994194835822744E-3"/>
    <x v="0"/>
    <n v="25.5"/>
    <n v="6.1567434448790382E-3"/>
    <x v="1"/>
  </r>
  <r>
    <d v="2007-04-24T00:00:00"/>
    <n v="4085.1"/>
    <n v="4162.1499999999996"/>
    <n v="4057.7"/>
    <n v="4141.8"/>
    <n v="101792602"/>
    <n v="5279.14"/>
    <x v="13"/>
    <x v="7"/>
    <s v="Tue"/>
    <s v="Apr-2007"/>
    <s v=""/>
    <n v="56.700000000000273"/>
    <n v="1.3879709187045671E-2"/>
    <x v="2"/>
    <n v="56.700000000000273"/>
    <n v="1.3879709187045671E-2"/>
    <x v="0"/>
  </r>
  <r>
    <d v="2007-04-23T00:00:00"/>
    <n v="4083.55"/>
    <n v="4122.3500000000004"/>
    <n v="4075.2"/>
    <n v="4085.1"/>
    <n v="85793172"/>
    <n v="3672.1"/>
    <x v="13"/>
    <x v="7"/>
    <s v="Mon"/>
    <s v="Apr-2007"/>
    <s v=""/>
    <n v="1.5499999999997272"/>
    <n v="3.7957169619564523E-4"/>
    <x v="0"/>
    <n v="1.5499999999997272"/>
    <n v="3.7957169619564523E-4"/>
    <x v="1"/>
  </r>
  <r>
    <d v="2007-04-20T00:00:00"/>
    <n v="4000.25"/>
    <n v="4090.05"/>
    <n v="3995.5"/>
    <n v="4083.55"/>
    <n v="96650049"/>
    <n v="4269.7700000000004"/>
    <x v="13"/>
    <x v="7"/>
    <s v="Fri"/>
    <s v="Apr-2007"/>
    <s v=""/>
    <n v="83.300000000000182"/>
    <n v="2.0823698518842616E-2"/>
    <x v="1"/>
    <n v="85.900000000000091"/>
    <n v="2.1487623979087735E-2"/>
    <x v="2"/>
  </r>
  <r>
    <d v="2007-04-19T00:00:00"/>
    <n v="3998.5"/>
    <n v="4011"/>
    <n v="3933.35"/>
    <n v="3997.65"/>
    <n v="76167934"/>
    <n v="3618.63"/>
    <x v="13"/>
    <x v="7"/>
    <s v="Thu"/>
    <s v="Apr-2007"/>
    <s v="Expiry"/>
    <n v="-0.84999999999990905"/>
    <n v="-2.1257971739400001E-4"/>
    <x v="0"/>
    <n v="-13.949999999999818"/>
    <n v="-3.4774154950642684E-3"/>
    <x v="1"/>
  </r>
  <r>
    <d v="2007-04-18T00:00:00"/>
    <n v="3989.6"/>
    <n v="4039.25"/>
    <n v="3981.75"/>
    <n v="4011.6"/>
    <n v="73900407"/>
    <n v="3555.36"/>
    <x v="13"/>
    <x v="7"/>
    <s v="Wed"/>
    <s v="Apr-2007"/>
    <s v=""/>
    <n v="22"/>
    <n v="5.5143372769199924E-3"/>
    <x v="0"/>
    <n v="26.650000000000091"/>
    <n v="6.6876623295148221E-3"/>
    <x v="1"/>
  </r>
  <r>
    <d v="2007-04-17T00:00:00"/>
    <n v="4014.4"/>
    <n v="4030"/>
    <n v="3976.25"/>
    <n v="3984.95"/>
    <n v="83281173"/>
    <n v="4248.2"/>
    <x v="13"/>
    <x v="7"/>
    <s v="Tue"/>
    <s v="Apr-2007"/>
    <s v=""/>
    <n v="-29.450000000000273"/>
    <n v="-7.3360900757274495E-3"/>
    <x v="0"/>
    <n v="-28.400000000000091"/>
    <n v="-7.0763825731620942E-3"/>
    <x v="1"/>
  </r>
  <r>
    <d v="2007-04-16T00:00:00"/>
    <n v="3920.5"/>
    <n v="4016.8"/>
    <n v="3920.5"/>
    <n v="4013.35"/>
    <n v="85406452"/>
    <n v="4169.4799999999996"/>
    <x v="13"/>
    <x v="7"/>
    <s v="Mon"/>
    <s v="Apr-2007"/>
    <s v=""/>
    <n v="92.849999999999909"/>
    <n v="2.368320367300087E-2"/>
    <x v="1"/>
    <n v="96"/>
    <n v="2.4506362719695713E-2"/>
    <x v="2"/>
  </r>
  <r>
    <d v="2007-04-13T00:00:00"/>
    <n v="3830.35"/>
    <n v="3924.55"/>
    <n v="3828.45"/>
    <n v="3917.35"/>
    <n v="89158610"/>
    <n v="4643.26"/>
    <x v="13"/>
    <x v="7"/>
    <s v="Fri"/>
    <s v="Apr-2007"/>
    <s v=""/>
    <n v="87"/>
    <n v="2.2713329069145118E-2"/>
    <x v="1"/>
    <n v="87.5"/>
    <n v="2.2846847787772368E-2"/>
    <x v="2"/>
  </r>
  <r>
    <d v="2007-04-12T00:00:00"/>
    <n v="3861.85"/>
    <n v="3861.85"/>
    <n v="3811.25"/>
    <n v="3829.85"/>
    <n v="69265870"/>
    <n v="3230.5"/>
    <x v="13"/>
    <x v="7"/>
    <s v="Thu"/>
    <s v="Apr-2007"/>
    <s v="Expiry"/>
    <n v="-32"/>
    <n v="-8.286184082758264E-3"/>
    <x v="0"/>
    <n v="-32.800000000000182"/>
    <n v="-8.4915796150311779E-3"/>
    <x v="1"/>
  </r>
  <r>
    <d v="2007-04-11T00:00:00"/>
    <n v="3848.35"/>
    <n v="3876.35"/>
    <n v="3844.75"/>
    <n v="3862.65"/>
    <n v="89113728"/>
    <n v="3864.28"/>
    <x v="13"/>
    <x v="7"/>
    <s v="Wed"/>
    <s v="Apr-2007"/>
    <s v=""/>
    <n v="14.300000000000182"/>
    <n v="3.7158782335287026E-3"/>
    <x v="0"/>
    <n v="14.5"/>
    <n v="3.7680443849642037E-3"/>
    <x v="1"/>
  </r>
  <r>
    <d v="2007-04-10T00:00:00"/>
    <n v="3844.15"/>
    <n v="3858.35"/>
    <n v="3819.3"/>
    <n v="3848.15"/>
    <n v="78284712"/>
    <n v="3508.74"/>
    <x v="13"/>
    <x v="7"/>
    <s v="Tue"/>
    <s v="Apr-2007"/>
    <s v=""/>
    <n v="4"/>
    <n v="1.0405421224457942E-3"/>
    <x v="0"/>
    <n v="4.6500000000000909"/>
    <n v="1.2098347860023653E-3"/>
    <x v="1"/>
  </r>
  <r>
    <d v="2007-04-09T00:00:00"/>
    <n v="3752.9"/>
    <n v="3850.9"/>
    <n v="3747.25"/>
    <n v="3843.5"/>
    <n v="65501863"/>
    <n v="2737.11"/>
    <x v="13"/>
    <x v="7"/>
    <s v="Mon"/>
    <s v="Apr-2007"/>
    <s v=""/>
    <n v="90.599999999999909"/>
    <n v="2.4141330704255351E-2"/>
    <x v="1"/>
    <n v="91.5"/>
    <n v="2.4386993603411514E-2"/>
    <x v="2"/>
  </r>
  <r>
    <d v="2007-04-05T00:00:00"/>
    <n v="3735.2"/>
    <n v="3771.45"/>
    <n v="3709.15"/>
    <n v="3752"/>
    <n v="75346993"/>
    <n v="3151.7"/>
    <x v="13"/>
    <x v="7"/>
    <s v="Thu"/>
    <s v="Apr-2007"/>
    <s v="Expiry"/>
    <n v="16.800000000000182"/>
    <n v="4.4977511244378302E-3"/>
    <x v="0"/>
    <n v="18.75"/>
    <n v="5.0224335364628678E-3"/>
    <x v="1"/>
  </r>
  <r>
    <d v="2007-04-04T00:00:00"/>
    <n v="3689.75"/>
    <n v="3751.4"/>
    <n v="3689.75"/>
    <n v="3733.25"/>
    <n v="87771799"/>
    <n v="3685.87"/>
    <x v="13"/>
    <x v="7"/>
    <s v="Wed"/>
    <s v="Apr-2007"/>
    <s v=""/>
    <n v="43.5"/>
    <n v="1.178941662714276E-2"/>
    <x v="2"/>
    <n v="42.599999999999909"/>
    <n v="1.154268218335521E-2"/>
    <x v="0"/>
  </r>
  <r>
    <d v="2007-04-03T00:00:00"/>
    <n v="3633.85"/>
    <n v="3703.05"/>
    <n v="3632.2"/>
    <n v="3690.65"/>
    <n v="64733113"/>
    <n v="3567.88"/>
    <x v="13"/>
    <x v="7"/>
    <s v="Tue"/>
    <s v="Apr-2007"/>
    <s v=""/>
    <n v="56.800000000000182"/>
    <n v="1.5630804793813773E-2"/>
    <x v="2"/>
    <n v="57.050000000000182"/>
    <n v="1.5700682518714273E-2"/>
    <x v="0"/>
  </r>
  <r>
    <d v="2007-04-02T00:00:00"/>
    <n v="3820"/>
    <n v="3820"/>
    <n v="3617"/>
    <n v="3633.6"/>
    <n v="74611355"/>
    <n v="3979.31"/>
    <x v="13"/>
    <x v="7"/>
    <s v="Mon"/>
    <s v="Apr-2007"/>
    <s v=""/>
    <n v="-186.40000000000009"/>
    <n v="-4.8795811518324628E-2"/>
    <x v="4"/>
    <n v="-187.95000000000027"/>
    <n v="-4.9181614789810486E-2"/>
    <x v="5"/>
  </r>
  <r>
    <d v="2007-03-30T00:00:00"/>
    <n v="3788.85"/>
    <n v="3832.2"/>
    <n v="3785.3"/>
    <n v="3821.55"/>
    <n v="81295476"/>
    <n v="3945.32"/>
    <x v="13"/>
    <x v="8"/>
    <s v="Fri"/>
    <s v="Mar-2007"/>
    <s v=""/>
    <n v="32.700000000000273"/>
    <n v="8.6305871174631541E-3"/>
    <x v="0"/>
    <n v="23.450000000000273"/>
    <n v="6.1741397014297341E-3"/>
    <x v="1"/>
  </r>
  <r>
    <d v="2007-03-29T00:00:00"/>
    <n v="3759.15"/>
    <n v="3805.85"/>
    <n v="3750.35"/>
    <n v="3798.1"/>
    <n v="111423813"/>
    <n v="5761.84"/>
    <x v="13"/>
    <x v="8"/>
    <s v="Thu"/>
    <s v="Mar-2007"/>
    <s v="Expiry"/>
    <n v="38.949999999999818"/>
    <n v="1.0361384887541018E-2"/>
    <x v="2"/>
    <n v="37"/>
    <n v="9.8375475259897364E-3"/>
    <x v="1"/>
  </r>
  <r>
    <d v="2007-03-28T00:00:00"/>
    <n v="3818.75"/>
    <n v="3830.3"/>
    <n v="3752.95"/>
    <n v="3761.1"/>
    <n v="83105233"/>
    <n v="4465.8500000000004"/>
    <x v="13"/>
    <x v="8"/>
    <s v="Wed"/>
    <s v="Mar-2007"/>
    <s v=""/>
    <n v="-57.650000000000091"/>
    <n v="-1.5096563011456652E-2"/>
    <x v="2"/>
    <n v="-58.849999999999909"/>
    <n v="-1.5405960811005356E-2"/>
    <x v="0"/>
  </r>
  <r>
    <d v="2007-03-26T00:00:00"/>
    <n v="3863.45"/>
    <n v="3885.45"/>
    <n v="3768.25"/>
    <n v="3819.95"/>
    <n v="67231993"/>
    <n v="3448.63"/>
    <x v="13"/>
    <x v="8"/>
    <s v="Mon"/>
    <s v="Mar-2007"/>
    <s v=""/>
    <n v="-43.5"/>
    <n v="-1.1259366628272658E-2"/>
    <x v="2"/>
    <n v="-41.100000000000364"/>
    <n v="-1.0644772794965195E-2"/>
    <x v="0"/>
  </r>
  <r>
    <d v="2007-03-23T00:00:00"/>
    <n v="3876.75"/>
    <n v="3901.75"/>
    <n v="3850.8"/>
    <n v="3861.05"/>
    <n v="85511339"/>
    <n v="3806.35"/>
    <x v="13"/>
    <x v="8"/>
    <s v="Fri"/>
    <s v="Mar-2007"/>
    <s v=""/>
    <n v="-15.699999999999818"/>
    <n v="-4.0497839685302945E-3"/>
    <x v="0"/>
    <n v="-14.849999999999909"/>
    <n v="-3.831368198353907E-3"/>
    <x v="1"/>
  </r>
  <r>
    <d v="2007-03-22T00:00:00"/>
    <n v="3764.5"/>
    <n v="3881"/>
    <n v="3764.5"/>
    <n v="3875.9"/>
    <n v="91519911"/>
    <n v="4357.66"/>
    <x v="13"/>
    <x v="8"/>
    <s v="Thu"/>
    <s v="Mar-2007"/>
    <s v="Expiry"/>
    <n v="111.40000000000009"/>
    <n v="2.9592243325806903E-2"/>
    <x v="1"/>
    <n v="111.34999999999991"/>
    <n v="2.9578568487601414E-2"/>
    <x v="2"/>
  </r>
  <r>
    <d v="2007-03-21T00:00:00"/>
    <n v="3697.7"/>
    <n v="3771.2"/>
    <n v="3680.6"/>
    <n v="3764.55"/>
    <n v="73653431"/>
    <n v="3063.79"/>
    <x v="13"/>
    <x v="8"/>
    <s v="Wed"/>
    <s v="Mar-2007"/>
    <s v=""/>
    <n v="66.850000000000364"/>
    <n v="1.8078805744111304E-2"/>
    <x v="2"/>
    <n v="66.950000000000273"/>
    <n v="1.8106339247079262E-2"/>
    <x v="0"/>
  </r>
  <r>
    <d v="2007-03-20T00:00:00"/>
    <n v="3680.35"/>
    <n v="3725"/>
    <n v="3676.65"/>
    <n v="3697.6"/>
    <n v="69478798"/>
    <n v="2825.38"/>
    <x v="13"/>
    <x v="8"/>
    <s v="Tue"/>
    <s v="Mar-2007"/>
    <s v=""/>
    <n v="17.25"/>
    <n v="4.6870542203866477E-3"/>
    <x v="0"/>
    <n v="18.699999999999818"/>
    <n v="5.0830411264236094E-3"/>
    <x v="1"/>
  </r>
  <r>
    <d v="2007-03-19T00:00:00"/>
    <n v="3611.3"/>
    <n v="3683.35"/>
    <n v="3602.85"/>
    <n v="3678.9"/>
    <n v="45956072"/>
    <n v="2036.42"/>
    <x v="13"/>
    <x v="8"/>
    <s v="Mon"/>
    <s v="Mar-2007"/>
    <s v=""/>
    <n v="67.599999999999909"/>
    <n v="1.8719020851216989E-2"/>
    <x v="2"/>
    <n v="70.349999999999909"/>
    <n v="1.9495365174377492E-2"/>
    <x v="0"/>
  </r>
  <r>
    <d v="2007-03-16T00:00:00"/>
    <n v="3639.35"/>
    <n v="3683.6"/>
    <n v="3573.85"/>
    <n v="3608.55"/>
    <n v="64748146"/>
    <n v="3234.07"/>
    <x v="13"/>
    <x v="8"/>
    <s v="Fri"/>
    <s v="Mar-2007"/>
    <s v=""/>
    <n v="-30.799999999999727"/>
    <n v="-8.4630497204170319E-3"/>
    <x v="0"/>
    <n v="-35.049999999999727"/>
    <n v="-9.6196069821055351E-3"/>
    <x v="1"/>
  </r>
  <r>
    <d v="2007-03-15T00:00:00"/>
    <n v="3644.9"/>
    <n v="3711.05"/>
    <n v="3630.55"/>
    <n v="3643.6"/>
    <n v="73901367"/>
    <n v="3587.44"/>
    <x v="13"/>
    <x v="8"/>
    <s v="Thu"/>
    <s v="Mar-2007"/>
    <s v="Expiry"/>
    <n v="-1.3000000000001819"/>
    <n v="-3.566627342314417E-4"/>
    <x v="0"/>
    <n v="2.5"/>
    <n v="6.866056960808547E-4"/>
    <x v="1"/>
  </r>
  <r>
    <d v="2007-03-14T00:00:00"/>
    <n v="3768.4"/>
    <n v="3768.4"/>
    <n v="3623"/>
    <n v="3641.1"/>
    <n v="83325778"/>
    <n v="3731.1"/>
    <x v="13"/>
    <x v="8"/>
    <s v="Wed"/>
    <s v="Mar-2007"/>
    <s v=""/>
    <n v="-127.30000000000018"/>
    <n v="-3.3780914977178694E-2"/>
    <x v="3"/>
    <n v="-129.45000000000027"/>
    <n v="-3.4331861399530643E-2"/>
    <x v="3"/>
  </r>
  <r>
    <d v="2007-03-13T00:00:00"/>
    <n v="3735.25"/>
    <n v="3775.85"/>
    <n v="3717.15"/>
    <n v="3770.55"/>
    <n v="76689083"/>
    <n v="3142.41"/>
    <x v="13"/>
    <x v="8"/>
    <s v="Tue"/>
    <s v="Mar-2007"/>
    <s v=""/>
    <n v="35.300000000000182"/>
    <n v="9.4505053209290365E-3"/>
    <x v="0"/>
    <n v="35.950000000000273"/>
    <n v="9.62619825416384E-3"/>
    <x v="1"/>
  </r>
  <r>
    <d v="2007-03-12T00:00:00"/>
    <n v="3717.45"/>
    <n v="3781.45"/>
    <n v="3713.9"/>
    <n v="3734.6"/>
    <n v="89783796"/>
    <n v="3741.24"/>
    <x v="13"/>
    <x v="8"/>
    <s v="Mon"/>
    <s v="Mar-2007"/>
    <s v=""/>
    <n v="17.150000000000091"/>
    <n v="4.6133774495958494E-3"/>
    <x v="0"/>
    <n v="16.599999999999909"/>
    <n v="4.4647660032275174E-3"/>
    <x v="1"/>
  </r>
  <r>
    <d v="2007-03-09T00:00:00"/>
    <n v="3761.85"/>
    <n v="3795.7"/>
    <n v="3684.25"/>
    <n v="3718"/>
    <n v="116080128"/>
    <n v="4389.8100000000004"/>
    <x v="13"/>
    <x v="8"/>
    <s v="Fri"/>
    <s v="Mar-2007"/>
    <s v=""/>
    <n v="-43.849999999999909"/>
    <n v="-1.1656498797134365E-2"/>
    <x v="2"/>
    <n v="-43.650000000000091"/>
    <n v="-1.1603950394108992E-2"/>
    <x v="0"/>
  </r>
  <r>
    <d v="2007-03-08T00:00:00"/>
    <n v="3627.25"/>
    <n v="3779.5"/>
    <n v="3626.8"/>
    <n v="3761.65"/>
    <n v="102126395"/>
    <n v="4218.03"/>
    <x v="13"/>
    <x v="8"/>
    <s v="Thu"/>
    <s v="Mar-2007"/>
    <s v="Expiry"/>
    <n v="134.40000000000009"/>
    <n v="3.7052863739747768E-2"/>
    <x v="3"/>
    <n v="134.80000000000018"/>
    <n v="3.7167238788480411E-2"/>
    <x v="3"/>
  </r>
  <r>
    <d v="2007-03-07T00:00:00"/>
    <n v="3661.55"/>
    <n v="3714.15"/>
    <n v="3568.55"/>
    <n v="3626.85"/>
    <n v="92664441"/>
    <n v="4341.6099999999997"/>
    <x v="13"/>
    <x v="8"/>
    <s v="Wed"/>
    <s v="Mar-2007"/>
    <s v=""/>
    <n v="-34.700000000000273"/>
    <n v="-9.4768608922451616E-3"/>
    <x v="0"/>
    <n v="-28.800000000000182"/>
    <n v="-7.8782159123548974E-3"/>
    <x v="1"/>
  </r>
  <r>
    <d v="2007-03-06T00:00:00"/>
    <n v="3577.15"/>
    <n v="3679.15"/>
    <n v="3576.65"/>
    <n v="3655.65"/>
    <n v="94708234"/>
    <n v="4354.7299999999996"/>
    <x v="13"/>
    <x v="8"/>
    <s v="Tue"/>
    <s v="Mar-2007"/>
    <s v=""/>
    <n v="78.5"/>
    <n v="2.1944844359336343E-2"/>
    <x v="1"/>
    <n v="79.150000000000091"/>
    <n v="2.2130574584090616E-2"/>
    <x v="2"/>
  </r>
  <r>
    <d v="2007-03-05T00:00:00"/>
    <n v="3726.5"/>
    <n v="3726.65"/>
    <n v="3554.5"/>
    <n v="3576.5"/>
    <n v="111377742"/>
    <n v="4944.8599999999997"/>
    <x v="13"/>
    <x v="8"/>
    <s v="Mon"/>
    <s v="Mar-2007"/>
    <s v=""/>
    <n v="-150"/>
    <n v="-4.025224741714746E-2"/>
    <x v="4"/>
    <n v="-150.25"/>
    <n v="-4.0316629771248405E-2"/>
    <x v="5"/>
  </r>
  <r>
    <d v="2007-03-02T00:00:00"/>
    <n v="3811.65"/>
    <n v="3842.05"/>
    <n v="3711.05"/>
    <n v="3726.75"/>
    <n v="99384914"/>
    <n v="4811.76"/>
    <x v="13"/>
    <x v="8"/>
    <s v="Fri"/>
    <s v="Mar-2007"/>
    <s v=""/>
    <n v="-84.900000000000091"/>
    <n v="-2.2273818425091518E-2"/>
    <x v="1"/>
    <n v="-84.449999999999818"/>
    <n v="-2.2158375314861416E-2"/>
    <x v="2"/>
  </r>
  <r>
    <d v="2007-03-01T00:00:00"/>
    <n v="3745.4"/>
    <n v="3818.75"/>
    <n v="3718.15"/>
    <n v="3811.2"/>
    <n v="108340792"/>
    <n v="4980.12"/>
    <x v="13"/>
    <x v="8"/>
    <s v="Thu"/>
    <s v="Mar-2007"/>
    <s v="Expiry"/>
    <n v="65.799999999999727"/>
    <n v="1.7568217012869047E-2"/>
    <x v="2"/>
    <n v="65.899999999999636"/>
    <n v="1.7595386217392366E-2"/>
    <x v="0"/>
  </r>
  <r>
    <d v="2007-02-28T00:00:00"/>
    <n v="3893.4"/>
    <n v="3893.4"/>
    <n v="3674.85"/>
    <n v="3745.3"/>
    <n v="143100823"/>
    <n v="7274.03"/>
    <x v="13"/>
    <x v="9"/>
    <s v="Wed"/>
    <s v="Feb-2007"/>
    <s v=""/>
    <n v="-148.09999999999991"/>
    <n v="-3.8038732213489468E-2"/>
    <x v="3"/>
    <n v="-148.59999999999991"/>
    <n v="-3.8162253781555744E-2"/>
    <x v="3"/>
  </r>
  <r>
    <d v="2007-02-27T00:00:00"/>
    <n v="3948.05"/>
    <n v="3958"/>
    <n v="3873.85"/>
    <n v="3893.9"/>
    <n v="75831405"/>
    <n v="3813.71"/>
    <x v="13"/>
    <x v="9"/>
    <s v="Tue"/>
    <s v="Feb-2007"/>
    <s v=""/>
    <n v="-54.150000000000091"/>
    <n v="-1.3715631767581487E-2"/>
    <x v="2"/>
    <n v="-48.099999999999909"/>
    <n v="-1.220192795535259E-2"/>
    <x v="0"/>
  </r>
  <r>
    <d v="2007-02-26T00:00:00"/>
    <n v="3939.1"/>
    <n v="3958.9"/>
    <n v="3856.7"/>
    <n v="3942"/>
    <n v="86198266"/>
    <n v="4750.58"/>
    <x v="13"/>
    <x v="9"/>
    <s v="Mon"/>
    <s v="Feb-2007"/>
    <s v=""/>
    <n v="2.9000000000000909"/>
    <n v="7.3620877865504585E-4"/>
    <x v="0"/>
    <n v="3.0500000000001819"/>
    <n v="7.7431802891638174E-4"/>
    <x v="1"/>
  </r>
  <r>
    <d v="2007-02-23T00:00:00"/>
    <n v="4046"/>
    <n v="4065.45"/>
    <n v="3918.2"/>
    <n v="3938.95"/>
    <n v="91231906"/>
    <n v="4716.3900000000003"/>
    <x v="13"/>
    <x v="9"/>
    <s v="Fri"/>
    <s v="Feb-2007"/>
    <s v=""/>
    <n v="-107.05000000000018"/>
    <n v="-2.6458230350963959E-2"/>
    <x v="1"/>
    <n v="-101.05000000000018"/>
    <n v="-2.5012376237623809E-2"/>
    <x v="2"/>
  </r>
  <r>
    <d v="2007-02-22T00:00:00"/>
    <n v="4096.6499999999996"/>
    <n v="4126.8999999999996"/>
    <n v="4023.15"/>
    <n v="4040"/>
    <n v="120932537"/>
    <n v="5953.76"/>
    <x v="13"/>
    <x v="9"/>
    <s v="Thu"/>
    <s v="Feb-2007"/>
    <s v="Expiry"/>
    <n v="-56.649999999999636"/>
    <n v="-1.3828371962457042E-2"/>
    <x v="2"/>
    <n v="-56.199999999999818"/>
    <n v="-1.3720033201503789E-2"/>
    <x v="0"/>
  </r>
  <r>
    <d v="2007-02-21T00:00:00"/>
    <n v="4107.1499999999996"/>
    <n v="4132.8"/>
    <n v="4080.9"/>
    <n v="4096.2"/>
    <n v="72693724"/>
    <n v="3629.73"/>
    <x v="13"/>
    <x v="9"/>
    <s v="Wed"/>
    <s v="Feb-2007"/>
    <s v=""/>
    <n v="-10.949999999999818"/>
    <n v="-2.666082319856791E-3"/>
    <x v="0"/>
    <n v="-10.75"/>
    <n v="-2.6175142137109049E-3"/>
    <x v="1"/>
  </r>
  <r>
    <d v="2007-02-20T00:00:00"/>
    <n v="4164.8500000000004"/>
    <n v="4175.45"/>
    <n v="4099.55"/>
    <n v="4106.95"/>
    <n v="63235945"/>
    <n v="3038.13"/>
    <x v="13"/>
    <x v="9"/>
    <s v="Tue"/>
    <s v="Feb-2007"/>
    <s v=""/>
    <n v="-57.900000000000546"/>
    <n v="-1.3902061298726374E-2"/>
    <x v="2"/>
    <n v="-57.600000000000364"/>
    <n v="-1.3831026161290023E-2"/>
    <x v="0"/>
  </r>
  <r>
    <d v="2007-02-19T00:00:00"/>
    <n v="4149.25"/>
    <n v="4177.7"/>
    <n v="4149.25"/>
    <n v="4164.55"/>
    <n v="59419122"/>
    <n v="2847.75"/>
    <x v="13"/>
    <x v="9"/>
    <s v="Mon"/>
    <s v="Feb-2007"/>
    <s v=""/>
    <n v="15.300000000000182"/>
    <n v="3.6874133879617236E-3"/>
    <x v="0"/>
    <n v="18.350000000000364"/>
    <n v="4.4257392311032664E-3"/>
    <x v="1"/>
  </r>
  <r>
    <d v="2007-02-15T00:00:00"/>
    <n v="4046.8"/>
    <n v="4155.7"/>
    <n v="4046.8"/>
    <n v="4146.2"/>
    <n v="77344389"/>
    <n v="4115.8500000000004"/>
    <x v="13"/>
    <x v="9"/>
    <s v="Thu"/>
    <s v="Feb-2007"/>
    <s v="Expiry"/>
    <n v="99.399999999999636"/>
    <n v="2.4562617376692606E-2"/>
    <x v="1"/>
    <n v="99.099999999999909"/>
    <n v="2.4486669467025751E-2"/>
    <x v="2"/>
  </r>
  <r>
    <d v="2007-02-14T00:00:00"/>
    <n v="4044.9"/>
    <n v="4057.35"/>
    <n v="3965.2"/>
    <n v="4047.1"/>
    <n v="82077938"/>
    <n v="4215.28"/>
    <x v="13"/>
    <x v="9"/>
    <s v="Wed"/>
    <s v="Feb-2007"/>
    <s v=""/>
    <n v="2.1999999999998181"/>
    <n v="5.4389478108230567E-4"/>
    <x v="0"/>
    <n v="2.5499999999997272"/>
    <n v="6.3047805071014752E-4"/>
    <x v="1"/>
  </r>
  <r>
    <d v="2007-02-13T00:00:00"/>
    <n v="4069.1"/>
    <n v="4132.7"/>
    <n v="3998.3"/>
    <n v="4044.55"/>
    <n v="97888267"/>
    <n v="4496.49"/>
    <x v="13"/>
    <x v="9"/>
    <s v="Tue"/>
    <s v="Feb-2007"/>
    <s v=""/>
    <n v="-24.549999999999727"/>
    <n v="-6.0332751714137593E-3"/>
    <x v="0"/>
    <n v="-13.75"/>
    <n v="-3.3881181775620331E-3"/>
    <x v="1"/>
  </r>
  <r>
    <d v="2007-02-12T00:00:00"/>
    <n v="4187.2"/>
    <n v="4187.2"/>
    <n v="4044.35"/>
    <n v="4058.3"/>
    <n v="91427563"/>
    <n v="3947.24"/>
    <x v="13"/>
    <x v="9"/>
    <s v="Mon"/>
    <s v="Feb-2007"/>
    <s v=""/>
    <n v="-128.89999999999964"/>
    <n v="-3.0784294994268161E-2"/>
    <x v="3"/>
    <n v="-129.09999999999945"/>
    <n v="-3.0830586999092389E-2"/>
    <x v="3"/>
  </r>
  <r>
    <d v="2007-02-09T00:00:00"/>
    <n v="4223.5"/>
    <n v="4239.2"/>
    <n v="4171.8"/>
    <n v="4187.3999999999996"/>
    <n v="66107054"/>
    <n v="3610.6"/>
    <x v="13"/>
    <x v="9"/>
    <s v="Fri"/>
    <s v="Feb-2007"/>
    <s v=""/>
    <n v="-36.100000000000364"/>
    <n v="-8.5474132828223907E-3"/>
    <x v="0"/>
    <n v="-36"/>
    <n v="-8.5239380593834357E-3"/>
    <x v="1"/>
  </r>
  <r>
    <d v="2007-02-08T00:00:00"/>
    <n v="4232"/>
    <n v="4245.3"/>
    <n v="4188.45"/>
    <n v="4223.3999999999996"/>
    <n v="69459583"/>
    <n v="3340.66"/>
    <x v="13"/>
    <x v="9"/>
    <s v="Thu"/>
    <s v="Feb-2007"/>
    <s v="Expiry"/>
    <n v="-8.6000000000003638"/>
    <n v="-2.0321361058601994E-3"/>
    <x v="0"/>
    <n v="-0.8500000000003638"/>
    <n v="-2.0121915132872433E-4"/>
    <x v="1"/>
  </r>
  <r>
    <d v="2007-02-07T00:00:00"/>
    <n v="4198.2"/>
    <n v="4232.3"/>
    <n v="4192.8500000000004"/>
    <n v="4224.25"/>
    <n v="66702277"/>
    <n v="3804.96"/>
    <x v="13"/>
    <x v="9"/>
    <s v="Wed"/>
    <s v="Feb-2007"/>
    <s v=""/>
    <n v="26.050000000000182"/>
    <n v="6.2050402553475732E-3"/>
    <x v="0"/>
    <n v="28.350000000000364"/>
    <n v="6.7565957243977135E-3"/>
    <x v="1"/>
  </r>
  <r>
    <d v="2007-02-06T00:00:00"/>
    <n v="4216.55"/>
    <n v="4228.1499999999996"/>
    <n v="4186.1499999999996"/>
    <n v="4195.8999999999996"/>
    <n v="64125214"/>
    <n v="3421.59"/>
    <x v="13"/>
    <x v="9"/>
    <s v="Tue"/>
    <s v="Feb-2007"/>
    <s v=""/>
    <n v="-20.650000000000546"/>
    <n v="-4.8973687019009723E-3"/>
    <x v="0"/>
    <n v="-19.450000000000728"/>
    <n v="-4.6140889843075249E-3"/>
    <x v="1"/>
  </r>
  <r>
    <d v="2007-02-05T00:00:00"/>
    <n v="4193.1499999999996"/>
    <n v="4219"/>
    <n v="4170"/>
    <n v="4215.3500000000004"/>
    <n v="62178023"/>
    <n v="3381.35"/>
    <x v="13"/>
    <x v="9"/>
    <s v="Mon"/>
    <s v="Feb-2007"/>
    <s v=""/>
    <n v="22.200000000000728"/>
    <n v="5.2943491170124443E-3"/>
    <x v="0"/>
    <n v="31.850000000000364"/>
    <n v="7.6132425002988797E-3"/>
    <x v="1"/>
  </r>
  <r>
    <d v="2007-02-02T00:00:00"/>
    <n v="4140.2"/>
    <n v="4198.7"/>
    <n v="4132.95"/>
    <n v="4183.5"/>
    <n v="92547027"/>
    <n v="4676.12"/>
    <x v="13"/>
    <x v="9"/>
    <s v="Fri"/>
    <s v="Feb-2007"/>
    <s v=""/>
    <n v="43.300000000000182"/>
    <n v="1.0458431959808749E-2"/>
    <x v="2"/>
    <n v="46.300000000000182"/>
    <n v="1.1191143768732521E-2"/>
    <x v="0"/>
  </r>
  <r>
    <d v="2007-02-01T00:00:00"/>
    <n v="4083.4"/>
    <n v="4141.6000000000004"/>
    <n v="4081.1"/>
    <n v="4137.2"/>
    <n v="73460198"/>
    <n v="3409.67"/>
    <x v="13"/>
    <x v="9"/>
    <s v="Thu"/>
    <s v="Feb-2007"/>
    <s v="Expiry"/>
    <n v="53.799999999999727"/>
    <n v="1.3175295097222836E-2"/>
    <x v="2"/>
    <n v="54.5"/>
    <n v="1.3349009234085288E-2"/>
    <x v="0"/>
  </r>
  <r>
    <d v="2007-01-31T00:00:00"/>
    <n v="4123.8500000000004"/>
    <n v="4137.8500000000004"/>
    <n v="4068.55"/>
    <n v="4082.7"/>
    <n v="114992600"/>
    <n v="5378.2"/>
    <x v="13"/>
    <x v="10"/>
    <s v="Wed"/>
    <s v="Jan-2007"/>
    <s v=""/>
    <n v="-41.150000000000546"/>
    <n v="-9.9785394716103981E-3"/>
    <x v="0"/>
    <n v="-41.75"/>
    <n v="-1.0122561796118271E-2"/>
    <x v="0"/>
  </r>
  <r>
    <d v="2007-01-29T00:00:00"/>
    <n v="4148.3999999999996"/>
    <n v="4167.1499999999996"/>
    <n v="4115.75"/>
    <n v="4124.45"/>
    <n v="94946217"/>
    <n v="3998.53"/>
    <x v="13"/>
    <x v="10"/>
    <s v="Mon"/>
    <s v="Jan-2007"/>
    <s v=""/>
    <n v="-23.949999999999818"/>
    <n v="-5.773310191881164E-3"/>
    <x v="0"/>
    <n v="-23.25"/>
    <n v="-5.6055163102442318E-3"/>
    <x v="1"/>
  </r>
  <r>
    <d v="2007-01-25T00:00:00"/>
    <n v="4092.05"/>
    <n v="4157.95"/>
    <n v="4090.1"/>
    <n v="4147.7"/>
    <n v="130890355"/>
    <n v="5541.44"/>
    <x v="13"/>
    <x v="10"/>
    <s v="Thu"/>
    <s v="Jan-2007"/>
    <s v="Expiry"/>
    <n v="55.649999999999636"/>
    <n v="1.359954057257356E-2"/>
    <x v="2"/>
    <n v="57.799999999999727"/>
    <n v="1.4132374874691246E-2"/>
    <x v="0"/>
  </r>
  <r>
    <d v="2007-01-24T00:00:00"/>
    <n v="4066.6"/>
    <n v="4098.25"/>
    <n v="4065.75"/>
    <n v="4089.9"/>
    <n v="90298316"/>
    <n v="3760.9"/>
    <x v="13"/>
    <x v="10"/>
    <s v="Wed"/>
    <s v="Jan-2007"/>
    <s v=""/>
    <n v="23.300000000000182"/>
    <n v="5.7296021246250389E-3"/>
    <x v="0"/>
    <n v="23.800000000000182"/>
    <n v="5.8532746366297388E-3"/>
    <x v="1"/>
  </r>
  <r>
    <d v="2007-01-23T00:00:00"/>
    <n v="4102.6499999999996"/>
    <n v="4105.1000000000004"/>
    <n v="4056.45"/>
    <n v="4066.1"/>
    <n v="80442797"/>
    <n v="3783.57"/>
    <x v="13"/>
    <x v="10"/>
    <s v="Tue"/>
    <s v="Jan-2007"/>
    <s v=""/>
    <n v="-36.549999999999727"/>
    <n v="-8.9088759704093034E-3"/>
    <x v="0"/>
    <n v="-36.349999999999909"/>
    <n v="-8.8605589342953383E-3"/>
    <x v="1"/>
  </r>
  <r>
    <d v="2007-01-22T00:00:00"/>
    <n v="4089.6"/>
    <n v="4114.5"/>
    <n v="4069.95"/>
    <n v="4102.45"/>
    <n v="63758853"/>
    <n v="3514.19"/>
    <x v="13"/>
    <x v="10"/>
    <s v="Mon"/>
    <s v="Jan-2007"/>
    <s v=""/>
    <n v="12.849999999999909"/>
    <n v="3.142116588419383E-3"/>
    <x v="0"/>
    <n v="12.299999999999727"/>
    <n v="3.007224673911648E-3"/>
    <x v="1"/>
  </r>
  <r>
    <d v="2007-01-19T00:00:00"/>
    <n v="4126"/>
    <n v="4137.1499999999996"/>
    <n v="4058.35"/>
    <n v="4090.15"/>
    <n v="85555366"/>
    <n v="4541.53"/>
    <x v="13"/>
    <x v="10"/>
    <s v="Fri"/>
    <s v="Jan-2007"/>
    <s v=""/>
    <n v="-35.849999999999909"/>
    <n v="-8.6888027144934338E-3"/>
    <x v="0"/>
    <n v="-18.900000000000091"/>
    <n v="-4.5996033146347912E-3"/>
    <x v="1"/>
  </r>
  <r>
    <d v="2007-01-18T00:00:00"/>
    <n v="4075.2"/>
    <n v="4140.25"/>
    <n v="4075.2"/>
    <n v="4109.05"/>
    <n v="75646344"/>
    <n v="4020.61"/>
    <x v="13"/>
    <x v="10"/>
    <s v="Thu"/>
    <s v="Jan-2007"/>
    <s v="Expiry"/>
    <n v="33.850000000000364"/>
    <n v="8.3063407930899988E-3"/>
    <x v="0"/>
    <n v="32.600000000000364"/>
    <n v="7.9971543867827077E-3"/>
    <x v="1"/>
  </r>
  <r>
    <d v="2007-01-17T00:00:00"/>
    <n v="4084.9"/>
    <n v="4096.75"/>
    <n v="4071.55"/>
    <n v="4076.45"/>
    <n v="59073863"/>
    <n v="3077.88"/>
    <x v="13"/>
    <x v="10"/>
    <s v="Wed"/>
    <s v="Jan-2007"/>
    <s v=""/>
    <n v="-8.4500000000002728"/>
    <n v="-2.0685940904306773E-3"/>
    <x v="0"/>
    <n v="-4.0500000000001819"/>
    <n v="-9.9252542580570554E-4"/>
    <x v="1"/>
  </r>
  <r>
    <d v="2007-01-16T00:00:00"/>
    <n v="4090.7"/>
    <n v="4107.45"/>
    <n v="4067.9"/>
    <n v="4080.5"/>
    <n v="60251260"/>
    <n v="3626.6"/>
    <x v="13"/>
    <x v="10"/>
    <s v="Tue"/>
    <s v="Jan-2007"/>
    <s v=""/>
    <n v="-10.199999999999818"/>
    <n v="-2.4934607768841077E-3"/>
    <x v="0"/>
    <n v="2.0999999999999091"/>
    <n v="5.1490780698310837E-4"/>
    <x v="1"/>
  </r>
  <r>
    <d v="2007-01-15T00:00:00"/>
    <n v="4052.85"/>
    <n v="4099.6499999999996"/>
    <n v="4052.4"/>
    <n v="4078.4"/>
    <n v="81723925"/>
    <n v="4103.2299999999996"/>
    <x v="13"/>
    <x v="10"/>
    <s v="Mon"/>
    <s v="Jan-2007"/>
    <s v=""/>
    <n v="25.550000000000182"/>
    <n v="6.3042056824210574E-3"/>
    <x v="0"/>
    <n v="25.950000000000273"/>
    <n v="6.4035336648201151E-3"/>
    <x v="1"/>
  </r>
  <r>
    <d v="2007-01-12T00:00:00"/>
    <n v="3944.55"/>
    <n v="4059.15"/>
    <n v="3944.55"/>
    <n v="4052.45"/>
    <n v="81362992"/>
    <n v="4727.43"/>
    <x v="13"/>
    <x v="10"/>
    <s v="Fri"/>
    <s v="Jan-2007"/>
    <s v=""/>
    <n v="107.89999999999964"/>
    <n v="2.7354197563727076E-2"/>
    <x v="1"/>
    <n v="110.19999999999982"/>
    <n v="2.7953579808484955E-2"/>
    <x v="2"/>
  </r>
  <r>
    <d v="2007-01-11T00:00:00"/>
    <n v="3852.15"/>
    <n v="3953.1"/>
    <n v="3833.6"/>
    <n v="3942.25"/>
    <n v="83152375"/>
    <n v="5058.74"/>
    <x v="13"/>
    <x v="10"/>
    <s v="Thu"/>
    <s v="Jan-2007"/>
    <s v="Expiry"/>
    <n v="90.099999999999909"/>
    <n v="2.3389535713822126E-2"/>
    <x v="1"/>
    <n v="91.949999999999818"/>
    <n v="2.3881256006025454E-2"/>
    <x v="2"/>
  </r>
  <r>
    <d v="2007-01-10T00:00:00"/>
    <n v="3910.95"/>
    <n v="3911.95"/>
    <n v="3841.7"/>
    <n v="3850.3"/>
    <n v="68470689"/>
    <n v="3892.68"/>
    <x v="13"/>
    <x v="10"/>
    <s v="Wed"/>
    <s v="Jan-2007"/>
    <s v=""/>
    <n v="-60.649999999999636"/>
    <n v="-1.5507741085925323E-2"/>
    <x v="2"/>
    <n v="-61.099999999999909"/>
    <n v="-1.5621005266656416E-2"/>
    <x v="0"/>
  </r>
  <r>
    <d v="2007-01-09T00:00:00"/>
    <n v="3933.3"/>
    <n v="3963.75"/>
    <n v="3890.75"/>
    <n v="3911.4"/>
    <n v="65321592"/>
    <n v="3753.18"/>
    <x v="13"/>
    <x v="10"/>
    <s v="Tue"/>
    <s v="Jan-2007"/>
    <s v=""/>
    <n v="-21.900000000000091"/>
    <n v="-5.5678437952864238E-3"/>
    <x v="0"/>
    <n v="-22"/>
    <n v="-5.5931255402450804E-3"/>
    <x v="1"/>
  </r>
  <r>
    <d v="2007-01-08T00:00:00"/>
    <n v="3983.3"/>
    <n v="3987.45"/>
    <n v="3913"/>
    <n v="3933.4"/>
    <n v="63615668"/>
    <n v="3590.08"/>
    <x v="13"/>
    <x v="10"/>
    <s v="Mon"/>
    <s v="Jan-2007"/>
    <s v=""/>
    <n v="-49.900000000000091"/>
    <n v="-1.2527301483694447E-2"/>
    <x v="2"/>
    <n v="-50"/>
    <n v="-1.2552091178390319E-2"/>
    <x v="0"/>
  </r>
  <r>
    <d v="2007-01-05T00:00:00"/>
    <n v="3990.15"/>
    <n v="4011.45"/>
    <n v="3969.65"/>
    <n v="3983.4"/>
    <n v="69146575"/>
    <n v="3558.69"/>
    <x v="13"/>
    <x v="10"/>
    <s v="Fri"/>
    <s v="Jan-2007"/>
    <s v=""/>
    <n v="-6.75"/>
    <n v="-1.6916657268523738E-3"/>
    <x v="0"/>
    <n v="-5.4000000000000909"/>
    <n v="-1.3537906137184343E-3"/>
    <x v="1"/>
  </r>
  <r>
    <d v="2007-01-04T00:00:00"/>
    <n v="4027.3"/>
    <n v="4041"/>
    <n v="3979.8"/>
    <n v="3988.8"/>
    <n v="67096186"/>
    <n v="3446.19"/>
    <x v="13"/>
    <x v="10"/>
    <s v="Thu"/>
    <s v="Jan-2007"/>
    <s v="Expiry"/>
    <n v="-38.5"/>
    <n v="-9.5597546743475779E-3"/>
    <x v="0"/>
    <n v="-35.25"/>
    <n v="-8.7598315130279197E-3"/>
    <x v="1"/>
  </r>
  <r>
    <d v="2007-01-03T00:00:00"/>
    <n v="4007.7"/>
    <n v="4029.8"/>
    <n v="3985"/>
    <n v="4024.05"/>
    <n v="63826475"/>
    <n v="3291.66"/>
    <x v="13"/>
    <x v="10"/>
    <s v="Wed"/>
    <s v="Jan-2007"/>
    <s v=""/>
    <n v="16.350000000000364"/>
    <n v="4.0796466801408197E-3"/>
    <x v="0"/>
    <n v="16.650000000000091"/>
    <n v="4.1548135948495509E-3"/>
    <x v="1"/>
  </r>
  <r>
    <d v="2007-01-02T00:00:00"/>
    <n v="3966.25"/>
    <n v="4016.65"/>
    <n v="3964.95"/>
    <n v="4007.4"/>
    <n v="40789960"/>
    <n v="1929.76"/>
    <x v="13"/>
    <x v="10"/>
    <s v="Tue"/>
    <s v="Jan-2007"/>
    <s v=""/>
    <n v="41.150000000000091"/>
    <n v="1.0375039394894444E-2"/>
    <x v="2"/>
    <n v="41"/>
    <n v="1.0336829366680112E-2"/>
    <x v="0"/>
  </r>
  <r>
    <d v="2006-12-29T00:00:00"/>
    <n v="3971.65"/>
    <n v="3991.6"/>
    <n v="3960.45"/>
    <n v="3966.4"/>
    <n v="46461571"/>
    <n v="2383.73"/>
    <x v="14"/>
    <x v="11"/>
    <s v="Fri"/>
    <s v="Dec-2006"/>
    <s v=""/>
    <n v="-5.25"/>
    <n v="-1.3218687447282616E-3"/>
    <x v="0"/>
    <n v="-4.1500000000000909"/>
    <n v="-1.0451952500283564E-3"/>
    <x v="1"/>
  </r>
  <r>
    <d v="2006-12-28T00:00:00"/>
    <n v="3974.2"/>
    <n v="3997.35"/>
    <n v="3961.95"/>
    <n v="3970.55"/>
    <n v="82886489"/>
    <n v="4414.78"/>
    <x v="14"/>
    <x v="11"/>
    <s v="Thu"/>
    <s v="Dec-2006"/>
    <s v="Expiry"/>
    <n v="-3.6499999999996362"/>
    <n v="-9.1842383372745114E-4"/>
    <x v="0"/>
    <n v="-3.6999999999998181"/>
    <n v="-9.3099326917023793E-4"/>
    <x v="1"/>
  </r>
  <r>
    <d v="2006-12-27T00:00:00"/>
    <n v="3942.75"/>
    <n v="3986.75"/>
    <n v="3937.7"/>
    <n v="3974.25"/>
    <n v="54698735"/>
    <n v="2965.96"/>
    <x v="14"/>
    <x v="11"/>
    <s v="Wed"/>
    <s v="Dec-2006"/>
    <s v=""/>
    <n v="31.5"/>
    <n v="7.989347536617843E-3"/>
    <x v="0"/>
    <n v="33.75"/>
    <n v="8.5649029311001146E-3"/>
    <x v="1"/>
  </r>
  <r>
    <d v="2006-12-26T00:00:00"/>
    <n v="3871.3"/>
    <n v="3946.1"/>
    <n v="3870.45"/>
    <n v="3940.5"/>
    <n v="45448366"/>
    <n v="2356.62"/>
    <x v="14"/>
    <x v="11"/>
    <s v="Tue"/>
    <s v="Dec-2006"/>
    <s v=""/>
    <n v="69.199999999999818"/>
    <n v="1.7875132384470284E-2"/>
    <x v="2"/>
    <n v="69.349999999999909"/>
    <n v="1.7914573188845668E-2"/>
    <x v="0"/>
  </r>
  <r>
    <d v="2006-12-22T00:00:00"/>
    <n v="3834.9"/>
    <n v="3880.15"/>
    <n v="3823.4"/>
    <n v="3871.15"/>
    <n v="51348663"/>
    <n v="2468.08"/>
    <x v="14"/>
    <x v="11"/>
    <s v="Fri"/>
    <s v="Dec-2006"/>
    <s v=""/>
    <n v="36.25"/>
    <n v="9.4526584787087021E-3"/>
    <x v="0"/>
    <n v="37.650000000000091"/>
    <n v="9.8213121168645081E-3"/>
    <x v="1"/>
  </r>
  <r>
    <d v="2006-12-21T00:00:00"/>
    <n v="3814.75"/>
    <n v="3851.2"/>
    <n v="3768.8"/>
    <n v="3833.5"/>
    <n v="57300356"/>
    <n v="3118.95"/>
    <x v="14"/>
    <x v="11"/>
    <s v="Thu"/>
    <s v="Dec-2006"/>
    <s v="Expiry"/>
    <n v="18.75"/>
    <n v="4.9151320532144962E-3"/>
    <x v="0"/>
    <n v="17.949999999999818"/>
    <n v="4.7044331747716104E-3"/>
    <x v="1"/>
  </r>
  <r>
    <d v="2006-12-20T00:00:00"/>
    <n v="3832.15"/>
    <n v="3886.1"/>
    <n v="3787.55"/>
    <n v="3815.55"/>
    <n v="81933913"/>
    <n v="4707.8500000000004"/>
    <x v="14"/>
    <x v="11"/>
    <s v="Wed"/>
    <s v="Dec-2006"/>
    <s v=""/>
    <n v="-16.599999999999909"/>
    <n v="-4.3317719817856579E-3"/>
    <x v="0"/>
    <n v="-16.449999999999818"/>
    <n v="-4.292797494780746E-3"/>
    <x v="1"/>
  </r>
  <r>
    <d v="2006-12-19T00:00:00"/>
    <n v="3928.85"/>
    <n v="3931.9"/>
    <n v="3783.45"/>
    <n v="3832"/>
    <n v="75208480"/>
    <n v="4700.2700000000004"/>
    <x v="14"/>
    <x v="11"/>
    <s v="Tue"/>
    <s v="Dec-2006"/>
    <s v=""/>
    <n v="-96.849999999999909"/>
    <n v="-2.465097929419548E-2"/>
    <x v="1"/>
    <n v="-96.75"/>
    <n v="-2.4626153356665605E-2"/>
    <x v="2"/>
  </r>
  <r>
    <d v="2006-12-18T00:00:00"/>
    <n v="3888.2"/>
    <n v="3934"/>
    <n v="3828.15"/>
    <n v="3928.75"/>
    <n v="72483576"/>
    <n v="4122.3100000000004"/>
    <x v="14"/>
    <x v="11"/>
    <s v="Mon"/>
    <s v="Dec-2006"/>
    <s v=""/>
    <n v="40.550000000000182"/>
    <n v="1.0428990278277914E-2"/>
    <x v="2"/>
    <n v="40.099999999999909"/>
    <n v="1.0312062026667328E-2"/>
    <x v="0"/>
  </r>
  <r>
    <d v="2006-12-15T00:00:00"/>
    <n v="3849.6"/>
    <n v="3908.45"/>
    <n v="3845.45"/>
    <n v="3888.65"/>
    <n v="91020399"/>
    <n v="4491.99"/>
    <x v="14"/>
    <x v="11"/>
    <s v="Fri"/>
    <s v="Dec-2006"/>
    <s v=""/>
    <n v="39.050000000000182"/>
    <n v="1.0143911055694146E-2"/>
    <x v="2"/>
    <n v="45.599999999999909"/>
    <n v="1.1865575519444168E-2"/>
    <x v="0"/>
  </r>
  <r>
    <d v="2006-12-14T00:00:00"/>
    <n v="3765.7"/>
    <n v="3855.05"/>
    <n v="3763.5"/>
    <n v="3843.05"/>
    <n v="72361721"/>
    <n v="3750.19"/>
    <x v="14"/>
    <x v="11"/>
    <s v="Thu"/>
    <s v="Dec-2006"/>
    <s v="Expiry"/>
    <n v="77.350000000000364"/>
    <n v="2.0540669729399677E-2"/>
    <x v="1"/>
    <n v="77.850000000000364"/>
    <n v="2.0676192499734507E-2"/>
    <x v="2"/>
  </r>
  <r>
    <d v="2006-12-13T00:00:00"/>
    <n v="3716.75"/>
    <n v="3777.6"/>
    <n v="3657.65"/>
    <n v="3765.2"/>
    <n v="93071516"/>
    <n v="5185.84"/>
    <x v="14"/>
    <x v="11"/>
    <s v="Wed"/>
    <s v="Dec-2006"/>
    <s v=""/>
    <n v="48.449999999999818"/>
    <n v="1.3035582161834888E-2"/>
    <x v="2"/>
    <n v="48.299999999999727"/>
    <n v="1.2994699884312122E-2"/>
    <x v="0"/>
  </r>
  <r>
    <d v="2006-12-12T00:00:00"/>
    <n v="3849.1"/>
    <n v="3861.25"/>
    <n v="3661.6"/>
    <n v="3716.9"/>
    <n v="105472463"/>
    <n v="5958.99"/>
    <x v="14"/>
    <x v="11"/>
    <s v="Tue"/>
    <s v="Dec-2006"/>
    <s v=""/>
    <n v="-132.19999999999982"/>
    <n v="-3.4345691200540339E-2"/>
    <x v="3"/>
    <n v="-132.59999999999991"/>
    <n v="-3.4446031952201563E-2"/>
    <x v="3"/>
  </r>
  <r>
    <d v="2006-12-11T00:00:00"/>
    <n v="3961.9"/>
    <n v="3965.05"/>
    <n v="3798.3"/>
    <n v="3849.5"/>
    <n v="79520623"/>
    <n v="4688.29"/>
    <x v="14"/>
    <x v="11"/>
    <s v="Mon"/>
    <s v="Dec-2006"/>
    <s v=""/>
    <n v="-112.40000000000009"/>
    <n v="-2.8370226406522144E-2"/>
    <x v="1"/>
    <n v="-112.5"/>
    <n v="-2.8394750126198888E-2"/>
    <x v="2"/>
  </r>
  <r>
    <d v="2006-12-08T00:00:00"/>
    <n v="4015.75"/>
    <n v="4046.85"/>
    <n v="3948.7"/>
    <n v="3962"/>
    <n v="53674764"/>
    <n v="3113.85"/>
    <x v="14"/>
    <x v="11"/>
    <s v="Fri"/>
    <s v="Dec-2006"/>
    <s v=""/>
    <n v="-53.75"/>
    <n v="-1.3384797360393452E-2"/>
    <x v="2"/>
    <n v="-53.349999999999909"/>
    <n v="-1.3286513006338155E-2"/>
    <x v="0"/>
  </r>
  <r>
    <d v="2006-12-07T00:00:00"/>
    <n v="4015"/>
    <n v="4027.7"/>
    <n v="4001.4"/>
    <n v="4015.35"/>
    <n v="52637334"/>
    <n v="3396.24"/>
    <x v="14"/>
    <x v="11"/>
    <s v="Thu"/>
    <s v="Dec-2006"/>
    <s v="Expiry"/>
    <n v="0.34999999999990905"/>
    <n v="8.7173100871708353E-5"/>
    <x v="0"/>
    <n v="-0.59999999999990905"/>
    <n v="-1.4940425055090552E-4"/>
    <x v="1"/>
  </r>
  <r>
    <d v="2006-12-06T00:00:00"/>
    <n v="4016"/>
    <n v="4036.2"/>
    <n v="3982.5"/>
    <n v="4015.95"/>
    <n v="65477220"/>
    <n v="3637.13"/>
    <x v="14"/>
    <x v="11"/>
    <s v="Wed"/>
    <s v="Dec-2006"/>
    <s v=""/>
    <n v="-5.0000000000181899E-2"/>
    <n v="-1.2450199203232544E-5"/>
    <x v="0"/>
    <n v="0.1999999999998181"/>
    <n v="4.9803897154907077E-5"/>
    <x v="1"/>
  </r>
  <r>
    <d v="2006-12-05T00:00:00"/>
    <n v="4001.25"/>
    <n v="4033.2"/>
    <n v="4001.25"/>
    <n v="4015.75"/>
    <n v="65921607"/>
    <n v="3669.1"/>
    <x v="14"/>
    <x v="11"/>
    <s v="Tue"/>
    <s v="Dec-2006"/>
    <s v=""/>
    <n v="14.5"/>
    <n v="3.6238675413933145E-3"/>
    <x v="0"/>
    <n v="14.75"/>
    <n v="3.6865783554111474E-3"/>
    <x v="1"/>
  </r>
  <r>
    <d v="2006-12-04T00:00:00"/>
    <n v="4002.4"/>
    <n v="4015.25"/>
    <n v="3991.55"/>
    <n v="4001"/>
    <n v="54018198"/>
    <n v="3426.05"/>
    <x v="14"/>
    <x v="11"/>
    <s v="Mon"/>
    <s v="Dec-2006"/>
    <s v=""/>
    <n v="-1.4000000000000909"/>
    <n v="-3.4979012592446806E-4"/>
    <x v="0"/>
    <n v="3.4000000000000909"/>
    <n v="8.5051030618373295E-4"/>
    <x v="1"/>
  </r>
  <r>
    <d v="2006-12-01T00:00:00"/>
    <n v="3955.7"/>
    <n v="4001.3"/>
    <n v="3953.95"/>
    <n v="3997.6"/>
    <n v="58708116"/>
    <n v="3309.49"/>
    <x v="14"/>
    <x v="11"/>
    <s v="Fri"/>
    <s v="Dec-2006"/>
    <s v=""/>
    <n v="41.900000000000091"/>
    <n v="1.0592309831382585E-2"/>
    <x v="2"/>
    <n v="43.099999999999909"/>
    <n v="1.0898975850297107E-2"/>
    <x v="0"/>
  </r>
  <r>
    <d v="2006-11-30T00:00:00"/>
    <n v="3929.4"/>
    <n v="3973"/>
    <n v="3929.4"/>
    <n v="3954.5"/>
    <n v="99230654"/>
    <n v="5200.26"/>
    <x v="14"/>
    <x v="0"/>
    <s v="Thu"/>
    <s v="Nov-2006"/>
    <s v="Expiry"/>
    <n v="25.099999999999909"/>
    <n v="6.3877436758792462E-3"/>
    <x v="0"/>
    <n v="26.300000000000182"/>
    <n v="6.6951784532356257E-3"/>
    <x v="1"/>
  </r>
  <r>
    <d v="2006-11-29T00:00:00"/>
    <n v="3922.5"/>
    <n v="3952.4"/>
    <n v="3920"/>
    <n v="3928.2"/>
    <n v="59745228"/>
    <n v="3170.71"/>
    <x v="14"/>
    <x v="0"/>
    <s v="Wed"/>
    <s v="Nov-2006"/>
    <s v=""/>
    <n v="5.6999999999998181"/>
    <n v="1.4531548757169708E-3"/>
    <x v="0"/>
    <n v="6.4499999999998181"/>
    <n v="1.6446739338305139E-3"/>
    <x v="1"/>
  </r>
  <r>
    <d v="2006-11-28T00:00:00"/>
    <n v="3966"/>
    <n v="3966"/>
    <n v="3911.55"/>
    <n v="3921.75"/>
    <n v="59759241"/>
    <n v="3564.33"/>
    <x v="14"/>
    <x v="0"/>
    <s v="Tue"/>
    <s v="Nov-2006"/>
    <s v=""/>
    <n v="-44.25"/>
    <n v="-1.1157337367624811E-2"/>
    <x v="2"/>
    <n v="-47.150000000000091"/>
    <n v="-1.1879865957822089E-2"/>
    <x v="0"/>
  </r>
  <r>
    <d v="2006-11-27T00:00:00"/>
    <n v="3974.95"/>
    <n v="3974.95"/>
    <n v="3948.85"/>
    <n v="3968.9"/>
    <n v="56622181"/>
    <n v="3350.7"/>
    <x v="14"/>
    <x v="0"/>
    <s v="Mon"/>
    <s v="Nov-2006"/>
    <s v=""/>
    <n v="-6.0499999999997272"/>
    <n v="-1.5220317236694116E-3"/>
    <x v="0"/>
    <n v="18.050000000000182"/>
    <n v="4.5686371287191824E-3"/>
    <x v="1"/>
  </r>
  <r>
    <d v="2006-11-24T00:00:00"/>
    <n v="3945.45"/>
    <n v="3965.8"/>
    <n v="3935.3"/>
    <n v="3950.85"/>
    <n v="68029182"/>
    <n v="3633.78"/>
    <x v="14"/>
    <x v="0"/>
    <s v="Fri"/>
    <s v="Nov-2006"/>
    <s v=""/>
    <n v="5.4000000000000909"/>
    <n v="1.3686651712732619E-3"/>
    <x v="0"/>
    <n v="5.4000000000000909"/>
    <n v="1.3686651712732619E-3"/>
    <x v="1"/>
  </r>
  <r>
    <d v="2006-11-23T00:00:00"/>
    <n v="3955.3"/>
    <n v="3976.8"/>
    <n v="3933.7"/>
    <n v="3945.45"/>
    <n v="64562640"/>
    <n v="4000.52"/>
    <x v="14"/>
    <x v="0"/>
    <s v="Thu"/>
    <s v="Nov-2006"/>
    <s v="Expiry"/>
    <n v="-9.8500000000003638"/>
    <n v="-2.4903294313959406E-3"/>
    <x v="0"/>
    <n v="-9.3000000000001819"/>
    <n v="-2.3516025033188397E-3"/>
    <x v="1"/>
  </r>
  <r>
    <d v="2006-11-22T00:00:00"/>
    <n v="3918.3"/>
    <n v="3960"/>
    <n v="3909.6"/>
    <n v="3954.75"/>
    <n v="87853870"/>
    <n v="5284.69"/>
    <x v="14"/>
    <x v="0"/>
    <s v="Wed"/>
    <s v="Nov-2006"/>
    <s v=""/>
    <n v="36.449999999999818"/>
    <n v="9.3025036367812095E-3"/>
    <x v="0"/>
    <n v="36.5"/>
    <n v="9.3153831429847508E-3"/>
    <x v="1"/>
  </r>
  <r>
    <d v="2006-11-21T00:00:00"/>
    <n v="3859.5"/>
    <n v="3921.7"/>
    <n v="3856.75"/>
    <n v="3918.25"/>
    <n v="67180630"/>
    <n v="3907.31"/>
    <x v="14"/>
    <x v="0"/>
    <s v="Tue"/>
    <s v="Nov-2006"/>
    <s v=""/>
    <n v="58.75"/>
    <n v="1.5222179038735588E-2"/>
    <x v="2"/>
    <n v="62.099999999999909"/>
    <n v="1.6104145326296931E-2"/>
    <x v="0"/>
  </r>
  <r>
    <d v="2006-11-20T00:00:00"/>
    <n v="3852.65"/>
    <n v="3866.95"/>
    <n v="3794.3"/>
    <n v="3856.15"/>
    <n v="84182263"/>
    <n v="4952.26"/>
    <x v="14"/>
    <x v="0"/>
    <s v="Mon"/>
    <s v="Nov-2006"/>
    <s v=""/>
    <n v="3.5"/>
    <n v="9.084656015988994E-4"/>
    <x v="0"/>
    <n v="3.3499999999999091"/>
    <n v="8.6949750830562415E-4"/>
    <x v="1"/>
  </r>
  <r>
    <d v="2006-11-17T00:00:00"/>
    <n v="3877"/>
    <n v="3891.85"/>
    <n v="3835.7"/>
    <n v="3852.8"/>
    <n v="77876260"/>
    <n v="4194.93"/>
    <x v="14"/>
    <x v="0"/>
    <s v="Fri"/>
    <s v="Nov-2006"/>
    <s v=""/>
    <n v="-24.199999999999818"/>
    <n v="-6.2419396440546344E-3"/>
    <x v="0"/>
    <n v="-24.049999999999727"/>
    <n v="-6.2034899467350371E-3"/>
    <x v="1"/>
  </r>
  <r>
    <d v="2006-11-16T00:00:00"/>
    <n v="3876.4"/>
    <n v="3900.4"/>
    <n v="3863.85"/>
    <n v="3876.85"/>
    <n v="81514258"/>
    <n v="4686.3599999999997"/>
    <x v="14"/>
    <x v="0"/>
    <s v="Thu"/>
    <s v="Nov-2006"/>
    <s v="Expiry"/>
    <n v="0.4499999999998181"/>
    <n v="1.1608709111542104E-4"/>
    <x v="0"/>
    <n v="0.54999999999972715"/>
    <n v="1.4188788277474064E-4"/>
    <x v="1"/>
  </r>
  <r>
    <d v="2006-11-15T00:00:00"/>
    <n v="3865.95"/>
    <n v="3888.8"/>
    <n v="3838.25"/>
    <n v="3876.3"/>
    <n v="69066795"/>
    <n v="3511.53"/>
    <x v="14"/>
    <x v="0"/>
    <s v="Wed"/>
    <s v="Nov-2006"/>
    <s v=""/>
    <n v="10.350000000000364"/>
    <n v="2.6772203468747304E-3"/>
    <x v="0"/>
    <n v="10.400000000000091"/>
    <n v="2.6901885718720324E-3"/>
    <x v="1"/>
  </r>
  <r>
    <d v="2006-11-14T00:00:00"/>
    <n v="3862"/>
    <n v="3883"/>
    <n v="3850.75"/>
    <n v="3865.9"/>
    <n v="68081114"/>
    <n v="3651.51"/>
    <x v="14"/>
    <x v="0"/>
    <s v="Tue"/>
    <s v="Nov-2006"/>
    <s v=""/>
    <n v="3.9000000000000909"/>
    <n v="1.0098394614189775E-3"/>
    <x v="0"/>
    <n v="7.1500000000000909"/>
    <n v="1.8529316488500398E-3"/>
    <x v="1"/>
  </r>
  <r>
    <d v="2006-11-13T00:00:00"/>
    <n v="3834.8"/>
    <n v="3862.05"/>
    <n v="3834"/>
    <n v="3858.75"/>
    <n v="56173959"/>
    <n v="2739.11"/>
    <x v="14"/>
    <x v="0"/>
    <s v="Mon"/>
    <s v="Nov-2006"/>
    <s v=""/>
    <n v="23.949999999999818"/>
    <n v="6.2454365286324755E-3"/>
    <x v="0"/>
    <n v="24"/>
    <n v="6.2585566203794251E-3"/>
    <x v="1"/>
  </r>
  <r>
    <d v="2006-11-10T00:00:00"/>
    <n v="3796.05"/>
    <n v="3842.4"/>
    <n v="3785.4"/>
    <n v="3834.75"/>
    <n v="70384022"/>
    <n v="3936.21"/>
    <x v="14"/>
    <x v="0"/>
    <s v="Fri"/>
    <s v="Nov-2006"/>
    <s v=""/>
    <n v="38.699999999999818"/>
    <n v="1.0194807760698572E-2"/>
    <x v="2"/>
    <n v="38.349999999999909"/>
    <n v="1.0101675271309637E-2"/>
    <x v="0"/>
  </r>
  <r>
    <d v="2006-11-09T00:00:00"/>
    <n v="3777.8"/>
    <n v="3808.2"/>
    <n v="3769.8"/>
    <n v="3796.4"/>
    <n v="71619806"/>
    <n v="3934.11"/>
    <x v="14"/>
    <x v="0"/>
    <s v="Thu"/>
    <s v="Nov-2006"/>
    <s v="Expiry"/>
    <n v="18.599999999999909"/>
    <n v="4.9235004499973284E-3"/>
    <x v="0"/>
    <n v="19.099999999999909"/>
    <n v="5.0565218542344822E-3"/>
    <x v="1"/>
  </r>
  <r>
    <d v="2006-11-08T00:00:00"/>
    <n v="3799.2"/>
    <n v="3809.95"/>
    <n v="3737.2"/>
    <n v="3777.3"/>
    <n v="81509881"/>
    <n v="4427.67"/>
    <x v="14"/>
    <x v="0"/>
    <s v="Wed"/>
    <s v="Nov-2006"/>
    <s v=""/>
    <n v="-21.899999999999636"/>
    <n v="-5.7643714466202459E-3"/>
    <x v="0"/>
    <n v="-21.449999999999818"/>
    <n v="-5.6465942744323315E-3"/>
    <x v="1"/>
  </r>
  <r>
    <d v="2006-11-07T00:00:00"/>
    <n v="3812.15"/>
    <n v="3840.45"/>
    <n v="3789.4"/>
    <n v="3798.75"/>
    <n v="72012582"/>
    <n v="3596.23"/>
    <x v="14"/>
    <x v="0"/>
    <s v="Tue"/>
    <s v="Nov-2006"/>
    <s v=""/>
    <n v="-13.400000000000091"/>
    <n v="-3.5150767939352047E-3"/>
    <x v="0"/>
    <n v="-10.5"/>
    <n v="-2.756448119708604E-3"/>
    <x v="1"/>
  </r>
  <r>
    <d v="2006-11-06T00:00:00"/>
    <n v="3804.75"/>
    <n v="3822.4"/>
    <n v="3798.25"/>
    <n v="3809.25"/>
    <n v="68853934"/>
    <n v="3137.47"/>
    <x v="14"/>
    <x v="0"/>
    <s v="Mon"/>
    <s v="Nov-2006"/>
    <s v=""/>
    <n v="4.5"/>
    <n v="1.1827321111768185E-3"/>
    <x v="0"/>
    <n v="3.9000000000000909"/>
    <n v="1.0248728763451696E-3"/>
    <x v="1"/>
  </r>
  <r>
    <d v="2006-11-03T00:00:00"/>
    <n v="3793.05"/>
    <n v="3809.65"/>
    <n v="3771"/>
    <n v="3805.35"/>
    <n v="61269479"/>
    <n v="3313.66"/>
    <x v="14"/>
    <x v="0"/>
    <s v="Fri"/>
    <s v="Nov-2006"/>
    <s v=""/>
    <n v="12.299999999999727"/>
    <n v="3.2427729663462718E-3"/>
    <x v="0"/>
    <n v="14.150000000000091"/>
    <n v="3.732327495252187E-3"/>
    <x v="1"/>
  </r>
  <r>
    <d v="2006-11-02T00:00:00"/>
    <n v="3769.4"/>
    <n v="3805.5"/>
    <n v="3761.9"/>
    <n v="3791.2"/>
    <n v="57711779"/>
    <n v="3121.02"/>
    <x v="14"/>
    <x v="0"/>
    <s v="Thu"/>
    <s v="Nov-2006"/>
    <s v="Expiry"/>
    <n v="21.799999999999727"/>
    <n v="5.7834138059106822E-3"/>
    <x v="0"/>
    <n v="24.149999999999636"/>
    <n v="6.4108519929386753E-3"/>
    <x v="1"/>
  </r>
  <r>
    <d v="2006-11-01T00:00:00"/>
    <n v="3744.1"/>
    <n v="3777.7"/>
    <n v="3737"/>
    <n v="3767.05"/>
    <n v="70546138"/>
    <n v="3544.68"/>
    <x v="14"/>
    <x v="0"/>
    <s v="Wed"/>
    <s v="Nov-2006"/>
    <s v=""/>
    <n v="22.950000000000273"/>
    <n v="6.12964397318455E-3"/>
    <x v="0"/>
    <n v="22.950000000000273"/>
    <n v="6.12964397318455E-3"/>
    <x v="1"/>
  </r>
  <r>
    <d v="2006-10-31T00:00:00"/>
    <n v="3770.5"/>
    <n v="3782.85"/>
    <n v="3726.75"/>
    <n v="3744.1"/>
    <n v="87732761"/>
    <n v="4104.67"/>
    <x v="14"/>
    <x v="1"/>
    <s v="Tue"/>
    <s v="Oct-2006"/>
    <s v=""/>
    <n v="-26.400000000000091"/>
    <n v="-7.0017239092958735E-3"/>
    <x v="0"/>
    <n v="-25"/>
    <n v="-6.6328831816614047E-3"/>
    <x v="1"/>
  </r>
  <r>
    <d v="2006-10-30T00:00:00"/>
    <n v="3739.35"/>
    <n v="3776.05"/>
    <n v="3719.45"/>
    <n v="3769.1"/>
    <n v="85610530"/>
    <n v="4741.7"/>
    <x v="14"/>
    <x v="1"/>
    <s v="Mon"/>
    <s v="Oct-2006"/>
    <s v=""/>
    <n v="29.75"/>
    <n v="7.9559281693342421E-3"/>
    <x v="0"/>
    <n v="29.75"/>
    <n v="7.9559281693342421E-3"/>
    <x v="1"/>
  </r>
  <r>
    <d v="2006-10-27T00:00:00"/>
    <n v="3676.85"/>
    <n v="3747.35"/>
    <n v="3674.8"/>
    <n v="3739.35"/>
    <n v="81362792"/>
    <n v="4114.12"/>
    <x v="14"/>
    <x v="1"/>
    <s v="Fri"/>
    <s v="Oct-2006"/>
    <s v=""/>
    <n v="62.5"/>
    <n v="1.6998245781035398E-2"/>
    <x v="2"/>
    <n v="61.799999999999727"/>
    <n v="1.6804666150018278E-2"/>
    <x v="0"/>
  </r>
  <r>
    <d v="2006-10-26T00:00:00"/>
    <n v="3656.2"/>
    <n v="3686.85"/>
    <n v="3651.2"/>
    <n v="3677.55"/>
    <n v="97769504"/>
    <n v="4879.43"/>
    <x v="14"/>
    <x v="1"/>
    <s v="Thu"/>
    <s v="Oct-2006"/>
    <s v="Expiry"/>
    <n v="21.350000000000364"/>
    <n v="5.8393960943056633E-3"/>
    <x v="0"/>
    <n v="20.25"/>
    <n v="5.5368714625543434E-3"/>
    <x v="1"/>
  </r>
  <r>
    <d v="2006-10-23T00:00:00"/>
    <n v="3683.4"/>
    <n v="3690.85"/>
    <n v="3651.2"/>
    <n v="3657.3"/>
    <n v="45483007"/>
    <n v="2204.29"/>
    <x v="14"/>
    <x v="1"/>
    <s v="Mon"/>
    <s v="Oct-2006"/>
    <s v=""/>
    <n v="-26.099999999999909"/>
    <n v="-7.0858446000977111E-3"/>
    <x v="0"/>
    <n v="-26.199999999999818"/>
    <n v="-7.1128003257770649E-3"/>
    <x v="1"/>
  </r>
  <r>
    <d v="2006-10-21T00:00:00"/>
    <n v="3680.85"/>
    <n v="3708.4"/>
    <n v="3662.85"/>
    <n v="3683.5"/>
    <n v="10531676"/>
    <n v="507.73"/>
    <x v="14"/>
    <x v="1"/>
    <s v="Sat"/>
    <s v="Oct-2006"/>
    <s v=""/>
    <n v="2.6500000000000909"/>
    <n v="7.1994240460765608E-4"/>
    <x v="0"/>
    <n v="6.6500000000000909"/>
    <n v="1.8086133511021911E-3"/>
    <x v="1"/>
  </r>
  <r>
    <d v="2006-10-20T00:00:00"/>
    <n v="3678.75"/>
    <n v="3714.25"/>
    <n v="3665.5"/>
    <n v="3676.85"/>
    <n v="71910699"/>
    <n v="3349.3"/>
    <x v="14"/>
    <x v="1"/>
    <s v="Fri"/>
    <s v="Oct-2006"/>
    <s v=""/>
    <n v="-1.9000000000000909"/>
    <n v="-5.1647978253485313E-4"/>
    <x v="0"/>
    <n v="-0.95000000000027285"/>
    <n v="-2.583065963348395E-4"/>
    <x v="1"/>
  </r>
  <r>
    <d v="2006-10-19T00:00:00"/>
    <n v="3711.1"/>
    <n v="3726.95"/>
    <n v="3655.05"/>
    <n v="3677.8"/>
    <n v="87373113"/>
    <n v="3801.97"/>
    <x v="14"/>
    <x v="1"/>
    <s v="Thu"/>
    <s v="Oct-2006"/>
    <s v="Expiry"/>
    <n v="-33.299999999999727"/>
    <n v="-8.9730807577267455E-3"/>
    <x v="0"/>
    <n v="-32.849999999999909"/>
    <n v="-8.8528963928152498E-3"/>
    <x v="1"/>
  </r>
  <r>
    <d v="2006-10-18T00:00:00"/>
    <n v="3715.2"/>
    <n v="3727"/>
    <n v="3701.3"/>
    <n v="3710.65"/>
    <n v="98341144"/>
    <n v="4457.7700000000004"/>
    <x v="14"/>
    <x v="1"/>
    <s v="Wed"/>
    <s v="Oct-2006"/>
    <s v=""/>
    <n v="-4.5499999999997272"/>
    <n v="-1.224698535744974E-3"/>
    <x v="0"/>
    <n v="-4.3499999999999091"/>
    <n v="-1.1709286675639055E-3"/>
    <x v="1"/>
  </r>
  <r>
    <d v="2006-10-17T00:00:00"/>
    <n v="3726.4"/>
    <n v="3742.5"/>
    <n v="3691.35"/>
    <n v="3715"/>
    <n v="72710899"/>
    <n v="3601.25"/>
    <x v="14"/>
    <x v="1"/>
    <s v="Tue"/>
    <s v="Oct-2006"/>
    <s v=""/>
    <n v="-11.400000000000091"/>
    <n v="-3.0592528982396122E-3"/>
    <x v="0"/>
    <n v="-8.9499999999998181"/>
    <n v="-2.4033620215093698E-3"/>
    <x v="1"/>
  </r>
  <r>
    <d v="2006-10-16T00:00:00"/>
    <n v="3668.9"/>
    <n v="3729.7"/>
    <n v="3668.9"/>
    <n v="3723.95"/>
    <n v="74544319"/>
    <n v="4114.25"/>
    <x v="14"/>
    <x v="1"/>
    <s v="Mon"/>
    <s v="Oct-2006"/>
    <s v=""/>
    <n v="55.049999999999727"/>
    <n v="1.5004497260759281E-2"/>
    <x v="2"/>
    <n v="47.899999999999636"/>
    <n v="1.3030290665252004E-2"/>
    <x v="0"/>
  </r>
  <r>
    <d v="2006-10-13T00:00:00"/>
    <n v="3621.65"/>
    <n v="3682.35"/>
    <n v="3621.65"/>
    <n v="3676.05"/>
    <n v="77576341"/>
    <n v="4180.34"/>
    <x v="14"/>
    <x v="1"/>
    <s v="Fri"/>
    <s v="Oct-2006"/>
    <s v=""/>
    <n v="54.400000000000091"/>
    <n v="1.5020777822263357E-2"/>
    <x v="2"/>
    <n v="55"/>
    <n v="1.5188964526863755E-2"/>
    <x v="0"/>
  </r>
  <r>
    <d v="2006-10-12T00:00:00"/>
    <n v="3562.55"/>
    <n v="3626.8"/>
    <n v="3545.95"/>
    <n v="3621.05"/>
    <n v="67079130"/>
    <n v="3436.45"/>
    <x v="14"/>
    <x v="1"/>
    <s v="Thu"/>
    <s v="Oct-2006"/>
    <s v="Expiry"/>
    <n v="58.5"/>
    <n v="1.6420822163899455E-2"/>
    <x v="2"/>
    <n v="62.5"/>
    <n v="1.756333338016889E-2"/>
    <x v="0"/>
  </r>
  <r>
    <d v="2006-10-11T00:00:00"/>
    <n v="3581.55"/>
    <n v="3614.5"/>
    <n v="3544.25"/>
    <n v="3558.55"/>
    <n v="64789296"/>
    <n v="3439.29"/>
    <x v="14"/>
    <x v="1"/>
    <s v="Wed"/>
    <s v="Oct-2006"/>
    <s v=""/>
    <n v="-23"/>
    <n v="-6.4218006170512765E-3"/>
    <x v="0"/>
    <n v="-12.5"/>
    <n v="-3.5003710393301688E-3"/>
    <x v="1"/>
  </r>
  <r>
    <d v="2006-10-10T00:00:00"/>
    <n v="3567.45"/>
    <n v="3597.2"/>
    <n v="3563.1"/>
    <n v="3571.05"/>
    <n v="61272629"/>
    <n v="2759.2"/>
    <x v="14"/>
    <x v="1"/>
    <s v="Tue"/>
    <s v="Oct-2006"/>
    <s v=""/>
    <n v="3.6000000000003638"/>
    <n v="1.0091241643191535E-3"/>
    <x v="0"/>
    <n v="3.9000000000000909"/>
    <n v="1.0933097851226023E-3"/>
    <x v="1"/>
  </r>
  <r>
    <d v="2006-10-09T00:00:00"/>
    <n v="3570.05"/>
    <n v="3585.35"/>
    <n v="3540.45"/>
    <n v="3567.15"/>
    <n v="52281974"/>
    <n v="2351.09"/>
    <x v="14"/>
    <x v="1"/>
    <s v="Mon"/>
    <s v="Oct-2006"/>
    <s v=""/>
    <n v="-2.9000000000000909"/>
    <n v="-8.1231355303149554E-4"/>
    <x v="0"/>
    <n v="-2.5499999999997272"/>
    <n v="-7.1434574333970003E-4"/>
    <x v="1"/>
  </r>
  <r>
    <d v="2006-10-06T00:00:00"/>
    <n v="3565.45"/>
    <n v="3583.75"/>
    <n v="3560.9"/>
    <n v="3569.7"/>
    <n v="83455201"/>
    <n v="3254.23"/>
    <x v="14"/>
    <x v="1"/>
    <s v="Fri"/>
    <s v="Oct-2006"/>
    <s v=""/>
    <n v="4.25"/>
    <n v="1.1919954003001025E-3"/>
    <x v="0"/>
    <n v="4.7999999999997272"/>
    <n v="1.3464613313135647E-3"/>
    <x v="1"/>
  </r>
  <r>
    <d v="2006-10-05T00:00:00"/>
    <n v="3515.6"/>
    <n v="3574.95"/>
    <n v="3515.6"/>
    <n v="3564.9"/>
    <n v="74898110"/>
    <n v="3523.08"/>
    <x v="14"/>
    <x v="1"/>
    <s v="Thu"/>
    <s v="Oct-2006"/>
    <s v="Expiry"/>
    <n v="49.300000000000182"/>
    <n v="1.4023210831721523E-2"/>
    <x v="2"/>
    <n v="49.550000000000182"/>
    <n v="1.409532478985028E-2"/>
    <x v="0"/>
  </r>
  <r>
    <d v="2006-10-04T00:00:00"/>
    <n v="3570.95"/>
    <n v="3580.05"/>
    <n v="3508.65"/>
    <n v="3515.35"/>
    <n v="68278198"/>
    <n v="3819.03"/>
    <x v="14"/>
    <x v="1"/>
    <s v="Wed"/>
    <s v="Oct-2006"/>
    <s v=""/>
    <n v="-55.599999999999909"/>
    <n v="-1.5570086391576447E-2"/>
    <x v="2"/>
    <n v="-54.25"/>
    <n v="-1.5197781264007173E-2"/>
    <x v="0"/>
  </r>
  <r>
    <d v="2006-10-03T00:00:00"/>
    <n v="3588.95"/>
    <n v="3606.2"/>
    <n v="3561.7"/>
    <n v="3569.6"/>
    <n v="55658446"/>
    <n v="2746.91"/>
    <x v="14"/>
    <x v="1"/>
    <s v="Tue"/>
    <s v="Oct-2006"/>
    <s v=""/>
    <n v="-19.349999999999909"/>
    <n v="-5.3915490603100935E-3"/>
    <x v="0"/>
    <n v="-18.800000000000182"/>
    <n v="-5.2391037788429885E-3"/>
    <x v="1"/>
  </r>
  <r>
    <d v="2006-09-29T00:00:00"/>
    <n v="3572.15"/>
    <n v="3599.8"/>
    <n v="3564.7"/>
    <n v="3588.4"/>
    <n v="71280518"/>
    <n v="3291.25"/>
    <x v="14"/>
    <x v="2"/>
    <s v="Fri"/>
    <s v="Sep-2006"/>
    <s v=""/>
    <n v="16.25"/>
    <n v="4.5490810856207049E-3"/>
    <x v="0"/>
    <n v="16.650000000000091"/>
    <n v="4.6615804577588267E-3"/>
    <x v="1"/>
  </r>
  <r>
    <d v="2006-09-28T00:00:00"/>
    <n v="3579.95"/>
    <n v="3589.3"/>
    <n v="3560.75"/>
    <n v="3571.75"/>
    <n v="82845862"/>
    <n v="4431.1000000000004"/>
    <x v="14"/>
    <x v="2"/>
    <s v="Thu"/>
    <s v="Sep-2006"/>
    <s v="Expiry"/>
    <n v="-8.1999999999998181"/>
    <n v="-2.2905347840053124E-3"/>
    <x v="0"/>
    <n v="-7.5500000000001819"/>
    <n v="-2.1093509904171713E-3"/>
    <x v="1"/>
  </r>
  <r>
    <d v="2006-09-27T00:00:00"/>
    <n v="3571.75"/>
    <n v="3603.7"/>
    <n v="3568.4"/>
    <n v="3579.3"/>
    <n v="65272270"/>
    <n v="3388.77"/>
    <x v="14"/>
    <x v="2"/>
    <s v="Wed"/>
    <s v="Sep-2006"/>
    <s v=""/>
    <n v="7.5500000000001819"/>
    <n v="2.1138097571219098E-3"/>
    <x v="0"/>
    <n v="7.5500000000001819"/>
    <n v="2.1138097571219098E-3"/>
    <x v="1"/>
  </r>
  <r>
    <d v="2006-09-26T00:00:00"/>
    <n v="3523.7"/>
    <n v="3576.75"/>
    <n v="3517.15"/>
    <n v="3571.75"/>
    <n v="67280328"/>
    <n v="3513.92"/>
    <x v="14"/>
    <x v="2"/>
    <s v="Tue"/>
    <s v="Sep-2006"/>
    <s v=""/>
    <n v="48.050000000000182"/>
    <n v="1.3636234639725341E-2"/>
    <x v="2"/>
    <n v="48.300000000000182"/>
    <n v="1.3708155359094122E-2"/>
    <x v="0"/>
  </r>
  <r>
    <d v="2006-09-25T00:00:00"/>
    <n v="3545.1"/>
    <n v="3568.65"/>
    <n v="3514.85"/>
    <n v="3523.45"/>
    <n v="59718564"/>
    <n v="2973.4"/>
    <x v="14"/>
    <x v="2"/>
    <s v="Mon"/>
    <s v="Sep-2006"/>
    <s v=""/>
    <n v="-21.650000000000091"/>
    <n v="-6.1070209585061324E-3"/>
    <x v="0"/>
    <n v="-20.600000000000364"/>
    <n v="-5.8125590778912153E-3"/>
    <x v="1"/>
  </r>
  <r>
    <d v="2006-09-22T00:00:00"/>
    <n v="3554.05"/>
    <n v="3562.45"/>
    <n v="3525.4"/>
    <n v="3544.05"/>
    <n v="60146361"/>
    <n v="3402.22"/>
    <x v="14"/>
    <x v="2"/>
    <s v="Fri"/>
    <s v="Sep-2006"/>
    <s v=""/>
    <n v="-10"/>
    <n v="-2.8136914224616985E-3"/>
    <x v="0"/>
    <n v="-9"/>
    <n v="-2.5330349981002235E-3"/>
    <x v="1"/>
  </r>
  <r>
    <d v="2006-09-21T00:00:00"/>
    <n v="3506.7"/>
    <n v="3556.35"/>
    <n v="3506.7"/>
    <n v="3553.05"/>
    <n v="65971047"/>
    <n v="3470.59"/>
    <x v="14"/>
    <x v="2"/>
    <s v="Thu"/>
    <s v="Sep-2006"/>
    <s v="Expiry"/>
    <n v="46.350000000000364"/>
    <n v="1.321755496620765E-2"/>
    <x v="2"/>
    <n v="50.25"/>
    <n v="1.434566632408359E-2"/>
    <x v="0"/>
  </r>
  <r>
    <d v="2006-09-20T00:00:00"/>
    <n v="3457.85"/>
    <n v="3509.85"/>
    <n v="3419.75"/>
    <n v="3502.8"/>
    <n v="62440086"/>
    <n v="3133.57"/>
    <x v="14"/>
    <x v="2"/>
    <s v="Wed"/>
    <s v="Sep-2006"/>
    <s v=""/>
    <n v="44.950000000000273"/>
    <n v="1.2999407146059046E-2"/>
    <x v="2"/>
    <n v="45.450000000000273"/>
    <n v="1.3145906546921854E-2"/>
    <x v="0"/>
  </r>
  <r>
    <d v="2006-09-19T00:00:00"/>
    <n v="3493.5"/>
    <n v="3514.95"/>
    <n v="3438.8"/>
    <n v="3457.35"/>
    <n v="69738853"/>
    <n v="3565.22"/>
    <x v="14"/>
    <x v="2"/>
    <s v="Tue"/>
    <s v="Sep-2006"/>
    <s v=""/>
    <n v="-36.150000000000091"/>
    <n v="-1.0347788750536737E-2"/>
    <x v="2"/>
    <n v="-35.400000000000091"/>
    <n v="-1.013528022331976E-2"/>
    <x v="0"/>
  </r>
  <r>
    <d v="2006-09-18T00:00:00"/>
    <n v="3478.65"/>
    <n v="3506.2"/>
    <n v="3478.4"/>
    <n v="3492.75"/>
    <n v="60726317"/>
    <n v="2990.54"/>
    <x v="14"/>
    <x v="2"/>
    <s v="Mon"/>
    <s v="Sep-2006"/>
    <s v=""/>
    <n v="14.099999999999909"/>
    <n v="4.0532965374498464E-3"/>
    <x v="0"/>
    <n v="14.150000000000091"/>
    <n v="4.0677283964813691E-3"/>
    <x v="1"/>
  </r>
  <r>
    <d v="2006-09-15T00:00:00"/>
    <n v="3471.65"/>
    <n v="3487.45"/>
    <n v="3434.55"/>
    <n v="3478.6"/>
    <n v="71320369"/>
    <n v="3491.83"/>
    <x v="14"/>
    <x v="2"/>
    <s v="Fri"/>
    <s v="Sep-2006"/>
    <s v=""/>
    <n v="6.9499999999998181"/>
    <n v="2.0019299180504425E-3"/>
    <x v="0"/>
    <n v="7"/>
    <n v="2.0163613319506856E-3"/>
    <x v="1"/>
  </r>
  <r>
    <d v="2006-09-14T00:00:00"/>
    <n v="3454.6"/>
    <n v="3484"/>
    <n v="3454.6"/>
    <n v="3471.6"/>
    <n v="88081056"/>
    <n v="4891.78"/>
    <x v="14"/>
    <x v="2"/>
    <s v="Thu"/>
    <s v="Sep-2006"/>
    <s v="Expiry"/>
    <n v="17"/>
    <n v="4.9209749319747585E-3"/>
    <x v="0"/>
    <n v="17.049999999999727"/>
    <n v="4.9355198216843657E-3"/>
    <x v="1"/>
  </r>
  <r>
    <d v="2006-09-13T00:00:00"/>
    <n v="3389.85"/>
    <n v="3470.65"/>
    <n v="3389.8"/>
    <n v="3454.55"/>
    <n v="71103462"/>
    <n v="3702.22"/>
    <x v="14"/>
    <x v="2"/>
    <s v="Wed"/>
    <s v="Sep-2006"/>
    <s v=""/>
    <n v="64.700000000000273"/>
    <n v="1.9086390253256126E-2"/>
    <x v="2"/>
    <n v="64.650000000000091"/>
    <n v="1.9071359037139766E-2"/>
    <x v="0"/>
  </r>
  <r>
    <d v="2006-09-12T00:00:00"/>
    <n v="3363.3"/>
    <n v="3395.05"/>
    <n v="3328.45"/>
    <n v="3389.9"/>
    <n v="80287997"/>
    <n v="3899.77"/>
    <x v="14"/>
    <x v="2"/>
    <s v="Tue"/>
    <s v="Sep-2006"/>
    <s v=""/>
    <n v="26.599999999999909"/>
    <n v="7.9088989980078822E-3"/>
    <x v="0"/>
    <n v="23.75"/>
    <n v="7.0555382261634205E-3"/>
    <x v="1"/>
  </r>
  <r>
    <d v="2006-09-11T00:00:00"/>
    <n v="3470.35"/>
    <n v="3486.65"/>
    <n v="3351.3"/>
    <n v="3366.15"/>
    <n v="78022331"/>
    <n v="3948.22"/>
    <x v="14"/>
    <x v="2"/>
    <s v="Mon"/>
    <s v="Sep-2006"/>
    <s v=""/>
    <n v="-104.19999999999982"/>
    <n v="-3.002578990591722E-2"/>
    <x v="3"/>
    <n v="-105.29999999999973"/>
    <n v="-3.0333146091690716E-2"/>
    <x v="3"/>
  </r>
  <r>
    <d v="2006-09-08T00:00:00"/>
    <n v="3454.65"/>
    <n v="3477.95"/>
    <n v="3442.85"/>
    <n v="3471.45"/>
    <n v="75299798"/>
    <n v="3823.16"/>
    <x v="14"/>
    <x v="2"/>
    <s v="Fri"/>
    <s v="Sep-2006"/>
    <s v=""/>
    <n v="16.799999999999727"/>
    <n v="4.863010724675358E-3"/>
    <x v="0"/>
    <n v="16.899999999999636"/>
    <n v="4.8920988261856495E-3"/>
    <x v="1"/>
  </r>
  <r>
    <d v="2006-09-07T00:00:00"/>
    <n v="3477.15"/>
    <n v="3478.85"/>
    <n v="3438.8"/>
    <n v="3454.55"/>
    <n v="61695576"/>
    <n v="3097.76"/>
    <x v="14"/>
    <x v="2"/>
    <s v="Thu"/>
    <s v="Sep-2006"/>
    <s v="Expiry"/>
    <n v="-22.599999999999909"/>
    <n v="-6.4995758020217446E-3"/>
    <x v="0"/>
    <n v="-22.699999999999818"/>
    <n v="-6.5281472427923841E-3"/>
    <x v="1"/>
  </r>
  <r>
    <d v="2006-09-06T00:00:00"/>
    <n v="3474.4"/>
    <n v="3490.7"/>
    <n v="3465.8"/>
    <n v="3477.25"/>
    <n v="64632141"/>
    <n v="3020.81"/>
    <x v="14"/>
    <x v="2"/>
    <s v="Wed"/>
    <s v="Sep-2006"/>
    <s v=""/>
    <n v="2.8499999999999091"/>
    <n v="8.2028551692375925E-4"/>
    <x v="0"/>
    <n v="3.5"/>
    <n v="1.0075566750629723E-3"/>
    <x v="1"/>
  </r>
  <r>
    <d v="2006-09-05T00:00:00"/>
    <n v="3471.4"/>
    <n v="3488.6"/>
    <n v="3457.9"/>
    <n v="3473.75"/>
    <n v="49637615"/>
    <n v="2330.87"/>
    <x v="14"/>
    <x v="2"/>
    <s v="Tue"/>
    <s v="Sep-2006"/>
    <s v=""/>
    <n v="2.3499999999999091"/>
    <n v="6.7696030420000839E-4"/>
    <x v="0"/>
    <n v="-3.0999999999999091"/>
    <n v="-8.9161165997955305E-4"/>
    <x v="1"/>
  </r>
  <r>
    <d v="2006-09-04T00:00:00"/>
    <n v="3435.55"/>
    <n v="3483.1"/>
    <n v="3435.55"/>
    <n v="3476.85"/>
    <n v="55794558"/>
    <n v="2672.11"/>
    <x v="14"/>
    <x v="2"/>
    <s v="Mon"/>
    <s v="Sep-2006"/>
    <s v=""/>
    <n v="41.299999999999727"/>
    <n v="1.2021364846967654E-2"/>
    <x v="2"/>
    <n v="41.400000000000091"/>
    <n v="1.2050823036283484E-2"/>
    <x v="0"/>
  </r>
  <r>
    <d v="2006-09-01T00:00:00"/>
    <n v="3414"/>
    <n v="3439.5"/>
    <n v="3402.9"/>
    <n v="3435.45"/>
    <n v="71355586"/>
    <n v="3118.13"/>
    <x v="14"/>
    <x v="2"/>
    <s v="Fri"/>
    <s v="Sep-2006"/>
    <s v=""/>
    <n v="21.449999999999818"/>
    <n v="6.2829525483303512E-3"/>
    <x v="0"/>
    <n v="21.549999999999727"/>
    <n v="6.312428600720503E-3"/>
    <x v="1"/>
  </r>
  <r>
    <d v="2006-08-31T00:00:00"/>
    <n v="3404.5"/>
    <n v="3452.3"/>
    <n v="3403.65"/>
    <n v="3413.9"/>
    <n v="98616609"/>
    <n v="4581.17"/>
    <x v="14"/>
    <x v="3"/>
    <s v="Thu"/>
    <s v="Aug-2006"/>
    <s v="Expiry"/>
    <n v="9.4000000000000909"/>
    <n v="2.761051549419912E-3"/>
    <x v="0"/>
    <n v="-16.449999999999818"/>
    <n v="-4.795429037853227E-3"/>
    <x v="1"/>
  </r>
  <r>
    <d v="2006-08-30T00:00:00"/>
    <n v="3425.8"/>
    <n v="3440.2"/>
    <n v="3407.75"/>
    <n v="3430.35"/>
    <n v="61671400"/>
    <n v="2963.16"/>
    <x v="14"/>
    <x v="3"/>
    <s v="Wed"/>
    <s v="Aug-2006"/>
    <s v=""/>
    <n v="4.5499999999997272"/>
    <n v="1.3281569268491233E-3"/>
    <x v="0"/>
    <n v="4.6500000000000909"/>
    <n v="1.3573868114546198E-3"/>
    <x v="1"/>
  </r>
  <r>
    <d v="2006-08-29T00:00:00"/>
    <n v="3405.05"/>
    <n v="3434.95"/>
    <n v="3396.1"/>
    <n v="3425.7"/>
    <n v="60674227"/>
    <n v="2935.97"/>
    <x v="14"/>
    <x v="3"/>
    <s v="Tue"/>
    <s v="Aug-2006"/>
    <s v=""/>
    <n v="20.649999999999636"/>
    <n v="6.0645218131891261E-3"/>
    <x v="0"/>
    <n v="24.599999999999909"/>
    <n v="7.2329540442797654E-3"/>
    <x v="1"/>
  </r>
  <r>
    <d v="2006-08-28T00:00:00"/>
    <n v="3386"/>
    <n v="3405.3"/>
    <n v="3377.75"/>
    <n v="3401.1"/>
    <n v="46753742"/>
    <n v="2051.9699999999998"/>
    <x v="14"/>
    <x v="3"/>
    <s v="Mon"/>
    <s v="Aug-2006"/>
    <s v=""/>
    <n v="15.099999999999909"/>
    <n v="4.4595392793856789E-3"/>
    <x v="0"/>
    <n v="15.150000000000091"/>
    <n v="4.474372037389829E-3"/>
    <x v="1"/>
  </r>
  <r>
    <d v="2006-08-25T00:00:00"/>
    <n v="3368.55"/>
    <n v="3402.7"/>
    <n v="3368.55"/>
    <n v="3385.95"/>
    <n v="68458051"/>
    <n v="3290.78"/>
    <x v="14"/>
    <x v="3"/>
    <s v="Fri"/>
    <s v="Aug-2006"/>
    <s v=""/>
    <n v="17.399999999999636"/>
    <n v="5.1654272609875573E-3"/>
    <x v="0"/>
    <n v="15.549999999999727"/>
    <n v="4.6136957037739516E-3"/>
    <x v="1"/>
  </r>
  <r>
    <d v="2006-08-24T00:00:00"/>
    <n v="3336.65"/>
    <n v="3379.55"/>
    <n v="3304.85"/>
    <n v="3370.4"/>
    <n v="70794902"/>
    <n v="3625.17"/>
    <x v="14"/>
    <x v="3"/>
    <s v="Thu"/>
    <s v="Aug-2006"/>
    <s v="Expiry"/>
    <n v="33.75"/>
    <n v="1.0114935639039155E-2"/>
    <x v="2"/>
    <n v="34.599999999999909"/>
    <n v="1.0372324479884858E-2"/>
    <x v="0"/>
  </r>
  <r>
    <d v="2006-08-23T00:00:00"/>
    <n v="3363.6"/>
    <n v="3369.65"/>
    <n v="3325.1"/>
    <n v="3335.8"/>
    <n v="52060467"/>
    <n v="2595.6799999999998"/>
    <x v="14"/>
    <x v="3"/>
    <s v="Wed"/>
    <s v="Aug-2006"/>
    <s v=""/>
    <n v="-27.799999999999727"/>
    <n v="-8.2649542157211698E-3"/>
    <x v="0"/>
    <n v="-28.799999999999727"/>
    <n v="-8.5597099209414867E-3"/>
    <x v="1"/>
  </r>
  <r>
    <d v="2006-08-22T00:00:00"/>
    <n v="3369.6"/>
    <n v="3398.35"/>
    <n v="3351.5"/>
    <n v="3364.6"/>
    <n v="58614547"/>
    <n v="2780.25"/>
    <x v="14"/>
    <x v="3"/>
    <s v="Tue"/>
    <s v="Aug-2006"/>
    <s v=""/>
    <n v="-5"/>
    <n v="-1.4838556505223173E-3"/>
    <x v="0"/>
    <n v="-1.4000000000000909"/>
    <n v="-4.1592394533573705E-4"/>
    <x v="1"/>
  </r>
  <r>
    <d v="2006-08-21T00:00:00"/>
    <n v="3356.8"/>
    <n v="3374.9"/>
    <n v="3332.9"/>
    <n v="3366"/>
    <n v="48935056"/>
    <n v="2623.86"/>
    <x v="14"/>
    <x v="3"/>
    <s v="Mon"/>
    <s v="Aug-2006"/>
    <s v=""/>
    <n v="9.1999999999998181"/>
    <n v="2.7407054337463708E-3"/>
    <x v="0"/>
    <n v="9.25"/>
    <n v="2.7556416176361064E-3"/>
    <x v="1"/>
  </r>
  <r>
    <d v="2006-08-18T00:00:00"/>
    <n v="3354.5"/>
    <n v="3366.25"/>
    <n v="3332.2"/>
    <n v="3356.75"/>
    <n v="57031969"/>
    <n v="2744.7"/>
    <x v="14"/>
    <x v="3"/>
    <s v="Fri"/>
    <s v="Aug-2006"/>
    <s v=""/>
    <n v="2.25"/>
    <n v="6.707407959457445E-4"/>
    <x v="0"/>
    <n v="2.8499999999999091"/>
    <n v="8.497569993142041E-4"/>
    <x v="1"/>
  </r>
  <r>
    <d v="2006-08-17T00:00:00"/>
    <n v="3359.7"/>
    <n v="3385.15"/>
    <n v="3328.6"/>
    <n v="3353.9"/>
    <n v="72570406"/>
    <n v="3678.42"/>
    <x v="14"/>
    <x v="3"/>
    <s v="Thu"/>
    <s v="Aug-2006"/>
    <s v="Expiry"/>
    <n v="-5.7999999999997272"/>
    <n v="-1.7263446141023684E-3"/>
    <x v="0"/>
    <n v="-2.1500000000000909"/>
    <n v="-6.4063407875332337E-4"/>
    <x v="1"/>
  </r>
  <r>
    <d v="2006-08-16T00:00:00"/>
    <n v="3314.75"/>
    <n v="3377.1"/>
    <n v="3314.75"/>
    <n v="3356.05"/>
    <n v="69199131"/>
    <n v="3288.12"/>
    <x v="14"/>
    <x v="3"/>
    <s v="Wed"/>
    <s v="Aug-2006"/>
    <s v=""/>
    <n v="41.300000000000182"/>
    <n v="1.2459461497850571E-2"/>
    <x v="2"/>
    <n v="42.950000000000273"/>
    <n v="1.2963689595846872E-2"/>
    <x v="0"/>
  </r>
  <r>
    <d v="2006-08-14T00:00:00"/>
    <n v="3274.95"/>
    <n v="3317.8"/>
    <n v="3269.15"/>
    <n v="3313.1"/>
    <n v="51600194"/>
    <n v="2309.79"/>
    <x v="14"/>
    <x v="3"/>
    <s v="Mon"/>
    <s v="Aug-2006"/>
    <s v=""/>
    <n v="38.150000000000091"/>
    <n v="1.1649032809661244E-2"/>
    <x v="2"/>
    <n v="38.75"/>
    <n v="1.1834409882877518E-2"/>
    <x v="0"/>
  </r>
  <r>
    <d v="2006-08-11T00:00:00"/>
    <n v="3260.05"/>
    <n v="3286.5"/>
    <n v="3236.95"/>
    <n v="3274.35"/>
    <n v="63497173"/>
    <n v="3339.55"/>
    <x v="14"/>
    <x v="3"/>
    <s v="Fri"/>
    <s v="Aug-2006"/>
    <s v=""/>
    <n v="14.299999999999727"/>
    <n v="4.3864357908620193E-3"/>
    <x v="0"/>
    <n v="14.25"/>
    <n v="4.3710315634489742E-3"/>
    <x v="1"/>
  </r>
  <r>
    <d v="2006-08-10T00:00:00"/>
    <n v="3254.6"/>
    <n v="3274.75"/>
    <n v="3229.45"/>
    <n v="3260.1"/>
    <n v="59287718"/>
    <n v="2795.74"/>
    <x v="14"/>
    <x v="3"/>
    <s v="Thu"/>
    <s v="Aug-2006"/>
    <s v="Expiry"/>
    <n v="5.5"/>
    <n v="1.689915811466847E-3"/>
    <x v="0"/>
    <n v="5.5"/>
    <n v="1.689915811466847E-3"/>
    <x v="1"/>
  </r>
  <r>
    <d v="2006-08-09T00:00:00"/>
    <n v="3211.55"/>
    <n v="3267.2"/>
    <n v="3187.85"/>
    <n v="3254.6"/>
    <n v="71781978"/>
    <n v="3410.66"/>
    <x v="14"/>
    <x v="3"/>
    <s v="Wed"/>
    <s v="Aug-2006"/>
    <s v=""/>
    <n v="43.049999999999727"/>
    <n v="1.3404742258410962E-2"/>
    <x v="2"/>
    <n v="42.199999999999818"/>
    <n v="1.3136595691694626E-2"/>
    <x v="0"/>
  </r>
  <r>
    <d v="2006-08-08T00:00:00"/>
    <n v="3151.55"/>
    <n v="3216.75"/>
    <n v="3151.55"/>
    <n v="3212.4"/>
    <n v="52271647"/>
    <n v="2334.3000000000002"/>
    <x v="14"/>
    <x v="3"/>
    <s v="Tue"/>
    <s v="Aug-2006"/>
    <s v=""/>
    <n v="60.849999999999909"/>
    <n v="1.9307959575446971E-2"/>
    <x v="2"/>
    <n v="61.300000000000182"/>
    <n v="1.9453524166164256E-2"/>
    <x v="0"/>
  </r>
  <r>
    <d v="2006-08-07T00:00:00"/>
    <n v="3176.7"/>
    <n v="3178.5"/>
    <n v="3142.55"/>
    <n v="3151.1"/>
    <n v="50260661"/>
    <n v="2482.52"/>
    <x v="14"/>
    <x v="3"/>
    <s v="Mon"/>
    <s v="Aug-2006"/>
    <s v=""/>
    <n v="-25.599999999999909"/>
    <n v="-8.0586772436805204E-3"/>
    <x v="0"/>
    <n v="-25.650000000000091"/>
    <n v="-8.0742897615487808E-3"/>
    <x v="1"/>
  </r>
  <r>
    <d v="2006-08-04T00:00:00"/>
    <n v="3189.7"/>
    <n v="3228.15"/>
    <n v="3161.8"/>
    <n v="3176.75"/>
    <n v="69528047"/>
    <n v="3282.36"/>
    <x v="14"/>
    <x v="3"/>
    <s v="Fri"/>
    <s v="Aug-2006"/>
    <s v=""/>
    <n v="-12.949999999999818"/>
    <n v="-4.059942941342389E-3"/>
    <x v="0"/>
    <n v="-13.25"/>
    <n v="-4.1536050156739815E-3"/>
    <x v="1"/>
  </r>
  <r>
    <d v="2006-08-03T00:00:00"/>
    <n v="3182.55"/>
    <n v="3234.25"/>
    <n v="3175.15"/>
    <n v="3190"/>
    <n v="69084722"/>
    <n v="3556.26"/>
    <x v="14"/>
    <x v="3"/>
    <s v="Thu"/>
    <s v="Aug-2006"/>
    <s v="Expiry"/>
    <n v="7.4499999999998181"/>
    <n v="2.3408901666901755E-3"/>
    <x v="0"/>
    <n v="7.9000000000000909"/>
    <n v="2.4826372521291259E-3"/>
    <x v="1"/>
  </r>
  <r>
    <d v="2006-08-02T00:00:00"/>
    <n v="3129.45"/>
    <n v="3187.85"/>
    <n v="3127.9"/>
    <n v="3182.1"/>
    <n v="55484351"/>
    <n v="2628.88"/>
    <x v="14"/>
    <x v="3"/>
    <s v="Wed"/>
    <s v="Aug-2006"/>
    <s v=""/>
    <n v="52.650000000000091"/>
    <n v="1.6824042563389763E-2"/>
    <x v="2"/>
    <n v="34.299999999999727"/>
    <n v="1.0896499142257998E-2"/>
    <x v="0"/>
  </r>
  <r>
    <d v="2006-08-01T00:00:00"/>
    <n v="3128.2"/>
    <n v="3154.7"/>
    <n v="3113.6"/>
    <n v="3147.8"/>
    <n v="57028169"/>
    <n v="2790.09"/>
    <x v="14"/>
    <x v="3"/>
    <s v="Tue"/>
    <s v="Aug-2006"/>
    <s v=""/>
    <n v="19.600000000000364"/>
    <n v="6.2655840419411687E-3"/>
    <x v="0"/>
    <n v="4.6000000000003638"/>
    <n v="1.4634767116315742E-3"/>
    <x v="1"/>
  </r>
  <r>
    <d v="2006-07-31T00:00:00"/>
    <n v="3131.35"/>
    <n v="3179.7"/>
    <n v="3110.6"/>
    <n v="3143.2"/>
    <n v="61675413"/>
    <n v="3130.17"/>
    <x v="14"/>
    <x v="4"/>
    <s v="Mon"/>
    <s v="Jul-2006"/>
    <s v=""/>
    <n v="11.849999999999909"/>
    <n v="3.7843102815079467E-3"/>
    <x v="0"/>
    <n v="12.399999999999636"/>
    <n v="3.9606490353901996E-3"/>
    <x v="1"/>
  </r>
  <r>
    <d v="2006-07-28T00:00:00"/>
    <n v="3158"/>
    <n v="3168.5"/>
    <n v="3109.45"/>
    <n v="3130.8"/>
    <n v="81278521"/>
    <n v="3571.94"/>
    <x v="14"/>
    <x v="4"/>
    <s v="Fri"/>
    <s v="Jul-2006"/>
    <s v=""/>
    <n v="-27.199999999999818"/>
    <n v="-8.6130462317922166E-3"/>
    <x v="0"/>
    <n v="-25.349999999999909"/>
    <n v="-8.0319376455491361E-3"/>
    <x v="1"/>
  </r>
  <r>
    <d v="2006-07-27T00:00:00"/>
    <n v="3109.85"/>
    <n v="3167.1"/>
    <n v="3109.85"/>
    <n v="3156.15"/>
    <n v="106694441"/>
    <n v="5295.1"/>
    <x v="14"/>
    <x v="4"/>
    <s v="Thu"/>
    <s v="Jul-2006"/>
    <s v="Expiry"/>
    <n v="46.300000000000182"/>
    <n v="1.4888177886393293E-2"/>
    <x v="2"/>
    <n v="46"/>
    <n v="1.4790283426844363E-2"/>
    <x v="0"/>
  </r>
  <r>
    <d v="2006-07-26T00:00:00"/>
    <n v="3040.45"/>
    <n v="3121.4"/>
    <n v="3022.7"/>
    <n v="3110.15"/>
    <n v="77137663"/>
    <n v="3749.48"/>
    <x v="14"/>
    <x v="4"/>
    <s v="Wed"/>
    <s v="Jul-2006"/>
    <s v=""/>
    <n v="69.700000000000273"/>
    <n v="2.2924238188426146E-2"/>
    <x v="1"/>
    <n v="69.650000000000091"/>
    <n v="2.290741654333172E-2"/>
    <x v="2"/>
  </r>
  <r>
    <d v="2006-07-25T00:00:00"/>
    <n v="2989.5"/>
    <n v="3046.95"/>
    <n v="2987.15"/>
    <n v="3040.5"/>
    <n v="70646865"/>
    <n v="3378.75"/>
    <x v="14"/>
    <x v="4"/>
    <s v="Tue"/>
    <s v="Jul-2006"/>
    <s v=""/>
    <n v="51"/>
    <n v="1.7059708981435023E-2"/>
    <x v="2"/>
    <n v="54.650000000000091"/>
    <n v="1.83029957968418E-2"/>
    <x v="0"/>
  </r>
  <r>
    <d v="2006-07-24T00:00:00"/>
    <n v="2944.9"/>
    <n v="2996.65"/>
    <n v="2878.25"/>
    <n v="2985.85"/>
    <n v="78139891"/>
    <n v="3721.14"/>
    <x v="14"/>
    <x v="4"/>
    <s v="Mon"/>
    <s v="Jul-2006"/>
    <s v=""/>
    <n v="40.949999999999818"/>
    <n v="1.3905395768956439E-2"/>
    <x v="2"/>
    <n v="40.849999999999909"/>
    <n v="1.3870967741935454E-2"/>
    <x v="0"/>
  </r>
  <r>
    <d v="2006-07-21T00:00:00"/>
    <n v="3025.1"/>
    <n v="3029.1"/>
    <n v="2930.15"/>
    <n v="2945"/>
    <n v="74876151"/>
    <n v="3454.86"/>
    <x v="14"/>
    <x v="4"/>
    <s v="Fri"/>
    <s v="Jul-2006"/>
    <s v=""/>
    <n v="-80.099999999999909"/>
    <n v="-2.6478463521867016E-2"/>
    <x v="1"/>
    <n v="-78.050000000000182"/>
    <n v="-2.5818296091695531E-2"/>
    <x v="2"/>
  </r>
  <r>
    <d v="2006-07-20T00:00:00"/>
    <n v="2943.65"/>
    <n v="3041.25"/>
    <n v="2943.65"/>
    <n v="3023.05"/>
    <n v="77712999"/>
    <n v="3686.36"/>
    <x v="14"/>
    <x v="4"/>
    <s v="Thu"/>
    <s v="Jul-2006"/>
    <s v="Expiry"/>
    <n v="79.400000000000091"/>
    <n v="2.6973315441713549E-2"/>
    <x v="1"/>
    <n v="90.300000000000182"/>
    <n v="3.0790213963004069E-2"/>
    <x v="3"/>
  </r>
  <r>
    <d v="2006-07-19T00:00:00"/>
    <n v="2995.85"/>
    <n v="3045.35"/>
    <n v="2919.95"/>
    <n v="2932.75"/>
    <n v="79085652"/>
    <n v="3948.34"/>
    <x v="14"/>
    <x v="4"/>
    <s v="Wed"/>
    <s v="Jul-2006"/>
    <s v=""/>
    <n v="-63.099999999999909"/>
    <n v="-2.1062469749820557E-2"/>
    <x v="1"/>
    <n v="-60.900000000000091"/>
    <n v="-2.0343059475890664E-2"/>
    <x v="2"/>
  </r>
  <r>
    <d v="2006-07-18T00:00:00"/>
    <n v="3007.15"/>
    <n v="3038.25"/>
    <n v="2967.95"/>
    <n v="2993.65"/>
    <n v="70494264"/>
    <n v="3522.91"/>
    <x v="14"/>
    <x v="4"/>
    <s v="Tue"/>
    <s v="Jul-2006"/>
    <s v=""/>
    <n v="-13.5"/>
    <n v="-4.4893005004738706E-3"/>
    <x v="0"/>
    <n v="-13.900000000000091"/>
    <n v="-4.6217020498412632E-3"/>
    <x v="1"/>
  </r>
  <r>
    <d v="2006-07-17T00:00:00"/>
    <n v="3123.65"/>
    <n v="3125.1"/>
    <n v="2999.35"/>
    <n v="3007.55"/>
    <n v="60049023"/>
    <n v="2953.6"/>
    <x v="14"/>
    <x v="4"/>
    <s v="Mon"/>
    <s v="Jul-2006"/>
    <s v=""/>
    <n v="-116.09999999999991"/>
    <n v="-3.7168056600451367E-2"/>
    <x v="3"/>
    <n v="-115.79999999999973"/>
    <n v="-3.7075575904077264E-2"/>
    <x v="3"/>
  </r>
  <r>
    <d v="2006-07-14T00:00:00"/>
    <n v="3166.25"/>
    <n v="3166.25"/>
    <n v="3089.55"/>
    <n v="3123.35"/>
    <n v="61512609"/>
    <n v="3055.66"/>
    <x v="14"/>
    <x v="4"/>
    <s v="Fri"/>
    <s v="Jul-2006"/>
    <s v=""/>
    <n v="-42.900000000000091"/>
    <n v="-1.3549151204105832E-2"/>
    <x v="2"/>
    <n v="-45.950000000000273"/>
    <n v="-1.4498469693623282E-2"/>
    <x v="0"/>
  </r>
  <r>
    <d v="2006-07-13T00:00:00"/>
    <n v="3196.3"/>
    <n v="3208.85"/>
    <n v="3148.95"/>
    <n v="3169.3"/>
    <n v="81620172"/>
    <n v="3475.59"/>
    <x v="14"/>
    <x v="4"/>
    <s v="Thu"/>
    <s v="Jul-2006"/>
    <s v="Expiry"/>
    <n v="-27"/>
    <n v="-8.447267152645245E-3"/>
    <x v="0"/>
    <n v="-26.599999999999909"/>
    <n v="-8.323164053944088E-3"/>
    <x v="1"/>
  </r>
  <r>
    <d v="2006-07-12T00:00:00"/>
    <n v="3124.95"/>
    <n v="3201.35"/>
    <n v="3078.25"/>
    <n v="3195.9"/>
    <n v="93623050"/>
    <n v="5499.45"/>
    <x v="14"/>
    <x v="4"/>
    <s v="Wed"/>
    <s v="Jul-2006"/>
    <s v=""/>
    <n v="70.950000000000273"/>
    <n v="2.2704363269812407E-2"/>
    <x v="1"/>
    <n v="79.75"/>
    <n v="2.5592477897405451E-2"/>
    <x v="2"/>
  </r>
  <r>
    <d v="2006-07-11T00:00:00"/>
    <n v="3145.3"/>
    <n v="3146"/>
    <n v="3100.4"/>
    <n v="3116.15"/>
    <n v="66336970"/>
    <n v="3096.43"/>
    <x v="14"/>
    <x v="4"/>
    <s v="Tue"/>
    <s v="Jul-2006"/>
    <s v=""/>
    <n v="-29.150000000000091"/>
    <n v="-9.2677963946205741E-3"/>
    <x v="0"/>
    <n v="-25.849999999999909"/>
    <n v="-8.2272437937619056E-3"/>
    <x v="1"/>
  </r>
  <r>
    <d v="2006-07-10T00:00:00"/>
    <n v="3077.1"/>
    <n v="3147.7"/>
    <n v="3064.1"/>
    <n v="3142"/>
    <n v="65284375"/>
    <n v="2980.45"/>
    <x v="14"/>
    <x v="4"/>
    <s v="Mon"/>
    <s v="Jul-2006"/>
    <s v=""/>
    <n v="64.900000000000091"/>
    <n v="2.1091287250983099E-2"/>
    <x v="1"/>
    <n v="66.150000000000091"/>
    <n v="2.1506250304793827E-2"/>
    <x v="2"/>
  </r>
  <r>
    <d v="2006-07-07T00:00:00"/>
    <n v="3157.95"/>
    <n v="3193.1"/>
    <n v="3056.3"/>
    <n v="3075.85"/>
    <n v="90060282"/>
    <n v="4068.6"/>
    <x v="14"/>
    <x v="4"/>
    <s v="Fri"/>
    <s v="Jul-2006"/>
    <s v=""/>
    <n v="-82.099999999999909"/>
    <n v="-2.5997878370461823E-2"/>
    <x v="1"/>
    <n v="-80.550000000000182"/>
    <n v="-2.5519579267520017E-2"/>
    <x v="2"/>
  </r>
  <r>
    <d v="2006-07-06T00:00:00"/>
    <n v="3197.5"/>
    <n v="3197.5"/>
    <n v="3138.4"/>
    <n v="3156.4"/>
    <n v="74893378"/>
    <n v="3524.77"/>
    <x v="14"/>
    <x v="4"/>
    <s v="Thu"/>
    <s v="Jul-2006"/>
    <s v="Expiry"/>
    <n v="-41.099999999999909"/>
    <n v="-1.2853792025019519E-2"/>
    <x v="2"/>
    <n v="-40.699999999999818"/>
    <n v="-1.2730286822432773E-2"/>
    <x v="0"/>
  </r>
  <r>
    <d v="2006-07-05T00:00:00"/>
    <n v="3136.95"/>
    <n v="3201.2"/>
    <n v="3121.8"/>
    <n v="3197.1"/>
    <n v="90419711"/>
    <n v="4195.99"/>
    <x v="14"/>
    <x v="4"/>
    <s v="Wed"/>
    <s v="Jul-2006"/>
    <s v=""/>
    <n v="60.150000000000091"/>
    <n v="1.9174676038827554E-2"/>
    <x v="2"/>
    <n v="58.449999999999818"/>
    <n v="1.8622656237554304E-2"/>
    <x v="0"/>
  </r>
  <r>
    <d v="2006-07-04T00:00:00"/>
    <n v="3151.05"/>
    <n v="3177.4"/>
    <n v="3130.3"/>
    <n v="3138.65"/>
    <n v="66682150"/>
    <n v="3147.66"/>
    <x v="14"/>
    <x v="4"/>
    <s v="Tue"/>
    <s v="Jul-2006"/>
    <s v=""/>
    <n v="-12.400000000000091"/>
    <n v="-3.9351962044398186E-3"/>
    <x v="0"/>
    <n v="-12.299999999999727"/>
    <n v="-3.903584633205772E-3"/>
    <x v="1"/>
  </r>
  <r>
    <d v="2006-07-03T00:00:00"/>
    <n v="3128.75"/>
    <n v="3160.35"/>
    <n v="3114.85"/>
    <n v="3150.95"/>
    <n v="66603275"/>
    <n v="3157.85"/>
    <x v="14"/>
    <x v="4"/>
    <s v="Mon"/>
    <s v="Jul-2006"/>
    <s v=""/>
    <n v="22.199999999999818"/>
    <n v="7.0954854174989429E-3"/>
    <x v="0"/>
    <n v="22.75"/>
    <n v="7.2725529058244361E-3"/>
    <x v="1"/>
  </r>
  <r>
    <d v="2006-06-30T00:00:00"/>
    <n v="2993.5"/>
    <n v="3134.15"/>
    <n v="2993.5"/>
    <n v="3128.2"/>
    <n v="98679172"/>
    <n v="4453.99"/>
    <x v="14"/>
    <x v="5"/>
    <s v="Fri"/>
    <s v="Jun-2006"/>
    <s v=""/>
    <n v="134.69999999999982"/>
    <n v="4.4997494571571678E-2"/>
    <x v="4"/>
    <n v="130.29999999999973"/>
    <n v="4.346375796390798E-2"/>
    <x v="5"/>
  </r>
  <r>
    <d v="2006-06-29T00:00:00"/>
    <n v="2982.9"/>
    <n v="3049.25"/>
    <n v="2982.9"/>
    <n v="2997.9"/>
    <n v="110790760"/>
    <n v="5017.76"/>
    <x v="14"/>
    <x v="5"/>
    <s v="Thu"/>
    <s v="Jun-2006"/>
    <s v="Expiry"/>
    <n v="15"/>
    <n v="5.0286633812732578E-3"/>
    <x v="0"/>
    <n v="16.800000000000182"/>
    <n v="5.6355036731408478E-3"/>
    <x v="1"/>
  </r>
  <r>
    <d v="2006-06-28T00:00:00"/>
    <n v="2982.2"/>
    <n v="3003.65"/>
    <n v="2909.6"/>
    <n v="2981.1"/>
    <n v="84897439"/>
    <n v="3840.16"/>
    <x v="14"/>
    <x v="5"/>
    <s v="Wed"/>
    <s v="Jun-2006"/>
    <s v=""/>
    <n v="-1.0999999999999091"/>
    <n v="-3.6885520756485448E-4"/>
    <x v="0"/>
    <n v="-1.3499999999999091"/>
    <n v="-4.5264799074583285E-4"/>
    <x v="1"/>
  </r>
  <r>
    <d v="2006-06-27T00:00:00"/>
    <n v="2943.6"/>
    <n v="3004.15"/>
    <n v="2899.25"/>
    <n v="2982.45"/>
    <n v="116745741"/>
    <n v="5252.39"/>
    <x v="14"/>
    <x v="5"/>
    <s v="Tue"/>
    <s v="Jun-2006"/>
    <s v=""/>
    <n v="38.849999999999909"/>
    <n v="1.3198124745209917E-2"/>
    <x v="2"/>
    <n v="39.25"/>
    <n v="1.3335824952432728E-2"/>
    <x v="0"/>
  </r>
  <r>
    <d v="2006-06-26T00:00:00"/>
    <n v="3051.8"/>
    <n v="3059.85"/>
    <n v="2928"/>
    <n v="2943.2"/>
    <n v="87442622"/>
    <n v="3613.02"/>
    <x v="14"/>
    <x v="5"/>
    <s v="Mon"/>
    <s v="Jun-2006"/>
    <s v=""/>
    <n v="-108.60000000000036"/>
    <n v="-3.5585556065273069E-2"/>
    <x v="3"/>
    <n v="-107.10000000000036"/>
    <n v="-3.5111300527817052E-2"/>
    <x v="3"/>
  </r>
  <r>
    <d v="2006-06-25T00:00:00"/>
    <n v="3043.15"/>
    <n v="3083"/>
    <n v="3035.95"/>
    <n v="3050.3"/>
    <n v="12073961"/>
    <n v="433.29"/>
    <x v="14"/>
    <x v="5"/>
    <s v="Sun"/>
    <s v="Jun-2006"/>
    <s v=""/>
    <n v="7.1500000000000909"/>
    <n v="2.3495391288632143E-3"/>
    <x v="0"/>
    <n v="7.6000000000003638"/>
    <n v="2.497781575574445E-3"/>
    <x v="1"/>
  </r>
  <r>
    <d v="2006-06-23T00:00:00"/>
    <n v="2993.55"/>
    <n v="3063.2"/>
    <n v="2920.2"/>
    <n v="3042.7"/>
    <n v="86904356"/>
    <n v="3615.07"/>
    <x v="14"/>
    <x v="5"/>
    <s v="Fri"/>
    <s v="Jun-2006"/>
    <s v=""/>
    <n v="49.149999999999636"/>
    <n v="1.6418633395132748E-2"/>
    <x v="2"/>
    <n v="47.949999999999818"/>
    <n v="1.6011353201435784E-2"/>
    <x v="0"/>
  </r>
  <r>
    <d v="2006-06-22T00:00:00"/>
    <n v="2923.75"/>
    <n v="3017.65"/>
    <n v="2923.75"/>
    <n v="2994.75"/>
    <n v="81030379"/>
    <n v="3567"/>
    <x v="14"/>
    <x v="5"/>
    <s v="Thu"/>
    <s v="Jun-2006"/>
    <s v="Expiry"/>
    <n v="71"/>
    <n v="2.4283882000855066E-2"/>
    <x v="1"/>
    <n v="71.300000000000182"/>
    <n v="2.4388992457541666E-2"/>
    <x v="2"/>
  </r>
  <r>
    <d v="2006-06-21T00:00:00"/>
    <n v="2861.4"/>
    <n v="2930.8"/>
    <n v="2836.4"/>
    <n v="2923.45"/>
    <n v="81725635"/>
    <n v="3417"/>
    <x v="14"/>
    <x v="5"/>
    <s v="Wed"/>
    <s v="Jun-2006"/>
    <s v=""/>
    <n v="62.049999999999727"/>
    <n v="2.1685189068288153E-2"/>
    <x v="1"/>
    <n v="62.149999999999636"/>
    <n v="2.1720896096179929E-2"/>
    <x v="2"/>
  </r>
  <r>
    <d v="2006-06-20T00:00:00"/>
    <n v="2919"/>
    <n v="2919"/>
    <n v="2837.45"/>
    <n v="2861.3"/>
    <n v="85067878"/>
    <n v="3342.93"/>
    <x v="14"/>
    <x v="5"/>
    <s v="Tue"/>
    <s v="Jun-2006"/>
    <s v=""/>
    <n v="-57.699999999999818"/>
    <n v="-1.9767043508050641E-2"/>
    <x v="2"/>
    <n v="-55.599999999999909"/>
    <n v="-1.9061332236278209E-2"/>
    <x v="0"/>
  </r>
  <r>
    <d v="2006-06-19T00:00:00"/>
    <n v="2892"/>
    <n v="2932.9"/>
    <n v="2846.5"/>
    <n v="2916.9"/>
    <n v="75179603"/>
    <n v="3186.42"/>
    <x v="14"/>
    <x v="5"/>
    <s v="Mon"/>
    <s v="Jun-2006"/>
    <s v=""/>
    <n v="24.900000000000091"/>
    <n v="8.6099585062240983E-3"/>
    <x v="0"/>
    <n v="26.550000000000182"/>
    <n v="9.1857387513623549E-3"/>
    <x v="1"/>
  </r>
  <r>
    <d v="2006-06-16T00:00:00"/>
    <n v="2799.85"/>
    <n v="2960.15"/>
    <n v="2799.85"/>
    <n v="2890.35"/>
    <n v="117621143"/>
    <n v="5258.32"/>
    <x v="14"/>
    <x v="5"/>
    <s v="Fri"/>
    <s v="Jun-2006"/>
    <s v=""/>
    <n v="90.5"/>
    <n v="3.2323160169294783E-2"/>
    <x v="3"/>
    <n v="91.549999999999727"/>
    <n v="3.271044733457186E-2"/>
    <x v="3"/>
  </r>
  <r>
    <d v="2006-06-15T00:00:00"/>
    <n v="2634.1"/>
    <n v="2814.15"/>
    <n v="2634.1"/>
    <n v="2798.8"/>
    <n v="88836911"/>
    <n v="3820.2"/>
    <x v="14"/>
    <x v="5"/>
    <s v="Thu"/>
    <s v="Jun-2006"/>
    <s v="Expiry"/>
    <n v="164.70000000000027"/>
    <n v="6.2526099996203746E-2"/>
    <x v="7"/>
    <n v="166"/>
    <n v="6.3050744454573079E-2"/>
    <x v="7"/>
  </r>
  <r>
    <d v="2006-06-14T00:00:00"/>
    <n v="2665.05"/>
    <n v="2767.75"/>
    <n v="2595.65"/>
    <n v="2632.8"/>
    <n v="98860315"/>
    <n v="4513.8999999999996"/>
    <x v="14"/>
    <x v="5"/>
    <s v="Wed"/>
    <s v="Jun-2006"/>
    <s v=""/>
    <n v="-32.25"/>
    <n v="-1.2101086283559407E-2"/>
    <x v="2"/>
    <n v="-30.5"/>
    <n v="-1.1451958097097585E-2"/>
    <x v="0"/>
  </r>
  <r>
    <d v="2006-06-13T00:00:00"/>
    <n v="2773.6"/>
    <n v="2773.6"/>
    <n v="2638.1"/>
    <n v="2663.3"/>
    <n v="85457365"/>
    <n v="3459.33"/>
    <x v="14"/>
    <x v="5"/>
    <s v="Tue"/>
    <s v="Jun-2006"/>
    <s v=""/>
    <n v="-110.29999999999973"/>
    <n v="-3.9767810787424189E-2"/>
    <x v="3"/>
    <n v="-113.54999999999973"/>
    <n v="-4.0891657813709681E-2"/>
    <x v="5"/>
  </r>
  <r>
    <d v="2006-06-12T00:00:00"/>
    <n v="2867.65"/>
    <n v="2877.8"/>
    <n v="2761.85"/>
    <n v="2776.85"/>
    <n v="78190250"/>
    <n v="3359.69"/>
    <x v="14"/>
    <x v="5"/>
    <s v="Mon"/>
    <s v="Jun-2006"/>
    <s v=""/>
    <n v="-90.800000000000182"/>
    <n v="-3.1663557268146451E-2"/>
    <x v="3"/>
    <n v="-89.450000000000273"/>
    <n v="-3.1207480026515112E-2"/>
    <x v="3"/>
  </r>
  <r>
    <d v="2006-06-09T00:00:00"/>
    <n v="2721.2"/>
    <n v="2875.75"/>
    <n v="2707.85"/>
    <n v="2866.3"/>
    <n v="101500861"/>
    <n v="4255.42"/>
    <x v="14"/>
    <x v="5"/>
    <s v="Fri"/>
    <s v="Jun-2006"/>
    <s v=""/>
    <n v="145.10000000000036"/>
    <n v="5.3322063795384525E-2"/>
    <x v="6"/>
    <n v="141.95000000000027"/>
    <n v="5.2104171637271379E-2"/>
    <x v="4"/>
  </r>
  <r>
    <d v="2006-06-08T00:00:00"/>
    <n v="2856.9"/>
    <n v="2859.4"/>
    <n v="2683.2"/>
    <n v="2724.35"/>
    <n v="133611695"/>
    <n v="5155.37"/>
    <x v="14"/>
    <x v="5"/>
    <s v="Thu"/>
    <s v="Jun-2006"/>
    <s v="Expiry"/>
    <n v="-132.55000000000018"/>
    <n v="-4.6396443697714368E-2"/>
    <x v="4"/>
    <n v="-136.09999999999991"/>
    <n v="-4.7579926235382514E-2"/>
    <x v="5"/>
  </r>
  <r>
    <d v="2006-06-07T00:00:00"/>
    <n v="2935.25"/>
    <n v="2956.9"/>
    <n v="2819.45"/>
    <n v="2860.45"/>
    <n v="122677884"/>
    <n v="4954.3900000000003"/>
    <x v="14"/>
    <x v="5"/>
    <s v="Wed"/>
    <s v="Jun-2006"/>
    <s v=""/>
    <n v="-74.800000000000182"/>
    <n v="-2.5483348948130546E-2"/>
    <x v="1"/>
    <n v="-76.850000000000364"/>
    <n v="-2.6163483471215183E-2"/>
    <x v="2"/>
  </r>
  <r>
    <d v="2006-06-06T00:00:00"/>
    <n v="3015.05"/>
    <n v="3015.05"/>
    <n v="2910.3"/>
    <n v="2937.3"/>
    <n v="98819077"/>
    <n v="4198.29"/>
    <x v="14"/>
    <x v="5"/>
    <s v="Tue"/>
    <s v="Jun-2006"/>
    <s v=""/>
    <n v="-77.75"/>
    <n v="-2.5787300376444833E-2"/>
    <x v="1"/>
    <n v="-79.349999999999909"/>
    <n v="-2.6304012729352066E-2"/>
    <x v="2"/>
  </r>
  <r>
    <d v="2006-06-05T00:00:00"/>
    <n v="3092.6"/>
    <n v="3125.4"/>
    <n v="3006.4"/>
    <n v="3016.65"/>
    <n v="88204812"/>
    <n v="4034.23"/>
    <x v="14"/>
    <x v="5"/>
    <s v="Mon"/>
    <s v="Jun-2006"/>
    <s v=""/>
    <n v="-75.949999999999818"/>
    <n v="-2.4558623811679434E-2"/>
    <x v="1"/>
    <n v="-74.699999999999818"/>
    <n v="-2.4164200106749419E-2"/>
    <x v="2"/>
  </r>
  <r>
    <d v="2006-06-02T00:00:00"/>
    <n v="2961.5"/>
    <n v="3099.35"/>
    <n v="2940.2"/>
    <n v="3091.35"/>
    <n v="106179408"/>
    <n v="4324.0600000000004"/>
    <x v="14"/>
    <x v="5"/>
    <s v="Fri"/>
    <s v="Jun-2006"/>
    <s v=""/>
    <n v="129.84999999999991"/>
    <n v="4.3846023974337296E-2"/>
    <x v="4"/>
    <n v="129.09999999999991"/>
    <n v="4.3581736855430805E-2"/>
    <x v="5"/>
  </r>
  <r>
    <d v="2006-06-01T00:00:00"/>
    <n v="3072.55"/>
    <n v="3130"/>
    <n v="2936.6"/>
    <n v="2962.25"/>
    <n v="112881053"/>
    <n v="5065.82"/>
    <x v="14"/>
    <x v="5"/>
    <s v="Thu"/>
    <s v="Jun-2006"/>
    <s v="Expiry"/>
    <n v="-110.30000000000018"/>
    <n v="-3.5898520772648185E-2"/>
    <x v="3"/>
    <n v="-108.80000000000018"/>
    <n v="-3.5427622474398061E-2"/>
    <x v="3"/>
  </r>
  <r>
    <d v="2006-05-31T00:00:00"/>
    <n v="3181.95"/>
    <n v="3181.95"/>
    <n v="2972.9"/>
    <n v="3071.05"/>
    <n v="119568428"/>
    <n v="4934.32"/>
    <x v="14"/>
    <x v="6"/>
    <s v="Wed"/>
    <s v="May-2006"/>
    <s v=""/>
    <n v="-110.89999999999964"/>
    <n v="-3.4852841810839155E-2"/>
    <x v="3"/>
    <n v="-114.25"/>
    <n v="-3.58678931340847E-2"/>
    <x v="3"/>
  </r>
  <r>
    <d v="2006-05-30T00:00:00"/>
    <n v="3215.5"/>
    <n v="3252.1"/>
    <n v="3167.05"/>
    <n v="3185.3"/>
    <n v="69451029"/>
    <n v="3202.35"/>
    <x v="14"/>
    <x v="6"/>
    <s v="Tue"/>
    <s v="May-2006"/>
    <s v=""/>
    <n v="-30.199999999999818"/>
    <n v="-9.3920074638469339E-3"/>
    <x v="0"/>
    <n v="-29.599999999999909"/>
    <n v="-9.2071293041773947E-3"/>
    <x v="1"/>
  </r>
  <r>
    <d v="2006-05-29T00:00:00"/>
    <n v="3207.25"/>
    <n v="3255.25"/>
    <n v="3193.15"/>
    <n v="3214.9"/>
    <n v="73032523"/>
    <n v="2981.85"/>
    <x v="14"/>
    <x v="6"/>
    <s v="Mon"/>
    <s v="May-2006"/>
    <s v=""/>
    <n v="7.6500000000000909"/>
    <n v="2.3852209837088132E-3"/>
    <x v="0"/>
    <n v="5.3000000000001819"/>
    <n v="1.6512961116650618E-3"/>
    <x v="1"/>
  </r>
  <r>
    <d v="2006-05-26T00:00:00"/>
    <n v="3177.7"/>
    <n v="3277.95"/>
    <n v="3177.7"/>
    <n v="3209.6"/>
    <n v="105522896"/>
    <n v="4245.4399999999996"/>
    <x v="14"/>
    <x v="6"/>
    <s v="Fri"/>
    <s v="May-2006"/>
    <s v=""/>
    <n v="31.900000000000091"/>
    <n v="1.003870724108635E-2"/>
    <x v="2"/>
    <n v="31.900000000000091"/>
    <n v="1.003870724108635E-2"/>
    <x v="0"/>
  </r>
  <r>
    <d v="2006-05-25T00:00:00"/>
    <n v="3114.7"/>
    <n v="3198.35"/>
    <n v="3012.95"/>
    <n v="3177.7"/>
    <n v="154894775"/>
    <n v="6720.25"/>
    <x v="14"/>
    <x v="6"/>
    <s v="Thu"/>
    <s v="May-2006"/>
    <s v="Expiry"/>
    <n v="63"/>
    <n v="2.0226667094744279E-2"/>
    <x v="1"/>
    <n v="62.149999999999636"/>
    <n v="1.9948323730962312E-2"/>
    <x v="0"/>
  </r>
  <r>
    <d v="2006-05-24T00:00:00"/>
    <n v="3203.5"/>
    <n v="3249.75"/>
    <n v="3091.6"/>
    <n v="3115.55"/>
    <n v="134699170"/>
    <n v="5908.84"/>
    <x v="14"/>
    <x v="6"/>
    <s v="Wed"/>
    <s v="May-2006"/>
    <s v=""/>
    <n v="-87.949999999999818"/>
    <n v="-2.7454346808178497E-2"/>
    <x v="1"/>
    <n v="-83.799999999999727"/>
    <n v="-2.6192820416647045E-2"/>
    <x v="2"/>
  </r>
  <r>
    <d v="2006-05-23T00:00:00"/>
    <n v="3068.6"/>
    <n v="3221.05"/>
    <n v="2997.35"/>
    <n v="3199.35"/>
    <n v="114894339"/>
    <n v="4682.5600000000004"/>
    <x v="14"/>
    <x v="6"/>
    <s v="Tue"/>
    <s v="May-2006"/>
    <s v=""/>
    <n v="130.75"/>
    <n v="4.2609007364922118E-2"/>
    <x v="4"/>
    <n v="118"/>
    <n v="3.8294903208009476E-2"/>
    <x v="3"/>
  </r>
  <r>
    <d v="2006-05-22T00:00:00"/>
    <n v="3254.3"/>
    <n v="3313.9"/>
    <n v="2896.4"/>
    <n v="3081.35"/>
    <n v="148001127"/>
    <n v="6043.37"/>
    <x v="14"/>
    <x v="6"/>
    <s v="Mon"/>
    <s v="May-2006"/>
    <s v=""/>
    <n v="-172.95000000000027"/>
    <n v="-5.3145069600221327E-2"/>
    <x v="6"/>
    <n v="-165.55000000000018"/>
    <n v="-5.098709538328873E-2"/>
    <x v="4"/>
  </r>
  <r>
    <d v="2006-05-19T00:00:00"/>
    <n v="3391.85"/>
    <n v="3493.05"/>
    <n v="3205.25"/>
    <n v="3246.9"/>
    <n v="143372267"/>
    <n v="6499.15"/>
    <x v="14"/>
    <x v="6"/>
    <s v="Fri"/>
    <s v="May-2006"/>
    <s v=""/>
    <n v="-144.94999999999982"/>
    <n v="-4.2734790748411584E-2"/>
    <x v="4"/>
    <n v="-142"/>
    <n v="-4.1901501962288645E-2"/>
    <x v="5"/>
  </r>
  <r>
    <d v="2006-05-18T00:00:00"/>
    <n v="3636.45"/>
    <n v="3636.45"/>
    <n v="3365.9"/>
    <n v="3388.9"/>
    <n v="137036044"/>
    <n v="6090.7"/>
    <x v="14"/>
    <x v="6"/>
    <s v="Thu"/>
    <s v="May-2006"/>
    <s v="Expiry"/>
    <n v="-247.54999999999973"/>
    <n v="-6.8074633227460782E-2"/>
    <x v="7"/>
    <n v="-246.19999999999982"/>
    <n v="-6.7728535666143938E-2"/>
    <x v="7"/>
  </r>
  <r>
    <d v="2006-05-17T00:00:00"/>
    <n v="3525.05"/>
    <n v="3641.85"/>
    <n v="3525.05"/>
    <n v="3635.1"/>
    <n v="100892613"/>
    <n v="4550.8500000000004"/>
    <x v="14"/>
    <x v="6"/>
    <s v="Wed"/>
    <s v="May-2006"/>
    <s v=""/>
    <n v="110.04999999999973"/>
    <n v="3.1219415327442084E-2"/>
    <x v="3"/>
    <n v="111.79999999999973"/>
    <n v="3.1731615247069432E-2"/>
    <x v="3"/>
  </r>
  <r>
    <d v="2006-05-16T00:00:00"/>
    <n v="3502.95"/>
    <n v="3543.5"/>
    <n v="3382.4"/>
    <n v="3523.3"/>
    <n v="139746059"/>
    <n v="6200.73"/>
    <x v="14"/>
    <x v="6"/>
    <s v="Tue"/>
    <s v="May-2006"/>
    <s v=""/>
    <n v="20.350000000000364"/>
    <n v="5.8093892290784523E-3"/>
    <x v="0"/>
    <n v="20.350000000000364"/>
    <n v="5.8093892290784523E-3"/>
    <x v="1"/>
  </r>
  <r>
    <d v="2006-05-15T00:00:00"/>
    <n v="3651"/>
    <n v="3653"/>
    <n v="3482.85"/>
    <n v="3502.95"/>
    <n v="125542855"/>
    <n v="5652.8"/>
    <x v="14"/>
    <x v="6"/>
    <s v="Mon"/>
    <s v="May-2006"/>
    <s v=""/>
    <n v="-148.05000000000018"/>
    <n v="-4.055053410024656E-2"/>
    <x v="4"/>
    <n v="-147.10000000000036"/>
    <n v="-4.0300817797016573E-2"/>
    <x v="5"/>
  </r>
  <r>
    <d v="2006-05-12T00:00:00"/>
    <n v="3704.15"/>
    <n v="3704.15"/>
    <n v="3633.85"/>
    <n v="3650.05"/>
    <n v="94028454"/>
    <n v="4448.04"/>
    <x v="14"/>
    <x v="6"/>
    <s v="Fri"/>
    <s v="May-2006"/>
    <s v=""/>
    <n v="-54.099999999999909"/>
    <n v="-1.4605240068571713E-2"/>
    <x v="2"/>
    <n v="-51"/>
    <n v="-1.377987327920455E-2"/>
    <x v="0"/>
  </r>
  <r>
    <d v="2006-05-11T00:00:00"/>
    <n v="3755.8"/>
    <n v="3774.15"/>
    <n v="3687.9"/>
    <n v="3701.05"/>
    <n v="77726368"/>
    <n v="4255.37"/>
    <x v="14"/>
    <x v="6"/>
    <s v="Thu"/>
    <s v="May-2006"/>
    <s v="Expiry"/>
    <n v="-54.75"/>
    <n v="-1.4577453538527078E-2"/>
    <x v="2"/>
    <n v="-53.199999999999818"/>
    <n v="-1.4170606645801376E-2"/>
    <x v="0"/>
  </r>
  <r>
    <d v="2006-05-10T00:00:00"/>
    <n v="3720.75"/>
    <n v="3758.05"/>
    <n v="3717.25"/>
    <n v="3754.25"/>
    <n v="93510261"/>
    <n v="4998.59"/>
    <x v="14"/>
    <x v="6"/>
    <s v="Wed"/>
    <s v="May-2006"/>
    <s v=""/>
    <n v="33.5"/>
    <n v="9.0035611099912646E-3"/>
    <x v="0"/>
    <n v="33.699999999999818"/>
    <n v="9.0578005939981505E-3"/>
    <x v="1"/>
  </r>
  <r>
    <d v="2006-05-09T00:00:00"/>
    <n v="3694.65"/>
    <n v="3725.4"/>
    <n v="3655.65"/>
    <n v="3720.55"/>
    <n v="83890001"/>
    <n v="4706.1499999999996"/>
    <x v="14"/>
    <x v="6"/>
    <s v="Tue"/>
    <s v="May-2006"/>
    <s v=""/>
    <n v="25.900000000000091"/>
    <n v="7.0101362781319178E-3"/>
    <x v="0"/>
    <n v="27.400000000000091"/>
    <n v="7.4191408418288153E-3"/>
    <x v="1"/>
  </r>
  <r>
    <d v="2006-05-08T00:00:00"/>
    <n v="3668.65"/>
    <n v="3708.55"/>
    <n v="3668.65"/>
    <n v="3693.15"/>
    <n v="70284895"/>
    <n v="3777.17"/>
    <x v="14"/>
    <x v="6"/>
    <s v="Mon"/>
    <s v="May-2006"/>
    <s v=""/>
    <n v="24.5"/>
    <n v="6.6782058795469721E-3"/>
    <x v="0"/>
    <n v="29.200000000000273"/>
    <n v="7.9695410690648824E-3"/>
    <x v="1"/>
  </r>
  <r>
    <d v="2006-05-05T00:00:00"/>
    <n v="3649.45"/>
    <n v="3676.55"/>
    <n v="3639.55"/>
    <n v="3663.95"/>
    <n v="106747561"/>
    <n v="4261.22"/>
    <x v="14"/>
    <x v="6"/>
    <s v="Fri"/>
    <s v="May-2006"/>
    <s v=""/>
    <n v="14.5"/>
    <n v="3.9732014413130746E-3"/>
    <x v="0"/>
    <n v="15.549999999999727"/>
    <n v="4.2621423089572764E-3"/>
    <x v="1"/>
  </r>
  <r>
    <d v="2006-05-04T00:00:00"/>
    <n v="3630.65"/>
    <n v="3674.5"/>
    <n v="3621.55"/>
    <n v="3648.4"/>
    <n v="100108143"/>
    <n v="5141"/>
    <x v="14"/>
    <x v="6"/>
    <s v="Thu"/>
    <s v="May-2006"/>
    <s v="Expiry"/>
    <n v="17.75"/>
    <n v="4.8889317339870274E-3"/>
    <x v="0"/>
    <n v="14.150000000000091"/>
    <n v="3.8935131044920109E-3"/>
    <x v="1"/>
  </r>
  <r>
    <d v="2006-05-03T00:00:00"/>
    <n v="3604.4"/>
    <n v="3640.8"/>
    <n v="3581.4"/>
    <n v="3634.25"/>
    <n v="95591194"/>
    <n v="4537.1899999999996"/>
    <x v="14"/>
    <x v="6"/>
    <s v="Wed"/>
    <s v="May-2006"/>
    <s v=""/>
    <n v="29.849999999999909"/>
    <n v="8.2815447786039036E-3"/>
    <x v="0"/>
    <n v="28.800000000000182"/>
    <n v="7.9879071960504752E-3"/>
    <x v="1"/>
  </r>
  <r>
    <d v="2006-05-02T00:00:00"/>
    <n v="3557.55"/>
    <n v="3622.05"/>
    <n v="3556.9"/>
    <n v="3605.45"/>
    <n v="108347510"/>
    <n v="5259.84"/>
    <x v="14"/>
    <x v="6"/>
    <s v="Tue"/>
    <s v="May-2006"/>
    <s v=""/>
    <n v="47.899999999999636"/>
    <n v="1.3464322356677948E-2"/>
    <x v="2"/>
    <n v="47.849999999999909"/>
    <n v="1.3450078704744746E-2"/>
    <x v="0"/>
  </r>
  <r>
    <d v="2006-04-29T00:00:00"/>
    <n v="3508.35"/>
    <n v="3565.75"/>
    <n v="3508.35"/>
    <n v="3557.6"/>
    <n v="35740010"/>
    <n v="1515.59"/>
    <x v="14"/>
    <x v="7"/>
    <s v="Sat"/>
    <s v="Apr-2006"/>
    <s v=""/>
    <n v="49.25"/>
    <n v="1.4037938062051962E-2"/>
    <x v="2"/>
    <n v="49.25"/>
    <n v="1.4037938062051962E-2"/>
    <x v="0"/>
  </r>
  <r>
    <d v="2006-04-28T00:00:00"/>
    <n v="3507.45"/>
    <n v="3517.65"/>
    <n v="3342.85"/>
    <n v="3508.35"/>
    <n v="108821039"/>
    <n v="4943.01"/>
    <x v="14"/>
    <x v="7"/>
    <s v="Fri"/>
    <s v="Apr-2006"/>
    <s v=""/>
    <n v="0.90000000000009095"/>
    <n v="2.5659667279650199E-4"/>
    <x v="0"/>
    <n v="0.25"/>
    <n v="7.126364698839828E-5"/>
    <x v="1"/>
  </r>
  <r>
    <d v="2006-04-27T00:00:00"/>
    <n v="3554.7"/>
    <n v="3598.95"/>
    <n v="3492.75"/>
    <n v="3508.1"/>
    <n v="148887167"/>
    <n v="10435.620000000001"/>
    <x v="14"/>
    <x v="7"/>
    <s v="Thu"/>
    <s v="Apr-2006"/>
    <s v="Expiry"/>
    <n v="-46.599999999999909"/>
    <n v="-1.3109404450445864E-2"/>
    <x v="2"/>
    <n v="-47.650000000000091"/>
    <n v="-1.3400829642128971E-2"/>
    <x v="0"/>
  </r>
  <r>
    <d v="2006-04-26T00:00:00"/>
    <n v="3462.65"/>
    <n v="3562.3"/>
    <n v="3454.1"/>
    <n v="3555.75"/>
    <n v="90642187"/>
    <n v="4568.22"/>
    <x v="14"/>
    <x v="7"/>
    <s v="Wed"/>
    <s v="Apr-2006"/>
    <s v=""/>
    <n v="93.099999999999909"/>
    <n v="2.6886921866200716E-2"/>
    <x v="1"/>
    <n v="93.099999999999909"/>
    <n v="2.6886921866200716E-2"/>
    <x v="2"/>
  </r>
  <r>
    <d v="2006-04-25T00:00:00"/>
    <n v="3548.8"/>
    <n v="3552.65"/>
    <n v="3433.55"/>
    <n v="3462.65"/>
    <n v="83494373"/>
    <n v="4284.6899999999996"/>
    <x v="14"/>
    <x v="7"/>
    <s v="Tue"/>
    <s v="Apr-2006"/>
    <s v=""/>
    <n v="-86.150000000000091"/>
    <n v="-2.427581154192969E-2"/>
    <x v="1"/>
    <n v="-86.25"/>
    <n v="-2.4303305249513935E-2"/>
    <x v="2"/>
  </r>
  <r>
    <d v="2006-04-24T00:00:00"/>
    <n v="3572.8"/>
    <n v="3585.35"/>
    <n v="3536.3"/>
    <n v="3548.9"/>
    <n v="90785788"/>
    <n v="4698.3500000000004"/>
    <x v="14"/>
    <x v="7"/>
    <s v="Mon"/>
    <s v="Apr-2006"/>
    <s v=""/>
    <n v="-23.900000000000091"/>
    <n v="-6.6894312583968005E-3"/>
    <x v="0"/>
    <n v="-24.150000000000091"/>
    <n v="-6.7589314451239387E-3"/>
    <x v="1"/>
  </r>
  <r>
    <d v="2006-04-21T00:00:00"/>
    <n v="3576.75"/>
    <n v="3592.75"/>
    <n v="3517.1"/>
    <n v="3573.05"/>
    <n v="134014772"/>
    <n v="6849.64"/>
    <x v="14"/>
    <x v="7"/>
    <s v="Fri"/>
    <s v="Apr-2006"/>
    <s v=""/>
    <n v="-3.6999999999998181"/>
    <n v="-1.0344586566016127E-3"/>
    <x v="0"/>
    <n v="-0.4499999999998181"/>
    <n v="-1.2592696236177924E-4"/>
    <x v="1"/>
  </r>
  <r>
    <d v="2006-04-20T00:00:00"/>
    <n v="3539.8"/>
    <n v="3578.35"/>
    <n v="3527.25"/>
    <n v="3573.5"/>
    <n v="113701322"/>
    <n v="5774.69"/>
    <x v="14"/>
    <x v="7"/>
    <s v="Thu"/>
    <s v="Apr-2006"/>
    <s v="Expiry"/>
    <n v="33.699999999999818"/>
    <n v="9.5203118820271805E-3"/>
    <x v="0"/>
    <n v="37.650000000000091"/>
    <n v="1.064807613445143E-2"/>
    <x v="0"/>
  </r>
  <r>
    <d v="2006-04-19T00:00:00"/>
    <n v="3523.65"/>
    <n v="3570.5"/>
    <n v="3502.75"/>
    <n v="3535.85"/>
    <n v="119462639"/>
    <n v="5833.57"/>
    <x v="14"/>
    <x v="7"/>
    <s v="Wed"/>
    <s v="Apr-2006"/>
    <s v=""/>
    <n v="12.199999999999818"/>
    <n v="3.4623189022745782E-3"/>
    <x v="0"/>
    <n v="17.75"/>
    <n v="5.0453369716608396E-3"/>
    <x v="1"/>
  </r>
  <r>
    <d v="2006-04-18T00:00:00"/>
    <n v="3429"/>
    <n v="3521.95"/>
    <n v="3429"/>
    <n v="3518.1"/>
    <n v="103920172"/>
    <n v="5605.22"/>
    <x v="14"/>
    <x v="7"/>
    <s v="Tue"/>
    <s v="Apr-2006"/>
    <s v=""/>
    <n v="89.099999999999909"/>
    <n v="2.5984251968503909E-2"/>
    <x v="1"/>
    <n v="92.949999999999818"/>
    <n v="2.7137497627841064E-2"/>
    <x v="2"/>
  </r>
  <r>
    <d v="2006-04-17T00:00:00"/>
    <n v="3342.15"/>
    <n v="3433.65"/>
    <n v="3342.15"/>
    <n v="3425.15"/>
    <n v="94138429"/>
    <n v="4856.6099999999997"/>
    <x v="14"/>
    <x v="7"/>
    <s v="Mon"/>
    <s v="Apr-2006"/>
    <s v=""/>
    <n v="83"/>
    <n v="2.4834313241476294E-2"/>
    <x v="1"/>
    <n v="79.650000000000091"/>
    <n v="2.380810043341805E-2"/>
    <x v="2"/>
  </r>
  <r>
    <d v="2006-04-13T00:00:00"/>
    <n v="3380.4"/>
    <n v="3391.05"/>
    <n v="3290.35"/>
    <n v="3345.5"/>
    <n v="129244802"/>
    <n v="6733.14"/>
    <x v="14"/>
    <x v="7"/>
    <s v="Thu"/>
    <s v="Apr-2006"/>
    <s v="Expiry"/>
    <n v="-34.900000000000091"/>
    <n v="-1.0324221985563865E-2"/>
    <x v="2"/>
    <n v="-34.5"/>
    <n v="-1.0207100591715977E-2"/>
    <x v="0"/>
  </r>
  <r>
    <d v="2006-04-12T00:00:00"/>
    <n v="3479.1"/>
    <n v="3484.65"/>
    <n v="3366.75"/>
    <n v="3380"/>
    <n v="124245306"/>
    <n v="6146.48"/>
    <x v="14"/>
    <x v="7"/>
    <s v="Wed"/>
    <s v="Apr-2006"/>
    <s v=""/>
    <n v="-99.099999999999909"/>
    <n v="-2.848437814377279E-2"/>
    <x v="1"/>
    <n v="-98.449999999999818"/>
    <n v="-2.8302836033290639E-2"/>
    <x v="2"/>
  </r>
  <r>
    <d v="2006-04-10T00:00:00"/>
    <n v="3455"/>
    <n v="3489.05"/>
    <n v="3430.4"/>
    <n v="3478.45"/>
    <n v="104980176"/>
    <n v="4807.96"/>
    <x v="14"/>
    <x v="7"/>
    <s v="Mon"/>
    <s v="Apr-2006"/>
    <s v=""/>
    <n v="23.449999999999818"/>
    <n v="6.7872648335744771E-3"/>
    <x v="0"/>
    <n v="23.649999999999636"/>
    <n v="6.8455482227624273E-3"/>
    <x v="1"/>
  </r>
  <r>
    <d v="2006-04-07T00:00:00"/>
    <n v="3525.6"/>
    <n v="3555.5"/>
    <n v="3445.9"/>
    <n v="3454.8"/>
    <n v="137089599"/>
    <n v="7354.61"/>
    <x v="14"/>
    <x v="7"/>
    <s v="Fri"/>
    <s v="Apr-2006"/>
    <s v=""/>
    <n v="-70.799999999999727"/>
    <n v="-2.0081688223281068E-2"/>
    <x v="1"/>
    <n v="-56.099999999999909"/>
    <n v="-1.5978808852430974E-2"/>
    <x v="0"/>
  </r>
  <r>
    <d v="2006-04-05T00:00:00"/>
    <n v="3483.15"/>
    <n v="3513.95"/>
    <n v="3483.15"/>
    <n v="3510.9"/>
    <n v="79374868"/>
    <n v="4099.01"/>
    <x v="14"/>
    <x v="7"/>
    <s v="Wed"/>
    <s v="Apr-2006"/>
    <s v=""/>
    <n v="27.75"/>
    <n v="7.9669264889539633E-3"/>
    <x v="0"/>
    <n v="27.75"/>
    <n v="7.9669264889539633E-3"/>
    <x v="1"/>
  </r>
  <r>
    <d v="2006-04-04T00:00:00"/>
    <n v="3473.1"/>
    <n v="3508.25"/>
    <n v="3463.85"/>
    <n v="3483.15"/>
    <n v="92359007"/>
    <n v="4230.1000000000004"/>
    <x v="14"/>
    <x v="7"/>
    <s v="Tue"/>
    <s v="Apr-2006"/>
    <s v=""/>
    <n v="10.050000000000182"/>
    <n v="2.8936684806081547E-3"/>
    <x v="0"/>
    <n v="9.8499999999999091"/>
    <n v="2.8359197305156216E-3"/>
    <x v="1"/>
  </r>
  <r>
    <d v="2006-04-03T00:00:00"/>
    <n v="3403.15"/>
    <n v="3478.25"/>
    <n v="3402.45"/>
    <n v="3473.3"/>
    <n v="73250033"/>
    <n v="3804.68"/>
    <x v="14"/>
    <x v="7"/>
    <s v="Mon"/>
    <s v="Apr-2006"/>
    <s v=""/>
    <n v="70.150000000000091"/>
    <n v="2.061325536635179E-2"/>
    <x v="1"/>
    <n v="70.75"/>
    <n v="2.0793228607955797E-2"/>
    <x v="2"/>
  </r>
  <r>
    <d v="2006-03-31T00:00:00"/>
    <n v="3420.55"/>
    <n v="3425.45"/>
    <n v="3381.9"/>
    <n v="3402.55"/>
    <n v="191025581"/>
    <n v="12055.59"/>
    <x v="14"/>
    <x v="8"/>
    <s v="Fri"/>
    <s v="Mar-2006"/>
    <s v=""/>
    <n v="-18"/>
    <n v="-5.2623116165528934E-3"/>
    <x v="0"/>
    <n v="-16.399999999999636"/>
    <n v="-4.7967943374426763E-3"/>
    <x v="1"/>
  </r>
  <r>
    <d v="2006-03-30T00:00:00"/>
    <n v="3354.25"/>
    <n v="3433.85"/>
    <n v="3354.25"/>
    <n v="3418.95"/>
    <n v="167133850"/>
    <n v="7120.91"/>
    <x v="14"/>
    <x v="8"/>
    <s v="Thu"/>
    <s v="Mar-2006"/>
    <s v="Expiry"/>
    <n v="64.699999999999818"/>
    <n v="1.928896176492504E-2"/>
    <x v="2"/>
    <n v="64.75"/>
    <n v="1.9304155983543021E-2"/>
    <x v="0"/>
  </r>
  <r>
    <d v="2006-03-29T00:00:00"/>
    <n v="3324.85"/>
    <n v="3359.8"/>
    <n v="3324.8"/>
    <n v="3354.2"/>
    <n v="107383096"/>
    <n v="4235.41"/>
    <x v="14"/>
    <x v="8"/>
    <s v="Wed"/>
    <s v="Mar-2006"/>
    <s v=""/>
    <n v="29.349999999999909"/>
    <n v="8.827465900717299E-3"/>
    <x v="0"/>
    <n v="29.199999999999818"/>
    <n v="8.7819548872179898E-3"/>
    <x v="1"/>
  </r>
  <r>
    <d v="2006-03-28T00:00:00"/>
    <n v="3321.45"/>
    <n v="3344.5"/>
    <n v="3311.85"/>
    <n v="3325"/>
    <n v="145259830"/>
    <n v="7402.88"/>
    <x v="14"/>
    <x v="8"/>
    <s v="Tue"/>
    <s v="Mar-2006"/>
    <s v=""/>
    <n v="3.5500000000001819"/>
    <n v="1.068810308750751E-3"/>
    <x v="0"/>
    <n v="3.3499999999999091"/>
    <n v="1.0085349148766152E-3"/>
    <x v="1"/>
  </r>
  <r>
    <d v="2006-03-27T00:00:00"/>
    <n v="3283.4"/>
    <n v="3327.05"/>
    <n v="3280.8"/>
    <n v="3321.65"/>
    <n v="155883121"/>
    <n v="6939.44"/>
    <x v="14"/>
    <x v="8"/>
    <s v="Mon"/>
    <s v="Mar-2006"/>
    <s v=""/>
    <n v="38.25"/>
    <n v="1.1649509654626302E-2"/>
    <x v="2"/>
    <n v="41.849999999999909"/>
    <n v="1.2759924385633241E-2"/>
    <x v="0"/>
  </r>
  <r>
    <d v="2006-03-24T00:00:00"/>
    <n v="3247.15"/>
    <n v="3286.2"/>
    <n v="3242.6"/>
    <n v="3279.8"/>
    <n v="133458459"/>
    <n v="3755.77"/>
    <x v="14"/>
    <x v="8"/>
    <s v="Fri"/>
    <s v="Mar-2006"/>
    <s v=""/>
    <n v="32.650000000000091"/>
    <n v="1.0054971282509305E-2"/>
    <x v="2"/>
    <n v="32.650000000000091"/>
    <n v="1.0054971282509305E-2"/>
    <x v="0"/>
  </r>
  <r>
    <d v="2006-03-23T00:00:00"/>
    <n v="3240.85"/>
    <n v="3265.6"/>
    <n v="3225.2"/>
    <n v="3247.15"/>
    <n v="132315985"/>
    <n v="4977.08"/>
    <x v="14"/>
    <x v="8"/>
    <s v="Thu"/>
    <s v="Mar-2006"/>
    <s v="Expiry"/>
    <n v="6.3000000000001819"/>
    <n v="1.9439344616382066E-3"/>
    <x v="0"/>
    <n v="7"/>
    <n v="2.1603938089285991E-3"/>
    <x v="1"/>
  </r>
  <r>
    <d v="2006-03-22T00:00:00"/>
    <n v="3263.35"/>
    <n v="3267.95"/>
    <n v="3221.95"/>
    <n v="3240.15"/>
    <n v="92992199"/>
    <n v="4747.1499999999996"/>
    <x v="14"/>
    <x v="8"/>
    <s v="Wed"/>
    <s v="Mar-2006"/>
    <s v=""/>
    <n v="-23.199999999999818"/>
    <n v="-7.1092588904039774E-3"/>
    <x v="0"/>
    <n v="-22.150000000000091"/>
    <n v="-6.7896882567513991E-3"/>
    <x v="1"/>
  </r>
  <r>
    <d v="2006-03-21T00:00:00"/>
    <n v="3264.65"/>
    <n v="3292.15"/>
    <n v="3247.25"/>
    <n v="3262.3"/>
    <n v="94383185"/>
    <n v="4408.3100000000004"/>
    <x v="14"/>
    <x v="8"/>
    <s v="Tue"/>
    <s v="Mar-2006"/>
    <s v=""/>
    <n v="-2.3499999999999091"/>
    <n v="-7.1983214127085873E-4"/>
    <x v="0"/>
    <n v="-3.3499999999999091"/>
    <n v="-1.0258294673341935E-3"/>
    <x v="1"/>
  </r>
  <r>
    <d v="2006-03-20T00:00:00"/>
    <n v="3234.2"/>
    <n v="3268.25"/>
    <n v="3234.2"/>
    <n v="3265.65"/>
    <n v="74738736"/>
    <n v="3092.16"/>
    <x v="14"/>
    <x v="8"/>
    <s v="Mon"/>
    <s v="Mar-2006"/>
    <s v=""/>
    <n v="31.450000000000273"/>
    <n v="9.7241976377466684E-3"/>
    <x v="0"/>
    <n v="31.599999999999909"/>
    <n v="9.7710301324963767E-3"/>
    <x v="1"/>
  </r>
  <r>
    <d v="2006-03-17T00:00:00"/>
    <n v="3226.9"/>
    <n v="3258.3"/>
    <n v="3226.9"/>
    <n v="3234.05"/>
    <n v="84410109"/>
    <n v="4238.8"/>
    <x v="14"/>
    <x v="8"/>
    <s v="Fri"/>
    <s v="Mar-2006"/>
    <s v=""/>
    <n v="7.1500000000000909"/>
    <n v="2.215748861136103E-3"/>
    <x v="0"/>
    <n v="7.4500000000002728"/>
    <n v="2.3089320027274139E-3"/>
    <x v="1"/>
  </r>
  <r>
    <d v="2006-03-16T00:00:00"/>
    <n v="3197.3"/>
    <n v="3230.4"/>
    <n v="3196.95"/>
    <n v="3226.6"/>
    <n v="85098635"/>
    <n v="4339.33"/>
    <x v="14"/>
    <x v="8"/>
    <s v="Thu"/>
    <s v="Mar-2006"/>
    <s v="Expiry"/>
    <n v="29.299999999999727"/>
    <n v="9.1639821099051468E-3"/>
    <x v="0"/>
    <n v="31.25"/>
    <n v="9.77983632465927E-3"/>
    <x v="1"/>
  </r>
  <r>
    <d v="2006-03-14T00:00:00"/>
    <n v="3197.2"/>
    <n v="3223.45"/>
    <n v="3184.05"/>
    <n v="3195.35"/>
    <n v="81135055"/>
    <n v="4011.15"/>
    <x v="14"/>
    <x v="8"/>
    <s v="Tue"/>
    <s v="Mar-2006"/>
    <s v=""/>
    <n v="-1.8499999999999091"/>
    <n v="-5.7863130238956252E-4"/>
    <x v="0"/>
    <n v="-7.3000000000001819"/>
    <n v="-2.2793624030100642E-3"/>
    <x v="1"/>
  </r>
  <r>
    <d v="2006-03-13T00:00:00"/>
    <n v="3184.1"/>
    <n v="3221.3"/>
    <n v="3174.05"/>
    <n v="3202.65"/>
    <n v="71708390"/>
    <n v="3515.72"/>
    <x v="14"/>
    <x v="8"/>
    <s v="Mon"/>
    <s v="Mar-2006"/>
    <s v=""/>
    <n v="18.550000000000182"/>
    <n v="5.8258220533275278E-3"/>
    <x v="0"/>
    <n v="18.75"/>
    <n v="5.8890040516347874E-3"/>
    <x v="1"/>
  </r>
  <r>
    <d v="2006-03-10T00:00:00"/>
    <n v="3129.05"/>
    <n v="3189.35"/>
    <n v="3128.6"/>
    <n v="3183.9"/>
    <n v="89130425"/>
    <n v="4292.37"/>
    <x v="14"/>
    <x v="8"/>
    <s v="Fri"/>
    <s v="Mar-2006"/>
    <s v=""/>
    <n v="54.849999999999909"/>
    <n v="1.7529282050462572E-2"/>
    <x v="2"/>
    <n v="54.800000000000182"/>
    <n v="1.7513022913936974E-2"/>
    <x v="0"/>
  </r>
  <r>
    <d v="2006-03-09T00:00:00"/>
    <n v="3116.75"/>
    <n v="3132.65"/>
    <n v="3069.85"/>
    <n v="3129.1"/>
    <n v="91561270"/>
    <n v="4422.04"/>
    <x v="14"/>
    <x v="8"/>
    <s v="Thu"/>
    <s v="Mar-2006"/>
    <s v="Expiry"/>
    <n v="12.349999999999909"/>
    <n v="3.9624608967674373E-3"/>
    <x v="0"/>
    <n v="12.400000000000091"/>
    <n v="3.9785670741489688E-3"/>
    <x v="1"/>
  </r>
  <r>
    <d v="2006-03-08T00:00:00"/>
    <n v="3183.45"/>
    <n v="3187.5"/>
    <n v="3107.9"/>
    <n v="3116.7"/>
    <n v="104385907"/>
    <n v="5393.67"/>
    <x v="14"/>
    <x v="8"/>
    <s v="Wed"/>
    <s v="Mar-2006"/>
    <s v=""/>
    <n v="-66.75"/>
    <n v="-2.0967817933374169E-2"/>
    <x v="1"/>
    <n v="-66.100000000000364"/>
    <n v="-2.0767877340706408E-2"/>
    <x v="2"/>
  </r>
  <r>
    <d v="2006-03-07T00:00:00"/>
    <n v="3190.45"/>
    <n v="3192.95"/>
    <n v="3166.75"/>
    <n v="3182.8"/>
    <n v="85670076"/>
    <n v="4153.3500000000004"/>
    <x v="14"/>
    <x v="8"/>
    <s v="Tue"/>
    <s v="Mar-2006"/>
    <s v=""/>
    <n v="-7.6499999999996362"/>
    <n v="-2.3977808773055953E-3"/>
    <x v="0"/>
    <n v="-7.5999999999999091"/>
    <n v="-2.3821464393179253E-3"/>
    <x v="1"/>
  </r>
  <r>
    <d v="2006-03-06T00:00:00"/>
    <n v="3147.25"/>
    <n v="3194"/>
    <n v="3147.2"/>
    <n v="3190.4"/>
    <n v="70231056"/>
    <n v="3256.57"/>
    <x v="14"/>
    <x v="8"/>
    <s v="Mon"/>
    <s v="Mar-2006"/>
    <s v=""/>
    <n v="43.150000000000091"/>
    <n v="1.3710382079593325E-2"/>
    <x v="2"/>
    <n v="43.050000000000182"/>
    <n v="1.3678173701685604E-2"/>
    <x v="0"/>
  </r>
  <r>
    <d v="2006-03-03T00:00:00"/>
    <n v="3151.3"/>
    <n v="3167.2"/>
    <n v="3132.6"/>
    <n v="3147.35"/>
    <n v="68562889"/>
    <n v="3740.91"/>
    <x v="14"/>
    <x v="8"/>
    <s v="Fri"/>
    <s v="Mar-2006"/>
    <s v=""/>
    <n v="-3.9500000000002728"/>
    <n v="-1.2534509567480952E-3"/>
    <x v="0"/>
    <n v="-3.3499999999999091"/>
    <n v="-1.0632557844288282E-3"/>
    <x v="1"/>
  </r>
  <r>
    <d v="2006-03-02T00:00:00"/>
    <n v="3124.25"/>
    <n v="3170.35"/>
    <n v="3124.25"/>
    <n v="3150.7"/>
    <n v="117835195"/>
    <n v="5303.83"/>
    <x v="14"/>
    <x v="8"/>
    <s v="Thu"/>
    <s v="Mar-2006"/>
    <s v="Expiry"/>
    <n v="26.449999999999818"/>
    <n v="8.4660318476433762E-3"/>
    <x v="0"/>
    <n v="27.599999999999909"/>
    <n v="8.8373731228586685E-3"/>
    <x v="1"/>
  </r>
  <r>
    <d v="2006-03-01T00:00:00"/>
    <n v="3074.6"/>
    <n v="3127.25"/>
    <n v="3064"/>
    <n v="3123.1"/>
    <n v="96935864"/>
    <n v="4886.99"/>
    <x v="14"/>
    <x v="8"/>
    <s v="Wed"/>
    <s v="Mar-2006"/>
    <s v=""/>
    <n v="48.5"/>
    <n v="1.5774409679307877E-2"/>
    <x v="2"/>
    <n v="48.400000000000091"/>
    <n v="1.5741373142095193E-2"/>
    <x v="0"/>
  </r>
  <r>
    <d v="2006-02-28T00:00:00"/>
    <n v="3067.9"/>
    <n v="3090.3"/>
    <n v="3031.8"/>
    <n v="3074.7"/>
    <n v="101518894"/>
    <n v="4978.91"/>
    <x v="14"/>
    <x v="9"/>
    <s v="Tue"/>
    <s v="Feb-2006"/>
    <s v=""/>
    <n v="6.7999999999997272"/>
    <n v="2.2164998859153582E-3"/>
    <x v="0"/>
    <n v="7.25"/>
    <n v="2.3635267078517988E-3"/>
    <x v="1"/>
  </r>
  <r>
    <d v="2006-02-27T00:00:00"/>
    <n v="3050.3"/>
    <n v="3070.35"/>
    <n v="3050.3"/>
    <n v="3067.45"/>
    <n v="53579117"/>
    <n v="2663.01"/>
    <x v="14"/>
    <x v="9"/>
    <s v="Mon"/>
    <s v="Feb-2006"/>
    <s v=""/>
    <n v="17.149999999999636"/>
    <n v="5.6223977969378867E-3"/>
    <x v="0"/>
    <n v="17.399999999999636"/>
    <n v="5.704824511073469E-3"/>
    <x v="1"/>
  </r>
  <r>
    <d v="2006-02-24T00:00:00"/>
    <n v="3061.7"/>
    <n v="3072"/>
    <n v="3041.6"/>
    <n v="3050.05"/>
    <n v="61840503"/>
    <n v="2445.38"/>
    <x v="14"/>
    <x v="9"/>
    <s v="Fri"/>
    <s v="Feb-2006"/>
    <s v=""/>
    <n v="-11.649999999999636"/>
    <n v="-3.8050756115882147E-3"/>
    <x v="0"/>
    <n v="-12.049999999999727"/>
    <n v="-3.9352078638841739E-3"/>
    <x v="1"/>
  </r>
  <r>
    <d v="2006-02-23T00:00:00"/>
    <n v="3050.85"/>
    <n v="3078.4"/>
    <n v="3050.85"/>
    <n v="3062.1"/>
    <n v="108536483"/>
    <n v="4627.45"/>
    <x v="14"/>
    <x v="9"/>
    <s v="Thu"/>
    <s v="Feb-2006"/>
    <s v="Expiry"/>
    <n v="11.25"/>
    <n v="3.6874969270858943E-3"/>
    <x v="0"/>
    <n v="11.299999999999727"/>
    <n v="3.7039465058344456E-3"/>
    <x v="1"/>
  </r>
  <r>
    <d v="2006-02-22T00:00:00"/>
    <n v="3035.65"/>
    <n v="3055.65"/>
    <n v="3032.5"/>
    <n v="3050.8"/>
    <n v="56288881"/>
    <n v="2838.57"/>
    <x v="14"/>
    <x v="9"/>
    <s v="Wed"/>
    <s v="Feb-2006"/>
    <s v=""/>
    <n v="15.150000000000091"/>
    <n v="4.9906939205771718E-3"/>
    <x v="0"/>
    <n v="15.300000000000182"/>
    <n v="5.0403557898205179E-3"/>
    <x v="1"/>
  </r>
  <r>
    <d v="2006-02-21T00:00:00"/>
    <n v="3008.55"/>
    <n v="3042.05"/>
    <n v="3008.55"/>
    <n v="3035.5"/>
    <n v="59629361"/>
    <n v="2936.55"/>
    <x v="14"/>
    <x v="9"/>
    <s v="Tue"/>
    <s v="Feb-2006"/>
    <s v=""/>
    <n v="26.949999999999818"/>
    <n v="8.957803593092957E-3"/>
    <x v="0"/>
    <n v="29.650000000000091"/>
    <n v="9.8640983415673074E-3"/>
    <x v="1"/>
  </r>
  <r>
    <d v="2006-02-20T00:00:00"/>
    <n v="2982.35"/>
    <n v="3010.65"/>
    <n v="2955.85"/>
    <n v="3005.85"/>
    <n v="61702111"/>
    <n v="2832.2"/>
    <x v="14"/>
    <x v="9"/>
    <s v="Mon"/>
    <s v="Feb-2006"/>
    <s v=""/>
    <n v="23.5"/>
    <n v="7.8796921890455524E-3"/>
    <x v="0"/>
    <n v="24.349999999999909"/>
    <n v="8.1670300184470603E-3"/>
    <x v="1"/>
  </r>
  <r>
    <d v="2006-02-17T00:00:00"/>
    <n v="3021.65"/>
    <n v="3038.8"/>
    <n v="2976.7"/>
    <n v="2981.5"/>
    <n v="80252511"/>
    <n v="3664.79"/>
    <x v="14"/>
    <x v="9"/>
    <s v="Fri"/>
    <s v="Feb-2006"/>
    <s v=""/>
    <n v="-40.150000000000091"/>
    <n v="-1.3287442291463303E-2"/>
    <x v="2"/>
    <n v="-40.099999999999909"/>
    <n v="-1.3271114641249639E-2"/>
    <x v="0"/>
  </r>
  <r>
    <d v="2006-02-16T00:00:00"/>
    <n v="3023.1"/>
    <n v="3036.65"/>
    <n v="3013.7"/>
    <n v="3021.6"/>
    <n v="77742684"/>
    <n v="3413.17"/>
    <x v="14"/>
    <x v="9"/>
    <s v="Thu"/>
    <s v="Feb-2006"/>
    <s v="Expiry"/>
    <n v="-1.5"/>
    <n v="-4.9617941847772157E-4"/>
    <x v="0"/>
    <n v="-0.59999999999990905"/>
    <n v="-1.9853087155049604E-4"/>
    <x v="1"/>
  </r>
  <r>
    <d v="2006-02-15T00:00:00"/>
    <n v="3001.4"/>
    <n v="3048.8"/>
    <n v="2995.3"/>
    <n v="3022.2"/>
    <n v="90334973"/>
    <n v="4183.4799999999996"/>
    <x v="14"/>
    <x v="9"/>
    <s v="Wed"/>
    <s v="Feb-2006"/>
    <s v=""/>
    <n v="20.799999999999727"/>
    <n v="6.9300992869993092E-3"/>
    <x v="0"/>
    <n v="4.6499999999996362"/>
    <n v="1.5409852363671309E-3"/>
    <x v="1"/>
  </r>
  <r>
    <d v="2006-02-14T00:00:00"/>
    <n v="3040.25"/>
    <n v="3051.7"/>
    <n v="3009.9"/>
    <n v="3017.55"/>
    <n v="86851659"/>
    <n v="4149.93"/>
    <x v="14"/>
    <x v="9"/>
    <s v="Tue"/>
    <s v="Feb-2006"/>
    <s v=""/>
    <n v="-22.699999999999818"/>
    <n v="-7.4664912424964452E-3"/>
    <x v="0"/>
    <n v="-23.599999999999909"/>
    <n v="-7.7602222843331991E-3"/>
    <x v="1"/>
  </r>
  <r>
    <d v="2006-02-13T00:00:00"/>
    <n v="3026.15"/>
    <n v="3042.75"/>
    <n v="3018.5"/>
    <n v="3041.15"/>
    <n v="66172668"/>
    <n v="3052.33"/>
    <x v="14"/>
    <x v="9"/>
    <s v="Mon"/>
    <s v="Feb-2006"/>
    <s v=""/>
    <n v="15"/>
    <n v="4.9567932851973633E-3"/>
    <x v="0"/>
    <n v="13.599999999999909"/>
    <n v="4.4920810556390179E-3"/>
    <x v="1"/>
  </r>
  <r>
    <d v="2006-02-10T00:00:00"/>
    <n v="3009.15"/>
    <n v="3031.75"/>
    <n v="3009.1"/>
    <n v="3027.55"/>
    <n v="77233296"/>
    <n v="3764.84"/>
    <x v="14"/>
    <x v="9"/>
    <s v="Fri"/>
    <s v="Feb-2006"/>
    <s v=""/>
    <n v="18.400000000000091"/>
    <n v="6.1146835485104065E-3"/>
    <x v="0"/>
    <n v="18.600000000000364"/>
    <n v="6.1815583509198775E-3"/>
    <x v="1"/>
  </r>
  <r>
    <d v="2006-02-08T00:00:00"/>
    <n v="3018.2"/>
    <n v="3021.25"/>
    <n v="2984.9"/>
    <n v="3008.95"/>
    <n v="72204624"/>
    <n v="3709.2"/>
    <x v="14"/>
    <x v="9"/>
    <s v="Wed"/>
    <s v="Feb-2006"/>
    <s v=""/>
    <n v="-9.25"/>
    <n v="-3.0647405738519649E-3"/>
    <x v="0"/>
    <n v="-11.150000000000091"/>
    <n v="-3.6919307307705343E-3"/>
    <x v="1"/>
  </r>
  <r>
    <d v="2006-02-07T00:00:00"/>
    <n v="3001.15"/>
    <n v="3025.1"/>
    <n v="2991.25"/>
    <n v="3020.1"/>
    <n v="84822966"/>
    <n v="3781.35"/>
    <x v="14"/>
    <x v="9"/>
    <s v="Tue"/>
    <s v="Feb-2006"/>
    <s v=""/>
    <n v="18.949999999999818"/>
    <n v="6.3142462056211181E-3"/>
    <x v="0"/>
    <n v="19.650000000000091"/>
    <n v="6.5490176473529281E-3"/>
    <x v="1"/>
  </r>
  <r>
    <d v="2006-02-06T00:00:00"/>
    <n v="2940.95"/>
    <n v="3009.45"/>
    <n v="2928.1"/>
    <n v="3000.45"/>
    <n v="70479490"/>
    <n v="3602.08"/>
    <x v="14"/>
    <x v="9"/>
    <s v="Mon"/>
    <s v="Feb-2006"/>
    <s v=""/>
    <n v="59.5"/>
    <n v="2.0231557829952909E-2"/>
    <x v="1"/>
    <n v="59.849999999999909"/>
    <n v="2.0352989185880403E-2"/>
    <x v="2"/>
  </r>
  <r>
    <d v="2006-02-03T00:00:00"/>
    <n v="2968.1"/>
    <n v="2973.9"/>
    <n v="2931.85"/>
    <n v="2940.6"/>
    <n v="62877718"/>
    <n v="3113.61"/>
    <x v="14"/>
    <x v="9"/>
    <s v="Fri"/>
    <s v="Feb-2006"/>
    <s v=""/>
    <n v="-27.5"/>
    <n v="-9.2651864829352108E-3"/>
    <x v="0"/>
    <n v="-26.849999999999909"/>
    <n v="-9.0481726735075277E-3"/>
    <x v="1"/>
  </r>
  <r>
    <d v="2006-02-02T00:00:00"/>
    <n v="2972.2"/>
    <n v="2997.25"/>
    <n v="2957.55"/>
    <n v="2967.45"/>
    <n v="80517157"/>
    <n v="3574.21"/>
    <x v="14"/>
    <x v="9"/>
    <s v="Thu"/>
    <s v="Feb-2006"/>
    <s v="Expiry"/>
    <n v="-4.75"/>
    <n v="-1.5981427898526346E-3"/>
    <x v="0"/>
    <n v="-4.1000000000003638"/>
    <n v="-1.3797513082399299E-3"/>
    <x v="1"/>
  </r>
  <r>
    <d v="2006-02-01T00:00:00"/>
    <n v="3001.3"/>
    <n v="3011.05"/>
    <n v="2960.9"/>
    <n v="2971.55"/>
    <n v="87163320"/>
    <n v="3809.99"/>
    <x v="14"/>
    <x v="9"/>
    <s v="Wed"/>
    <s v="Feb-2006"/>
    <s v=""/>
    <n v="-29.75"/>
    <n v="-9.9123713057674995E-3"/>
    <x v="0"/>
    <n v="-29.549999999999727"/>
    <n v="-9.8463896571256305E-3"/>
    <x v="1"/>
  </r>
  <r>
    <d v="2006-01-31T00:00:00"/>
    <n v="2968.95"/>
    <n v="3005.1"/>
    <n v="2968.85"/>
    <n v="3001.1"/>
    <n v="74303077"/>
    <n v="2982.45"/>
    <x v="14"/>
    <x v="10"/>
    <s v="Tue"/>
    <s v="Jan-2006"/>
    <s v=""/>
    <n v="32.150000000000091"/>
    <n v="1.0828744168813922E-2"/>
    <x v="2"/>
    <n v="26.599999999999909"/>
    <n v="8.9426794419229811E-3"/>
    <x v="1"/>
  </r>
  <r>
    <d v="2006-01-30T00:00:00"/>
    <n v="2983.3"/>
    <n v="3002.2"/>
    <n v="2963.65"/>
    <n v="2974.5"/>
    <n v="99399734"/>
    <n v="3402.83"/>
    <x v="14"/>
    <x v="10"/>
    <s v="Mon"/>
    <s v="Jan-2006"/>
    <s v=""/>
    <n v="-8.8000000000001819"/>
    <n v="-2.9497536285322231E-3"/>
    <x v="0"/>
    <n v="-8.25"/>
    <n v="-2.7659039476992707E-3"/>
    <x v="1"/>
  </r>
  <r>
    <d v="2006-01-27T00:00:00"/>
    <n v="2941.9"/>
    <n v="2989.7"/>
    <n v="2941.9"/>
    <n v="2982.75"/>
    <n v="115083146"/>
    <n v="3807.99"/>
    <x v="14"/>
    <x v="10"/>
    <s v="Fri"/>
    <s v="Jan-2006"/>
    <s v=""/>
    <n v="40.849999999999909"/>
    <n v="1.3885584146299979E-2"/>
    <x v="2"/>
    <n v="42.400000000000091"/>
    <n v="1.4420052034621759E-2"/>
    <x v="0"/>
  </r>
  <r>
    <d v="2006-01-25T00:00:00"/>
    <n v="2908.75"/>
    <n v="2949.1"/>
    <n v="2871.25"/>
    <n v="2940.35"/>
    <n v="97129132"/>
    <n v="4944.6499999999996"/>
    <x v="14"/>
    <x v="10"/>
    <s v="Wed"/>
    <s v="Jan-2006"/>
    <s v=""/>
    <n v="31.599999999999909"/>
    <n v="1.0863773098409938E-2"/>
    <x v="2"/>
    <n v="32.349999999999909"/>
    <n v="1.1124484181568056E-2"/>
    <x v="0"/>
  </r>
  <r>
    <d v="2006-01-24T00:00:00"/>
    <n v="2886.35"/>
    <n v="2914.25"/>
    <n v="2885.75"/>
    <n v="2908"/>
    <n v="67193094"/>
    <n v="3300.77"/>
    <x v="14"/>
    <x v="10"/>
    <s v="Tue"/>
    <s v="Jan-2006"/>
    <s v=""/>
    <n v="21.650000000000091"/>
    <n v="7.5008228385331274E-3"/>
    <x v="0"/>
    <n v="23.949999999999818"/>
    <n v="8.3042943083510394E-3"/>
    <x v="1"/>
  </r>
  <r>
    <d v="2006-01-23T00:00:00"/>
    <n v="2900.3"/>
    <n v="2900.3"/>
    <n v="2870.95"/>
    <n v="2884.05"/>
    <n v="65128512"/>
    <n v="2809.25"/>
    <x v="14"/>
    <x v="10"/>
    <s v="Mon"/>
    <s v="Jan-2006"/>
    <s v=""/>
    <n v="-16.25"/>
    <n v="-5.6028686687584041E-3"/>
    <x v="0"/>
    <n v="-16.899999999999636"/>
    <n v="-5.8256777952048937E-3"/>
    <x v="1"/>
  </r>
  <r>
    <d v="2006-01-20T00:00:00"/>
    <n v="2870.8"/>
    <n v="2912.8"/>
    <n v="2870.8"/>
    <n v="2900.95"/>
    <n v="73695932"/>
    <n v="4307.53"/>
    <x v="14"/>
    <x v="10"/>
    <s v="Fri"/>
    <s v="Jan-2006"/>
    <s v=""/>
    <n v="30.149999999999636"/>
    <n v="1.050229901072859E-2"/>
    <x v="2"/>
    <n v="30.099999999999909"/>
    <n v="1.0484699653412722E-2"/>
    <x v="0"/>
  </r>
  <r>
    <d v="2006-01-19T00:00:00"/>
    <n v="2811.1"/>
    <n v="2875.95"/>
    <n v="2811.1"/>
    <n v="2870.85"/>
    <n v="69427054"/>
    <n v="3219.72"/>
    <x v="14"/>
    <x v="10"/>
    <s v="Thu"/>
    <s v="Jan-2006"/>
    <s v="Expiry"/>
    <n v="59.75"/>
    <n v="2.1255024723417879E-2"/>
    <x v="1"/>
    <n v="61.650000000000091"/>
    <n v="2.1945749679624125E-2"/>
    <x v="2"/>
  </r>
  <r>
    <d v="2006-01-18T00:00:00"/>
    <n v="2809.9"/>
    <n v="2840.1"/>
    <n v="2783.85"/>
    <n v="2809.2"/>
    <n v="119045833"/>
    <n v="6974.93"/>
    <x v="14"/>
    <x v="10"/>
    <s v="Wed"/>
    <s v="Jan-2006"/>
    <s v=""/>
    <n v="-0.70000000000027285"/>
    <n v="-2.4911918573624427E-4"/>
    <x v="0"/>
    <n v="-19.900000000000091"/>
    <n v="-7.0340390937047442E-3"/>
    <x v="1"/>
  </r>
  <r>
    <d v="2006-01-17T00:00:00"/>
    <n v="2833.8"/>
    <n v="2861.25"/>
    <n v="2820.65"/>
    <n v="2829.1"/>
    <n v="95095316"/>
    <n v="6190.85"/>
    <x v="14"/>
    <x v="10"/>
    <s v="Tue"/>
    <s v="Jan-2006"/>
    <s v=""/>
    <n v="-4.7000000000002728"/>
    <n v="-1.6585503564119813E-3"/>
    <x v="0"/>
    <n v="-4"/>
    <n v="-1.4118809784335181E-3"/>
    <x v="1"/>
  </r>
  <r>
    <d v="2006-01-16T00:00:00"/>
    <n v="2851.35"/>
    <n v="2855.7"/>
    <n v="2824.05"/>
    <n v="2833.1"/>
    <n v="57827407"/>
    <n v="3404.76"/>
    <x v="14"/>
    <x v="10"/>
    <s v="Mon"/>
    <s v="Jan-2006"/>
    <s v=""/>
    <n v="-18.25"/>
    <n v="-6.4004769670506952E-3"/>
    <x v="0"/>
    <n v="-17.450000000000273"/>
    <n v="-6.1216256511902167E-3"/>
    <x v="1"/>
  </r>
  <r>
    <d v="2006-01-13T00:00:00"/>
    <n v="2851.4"/>
    <n v="2878.35"/>
    <n v="2846.7"/>
    <n v="2850.55"/>
    <n v="66173305"/>
    <n v="3198.16"/>
    <x v="14"/>
    <x v="10"/>
    <s v="Fri"/>
    <s v="Jan-2006"/>
    <s v=""/>
    <n v="-0.84999999999990905"/>
    <n v="-2.9809917935046256E-4"/>
    <x v="0"/>
    <n v="-0.1499999999996362"/>
    <n v="-5.2618655067048867E-5"/>
    <x v="1"/>
  </r>
  <r>
    <d v="2006-01-12T00:00:00"/>
    <n v="2869.35"/>
    <n v="2869.35"/>
    <n v="2824"/>
    <n v="2850.7"/>
    <n v="92184274"/>
    <n v="6110.85"/>
    <x v="14"/>
    <x v="10"/>
    <s v="Thu"/>
    <s v="Jan-2006"/>
    <s v="Expiry"/>
    <n v="-18.650000000000091"/>
    <n v="-6.4997299039852548E-3"/>
    <x v="0"/>
    <n v="-20.100000000000364"/>
    <n v="-7.0015326738192708E-3"/>
    <x v="1"/>
  </r>
  <r>
    <d v="2006-01-10T00:00:00"/>
    <n v="2910.15"/>
    <n v="2913.05"/>
    <n v="2865.6"/>
    <n v="2870.8"/>
    <n v="71122017"/>
    <n v="3508.23"/>
    <x v="14"/>
    <x v="10"/>
    <s v="Tue"/>
    <s v="Jan-2006"/>
    <s v=""/>
    <n v="-39.349999999999909"/>
    <n v="-1.3521639778018284E-2"/>
    <x v="2"/>
    <n v="-39.299999999999727"/>
    <n v="-1.3504690560461746E-2"/>
    <x v="0"/>
  </r>
  <r>
    <d v="2006-01-09T00:00:00"/>
    <n v="2913.35"/>
    <n v="2927.25"/>
    <n v="2898.25"/>
    <n v="2910.1"/>
    <n v="74818404"/>
    <n v="3462.62"/>
    <x v="14"/>
    <x v="10"/>
    <s v="Mon"/>
    <s v="Jan-2006"/>
    <s v=""/>
    <n v="-3.25"/>
    <n v="-1.1155542588429128E-3"/>
    <x v="0"/>
    <n v="-3.9000000000000909"/>
    <n v="-1.3383665065202783E-3"/>
    <x v="1"/>
  </r>
  <r>
    <d v="2006-01-06T00:00:00"/>
    <n v="2899.85"/>
    <n v="2921.7"/>
    <n v="2877.25"/>
    <n v="2914"/>
    <n v="83354445"/>
    <n v="3728.49"/>
    <x v="14"/>
    <x v="10"/>
    <s v="Fri"/>
    <s v="Jan-2006"/>
    <s v=""/>
    <n v="14.150000000000091"/>
    <n v="4.8795627360036179E-3"/>
    <x v="0"/>
    <n v="14.150000000000091"/>
    <n v="4.8795627360036179E-3"/>
    <x v="1"/>
  </r>
  <r>
    <d v="2006-01-05T00:00:00"/>
    <n v="2904.45"/>
    <n v="2916.2"/>
    <n v="2884.8"/>
    <n v="2899.85"/>
    <n v="70082252"/>
    <n v="3203.74"/>
    <x v="14"/>
    <x v="10"/>
    <s v="Thu"/>
    <s v="Jan-2006"/>
    <s v="Expiry"/>
    <n v="-4.5999999999999091"/>
    <n v="-1.5837766186368881E-3"/>
    <x v="0"/>
    <n v="-4.5500000000001819"/>
    <n v="-1.5665886241565149E-3"/>
    <x v="1"/>
  </r>
  <r>
    <d v="2006-01-04T00:00:00"/>
    <n v="2883"/>
    <n v="2909.35"/>
    <n v="2883"/>
    <n v="2904.4"/>
    <n v="82021279"/>
    <n v="3415.2"/>
    <x v="14"/>
    <x v="10"/>
    <s v="Wed"/>
    <s v="Jan-2006"/>
    <s v=""/>
    <n v="21.400000000000091"/>
    <n v="7.4228234477974652E-3"/>
    <x v="0"/>
    <n v="21.050000000000182"/>
    <n v="7.3005358350530401E-3"/>
    <x v="1"/>
  </r>
  <r>
    <d v="2006-01-03T00:00:00"/>
    <n v="2835.95"/>
    <n v="2887.2"/>
    <n v="2832.05"/>
    <n v="2883.35"/>
    <n v="56919143"/>
    <n v="2674.83"/>
    <x v="14"/>
    <x v="10"/>
    <s v="Tue"/>
    <s v="Jan-2006"/>
    <s v=""/>
    <n v="47.400000000000091"/>
    <n v="1.671397591635963E-2"/>
    <x v="2"/>
    <n v="47.400000000000091"/>
    <n v="1.671397591635963E-2"/>
    <x v="0"/>
  </r>
  <r>
    <d v="2006-01-02T00:00:00"/>
    <n v="2836.8"/>
    <n v="2849.45"/>
    <n v="2825.4"/>
    <n v="2835.95"/>
    <n v="51922369"/>
    <n v="2492.19"/>
    <x v="14"/>
    <x v="10"/>
    <s v="Mon"/>
    <s v="Jan-2006"/>
    <s v=""/>
    <n v="-0.8500000000003638"/>
    <n v="-2.9963338973504079E-4"/>
    <x v="0"/>
    <n v="-0.6000000000003638"/>
    <n v="-2.1152456329004028E-4"/>
    <x v="1"/>
  </r>
  <r>
    <d v="2005-12-30T00:00:00"/>
    <n v="2823.95"/>
    <n v="2845.55"/>
    <n v="2812.75"/>
    <n v="2836.55"/>
    <n v="76048886"/>
    <n v="4017.93"/>
    <x v="15"/>
    <x v="11"/>
    <s v="Fri"/>
    <s v="Dec-2005"/>
    <s v=""/>
    <n v="12.600000000000364"/>
    <n v="4.4618353724394429E-3"/>
    <x v="0"/>
    <n v="14.600000000000364"/>
    <n v="5.173727387090616E-3"/>
    <x v="1"/>
  </r>
  <r>
    <d v="2005-12-29T00:00:00"/>
    <n v="2792.75"/>
    <n v="2829.4"/>
    <n v="2792.75"/>
    <n v="2821.95"/>
    <n v="79236604"/>
    <n v="3891.34"/>
    <x v="15"/>
    <x v="11"/>
    <s v="Thu"/>
    <s v="Dec-2005"/>
    <s v="Expiry"/>
    <n v="29.199999999999818"/>
    <n v="1.0455644078417266E-2"/>
    <x v="2"/>
    <n v="27.899999999999636"/>
    <n v="9.9855049122240594E-3"/>
    <x v="1"/>
  </r>
  <r>
    <d v="2005-12-28T00:00:00"/>
    <n v="2806.8"/>
    <n v="2824.3"/>
    <n v="2780"/>
    <n v="2794.05"/>
    <n v="73928672"/>
    <n v="3690.54"/>
    <x v="15"/>
    <x v="11"/>
    <s v="Wed"/>
    <s v="Dec-2005"/>
    <s v=""/>
    <n v="-12.75"/>
    <n v="-4.5425395468148781E-3"/>
    <x v="0"/>
    <n v="-11.849999999999909"/>
    <n v="-4.2232438789692817E-3"/>
    <x v="1"/>
  </r>
  <r>
    <d v="2005-12-27T00:00:00"/>
    <n v="2746.25"/>
    <n v="2812.6"/>
    <n v="2725.7"/>
    <n v="2805.9"/>
    <n v="58763373"/>
    <n v="2824.9"/>
    <x v="15"/>
    <x v="11"/>
    <s v="Tue"/>
    <s v="Dec-2005"/>
    <s v=""/>
    <n v="59.650000000000091"/>
    <n v="2.1720527992717373E-2"/>
    <x v="1"/>
    <n v="56.300000000000182"/>
    <n v="2.0475705557172021E-2"/>
    <x v="2"/>
  </r>
  <r>
    <d v="2005-12-26T00:00:00"/>
    <n v="2804.3"/>
    <n v="2804.3"/>
    <n v="2741.8"/>
    <n v="2749.6"/>
    <n v="57486163"/>
    <n v="2509.9899999999998"/>
    <x v="15"/>
    <x v="11"/>
    <s v="Mon"/>
    <s v="Dec-2005"/>
    <s v=""/>
    <n v="-54.700000000000273"/>
    <n v="-1.9505759012944504E-2"/>
    <x v="2"/>
    <n v="-55.25"/>
    <n v="-1.9698023067187195E-2"/>
    <x v="0"/>
  </r>
  <r>
    <d v="2005-12-23T00:00:00"/>
    <n v="2835.7"/>
    <n v="2857"/>
    <n v="2799.7"/>
    <n v="2804.85"/>
    <n v="65175171"/>
    <n v="2972.67"/>
    <x v="15"/>
    <x v="11"/>
    <s v="Fri"/>
    <s v="Dec-2005"/>
    <s v=""/>
    <n v="-30.849999999999909"/>
    <n v="-1.0879148005783374E-2"/>
    <x v="2"/>
    <n v="-30.400000000000091"/>
    <n v="-1.0722158539811337E-2"/>
    <x v="0"/>
  </r>
  <r>
    <d v="2005-12-22T00:00:00"/>
    <n v="2826.7"/>
    <n v="2846.65"/>
    <n v="2818.65"/>
    <n v="2835.25"/>
    <n v="66786005"/>
    <n v="2946.81"/>
    <x v="15"/>
    <x v="11"/>
    <s v="Thu"/>
    <s v="Dec-2005"/>
    <s v="Expiry"/>
    <n v="8.5500000000001819"/>
    <n v="3.0247284819755129E-3"/>
    <x v="0"/>
    <n v="12.349999999999909"/>
    <n v="4.3749335789436076E-3"/>
    <x v="1"/>
  </r>
  <r>
    <d v="2005-12-21T00:00:00"/>
    <n v="2826.45"/>
    <n v="2847.3"/>
    <n v="2799.45"/>
    <n v="2822.9"/>
    <n v="123430901"/>
    <n v="7389.62"/>
    <x v="15"/>
    <x v="11"/>
    <s v="Wed"/>
    <s v="Dec-2005"/>
    <s v=""/>
    <n v="-3.5499999999997272"/>
    <n v="-1.2559924994249773E-3"/>
    <x v="0"/>
    <n v="-3.2999999999997272"/>
    <n v="-1.1676456018681364E-3"/>
    <x v="1"/>
  </r>
  <r>
    <d v="2005-12-20T00:00:00"/>
    <n v="2843.15"/>
    <n v="2853.1"/>
    <n v="2815.2"/>
    <n v="2826.2"/>
    <n v="74975479"/>
    <n v="3150.23"/>
    <x v="15"/>
    <x v="11"/>
    <s v="Tue"/>
    <s v="Dec-2005"/>
    <s v=""/>
    <n v="-16.950000000000273"/>
    <n v="-5.9616974130806575E-3"/>
    <x v="0"/>
    <n v="-16.400000000000091"/>
    <n v="-5.7693660733131964E-3"/>
    <x v="1"/>
  </r>
  <r>
    <d v="2005-12-19T00:00:00"/>
    <n v="2808.35"/>
    <n v="2846"/>
    <n v="2803.45"/>
    <n v="2842.6"/>
    <n v="77018983"/>
    <n v="3272.85"/>
    <x v="15"/>
    <x v="11"/>
    <s v="Mon"/>
    <s v="Dec-2005"/>
    <s v=""/>
    <n v="34.25"/>
    <n v="1.2195773318852708E-2"/>
    <x v="2"/>
    <n v="32.449999999999818"/>
    <n v="1.1547426293970008E-2"/>
    <x v="0"/>
  </r>
  <r>
    <d v="2005-12-16T00:00:00"/>
    <n v="2778.65"/>
    <n v="2814.9"/>
    <n v="2766.5"/>
    <n v="2810.15"/>
    <n v="88271522"/>
    <n v="4180.3"/>
    <x v="15"/>
    <x v="11"/>
    <s v="Fri"/>
    <s v="Dec-2005"/>
    <s v=""/>
    <n v="31.5"/>
    <n v="1.1336440357727674E-2"/>
    <x v="2"/>
    <n v="31.599999999999909"/>
    <n v="1.1372838350938405E-2"/>
    <x v="0"/>
  </r>
  <r>
    <d v="2005-12-15T00:00:00"/>
    <n v="2805.2"/>
    <n v="2821.5"/>
    <n v="2763.35"/>
    <n v="2778.55"/>
    <n v="92701214"/>
    <n v="3996.15"/>
    <x v="15"/>
    <x v="11"/>
    <s v="Thu"/>
    <s v="Dec-2005"/>
    <s v="Expiry"/>
    <n v="-26.649999999999636"/>
    <n v="-9.5002138884926705E-3"/>
    <x v="0"/>
    <n v="-26"/>
    <n v="-9.2706494803087829E-3"/>
    <x v="1"/>
  </r>
  <r>
    <d v="2005-12-14T00:00:00"/>
    <n v="2812.8"/>
    <n v="2825.65"/>
    <n v="2788.3"/>
    <n v="2804.55"/>
    <n v="122645697"/>
    <n v="4636.3599999999997"/>
    <x v="15"/>
    <x v="11"/>
    <s v="Wed"/>
    <s v="Dec-2005"/>
    <s v=""/>
    <n v="-8.25"/>
    <n v="-2.9330204778156995E-3"/>
    <x v="0"/>
    <n v="-7.75"/>
    <n v="-2.7557515201080962E-3"/>
    <x v="1"/>
  </r>
  <r>
    <d v="2005-12-13T00:00:00"/>
    <n v="2776.8"/>
    <n v="2815.3"/>
    <n v="2764.65"/>
    <n v="2812.3"/>
    <n v="93127558"/>
    <n v="4485.5"/>
    <x v="15"/>
    <x v="11"/>
    <s v="Tue"/>
    <s v="Dec-2005"/>
    <s v=""/>
    <n v="35.5"/>
    <n v="1.2784500144050704E-2"/>
    <x v="2"/>
    <n v="36.100000000000364"/>
    <n v="1.3003385923204512E-2"/>
    <x v="0"/>
  </r>
  <r>
    <d v="2005-12-12T00:00:00"/>
    <n v="2756.4"/>
    <n v="2789.35"/>
    <n v="2756.4"/>
    <n v="2776.2"/>
    <n v="75289837"/>
    <n v="3334.62"/>
    <x v="15"/>
    <x v="11"/>
    <s v="Mon"/>
    <s v="Dec-2005"/>
    <s v=""/>
    <n v="19.799999999999727"/>
    <n v="7.1832825424465703E-3"/>
    <x v="0"/>
    <n v="19.75"/>
    <n v="7.1650129695804395E-3"/>
    <x v="1"/>
  </r>
  <r>
    <d v="2005-12-09T00:00:00"/>
    <n v="2706.75"/>
    <n v="2761.1"/>
    <n v="2698"/>
    <n v="2756.45"/>
    <n v="76475444"/>
    <n v="3624.71"/>
    <x v="15"/>
    <x v="11"/>
    <s v="Fri"/>
    <s v="Dec-2005"/>
    <s v=""/>
    <n v="49.699999999999818"/>
    <n v="1.8361503648286624E-2"/>
    <x v="2"/>
    <n v="49.75"/>
    <n v="1.8380315513355748E-2"/>
    <x v="0"/>
  </r>
  <r>
    <d v="2005-12-08T00:00:00"/>
    <n v="2694.95"/>
    <n v="2711.6"/>
    <n v="2673.5"/>
    <n v="2706.7"/>
    <n v="70166907"/>
    <n v="3288.04"/>
    <x v="15"/>
    <x v="11"/>
    <s v="Thu"/>
    <s v="Dec-2005"/>
    <s v="Expiry"/>
    <n v="11.75"/>
    <n v="4.3600066791591686E-3"/>
    <x v="0"/>
    <n v="13.699999999999818"/>
    <n v="5.0872632751577489E-3"/>
    <x v="1"/>
  </r>
  <r>
    <d v="2005-12-07T00:00:00"/>
    <n v="2662.3"/>
    <n v="2697.1"/>
    <n v="2662.3"/>
    <n v="2693"/>
    <n v="66551374"/>
    <n v="3002.33"/>
    <x v="15"/>
    <x v="11"/>
    <s v="Wed"/>
    <s v="Dec-2005"/>
    <s v=""/>
    <n v="30.699999999999818"/>
    <n v="1.153138263907141E-2"/>
    <x v="2"/>
    <n v="30.699999999999818"/>
    <n v="1.153138263907141E-2"/>
    <x v="0"/>
  </r>
  <r>
    <d v="2005-12-06T00:00:00"/>
    <n v="2661.4"/>
    <n v="2694.4"/>
    <n v="2647.35"/>
    <n v="2662.3"/>
    <n v="56613837"/>
    <n v="2735.99"/>
    <x v="15"/>
    <x v="11"/>
    <s v="Tue"/>
    <s v="Dec-2005"/>
    <s v=""/>
    <n v="0.90000000000009095"/>
    <n v="3.3816788156612718E-4"/>
    <x v="0"/>
    <n v="1.8000000000001819"/>
    <n v="6.7656455553474228E-4"/>
    <x v="1"/>
  </r>
  <r>
    <d v="2005-12-05T00:00:00"/>
    <n v="2697.6"/>
    <n v="2710.65"/>
    <n v="2654.35"/>
    <n v="2660.5"/>
    <n v="62679907"/>
    <n v="2405.29"/>
    <x v="15"/>
    <x v="11"/>
    <s v="Mon"/>
    <s v="Dec-2005"/>
    <s v=""/>
    <n v="-37.099999999999909"/>
    <n v="-1.3752965599050974E-2"/>
    <x v="2"/>
    <n v="-37.449999999999818"/>
    <n v="-1.3880909579495476E-2"/>
    <x v="0"/>
  </r>
  <r>
    <d v="2005-12-02T00:00:00"/>
    <n v="2699.55"/>
    <n v="2730.7"/>
    <n v="2691.5"/>
    <n v="2697.95"/>
    <n v="79794777"/>
    <n v="3914.45"/>
    <x v="15"/>
    <x v="11"/>
    <s v="Fri"/>
    <s v="Dec-2005"/>
    <s v=""/>
    <n v="-1.6000000000003638"/>
    <n v="-5.9269137448847539E-4"/>
    <x v="0"/>
    <n v="-1"/>
    <n v="-3.7051445932677525E-4"/>
    <x v="1"/>
  </r>
  <r>
    <d v="2005-12-01T00:00:00"/>
    <n v="2651.6"/>
    <n v="2705"/>
    <n v="2641.95"/>
    <n v="2698.95"/>
    <n v="74048315"/>
    <n v="3626.04"/>
    <x v="15"/>
    <x v="11"/>
    <s v="Thu"/>
    <s v="Dec-2005"/>
    <s v="Expiry"/>
    <n v="47.349999999999909"/>
    <n v="1.7857142857142825E-2"/>
    <x v="2"/>
    <n v="46.699999999999818"/>
    <n v="1.7607691582618462E-2"/>
    <x v="0"/>
  </r>
  <r>
    <d v="2005-11-30T00:00:00"/>
    <n v="2698.1"/>
    <n v="2727.05"/>
    <n v="2647.1"/>
    <n v="2652.25"/>
    <n v="82029860"/>
    <n v="3588.31"/>
    <x v="15"/>
    <x v="0"/>
    <s v="Wed"/>
    <s v="Nov-2005"/>
    <s v=""/>
    <n v="-45.849999999999909"/>
    <n v="-1.6993439828027097E-2"/>
    <x v="2"/>
    <n v="-46.050000000000182"/>
    <n v="-1.7066301004336131E-2"/>
    <x v="0"/>
  </r>
  <r>
    <d v="2005-11-29T00:00:00"/>
    <n v="2712.35"/>
    <n v="2713.9"/>
    <n v="2679.9"/>
    <n v="2698.3"/>
    <n v="78581982"/>
    <n v="3583.48"/>
    <x v="15"/>
    <x v="0"/>
    <s v="Tue"/>
    <s v="Nov-2005"/>
    <s v=""/>
    <n v="-14.049999999999727"/>
    <n v="-5.180009954467428E-3"/>
    <x v="0"/>
    <n v="-13.699999999999818"/>
    <n v="-5.0516224188789892E-3"/>
    <x v="1"/>
  </r>
  <r>
    <d v="2005-11-28T00:00:00"/>
    <n v="2683.6"/>
    <n v="2717.15"/>
    <n v="2682.65"/>
    <n v="2712"/>
    <n v="83653385"/>
    <n v="3266.97"/>
    <x v="15"/>
    <x v="0"/>
    <s v="Mon"/>
    <s v="Nov-2005"/>
    <s v=""/>
    <n v="28.400000000000091"/>
    <n v="1.0582799224921781E-2"/>
    <x v="2"/>
    <n v="28.550000000000182"/>
    <n v="1.0639288975013577E-2"/>
    <x v="0"/>
  </r>
  <r>
    <d v="2005-11-26T00:00:00"/>
    <n v="2664.85"/>
    <n v="2686.5"/>
    <n v="2664.7"/>
    <n v="2683.45"/>
    <n v="25534972"/>
    <n v="1016.73"/>
    <x v="15"/>
    <x v="0"/>
    <s v="Sat"/>
    <s v="Nov-2005"/>
    <s v=""/>
    <n v="18.599999999999909"/>
    <n v="6.9797549580651484E-3"/>
    <x v="0"/>
    <n v="19.149999999999636"/>
    <n v="7.1876290207557834E-3"/>
    <x v="1"/>
  </r>
  <r>
    <d v="2005-11-25T00:00:00"/>
    <n v="2635.35"/>
    <n v="2668.9"/>
    <n v="2633.75"/>
    <n v="2664.3"/>
    <n v="74964394"/>
    <n v="2877.95"/>
    <x v="15"/>
    <x v="0"/>
    <s v="Fri"/>
    <s v="Nov-2005"/>
    <s v=""/>
    <n v="28.950000000000273"/>
    <n v="1.0985258125106825E-2"/>
    <x v="2"/>
    <n v="29.300000000000182"/>
    <n v="1.111954459203043E-2"/>
    <x v="0"/>
  </r>
  <r>
    <d v="2005-11-24T00:00:00"/>
    <n v="2608.9"/>
    <n v="2643.7"/>
    <n v="2608.6999999999998"/>
    <n v="2635"/>
    <n v="98400541"/>
    <n v="3651.41"/>
    <x v="15"/>
    <x v="0"/>
    <s v="Thu"/>
    <s v="Nov-2005"/>
    <s v="Expiry"/>
    <n v="26.099999999999909"/>
    <n v="1.0004216336386948E-2"/>
    <x v="2"/>
    <n v="26.400000000000091"/>
    <n v="1.0120371080272979E-2"/>
    <x v="0"/>
  </r>
  <r>
    <d v="2005-11-23T00:00:00"/>
    <n v="2572.85"/>
    <n v="2613.4"/>
    <n v="2563.1"/>
    <n v="2608.6"/>
    <n v="70840659"/>
    <n v="2992.72"/>
    <x v="15"/>
    <x v="0"/>
    <s v="Wed"/>
    <s v="Nov-2005"/>
    <s v=""/>
    <n v="35.75"/>
    <n v="1.38950968770041E-2"/>
    <x v="2"/>
    <n v="35.75"/>
    <n v="1.38950968770041E-2"/>
    <x v="0"/>
  </r>
  <r>
    <d v="2005-11-22T00:00:00"/>
    <n v="2603.25"/>
    <n v="2614"/>
    <n v="2567.0500000000002"/>
    <n v="2572.85"/>
    <n v="67631761"/>
    <n v="3090.06"/>
    <x v="15"/>
    <x v="0"/>
    <s v="Tue"/>
    <s v="Nov-2005"/>
    <s v=""/>
    <n v="-30.400000000000091"/>
    <n v="-1.1677710554115083E-2"/>
    <x v="2"/>
    <n v="-29.650000000000091"/>
    <n v="-1.1392891450528374E-2"/>
    <x v="0"/>
  </r>
  <r>
    <d v="2005-11-21T00:00:00"/>
    <n v="2620.1"/>
    <n v="2626.4"/>
    <n v="2591.75"/>
    <n v="2602.5"/>
    <n v="74794904"/>
    <n v="3111.44"/>
    <x v="15"/>
    <x v="0"/>
    <s v="Mon"/>
    <s v="Nov-2005"/>
    <s v=""/>
    <n v="-17.599999999999909"/>
    <n v="-6.7173008663791115E-3"/>
    <x v="0"/>
    <n v="-17.550000000000182"/>
    <n v="-6.6983454514227521E-3"/>
    <x v="1"/>
  </r>
  <r>
    <d v="2005-11-18T00:00:00"/>
    <n v="2604"/>
    <n v="2632.35"/>
    <n v="2595.15"/>
    <n v="2620.0500000000002"/>
    <n v="81690974"/>
    <n v="3121.62"/>
    <x v="15"/>
    <x v="0"/>
    <s v="Fri"/>
    <s v="Nov-2005"/>
    <s v=""/>
    <n v="16.050000000000182"/>
    <n v="6.1635944700461527E-3"/>
    <x v="0"/>
    <n v="16.100000000000364"/>
    <n v="6.1829144184797572E-3"/>
    <x v="1"/>
  </r>
  <r>
    <d v="2005-11-17T00:00:00"/>
    <n v="2558.4499999999998"/>
    <n v="2608.85"/>
    <n v="2558.4499999999998"/>
    <n v="2603.9499999999998"/>
    <n v="66443810"/>
    <n v="2924.97"/>
    <x v="15"/>
    <x v="0"/>
    <s v="Thu"/>
    <s v="Nov-2005"/>
    <s v="Expiry"/>
    <n v="45.5"/>
    <n v="1.7784205280540952E-2"/>
    <x v="2"/>
    <n v="21.199999999999818"/>
    <n v="8.208305101151803E-3"/>
    <x v="1"/>
  </r>
  <r>
    <d v="2005-11-16T00:00:00"/>
    <n v="2559.4499999999998"/>
    <n v="2585.9499999999998"/>
    <n v="2559.4499999999998"/>
    <n v="2582.75"/>
    <n v="59709061"/>
    <n v="2711.52"/>
    <x v="15"/>
    <x v="0"/>
    <s v="Wed"/>
    <s v="Nov-2005"/>
    <s v=""/>
    <n v="23.300000000000182"/>
    <n v="9.1035183340171452E-3"/>
    <x v="0"/>
    <n v="24.050000000000182"/>
    <n v="9.3993043342322988E-3"/>
    <x v="1"/>
  </r>
  <r>
    <d v="2005-11-14T00:00:00"/>
    <n v="2548.5500000000002"/>
    <n v="2576.9499999999998"/>
    <n v="2534.4"/>
    <n v="2558.6999999999998"/>
    <n v="70311886"/>
    <n v="2722.9"/>
    <x v="15"/>
    <x v="0"/>
    <s v="Mon"/>
    <s v="Nov-2005"/>
    <s v=""/>
    <n v="10.149999999999636"/>
    <n v="3.9826568048496732E-3"/>
    <x v="0"/>
    <n v="10.049999999999727"/>
    <n v="3.9432640809839428E-3"/>
    <x v="1"/>
  </r>
  <r>
    <d v="2005-11-11T00:00:00"/>
    <n v="2500.85"/>
    <n v="2551.4"/>
    <n v="2500.85"/>
    <n v="2548.65"/>
    <n v="72465029"/>
    <n v="3003.72"/>
    <x v="15"/>
    <x v="0"/>
    <s v="Fri"/>
    <s v="Nov-2005"/>
    <s v=""/>
    <n v="47.800000000000182"/>
    <n v="1.9113501409520835E-2"/>
    <x v="2"/>
    <n v="47.950000000000273"/>
    <n v="1.9174631103291189E-2"/>
    <x v="0"/>
  </r>
  <r>
    <d v="2005-11-10T00:00:00"/>
    <n v="2489.1"/>
    <n v="2504.75"/>
    <n v="2480.85"/>
    <n v="2500.6999999999998"/>
    <n v="64917294"/>
    <n v="2435.4499999999998"/>
    <x v="15"/>
    <x v="0"/>
    <s v="Thu"/>
    <s v="Nov-2005"/>
    <s v="Expiry"/>
    <n v="11.599999999999909"/>
    <n v="4.6603189907998511E-3"/>
    <x v="0"/>
    <n v="11.599999999999909"/>
    <n v="4.6603189907998511E-3"/>
    <x v="1"/>
  </r>
  <r>
    <d v="2005-11-09T00:00:00"/>
    <n v="2493.1"/>
    <n v="2519.4"/>
    <n v="2475.6999999999998"/>
    <n v="2489.1"/>
    <n v="73896105"/>
    <n v="2927.57"/>
    <x v="15"/>
    <x v="0"/>
    <s v="Wed"/>
    <s v="Nov-2005"/>
    <s v=""/>
    <n v="-4"/>
    <n v="-1.6044282218924232E-3"/>
    <x v="0"/>
    <n v="-3.5500000000001819"/>
    <n v="-1.4241871101037778E-3"/>
    <x v="1"/>
  </r>
  <r>
    <d v="2005-11-08T00:00:00"/>
    <n v="2463.65"/>
    <n v="2502.9"/>
    <n v="2460"/>
    <n v="2492.65"/>
    <n v="79715915"/>
    <n v="3234.37"/>
    <x v="15"/>
    <x v="0"/>
    <s v="Tue"/>
    <s v="Nov-2005"/>
    <s v=""/>
    <n v="29"/>
    <n v="1.1771152558196172E-2"/>
    <x v="2"/>
    <n v="31.050000000000182"/>
    <n v="1.2613747156321166E-2"/>
    <x v="0"/>
  </r>
  <r>
    <d v="2005-11-07T00:00:00"/>
    <n v="2419.25"/>
    <n v="2464.65"/>
    <n v="2411.6"/>
    <n v="2461.6"/>
    <n v="79272406"/>
    <n v="3265.1"/>
    <x v="15"/>
    <x v="0"/>
    <s v="Mon"/>
    <s v="Nov-2005"/>
    <s v=""/>
    <n v="42.349999999999909"/>
    <n v="1.7505425235093484E-2"/>
    <x v="2"/>
    <n v="42.549999999999727"/>
    <n v="1.7589549616584908E-2"/>
    <x v="0"/>
  </r>
  <r>
    <d v="2005-11-02T00:00:00"/>
    <n v="2386.4499999999998"/>
    <n v="2423.8000000000002"/>
    <n v="2367.75"/>
    <n v="2419.0500000000002"/>
    <n v="82540716"/>
    <n v="2909.26"/>
    <x v="15"/>
    <x v="0"/>
    <s v="Wed"/>
    <s v="Nov-2005"/>
    <s v=""/>
    <n v="32.600000000000364"/>
    <n v="1.3660458002472444E-2"/>
    <x v="2"/>
    <n v="32.300000000000182"/>
    <n v="1.3533047030480855E-2"/>
    <x v="0"/>
  </r>
  <r>
    <d v="2005-11-01T00:00:00"/>
    <n v="2366.8000000000002"/>
    <n v="2410.15"/>
    <n v="2366.8000000000002"/>
    <n v="2386.75"/>
    <n v="18746555"/>
    <n v="665.75"/>
    <x v="15"/>
    <x v="0"/>
    <s v="Tue"/>
    <s v="Nov-2005"/>
    <s v=""/>
    <n v="19.949999999999818"/>
    <n v="8.4291025857697391E-3"/>
    <x v="0"/>
    <n v="15.800000000000182"/>
    <n v="6.6639954448639502E-3"/>
    <x v="1"/>
  </r>
  <r>
    <d v="2005-10-31T00:00:00"/>
    <n v="2314.85"/>
    <n v="2373.4"/>
    <n v="2314.1999999999998"/>
    <n v="2370.9499999999998"/>
    <n v="69796263"/>
    <n v="2419.6"/>
    <x v="15"/>
    <x v="1"/>
    <s v="Mon"/>
    <s v="Oct-2005"/>
    <s v=""/>
    <n v="56.099999999999909"/>
    <n v="2.4234831630559176E-2"/>
    <x v="1"/>
    <n v="54.899999999999636"/>
    <n v="2.3704151464778236E-2"/>
    <x v="2"/>
  </r>
  <r>
    <d v="2005-10-28T00:00:00"/>
    <n v="2352.65"/>
    <n v="2355.15"/>
    <n v="2307.4499999999998"/>
    <n v="2316.0500000000002"/>
    <n v="84569727"/>
    <n v="3192.26"/>
    <x v="15"/>
    <x v="1"/>
    <s v="Fri"/>
    <s v="Oct-2005"/>
    <s v=""/>
    <n v="-36.599999999999909"/>
    <n v="-1.5556925169489685E-2"/>
    <x v="2"/>
    <n v="-36.849999999999909"/>
    <n v="-1.5661524076671301E-2"/>
    <x v="0"/>
  </r>
  <r>
    <d v="2005-10-27T00:00:00"/>
    <n v="2408.9499999999998"/>
    <n v="2416.4499999999998"/>
    <n v="2338.6"/>
    <n v="2352.9"/>
    <n v="125291990"/>
    <n v="4868.7"/>
    <x v="15"/>
    <x v="1"/>
    <s v="Thu"/>
    <s v="Oct-2005"/>
    <s v="Expiry"/>
    <n v="-56.049999999999727"/>
    <n v="-2.3267398659166747E-2"/>
    <x v="1"/>
    <n v="-55.599999999999909"/>
    <n v="-2.3084907618849869E-2"/>
    <x v="2"/>
  </r>
  <r>
    <d v="2005-10-26T00:00:00"/>
    <n v="2418.4499999999998"/>
    <n v="2434"/>
    <n v="2401.1"/>
    <n v="2408.5"/>
    <n v="91104303"/>
    <n v="3800.91"/>
    <x v="15"/>
    <x v="1"/>
    <s v="Wed"/>
    <s v="Oct-2005"/>
    <s v=""/>
    <n v="-9.9499999999998181"/>
    <n v="-4.1142053794785164E-3"/>
    <x v="0"/>
    <n v="-9.6999999999998181"/>
    <n v="-4.0112480357289799E-3"/>
    <x v="1"/>
  </r>
  <r>
    <d v="2005-10-25T00:00:00"/>
    <n v="2394.9499999999998"/>
    <n v="2444.6"/>
    <n v="2390.85"/>
    <n v="2418.1999999999998"/>
    <n v="85086738"/>
    <n v="3470.96"/>
    <x v="15"/>
    <x v="1"/>
    <s v="Tue"/>
    <s v="Oct-2005"/>
    <s v=""/>
    <n v="23.25"/>
    <n v="9.7079270965990949E-3"/>
    <x v="0"/>
    <n v="23.349999999999909"/>
    <n v="9.7500887320708645E-3"/>
    <x v="1"/>
  </r>
  <r>
    <d v="2005-10-24T00:00:00"/>
    <n v="2444.1999999999998"/>
    <n v="2460"/>
    <n v="2388.4"/>
    <n v="2394.85"/>
    <n v="80236463"/>
    <n v="2943.37"/>
    <x v="15"/>
    <x v="1"/>
    <s v="Mon"/>
    <s v="Oct-2005"/>
    <s v=""/>
    <n v="-49.349999999999909"/>
    <n v="-2.0190655429179246E-2"/>
    <x v="1"/>
    <n v="-48.900000000000091"/>
    <n v="-2.0010230179028171E-2"/>
    <x v="2"/>
  </r>
  <r>
    <d v="2005-10-21T00:00:00"/>
    <n v="2397.85"/>
    <n v="2447.85"/>
    <n v="2384.0500000000002"/>
    <n v="2443.75"/>
    <n v="97458038"/>
    <n v="3775.57"/>
    <x v="15"/>
    <x v="1"/>
    <s v="Fri"/>
    <s v="Oct-2005"/>
    <s v=""/>
    <n v="45.900000000000091"/>
    <n v="1.9142148174406279E-2"/>
    <x v="2"/>
    <n v="48.300000000000182"/>
    <n v="2.0163226116178667E-2"/>
    <x v="2"/>
  </r>
  <r>
    <d v="2005-10-20T00:00:00"/>
    <n v="2421.4"/>
    <n v="2463.85"/>
    <n v="2363.5500000000002"/>
    <n v="2395.4499999999998"/>
    <n v="114276924"/>
    <n v="4202.57"/>
    <x v="15"/>
    <x v="1"/>
    <s v="Thu"/>
    <s v="Oct-2005"/>
    <s v="Expiry"/>
    <n v="-25.950000000000273"/>
    <n v="-1.0716940612868701E-2"/>
    <x v="2"/>
    <n v="-17"/>
    <n v="-7.046778171568323E-3"/>
    <x v="1"/>
  </r>
  <r>
    <d v="2005-10-19T00:00:00"/>
    <n v="2467.8000000000002"/>
    <n v="2467.85"/>
    <n v="2394.9499999999998"/>
    <n v="2412.4499999999998"/>
    <n v="93293821"/>
    <n v="3933.15"/>
    <x v="15"/>
    <x v="1"/>
    <s v="Wed"/>
    <s v="Oct-2005"/>
    <s v=""/>
    <n v="-55.350000000000364"/>
    <n v="-2.2428884026258353E-2"/>
    <x v="1"/>
    <n v="-55.75"/>
    <n v="-2.2587310590713883E-2"/>
    <x v="2"/>
  </r>
  <r>
    <d v="2005-10-18T00:00:00"/>
    <n v="2485.25"/>
    <n v="2517.6999999999998"/>
    <n v="2452.5"/>
    <n v="2468.1999999999998"/>
    <n v="77318585"/>
    <n v="3384.84"/>
    <x v="15"/>
    <x v="1"/>
    <s v="Tue"/>
    <s v="Oct-2005"/>
    <s v=""/>
    <n v="-17.050000000000182"/>
    <n v="-6.8604768131979403E-3"/>
    <x v="0"/>
    <n v="-16.950000000000273"/>
    <n v="-6.8205138522826683E-3"/>
    <x v="1"/>
  </r>
  <r>
    <d v="2005-10-17T00:00:00"/>
    <n v="2488.4"/>
    <n v="2498.6"/>
    <n v="2459.5"/>
    <n v="2485.15"/>
    <n v="76999001"/>
    <n v="3148.62"/>
    <x v="15"/>
    <x v="1"/>
    <s v="Mon"/>
    <s v="Oct-2005"/>
    <s v=""/>
    <n v="-3.25"/>
    <n v="-1.306060118951937E-3"/>
    <x v="0"/>
    <n v="0.75"/>
    <n v="3.0188375462888425E-4"/>
    <x v="1"/>
  </r>
  <r>
    <d v="2005-10-14T00:00:00"/>
    <n v="2537.6999999999998"/>
    <n v="2548"/>
    <n v="2478"/>
    <n v="2484.4"/>
    <n v="91435384"/>
    <n v="3621.45"/>
    <x v="15"/>
    <x v="1"/>
    <s v="Fri"/>
    <s v="Oct-2005"/>
    <s v=""/>
    <n v="-53.299999999999727"/>
    <n v="-2.1003270678173043E-2"/>
    <x v="1"/>
    <n v="-52.900000000000091"/>
    <n v="-2.0848933906120713E-2"/>
    <x v="2"/>
  </r>
  <r>
    <d v="2005-10-13T00:00:00"/>
    <n v="2584.4"/>
    <n v="2589.35"/>
    <n v="2529.0500000000002"/>
    <n v="2537.3000000000002"/>
    <n v="95738560"/>
    <n v="4050.09"/>
    <x v="15"/>
    <x v="1"/>
    <s v="Thu"/>
    <s v="Oct-2005"/>
    <s v="Expiry"/>
    <n v="-47.099999999999909"/>
    <n v="-1.8224733013465371E-2"/>
    <x v="2"/>
    <n v="-52.25"/>
    <n v="-2.0177250873703922E-2"/>
    <x v="2"/>
  </r>
  <r>
    <d v="2005-10-11T00:00:00"/>
    <n v="2569.15"/>
    <n v="2592"/>
    <n v="2533.6999999999998"/>
    <n v="2589.5500000000002"/>
    <n v="71470357"/>
    <n v="3324.2"/>
    <x v="15"/>
    <x v="1"/>
    <s v="Tue"/>
    <s v="Oct-2005"/>
    <s v=""/>
    <n v="20.400000000000091"/>
    <n v="7.9403693828698566E-3"/>
    <x v="0"/>
    <n v="22.700000000000273"/>
    <n v="8.8435241638585328E-3"/>
    <x v="1"/>
  </r>
  <r>
    <d v="2005-10-10T00:00:00"/>
    <n v="2577.1"/>
    <n v="2595.15"/>
    <n v="2561"/>
    <n v="2566.85"/>
    <n v="61304701"/>
    <n v="2627.27"/>
    <x v="15"/>
    <x v="1"/>
    <s v="Mon"/>
    <s v="Oct-2005"/>
    <s v=""/>
    <n v="-10.25"/>
    <n v="-3.977338869271662E-3"/>
    <x v="0"/>
    <n v="-7.2000000000002728"/>
    <n v="-2.7971484625396834E-3"/>
    <x v="1"/>
  </r>
  <r>
    <d v="2005-10-07T00:00:00"/>
    <n v="2577.1999999999998"/>
    <n v="2603.25"/>
    <n v="2547.5500000000002"/>
    <n v="2574.0500000000002"/>
    <n v="92769893"/>
    <n v="4038.8"/>
    <x v="15"/>
    <x v="1"/>
    <s v="Fri"/>
    <s v="Oct-2005"/>
    <s v=""/>
    <n v="-3.1499999999996362"/>
    <n v="-1.2222567127113287E-3"/>
    <x v="0"/>
    <n v="-5.0999999999999091"/>
    <n v="-1.9773956536067732E-3"/>
    <x v="1"/>
  </r>
  <r>
    <d v="2005-10-06T00:00:00"/>
    <n v="2643.8"/>
    <n v="2643.8"/>
    <n v="2571.3000000000002"/>
    <n v="2579.15"/>
    <n v="107136584"/>
    <n v="3970.21"/>
    <x v="15"/>
    <x v="1"/>
    <s v="Thu"/>
    <s v="Oct-2005"/>
    <s v="Expiry"/>
    <n v="-64.650000000000091"/>
    <n v="-2.4453438232846694E-2"/>
    <x v="1"/>
    <n v="-65.25"/>
    <n v="-2.4674784450158825E-2"/>
    <x v="2"/>
  </r>
  <r>
    <d v="2005-10-05T00:00:00"/>
    <n v="2663.7"/>
    <n v="2669.2"/>
    <n v="2636.6"/>
    <n v="2644.4"/>
    <n v="87711982"/>
    <n v="3401.19"/>
    <x v="15"/>
    <x v="1"/>
    <s v="Wed"/>
    <s v="Oct-2005"/>
    <s v=""/>
    <n v="-19.299999999999727"/>
    <n v="-7.2455606862633663E-3"/>
    <x v="0"/>
    <n v="-18.949999999999818"/>
    <n v="-7.1150994048847574E-3"/>
    <x v="1"/>
  </r>
  <r>
    <d v="2005-10-04T00:00:00"/>
    <n v="2630"/>
    <n v="2667.05"/>
    <n v="2629.6"/>
    <n v="2663.35"/>
    <n v="76746128"/>
    <n v="3353.73"/>
    <x v="15"/>
    <x v="1"/>
    <s v="Tue"/>
    <s v="Oct-2005"/>
    <s v=""/>
    <n v="33.349999999999909"/>
    <n v="1.2680608365018976E-2"/>
    <x v="2"/>
    <n v="33.299999999999727"/>
    <n v="1.2661356247979972E-2"/>
    <x v="0"/>
  </r>
  <r>
    <d v="2005-10-03T00:00:00"/>
    <n v="2601"/>
    <n v="2635"/>
    <n v="2597.1999999999998"/>
    <n v="2630.05"/>
    <n v="64623105"/>
    <n v="2524.48"/>
    <x v="15"/>
    <x v="1"/>
    <s v="Mon"/>
    <s v="Oct-2005"/>
    <s v=""/>
    <n v="29.050000000000182"/>
    <n v="1.116878123798546E-2"/>
    <x v="2"/>
    <n v="28.650000000000091"/>
    <n v="1.1013300530483621E-2"/>
    <x v="0"/>
  </r>
  <r>
    <d v="2005-09-30T00:00:00"/>
    <n v="2607.9"/>
    <n v="2623.05"/>
    <n v="2567.75"/>
    <n v="2601.4"/>
    <n v="88155803"/>
    <n v="3685.36"/>
    <x v="15"/>
    <x v="2"/>
    <s v="Fri"/>
    <s v="Sep-2005"/>
    <s v=""/>
    <n v="-6.5"/>
    <n v="-2.4924268568580084E-3"/>
    <x v="0"/>
    <n v="-9.7999999999997272"/>
    <n v="-3.7530637254900917E-3"/>
    <x v="1"/>
  </r>
  <r>
    <d v="2005-09-29T00:00:00"/>
    <n v="2598.6"/>
    <n v="2633.9"/>
    <n v="2589.4499999999998"/>
    <n v="2611.1999999999998"/>
    <n v="118315309"/>
    <n v="5020.8599999999997"/>
    <x v="15"/>
    <x v="2"/>
    <s v="Thu"/>
    <s v="Sep-2005"/>
    <s v="Expiry"/>
    <n v="12.599999999999909"/>
    <n v="4.8487647194642922E-3"/>
    <x v="0"/>
    <n v="13.149999999999636"/>
    <n v="5.0614884240101753E-3"/>
    <x v="1"/>
  </r>
  <r>
    <d v="2005-09-28T00:00:00"/>
    <n v="2574.4499999999998"/>
    <n v="2602.9499999999998"/>
    <n v="2559.85"/>
    <n v="2598.0500000000002"/>
    <n v="75639565"/>
    <n v="3275.34"/>
    <x v="15"/>
    <x v="2"/>
    <s v="Wed"/>
    <s v="Sep-2005"/>
    <s v=""/>
    <n v="23.600000000000364"/>
    <n v="9.1670065450874423E-3"/>
    <x v="0"/>
    <n v="23.200000000000273"/>
    <n v="9.0102336058412238E-3"/>
    <x v="1"/>
  </r>
  <r>
    <d v="2005-09-27T00:00:00"/>
    <n v="2558.5"/>
    <n v="2592.5"/>
    <n v="2549.85"/>
    <n v="2574.85"/>
    <n v="80835742"/>
    <n v="3294.07"/>
    <x v="15"/>
    <x v="2"/>
    <s v="Tue"/>
    <s v="Sep-2005"/>
    <s v=""/>
    <n v="16.349999999999909"/>
    <n v="6.3904631620089539E-3"/>
    <x v="0"/>
    <n v="17.5"/>
    <n v="6.8430210960564652E-3"/>
    <x v="1"/>
  </r>
  <r>
    <d v="2005-09-26T00:00:00"/>
    <n v="2477.85"/>
    <n v="2560.85"/>
    <n v="2477.85"/>
    <n v="2557.35"/>
    <n v="61924057"/>
    <n v="2272.15"/>
    <x v="15"/>
    <x v="2"/>
    <s v="Mon"/>
    <s v="Sep-2005"/>
    <s v=""/>
    <n v="79.5"/>
    <n v="3.2084266602094562E-2"/>
    <x v="3"/>
    <n v="79.599999999999909"/>
    <n v="3.2125920694178148E-2"/>
    <x v="3"/>
  </r>
  <r>
    <d v="2005-09-23T00:00:00"/>
    <n v="2480.5"/>
    <n v="2507.9"/>
    <n v="2453.0500000000002"/>
    <n v="2477.75"/>
    <n v="84222865"/>
    <n v="3283.92"/>
    <x v="15"/>
    <x v="2"/>
    <s v="Fri"/>
    <s v="Sep-2005"/>
    <s v=""/>
    <n v="-2.75"/>
    <n v="-1.1086474501108647E-3"/>
    <x v="0"/>
    <n v="1.25"/>
    <n v="5.0474459923278818E-4"/>
    <x v="1"/>
  </r>
  <r>
    <d v="2005-09-22T00:00:00"/>
    <n v="2567.85"/>
    <n v="2580.4"/>
    <n v="2465.85"/>
    <n v="2476.5"/>
    <n v="103320451"/>
    <n v="3597.7"/>
    <x v="15"/>
    <x v="2"/>
    <s v="Thu"/>
    <s v="Sep-2005"/>
    <s v="Expiry"/>
    <n v="-91.349999999999909"/>
    <n v="-3.5574507856767301E-2"/>
    <x v="3"/>
    <n v="-90.800000000000182"/>
    <n v="-3.536789623339702E-2"/>
    <x v="3"/>
  </r>
  <r>
    <d v="2005-09-21T00:00:00"/>
    <n v="2576.6999999999998"/>
    <n v="2585.6"/>
    <n v="2504.9"/>
    <n v="2567.3000000000002"/>
    <n v="108694906"/>
    <n v="4246.33"/>
    <x v="15"/>
    <x v="2"/>
    <s v="Wed"/>
    <s v="Sep-2005"/>
    <s v=""/>
    <n v="-9.3999999999996362"/>
    <n v="-3.6480769977101086E-3"/>
    <x v="0"/>
    <n v="-10.699999999999818"/>
    <n v="-4.1505042668734749E-3"/>
    <x v="1"/>
  </r>
  <r>
    <d v="2005-09-20T00:00:00"/>
    <n v="2567.1999999999998"/>
    <n v="2582.8000000000002"/>
    <n v="2546.6"/>
    <n v="2578"/>
    <n v="77237821"/>
    <n v="3347.78"/>
    <x v="15"/>
    <x v="2"/>
    <s v="Tue"/>
    <s v="Sep-2005"/>
    <s v=""/>
    <n v="10.800000000000182"/>
    <n v="4.2069180430041224E-3"/>
    <x v="0"/>
    <n v="10.900000000000091"/>
    <n v="4.2460363834677618E-3"/>
    <x v="1"/>
  </r>
  <r>
    <d v="2005-09-19T00:00:00"/>
    <n v="2555.4499999999998"/>
    <n v="2579.6999999999998"/>
    <n v="2550.4499999999998"/>
    <n v="2567.1"/>
    <n v="63880908"/>
    <n v="2294.4499999999998"/>
    <x v="15"/>
    <x v="2"/>
    <s v="Mon"/>
    <s v="Sep-2005"/>
    <s v=""/>
    <n v="11.650000000000091"/>
    <n v="4.5588839539024801E-3"/>
    <x v="0"/>
    <n v="14.75"/>
    <n v="5.7789879914588518E-3"/>
    <x v="1"/>
  </r>
  <r>
    <d v="2005-09-16T00:00:00"/>
    <n v="2524.9"/>
    <n v="2555.1"/>
    <n v="2519.0500000000002"/>
    <n v="2552.35"/>
    <n v="63656466"/>
    <n v="2502.91"/>
    <x v="15"/>
    <x v="2"/>
    <s v="Fri"/>
    <s v="Sep-2005"/>
    <s v=""/>
    <n v="27.449999999999818"/>
    <n v="1.0871717691789701E-2"/>
    <x v="2"/>
    <n v="28.400000000000091"/>
    <n v="1.1252203886764831E-2"/>
    <x v="0"/>
  </r>
  <r>
    <d v="2005-09-15T00:00:00"/>
    <n v="2492.85"/>
    <n v="2527.5"/>
    <n v="2492.75"/>
    <n v="2523.9499999999998"/>
    <n v="62944965"/>
    <n v="2414.41"/>
    <x v="15"/>
    <x v="2"/>
    <s v="Thu"/>
    <s v="Sep-2005"/>
    <s v="Expiry"/>
    <n v="31.099999999999909"/>
    <n v="1.247568044607574E-2"/>
    <x v="2"/>
    <n v="31.5"/>
    <n v="1.2638167265140726E-2"/>
    <x v="0"/>
  </r>
  <r>
    <d v="2005-09-14T00:00:00"/>
    <n v="2500.4"/>
    <n v="2514.75"/>
    <n v="2476"/>
    <n v="2492.4499999999998"/>
    <n v="82087707"/>
    <n v="3160.77"/>
    <x v="15"/>
    <x v="2"/>
    <s v="Wed"/>
    <s v="Sep-2005"/>
    <s v=""/>
    <n v="-7.9500000000002728"/>
    <n v="-3.1794912813950856E-3"/>
    <x v="0"/>
    <n v="-7.9000000000000909"/>
    <n v="-3.1595576619273666E-3"/>
    <x v="1"/>
  </r>
  <r>
    <d v="2005-09-13T00:00:00"/>
    <n v="2484"/>
    <n v="2503"/>
    <n v="2477.1"/>
    <n v="2500.35"/>
    <n v="54880639"/>
    <n v="2325.46"/>
    <x v="15"/>
    <x v="2"/>
    <s v="Tue"/>
    <s v="Sep-2005"/>
    <s v=""/>
    <n v="16.349999999999909"/>
    <n v="6.5821256038646973E-3"/>
    <x v="0"/>
    <n v="16.199999999999818"/>
    <n v="6.5213453293882489E-3"/>
    <x v="1"/>
  </r>
  <r>
    <d v="2005-09-12T00:00:00"/>
    <n v="2455.85"/>
    <n v="2486.35"/>
    <n v="2455.85"/>
    <n v="2484.15"/>
    <n v="44832163"/>
    <n v="1868.6"/>
    <x v="15"/>
    <x v="2"/>
    <s v="Mon"/>
    <s v="Sep-2005"/>
    <s v=""/>
    <n v="28.300000000000182"/>
    <n v="1.1523505100067262E-2"/>
    <x v="2"/>
    <n v="28.700000000000273"/>
    <n v="1.1688285243030921E-2"/>
    <x v="0"/>
  </r>
  <r>
    <d v="2005-09-09T00:00:00"/>
    <n v="2448.8000000000002"/>
    <n v="2462.8000000000002"/>
    <n v="2441.9"/>
    <n v="2455.4499999999998"/>
    <n v="47670661"/>
    <n v="1973.56"/>
    <x v="15"/>
    <x v="2"/>
    <s v="Fri"/>
    <s v="Sep-2005"/>
    <s v=""/>
    <n v="6.6499999999996362"/>
    <n v="2.7156158118260519E-3"/>
    <x v="0"/>
    <n v="1"/>
    <n v="4.0742325164497143E-4"/>
    <x v="1"/>
  </r>
  <r>
    <d v="2005-09-08T00:00:00"/>
    <n v="2429"/>
    <n v="2456.9"/>
    <n v="2429"/>
    <n v="2454.4499999999998"/>
    <n v="46073516"/>
    <n v="2079.08"/>
    <x v="15"/>
    <x v="2"/>
    <s v="Thu"/>
    <s v="Sep-2005"/>
    <s v="Expiry"/>
    <n v="25.449999999999818"/>
    <n v="1.0477562783038212E-2"/>
    <x v="2"/>
    <n v="25.799999999999727"/>
    <n v="1.0623185720461873E-2"/>
    <x v="0"/>
  </r>
  <r>
    <d v="2005-09-06T00:00:00"/>
    <n v="2422.4"/>
    <n v="2436.25"/>
    <n v="2417"/>
    <n v="2428.65"/>
    <n v="47409904"/>
    <n v="1856.98"/>
    <x v="15"/>
    <x v="2"/>
    <s v="Tue"/>
    <s v="Sep-2005"/>
    <s v=""/>
    <n v="6.25"/>
    <n v="2.5800858652575958E-3"/>
    <x v="0"/>
    <n v="5.7000000000002728"/>
    <n v="2.3525041787904304E-3"/>
    <x v="1"/>
  </r>
  <r>
    <d v="2005-09-05T00:00:00"/>
    <n v="2417.1"/>
    <n v="2439.5500000000002"/>
    <n v="2414.9499999999998"/>
    <n v="2422.9499999999998"/>
    <n v="50521839"/>
    <n v="2008.92"/>
    <x v="15"/>
    <x v="2"/>
    <s v="Mon"/>
    <s v="Sep-2005"/>
    <s v=""/>
    <n v="5.8499999999999091"/>
    <n v="2.4202556782921309E-3"/>
    <x v="0"/>
    <n v="7.1499999999996362"/>
    <n v="2.9596820928883332E-3"/>
    <x v="1"/>
  </r>
  <r>
    <d v="2005-09-02T00:00:00"/>
    <n v="2406.4499999999998"/>
    <n v="2422.1"/>
    <n v="2396.1"/>
    <n v="2415.8000000000002"/>
    <n v="61335349"/>
    <n v="2700.45"/>
    <x v="15"/>
    <x v="2"/>
    <s v="Fri"/>
    <s v="Sep-2005"/>
    <s v=""/>
    <n v="9.3500000000003638"/>
    <n v="3.8853913440962265E-3"/>
    <x v="0"/>
    <n v="10.050000000000182"/>
    <n v="4.1774914267900583E-3"/>
    <x v="1"/>
  </r>
  <r>
    <d v="2005-09-01T00:00:00"/>
    <n v="2384.6999999999998"/>
    <n v="2412.35"/>
    <n v="2382.9"/>
    <n v="2405.75"/>
    <n v="59762105"/>
    <n v="2311.2800000000002"/>
    <x v="15"/>
    <x v="2"/>
    <s v="Thu"/>
    <s v="Sep-2005"/>
    <s v="Expiry"/>
    <n v="21.050000000000182"/>
    <n v="8.8271061349436755E-3"/>
    <x v="0"/>
    <n v="21.099999999999909"/>
    <n v="8.8482586543098176E-3"/>
    <x v="1"/>
  </r>
  <r>
    <d v="2005-08-31T00:00:00"/>
    <n v="2369.0500000000002"/>
    <n v="2387"/>
    <n v="2355"/>
    <n v="2384.65"/>
    <n v="50116797"/>
    <n v="2171.21"/>
    <x v="15"/>
    <x v="3"/>
    <s v="Wed"/>
    <s v="Aug-2005"/>
    <s v=""/>
    <n v="15.599999999999909"/>
    <n v="6.5849180051074938E-3"/>
    <x v="0"/>
    <n v="16.900000000000091"/>
    <n v="7.1375778692852245E-3"/>
    <x v="1"/>
  </r>
  <r>
    <d v="2005-08-30T00:00:00"/>
    <n v="2337.8000000000002"/>
    <n v="2373.8000000000002"/>
    <n v="2337.75"/>
    <n v="2367.75"/>
    <n v="46969539"/>
    <n v="1999.63"/>
    <x v="15"/>
    <x v="3"/>
    <s v="Tue"/>
    <s v="Aug-2005"/>
    <s v=""/>
    <n v="29.949999999999818"/>
    <n v="1.2811190007699468E-2"/>
    <x v="2"/>
    <n v="30.099999999999909"/>
    <n v="1.2876179068722824E-2"/>
    <x v="0"/>
  </r>
  <r>
    <d v="2005-08-29T00:00:00"/>
    <n v="2359.1999999999998"/>
    <n v="2365.85"/>
    <n v="2312.6"/>
    <n v="2337.65"/>
    <n v="41867254"/>
    <n v="1771.19"/>
    <x v="15"/>
    <x v="3"/>
    <s v="Mon"/>
    <s v="Aug-2005"/>
    <s v=""/>
    <n v="-21.549999999999727"/>
    <n v="-9.1344523567309811E-3"/>
    <x v="0"/>
    <n v="-19.400000000000091"/>
    <n v="-8.2306272671348046E-3"/>
    <x v="1"/>
  </r>
  <r>
    <d v="2005-08-26T00:00:00"/>
    <n v="2354.6"/>
    <n v="2368.0500000000002"/>
    <n v="2340.1999999999998"/>
    <n v="2357.0500000000002"/>
    <n v="47579420"/>
    <n v="1953.45"/>
    <x v="15"/>
    <x v="3"/>
    <s v="Fri"/>
    <s v="Aug-2005"/>
    <s v=""/>
    <n v="2.4500000000002728"/>
    <n v="1.0405164359127974E-3"/>
    <x v="0"/>
    <n v="2.5"/>
    <n v="1.0617740120192818E-3"/>
    <x v="1"/>
  </r>
  <r>
    <d v="2005-08-25T00:00:00"/>
    <n v="2323.1"/>
    <n v="2359.1999999999998"/>
    <n v="2320.6999999999998"/>
    <n v="2354.5500000000002"/>
    <n v="78538713"/>
    <n v="3108.4"/>
    <x v="15"/>
    <x v="3"/>
    <s v="Thu"/>
    <s v="Aug-2005"/>
    <s v="Expiry"/>
    <n v="31.450000000000273"/>
    <n v="1.3537944987301568E-2"/>
    <x v="2"/>
    <n v="32.050000000000182"/>
    <n v="1.3799784714747118E-2"/>
    <x v="0"/>
  </r>
  <r>
    <d v="2005-08-24T00:00:00"/>
    <n v="2326.1"/>
    <n v="2334.9"/>
    <n v="2300.4499999999998"/>
    <n v="2322.5"/>
    <n v="68322962"/>
    <n v="2629.36"/>
    <x v="15"/>
    <x v="3"/>
    <s v="Wed"/>
    <s v="Aug-2005"/>
    <s v=""/>
    <n v="-3.5999999999999091"/>
    <n v="-1.5476548729632901E-3"/>
    <x v="0"/>
    <n v="-3.5999999999999091"/>
    <n v="-1.5476548729632901E-3"/>
    <x v="1"/>
  </r>
  <r>
    <d v="2005-08-23T00:00:00"/>
    <n v="2369.5500000000002"/>
    <n v="2380.5"/>
    <n v="2320.35"/>
    <n v="2326.1"/>
    <n v="57190186"/>
    <n v="2352.79"/>
    <x v="15"/>
    <x v="3"/>
    <s v="Tue"/>
    <s v="Aug-2005"/>
    <s v=""/>
    <n v="-43.450000000000273"/>
    <n v="-1.8336815007068966E-2"/>
    <x v="2"/>
    <n v="-41.75"/>
    <n v="-1.7632029055894588E-2"/>
    <x v="0"/>
  </r>
  <r>
    <d v="2005-08-22T00:00:00"/>
    <n v="2383.4499999999998"/>
    <n v="2403.4499999999998"/>
    <n v="2355.75"/>
    <n v="2367.85"/>
    <n v="55932078"/>
    <n v="2091.85"/>
    <x v="15"/>
    <x v="3"/>
    <s v="Mon"/>
    <s v="Aug-2005"/>
    <s v=""/>
    <n v="-15.599999999999909"/>
    <n v="-6.5451341542721309E-3"/>
    <x v="0"/>
    <n v="-15.599999999999909"/>
    <n v="-6.5451341542721309E-3"/>
    <x v="1"/>
  </r>
  <r>
    <d v="2005-08-19T00:00:00"/>
    <n v="2400.8000000000002"/>
    <n v="2409.35"/>
    <n v="2378.4499999999998"/>
    <n v="2383.4499999999998"/>
    <n v="47521272"/>
    <n v="2056.29"/>
    <x v="15"/>
    <x v="3"/>
    <s v="Fri"/>
    <s v="Aug-2005"/>
    <s v=""/>
    <n v="-17.350000000000364"/>
    <n v="-7.2267577474176784E-3"/>
    <x v="0"/>
    <n v="-5"/>
    <n v="-2.0934078586531016E-3"/>
    <x v="1"/>
  </r>
  <r>
    <d v="2005-08-18T00:00:00"/>
    <n v="2404.65"/>
    <n v="2426.65"/>
    <n v="2380.6999999999998"/>
    <n v="2388.4499999999998"/>
    <n v="63479228"/>
    <n v="2756.96"/>
    <x v="15"/>
    <x v="3"/>
    <s v="Thu"/>
    <s v="Aug-2005"/>
    <s v="Expiry"/>
    <n v="-16.200000000000273"/>
    <n v="-6.7369471648681817E-3"/>
    <x v="0"/>
    <n v="-14.700000000000273"/>
    <n v="-6.116971474939256E-3"/>
    <x v="1"/>
  </r>
  <r>
    <d v="2005-08-17T00:00:00"/>
    <n v="2369.8000000000002"/>
    <n v="2406.25"/>
    <n v="2357.5"/>
    <n v="2403.15"/>
    <n v="61480220"/>
    <n v="2676.99"/>
    <x v="15"/>
    <x v="3"/>
    <s v="Wed"/>
    <s v="Aug-2005"/>
    <s v=""/>
    <n v="33.349999999999909"/>
    <n v="1.4072917545784415E-2"/>
    <x v="2"/>
    <n v="33.349999999999909"/>
    <n v="1.4072917545784415E-2"/>
    <x v="0"/>
  </r>
  <r>
    <d v="2005-08-16T00:00:00"/>
    <n v="2361.65"/>
    <n v="2379.4"/>
    <n v="2356.85"/>
    <n v="2369.8000000000002"/>
    <n v="59048436"/>
    <n v="2362.2600000000002"/>
    <x v="15"/>
    <x v="3"/>
    <s v="Tue"/>
    <s v="Aug-2005"/>
    <s v=""/>
    <n v="8.1500000000000909"/>
    <n v="3.4509770711155718E-3"/>
    <x v="0"/>
    <n v="8.25"/>
    <n v="3.4934682729563207E-3"/>
    <x v="1"/>
  </r>
  <r>
    <d v="2005-08-12T00:00:00"/>
    <n v="2381.0500000000002"/>
    <n v="2390.4499999999998"/>
    <n v="2356.9"/>
    <n v="2361.5500000000002"/>
    <n v="71135423"/>
    <n v="2825.38"/>
    <x v="15"/>
    <x v="3"/>
    <s v="Fri"/>
    <s v="Aug-2005"/>
    <s v=""/>
    <n v="-19.5"/>
    <n v="-8.1896642237668255E-3"/>
    <x v="0"/>
    <n v="-19.349999999999909"/>
    <n v="-8.1271787979335167E-3"/>
    <x v="1"/>
  </r>
  <r>
    <d v="2005-08-11T00:00:00"/>
    <n v="2358.9"/>
    <n v="2387.3000000000002"/>
    <n v="2355.5"/>
    <n v="2380.9"/>
    <n v="93589538"/>
    <n v="3296.74"/>
    <x v="15"/>
    <x v="3"/>
    <s v="Thu"/>
    <s v="Aug-2005"/>
    <s v="Expiry"/>
    <n v="22"/>
    <n v="9.3263809402687695E-3"/>
    <x v="0"/>
    <n v="20.75"/>
    <n v="8.7918140796135833E-3"/>
    <x v="1"/>
  </r>
  <r>
    <d v="2005-08-10T00:00:00"/>
    <n v="2322.3000000000002"/>
    <n v="2364.8000000000002"/>
    <n v="2322.0500000000002"/>
    <n v="2360.15"/>
    <n v="81805269"/>
    <n v="2786.3"/>
    <x v="15"/>
    <x v="3"/>
    <s v="Wed"/>
    <s v="Aug-2005"/>
    <s v=""/>
    <n v="37.849999999999909"/>
    <n v="1.6298497179520262E-2"/>
    <x v="2"/>
    <n v="41.450000000000273"/>
    <n v="1.787639625652317E-2"/>
    <x v="0"/>
  </r>
  <r>
    <d v="2005-08-09T00:00:00"/>
    <n v="2324.75"/>
    <n v="2342.1999999999998"/>
    <n v="2303.1"/>
    <n v="2318.6999999999998"/>
    <n v="93650866"/>
    <n v="3298.02"/>
    <x v="15"/>
    <x v="3"/>
    <s v="Tue"/>
    <s v="Aug-2005"/>
    <s v=""/>
    <n v="-6.0500000000001819"/>
    <n v="-2.6024303688569447E-3"/>
    <x v="0"/>
    <n v="-5.7000000000002728"/>
    <n v="-2.4522457408364621E-3"/>
    <x v="1"/>
  </r>
  <r>
    <d v="2005-08-08T00:00:00"/>
    <n v="2361.9499999999998"/>
    <n v="2386.9499999999998"/>
    <n v="2320.0500000000002"/>
    <n v="2324.4"/>
    <n v="97370128"/>
    <n v="3229.84"/>
    <x v="15"/>
    <x v="3"/>
    <s v="Mon"/>
    <s v="Aug-2005"/>
    <s v=""/>
    <n v="-37.549999999999727"/>
    <n v="-1.5897880988166444E-2"/>
    <x v="2"/>
    <n v="-36.799999999999727"/>
    <n v="-1.558529561240036E-2"/>
    <x v="0"/>
  </r>
  <r>
    <d v="2005-08-05T00:00:00"/>
    <n v="2367.35"/>
    <n v="2377.1"/>
    <n v="2355.9499999999998"/>
    <n v="2361.1999999999998"/>
    <n v="114264260"/>
    <n v="3339.85"/>
    <x v="15"/>
    <x v="3"/>
    <s v="Fri"/>
    <s v="Aug-2005"/>
    <s v=""/>
    <n v="-6.1500000000000909"/>
    <n v="-2.5978414683084845E-3"/>
    <x v="0"/>
    <n v="-6.6000000000003638"/>
    <n v="-2.7873975842555806E-3"/>
    <x v="1"/>
  </r>
  <r>
    <d v="2005-08-04T00:00:00"/>
    <n v="2357.75"/>
    <n v="2377.35"/>
    <n v="2352.0500000000002"/>
    <n v="2367.8000000000002"/>
    <n v="91949999"/>
    <n v="3745.04"/>
    <x v="15"/>
    <x v="3"/>
    <s v="Thu"/>
    <s v="Aug-2005"/>
    <s v="Expiry"/>
    <n v="10.050000000000182"/>
    <n v="4.2625384370693171E-3"/>
    <x v="0"/>
    <n v="10.800000000000182"/>
    <n v="4.5820958845991435E-3"/>
    <x v="1"/>
  </r>
  <r>
    <d v="2005-08-03T00:00:00"/>
    <n v="2359.1"/>
    <n v="2377"/>
    <n v="2345.1999999999998"/>
    <n v="2357"/>
    <n v="102044390"/>
    <n v="5012.72"/>
    <x v="15"/>
    <x v="3"/>
    <s v="Wed"/>
    <s v="Aug-2005"/>
    <s v=""/>
    <n v="-2.0999999999999091"/>
    <n v="-8.9016998007710954E-4"/>
    <x v="0"/>
    <n v="3.3499999999999091"/>
    <n v="1.4233212244810865E-3"/>
    <x v="1"/>
  </r>
  <r>
    <d v="2005-08-02T00:00:00"/>
    <n v="2321.9"/>
    <n v="2357.15"/>
    <n v="2319.75"/>
    <n v="2353.65"/>
    <n v="81640117"/>
    <n v="3501.94"/>
    <x v="15"/>
    <x v="3"/>
    <s v="Tue"/>
    <s v="Aug-2005"/>
    <s v=""/>
    <n v="31.75"/>
    <n v="1.3674146173392479E-2"/>
    <x v="2"/>
    <n v="35.599999999999909"/>
    <n v="1.535773602812705E-2"/>
    <x v="0"/>
  </r>
  <r>
    <d v="2005-08-01T00:00:00"/>
    <n v="2312.0500000000002"/>
    <n v="2329.9"/>
    <n v="2294.25"/>
    <n v="2318.0500000000002"/>
    <n v="59153792"/>
    <n v="2428.83"/>
    <x v="15"/>
    <x v="3"/>
    <s v="Mon"/>
    <s v="Aug-2005"/>
    <s v=""/>
    <n v="6"/>
    <n v="2.5950995869466489E-3"/>
    <x v="0"/>
    <n v="5.75"/>
    <n v="2.4867015525667081E-3"/>
    <x v="1"/>
  </r>
  <r>
    <d v="2005-07-29T00:00:00"/>
    <n v="2318.0500000000002"/>
    <n v="2332.5500000000002"/>
    <n v="2280.85"/>
    <n v="2312.3000000000002"/>
    <n v="111818711"/>
    <n v="4957.97"/>
    <x v="15"/>
    <x v="4"/>
    <s v="Fri"/>
    <s v="Jul-2005"/>
    <s v=""/>
    <n v="-5.75"/>
    <n v="-2.48053320679019E-3"/>
    <x v="0"/>
    <n v="-6.7999999999997272"/>
    <n v="-2.9321719632614926E-3"/>
    <x v="1"/>
  </r>
  <r>
    <d v="2005-07-27T00:00:00"/>
    <n v="2304.25"/>
    <n v="2324"/>
    <n v="2292.85"/>
    <n v="2319.1"/>
    <n v="70682407"/>
    <n v="2751.63"/>
    <x v="15"/>
    <x v="4"/>
    <s v="Wed"/>
    <s v="Jul-2005"/>
    <s v=""/>
    <n v="14.849999999999909"/>
    <n v="6.4446132147119055E-3"/>
    <x v="0"/>
    <n v="15.949999999999818"/>
    <n v="6.9252979614874491E-3"/>
    <x v="1"/>
  </r>
  <r>
    <d v="2005-07-26T00:00:00"/>
    <n v="2289.25"/>
    <n v="2307.1"/>
    <n v="2279.8000000000002"/>
    <n v="2303.15"/>
    <n v="98680238"/>
    <n v="3228.61"/>
    <x v="15"/>
    <x v="4"/>
    <s v="Tue"/>
    <s v="Jul-2005"/>
    <s v=""/>
    <n v="13.900000000000091"/>
    <n v="6.0718575952823373E-3"/>
    <x v="0"/>
    <n v="11.400000000000091"/>
    <n v="4.9743645685611827E-3"/>
    <x v="1"/>
  </r>
  <r>
    <d v="2005-07-25T00:00:00"/>
    <n v="2266.65"/>
    <n v="2293.9499999999998"/>
    <n v="2266.65"/>
    <n v="2291.75"/>
    <n v="81357219"/>
    <n v="3127.72"/>
    <x v="15"/>
    <x v="4"/>
    <s v="Mon"/>
    <s v="Jul-2005"/>
    <s v=""/>
    <n v="25.099999999999909"/>
    <n v="1.1073610835373749E-2"/>
    <x v="2"/>
    <n v="26.150000000000091"/>
    <n v="1.1542196327683656E-2"/>
    <x v="0"/>
  </r>
  <r>
    <d v="2005-07-22T00:00:00"/>
    <n v="2231"/>
    <n v="2268.5500000000002"/>
    <n v="2223.15"/>
    <n v="2265.6"/>
    <n v="57710283"/>
    <n v="2653.01"/>
    <x v="15"/>
    <x v="4"/>
    <s v="Fri"/>
    <s v="Jul-2005"/>
    <s v=""/>
    <n v="34.599999999999909"/>
    <n v="1.5508740475123222E-2"/>
    <x v="2"/>
    <n v="35.099999999999909"/>
    <n v="1.573638197713513E-2"/>
    <x v="0"/>
  </r>
  <r>
    <d v="2005-07-21T00:00:00"/>
    <n v="2240.9499999999998"/>
    <n v="2251.85"/>
    <n v="2221.1999999999998"/>
    <n v="2230.5"/>
    <n v="60766699"/>
    <n v="2360.7399999999998"/>
    <x v="15"/>
    <x v="4"/>
    <s v="Thu"/>
    <s v="Jul-2005"/>
    <s v="Expiry"/>
    <n v="-10.449999999999818"/>
    <n v="-4.6632008746289831E-3"/>
    <x v="0"/>
    <n v="-11.400000000000091"/>
    <n v="-5.0849725679111869E-3"/>
    <x v="1"/>
  </r>
  <r>
    <d v="2005-07-20T00:00:00"/>
    <n v="2236.9"/>
    <n v="2252"/>
    <n v="2236.9"/>
    <n v="2241.9"/>
    <n v="56890570"/>
    <n v="2146.21"/>
    <x v="15"/>
    <x v="4"/>
    <s v="Wed"/>
    <s v="Jul-2005"/>
    <s v=""/>
    <n v="5"/>
    <n v="2.2352362644731546E-3"/>
    <x v="0"/>
    <n v="4.5999999999999091"/>
    <n v="2.0560497027666868E-3"/>
    <x v="1"/>
  </r>
  <r>
    <d v="2005-07-19T00:00:00"/>
    <n v="2234.25"/>
    <n v="2246.6999999999998"/>
    <n v="2227.1999999999998"/>
    <n v="2237.3000000000002"/>
    <n v="51111855"/>
    <n v="2187.9"/>
    <x v="15"/>
    <x v="4"/>
    <s v="Tue"/>
    <s v="Jul-2005"/>
    <s v=""/>
    <n v="3.0500000000001819"/>
    <n v="1.3651113348999359E-3"/>
    <x v="0"/>
    <n v="3.3000000000001819"/>
    <n v="1.4771709937332954E-3"/>
    <x v="1"/>
  </r>
  <r>
    <d v="2005-07-18T00:00:00"/>
    <n v="2212.9499999999998"/>
    <n v="2248.6999999999998"/>
    <n v="2212.9499999999998"/>
    <n v="2234"/>
    <n v="55018172"/>
    <n v="2635.13"/>
    <x v="15"/>
    <x v="4"/>
    <s v="Mon"/>
    <s v="Jul-2005"/>
    <s v=""/>
    <n v="21.050000000000182"/>
    <n v="9.5121896111526171E-3"/>
    <x v="0"/>
    <n v="21.449999999999818"/>
    <n v="9.6946961650583342E-3"/>
    <x v="1"/>
  </r>
  <r>
    <d v="2005-07-15T00:00:00"/>
    <n v="2185.1"/>
    <n v="2216.5"/>
    <n v="2181.85"/>
    <n v="2212.5500000000002"/>
    <n v="57478017"/>
    <n v="2437.8200000000002"/>
    <x v="15"/>
    <x v="4"/>
    <s v="Fri"/>
    <s v="Jul-2005"/>
    <s v=""/>
    <n v="27.450000000000273"/>
    <n v="1.2562354125669431E-2"/>
    <x v="2"/>
    <n v="27.450000000000273"/>
    <n v="1.2562354125669431E-2"/>
    <x v="0"/>
  </r>
  <r>
    <d v="2005-07-14T00:00:00"/>
    <n v="2204.4"/>
    <n v="2212.5500000000002"/>
    <n v="2178.6"/>
    <n v="2185.1"/>
    <n v="65035973"/>
    <n v="2845.93"/>
    <x v="15"/>
    <x v="4"/>
    <s v="Thu"/>
    <s v="Jul-2005"/>
    <s v="Expiry"/>
    <n v="-19.300000000000182"/>
    <n v="-8.7552168390492568E-3"/>
    <x v="0"/>
    <n v="-18.950000000000273"/>
    <n v="-8.5978085796602939E-3"/>
    <x v="1"/>
  </r>
  <r>
    <d v="2005-07-13T00:00:00"/>
    <n v="2221.4499999999998"/>
    <n v="2234.15"/>
    <n v="2200.0500000000002"/>
    <n v="2204.0500000000002"/>
    <n v="74227393"/>
    <n v="2986.98"/>
    <x v="15"/>
    <x v="4"/>
    <s v="Wed"/>
    <s v="Jul-2005"/>
    <s v=""/>
    <n v="-17.399999999999636"/>
    <n v="-7.8327218708499572E-3"/>
    <x v="0"/>
    <n v="-16.75"/>
    <n v="-7.5423270893371754E-3"/>
    <x v="1"/>
  </r>
  <r>
    <d v="2005-07-12T00:00:00"/>
    <n v="2219.1"/>
    <n v="2233.1999999999998"/>
    <n v="2191.6999999999998"/>
    <n v="2220.8000000000002"/>
    <n v="71608159"/>
    <n v="3276.51"/>
    <x v="15"/>
    <x v="4"/>
    <s v="Tue"/>
    <s v="Jul-2005"/>
    <s v=""/>
    <n v="1.7000000000002728"/>
    <n v="7.6607633725396464E-4"/>
    <x v="0"/>
    <n v="1.9500000000002728"/>
    <n v="8.7883363003369891E-4"/>
    <x v="1"/>
  </r>
  <r>
    <d v="2005-07-11T00:00:00"/>
    <n v="2195.5500000000002"/>
    <n v="2224.65"/>
    <n v="2195.5500000000002"/>
    <n v="2218.85"/>
    <n v="54405573"/>
    <n v="2005.43"/>
    <x v="15"/>
    <x v="4"/>
    <s v="Mon"/>
    <s v="Jul-2005"/>
    <s v=""/>
    <n v="23.299999999999727"/>
    <n v="1.0612375031313213E-2"/>
    <x v="2"/>
    <n v="22.650000000000091"/>
    <n v="1.0313268372643699E-2"/>
    <x v="0"/>
  </r>
  <r>
    <d v="2005-07-08T00:00:00"/>
    <n v="2183.5500000000002"/>
    <n v="2210.6999999999998"/>
    <n v="2179.0500000000002"/>
    <n v="2196.1999999999998"/>
    <n v="48318799"/>
    <n v="2066.0300000000002"/>
    <x v="15"/>
    <x v="4"/>
    <s v="Fri"/>
    <s v="Jul-2005"/>
    <s v=""/>
    <n v="12.649999999999636"/>
    <n v="5.793318220329113E-3"/>
    <x v="0"/>
    <n v="16.799999999999727"/>
    <n v="7.708543635862956E-3"/>
    <x v="1"/>
  </r>
  <r>
    <d v="2005-07-07T00:00:00"/>
    <n v="2228.3000000000002"/>
    <n v="2235.8000000000002"/>
    <n v="2171.25"/>
    <n v="2179.4"/>
    <n v="60514945"/>
    <n v="2696.16"/>
    <x v="15"/>
    <x v="4"/>
    <s v="Thu"/>
    <s v="Jul-2005"/>
    <s v="Expiry"/>
    <n v="-48.900000000000091"/>
    <n v="-2.1944980478391638E-2"/>
    <x v="1"/>
    <n v="-48.799999999999727"/>
    <n v="-2.1901086078448852E-2"/>
    <x v="2"/>
  </r>
  <r>
    <d v="2005-07-06T00:00:00"/>
    <n v="2211.35"/>
    <n v="2232.65"/>
    <n v="2211.3000000000002"/>
    <n v="2228.1999999999998"/>
    <n v="51427929"/>
    <n v="2074.52"/>
    <x v="15"/>
    <x v="4"/>
    <s v="Wed"/>
    <s v="Jul-2005"/>
    <s v=""/>
    <n v="16.849999999999909"/>
    <n v="7.6197797725370969E-3"/>
    <x v="0"/>
    <n v="17.449999999999818"/>
    <n v="7.8932488974329147E-3"/>
    <x v="1"/>
  </r>
  <r>
    <d v="2005-07-05T00:00:00"/>
    <n v="2231.1999999999998"/>
    <n v="2238.6"/>
    <n v="2205.1"/>
    <n v="2210.75"/>
    <n v="55515957"/>
    <n v="2221.67"/>
    <x v="15"/>
    <x v="4"/>
    <s v="Tue"/>
    <s v="Jul-2005"/>
    <s v=""/>
    <n v="-20.449999999999818"/>
    <n v="-9.1654714951594739E-3"/>
    <x v="0"/>
    <n v="-19.900000000000091"/>
    <n v="-8.921166476139282E-3"/>
    <x v="1"/>
  </r>
  <r>
    <d v="2005-07-04T00:00:00"/>
    <n v="2212.0500000000002"/>
    <n v="2232.1999999999998"/>
    <n v="2211.4"/>
    <n v="2230.65"/>
    <n v="49155821"/>
    <n v="1872.96"/>
    <x v="15"/>
    <x v="4"/>
    <s v="Mon"/>
    <s v="Jul-2005"/>
    <s v=""/>
    <n v="18.599999999999909"/>
    <n v="8.4084898623448413E-3"/>
    <x v="0"/>
    <n v="18.75"/>
    <n v="8.4768750847687511E-3"/>
    <x v="1"/>
  </r>
  <r>
    <d v="2005-07-01T00:00:00"/>
    <n v="2220.4499999999998"/>
    <n v="2220.5500000000002"/>
    <n v="2198.9"/>
    <n v="2211.9"/>
    <n v="54585383"/>
    <n v="2119.86"/>
    <x v="15"/>
    <x v="4"/>
    <s v="Fri"/>
    <s v="Jul-2005"/>
    <s v=""/>
    <n v="-8.5499999999997272"/>
    <n v="-3.8505708302369913E-3"/>
    <x v="0"/>
    <n v="-8.6999999999998181"/>
    <n v="-3.9178600378275323E-3"/>
    <x v="1"/>
  </r>
  <r>
    <d v="2005-06-30T00:00:00"/>
    <n v="2191.5500000000002"/>
    <n v="2226.15"/>
    <n v="2189.4499999999998"/>
    <n v="2220.6"/>
    <n v="82212701"/>
    <n v="3809.51"/>
    <x v="15"/>
    <x v="5"/>
    <s v="Thu"/>
    <s v="Jun-2005"/>
    <s v="Expiry"/>
    <n v="29.049999999999727"/>
    <n v="1.3255458465469518E-2"/>
    <x v="2"/>
    <n v="28.949999999999818"/>
    <n v="1.3209225925672355E-2"/>
    <x v="0"/>
  </r>
  <r>
    <d v="2005-06-29T00:00:00"/>
    <n v="2170.1999999999998"/>
    <n v="2194.25"/>
    <n v="2162"/>
    <n v="2191.65"/>
    <n v="58638570"/>
    <n v="2468.66"/>
    <x v="15"/>
    <x v="5"/>
    <s v="Wed"/>
    <s v="Jun-2005"/>
    <s v=""/>
    <n v="21.450000000000273"/>
    <n v="9.883881669892302E-3"/>
    <x v="0"/>
    <n v="21.800000000000182"/>
    <n v="1.0046777427011168E-2"/>
    <x v="0"/>
  </r>
  <r>
    <d v="2005-06-28T00:00:00"/>
    <n v="2199.8000000000002"/>
    <n v="2206.8000000000002"/>
    <n v="2165.9"/>
    <n v="2169.85"/>
    <n v="73416302"/>
    <n v="2913.86"/>
    <x v="15"/>
    <x v="5"/>
    <s v="Tue"/>
    <s v="Jun-2005"/>
    <s v=""/>
    <n v="-29.950000000000273"/>
    <n v="-1.3614874079461893E-2"/>
    <x v="2"/>
    <n v="-29.950000000000273"/>
    <n v="-1.3614874079461893E-2"/>
    <x v="0"/>
  </r>
  <r>
    <d v="2005-06-27T00:00:00"/>
    <n v="2194.35"/>
    <n v="2219.65"/>
    <n v="2188.15"/>
    <n v="2199.8000000000002"/>
    <n v="93011396"/>
    <n v="3607.85"/>
    <x v="15"/>
    <x v="5"/>
    <s v="Mon"/>
    <s v="Jun-2005"/>
    <s v=""/>
    <n v="5.4500000000002728"/>
    <n v="2.4836511951148508E-3"/>
    <x v="0"/>
    <n v="5.4500000000002728"/>
    <n v="2.4836511951148508E-3"/>
    <x v="1"/>
  </r>
  <r>
    <d v="2005-06-24T00:00:00"/>
    <n v="2184"/>
    <n v="2204.4499999999998"/>
    <n v="2162.9499999999998"/>
    <n v="2194.35"/>
    <n v="57555948"/>
    <n v="2602.39"/>
    <x v="15"/>
    <x v="5"/>
    <s v="Fri"/>
    <s v="Jun-2005"/>
    <s v=""/>
    <n v="10.349999999999909"/>
    <n v="4.739010989010947E-3"/>
    <x v="0"/>
    <n v="10.5"/>
    <n v="4.8080225290198508E-3"/>
    <x v="1"/>
  </r>
  <r>
    <d v="2005-06-23T00:00:00"/>
    <n v="2187.35"/>
    <n v="2192.1"/>
    <n v="2174.0500000000002"/>
    <n v="2183.85"/>
    <n v="62648424"/>
    <n v="2767.97"/>
    <x v="15"/>
    <x v="5"/>
    <s v="Thu"/>
    <s v="Jun-2005"/>
    <s v="Expiry"/>
    <n v="-3.5"/>
    <n v="-1.6001097218094956E-3"/>
    <x v="0"/>
    <n v="-3.5"/>
    <n v="-1.6001097218094956E-3"/>
    <x v="1"/>
  </r>
  <r>
    <d v="2005-06-22T00:00:00"/>
    <n v="2167.8000000000002"/>
    <n v="2196.4499999999998"/>
    <n v="2167.35"/>
    <n v="2187.35"/>
    <n v="87458824"/>
    <n v="3795.42"/>
    <x v="15"/>
    <x v="5"/>
    <s v="Wed"/>
    <s v="Jun-2005"/>
    <s v=""/>
    <n v="19.549999999999727"/>
    <n v="9.0183596272717624E-3"/>
    <x v="0"/>
    <n v="17.349999999999909"/>
    <n v="7.9953917050690822E-3"/>
    <x v="1"/>
  </r>
  <r>
    <d v="2005-06-21T00:00:00"/>
    <n v="2144.75"/>
    <n v="2173.25"/>
    <n v="2140.15"/>
    <n v="2170"/>
    <n v="68986654"/>
    <n v="3223.65"/>
    <x v="15"/>
    <x v="5"/>
    <s v="Tue"/>
    <s v="Jun-2005"/>
    <s v=""/>
    <n v="25.25"/>
    <n v="1.1772933908380931E-2"/>
    <x v="2"/>
    <n v="25.650000000000091"/>
    <n v="1.1961666705528525E-2"/>
    <x v="0"/>
  </r>
  <r>
    <d v="2005-06-20T00:00:00"/>
    <n v="2130.8000000000002"/>
    <n v="2150.25"/>
    <n v="2124.65"/>
    <n v="2144.35"/>
    <n v="92370554"/>
    <n v="4325.4399999999996"/>
    <x v="15"/>
    <x v="5"/>
    <s v="Mon"/>
    <s v="Jun-2005"/>
    <s v=""/>
    <n v="13.549999999999727"/>
    <n v="6.3591139478128998E-3"/>
    <x v="0"/>
    <n v="20.949999999999818"/>
    <n v="9.8662522369783439E-3"/>
    <x v="1"/>
  </r>
  <r>
    <d v="2005-06-17T00:00:00"/>
    <n v="2123.6"/>
    <n v="2131.75"/>
    <n v="2103.9"/>
    <n v="2123.4"/>
    <n v="43861852"/>
    <n v="2024.62"/>
    <x v="15"/>
    <x v="5"/>
    <s v="Fri"/>
    <s v="Jun-2005"/>
    <s v=""/>
    <n v="-0.1999999999998181"/>
    <n v="-9.4179694857703014E-5"/>
    <x v="0"/>
    <n v="-0.29999999999972715"/>
    <n v="-1.4126289023860583E-4"/>
    <x v="1"/>
  </r>
  <r>
    <d v="2005-06-16T00:00:00"/>
    <n v="2128.3000000000002"/>
    <n v="2135.1"/>
    <n v="2114.5500000000002"/>
    <n v="2123.6999999999998"/>
    <n v="65288983"/>
    <n v="2342.59"/>
    <x v="15"/>
    <x v="5"/>
    <s v="Thu"/>
    <s v="Jun-2005"/>
    <s v="Expiry"/>
    <n v="-4.6000000000003638"/>
    <n v="-2.1613494338205909E-3"/>
    <x v="0"/>
    <n v="-4.9500000000002728"/>
    <n v="-2.3254175181454313E-3"/>
    <x v="1"/>
  </r>
  <r>
    <d v="2005-06-15T00:00:00"/>
    <n v="2110.5"/>
    <n v="2131.9499999999998"/>
    <n v="2110.35"/>
    <n v="2128.65"/>
    <n v="44576500"/>
    <n v="1690.79"/>
    <x v="15"/>
    <x v="5"/>
    <s v="Wed"/>
    <s v="Jun-2005"/>
    <s v=""/>
    <n v="18.150000000000091"/>
    <n v="8.5998578535892399E-3"/>
    <x v="0"/>
    <n v="16.300000000000182"/>
    <n v="7.7165242502427074E-3"/>
    <x v="1"/>
  </r>
  <r>
    <d v="2005-06-14T00:00:00"/>
    <n v="2103.65"/>
    <n v="2113.85"/>
    <n v="2098.6999999999998"/>
    <n v="2112.35"/>
    <n v="38606690"/>
    <n v="1598.23"/>
    <x v="15"/>
    <x v="5"/>
    <s v="Tue"/>
    <s v="Jun-2005"/>
    <s v=""/>
    <n v="8.6999999999998181"/>
    <n v="4.1356689563377073E-3"/>
    <x v="0"/>
    <n v="9.5999999999999091"/>
    <n v="4.5654500059445534E-3"/>
    <x v="1"/>
  </r>
  <r>
    <d v="2005-06-13T00:00:00"/>
    <n v="2090.6999999999998"/>
    <n v="2106.65"/>
    <n v="2081.6999999999998"/>
    <n v="2102.75"/>
    <n v="38787661"/>
    <n v="1537.38"/>
    <x v="15"/>
    <x v="5"/>
    <s v="Mon"/>
    <s v="Jun-2005"/>
    <s v=""/>
    <n v="12.050000000000182"/>
    <n v="5.7636198402449814E-3"/>
    <x v="0"/>
    <n v="12.150000000000091"/>
    <n v="5.8117286903281795E-3"/>
    <x v="1"/>
  </r>
  <r>
    <d v="2005-06-10T00:00:00"/>
    <n v="2103.4499999999998"/>
    <n v="2133.1"/>
    <n v="2086.3000000000002"/>
    <n v="2090.6"/>
    <n v="49033630"/>
    <n v="1971.39"/>
    <x v="15"/>
    <x v="5"/>
    <s v="Fri"/>
    <s v="Jun-2005"/>
    <s v=""/>
    <n v="-12.849999999999909"/>
    <n v="-6.1090113860561984E-3"/>
    <x v="0"/>
    <n v="-12.599999999999909"/>
    <n v="-5.9908710536325169E-3"/>
    <x v="1"/>
  </r>
  <r>
    <d v="2005-06-09T00:00:00"/>
    <n v="2112.25"/>
    <n v="2118.65"/>
    <n v="2097.5500000000002"/>
    <n v="2103.1999999999998"/>
    <n v="53924493"/>
    <n v="1793.34"/>
    <x v="15"/>
    <x v="5"/>
    <s v="Thu"/>
    <s v="Jun-2005"/>
    <s v="Expiry"/>
    <n v="-9.0500000000001819"/>
    <n v="-4.2845307136940144E-3"/>
    <x v="0"/>
    <n v="-9.2000000000002728"/>
    <n v="-4.3552357508049007E-3"/>
    <x v="1"/>
  </r>
  <r>
    <d v="2005-06-08T00:00:00"/>
    <n v="2094.6999999999998"/>
    <n v="2115.25"/>
    <n v="2094.0500000000002"/>
    <n v="2112.4"/>
    <n v="49625237"/>
    <n v="1992.37"/>
    <x v="15"/>
    <x v="5"/>
    <s v="Wed"/>
    <s v="Jun-2005"/>
    <s v=""/>
    <n v="17.700000000000273"/>
    <n v="8.4498973600039499E-3"/>
    <x v="0"/>
    <n v="14.25"/>
    <n v="6.7916974477515903E-3"/>
    <x v="1"/>
  </r>
  <r>
    <d v="2005-06-07T00:00:00"/>
    <n v="2091.9499999999998"/>
    <n v="2102.85"/>
    <n v="2084.35"/>
    <n v="2098.15"/>
    <n v="36007293"/>
    <n v="1574.44"/>
    <x v="15"/>
    <x v="5"/>
    <s v="Tue"/>
    <s v="Jun-2005"/>
    <s v=""/>
    <n v="6.2000000000002728"/>
    <n v="2.9637419632401697E-3"/>
    <x v="0"/>
    <n v="5.3499999999999091"/>
    <n v="2.5563837920488859E-3"/>
    <x v="1"/>
  </r>
  <r>
    <d v="2005-06-06T00:00:00"/>
    <n v="2092"/>
    <n v="2109.1"/>
    <n v="2087.4"/>
    <n v="2092.8000000000002"/>
    <n v="42744602"/>
    <n v="1817.89"/>
    <x v="15"/>
    <x v="5"/>
    <s v="Mon"/>
    <s v="Jun-2005"/>
    <s v=""/>
    <n v="0.8000000000001819"/>
    <n v="3.8240917782035464E-4"/>
    <x v="0"/>
    <n v="0.45000000000027285"/>
    <n v="2.1506918058655238E-4"/>
    <x v="1"/>
  </r>
  <r>
    <d v="2005-06-04T00:00:00"/>
    <n v="2094.1"/>
    <n v="2098.1"/>
    <n v="2087"/>
    <n v="2092.35"/>
    <n v="22469509"/>
    <n v="775.83"/>
    <x v="15"/>
    <x v="5"/>
    <s v="Sat"/>
    <s v="Jun-2005"/>
    <s v=""/>
    <n v="-1.75"/>
    <n v="-8.3568119956067052E-4"/>
    <x v="0"/>
    <n v="-1.9000000000000909"/>
    <n v="-9.0724603079865866E-4"/>
    <x v="1"/>
  </r>
  <r>
    <d v="2005-06-03T00:00:00"/>
    <n v="2064.1"/>
    <n v="2097.25"/>
    <n v="2061.35"/>
    <n v="2094.25"/>
    <n v="52180109"/>
    <n v="2073.21"/>
    <x v="15"/>
    <x v="5"/>
    <s v="Fri"/>
    <s v="Jun-2005"/>
    <s v=""/>
    <n v="30.150000000000091"/>
    <n v="1.460685044329252E-2"/>
    <x v="2"/>
    <n v="29.599999999999909"/>
    <n v="1.4336570363015479E-2"/>
    <x v="0"/>
  </r>
  <r>
    <d v="2005-06-02T00:00:00"/>
    <n v="2087.85"/>
    <n v="2093.4499999999998"/>
    <n v="2062.5500000000002"/>
    <n v="2064.65"/>
    <n v="50472017"/>
    <n v="1868.54"/>
    <x v="15"/>
    <x v="5"/>
    <s v="Thu"/>
    <s v="Jun-2005"/>
    <s v="Expiry"/>
    <n v="-23.199999999999818"/>
    <n v="-1.1111909380463069E-2"/>
    <x v="2"/>
    <n v="-22.900000000000091"/>
    <n v="-1.0969797130607693E-2"/>
    <x v="0"/>
  </r>
  <r>
    <d v="2005-06-01T00:00:00"/>
    <n v="2087.8000000000002"/>
    <n v="2097.6"/>
    <n v="2081.1999999999998"/>
    <n v="2087.5500000000002"/>
    <n v="58896370"/>
    <n v="2021.76"/>
    <x v="15"/>
    <x v="5"/>
    <s v="Wed"/>
    <s v="Jun-2005"/>
    <s v=""/>
    <n v="-0.25"/>
    <n v="-1.1974327042820192E-4"/>
    <x v="0"/>
    <n v="0"/>
    <n v="0"/>
    <x v="10"/>
  </r>
  <r>
    <d v="2005-05-31T00:00:00"/>
    <n v="2072.5"/>
    <n v="2091.75"/>
    <n v="2066.5500000000002"/>
    <n v="2087.5500000000002"/>
    <n v="45872849"/>
    <n v="2041.23"/>
    <x v="15"/>
    <x v="6"/>
    <s v="Tue"/>
    <s v="May-2005"/>
    <s v=""/>
    <n v="15.050000000000182"/>
    <n v="7.2617611580218008E-3"/>
    <x v="0"/>
    <n v="15.150000000000091"/>
    <n v="7.3103647944412712E-3"/>
    <x v="1"/>
  </r>
  <r>
    <d v="2005-05-30T00:00:00"/>
    <n v="2076.5500000000002"/>
    <n v="2086.85"/>
    <n v="2064.85"/>
    <n v="2072.4"/>
    <n v="54670426"/>
    <n v="2179.67"/>
    <x v="15"/>
    <x v="6"/>
    <s v="Mon"/>
    <s v="May-2005"/>
    <s v=""/>
    <n v="-4.1500000000000909"/>
    <n v="-1.9985071392454264E-3"/>
    <x v="0"/>
    <n v="-4"/>
    <n v="-1.9264110961279136E-3"/>
    <x v="1"/>
  </r>
  <r>
    <d v="2005-05-27T00:00:00"/>
    <n v="2073.25"/>
    <n v="2099.35"/>
    <n v="2069.5"/>
    <n v="2076.4"/>
    <n v="73791013"/>
    <n v="2845.14"/>
    <x v="15"/>
    <x v="6"/>
    <s v="Fri"/>
    <s v="May-2005"/>
    <s v=""/>
    <n v="3.1500000000000909"/>
    <n v="1.5193536717714173E-3"/>
    <x v="0"/>
    <n v="1.7000000000002728"/>
    <n v="8.1939557526402511E-4"/>
    <x v="1"/>
  </r>
  <r>
    <d v="2005-05-26T00:00:00"/>
    <n v="2043.5"/>
    <n v="2078.65"/>
    <n v="2025.65"/>
    <n v="2074.6999999999998"/>
    <n v="88187689"/>
    <n v="3630.71"/>
    <x v="15"/>
    <x v="6"/>
    <s v="Thu"/>
    <s v="May-2005"/>
    <s v="Expiry"/>
    <n v="31.199999999999818"/>
    <n v="1.5267922681673511E-2"/>
    <x v="2"/>
    <n v="30.849999999999909"/>
    <n v="1.5094062675832331E-2"/>
    <x v="0"/>
  </r>
  <r>
    <d v="2005-05-25T00:00:00"/>
    <n v="2028.55"/>
    <n v="2047.45"/>
    <n v="2019"/>
    <n v="2043.85"/>
    <n v="76579699"/>
    <n v="2273.23"/>
    <x v="15"/>
    <x v="6"/>
    <s v="Wed"/>
    <s v="May-2005"/>
    <s v=""/>
    <n v="15.299999999999955"/>
    <n v="7.542333193660474E-3"/>
    <x v="0"/>
    <n v="15.25"/>
    <n v="7.5174997535245982E-3"/>
    <x v="1"/>
  </r>
  <r>
    <d v="2005-05-24T00:00:00"/>
    <n v="2016"/>
    <n v="2031.9"/>
    <n v="2009.55"/>
    <n v="2028.6"/>
    <n v="56757502"/>
    <n v="1888.61"/>
    <x v="15"/>
    <x v="6"/>
    <s v="Tue"/>
    <s v="May-2005"/>
    <s v=""/>
    <n v="12.599999999999909"/>
    <n v="6.2499999999999552E-3"/>
    <x v="0"/>
    <n v="14.699999999999818"/>
    <n v="7.2992700729926103E-3"/>
    <x v="1"/>
  </r>
  <r>
    <d v="2005-05-23T00:00:00"/>
    <n v="1992.1"/>
    <n v="2019.35"/>
    <n v="1991.7"/>
    <n v="2013.9"/>
    <n v="37691431"/>
    <n v="1366.18"/>
    <x v="15"/>
    <x v="6"/>
    <s v="Mon"/>
    <s v="May-2005"/>
    <s v=""/>
    <n v="21.800000000000182"/>
    <n v="1.0943225741679727E-2"/>
    <x v="2"/>
    <n v="21.5"/>
    <n v="1.0791005822124071E-2"/>
    <x v="0"/>
  </r>
  <r>
    <d v="2005-05-20T00:00:00"/>
    <n v="1991.85"/>
    <n v="1998.2"/>
    <n v="1975.95"/>
    <n v="1992.4"/>
    <n v="41636877"/>
    <n v="1764.9"/>
    <x v="15"/>
    <x v="6"/>
    <s v="Fri"/>
    <s v="May-2005"/>
    <s v=""/>
    <n v="0.5500000000001819"/>
    <n v="2.7612521023178549E-4"/>
    <x v="0"/>
    <n v="1.5500000000001819"/>
    <n v="7.7856192078769467E-4"/>
    <x v="1"/>
  </r>
  <r>
    <d v="2005-05-19T00:00:00"/>
    <n v="1983.15"/>
    <n v="2008.35"/>
    <n v="1983.15"/>
    <n v="1990.85"/>
    <n v="42626009"/>
    <n v="1760.45"/>
    <x v="15"/>
    <x v="6"/>
    <s v="Thu"/>
    <s v="May-2005"/>
    <s v="Expiry"/>
    <n v="7.6999999999998181"/>
    <n v="3.8827118473135254E-3"/>
    <x v="0"/>
    <n v="8.0999999999999091"/>
    <n v="4.0852351531962721E-3"/>
    <x v="1"/>
  </r>
  <r>
    <d v="2005-05-18T00:00:00"/>
    <n v="1990.65"/>
    <n v="1990.95"/>
    <n v="1964.65"/>
    <n v="1982.75"/>
    <n v="51569522"/>
    <n v="2202.54"/>
    <x v="15"/>
    <x v="6"/>
    <s v="Wed"/>
    <s v="May-2005"/>
    <s v=""/>
    <n v="-7.9000000000000909"/>
    <n v="-3.9685529852058832E-3"/>
    <x v="0"/>
    <n v="-8.0499999999999545"/>
    <n v="-4.0436005625878813E-3"/>
    <x v="1"/>
  </r>
  <r>
    <d v="2005-05-17T00:00:00"/>
    <n v="2013.1"/>
    <n v="2024.6"/>
    <n v="1984.75"/>
    <n v="1990.8"/>
    <n v="48666725"/>
    <n v="1905.96"/>
    <x v="15"/>
    <x v="6"/>
    <s v="Tue"/>
    <s v="May-2005"/>
    <s v=""/>
    <n v="-22.299999999999955"/>
    <n v="-1.107744274998756E-2"/>
    <x v="2"/>
    <n v="-21.799999999999955"/>
    <n v="-1.0831759912550906E-2"/>
    <x v="0"/>
  </r>
  <r>
    <d v="2005-05-16T00:00:00"/>
    <n v="1991.5"/>
    <n v="2014.95"/>
    <n v="1989.7"/>
    <n v="2012.6"/>
    <n v="38016370"/>
    <n v="1603.39"/>
    <x v="15"/>
    <x v="6"/>
    <s v="Mon"/>
    <s v="May-2005"/>
    <s v=""/>
    <n v="21.099999999999909"/>
    <n v="1.0595028872708967E-2"/>
    <x v="2"/>
    <n v="24.299999999999955"/>
    <n v="1.2221495750138287E-2"/>
    <x v="0"/>
  </r>
  <r>
    <d v="2005-05-13T00:00:00"/>
    <n v="1992.5"/>
    <n v="1992.75"/>
    <n v="1978.9"/>
    <n v="1988.3"/>
    <n v="36652241"/>
    <n v="1454.07"/>
    <x v="15"/>
    <x v="6"/>
    <s v="Fri"/>
    <s v="May-2005"/>
    <s v=""/>
    <n v="-4.2000000000000455"/>
    <n v="-2.1079046424090568E-3"/>
    <x v="0"/>
    <n v="-4.8500000000001364"/>
    <n v="-2.4333341695307108E-3"/>
    <x v="1"/>
  </r>
  <r>
    <d v="2005-05-12T00:00:00"/>
    <n v="1985.95"/>
    <n v="1999.85"/>
    <n v="1981.95"/>
    <n v="1993.15"/>
    <n v="36125196"/>
    <n v="1412.84"/>
    <x v="15"/>
    <x v="6"/>
    <s v="Thu"/>
    <s v="May-2005"/>
    <s v="Expiry"/>
    <n v="7.2000000000000455"/>
    <n v="3.6254689191571013E-3"/>
    <x v="0"/>
    <n v="7.2000000000000455"/>
    <n v="3.6254689191571013E-3"/>
    <x v="1"/>
  </r>
  <r>
    <d v="2005-05-11T00:00:00"/>
    <n v="1990.55"/>
    <n v="1991.85"/>
    <n v="1975.05"/>
    <n v="1985.95"/>
    <n v="44567833"/>
    <n v="1758.58"/>
    <x v="15"/>
    <x v="6"/>
    <s v="Wed"/>
    <s v="May-2005"/>
    <s v=""/>
    <n v="-4.5999999999999091"/>
    <n v="-2.3109190927130237E-3"/>
    <x v="0"/>
    <n v="-8.3499999999999091"/>
    <n v="-4.1869327583612843E-3"/>
    <x v="1"/>
  </r>
  <r>
    <d v="2005-05-10T00:00:00"/>
    <n v="2001"/>
    <n v="2007.8"/>
    <n v="1989.1"/>
    <n v="1994.3"/>
    <n v="56034583"/>
    <n v="2185.9499999999998"/>
    <x v="15"/>
    <x v="6"/>
    <s v="Tue"/>
    <s v="May-2005"/>
    <s v=""/>
    <n v="-6.7000000000000455"/>
    <n v="-3.3483258370814819E-3"/>
    <x v="0"/>
    <n v="-6.4500000000000455"/>
    <n v="-3.2237910783456431E-3"/>
    <x v="1"/>
  </r>
  <r>
    <d v="2005-05-09T00:00:00"/>
    <n v="1978.05"/>
    <n v="2003.15"/>
    <n v="1978.05"/>
    <n v="2000.75"/>
    <n v="51489665"/>
    <n v="2001.09"/>
    <x v="15"/>
    <x v="6"/>
    <s v="Mon"/>
    <s v="May-2005"/>
    <s v=""/>
    <n v="22.700000000000045"/>
    <n v="1.1475948535173553E-2"/>
    <x v="2"/>
    <n v="23.25"/>
    <n v="1.1757269279393173E-2"/>
    <x v="0"/>
  </r>
  <r>
    <d v="2005-05-06T00:00:00"/>
    <n v="1962.3"/>
    <n v="1984.4"/>
    <n v="1947.3"/>
    <n v="1977.5"/>
    <n v="52715637"/>
    <n v="2102.13"/>
    <x v="15"/>
    <x v="6"/>
    <s v="Fri"/>
    <s v="May-2005"/>
    <s v=""/>
    <n v="15.200000000000045"/>
    <n v="7.7460123324670262E-3"/>
    <x v="0"/>
    <n v="14.200000000000045"/>
    <n v="7.2327204197015459E-3"/>
    <x v="1"/>
  </r>
  <r>
    <d v="2005-05-05T00:00:00"/>
    <n v="1942.6"/>
    <n v="1973.35"/>
    <n v="1942.05"/>
    <n v="1963.3"/>
    <n v="53020698"/>
    <n v="1922.52"/>
    <x v="15"/>
    <x v="6"/>
    <s v="Thu"/>
    <s v="May-2005"/>
    <s v="Expiry"/>
    <n v="20.700000000000045"/>
    <n v="1.0655822094100714E-2"/>
    <x v="2"/>
    <n v="20.700000000000045"/>
    <n v="1.0655822094100714E-2"/>
    <x v="0"/>
  </r>
  <r>
    <d v="2005-05-04T00:00:00"/>
    <n v="1920.5"/>
    <n v="1944.45"/>
    <n v="1920.15"/>
    <n v="1942.6"/>
    <n v="48177637"/>
    <n v="1693.39"/>
    <x v="15"/>
    <x v="6"/>
    <s v="Wed"/>
    <s v="May-2005"/>
    <s v=""/>
    <n v="22.099999999999909"/>
    <n v="1.1507419942723201E-2"/>
    <x v="2"/>
    <n v="21.899999999999864"/>
    <n v="1.1402092986931777E-2"/>
    <x v="0"/>
  </r>
  <r>
    <d v="2005-05-03T00:00:00"/>
    <n v="1916.95"/>
    <n v="1940.1"/>
    <n v="1911"/>
    <n v="1920.7"/>
    <n v="51921972"/>
    <n v="1810.72"/>
    <x v="15"/>
    <x v="6"/>
    <s v="Tue"/>
    <s v="May-2005"/>
    <s v=""/>
    <n v="3.75"/>
    <n v="1.9562325569263675E-3"/>
    <x v="0"/>
    <n v="3.9500000000000455"/>
    <n v="2.0607799660884545E-3"/>
    <x v="1"/>
  </r>
  <r>
    <d v="2005-05-02T00:00:00"/>
    <n v="1903.1"/>
    <n v="1925.6"/>
    <n v="1898.15"/>
    <n v="1916.75"/>
    <n v="60560833"/>
    <n v="1966.87"/>
    <x v="15"/>
    <x v="6"/>
    <s v="Mon"/>
    <s v="May-2005"/>
    <s v=""/>
    <n v="13.650000000000091"/>
    <n v="7.1725080132416016E-3"/>
    <x v="0"/>
    <n v="14.25"/>
    <n v="7.4901445466491459E-3"/>
    <x v="1"/>
  </r>
  <r>
    <d v="2005-04-29T00:00:00"/>
    <n v="1943.2"/>
    <n v="1943.2"/>
    <n v="1896.3"/>
    <n v="1902.5"/>
    <n v="64304715"/>
    <n v="2330.2399999999998"/>
    <x v="15"/>
    <x v="7"/>
    <s v="Fri"/>
    <s v="Apr-2005"/>
    <s v=""/>
    <n v="-40.700000000000045"/>
    <n v="-2.0944833264718014E-2"/>
    <x v="1"/>
    <n v="-38.799999999999955"/>
    <n v="-1.99866069128934E-2"/>
    <x v="0"/>
  </r>
  <r>
    <d v="2005-04-28T00:00:00"/>
    <n v="1935.65"/>
    <n v="1950.25"/>
    <n v="1921.05"/>
    <n v="1941.3"/>
    <n v="82325185"/>
    <n v="3367.57"/>
    <x v="15"/>
    <x v="7"/>
    <s v="Thu"/>
    <s v="Apr-2005"/>
    <s v="Expiry"/>
    <n v="5.6499999999998636"/>
    <n v="2.9189161263657496E-3"/>
    <x v="0"/>
    <n v="5.8999999999998636"/>
    <n v="3.0484654335020478E-3"/>
    <x v="1"/>
  </r>
  <r>
    <d v="2005-04-27T00:00:00"/>
    <n v="1959.45"/>
    <n v="1962.2"/>
    <n v="1930.35"/>
    <n v="1935.4"/>
    <n v="62035956"/>
    <n v="2583.88"/>
    <x v="15"/>
    <x v="7"/>
    <s v="Wed"/>
    <s v="Apr-2005"/>
    <s v=""/>
    <n v="-24.049999999999955"/>
    <n v="-1.2273852356528595E-2"/>
    <x v="2"/>
    <n v="-21.699999999999818"/>
    <n v="-1.108783404016137E-2"/>
    <x v="0"/>
  </r>
  <r>
    <d v="2005-04-26T00:00:00"/>
    <n v="1971.05"/>
    <n v="1972.85"/>
    <n v="1951.8"/>
    <n v="1957.1"/>
    <n v="51302647"/>
    <n v="1737.57"/>
    <x v="15"/>
    <x v="7"/>
    <s v="Tue"/>
    <s v="Apr-2005"/>
    <s v=""/>
    <n v="-13.950000000000045"/>
    <n v="-7.0774460313031357E-3"/>
    <x v="0"/>
    <n v="-13.850000000000136"/>
    <n v="-7.0270681650981184E-3"/>
    <x v="1"/>
  </r>
  <r>
    <d v="2005-04-25T00:00:00"/>
    <n v="1968.45"/>
    <n v="1974.2"/>
    <n v="1952.4"/>
    <n v="1970.95"/>
    <n v="53653518"/>
    <n v="2018.36"/>
    <x v="15"/>
    <x v="7"/>
    <s v="Mon"/>
    <s v="Apr-2005"/>
    <s v=""/>
    <n v="2.5"/>
    <n v="1.2700347989534912E-3"/>
    <x v="0"/>
    <n v="3.6000000000001364"/>
    <n v="1.8298726713600207E-3"/>
    <x v="1"/>
  </r>
  <r>
    <d v="2005-04-22T00:00:00"/>
    <n v="1950.6"/>
    <n v="1972.95"/>
    <n v="1950"/>
    <n v="1967.35"/>
    <n v="55286066"/>
    <n v="2400.13"/>
    <x v="15"/>
    <x v="7"/>
    <s v="Fri"/>
    <s v="Apr-2005"/>
    <s v=""/>
    <n v="16.75"/>
    <n v="8.5871014046959918E-3"/>
    <x v="0"/>
    <n v="18.799999999999955"/>
    <n v="9.6481999435477431E-3"/>
    <x v="1"/>
  </r>
  <r>
    <d v="2005-04-21T00:00:00"/>
    <n v="1930.5"/>
    <n v="1950"/>
    <n v="1911.4"/>
    <n v="1948.55"/>
    <n v="58531700"/>
    <n v="2306.9499999999998"/>
    <x v="15"/>
    <x v="7"/>
    <s v="Thu"/>
    <s v="Apr-2005"/>
    <s v="Expiry"/>
    <n v="18.049999999999955"/>
    <n v="9.3499093499093272E-3"/>
    <x v="0"/>
    <n v="18.849999999999909"/>
    <n v="9.7683577758200281E-3"/>
    <x v="1"/>
  </r>
  <r>
    <d v="2005-04-20T00:00:00"/>
    <n v="1908.5"/>
    <n v="1941.85"/>
    <n v="1902.9"/>
    <n v="1929.7"/>
    <n v="74597233"/>
    <n v="3002.34"/>
    <x v="15"/>
    <x v="7"/>
    <s v="Wed"/>
    <s v="Apr-2005"/>
    <s v=""/>
    <n v="21.200000000000045"/>
    <n v="1.1108200157191536E-2"/>
    <x v="2"/>
    <n v="20.299999999999955"/>
    <n v="1.0631612024719782E-2"/>
    <x v="0"/>
  </r>
  <r>
    <d v="2005-04-19T00:00:00"/>
    <n v="1927.9"/>
    <n v="1961.15"/>
    <n v="1902.8"/>
    <n v="1909.4"/>
    <n v="61369260"/>
    <n v="2472.94"/>
    <x v="15"/>
    <x v="7"/>
    <s v="Tue"/>
    <s v="Apr-2005"/>
    <s v=""/>
    <n v="-18.5"/>
    <n v="-9.595933399035219E-3"/>
    <x v="0"/>
    <n v="-18.399999999999864"/>
    <n v="-9.5445585641663368E-3"/>
    <x v="1"/>
  </r>
  <r>
    <d v="2005-04-18T00:00:00"/>
    <n v="1955.5"/>
    <n v="1959.25"/>
    <n v="1914.85"/>
    <n v="1927.8"/>
    <n v="70752264"/>
    <n v="2207.34"/>
    <x v="15"/>
    <x v="7"/>
    <s v="Mon"/>
    <s v="Apr-2005"/>
    <s v=""/>
    <n v="-27.700000000000045"/>
    <n v="-1.4165175147021246E-2"/>
    <x v="2"/>
    <n v="-28.5"/>
    <n v="-1.4568317742677504E-2"/>
    <x v="0"/>
  </r>
  <r>
    <d v="2005-04-15T00:00:00"/>
    <n v="2022.5"/>
    <n v="2022.5"/>
    <n v="1952.75"/>
    <n v="1956.3"/>
    <n v="64717231"/>
    <n v="2402.7800000000002"/>
    <x v="15"/>
    <x v="7"/>
    <s v="Fri"/>
    <s v="Apr-2005"/>
    <s v=""/>
    <n v="-66.200000000000045"/>
    <n v="-3.2731767614338714E-2"/>
    <x v="3"/>
    <n v="-69.150000000000091"/>
    <n v="-3.4140561356735585E-2"/>
    <x v="3"/>
  </r>
  <r>
    <d v="2005-04-13T00:00:00"/>
    <n v="2024.9"/>
    <n v="2038.85"/>
    <n v="2018.1"/>
    <n v="2025.45"/>
    <n v="44910337"/>
    <n v="1841.1"/>
    <x v="15"/>
    <x v="7"/>
    <s v="Wed"/>
    <s v="Apr-2005"/>
    <s v=""/>
    <n v="0.54999999999995453"/>
    <n v="2.7161835152350957E-4"/>
    <x v="0"/>
    <n v="0.5"/>
    <n v="2.4691967702906244E-4"/>
    <x v="1"/>
  </r>
  <r>
    <d v="2005-04-12T00:00:00"/>
    <n v="2002.75"/>
    <n v="2027.8"/>
    <n v="2002.75"/>
    <n v="2024.95"/>
    <n v="35572259"/>
    <n v="1523.65"/>
    <x v="15"/>
    <x v="7"/>
    <s v="Tue"/>
    <s v="Apr-2005"/>
    <s v=""/>
    <n v="22.200000000000045"/>
    <n v="1.1084758457121481E-2"/>
    <x v="2"/>
    <n v="16.75"/>
    <n v="8.3408027088935355E-3"/>
    <x v="1"/>
  </r>
  <r>
    <d v="2005-04-11T00:00:00"/>
    <n v="2032.75"/>
    <n v="2033"/>
    <n v="2001.85"/>
    <n v="2008.2"/>
    <n v="38487508"/>
    <n v="1439.27"/>
    <x v="15"/>
    <x v="7"/>
    <s v="Mon"/>
    <s v="Apr-2005"/>
    <s v=""/>
    <n v="-24.549999999999955"/>
    <n v="-1.2077235272414194E-2"/>
    <x v="2"/>
    <n v="-23"/>
    <n v="-1.1323355651831429E-2"/>
    <x v="0"/>
  </r>
  <r>
    <d v="2005-04-08T00:00:00"/>
    <n v="2053.0500000000002"/>
    <n v="2057.5"/>
    <n v="2024.8"/>
    <n v="2031.2"/>
    <n v="42153310"/>
    <n v="1904.94"/>
    <x v="15"/>
    <x v="7"/>
    <s v="Fri"/>
    <s v="Apr-2005"/>
    <s v=""/>
    <n v="-21.850000000000136"/>
    <n v="-1.0642702320937208E-2"/>
    <x v="2"/>
    <n v="-21.649999999999864"/>
    <n v="-1.0546313661494928E-2"/>
    <x v="0"/>
  </r>
  <r>
    <d v="2005-04-07T00:00:00"/>
    <n v="2069.15"/>
    <n v="2084.9"/>
    <n v="2048.0500000000002"/>
    <n v="2052.85"/>
    <n v="48150317"/>
    <n v="1908.38"/>
    <x v="15"/>
    <x v="7"/>
    <s v="Thu"/>
    <s v="Apr-2005"/>
    <s v="Expiry"/>
    <n v="-16.300000000000182"/>
    <n v="-7.8776309112438356E-3"/>
    <x v="0"/>
    <n v="-16.450000000000273"/>
    <n v="-7.9495481563815161E-3"/>
    <x v="1"/>
  </r>
  <r>
    <d v="2005-04-06T00:00:00"/>
    <n v="2054"/>
    <n v="2073.1"/>
    <n v="2051.3000000000002"/>
    <n v="2069.3000000000002"/>
    <n v="53943729"/>
    <n v="2012.74"/>
    <x v="15"/>
    <x v="7"/>
    <s v="Wed"/>
    <s v="Apr-2005"/>
    <s v=""/>
    <n v="15.300000000000182"/>
    <n v="7.4488802336904487E-3"/>
    <x v="0"/>
    <n v="16.75"/>
    <n v="8.1605807410294502E-3"/>
    <x v="1"/>
  </r>
  <r>
    <d v="2005-04-05T00:00:00"/>
    <n v="2063.1999999999998"/>
    <n v="2077.9499999999998"/>
    <n v="2043.7"/>
    <n v="2052.5500000000002"/>
    <n v="54691988"/>
    <n v="2170.9"/>
    <x v="15"/>
    <x v="7"/>
    <s v="Tue"/>
    <s v="Apr-2005"/>
    <s v=""/>
    <n v="-10.649999999999636"/>
    <n v="-5.1618844513375518E-3"/>
    <x v="0"/>
    <n v="-10.849999999999909"/>
    <n v="-5.2583115246679791E-3"/>
    <x v="1"/>
  </r>
  <r>
    <d v="2005-04-04T00:00:00"/>
    <n v="2067.65"/>
    <n v="2076.6"/>
    <n v="2054.9"/>
    <n v="2063.4"/>
    <n v="64426298"/>
    <n v="2572.5300000000002"/>
    <x v="15"/>
    <x v="7"/>
    <s v="Mon"/>
    <s v="Apr-2005"/>
    <s v=""/>
    <n v="-4.25"/>
    <n v="-2.0554736053007036E-3"/>
    <x v="0"/>
    <n v="-4.25"/>
    <n v="-2.0554736053007036E-3"/>
    <x v="1"/>
  </r>
  <r>
    <d v="2005-04-01T00:00:00"/>
    <n v="2035.9"/>
    <n v="2071.1999999999998"/>
    <n v="2024.25"/>
    <n v="2067.65"/>
    <n v="63209440"/>
    <n v="2457.48"/>
    <x v="15"/>
    <x v="7"/>
    <s v="Fri"/>
    <s v="Apr-2005"/>
    <s v=""/>
    <n v="31.75"/>
    <n v="1.5595068520064835E-2"/>
    <x v="2"/>
    <n v="32"/>
    <n v="1.5719794660182251E-2"/>
    <x v="0"/>
  </r>
  <r>
    <d v="2005-03-31T00:00:00"/>
    <n v="1994.5"/>
    <n v="2043.6"/>
    <n v="1994.5"/>
    <n v="2035.65"/>
    <n v="91752570"/>
    <n v="3643.64"/>
    <x v="15"/>
    <x v="8"/>
    <s v="Thu"/>
    <s v="Mar-2005"/>
    <s v="Expiry"/>
    <n v="41.150000000000091"/>
    <n v="2.0631737277513208E-2"/>
    <x v="1"/>
    <n v="41.950000000000045"/>
    <n v="2.104128003210114E-2"/>
    <x v="2"/>
  </r>
  <r>
    <d v="2005-03-30T00:00:00"/>
    <n v="1983.65"/>
    <n v="2000.45"/>
    <n v="1971.15"/>
    <n v="1993.7"/>
    <n v="69953686"/>
    <n v="2609.4499999999998"/>
    <x v="15"/>
    <x v="8"/>
    <s v="Wed"/>
    <s v="Mar-2005"/>
    <s v=""/>
    <n v="10.049999999999955"/>
    <n v="5.0664179668792149E-3"/>
    <x v="0"/>
    <n v="9.8500000000001364"/>
    <n v="4.9650931270005987E-3"/>
    <x v="1"/>
  </r>
  <r>
    <d v="2005-03-29T00:00:00"/>
    <n v="2029.4"/>
    <n v="2032.65"/>
    <n v="1971.55"/>
    <n v="1983.85"/>
    <n v="69687568"/>
    <n v="2495.85"/>
    <x v="15"/>
    <x v="8"/>
    <s v="Tue"/>
    <s v="Mar-2005"/>
    <s v=""/>
    <n v="-45.550000000000182"/>
    <n v="-2.2445057652508218E-2"/>
    <x v="1"/>
    <n v="-45.600000000000136"/>
    <n v="-2.2469141885732655E-2"/>
    <x v="2"/>
  </r>
  <r>
    <d v="2005-03-28T00:00:00"/>
    <n v="2015.75"/>
    <n v="2046.85"/>
    <n v="2015.25"/>
    <n v="2029.45"/>
    <n v="51850957"/>
    <n v="2066.11"/>
    <x v="15"/>
    <x v="8"/>
    <s v="Mon"/>
    <s v="Mar-2005"/>
    <s v=""/>
    <n v="13.700000000000045"/>
    <n v="6.7964777378147316E-3"/>
    <x v="0"/>
    <n v="14.049999999999955"/>
    <n v="6.9713208296119647E-3"/>
    <x v="1"/>
  </r>
  <r>
    <d v="2005-03-24T00:00:00"/>
    <n v="2026.6"/>
    <n v="2042.45"/>
    <n v="2007.35"/>
    <n v="2015.4"/>
    <n v="70928621"/>
    <n v="2861.24"/>
    <x v="15"/>
    <x v="8"/>
    <s v="Thu"/>
    <s v="Mar-2005"/>
    <s v="Expiry"/>
    <n v="-11.199999999999818"/>
    <n v="-5.5264975821572183E-3"/>
    <x v="0"/>
    <n v="-11"/>
    <n v="-5.4283458349782864E-3"/>
    <x v="1"/>
  </r>
  <r>
    <d v="2005-03-23T00:00:00"/>
    <n v="2061.1999999999998"/>
    <n v="2067.4499999999998"/>
    <n v="2019.85"/>
    <n v="2026.4"/>
    <n v="91449560"/>
    <n v="3331.97"/>
    <x v="15"/>
    <x v="8"/>
    <s v="Wed"/>
    <s v="Mar-2005"/>
    <s v=""/>
    <n v="-34.799999999999727"/>
    <n v="-1.6883368911313666E-2"/>
    <x v="2"/>
    <n v="-35.199999999999818"/>
    <n v="-1.7074117190531538E-2"/>
    <x v="0"/>
  </r>
  <r>
    <d v="2005-03-22T00:00:00"/>
    <n v="2096.75"/>
    <n v="2099"/>
    <n v="2056.5"/>
    <n v="2061.6"/>
    <n v="57631155"/>
    <n v="2149.92"/>
    <x v="15"/>
    <x v="8"/>
    <s v="Tue"/>
    <s v="Mar-2005"/>
    <s v=""/>
    <n v="-35.150000000000091"/>
    <n v="-1.676403958507218E-2"/>
    <x v="2"/>
    <n v="-35"/>
    <n v="-1.6693694553085951E-2"/>
    <x v="0"/>
  </r>
  <r>
    <d v="2005-03-21T00:00:00"/>
    <n v="2117.9499999999998"/>
    <n v="2124.8000000000002"/>
    <n v="2089.35"/>
    <n v="2096.6"/>
    <n v="62125033"/>
    <n v="1955.72"/>
    <x v="15"/>
    <x v="8"/>
    <s v="Mon"/>
    <s v="Mar-2005"/>
    <s v=""/>
    <n v="-21.349999999999909"/>
    <n v="-1.0080502372577214E-2"/>
    <x v="2"/>
    <n v="-12.550000000000182"/>
    <n v="-5.9502643244909942E-3"/>
    <x v="1"/>
  </r>
  <r>
    <d v="2005-03-18T00:00:00"/>
    <n v="2097.75"/>
    <n v="2112.25"/>
    <n v="2077.1999999999998"/>
    <n v="2109.15"/>
    <n v="83945077"/>
    <n v="2666.63"/>
    <x v="15"/>
    <x v="8"/>
    <s v="Fri"/>
    <s v="Mar-2005"/>
    <s v=""/>
    <n v="11.400000000000091"/>
    <n v="5.434393993564577E-3"/>
    <x v="0"/>
    <n v="10.650000000000091"/>
    <n v="5.075053609721273E-3"/>
    <x v="1"/>
  </r>
  <r>
    <d v="2005-03-17T00:00:00"/>
    <n v="2123.9499999999998"/>
    <n v="2126.5500000000002"/>
    <n v="2090.4499999999998"/>
    <n v="2098.5"/>
    <n v="62045976"/>
    <n v="2188.35"/>
    <x v="15"/>
    <x v="8"/>
    <s v="Thu"/>
    <s v="Mar-2005"/>
    <s v="Expiry"/>
    <n v="-25.449999999999818"/>
    <n v="-1.1982391299230124E-2"/>
    <x v="2"/>
    <n v="-27.050000000000182"/>
    <n v="-1.2726117945943487E-2"/>
    <x v="0"/>
  </r>
  <r>
    <d v="2005-03-16T00:00:00"/>
    <n v="2129.35"/>
    <n v="2158.9"/>
    <n v="2121.1"/>
    <n v="2125.5500000000002"/>
    <n v="75512834"/>
    <n v="2276.67"/>
    <x v="15"/>
    <x v="8"/>
    <s v="Wed"/>
    <s v="Mar-2005"/>
    <s v=""/>
    <n v="-3.7999999999997272"/>
    <n v="-1.7845821494821084E-3"/>
    <x v="0"/>
    <n v="-3.3999999999996362"/>
    <n v="-1.5970314004554529E-3"/>
    <x v="1"/>
  </r>
  <r>
    <d v="2005-03-15T00:00:00"/>
    <n v="2146.5500000000002"/>
    <n v="2151.35"/>
    <n v="2122"/>
    <n v="2128.9499999999998"/>
    <n v="60049989"/>
    <n v="2053.6"/>
    <x v="15"/>
    <x v="8"/>
    <s v="Tue"/>
    <s v="Mar-2005"/>
    <s v=""/>
    <n v="-17.600000000000364"/>
    <n v="-8.1992033728542843E-3"/>
    <x v="0"/>
    <n v="-17.400000000000091"/>
    <n v="-8.1067859389196036E-3"/>
    <x v="1"/>
  </r>
  <r>
    <d v="2005-03-14T00:00:00"/>
    <n v="2153.8000000000002"/>
    <n v="2164.15"/>
    <n v="2140.9"/>
    <n v="2146.35"/>
    <n v="73875042"/>
    <n v="2327.5500000000002"/>
    <x v="15"/>
    <x v="8"/>
    <s v="Mon"/>
    <s v="Mar-2005"/>
    <s v=""/>
    <n v="-7.4500000000002728"/>
    <n v="-3.4590026929149746E-3"/>
    <x v="0"/>
    <n v="-7.6500000000000909"/>
    <n v="-3.5515320334262262E-3"/>
    <x v="1"/>
  </r>
  <r>
    <d v="2005-03-11T00:00:00"/>
    <n v="2167.6999999999998"/>
    <n v="2182.1"/>
    <n v="2148.6999999999998"/>
    <n v="2154"/>
    <n v="70474058"/>
    <n v="2644.55"/>
    <x v="15"/>
    <x v="8"/>
    <s v="Fri"/>
    <s v="Mar-2005"/>
    <s v=""/>
    <n v="-13.699999999999818"/>
    <n v="-6.3200627393088619E-3"/>
    <x v="0"/>
    <n v="-13.400000000000091"/>
    <n v="-6.1825228384239598E-3"/>
    <x v="1"/>
  </r>
  <r>
    <d v="2005-03-10T00:00:00"/>
    <n v="2160.85"/>
    <n v="2170.1999999999998"/>
    <n v="2145.75"/>
    <n v="2167.4"/>
    <n v="61889887"/>
    <n v="2568.44"/>
    <x v="15"/>
    <x v="8"/>
    <s v="Thu"/>
    <s v="Mar-2005"/>
    <s v="Expiry"/>
    <n v="6.5500000000001819"/>
    <n v="3.0312145683412464E-3"/>
    <x v="0"/>
    <n v="6.5999999999999091"/>
    <n v="3.0544242873009574E-3"/>
    <x v="1"/>
  </r>
  <r>
    <d v="2005-03-09T00:00:00"/>
    <n v="2169.1"/>
    <n v="2183.4499999999998"/>
    <n v="2141.35"/>
    <n v="2160.8000000000002"/>
    <n v="81074126"/>
    <n v="2946.37"/>
    <x v="15"/>
    <x v="8"/>
    <s v="Wed"/>
    <s v="Mar-2005"/>
    <s v=""/>
    <n v="-8.2999999999997272"/>
    <n v="-3.8264718085840796E-3"/>
    <x v="0"/>
    <n v="-8.1499999999996362"/>
    <n v="-3.7575785518336692E-3"/>
    <x v="1"/>
  </r>
  <r>
    <d v="2005-03-08T00:00:00"/>
    <n v="2160.65"/>
    <n v="2173.85"/>
    <n v="2154"/>
    <n v="2168.9499999999998"/>
    <n v="78378567"/>
    <n v="3073.68"/>
    <x v="15"/>
    <x v="8"/>
    <s v="Tue"/>
    <s v="Mar-2005"/>
    <s v=""/>
    <n v="8.2999999999997272"/>
    <n v="3.8414366047253034E-3"/>
    <x v="0"/>
    <n v="8.8499999999999091"/>
    <n v="4.0970325447895507E-3"/>
    <x v="1"/>
  </r>
  <r>
    <d v="2005-03-07T00:00:00"/>
    <n v="2148.25"/>
    <n v="2166.85"/>
    <n v="2143.0500000000002"/>
    <n v="2160.1"/>
    <n v="86791264"/>
    <n v="3325.05"/>
    <x v="15"/>
    <x v="8"/>
    <s v="Mon"/>
    <s v="Mar-2005"/>
    <s v=""/>
    <n v="11.849999999999909"/>
    <n v="5.5161177702780914E-3"/>
    <x v="0"/>
    <n v="11.949999999999818"/>
    <n v="5.5629262388566057E-3"/>
    <x v="1"/>
  </r>
  <r>
    <d v="2005-03-04T00:00:00"/>
    <n v="2129.1"/>
    <n v="2152.75"/>
    <n v="2129.1"/>
    <n v="2148.15"/>
    <n v="78283092"/>
    <n v="3187.89"/>
    <x v="15"/>
    <x v="8"/>
    <s v="Fri"/>
    <s v="Mar-2005"/>
    <s v=""/>
    <n v="19.050000000000182"/>
    <n v="8.9474425813724969E-3"/>
    <x v="0"/>
    <n v="19.300000000000182"/>
    <n v="9.0659276135003318E-3"/>
    <x v="1"/>
  </r>
  <r>
    <d v="2005-03-03T00:00:00"/>
    <n v="2093.4"/>
    <n v="2132.75"/>
    <n v="2093.35"/>
    <n v="2128.85"/>
    <n v="84295271"/>
    <n v="2958.87"/>
    <x v="15"/>
    <x v="8"/>
    <s v="Thu"/>
    <s v="Mar-2005"/>
    <s v="Expiry"/>
    <n v="35.449999999999818"/>
    <n v="1.6934174070889374E-2"/>
    <x v="2"/>
    <n v="35.599999999999909"/>
    <n v="1.7007046458855802E-2"/>
    <x v="0"/>
  </r>
  <r>
    <d v="2005-03-02T00:00:00"/>
    <n v="2084.6"/>
    <n v="2096.35"/>
    <n v="2080.5500000000002"/>
    <n v="2093.25"/>
    <n v="78599088"/>
    <n v="2708.28"/>
    <x v="15"/>
    <x v="8"/>
    <s v="Wed"/>
    <s v="Mar-2005"/>
    <s v=""/>
    <n v="8.6500000000000909"/>
    <n v="4.149477117912353E-3"/>
    <x v="0"/>
    <n v="8.8499999999999091"/>
    <n v="4.2458261370178028E-3"/>
    <x v="1"/>
  </r>
  <r>
    <d v="2005-03-01T00:00:00"/>
    <n v="2103.1"/>
    <n v="2115.1"/>
    <n v="2073.8000000000002"/>
    <n v="2084.4"/>
    <n v="71289743"/>
    <n v="2868.92"/>
    <x v="15"/>
    <x v="8"/>
    <s v="Tue"/>
    <s v="Mar-2005"/>
    <s v=""/>
    <n v="-18.699999999999818"/>
    <n v="-8.8916361561503579E-3"/>
    <x v="0"/>
    <n v="-18.849999999999909"/>
    <n v="-8.962320218709097E-3"/>
    <x v="1"/>
  </r>
  <r>
    <d v="2005-02-28T00:00:00"/>
    <n v="2061.1999999999998"/>
    <n v="2106.1999999999998"/>
    <n v="2047.7"/>
    <n v="2103.25"/>
    <n v="103139340"/>
    <n v="3705.33"/>
    <x v="15"/>
    <x v="9"/>
    <s v="Mon"/>
    <s v="Feb-2005"/>
    <s v=""/>
    <n v="42.050000000000182"/>
    <n v="2.0400737434504261E-2"/>
    <x v="1"/>
    <n v="42.349999999999909"/>
    <n v="2.054927458877185E-2"/>
    <x v="2"/>
  </r>
  <r>
    <d v="2005-02-25T00:00:00"/>
    <n v="2057.3000000000002"/>
    <n v="2081.85"/>
    <n v="2051.1999999999998"/>
    <n v="2060.9"/>
    <n v="66309002"/>
    <n v="2562.1"/>
    <x v="15"/>
    <x v="9"/>
    <s v="Fri"/>
    <s v="Feb-2005"/>
    <s v=""/>
    <n v="3.5999999999999091"/>
    <n v="1.7498663296553292E-3"/>
    <x v="0"/>
    <n v="5.5999999999999091"/>
    <n v="2.724663066218999E-3"/>
    <x v="1"/>
  </r>
  <r>
    <d v="2005-02-24T00:00:00"/>
    <n v="2057.75"/>
    <n v="2070.5"/>
    <n v="2052.4"/>
    <n v="2055.3000000000002"/>
    <n v="76500198"/>
    <n v="2958.62"/>
    <x v="15"/>
    <x v="9"/>
    <s v="Thu"/>
    <s v="Feb-2005"/>
    <s v="Expiry"/>
    <n v="-2.4499999999998181"/>
    <n v="-1.1906208237151346E-3"/>
    <x v="0"/>
    <n v="-1.7999999999997272"/>
    <n v="-8.7501822954631628E-4"/>
    <x v="1"/>
  </r>
  <r>
    <d v="2005-02-23T00:00:00"/>
    <n v="2058.6999999999998"/>
    <n v="2065.15"/>
    <n v="2051.35"/>
    <n v="2057.1"/>
    <n v="52493127"/>
    <n v="2009.68"/>
    <x v="15"/>
    <x v="9"/>
    <s v="Wed"/>
    <s v="Feb-2005"/>
    <s v=""/>
    <n v="-1.5999999999999091"/>
    <n v="-7.7718948851212373E-4"/>
    <x v="0"/>
    <n v="-1.3000000000001819"/>
    <n v="-6.3155849203273503E-4"/>
    <x v="1"/>
  </r>
  <r>
    <d v="2005-02-22T00:00:00"/>
    <n v="2043.4"/>
    <n v="2061.65"/>
    <n v="2036.6"/>
    <n v="2058.4"/>
    <n v="51898487"/>
    <n v="1911.09"/>
    <x v="15"/>
    <x v="9"/>
    <s v="Tue"/>
    <s v="Feb-2005"/>
    <s v=""/>
    <n v="15"/>
    <n v="7.3407066653616519E-3"/>
    <x v="0"/>
    <n v="15.200000000000045"/>
    <n v="7.4393108848864751E-3"/>
    <x v="1"/>
  </r>
  <r>
    <d v="2005-02-21T00:00:00"/>
    <n v="2055.15"/>
    <n v="2065.75"/>
    <n v="2039.9"/>
    <n v="2043.2"/>
    <n v="46917742"/>
    <n v="1846.09"/>
    <x v="15"/>
    <x v="9"/>
    <s v="Mon"/>
    <s v="Feb-2005"/>
    <s v=""/>
    <n v="-11.950000000000045"/>
    <n v="-5.8146607303603366E-3"/>
    <x v="0"/>
    <n v="-12.350000000000136"/>
    <n v="-6.008124346282083E-3"/>
    <x v="1"/>
  </r>
  <r>
    <d v="2005-02-18T00:00:00"/>
    <n v="2062.4499999999998"/>
    <n v="2076.6999999999998"/>
    <n v="2048.85"/>
    <n v="2055.5500000000002"/>
    <n v="63673961"/>
    <n v="2182.69"/>
    <x v="15"/>
    <x v="9"/>
    <s v="Fri"/>
    <s v="Feb-2005"/>
    <s v=""/>
    <n v="-6.8999999999996362"/>
    <n v="-3.345535649348899E-3"/>
    <x v="0"/>
    <n v="-6.3499999999999091"/>
    <n v="-3.0796837867985397E-3"/>
    <x v="1"/>
  </r>
  <r>
    <d v="2005-02-17T00:00:00"/>
    <n v="2069.1"/>
    <n v="2069.15"/>
    <n v="2045.85"/>
    <n v="2061.9"/>
    <n v="63853254"/>
    <n v="2308.4899999999998"/>
    <x v="15"/>
    <x v="9"/>
    <s v="Thu"/>
    <s v="Feb-2005"/>
    <s v="Expiry"/>
    <n v="-7.1999999999998181"/>
    <n v="-3.4797738147019567E-3"/>
    <x v="0"/>
    <n v="-6.9000000000000909"/>
    <n v="-3.3352668213457513E-3"/>
    <x v="1"/>
  </r>
  <r>
    <d v="2005-02-16T00:00:00"/>
    <n v="2090"/>
    <n v="2103.4"/>
    <n v="2059.4499999999998"/>
    <n v="2068.8000000000002"/>
    <n v="68533655"/>
    <n v="2600.84"/>
    <x v="15"/>
    <x v="9"/>
    <s v="Wed"/>
    <s v="Feb-2005"/>
    <s v=""/>
    <n v="-21.199999999999818"/>
    <n v="-1.0143540669856373E-2"/>
    <x v="2"/>
    <n v="-21.149999999999636"/>
    <n v="-1.011985932677798E-2"/>
    <x v="0"/>
  </r>
  <r>
    <d v="2005-02-15T00:00:00"/>
    <n v="2098.25"/>
    <n v="2101.6"/>
    <n v="2081.1999999999998"/>
    <n v="2089.9499999999998"/>
    <n v="60938189"/>
    <n v="2274.2600000000002"/>
    <x v="15"/>
    <x v="9"/>
    <s v="Tue"/>
    <s v="Feb-2005"/>
    <s v=""/>
    <n v="-8.3000000000001819"/>
    <n v="-3.9556773501728494E-3"/>
    <x v="0"/>
    <n v="-8.3000000000001819"/>
    <n v="-3.9556773501728494E-3"/>
    <x v="1"/>
  </r>
  <r>
    <d v="2005-02-14T00:00:00"/>
    <n v="2083.0500000000002"/>
    <n v="2110.15"/>
    <n v="2083.0500000000002"/>
    <n v="2098.25"/>
    <n v="86445194"/>
    <n v="2650.6"/>
    <x v="15"/>
    <x v="9"/>
    <s v="Mon"/>
    <s v="Feb-2005"/>
    <s v=""/>
    <n v="15.199999999999818"/>
    <n v="7.2969923909650836E-3"/>
    <x v="0"/>
    <n v="16.199999999999818"/>
    <n v="7.7807929684684885E-3"/>
    <x v="1"/>
  </r>
  <r>
    <d v="2005-02-11T00:00:00"/>
    <n v="2063.35"/>
    <n v="2084.5"/>
    <n v="2063.35"/>
    <n v="2082.0500000000002"/>
    <n v="84987297"/>
    <n v="2575.21"/>
    <x v="15"/>
    <x v="9"/>
    <s v="Fri"/>
    <s v="Feb-2005"/>
    <s v=""/>
    <n v="18.700000000000273"/>
    <n v="9.0629316402938299E-3"/>
    <x v="0"/>
    <n v="18.700000000000273"/>
    <n v="9.0629316402938299E-3"/>
    <x v="1"/>
  </r>
  <r>
    <d v="2005-02-10T00:00:00"/>
    <n v="2070.1"/>
    <n v="2075.1"/>
    <n v="2049.85"/>
    <n v="2063.35"/>
    <n v="69893469"/>
    <n v="2115.09"/>
    <x v="15"/>
    <x v="9"/>
    <s v="Thu"/>
    <s v="Feb-2005"/>
    <s v="Expiry"/>
    <n v="-6.75"/>
    <n v="-3.2607120428964787E-3"/>
    <x v="0"/>
    <n v="-6.6500000000000909"/>
    <n v="-3.212560386473474E-3"/>
    <x v="1"/>
  </r>
  <r>
    <d v="2005-02-09T00:00:00"/>
    <n v="2055.1999999999998"/>
    <n v="2077.6999999999998"/>
    <n v="2055.1999999999998"/>
    <n v="2070"/>
    <n v="68237793"/>
    <n v="2317.8000000000002"/>
    <x v="15"/>
    <x v="9"/>
    <s v="Wed"/>
    <s v="Feb-2005"/>
    <s v=""/>
    <n v="14.800000000000182"/>
    <n v="7.2012456208642387E-3"/>
    <x v="0"/>
    <n v="14.849999999999909"/>
    <n v="7.2257499452594255E-3"/>
    <x v="1"/>
  </r>
  <r>
    <d v="2005-02-08T00:00:00"/>
    <n v="2055"/>
    <n v="2065"/>
    <n v="2043.6"/>
    <n v="2055.15"/>
    <n v="74190476"/>
    <n v="2383.2399999999998"/>
    <x v="15"/>
    <x v="9"/>
    <s v="Tue"/>
    <s v="Feb-2005"/>
    <s v=""/>
    <n v="0.15000000000009095"/>
    <n v="7.2992700729971263E-5"/>
    <x v="0"/>
    <n v="5.0000000000181899E-2"/>
    <n v="2.4329716315596272E-5"/>
    <x v="1"/>
  </r>
  <r>
    <d v="2005-02-07T00:00:00"/>
    <n v="2097.4499999999998"/>
    <n v="2098"/>
    <n v="2049.85"/>
    <n v="2055.1"/>
    <n v="62127314"/>
    <n v="2319.96"/>
    <x v="15"/>
    <x v="9"/>
    <s v="Mon"/>
    <s v="Feb-2005"/>
    <s v=""/>
    <n v="-42.349999999999909"/>
    <n v="-2.0191184533600283E-2"/>
    <x v="1"/>
    <n v="-22.849999999999909"/>
    <n v="-1.0996414735676946E-2"/>
    <x v="0"/>
  </r>
  <r>
    <d v="2005-02-04T00:00:00"/>
    <n v="2079.4"/>
    <n v="2099.1999999999998"/>
    <n v="2060.8000000000002"/>
    <n v="2077.9499999999998"/>
    <n v="79164167"/>
    <n v="2632.63"/>
    <x v="15"/>
    <x v="9"/>
    <s v="Fri"/>
    <s v="Feb-2005"/>
    <s v=""/>
    <n v="-1.4500000000002728"/>
    <n v="-6.9731653361559715E-4"/>
    <x v="0"/>
    <n v="-1.5"/>
    <n v="-7.2134458630887977E-4"/>
    <x v="1"/>
  </r>
  <r>
    <d v="2005-02-03T00:00:00"/>
    <n v="2052.35"/>
    <n v="2083.75"/>
    <n v="2052.35"/>
    <n v="2079.4499999999998"/>
    <n v="78096873"/>
    <n v="2532.5300000000002"/>
    <x v="15"/>
    <x v="9"/>
    <s v="Thu"/>
    <s v="Feb-2005"/>
    <s v="Expiry"/>
    <n v="27.099999999999909"/>
    <n v="1.3204375472019836E-2"/>
    <x v="2"/>
    <n v="27.199999999999818"/>
    <n v="1.3253745888658701E-2"/>
    <x v="0"/>
  </r>
  <r>
    <d v="2005-02-02T00:00:00"/>
    <n v="2062.15"/>
    <n v="2074.5"/>
    <n v="2045.5"/>
    <n v="2052.25"/>
    <n v="89992221"/>
    <n v="2800.78"/>
    <x v="15"/>
    <x v="9"/>
    <s v="Wed"/>
    <s v="Feb-2005"/>
    <s v=""/>
    <n v="-9.9000000000000909"/>
    <n v="-4.8008146837039455E-3"/>
    <x v="0"/>
    <n v="-7.5999999999999091"/>
    <n v="-3.6895890477461513E-3"/>
    <x v="1"/>
  </r>
  <r>
    <d v="2005-02-01T00:00:00"/>
    <n v="2057.75"/>
    <n v="2072.5"/>
    <n v="2045.25"/>
    <n v="2059.85"/>
    <n v="135567534"/>
    <n v="3744.47"/>
    <x v="15"/>
    <x v="9"/>
    <s v="Tue"/>
    <s v="Feb-2005"/>
    <s v=""/>
    <n v="2.0999999999999091"/>
    <n v="1.0205321346130041E-3"/>
    <x v="0"/>
    <n v="2.25"/>
    <n v="1.0935069984447901E-3"/>
    <x v="1"/>
  </r>
  <r>
    <d v="2005-01-31T00:00:00"/>
    <n v="2008.45"/>
    <n v="2060.4"/>
    <n v="2006.35"/>
    <n v="2057.6"/>
    <n v="137984563"/>
    <n v="3937.87"/>
    <x v="15"/>
    <x v="10"/>
    <s v="Mon"/>
    <s v="Jan-2005"/>
    <s v=""/>
    <n v="49.149999999999864"/>
    <n v="2.447160745848782E-2"/>
    <x v="1"/>
    <n v="49.299999999999955"/>
    <n v="2.4548125280087613E-2"/>
    <x v="2"/>
  </r>
  <r>
    <d v="2005-01-28T00:00:00"/>
    <n v="1955.25"/>
    <n v="2014.25"/>
    <n v="1950.85"/>
    <n v="2008.3"/>
    <n v="106730397"/>
    <n v="3558.74"/>
    <x v="15"/>
    <x v="10"/>
    <s v="Fri"/>
    <s v="Jan-2005"/>
    <s v=""/>
    <n v="53.049999999999955"/>
    <n v="2.7132080296637235E-2"/>
    <x v="1"/>
    <n v="53.299999999999955"/>
    <n v="2.7263427109974401E-2"/>
    <x v="2"/>
  </r>
  <r>
    <d v="2005-01-27T00:00:00"/>
    <n v="1931.9"/>
    <n v="1961.75"/>
    <n v="1929"/>
    <n v="1955"/>
    <n v="135722670"/>
    <n v="3844.54"/>
    <x v="15"/>
    <x v="10"/>
    <s v="Thu"/>
    <s v="Jan-2005"/>
    <s v="Expiry"/>
    <n v="23.099999999999909"/>
    <n v="1.1957140638749371E-2"/>
    <x v="2"/>
    <n v="23.150000000000091"/>
    <n v="1.1983332039237049E-2"/>
    <x v="0"/>
  </r>
  <r>
    <d v="2005-01-25T00:00:00"/>
    <n v="1908.85"/>
    <n v="1934.25"/>
    <n v="1894.4"/>
    <n v="1931.85"/>
    <n v="88566262"/>
    <n v="2826.51"/>
    <x v="15"/>
    <x v="10"/>
    <s v="Tue"/>
    <s v="Jan-2005"/>
    <s v=""/>
    <n v="23"/>
    <n v="1.2049139534274564E-2"/>
    <x v="2"/>
    <n v="22.849999999999909"/>
    <n v="1.1969617600838088E-2"/>
    <x v="0"/>
  </r>
  <r>
    <d v="2005-01-24T00:00:00"/>
    <n v="1925.3"/>
    <n v="1932.75"/>
    <n v="1902.9"/>
    <n v="1909"/>
    <n v="74819372"/>
    <n v="2620.6799999999998"/>
    <x v="15"/>
    <x v="10"/>
    <s v="Mon"/>
    <s v="Jan-2005"/>
    <s v=""/>
    <n v="-16.299999999999955"/>
    <n v="-8.4662130577052696E-3"/>
    <x v="0"/>
    <n v="-16.299999999999955"/>
    <n v="-8.4662130577052696E-3"/>
    <x v="1"/>
  </r>
  <r>
    <d v="2005-01-20T00:00:00"/>
    <n v="1928.1"/>
    <n v="1940.95"/>
    <n v="1900.05"/>
    <n v="1925.3"/>
    <n v="96601275"/>
    <n v="3420.1"/>
    <x v="15"/>
    <x v="10"/>
    <s v="Thu"/>
    <s v="Jan-2005"/>
    <s v="Expiry"/>
    <n v="-2.7999999999999545"/>
    <n v="-1.4522068357450105E-3"/>
    <x v="0"/>
    <n v="-1.3500000000001364"/>
    <n v="-7.0069810292483655E-4"/>
    <x v="1"/>
  </r>
  <r>
    <d v="2005-01-19T00:00:00"/>
    <n v="1934.1"/>
    <n v="1945.65"/>
    <n v="1922.35"/>
    <n v="1926.65"/>
    <n v="94221284"/>
    <n v="2293.88"/>
    <x v="15"/>
    <x v="10"/>
    <s v="Wed"/>
    <s v="Jan-2005"/>
    <s v=""/>
    <n v="-7.4499999999998181"/>
    <n v="-3.8519207900314452E-3"/>
    <x v="0"/>
    <n v="-7.3999999999998636"/>
    <n v="-3.8261678860421725E-3"/>
    <x v="1"/>
  </r>
  <r>
    <d v="2005-01-18T00:00:00"/>
    <n v="1933.05"/>
    <n v="1956.95"/>
    <n v="1925.35"/>
    <n v="1934.05"/>
    <n v="91873146"/>
    <n v="3095.09"/>
    <x v="15"/>
    <x v="10"/>
    <s v="Tue"/>
    <s v="Jan-2005"/>
    <s v=""/>
    <n v="1"/>
    <n v="5.1731719303691056E-4"/>
    <x v="0"/>
    <n v="1.1499999999998636"/>
    <n v="5.9496093952085647E-4"/>
    <x v="1"/>
  </r>
  <r>
    <d v="2005-01-17T00:00:00"/>
    <n v="1931.75"/>
    <n v="1944.55"/>
    <n v="1902.45"/>
    <n v="1932.9"/>
    <n v="82253062"/>
    <n v="2700.13"/>
    <x v="15"/>
    <x v="10"/>
    <s v="Mon"/>
    <s v="Jan-2005"/>
    <s v=""/>
    <n v="1.1500000000000909"/>
    <n v="5.9531512876929776E-4"/>
    <x v="0"/>
    <n v="1.8000000000001819"/>
    <n v="9.3211123194043908E-4"/>
    <x v="1"/>
  </r>
  <r>
    <d v="2005-01-14T00:00:00"/>
    <n v="1954.9"/>
    <n v="1961.4"/>
    <n v="1922.85"/>
    <n v="1931.1"/>
    <n v="86211083"/>
    <n v="2653.22"/>
    <x v="15"/>
    <x v="10"/>
    <s v="Fri"/>
    <s v="Jan-2005"/>
    <s v=""/>
    <n v="-23.800000000000182"/>
    <n v="-1.2174535781881518E-2"/>
    <x v="2"/>
    <n v="-23.450000000000045"/>
    <n v="-1.1997646517101147E-2"/>
    <x v="0"/>
  </r>
  <r>
    <d v="2005-01-13T00:00:00"/>
    <n v="1922.5"/>
    <n v="1963.4"/>
    <n v="1916.95"/>
    <n v="1954.55"/>
    <n v="80904072"/>
    <n v="2864.68"/>
    <x v="15"/>
    <x v="10"/>
    <s v="Thu"/>
    <s v="Jan-2005"/>
    <s v="Expiry"/>
    <n v="32.049999999999955"/>
    <n v="1.6671001300390093E-2"/>
    <x v="2"/>
    <n v="40.950000000000045"/>
    <n v="2.1399456521739156E-2"/>
    <x v="2"/>
  </r>
  <r>
    <d v="2005-01-12T00:00:00"/>
    <n v="1953.6"/>
    <n v="1966.65"/>
    <n v="1900.85"/>
    <n v="1913.6"/>
    <n v="85040272"/>
    <n v="3348.69"/>
    <x v="15"/>
    <x v="10"/>
    <s v="Wed"/>
    <s v="Jan-2005"/>
    <s v=""/>
    <n v="-40"/>
    <n v="-2.0475020475020474E-2"/>
    <x v="1"/>
    <n v="-38.450000000000045"/>
    <n v="-1.9697241361645475E-2"/>
    <x v="0"/>
  </r>
  <r>
    <d v="2005-01-11T00:00:00"/>
    <n v="1982.7"/>
    <n v="1988.9"/>
    <n v="1947.35"/>
    <n v="1952.05"/>
    <n v="70270295"/>
    <n v="2635.87"/>
    <x v="15"/>
    <x v="10"/>
    <s v="Tue"/>
    <s v="Jan-2005"/>
    <s v=""/>
    <n v="-30.650000000000091"/>
    <n v="-1.5458717909920861E-2"/>
    <x v="2"/>
    <n v="-29.950000000000045"/>
    <n v="-1.5110998990918287E-2"/>
    <x v="0"/>
  </r>
  <r>
    <d v="2005-01-10T00:00:00"/>
    <n v="2016.75"/>
    <n v="2025.9"/>
    <n v="1974.8"/>
    <n v="1982"/>
    <n v="75659206"/>
    <n v="2349.2600000000002"/>
    <x v="15"/>
    <x v="10"/>
    <s v="Mon"/>
    <s v="Jan-2005"/>
    <s v=""/>
    <n v="-34.75"/>
    <n v="-1.7230692946572455E-2"/>
    <x v="2"/>
    <n v="-33.5"/>
    <n v="-1.6621185809972711E-2"/>
    <x v="0"/>
  </r>
  <r>
    <d v="2005-01-07T00:00:00"/>
    <n v="1998.25"/>
    <n v="2021.45"/>
    <n v="1992.55"/>
    <n v="2015.5"/>
    <n v="76285818"/>
    <n v="2764.03"/>
    <x v="15"/>
    <x v="10"/>
    <s v="Fri"/>
    <s v="Jan-2005"/>
    <s v=""/>
    <n v="17.25"/>
    <n v="8.632553484298762E-3"/>
    <x v="0"/>
    <n v="17.150000000000091"/>
    <n v="8.5820802161783935E-3"/>
    <x v="1"/>
  </r>
  <r>
    <d v="2005-01-06T00:00:00"/>
    <n v="2031.55"/>
    <n v="2035.65"/>
    <n v="1984.25"/>
    <n v="1998.35"/>
    <n v="94321939"/>
    <n v="3233.82"/>
    <x v="15"/>
    <x v="10"/>
    <s v="Thu"/>
    <s v="Jan-2005"/>
    <s v="Expiry"/>
    <n v="-33.200000000000045"/>
    <n v="-1.6342201767123646E-2"/>
    <x v="2"/>
    <n v="-33.850000000000136"/>
    <n v="-1.6656825115638291E-2"/>
    <x v="0"/>
  </r>
  <r>
    <d v="2005-01-05T00:00:00"/>
    <n v="2103.75"/>
    <n v="2105.1"/>
    <n v="1990.15"/>
    <n v="2032.2"/>
    <n v="109223487"/>
    <n v="3622.02"/>
    <x v="15"/>
    <x v="10"/>
    <s v="Wed"/>
    <s v="Jan-2005"/>
    <s v=""/>
    <n v="-71.549999999999955"/>
    <n v="-3.4010695187165756E-2"/>
    <x v="3"/>
    <n v="-71.549999999999955"/>
    <n v="-3.4010695187165756E-2"/>
    <x v="3"/>
  </r>
  <r>
    <d v="2005-01-04T00:00:00"/>
    <n v="2116.9499999999998"/>
    <n v="2120.15"/>
    <n v="2100.5500000000002"/>
    <n v="2103.75"/>
    <n v="72718302"/>
    <n v="2416.13"/>
    <x v="15"/>
    <x v="10"/>
    <s v="Tue"/>
    <s v="Jan-2005"/>
    <s v=""/>
    <n v="-13.199999999999818"/>
    <n v="-6.2353858144971862E-3"/>
    <x v="0"/>
    <n v="-11.25"/>
    <n v="-5.3191489361702126E-3"/>
    <x v="1"/>
  </r>
  <r>
    <d v="2005-01-03T00:00:00"/>
    <n v="2080"/>
    <n v="2118.6"/>
    <n v="2080"/>
    <n v="2115"/>
    <n v="70506865"/>
    <n v="2375.1"/>
    <x v="15"/>
    <x v="10"/>
    <s v="Mon"/>
    <s v="Jan-2005"/>
    <s v=""/>
    <n v="35"/>
    <n v="1.6826923076923076E-2"/>
    <x v="2"/>
    <n v="34.5"/>
    <n v="1.658255227108868E-2"/>
    <x v="0"/>
  </r>
  <r>
    <d v="2004-12-31T00:00:00"/>
    <n v="2059.85"/>
    <n v="2083"/>
    <n v="2059.85"/>
    <n v="2080.5"/>
    <n v="60138542"/>
    <n v="1989.38"/>
    <x v="16"/>
    <x v="11"/>
    <s v="Fri"/>
    <s v="Dec-2004"/>
    <s v=""/>
    <n v="20.650000000000091"/>
    <n v="1.0025001820520957E-2"/>
    <x v="2"/>
    <n v="20.699999999999818"/>
    <n v="1.0049519370812611E-2"/>
    <x v="0"/>
  </r>
  <r>
    <d v="2004-12-30T00:00:00"/>
    <n v="2070.5500000000002"/>
    <n v="2088.4499999999998"/>
    <n v="2052.25"/>
    <n v="2059.8000000000002"/>
    <n v="79260391"/>
    <n v="2817.35"/>
    <x v="16"/>
    <x v="11"/>
    <s v="Thu"/>
    <s v="Dec-2004"/>
    <s v="Expiry"/>
    <n v="-10.75"/>
    <n v="-5.1918572360000964E-3"/>
    <x v="0"/>
    <n v="-9.7999999999997272"/>
    <n v="-4.7352145342093779E-3"/>
    <x v="1"/>
  </r>
  <r>
    <d v="2004-12-29T00:00:00"/>
    <n v="2071.5500000000002"/>
    <n v="2086.15"/>
    <n v="2062.35"/>
    <n v="2069.6"/>
    <n v="68714648"/>
    <n v="2264.84"/>
    <x v="16"/>
    <x v="11"/>
    <s v="Wed"/>
    <s v="Dec-2004"/>
    <s v=""/>
    <n v="-1.9500000000002728"/>
    <n v="-9.4132412927531203E-4"/>
    <x v="0"/>
    <n v="-1.75"/>
    <n v="-8.4485963260675409E-4"/>
    <x v="1"/>
  </r>
  <r>
    <d v="2004-12-28T00:00:00"/>
    <n v="2063.6"/>
    <n v="2074.6"/>
    <n v="2060.0500000000002"/>
    <n v="2071.35"/>
    <n v="85664006"/>
    <n v="2411.59"/>
    <x v="16"/>
    <x v="11"/>
    <s v="Tue"/>
    <s v="Dec-2004"/>
    <s v=""/>
    <n v="7.75"/>
    <n v="3.7555727854235318E-3"/>
    <x v="0"/>
    <n v="8.75"/>
    <n v="4.2422185591001653E-3"/>
    <x v="1"/>
  </r>
  <r>
    <d v="2004-12-27T00:00:00"/>
    <n v="2061.6"/>
    <n v="2079.0500000000002"/>
    <n v="2046.25"/>
    <n v="2062.6"/>
    <n v="73520453"/>
    <n v="2537.58"/>
    <x v="16"/>
    <x v="11"/>
    <s v="Mon"/>
    <s v="Dec-2004"/>
    <s v=""/>
    <n v="1"/>
    <n v="4.8506014745828483E-4"/>
    <x v="0"/>
    <n v="-9.9999999999909051E-2"/>
    <n v="-4.8480147379603947E-5"/>
    <x v="1"/>
  </r>
  <r>
    <d v="2004-12-24T00:00:00"/>
    <n v="2045.35"/>
    <n v="2065.6"/>
    <n v="2045.3"/>
    <n v="2062.6999999999998"/>
    <n v="68446068"/>
    <n v="2291.06"/>
    <x v="16"/>
    <x v="11"/>
    <s v="Fri"/>
    <s v="Dec-2004"/>
    <s v=""/>
    <n v="17.349999999999909"/>
    <n v="8.482655780184277E-3"/>
    <x v="0"/>
    <n v="17.549999999999727"/>
    <n v="8.5812776568954478E-3"/>
    <x v="1"/>
  </r>
  <r>
    <d v="2004-12-23T00:00:00"/>
    <n v="2035.6"/>
    <n v="2049.3000000000002"/>
    <n v="2031.9"/>
    <n v="2045.15"/>
    <n v="57029880"/>
    <n v="2104.08"/>
    <x v="16"/>
    <x v="11"/>
    <s v="Thu"/>
    <s v="Dec-2004"/>
    <s v="Expiry"/>
    <n v="9.5500000000001819"/>
    <n v="4.691491452151789E-3"/>
    <x v="0"/>
    <n v="9.8000000000001819"/>
    <n v="4.8148967008132173E-3"/>
    <x v="1"/>
  </r>
  <r>
    <d v="2004-12-22T00:00:00"/>
    <n v="2040.6"/>
    <n v="2053.9"/>
    <n v="2029.85"/>
    <n v="2035.35"/>
    <n v="75621797"/>
    <n v="2879.34"/>
    <x v="16"/>
    <x v="11"/>
    <s v="Wed"/>
    <s v="Dec-2004"/>
    <s v=""/>
    <n v="-5.25"/>
    <n v="-2.5727727139076744E-3"/>
    <x v="0"/>
    <n v="-9.3000000000001819"/>
    <n v="-4.5484557259189498E-3"/>
    <x v="1"/>
  </r>
  <r>
    <d v="2004-12-21T00:00:00"/>
    <n v="2027.8"/>
    <n v="2047.5"/>
    <n v="2025.25"/>
    <n v="2044.65"/>
    <n v="73293290"/>
    <n v="2580.87"/>
    <x v="16"/>
    <x v="11"/>
    <s v="Tue"/>
    <s v="Dec-2004"/>
    <s v=""/>
    <n v="16.850000000000136"/>
    <n v="8.3094979781044177E-3"/>
    <x v="0"/>
    <n v="17.800000000000182"/>
    <n v="8.7821003034265887E-3"/>
    <x v="1"/>
  </r>
  <r>
    <d v="2004-12-20T00:00:00"/>
    <n v="2012.5"/>
    <n v="2029.5"/>
    <n v="2007.15"/>
    <n v="2026.85"/>
    <n v="83223264"/>
    <n v="2606.9899999999998"/>
    <x v="16"/>
    <x v="11"/>
    <s v="Mon"/>
    <s v="Dec-2004"/>
    <s v=""/>
    <n v="14.349999999999909"/>
    <n v="7.1304347826086504E-3"/>
    <x v="0"/>
    <n v="14.75"/>
    <n v="7.33064957010089E-3"/>
    <x v="1"/>
  </r>
  <r>
    <d v="2004-12-17T00:00:00"/>
    <n v="2032.85"/>
    <n v="2037.7"/>
    <n v="2007.2"/>
    <n v="2012.1"/>
    <n v="86236837"/>
    <n v="2600.66"/>
    <x v="16"/>
    <x v="11"/>
    <s v="Fri"/>
    <s v="Dec-2004"/>
    <s v=""/>
    <n v="-20.75"/>
    <n v="-1.020734436874339E-2"/>
    <x v="2"/>
    <n v="-21.100000000000136"/>
    <n v="-1.037772968719267E-2"/>
    <x v="0"/>
  </r>
  <r>
    <d v="2004-12-16T00:00:00"/>
    <n v="2028.8"/>
    <n v="2039.2"/>
    <n v="2019.5"/>
    <n v="2033.2"/>
    <n v="76507235"/>
    <n v="2730.46"/>
    <x v="16"/>
    <x v="11"/>
    <s v="Thu"/>
    <s v="Dec-2004"/>
    <s v="Expiry"/>
    <n v="4.4000000000000909"/>
    <n v="2.1687697160883731E-3"/>
    <x v="0"/>
    <n v="4.5"/>
    <n v="2.2181692709616996E-3"/>
    <x v="1"/>
  </r>
  <r>
    <d v="2004-12-15T00:00:00"/>
    <n v="2006.8"/>
    <n v="2034.35"/>
    <n v="2006.8"/>
    <n v="2028.7"/>
    <n v="86232934"/>
    <n v="2892.86"/>
    <x v="16"/>
    <x v="11"/>
    <s v="Wed"/>
    <s v="Dec-2004"/>
    <s v=""/>
    <n v="21.900000000000091"/>
    <n v="1.0912896153079575E-2"/>
    <x v="2"/>
    <n v="21.900000000000091"/>
    <n v="1.0912896153079575E-2"/>
    <x v="0"/>
  </r>
  <r>
    <d v="2004-12-14T00:00:00"/>
    <n v="1985.2"/>
    <n v="2008.8"/>
    <n v="1972.85"/>
    <n v="2006.8"/>
    <n v="80092685"/>
    <n v="2179.86"/>
    <x v="16"/>
    <x v="11"/>
    <s v="Tue"/>
    <s v="Dec-2004"/>
    <s v=""/>
    <n v="21.599999999999909"/>
    <n v="1.0880515817046096E-2"/>
    <x v="2"/>
    <n v="21.450000000000045"/>
    <n v="1.0804140327901904E-2"/>
    <x v="0"/>
  </r>
  <r>
    <d v="2004-12-13T00:00:00"/>
    <n v="1970.6"/>
    <n v="1987"/>
    <n v="1964.8"/>
    <n v="1985.35"/>
    <n v="68234148"/>
    <n v="2340.15"/>
    <x v="16"/>
    <x v="11"/>
    <s v="Mon"/>
    <s v="Dec-2004"/>
    <s v=""/>
    <n v="14.75"/>
    <n v="7.4850299401197605E-3"/>
    <x v="0"/>
    <n v="16.349999999999909"/>
    <n v="8.3037074657185926E-3"/>
    <x v="1"/>
  </r>
  <r>
    <d v="2004-12-10T00:00:00"/>
    <n v="1990.2"/>
    <n v="1999.7"/>
    <n v="1964.65"/>
    <n v="1969"/>
    <n v="86928429"/>
    <n v="2856.74"/>
    <x v="16"/>
    <x v="11"/>
    <s v="Fri"/>
    <s v="Dec-2004"/>
    <s v=""/>
    <n v="-21.200000000000045"/>
    <n v="-1.0652195759220202E-2"/>
    <x v="2"/>
    <n v="-20.950000000000045"/>
    <n v="-1.0527902711123418E-2"/>
    <x v="0"/>
  </r>
  <r>
    <d v="2004-12-09T00:00:00"/>
    <n v="1977.8"/>
    <n v="1995.7"/>
    <n v="1964.5"/>
    <n v="1989.95"/>
    <n v="87016756"/>
    <n v="2828.64"/>
    <x v="16"/>
    <x v="11"/>
    <s v="Thu"/>
    <s v="Dec-2004"/>
    <s v="Expiry"/>
    <n v="12.150000000000091"/>
    <n v="6.1431894023663116E-3"/>
    <x v="0"/>
    <n v="12"/>
    <n v="6.0668874339594022E-3"/>
    <x v="1"/>
  </r>
  <r>
    <d v="2004-12-08T00:00:00"/>
    <n v="1994.15"/>
    <n v="2009.7"/>
    <n v="1973.15"/>
    <n v="1977.95"/>
    <n v="101909462"/>
    <n v="2872.41"/>
    <x v="16"/>
    <x v="11"/>
    <s v="Wed"/>
    <s v="Dec-2004"/>
    <s v=""/>
    <n v="-16.200000000000045"/>
    <n v="-8.1237620038613172E-3"/>
    <x v="0"/>
    <n v="-14.75"/>
    <n v="-7.4020173633763233E-3"/>
    <x v="1"/>
  </r>
  <r>
    <d v="2004-12-07T00:00:00"/>
    <n v="1990.6"/>
    <n v="2002.6"/>
    <n v="1981.15"/>
    <n v="1992.7"/>
    <n v="91427830"/>
    <n v="2781.42"/>
    <x v="16"/>
    <x v="11"/>
    <s v="Tue"/>
    <s v="Dec-2004"/>
    <s v=""/>
    <n v="2.1000000000001364"/>
    <n v="1.0549583040290046E-3"/>
    <x v="0"/>
    <n v="-0.45000000000004547"/>
    <n v="-2.257732734616288E-4"/>
    <x v="1"/>
  </r>
  <r>
    <d v="2004-12-06T00:00:00"/>
    <n v="1996.3"/>
    <n v="2012.25"/>
    <n v="1989.95"/>
    <n v="1993.15"/>
    <n v="103216603"/>
    <n v="3157.1"/>
    <x v="16"/>
    <x v="11"/>
    <s v="Mon"/>
    <s v="Dec-2004"/>
    <s v=""/>
    <n v="-3.1499999999998636"/>
    <n v="-1.577919150428224E-3"/>
    <x v="0"/>
    <n v="-3.0499999999999545"/>
    <n v="-1.527903015729864E-3"/>
    <x v="1"/>
  </r>
  <r>
    <d v="2004-12-03T00:00:00"/>
    <n v="1991.9"/>
    <n v="2011.9"/>
    <n v="1990.3"/>
    <n v="1996.2"/>
    <n v="111129666"/>
    <n v="3660.05"/>
    <x v="16"/>
    <x v="11"/>
    <s v="Fri"/>
    <s v="Dec-2004"/>
    <s v=""/>
    <n v="4.2999999999999545"/>
    <n v="2.1587429087805382E-3"/>
    <x v="0"/>
    <n v="-2.7999999999999545"/>
    <n v="-1.4007003501750649E-3"/>
    <x v="1"/>
  </r>
  <r>
    <d v="2004-12-02T00:00:00"/>
    <n v="1962.75"/>
    <n v="2001.55"/>
    <n v="1962.75"/>
    <n v="1999"/>
    <n v="131745401"/>
    <n v="4187.5"/>
    <x v="16"/>
    <x v="11"/>
    <s v="Thu"/>
    <s v="Dec-2004"/>
    <s v="Expiry"/>
    <n v="36.25"/>
    <n v="1.8468984842695199E-2"/>
    <x v="2"/>
    <n v="36.950000000000045"/>
    <n v="1.8832343722127391E-2"/>
    <x v="0"/>
  </r>
  <r>
    <d v="2004-12-01T00:00:00"/>
    <n v="1960.75"/>
    <n v="1971.6"/>
    <n v="1944.5"/>
    <n v="1962.05"/>
    <n v="114582297"/>
    <n v="3365.32"/>
    <x v="16"/>
    <x v="11"/>
    <s v="Wed"/>
    <s v="Dec-2004"/>
    <s v=""/>
    <n v="1.2999999999999545"/>
    <n v="6.6301160270302412E-4"/>
    <x v="0"/>
    <n v="3.25"/>
    <n v="1.6591790892383092E-3"/>
    <x v="1"/>
  </r>
  <r>
    <d v="2004-11-30T00:00:00"/>
    <n v="1940.25"/>
    <n v="1963.8"/>
    <n v="1940.25"/>
    <n v="1958.8"/>
    <n v="119046574"/>
    <n v="3606.33"/>
    <x v="16"/>
    <x v="0"/>
    <s v="Tue"/>
    <s v="Nov-2004"/>
    <s v=""/>
    <n v="18.549999999999955"/>
    <n v="9.5606236309753664E-3"/>
    <x v="0"/>
    <n v="19.149999999999864"/>
    <n v="9.8729152166627289E-3"/>
    <x v="1"/>
  </r>
  <r>
    <d v="2004-11-29T00:00:00"/>
    <n v="1899.3"/>
    <n v="1942.95"/>
    <n v="1894.6"/>
    <n v="1939.65"/>
    <n v="110660425"/>
    <n v="3369.71"/>
    <x v="16"/>
    <x v="0"/>
    <s v="Mon"/>
    <s v="Nov-2004"/>
    <s v=""/>
    <n v="40.350000000000136"/>
    <n v="2.1244669088611667E-2"/>
    <x v="1"/>
    <n v="38.600000000000136"/>
    <n v="2.0304568527918853E-2"/>
    <x v="2"/>
  </r>
  <r>
    <d v="2004-11-25T00:00:00"/>
    <n v="1904.25"/>
    <n v="1915.8"/>
    <n v="1892.6"/>
    <n v="1901.05"/>
    <n v="105457319"/>
    <n v="3406.41"/>
    <x v="16"/>
    <x v="0"/>
    <s v="Thu"/>
    <s v="Nov-2004"/>
    <s v="Expiry"/>
    <n v="-3.2000000000000455"/>
    <n v="-1.6804516213732679E-3"/>
    <x v="0"/>
    <n v="-3"/>
    <n v="-1.575588876342533E-3"/>
    <x v="1"/>
  </r>
  <r>
    <d v="2004-11-24T00:00:00"/>
    <n v="1893.15"/>
    <n v="1907.35"/>
    <n v="1889.85"/>
    <n v="1904.05"/>
    <n v="65665293"/>
    <n v="2179.0100000000002"/>
    <x v="16"/>
    <x v="0"/>
    <s v="Wed"/>
    <s v="Nov-2004"/>
    <s v=""/>
    <n v="10.899999999999864"/>
    <n v="5.7575997675830565E-3"/>
    <x v="0"/>
    <n v="11.450000000000045"/>
    <n v="6.0498784740568769E-3"/>
    <x v="1"/>
  </r>
  <r>
    <d v="2004-11-23T00:00:00"/>
    <n v="1873.35"/>
    <n v="1900.05"/>
    <n v="1873.35"/>
    <n v="1892.6"/>
    <n v="82131852"/>
    <n v="2321.25"/>
    <x v="16"/>
    <x v="0"/>
    <s v="Tue"/>
    <s v="Nov-2004"/>
    <s v=""/>
    <n v="19.25"/>
    <n v="1.0275709290842608E-2"/>
    <x v="2"/>
    <n v="19.25"/>
    <n v="1.0275709290842608E-2"/>
    <x v="0"/>
  </r>
  <r>
    <d v="2004-11-22T00:00:00"/>
    <n v="1872.55"/>
    <n v="1878.05"/>
    <n v="1845.1"/>
    <n v="1873.35"/>
    <n v="73274594"/>
    <n v="2406.0500000000002"/>
    <x v="16"/>
    <x v="0"/>
    <s v="Mon"/>
    <s v="Nov-2004"/>
    <s v=""/>
    <n v="0.79999999999995453"/>
    <n v="4.2722490721206619E-4"/>
    <x v="0"/>
    <n v="1"/>
    <n v="5.3408817795818091E-4"/>
    <x v="1"/>
  </r>
  <r>
    <d v="2004-11-19T00:00:00"/>
    <n v="1891.95"/>
    <n v="1898.15"/>
    <n v="1869.35"/>
    <n v="1872.35"/>
    <n v="83053004"/>
    <n v="2527.42"/>
    <x v="16"/>
    <x v="0"/>
    <s v="Fri"/>
    <s v="Nov-2004"/>
    <s v=""/>
    <n v="-19.600000000000136"/>
    <n v="-1.0359681809773057E-2"/>
    <x v="2"/>
    <n v="-19.700000000000045"/>
    <n v="-1.0411986998229457E-2"/>
    <x v="0"/>
  </r>
  <r>
    <d v="2004-11-18T00:00:00"/>
    <n v="1890.45"/>
    <n v="1895.3"/>
    <n v="1880.8"/>
    <n v="1892.05"/>
    <n v="91092186"/>
    <n v="2493.4899999999998"/>
    <x v="16"/>
    <x v="0"/>
    <s v="Thu"/>
    <s v="Nov-2004"/>
    <s v="Expiry"/>
    <n v="1.5999999999999091"/>
    <n v="8.4635933243402842E-4"/>
    <x v="0"/>
    <n v="3.3999999999998636"/>
    <n v="1.8002276758530503E-3"/>
    <x v="1"/>
  </r>
  <r>
    <d v="2004-11-17T00:00:00"/>
    <n v="1879.05"/>
    <n v="1892.15"/>
    <n v="1874.35"/>
    <n v="1888.65"/>
    <n v="77652189"/>
    <n v="2262.65"/>
    <x v="16"/>
    <x v="0"/>
    <s v="Wed"/>
    <s v="Nov-2004"/>
    <s v=""/>
    <n v="9.6000000000001364"/>
    <n v="5.1089646363854805E-3"/>
    <x v="0"/>
    <n v="9.6500000000000909"/>
    <n v="5.1357104843002084E-3"/>
    <x v="1"/>
  </r>
  <r>
    <d v="2004-11-16T00:00:00"/>
    <n v="1872.8"/>
    <n v="1881.4"/>
    <n v="1862.8"/>
    <n v="1879"/>
    <n v="68597061"/>
    <n v="2348.7199999999998"/>
    <x v="16"/>
    <x v="0"/>
    <s v="Tue"/>
    <s v="Nov-2004"/>
    <s v=""/>
    <n v="6.2000000000000455"/>
    <n v="3.3105510465613231E-3"/>
    <x v="0"/>
    <n v="6.0499999999999545"/>
    <n v="3.2301983501961903E-3"/>
    <x v="1"/>
  </r>
  <r>
    <d v="2004-11-12T00:00:00"/>
    <n v="1871.9"/>
    <n v="1885.05"/>
    <n v="1866.75"/>
    <n v="1872.95"/>
    <n v="21421309"/>
    <n v="494.87"/>
    <x v="16"/>
    <x v="0"/>
    <s v="Fri"/>
    <s v="Nov-2004"/>
    <s v=""/>
    <n v="1.0499999999999545"/>
    <n v="5.6092739996792273E-4"/>
    <x v="0"/>
    <n v="2.4000000000000909"/>
    <n v="1.2830450936890706E-3"/>
    <x v="1"/>
  </r>
  <r>
    <d v="2004-11-11T00:00:00"/>
    <n v="1876.45"/>
    <n v="1884.65"/>
    <n v="1866.95"/>
    <n v="1870.55"/>
    <n v="58868131"/>
    <n v="1957.33"/>
    <x v="16"/>
    <x v="0"/>
    <s v="Thu"/>
    <s v="Nov-2004"/>
    <s v="Expiry"/>
    <n v="-5.9000000000000909"/>
    <n v="-3.1442351248368414E-3"/>
    <x v="0"/>
    <n v="-5.5499999999999545"/>
    <n v="-2.9582644848355388E-3"/>
    <x v="1"/>
  </r>
  <r>
    <d v="2004-11-10T00:00:00"/>
    <n v="1859.65"/>
    <n v="1878.2"/>
    <n v="1857.7"/>
    <n v="1876.1"/>
    <n v="71714188"/>
    <n v="2287.85"/>
    <x v="16"/>
    <x v="0"/>
    <s v="Wed"/>
    <s v="Nov-2004"/>
    <s v=""/>
    <n v="16.449999999999818"/>
    <n v="8.8457505444571923E-3"/>
    <x v="0"/>
    <n v="17.349999999999909"/>
    <n v="9.3342299932750016E-3"/>
    <x v="1"/>
  </r>
  <r>
    <d v="2004-11-09T00:00:00"/>
    <n v="1863.55"/>
    <n v="1869.45"/>
    <n v="1853.45"/>
    <n v="1858.75"/>
    <n v="63300470"/>
    <n v="2226.62"/>
    <x v="16"/>
    <x v="0"/>
    <s v="Tue"/>
    <s v="Nov-2004"/>
    <s v=""/>
    <n v="-4.7999999999999545"/>
    <n v="-2.5757291191542777E-3"/>
    <x v="0"/>
    <n v="-4.0499999999999545"/>
    <n v="-2.1741464462099822E-3"/>
    <x v="1"/>
  </r>
  <r>
    <d v="2004-11-08T00:00:00"/>
    <n v="1852.45"/>
    <n v="1871.05"/>
    <n v="1852.45"/>
    <n v="1862.8"/>
    <n v="63019704"/>
    <n v="2475.89"/>
    <x v="16"/>
    <x v="0"/>
    <s v="Mon"/>
    <s v="Nov-2004"/>
    <s v=""/>
    <n v="10.349999999999909"/>
    <n v="5.5871953359064534E-3"/>
    <x v="0"/>
    <n v="10.5"/>
    <n v="5.6686281919775417E-3"/>
    <x v="1"/>
  </r>
  <r>
    <d v="2004-11-05T00:00:00"/>
    <n v="1836.05"/>
    <n v="1854.4"/>
    <n v="1836"/>
    <n v="1852.3"/>
    <n v="63624259"/>
    <n v="2153.09"/>
    <x v="16"/>
    <x v="0"/>
    <s v="Fri"/>
    <s v="Nov-2004"/>
    <s v=""/>
    <n v="16.25"/>
    <n v="8.8505214999591523E-3"/>
    <x v="0"/>
    <n v="17.450000000000045"/>
    <n v="9.5103141946208392E-3"/>
    <x v="1"/>
  </r>
  <r>
    <d v="2004-11-04T00:00:00"/>
    <n v="1837.8"/>
    <n v="1853.05"/>
    <n v="1830.5"/>
    <n v="1834.85"/>
    <n v="85025973"/>
    <n v="2486.12"/>
    <x v="16"/>
    <x v="0"/>
    <s v="Thu"/>
    <s v="Nov-2004"/>
    <s v="Expiry"/>
    <n v="-2.9500000000000455"/>
    <n v="-1.6051801066492794E-3"/>
    <x v="0"/>
    <n v="-2.5500000000001819"/>
    <n v="-1.3878306302384793E-3"/>
    <x v="1"/>
  </r>
  <r>
    <d v="2004-11-03T00:00:00"/>
    <n v="1814.15"/>
    <n v="1838.4"/>
    <n v="1814.15"/>
    <n v="1837.4"/>
    <n v="86217947"/>
    <n v="2674.47"/>
    <x v="16"/>
    <x v="0"/>
    <s v="Wed"/>
    <s v="Nov-2004"/>
    <s v=""/>
    <n v="23.25"/>
    <n v="1.2815919301050077E-2"/>
    <x v="2"/>
    <n v="23.700000000000045"/>
    <n v="1.3067210674312204E-2"/>
    <x v="0"/>
  </r>
  <r>
    <d v="2004-11-02T00:00:00"/>
    <n v="1798.3"/>
    <n v="1817.1"/>
    <n v="1798.3"/>
    <n v="1813.7"/>
    <n v="76288479"/>
    <n v="2158.3000000000002"/>
    <x v="16"/>
    <x v="0"/>
    <s v="Tue"/>
    <s v="Nov-2004"/>
    <s v=""/>
    <n v="15.400000000000091"/>
    <n v="8.5636434410276876E-3"/>
    <x v="0"/>
    <n v="15.950000000000045"/>
    <n v="8.8722013628146548E-3"/>
    <x v="1"/>
  </r>
  <r>
    <d v="2004-11-01T00:00:00"/>
    <n v="1787.3"/>
    <n v="1800.25"/>
    <n v="1776.7"/>
    <n v="1797.75"/>
    <n v="79012229"/>
    <n v="2186.1799999999998"/>
    <x v="16"/>
    <x v="0"/>
    <s v="Mon"/>
    <s v="Nov-2004"/>
    <s v=""/>
    <n v="10.450000000000045"/>
    <n v="5.8468080344654203E-3"/>
    <x v="0"/>
    <n v="10.849999999999909"/>
    <n v="6.0719682131064462E-3"/>
    <x v="1"/>
  </r>
  <r>
    <d v="2004-10-29T00:00:00"/>
    <n v="1800.85"/>
    <n v="1808.85"/>
    <n v="1783.1"/>
    <n v="1786.9"/>
    <n v="125107570"/>
    <n v="2764.04"/>
    <x v="16"/>
    <x v="1"/>
    <s v="Fri"/>
    <s v="Oct-2004"/>
    <s v=""/>
    <n v="-13.949999999999818"/>
    <n v="-7.7463420051641276E-3"/>
    <x v="0"/>
    <n v="-13.199999999999818"/>
    <n v="-7.3329259485583123E-3"/>
    <x v="1"/>
  </r>
  <r>
    <d v="2004-10-28T00:00:00"/>
    <n v="1783.9"/>
    <n v="1808.15"/>
    <n v="1783.9"/>
    <n v="1800.1"/>
    <n v="113058113"/>
    <n v="3488.47"/>
    <x v="16"/>
    <x v="1"/>
    <s v="Thu"/>
    <s v="Oct-2004"/>
    <s v="Expiry"/>
    <n v="16.199999999999818"/>
    <n v="9.0812265261504665E-3"/>
    <x v="0"/>
    <n v="16.25"/>
    <n v="9.1095103287832501E-3"/>
    <x v="1"/>
  </r>
  <r>
    <d v="2004-10-27T00:00:00"/>
    <n v="1781.15"/>
    <n v="1797.55"/>
    <n v="1774.2"/>
    <n v="1783.85"/>
    <n v="87521515"/>
    <n v="2732.38"/>
    <x v="16"/>
    <x v="1"/>
    <s v="Wed"/>
    <s v="Oct-2004"/>
    <s v=""/>
    <n v="2.6999999999998181"/>
    <n v="1.5158745754146579E-3"/>
    <x v="0"/>
    <n v="2.7999999999999545"/>
    <n v="1.5721063417646639E-3"/>
    <x v="1"/>
  </r>
  <r>
    <d v="2004-10-26T00:00:00"/>
    <n v="1777.85"/>
    <n v="1782.1"/>
    <n v="1750.3"/>
    <n v="1781.05"/>
    <n v="99726392"/>
    <n v="2767.66"/>
    <x v="16"/>
    <x v="1"/>
    <s v="Tue"/>
    <s v="Oct-2004"/>
    <s v=""/>
    <n v="3.2000000000000455"/>
    <n v="1.7999268779706082E-3"/>
    <x v="0"/>
    <n v="23.799999999999955"/>
    <n v="1.3543889600227602E-2"/>
    <x v="0"/>
  </r>
  <r>
    <d v="2004-10-25T00:00:00"/>
    <n v="1780"/>
    <n v="1783.55"/>
    <n v="1753.5"/>
    <n v="1757.25"/>
    <n v="78085684"/>
    <n v="2519.1"/>
    <x v="16"/>
    <x v="1"/>
    <s v="Mon"/>
    <s v="Oct-2004"/>
    <s v=""/>
    <n v="-22.75"/>
    <n v="-1.2780898876404495E-2"/>
    <x v="2"/>
    <n v="-22.5"/>
    <n v="-1.2642225031605562E-2"/>
    <x v="0"/>
  </r>
  <r>
    <d v="2004-10-21T00:00:00"/>
    <n v="1790.35"/>
    <n v="1795.4"/>
    <n v="1772.4"/>
    <n v="1779.75"/>
    <n v="69150111"/>
    <n v="2104.67"/>
    <x v="16"/>
    <x v="1"/>
    <s v="Thu"/>
    <s v="Oct-2004"/>
    <s v="Expiry"/>
    <n v="-10.599999999999909"/>
    <n v="-5.9206300444046749E-3"/>
    <x v="0"/>
    <n v="-10.299999999999955"/>
    <n v="-5.7540292170609507E-3"/>
    <x v="1"/>
  </r>
  <r>
    <d v="2004-10-20T00:00:00"/>
    <n v="1808.6"/>
    <n v="1815.2"/>
    <n v="1785.45"/>
    <n v="1790.05"/>
    <n v="80483375"/>
    <n v="2583.48"/>
    <x v="16"/>
    <x v="1"/>
    <s v="Wed"/>
    <s v="Oct-2004"/>
    <s v=""/>
    <n v="-18.549999999999955"/>
    <n v="-1.0256552029193827E-2"/>
    <x v="2"/>
    <n v="-18.350000000000136"/>
    <n v="-1.0147091351470988E-2"/>
    <x v="0"/>
  </r>
  <r>
    <d v="2004-10-19T00:00:00"/>
    <n v="1787.2"/>
    <n v="1813.9"/>
    <n v="1787.2"/>
    <n v="1808.4"/>
    <n v="73752799"/>
    <n v="2356.35"/>
    <x v="16"/>
    <x v="1"/>
    <s v="Tue"/>
    <s v="Oct-2004"/>
    <s v=""/>
    <n v="21.200000000000045"/>
    <n v="1.1862130707251593E-2"/>
    <x v="2"/>
    <n v="22.400000000000091"/>
    <n v="1.2541993281075079E-2"/>
    <x v="0"/>
  </r>
  <r>
    <d v="2004-10-18T00:00:00"/>
    <n v="1796.05"/>
    <n v="1806.15"/>
    <n v="1782.95"/>
    <n v="1786"/>
    <n v="64342310"/>
    <n v="1984"/>
    <x v="16"/>
    <x v="1"/>
    <s v="Mon"/>
    <s v="Oct-2004"/>
    <s v=""/>
    <n v="-10.049999999999955"/>
    <n v="-5.5956125943041422E-3"/>
    <x v="0"/>
    <n v="-9"/>
    <n v="-5.0139275766016714E-3"/>
    <x v="1"/>
  </r>
  <r>
    <d v="2004-10-15T00:00:00"/>
    <n v="1794.8"/>
    <n v="1814.05"/>
    <n v="1789.55"/>
    <n v="1795"/>
    <n v="82579352"/>
    <n v="2480.4699999999998"/>
    <x v="16"/>
    <x v="1"/>
    <s v="Fri"/>
    <s v="Oct-2004"/>
    <s v=""/>
    <n v="0.20000000000004547"/>
    <n v="1.1143302874974675E-4"/>
    <x v="0"/>
    <n v="0.25"/>
    <n v="1.3929516645772391E-4"/>
    <x v="1"/>
  </r>
  <r>
    <d v="2004-10-14T00:00:00"/>
    <n v="1784.8"/>
    <n v="1805.7"/>
    <n v="1773"/>
    <n v="1794.75"/>
    <n v="96789923"/>
    <n v="2752.88"/>
    <x v="16"/>
    <x v="1"/>
    <s v="Thu"/>
    <s v="Oct-2004"/>
    <s v="Expiry"/>
    <n v="9.9500000000000455"/>
    <n v="5.5748543254146377E-3"/>
    <x v="0"/>
    <n v="7.8499999999999091"/>
    <n v="4.3930829928926678E-3"/>
    <x v="1"/>
  </r>
  <r>
    <d v="2004-10-12T00:00:00"/>
    <n v="1808.45"/>
    <n v="1820.9"/>
    <n v="1783.05"/>
    <n v="1786.9"/>
    <n v="87627308"/>
    <n v="2429.3000000000002"/>
    <x v="16"/>
    <x v="1"/>
    <s v="Tue"/>
    <s v="Oct-2004"/>
    <s v=""/>
    <n v="-21.549999999999955"/>
    <n v="-1.1916281898863642E-2"/>
    <x v="2"/>
    <n v="-20.849999999999909"/>
    <n v="-1.1533674457198124E-2"/>
    <x v="0"/>
  </r>
  <r>
    <d v="2004-10-11T00:00:00"/>
    <n v="1817.85"/>
    <n v="1829.45"/>
    <n v="1803.5"/>
    <n v="1807.75"/>
    <n v="71941685"/>
    <n v="1840.57"/>
    <x v="16"/>
    <x v="1"/>
    <s v="Mon"/>
    <s v="Oct-2004"/>
    <s v=""/>
    <n v="-10.099999999999909"/>
    <n v="-5.556013972549941E-3"/>
    <x v="0"/>
    <n v="-10.049999999999955"/>
    <n v="-5.5286610188139259E-3"/>
    <x v="1"/>
  </r>
  <r>
    <d v="2004-10-09T00:00:00"/>
    <n v="1812.85"/>
    <n v="1824.9"/>
    <n v="1812.8"/>
    <n v="1817.8"/>
    <n v="25796168"/>
    <n v="476.09"/>
    <x v="16"/>
    <x v="1"/>
    <s v="Sat"/>
    <s v="Oct-2004"/>
    <s v=""/>
    <n v="4.9500000000000455"/>
    <n v="2.7305072124003895E-3"/>
    <x v="0"/>
    <n v="-2.4000000000000909"/>
    <n v="-1.3185364245687787E-3"/>
    <x v="1"/>
  </r>
  <r>
    <d v="2004-10-08T00:00:00"/>
    <n v="1815.65"/>
    <n v="1825.15"/>
    <n v="1808.75"/>
    <n v="1820.2"/>
    <n v="94300969"/>
    <n v="2373.06"/>
    <x v="16"/>
    <x v="1"/>
    <s v="Fri"/>
    <s v="Oct-2004"/>
    <s v=""/>
    <n v="4.5499999999999545"/>
    <n v="2.5059895905047529E-3"/>
    <x v="0"/>
    <n v="4.5"/>
    <n v="2.4783829927851517E-3"/>
    <x v="1"/>
  </r>
  <r>
    <d v="2004-10-07T00:00:00"/>
    <n v="1793"/>
    <n v="1821.85"/>
    <n v="1793"/>
    <n v="1815.7"/>
    <n v="90730956"/>
    <n v="2648.33"/>
    <x v="16"/>
    <x v="1"/>
    <s v="Thu"/>
    <s v="Oct-2004"/>
    <s v="Expiry"/>
    <n v="22.700000000000045"/>
    <n v="1.2660345789180171E-2"/>
    <x v="2"/>
    <n v="20.799999999999955"/>
    <n v="1.1588389325310576E-2"/>
    <x v="0"/>
  </r>
  <r>
    <d v="2004-10-06T00:00:00"/>
    <n v="1811.7"/>
    <n v="1824.8"/>
    <n v="1790.6"/>
    <n v="1794.9"/>
    <n v="106347877"/>
    <n v="3046.63"/>
    <x v="16"/>
    <x v="1"/>
    <s v="Wed"/>
    <s v="Oct-2004"/>
    <s v=""/>
    <n v="-16.799999999999955"/>
    <n v="-9.2730584533862962E-3"/>
    <x v="0"/>
    <n v="-17.549999999999955"/>
    <n v="-9.6830257386410403E-3"/>
    <x v="1"/>
  </r>
  <r>
    <d v="2004-10-05T00:00:00"/>
    <n v="1805.85"/>
    <n v="1816.55"/>
    <n v="1798.6"/>
    <n v="1812.45"/>
    <n v="96076661"/>
    <n v="2683.17"/>
    <x v="16"/>
    <x v="1"/>
    <s v="Tue"/>
    <s v="Oct-2004"/>
    <s v=""/>
    <n v="6.6000000000001364"/>
    <n v="3.6547886037047025E-3"/>
    <x v="0"/>
    <n v="6.7999999999999545"/>
    <n v="3.765956857641267E-3"/>
    <x v="1"/>
  </r>
  <r>
    <d v="2004-10-04T00:00:00"/>
    <n v="1776.75"/>
    <n v="1813.9"/>
    <n v="1775.45"/>
    <n v="1805.65"/>
    <n v="94391831"/>
    <n v="2827.59"/>
    <x v="16"/>
    <x v="1"/>
    <s v="Mon"/>
    <s v="Oct-2004"/>
    <s v=""/>
    <n v="28.900000000000091"/>
    <n v="1.6265653580976553E-2"/>
    <x v="2"/>
    <n v="30.5"/>
    <n v="1.7181646621412274E-2"/>
    <x v="0"/>
  </r>
  <r>
    <d v="2004-10-01T00:00:00"/>
    <n v="1744.4"/>
    <n v="1778.65"/>
    <n v="1737.85"/>
    <n v="1775.15"/>
    <n v="95830753"/>
    <n v="2792.65"/>
    <x v="16"/>
    <x v="1"/>
    <s v="Fri"/>
    <s v="Oct-2004"/>
    <s v=""/>
    <n v="30.75"/>
    <n v="1.7627837651914696E-2"/>
    <x v="2"/>
    <n v="29.650000000000091"/>
    <n v="1.698653680893732E-2"/>
    <x v="0"/>
  </r>
  <r>
    <d v="2004-09-30T00:00:00"/>
    <n v="1728.3"/>
    <n v="1748.2"/>
    <n v="1728.2"/>
    <n v="1745.5"/>
    <n v="125084761"/>
    <n v="3497.3"/>
    <x v="16"/>
    <x v="2"/>
    <s v="Thu"/>
    <s v="Sep-2004"/>
    <s v="Expiry"/>
    <n v="17.200000000000045"/>
    <n v="9.9519759301047537E-3"/>
    <x v="0"/>
    <n v="17.549999999999955"/>
    <n v="1.0156543881478025E-2"/>
    <x v="0"/>
  </r>
  <r>
    <d v="2004-09-29T00:00:00"/>
    <n v="1700.55"/>
    <n v="1730.3"/>
    <n v="1695.7"/>
    <n v="1727.95"/>
    <n v="144119600"/>
    <n v="3062.45"/>
    <x v="16"/>
    <x v="2"/>
    <s v="Wed"/>
    <s v="Sep-2004"/>
    <s v=""/>
    <n v="27.400000000000091"/>
    <n v="1.6112434212460728E-2"/>
    <x v="2"/>
    <n v="27.700000000000045"/>
    <n v="1.6291721805616846E-2"/>
    <x v="0"/>
  </r>
  <r>
    <d v="2004-09-28T00:00:00"/>
    <n v="1717.45"/>
    <n v="1717.9"/>
    <n v="1697.4"/>
    <n v="1700.25"/>
    <n v="98870177"/>
    <n v="2337.5"/>
    <x v="16"/>
    <x v="2"/>
    <s v="Tue"/>
    <s v="Sep-2004"/>
    <s v=""/>
    <n v="-17.200000000000045"/>
    <n v="-1.0014847593816441E-2"/>
    <x v="2"/>
    <n v="-17.25"/>
    <n v="-1.0043668122270743E-2"/>
    <x v="0"/>
  </r>
  <r>
    <d v="2004-09-27T00:00:00"/>
    <n v="1722.4"/>
    <n v="1726.15"/>
    <n v="1707.95"/>
    <n v="1717.5"/>
    <n v="81158865"/>
    <n v="2082"/>
    <x v="16"/>
    <x v="2"/>
    <s v="Mon"/>
    <s v="Sep-2004"/>
    <s v=""/>
    <n v="-4.9000000000000909"/>
    <n v="-2.8448676265676329E-3"/>
    <x v="0"/>
    <n v="-5"/>
    <n v="-2.9027576197387518E-3"/>
    <x v="1"/>
  </r>
  <r>
    <d v="2004-09-24T00:00:00"/>
    <n v="1726.15"/>
    <n v="1736.9"/>
    <n v="1717.2"/>
    <n v="1722.5"/>
    <n v="101667012"/>
    <n v="2558.88"/>
    <x v="16"/>
    <x v="2"/>
    <s v="Fri"/>
    <s v="Sep-2004"/>
    <s v=""/>
    <n v="-3.6500000000000909"/>
    <n v="-2.1145323407583878E-3"/>
    <x v="0"/>
    <n v="-3.6500000000000909"/>
    <n v="-2.1145323407583878E-3"/>
    <x v="1"/>
  </r>
  <r>
    <d v="2004-09-23T00:00:00"/>
    <n v="1753.1"/>
    <n v="1753.15"/>
    <n v="1723.4"/>
    <n v="1726.15"/>
    <n v="142285668"/>
    <n v="3312.3"/>
    <x v="16"/>
    <x v="2"/>
    <s v="Thu"/>
    <s v="Sep-2004"/>
    <s v="Expiry"/>
    <n v="-26.949999999999818"/>
    <n v="-1.5372768239119171E-2"/>
    <x v="2"/>
    <n v="-27.75"/>
    <n v="-1.5821882661497234E-2"/>
    <x v="0"/>
  </r>
  <r>
    <d v="2004-09-22T00:00:00"/>
    <n v="1749.75"/>
    <n v="1760.8"/>
    <n v="1736.3"/>
    <n v="1753.9"/>
    <n v="123805174"/>
    <n v="3369.28"/>
    <x v="16"/>
    <x v="2"/>
    <s v="Wed"/>
    <s v="Sep-2004"/>
    <s v=""/>
    <n v="4.1500000000000909"/>
    <n v="2.3717673953422436E-3"/>
    <x v="0"/>
    <n v="3.7000000000000455"/>
    <n v="2.1140441092446839E-3"/>
    <x v="1"/>
  </r>
  <r>
    <d v="2004-09-21T00:00:00"/>
    <n v="1728.75"/>
    <n v="1753"/>
    <n v="1724.7"/>
    <n v="1750.2"/>
    <n v="122449459"/>
    <n v="3157.29"/>
    <x v="16"/>
    <x v="2"/>
    <s v="Tue"/>
    <s v="Sep-2004"/>
    <s v=""/>
    <n v="21.450000000000045"/>
    <n v="1.2407809110629093E-2"/>
    <x v="2"/>
    <n v="21.400000000000091"/>
    <n v="1.237852845904679E-2"/>
    <x v="0"/>
  </r>
  <r>
    <d v="2004-09-20T00:00:00"/>
    <n v="1734.05"/>
    <n v="1741.55"/>
    <n v="1725.3"/>
    <n v="1728.8"/>
    <n v="132546554"/>
    <n v="3119.04"/>
    <x v="16"/>
    <x v="2"/>
    <s v="Mon"/>
    <s v="Sep-2004"/>
    <s v=""/>
    <n v="-5.25"/>
    <n v="-3.0275943600242207E-3"/>
    <x v="0"/>
    <n v="-4.8500000000001364"/>
    <n v="-2.797565829319722E-3"/>
    <x v="1"/>
  </r>
  <r>
    <d v="2004-09-17T00:00:00"/>
    <n v="1702.7"/>
    <n v="1736.4"/>
    <n v="1702.7"/>
    <n v="1733.65"/>
    <n v="159703813"/>
    <n v="3302.78"/>
    <x v="16"/>
    <x v="2"/>
    <s v="Fri"/>
    <s v="Sep-2004"/>
    <s v=""/>
    <n v="30.950000000000045"/>
    <n v="1.8177012979385707E-2"/>
    <x v="2"/>
    <n v="27.950000000000045"/>
    <n v="1.6386234390572813E-2"/>
    <x v="0"/>
  </r>
  <r>
    <d v="2004-09-16T00:00:00"/>
    <n v="1683.6"/>
    <n v="1708"/>
    <n v="1677.35"/>
    <n v="1705.7"/>
    <n v="139089131"/>
    <n v="2642.31"/>
    <x v="16"/>
    <x v="2"/>
    <s v="Thu"/>
    <s v="Sep-2004"/>
    <s v="Expiry"/>
    <n v="22.100000000000136"/>
    <n v="1.3126633404609253E-2"/>
    <x v="2"/>
    <n v="22.5"/>
    <n v="1.3367395437262357E-2"/>
    <x v="0"/>
  </r>
  <r>
    <d v="2004-09-15T00:00:00"/>
    <n v="1685.7"/>
    <n v="1694.45"/>
    <n v="1675.85"/>
    <n v="1683.2"/>
    <n v="104918054"/>
    <n v="2971.55"/>
    <x v="16"/>
    <x v="2"/>
    <s v="Wed"/>
    <s v="Sep-2004"/>
    <s v=""/>
    <n v="-2.5"/>
    <n v="-1.4830634157916593E-3"/>
    <x v="0"/>
    <n v="-2.3499999999999091"/>
    <n v="-1.394203672391747E-3"/>
    <x v="1"/>
  </r>
  <r>
    <d v="2004-09-14T00:00:00"/>
    <n v="1675.2"/>
    <n v="1686.8"/>
    <n v="1668.45"/>
    <n v="1685.55"/>
    <n v="90528039"/>
    <n v="2905.73"/>
    <x v="16"/>
    <x v="2"/>
    <s v="Tue"/>
    <s v="Sep-2004"/>
    <s v=""/>
    <n v="10.349999999999909"/>
    <n v="6.1783667621775956E-3"/>
    <x v="0"/>
    <n v="10.349999999999909"/>
    <n v="6.1783667621775956E-3"/>
    <x v="1"/>
  </r>
  <r>
    <d v="2004-09-13T00:00:00"/>
    <n v="1668.25"/>
    <n v="1681.75"/>
    <n v="1668.05"/>
    <n v="1675.2"/>
    <n v="81533998"/>
    <n v="2356.7199999999998"/>
    <x v="16"/>
    <x v="2"/>
    <s v="Mon"/>
    <s v="Sep-2004"/>
    <s v=""/>
    <n v="6.9500000000000455"/>
    <n v="4.1660422598531668E-3"/>
    <x v="0"/>
    <n v="6.4500000000000455"/>
    <n v="3.86516853932587E-3"/>
    <x v="1"/>
  </r>
  <r>
    <d v="2004-09-10T00:00:00"/>
    <n v="1649.45"/>
    <n v="1670.95"/>
    <n v="1642.35"/>
    <n v="1668.75"/>
    <n v="78599722"/>
    <n v="2245.1999999999998"/>
    <x v="16"/>
    <x v="2"/>
    <s v="Fri"/>
    <s v="Sep-2004"/>
    <s v=""/>
    <n v="19.299999999999955"/>
    <n v="1.1700869986965325E-2"/>
    <x v="2"/>
    <n v="19.75"/>
    <n v="1.1976955730745907E-2"/>
    <x v="0"/>
  </r>
  <r>
    <d v="2004-09-09T00:00:00"/>
    <n v="1656.25"/>
    <n v="1662.4"/>
    <n v="1640.25"/>
    <n v="1649"/>
    <n v="86876535"/>
    <n v="2271.5100000000002"/>
    <x v="16"/>
    <x v="2"/>
    <s v="Thu"/>
    <s v="Sep-2004"/>
    <s v="Expiry"/>
    <n v="-7.25"/>
    <n v="-4.3773584905660379E-3"/>
    <x v="0"/>
    <n v="-7.25"/>
    <n v="-4.3773584905660379E-3"/>
    <x v="1"/>
  </r>
  <r>
    <d v="2004-09-08T00:00:00"/>
    <n v="1650.6"/>
    <n v="1658.85"/>
    <n v="1648.25"/>
    <n v="1656.25"/>
    <n v="75592478"/>
    <n v="2109.73"/>
    <x v="16"/>
    <x v="2"/>
    <s v="Wed"/>
    <s v="Sep-2004"/>
    <s v=""/>
    <n v="5.6500000000000909"/>
    <n v="3.4229976978069135E-3"/>
    <x v="0"/>
    <n v="6.0999999999999091"/>
    <n v="3.6966336393660631E-3"/>
    <x v="1"/>
  </r>
  <r>
    <d v="2004-09-07T00:00:00"/>
    <n v="1643.95"/>
    <n v="1653.15"/>
    <n v="1641.8"/>
    <n v="1650.15"/>
    <n v="73203629"/>
    <n v="2043.04"/>
    <x v="16"/>
    <x v="2"/>
    <s v="Tue"/>
    <s v="Sep-2004"/>
    <s v=""/>
    <n v="6.2000000000000455"/>
    <n v="3.7714042397883423E-3"/>
    <x v="0"/>
    <n v="6.1500000000000909"/>
    <n v="3.7408759124088146E-3"/>
    <x v="1"/>
  </r>
  <r>
    <d v="2004-09-06T00:00:00"/>
    <n v="1634.6"/>
    <n v="1649.15"/>
    <n v="1634.45"/>
    <n v="1644"/>
    <n v="68876077"/>
    <n v="1845.01"/>
    <x v="16"/>
    <x v="2"/>
    <s v="Mon"/>
    <s v="Sep-2004"/>
    <s v=""/>
    <n v="9.4000000000000909"/>
    <n v="5.7506423589869637E-3"/>
    <x v="0"/>
    <n v="9.9000000000000909"/>
    <n v="6.0583807600514605E-3"/>
    <x v="1"/>
  </r>
  <r>
    <d v="2004-09-03T00:00:00"/>
    <n v="1629.65"/>
    <n v="1636.1"/>
    <n v="1622.1"/>
    <n v="1634.1"/>
    <n v="81209846"/>
    <n v="2064.5"/>
    <x v="16"/>
    <x v="2"/>
    <s v="Fri"/>
    <s v="Sep-2004"/>
    <s v=""/>
    <n v="4.4499999999998181"/>
    <n v="2.7306476850856428E-3"/>
    <x v="0"/>
    <n v="4.7999999999999545"/>
    <n v="2.9460504511139474E-3"/>
    <x v="1"/>
  </r>
  <r>
    <d v="2004-09-02T00:00:00"/>
    <n v="1635.5"/>
    <n v="1641.25"/>
    <n v="1619.9"/>
    <n v="1629.3"/>
    <n v="73762856"/>
    <n v="2109.39"/>
    <x v="16"/>
    <x v="2"/>
    <s v="Thu"/>
    <s v="Sep-2004"/>
    <s v="Expiry"/>
    <n v="-6.2000000000000455"/>
    <n v="-3.7908896361969094E-3"/>
    <x v="0"/>
    <n v="-6.1500000000000909"/>
    <n v="-3.7604329083738976E-3"/>
    <x v="1"/>
  </r>
  <r>
    <d v="2004-09-01T00:00:00"/>
    <n v="1631.7"/>
    <n v="1640.55"/>
    <n v="1631.1"/>
    <n v="1635.45"/>
    <n v="80868524"/>
    <n v="1886.89"/>
    <x v="16"/>
    <x v="2"/>
    <s v="Wed"/>
    <s v="Sep-2004"/>
    <s v=""/>
    <n v="3.75"/>
    <n v="2.2982165839308694E-3"/>
    <x v="0"/>
    <n v="3.7000000000000455"/>
    <n v="2.2675042132679919E-3"/>
    <x v="1"/>
  </r>
  <r>
    <d v="2004-08-31T00:00:00"/>
    <n v="1628.5"/>
    <n v="1634.8"/>
    <n v="1618.3"/>
    <n v="1631.75"/>
    <n v="92193309"/>
    <n v="2025.51"/>
    <x v="16"/>
    <x v="3"/>
    <s v="Tue"/>
    <s v="Aug-2004"/>
    <s v=""/>
    <n v="3.25"/>
    <n v="1.9957015658581515E-3"/>
    <x v="0"/>
    <n v="3.2999999999999545"/>
    <n v="2.0264668856888172E-3"/>
    <x v="1"/>
  </r>
  <r>
    <d v="2004-08-30T00:00:00"/>
    <n v="1609.45"/>
    <n v="1629.9"/>
    <n v="1609.2"/>
    <n v="1628.45"/>
    <n v="62840641"/>
    <n v="1757.61"/>
    <x v="16"/>
    <x v="3"/>
    <s v="Mon"/>
    <s v="Aug-2004"/>
    <s v=""/>
    <n v="19"/>
    <n v="1.1805275093976202E-2"/>
    <x v="2"/>
    <n v="19.450000000000045"/>
    <n v="1.2088253573648258E-2"/>
    <x v="0"/>
  </r>
  <r>
    <d v="2004-08-27T00:00:00"/>
    <n v="1610.85"/>
    <n v="1617.25"/>
    <n v="1600.15"/>
    <n v="1609"/>
    <n v="66373587"/>
    <n v="1932.14"/>
    <x v="16"/>
    <x v="3"/>
    <s v="Fri"/>
    <s v="Aug-2004"/>
    <s v=""/>
    <n v="-1.8499999999999091"/>
    <n v="-1.1484619921159071E-3"/>
    <x v="0"/>
    <n v="-1.75"/>
    <n v="-1.0864504112990843E-3"/>
    <x v="1"/>
  </r>
  <r>
    <d v="2004-08-26T00:00:00"/>
    <n v="1595.75"/>
    <n v="1613.25"/>
    <n v="1593.45"/>
    <n v="1610.75"/>
    <n v="96018805"/>
    <n v="2752.72"/>
    <x v="16"/>
    <x v="3"/>
    <s v="Thu"/>
    <s v="Aug-2004"/>
    <s v="Expiry"/>
    <n v="15"/>
    <n v="9.3999686667711104E-3"/>
    <x v="0"/>
    <n v="15.049999999999955"/>
    <n v="9.4315974180610111E-3"/>
    <x v="1"/>
  </r>
  <r>
    <d v="2004-08-25T00:00:00"/>
    <n v="1592.2"/>
    <n v="1598.55"/>
    <n v="1586.35"/>
    <n v="1595.7"/>
    <n v="70779892"/>
    <n v="2018.74"/>
    <x v="16"/>
    <x v="3"/>
    <s v="Wed"/>
    <s v="Aug-2004"/>
    <s v=""/>
    <n v="3.5"/>
    <n v="2.1982163044843611E-3"/>
    <x v="0"/>
    <n v="4.1000000000001364"/>
    <n v="2.576024126665077E-3"/>
    <x v="1"/>
  </r>
  <r>
    <d v="2004-08-24T00:00:00"/>
    <n v="1578.2"/>
    <n v="1597.9"/>
    <n v="1578.05"/>
    <n v="1591.6"/>
    <n v="94198546"/>
    <n v="2380.67"/>
    <x v="16"/>
    <x v="3"/>
    <s v="Tue"/>
    <s v="Aug-2004"/>
    <s v=""/>
    <n v="13.399999999999864"/>
    <n v="8.4906855911797384E-3"/>
    <x v="0"/>
    <n v="13.399999999999864"/>
    <n v="8.4906855911797384E-3"/>
    <x v="1"/>
  </r>
  <r>
    <d v="2004-08-23T00:00:00"/>
    <n v="1590.9"/>
    <n v="1595.55"/>
    <n v="1573.7"/>
    <n v="1578.2"/>
    <n v="128548070"/>
    <n v="2626.53"/>
    <x v="16"/>
    <x v="3"/>
    <s v="Mon"/>
    <s v="Aug-2004"/>
    <s v=""/>
    <n v="-12.700000000000045"/>
    <n v="-7.9829027594443686E-3"/>
    <x v="0"/>
    <n v="-12.149999999999864"/>
    <n v="-7.6398277108811674E-3"/>
    <x v="1"/>
  </r>
  <r>
    <d v="2004-08-20T00:00:00"/>
    <n v="1609.2"/>
    <n v="1610.6"/>
    <n v="1584.05"/>
    <n v="1590.35"/>
    <n v="108919261"/>
    <n v="2516.87"/>
    <x v="16"/>
    <x v="3"/>
    <s v="Fri"/>
    <s v="Aug-2004"/>
    <s v=""/>
    <n v="-18.850000000000136"/>
    <n v="-1.1713895103156933E-2"/>
    <x v="2"/>
    <n v="-18.850000000000136"/>
    <n v="-1.1713895103156933E-2"/>
    <x v="0"/>
  </r>
  <r>
    <d v="2004-08-19T00:00:00"/>
    <n v="1581.9"/>
    <n v="1612.5"/>
    <n v="1581.9"/>
    <n v="1609.2"/>
    <n v="111167429"/>
    <n v="2740.83"/>
    <x v="16"/>
    <x v="3"/>
    <s v="Thu"/>
    <s v="Aug-2004"/>
    <s v="Expiry"/>
    <n v="27.299999999999955"/>
    <n v="1.7257728048549182E-2"/>
    <x v="2"/>
    <n v="27.400000000000091"/>
    <n v="1.7322038184347004E-2"/>
    <x v="0"/>
  </r>
  <r>
    <d v="2004-08-18T00:00:00"/>
    <n v="1604.15"/>
    <n v="1604.15"/>
    <n v="1577.25"/>
    <n v="1581.8"/>
    <n v="105910219"/>
    <n v="2368.08"/>
    <x v="16"/>
    <x v="3"/>
    <s v="Wed"/>
    <s v="Aug-2004"/>
    <s v=""/>
    <n v="-22.350000000000136"/>
    <n v="-1.3932612286880986E-2"/>
    <x v="2"/>
    <n v="-22.549999999999955"/>
    <n v="-1.4055536510113103E-2"/>
    <x v="0"/>
  </r>
  <r>
    <d v="2004-08-17T00:00:00"/>
    <n v="1624"/>
    <n v="1628.45"/>
    <n v="1597.45"/>
    <n v="1604.35"/>
    <n v="139522764"/>
    <n v="2808.93"/>
    <x v="16"/>
    <x v="3"/>
    <s v="Tue"/>
    <s v="Aug-2004"/>
    <s v=""/>
    <n v="-19.650000000000091"/>
    <n v="-1.2099753694581336E-2"/>
    <x v="2"/>
    <n v="5.1999999999998181"/>
    <n v="3.2517274802237551E-3"/>
    <x v="1"/>
  </r>
  <r>
    <d v="2004-08-16T00:00:00"/>
    <n v="1597.5"/>
    <n v="1603.2"/>
    <n v="1582.35"/>
    <n v="1599.15"/>
    <n v="142520329"/>
    <n v="2664.7"/>
    <x v="16"/>
    <x v="3"/>
    <s v="Mon"/>
    <s v="Aug-2004"/>
    <s v=""/>
    <n v="1.6500000000000909"/>
    <n v="1.0328638497653152E-3"/>
    <x v="0"/>
    <n v="0.95000000000004547"/>
    <n v="5.9441872106122233E-4"/>
    <x v="1"/>
  </r>
  <r>
    <d v="2004-08-13T00:00:00"/>
    <n v="1598.2"/>
    <n v="1612.7"/>
    <n v="1591.6"/>
    <n v="1598.2"/>
    <n v="110483689"/>
    <n v="3019.8"/>
    <x v="16"/>
    <x v="3"/>
    <s v="Fri"/>
    <s v="Aug-2004"/>
    <s v=""/>
    <n v="0"/>
    <n v="0"/>
    <x v="9"/>
    <n v="-9"/>
    <n v="-5.5998008959681428E-3"/>
    <x v="1"/>
  </r>
  <r>
    <d v="2004-08-12T00:00:00"/>
    <n v="1624.3"/>
    <n v="1629.15"/>
    <n v="1599.5"/>
    <n v="1607.2"/>
    <n v="125121830"/>
    <n v="3015.95"/>
    <x v="16"/>
    <x v="3"/>
    <s v="Thu"/>
    <s v="Aug-2004"/>
    <s v="Expiry"/>
    <n v="-17.099999999999909"/>
    <n v="-1.0527611894354435E-2"/>
    <x v="2"/>
    <n v="-14.399999999999864"/>
    <n v="-8.8801184015786048E-3"/>
    <x v="1"/>
  </r>
  <r>
    <d v="2004-08-11T00:00:00"/>
    <n v="1652.1"/>
    <n v="1658.9"/>
    <n v="1616.85"/>
    <n v="1621.6"/>
    <n v="138797784"/>
    <n v="3404.88"/>
    <x v="16"/>
    <x v="3"/>
    <s v="Wed"/>
    <s v="Aug-2004"/>
    <s v=""/>
    <n v="-30.5"/>
    <n v="-1.8461352218388717E-2"/>
    <x v="2"/>
    <n v="-30.550000000000182"/>
    <n v="-1.849105710740561E-2"/>
    <x v="0"/>
  </r>
  <r>
    <d v="2004-08-10T00:00:00"/>
    <n v="1642.75"/>
    <n v="1656.6"/>
    <n v="1637.7"/>
    <n v="1652.15"/>
    <n v="120498596"/>
    <n v="3144.47"/>
    <x v="16"/>
    <x v="3"/>
    <s v="Tue"/>
    <s v="Aug-2004"/>
    <s v=""/>
    <n v="9.4000000000000909"/>
    <n v="5.7221123116725555E-3"/>
    <x v="0"/>
    <n v="9.5500000000001819"/>
    <n v="5.813953488372204E-3"/>
    <x v="1"/>
  </r>
  <r>
    <d v="2004-08-09T00:00:00"/>
    <n v="1633.25"/>
    <n v="1644.4"/>
    <n v="1617.05"/>
    <n v="1642.6"/>
    <n v="107649584"/>
    <n v="3014.48"/>
    <x v="16"/>
    <x v="3"/>
    <s v="Mon"/>
    <s v="Aug-2004"/>
    <s v=""/>
    <n v="9.3499999999999091"/>
    <n v="5.7247818766263028E-3"/>
    <x v="0"/>
    <n v="9.1999999999998181"/>
    <n v="5.6324231664012601E-3"/>
    <x v="1"/>
  </r>
  <r>
    <d v="2004-08-06T00:00:00"/>
    <n v="1654.85"/>
    <n v="1658.7"/>
    <n v="1626.7"/>
    <n v="1633.4"/>
    <n v="141536623"/>
    <n v="3540.65"/>
    <x v="16"/>
    <x v="3"/>
    <s v="Fri"/>
    <s v="Aug-2004"/>
    <s v=""/>
    <n v="-21.449999999999818"/>
    <n v="-1.2961899870078749E-2"/>
    <x v="2"/>
    <n v="-21.549999999999955"/>
    <n v="-1.3021541436297142E-2"/>
    <x v="0"/>
  </r>
  <r>
    <d v="2004-08-05T00:00:00"/>
    <n v="1626.4"/>
    <n v="1656.25"/>
    <n v="1626.4"/>
    <n v="1654.95"/>
    <n v="134331831"/>
    <n v="3137.55"/>
    <x v="16"/>
    <x v="3"/>
    <s v="Thu"/>
    <s v="Aug-2004"/>
    <s v="Expiry"/>
    <n v="28.549999999999955"/>
    <n v="1.7554107230693526E-2"/>
    <x v="2"/>
    <n v="28.400000000000091"/>
    <n v="1.7460268666810178E-2"/>
    <x v="0"/>
  </r>
  <r>
    <d v="2004-08-04T00:00:00"/>
    <n v="1631.3"/>
    <n v="1635.95"/>
    <n v="1618.2"/>
    <n v="1626.55"/>
    <n v="105081166"/>
    <n v="2911.92"/>
    <x v="16"/>
    <x v="3"/>
    <s v="Wed"/>
    <s v="Aug-2004"/>
    <s v=""/>
    <n v="-4.75"/>
    <n v="-2.911788144424692E-3"/>
    <x v="0"/>
    <n v="-4.0499999999999545"/>
    <n v="-2.483748313504204E-3"/>
    <x v="1"/>
  </r>
  <r>
    <d v="2004-08-03T00:00:00"/>
    <n v="1639.95"/>
    <n v="1648.35"/>
    <n v="1626.3"/>
    <n v="1630.6"/>
    <n v="135832403"/>
    <n v="3680.29"/>
    <x v="16"/>
    <x v="3"/>
    <s v="Tue"/>
    <s v="Aug-2004"/>
    <s v=""/>
    <n v="-9.3500000000001364"/>
    <n v="-5.7013933351627404E-3"/>
    <x v="0"/>
    <n v="-8.4500000000000455"/>
    <n v="-5.1554253988591228E-3"/>
    <x v="1"/>
  </r>
  <r>
    <d v="2004-08-02T00:00:00"/>
    <n v="1631.55"/>
    <n v="1643.8"/>
    <n v="1627.25"/>
    <n v="1639.05"/>
    <n v="96477681"/>
    <n v="2666.62"/>
    <x v="16"/>
    <x v="3"/>
    <s v="Mon"/>
    <s v="Aug-2004"/>
    <s v=""/>
    <n v="7.5"/>
    <n v="4.5968557506665441E-3"/>
    <x v="0"/>
    <n v="6.75"/>
    <n v="4.1352692519757402E-3"/>
    <x v="1"/>
  </r>
  <r>
    <d v="2004-07-30T00:00:00"/>
    <n v="1618.9"/>
    <n v="1638.7"/>
    <n v="1609.9"/>
    <n v="1632.3"/>
    <n v="150998622"/>
    <n v="3518.68"/>
    <x v="16"/>
    <x v="4"/>
    <s v="Fri"/>
    <s v="Jul-2004"/>
    <s v=""/>
    <n v="13.399999999999864"/>
    <n v="8.2772252764221777E-3"/>
    <x v="0"/>
    <n v="13.599999999999909"/>
    <n v="8.4018039167232401E-3"/>
    <x v="1"/>
  </r>
  <r>
    <d v="2004-07-29T00:00:00"/>
    <n v="1594.7"/>
    <n v="1624.3"/>
    <n v="1590.15"/>
    <n v="1618.7"/>
    <n v="167182154"/>
    <n v="3976.64"/>
    <x v="16"/>
    <x v="4"/>
    <s v="Thu"/>
    <s v="Jul-2004"/>
    <s v="Expiry"/>
    <n v="24"/>
    <n v="1.5049852636859597E-2"/>
    <x v="2"/>
    <n v="24.549999999999955"/>
    <n v="1.5400056456418752E-2"/>
    <x v="0"/>
  </r>
  <r>
    <d v="2004-07-28T00:00:00"/>
    <n v="1600.85"/>
    <n v="1609.45"/>
    <n v="1586.15"/>
    <n v="1594.15"/>
    <n v="147021678"/>
    <n v="3430.09"/>
    <x v="16"/>
    <x v="4"/>
    <s v="Wed"/>
    <s v="Jul-2004"/>
    <s v=""/>
    <n v="-6.6999999999998181"/>
    <n v="-4.1852765718211069E-3"/>
    <x v="0"/>
    <n v="-6.5999999999999091"/>
    <n v="-4.1230673121973507E-3"/>
    <x v="1"/>
  </r>
  <r>
    <d v="2004-07-27T00:00:00"/>
    <n v="1617.95"/>
    <n v="1629.35"/>
    <n v="1597.2"/>
    <n v="1600.75"/>
    <n v="167540739"/>
    <n v="3908.75"/>
    <x v="16"/>
    <x v="4"/>
    <s v="Tue"/>
    <s v="Jul-2004"/>
    <s v=""/>
    <n v="-17.200000000000045"/>
    <n v="-1.0630736425723937E-2"/>
    <x v="2"/>
    <n v="-17.25"/>
    <n v="-1.0661310259579728E-2"/>
    <x v="0"/>
  </r>
  <r>
    <d v="2004-07-26T00:00:00"/>
    <n v="1602.15"/>
    <n v="1620.35"/>
    <n v="1584.65"/>
    <n v="1618"/>
    <n v="138957185"/>
    <n v="3282.33"/>
    <x v="16"/>
    <x v="4"/>
    <s v="Mon"/>
    <s v="Jul-2004"/>
    <s v=""/>
    <n v="15.849999999999909"/>
    <n v="9.8929563399181783E-3"/>
    <x v="0"/>
    <n v="16.400000000000091"/>
    <n v="1.0239760239760297E-2"/>
    <x v="0"/>
  </r>
  <r>
    <d v="2004-07-23T00:00:00"/>
    <n v="1587.6"/>
    <n v="1610.85"/>
    <n v="1587.6"/>
    <n v="1601.6"/>
    <n v="152832431"/>
    <n v="3261.47"/>
    <x v="16"/>
    <x v="4"/>
    <s v="Fri"/>
    <s v="Jul-2004"/>
    <s v=""/>
    <n v="14"/>
    <n v="8.8183421516754863E-3"/>
    <x v="0"/>
    <n v="3.5"/>
    <n v="2.1901007446342535E-3"/>
    <x v="1"/>
  </r>
  <r>
    <d v="2004-07-22T00:00:00"/>
    <n v="1581.6"/>
    <n v="1609.55"/>
    <n v="1580.95"/>
    <n v="1598.1"/>
    <n v="170678158"/>
    <n v="3863.38"/>
    <x v="16"/>
    <x v="4"/>
    <s v="Thu"/>
    <s v="Jul-2004"/>
    <s v="Expiry"/>
    <n v="16.5"/>
    <n v="1.0432473444613051E-2"/>
    <x v="2"/>
    <n v="16.699999999999818"/>
    <n v="1.0560263058049713E-2"/>
    <x v="0"/>
  </r>
  <r>
    <d v="2004-07-21T00:00:00"/>
    <n v="1566.15"/>
    <n v="1600.7"/>
    <n v="1562.9"/>
    <n v="1581.4"/>
    <n v="112756067"/>
    <n v="2630.54"/>
    <x v="16"/>
    <x v="4"/>
    <s v="Wed"/>
    <s v="Jul-2004"/>
    <s v=""/>
    <n v="15.25"/>
    <n v="9.7372537751811757E-3"/>
    <x v="0"/>
    <n v="15.300000000000182"/>
    <n v="9.7694910925229441E-3"/>
    <x v="1"/>
  </r>
  <r>
    <d v="2004-07-20T00:00:00"/>
    <n v="1571.7"/>
    <n v="1581.05"/>
    <n v="1555.55"/>
    <n v="1566.1"/>
    <n v="121193509"/>
    <n v="2753.34"/>
    <x v="16"/>
    <x v="4"/>
    <s v="Tue"/>
    <s v="Jul-2004"/>
    <s v=""/>
    <n v="-5.6000000000001364"/>
    <n v="-3.5630209327480668E-3"/>
    <x v="0"/>
    <n v="-5.5"/>
    <n v="-3.4996182234665312E-3"/>
    <x v="1"/>
  </r>
  <r>
    <d v="2004-07-19T00:00:00"/>
    <n v="1559.2"/>
    <n v="1582.35"/>
    <n v="1556.55"/>
    <n v="1571.6"/>
    <n v="112369129"/>
    <n v="2731.76"/>
    <x v="16"/>
    <x v="4"/>
    <s v="Mon"/>
    <s v="Jul-2004"/>
    <s v=""/>
    <n v="12.399999999999864"/>
    <n v="7.9527963057977567E-3"/>
    <x v="0"/>
    <n v="12.799999999999955"/>
    <n v="8.2114447010520619E-3"/>
    <x v="1"/>
  </r>
  <r>
    <d v="2004-07-16T00:00:00"/>
    <n v="1538.15"/>
    <n v="1562"/>
    <n v="1533.65"/>
    <n v="1558.8"/>
    <n v="138318933"/>
    <n v="3143.87"/>
    <x v="16"/>
    <x v="4"/>
    <s v="Fri"/>
    <s v="Jul-2004"/>
    <s v=""/>
    <n v="20.649999999999864"/>
    <n v="1.3425218606767781E-2"/>
    <x v="2"/>
    <n v="19.399999999999864"/>
    <n v="1.2602312589320425E-2"/>
    <x v="0"/>
  </r>
  <r>
    <d v="2004-07-15T00:00:00"/>
    <n v="1523.1"/>
    <n v="1543.25"/>
    <n v="1517.8"/>
    <n v="1539.4"/>
    <n v="141173783"/>
    <n v="3092.33"/>
    <x v="16"/>
    <x v="4"/>
    <s v="Thu"/>
    <s v="Jul-2004"/>
    <s v="Expiry"/>
    <n v="16.300000000000182"/>
    <n v="1.0701858052655888E-2"/>
    <x v="2"/>
    <n v="16.650000000000091"/>
    <n v="1.0934165161714063E-2"/>
    <x v="0"/>
  </r>
  <r>
    <d v="2004-07-14T00:00:00"/>
    <n v="1535.1"/>
    <n v="1552.25"/>
    <n v="1519.35"/>
    <n v="1522.75"/>
    <n v="109996034"/>
    <n v="2906.68"/>
    <x v="16"/>
    <x v="4"/>
    <s v="Wed"/>
    <s v="Jul-2004"/>
    <s v=""/>
    <n v="-12.349999999999909"/>
    <n v="-8.0450784965148264E-3"/>
    <x v="0"/>
    <n v="-16.549999999999955"/>
    <n v="-1.0751640356005947E-2"/>
    <x v="0"/>
  </r>
  <r>
    <d v="2004-07-13T00:00:00"/>
    <n v="1560"/>
    <n v="1569.75"/>
    <n v="1530.6"/>
    <n v="1539.3"/>
    <n v="79361213"/>
    <n v="2291.9299999999998"/>
    <x v="16"/>
    <x v="4"/>
    <s v="Tue"/>
    <s v="Jul-2004"/>
    <s v=""/>
    <n v="-20.700000000000045"/>
    <n v="-1.3269230769230799E-2"/>
    <x v="2"/>
    <n v="-17.650000000000091"/>
    <n v="-1.1336266418317923E-2"/>
    <x v="0"/>
  </r>
  <r>
    <d v="2004-07-12T00:00:00"/>
    <n v="1548.6"/>
    <n v="1562.8"/>
    <n v="1537.7"/>
    <n v="1556.95"/>
    <n v="82414320"/>
    <n v="2231.79"/>
    <x v="16"/>
    <x v="4"/>
    <s v="Mon"/>
    <s v="Jul-2004"/>
    <s v=""/>
    <n v="8.3500000000001364"/>
    <n v="5.3919669378794631E-3"/>
    <x v="0"/>
    <n v="3.75"/>
    <n v="2.4143703322173577E-3"/>
    <x v="1"/>
  </r>
  <r>
    <d v="2004-07-09T00:00:00"/>
    <n v="1517.45"/>
    <n v="1557.75"/>
    <n v="1472.55"/>
    <n v="1553.2"/>
    <n v="104348113"/>
    <n v="2723.9"/>
    <x v="16"/>
    <x v="4"/>
    <s v="Fri"/>
    <s v="Jul-2004"/>
    <s v=""/>
    <n v="35.75"/>
    <n v="2.355926060166727E-2"/>
    <x v="1"/>
    <n v="35.049999999999955"/>
    <n v="2.3087310213088266E-2"/>
    <x v="2"/>
  </r>
  <r>
    <d v="2004-07-08T00:00:00"/>
    <n v="1567.25"/>
    <n v="1586.55"/>
    <n v="1504.5"/>
    <n v="1518.15"/>
    <n v="204439801"/>
    <n v="5071.51"/>
    <x v="16"/>
    <x v="4"/>
    <s v="Thu"/>
    <s v="Jul-2004"/>
    <s v="Expiry"/>
    <n v="-49.099999999999909"/>
    <n v="-3.1328760567873606E-2"/>
    <x v="3"/>
    <n v="-48.649999999999864"/>
    <n v="-3.1050548889456131E-2"/>
    <x v="3"/>
  </r>
  <r>
    <d v="2004-07-07T00:00:00"/>
    <n v="1558.05"/>
    <n v="1578.5"/>
    <n v="1551.35"/>
    <n v="1566.8"/>
    <n v="159590341"/>
    <n v="4030.35"/>
    <x v="16"/>
    <x v="4"/>
    <s v="Wed"/>
    <s v="Jul-2004"/>
    <s v=""/>
    <n v="8.75"/>
    <n v="5.6159943519142521E-3"/>
    <x v="0"/>
    <n v="8.5499999999999545"/>
    <n v="5.4869244344617069E-3"/>
    <x v="1"/>
  </r>
  <r>
    <d v="2004-07-06T00:00:00"/>
    <n v="1526.65"/>
    <n v="1561"/>
    <n v="1524.15"/>
    <n v="1558.25"/>
    <n v="131317837"/>
    <n v="3127.59"/>
    <x v="16"/>
    <x v="4"/>
    <s v="Tue"/>
    <s v="Jul-2004"/>
    <s v=""/>
    <n v="31.599999999999909"/>
    <n v="2.0698915927029712E-2"/>
    <x v="1"/>
    <n v="31.400000000000091"/>
    <n v="2.0565215967514879E-2"/>
    <x v="2"/>
  </r>
  <r>
    <d v="2004-07-05T00:00:00"/>
    <n v="1537.55"/>
    <n v="1546"/>
    <n v="1522.9"/>
    <n v="1526.85"/>
    <n v="101154967"/>
    <n v="2575.44"/>
    <x v="16"/>
    <x v="4"/>
    <s v="Mon"/>
    <s v="Jul-2004"/>
    <s v=""/>
    <n v="-10.700000000000045"/>
    <n v="-6.9591232805437516E-3"/>
    <x v="0"/>
    <n v="-10.650000000000091"/>
    <n v="-6.926829268292742E-3"/>
    <x v="1"/>
  </r>
  <r>
    <d v="2004-07-02T00:00:00"/>
    <n v="1537.05"/>
    <n v="1547.65"/>
    <n v="1516.15"/>
    <n v="1537.5"/>
    <n v="127491075"/>
    <n v="3427.55"/>
    <x v="16"/>
    <x v="4"/>
    <s v="Fri"/>
    <s v="Jul-2004"/>
    <s v=""/>
    <n v="0.45000000000004547"/>
    <n v="2.927686152044797E-4"/>
    <x v="0"/>
    <n v="0.29999999999995453"/>
    <n v="1.951600312255754E-4"/>
    <x v="1"/>
  </r>
  <r>
    <d v="2004-07-01T00:00:00"/>
    <n v="1506.65"/>
    <n v="1539.15"/>
    <n v="1504.55"/>
    <n v="1537.2"/>
    <n v="113007107"/>
    <n v="3317.12"/>
    <x v="16"/>
    <x v="4"/>
    <s v="Thu"/>
    <s v="Jul-2004"/>
    <s v="Expiry"/>
    <n v="30.549999999999955"/>
    <n v="2.0276772973152328E-2"/>
    <x v="1"/>
    <n v="31.600000000000136"/>
    <n v="2.0988310308182875E-2"/>
    <x v="2"/>
  </r>
  <r>
    <d v="2004-06-30T00:00:00"/>
    <n v="1518.7"/>
    <n v="1532.15"/>
    <n v="1501.7"/>
    <n v="1505.6"/>
    <n v="132032819"/>
    <n v="3528.42"/>
    <x v="16"/>
    <x v="5"/>
    <s v="Wed"/>
    <s v="Jun-2004"/>
    <s v=""/>
    <n v="-13.100000000000136"/>
    <n v="-8.6257983801936756E-3"/>
    <x v="0"/>
    <n v="-12.700000000000045"/>
    <n v="-8.3646183231245782E-3"/>
    <x v="1"/>
  </r>
  <r>
    <d v="2004-06-29T00:00:00"/>
    <n v="1514.35"/>
    <n v="1528.5"/>
    <n v="1503.3"/>
    <n v="1518.3"/>
    <n v="135420339"/>
    <n v="3739.42"/>
    <x v="16"/>
    <x v="5"/>
    <s v="Tue"/>
    <s v="Jun-2004"/>
    <s v=""/>
    <n v="3.9500000000000455"/>
    <n v="2.6083798329316508E-3"/>
    <x v="0"/>
    <n v="3.9500000000000455"/>
    <n v="2.6083798329316508E-3"/>
    <x v="1"/>
  </r>
  <r>
    <d v="2004-06-28T00:00:00"/>
    <n v="1488.6"/>
    <n v="1516.95"/>
    <n v="1488.6"/>
    <n v="1514.35"/>
    <n v="127919681"/>
    <n v="3082.24"/>
    <x v="16"/>
    <x v="5"/>
    <s v="Mon"/>
    <s v="Jun-2004"/>
    <s v=""/>
    <n v="25.75"/>
    <n v="1.7298132473465001E-2"/>
    <x v="2"/>
    <n v="25.849999999999909"/>
    <n v="1.7366476318441324E-2"/>
    <x v="0"/>
  </r>
  <r>
    <d v="2004-06-25T00:00:00"/>
    <n v="1471.5"/>
    <n v="1494"/>
    <n v="1459.55"/>
    <n v="1488.5"/>
    <n v="148717352"/>
    <n v="3377.37"/>
    <x v="16"/>
    <x v="5"/>
    <s v="Fri"/>
    <s v="Jun-2004"/>
    <s v=""/>
    <n v="17"/>
    <n v="1.1552837240910635E-2"/>
    <x v="2"/>
    <n v="17.75"/>
    <n v="1.2068672446030937E-2"/>
    <x v="0"/>
  </r>
  <r>
    <d v="2004-06-24T00:00:00"/>
    <n v="1445.35"/>
    <n v="1474.3"/>
    <n v="1437.9"/>
    <n v="1470.75"/>
    <n v="136457145"/>
    <n v="4306.05"/>
    <x v="16"/>
    <x v="5"/>
    <s v="Thu"/>
    <s v="Jun-2004"/>
    <s v="Expiry"/>
    <n v="25.400000000000091"/>
    <n v="1.7573598090427987E-2"/>
    <x v="2"/>
    <n v="24.650000000000091"/>
    <n v="1.7045847451766884E-2"/>
    <x v="0"/>
  </r>
  <r>
    <d v="2004-06-23T00:00:00"/>
    <n v="1474.8"/>
    <n v="1481.45"/>
    <n v="1442.55"/>
    <n v="1446.1"/>
    <n v="102698050"/>
    <n v="3358.19"/>
    <x v="16"/>
    <x v="5"/>
    <s v="Wed"/>
    <s v="Jun-2004"/>
    <s v=""/>
    <n v="-28.700000000000045"/>
    <n v="-1.9460265798752405E-2"/>
    <x v="2"/>
    <n v="-28.600000000000136"/>
    <n v="-1.9393775005085871E-2"/>
    <x v="0"/>
  </r>
  <r>
    <d v="2004-06-22T00:00:00"/>
    <n v="1482.85"/>
    <n v="1489.6"/>
    <n v="1467.65"/>
    <n v="1474.7"/>
    <n v="90058699"/>
    <n v="2982.61"/>
    <x v="16"/>
    <x v="5"/>
    <s v="Tue"/>
    <s v="Jun-2004"/>
    <s v=""/>
    <n v="-8.1499999999998636"/>
    <n v="-5.4961729102740425E-3"/>
    <x v="0"/>
    <n v="-7.2999999999999545"/>
    <n v="-4.9257759784075263E-3"/>
    <x v="1"/>
  </r>
  <r>
    <d v="2004-06-21T00:00:00"/>
    <n v="1490.75"/>
    <n v="1499.8"/>
    <n v="1478.85"/>
    <n v="1482"/>
    <n v="80291533"/>
    <n v="2748.07"/>
    <x v="16"/>
    <x v="5"/>
    <s v="Mon"/>
    <s v="Jun-2004"/>
    <s v=""/>
    <n v="-8.75"/>
    <n v="-5.8695287606909275E-3"/>
    <x v="0"/>
    <n v="-9.2000000000000455"/>
    <n v="-6.1695278969957383E-3"/>
    <x v="1"/>
  </r>
  <r>
    <d v="2004-06-18T00:00:00"/>
    <n v="1511.95"/>
    <n v="1515.05"/>
    <n v="1485.05"/>
    <n v="1491.2"/>
    <n v="89863436"/>
    <n v="3018.17"/>
    <x v="16"/>
    <x v="5"/>
    <s v="Fri"/>
    <s v="Jun-2004"/>
    <s v=""/>
    <n v="-20.75"/>
    <n v="-1.3723998809484441E-2"/>
    <x v="2"/>
    <n v="-20.849999999999909"/>
    <n v="-1.3789226546741119E-2"/>
    <x v="0"/>
  </r>
  <r>
    <d v="2004-06-17T00:00:00"/>
    <n v="1494.7"/>
    <n v="1519.2"/>
    <n v="1482.2"/>
    <n v="1512.05"/>
    <n v="88057448"/>
    <n v="2804.31"/>
    <x v="16"/>
    <x v="5"/>
    <s v="Thu"/>
    <s v="Jun-2004"/>
    <s v="Expiry"/>
    <n v="17.349999999999909"/>
    <n v="1.1607680470997464E-2"/>
    <x v="2"/>
    <n v="17.299999999999955"/>
    <n v="1.1573841779561769E-2"/>
    <x v="0"/>
  </r>
  <r>
    <d v="2004-06-16T00:00:00"/>
    <n v="1500.95"/>
    <n v="1525.2"/>
    <n v="1490.45"/>
    <n v="1494.75"/>
    <n v="88673485"/>
    <n v="2757.74"/>
    <x v="16"/>
    <x v="5"/>
    <s v="Wed"/>
    <s v="Jun-2004"/>
    <s v=""/>
    <n v="-6.2000000000000455"/>
    <n v="-4.1307172124321568E-3"/>
    <x v="0"/>
    <n v="-6.25"/>
    <n v="-4.1638907395069955E-3"/>
    <x v="1"/>
  </r>
  <r>
    <d v="2004-06-15T00:00:00"/>
    <n v="1481.45"/>
    <n v="1507.85"/>
    <n v="1481"/>
    <n v="1501"/>
    <n v="97738521"/>
    <n v="2967.28"/>
    <x v="16"/>
    <x v="5"/>
    <s v="Tue"/>
    <s v="Jun-2004"/>
    <s v=""/>
    <n v="19.549999999999955"/>
    <n v="1.3196530426271526E-2"/>
    <x v="2"/>
    <n v="19.650000000000091"/>
    <n v="1.3264927262294592E-2"/>
    <x v="0"/>
  </r>
  <r>
    <d v="2004-06-14T00:00:00"/>
    <n v="1508.15"/>
    <n v="1509.6"/>
    <n v="1474.65"/>
    <n v="1481.35"/>
    <n v="96831363"/>
    <n v="2815.43"/>
    <x v="16"/>
    <x v="5"/>
    <s v="Mon"/>
    <s v="Jun-2004"/>
    <s v=""/>
    <n v="-26.800000000000182"/>
    <n v="-1.7770115704671404E-2"/>
    <x v="2"/>
    <n v="-27.100000000000136"/>
    <n v="-1.7965461235042682E-2"/>
    <x v="0"/>
  </r>
  <r>
    <d v="2004-06-11T00:00:00"/>
    <n v="1544.95"/>
    <n v="1547.4"/>
    <n v="1504.8"/>
    <n v="1508.45"/>
    <n v="85740531"/>
    <n v="2765.35"/>
    <x v="16"/>
    <x v="5"/>
    <s v="Fri"/>
    <s v="Jun-2004"/>
    <s v=""/>
    <n v="-36.5"/>
    <n v="-2.362536004401437E-2"/>
    <x v="1"/>
    <n v="-36.299999999999955"/>
    <n v="-2.3498948049846223E-2"/>
    <x v="2"/>
  </r>
  <r>
    <d v="2004-06-10T00:00:00"/>
    <n v="1547.7"/>
    <n v="1552.75"/>
    <n v="1535"/>
    <n v="1544.75"/>
    <n v="78627977"/>
    <n v="2502.91"/>
    <x v="16"/>
    <x v="5"/>
    <s v="Thu"/>
    <s v="Jun-2004"/>
    <s v="Expiry"/>
    <n v="-2.9500000000000455"/>
    <n v="-1.9060541448601444E-3"/>
    <x v="0"/>
    <n v="-3.5499999999999545"/>
    <n v="-2.2928373054317344E-3"/>
    <x v="1"/>
  </r>
  <r>
    <d v="2004-06-09T00:00:00"/>
    <n v="1550.45"/>
    <n v="1561.6"/>
    <n v="1541.6"/>
    <n v="1548.3"/>
    <n v="93462741"/>
    <n v="3018.55"/>
    <x v="16"/>
    <x v="5"/>
    <s v="Wed"/>
    <s v="Jun-2004"/>
    <s v=""/>
    <n v="-2.1500000000000909"/>
    <n v="-1.38669418555909E-3"/>
    <x v="0"/>
    <n v="-2.25"/>
    <n v="-1.4510979974847636E-3"/>
    <x v="1"/>
  </r>
  <r>
    <d v="2004-06-08T00:00:00"/>
    <n v="1542.6"/>
    <n v="1557"/>
    <n v="1526.45"/>
    <n v="1550.55"/>
    <n v="91169729"/>
    <n v="2982.37"/>
    <x v="16"/>
    <x v="5"/>
    <s v="Tue"/>
    <s v="Jun-2004"/>
    <s v=""/>
    <n v="7.9500000000000455"/>
    <n v="5.153636717230679E-3"/>
    <x v="0"/>
    <n v="8"/>
    <n v="5.1862176266571584E-3"/>
    <x v="1"/>
  </r>
  <r>
    <d v="2004-06-07T00:00:00"/>
    <n v="1521.6"/>
    <n v="1557.5"/>
    <n v="1521.6"/>
    <n v="1542.55"/>
    <n v="105183587"/>
    <n v="3253.18"/>
    <x v="16"/>
    <x v="5"/>
    <s v="Mon"/>
    <s v="Jun-2004"/>
    <s v=""/>
    <n v="20.950000000000045"/>
    <n v="1.3768401682439568E-2"/>
    <x v="2"/>
    <n v="21.450000000000045"/>
    <n v="1.4101636973243079E-2"/>
    <x v="0"/>
  </r>
  <r>
    <d v="2004-06-04T00:00:00"/>
    <n v="1494.85"/>
    <n v="1527"/>
    <n v="1480.8"/>
    <n v="1521.1"/>
    <n v="106871617"/>
    <n v="3176.73"/>
    <x v="16"/>
    <x v="5"/>
    <s v="Fri"/>
    <s v="Jun-2004"/>
    <s v=""/>
    <n v="26.25"/>
    <n v="1.7560290330133458E-2"/>
    <x v="2"/>
    <n v="26"/>
    <n v="1.7390141127683768E-2"/>
    <x v="0"/>
  </r>
  <r>
    <d v="2004-06-03T00:00:00"/>
    <n v="1535.8"/>
    <n v="1566.5"/>
    <n v="1484.5"/>
    <n v="1495.1"/>
    <n v="112497745"/>
    <n v="3585.09"/>
    <x v="16"/>
    <x v="5"/>
    <s v="Thu"/>
    <s v="Jun-2004"/>
    <s v="Expiry"/>
    <n v="-40.700000000000045"/>
    <n v="-2.6500846464383415E-2"/>
    <x v="1"/>
    <n v="-40.100000000000136"/>
    <n v="-2.6120375195414366E-2"/>
    <x v="2"/>
  </r>
  <r>
    <d v="2004-06-02T00:00:00"/>
    <n v="1508"/>
    <n v="1543.3"/>
    <n v="1508"/>
    <n v="1535.2"/>
    <n v="87161946"/>
    <n v="2814.24"/>
    <x v="16"/>
    <x v="5"/>
    <s v="Wed"/>
    <s v="Jun-2004"/>
    <s v=""/>
    <n v="27.200000000000045"/>
    <n v="1.803713527851462E-2"/>
    <x v="2"/>
    <n v="27.299999999999955"/>
    <n v="1.8104648849393164E-2"/>
    <x v="0"/>
  </r>
  <r>
    <d v="2004-06-01T00:00:00"/>
    <n v="1483.9"/>
    <n v="1529.6"/>
    <n v="1483.9"/>
    <n v="1507.9"/>
    <n v="107046479"/>
    <n v="3417.82"/>
    <x v="16"/>
    <x v="5"/>
    <s v="Tue"/>
    <s v="Jun-2004"/>
    <s v=""/>
    <n v="24"/>
    <n v="1.6173596603544713E-2"/>
    <x v="2"/>
    <n v="24.300000000000182"/>
    <n v="1.6379077918576561E-2"/>
    <x v="0"/>
  </r>
  <r>
    <d v="2004-05-31T00:00:00"/>
    <n v="1507.05"/>
    <n v="1509.05"/>
    <n v="1456.2"/>
    <n v="1483.6"/>
    <n v="127192663"/>
    <n v="3731.2"/>
    <x v="16"/>
    <x v="6"/>
    <s v="Mon"/>
    <s v="May-2004"/>
    <s v=""/>
    <n v="-23.450000000000045"/>
    <n v="-1.5560200391493346E-2"/>
    <x v="2"/>
    <n v="-25.150000000000091"/>
    <n v="-1.6669428334714229E-2"/>
    <x v="0"/>
  </r>
  <r>
    <d v="2004-05-28T00:00:00"/>
    <n v="1586.35"/>
    <n v="1587.1"/>
    <n v="1504"/>
    <n v="1508.75"/>
    <n v="134295973"/>
    <n v="3981.89"/>
    <x v="16"/>
    <x v="6"/>
    <s v="Fri"/>
    <s v="May-2004"/>
    <s v=""/>
    <n v="-77.599999999999909"/>
    <n v="-4.8917325936899118E-2"/>
    <x v="4"/>
    <n v="-77.650000000000091"/>
    <n v="-4.8947302067574437E-2"/>
    <x v="5"/>
  </r>
  <r>
    <d v="2004-05-27T00:00:00"/>
    <n v="1590.15"/>
    <n v="1606"/>
    <n v="1576.05"/>
    <n v="1586.4"/>
    <n v="101143246"/>
    <n v="3366.55"/>
    <x v="16"/>
    <x v="6"/>
    <s v="Thu"/>
    <s v="May-2004"/>
    <s v="Expiry"/>
    <n v="-3.75"/>
    <n v="-2.3582680879162344E-3"/>
    <x v="0"/>
    <n v="-12.399999999999864"/>
    <n v="-7.7558168626469005E-3"/>
    <x v="1"/>
  </r>
  <r>
    <d v="2004-05-26T00:00:00"/>
    <n v="1608.15"/>
    <n v="1625.7"/>
    <n v="1587"/>
    <n v="1598.8"/>
    <n v="101450235"/>
    <n v="3256.47"/>
    <x v="16"/>
    <x v="6"/>
    <s v="Wed"/>
    <s v="May-2004"/>
    <s v=""/>
    <n v="-9.3500000000001364"/>
    <n v="-5.8141342536455779E-3"/>
    <x v="0"/>
    <n v="-7.9000000000000909"/>
    <n v="-4.9169104375428457E-3"/>
    <x v="1"/>
  </r>
  <r>
    <d v="2004-05-25T00:00:00"/>
    <n v="1608.9"/>
    <n v="1621.45"/>
    <n v="1566.4"/>
    <n v="1606.7"/>
    <n v="101368524"/>
    <n v="3451.03"/>
    <x v="16"/>
    <x v="6"/>
    <s v="Tue"/>
    <s v="May-2004"/>
    <s v=""/>
    <n v="-2.2000000000000455"/>
    <n v="-1.3673938715893128E-3"/>
    <x v="0"/>
    <n v="-2.1499999999998636"/>
    <n v="-1.3363582683282244E-3"/>
    <x v="1"/>
  </r>
  <r>
    <d v="2004-05-24T00:00:00"/>
    <n v="1563.65"/>
    <n v="1613.6"/>
    <n v="1563.05"/>
    <n v="1608.85"/>
    <n v="93125853"/>
    <n v="3078.95"/>
    <x v="16"/>
    <x v="6"/>
    <s v="Mon"/>
    <s v="May-2004"/>
    <s v=""/>
    <n v="45.199999999999818"/>
    <n v="2.8906724650656999E-2"/>
    <x v="1"/>
    <n v="48.649999999999864"/>
    <n v="3.1181899756441395E-2"/>
    <x v="3"/>
  </r>
  <r>
    <d v="2004-05-21T00:00:00"/>
    <n v="1545.05"/>
    <n v="1566.15"/>
    <n v="1498.1"/>
    <n v="1560.2"/>
    <n v="113119146"/>
    <n v="3323.52"/>
    <x v="16"/>
    <x v="6"/>
    <s v="Fri"/>
    <s v="May-2004"/>
    <s v=""/>
    <n v="15.150000000000091"/>
    <n v="9.8055079123653549E-3"/>
    <x v="0"/>
    <n v="16.350000000000136"/>
    <n v="1.0590407099135368E-2"/>
    <x v="0"/>
  </r>
  <r>
    <d v="2004-05-20T00:00:00"/>
    <n v="1566.5"/>
    <n v="1591.05"/>
    <n v="1531.3"/>
    <n v="1543.85"/>
    <n v="134939278"/>
    <n v="3642.73"/>
    <x v="16"/>
    <x v="6"/>
    <s v="Thu"/>
    <s v="May-2004"/>
    <s v="Expiry"/>
    <n v="-22.650000000000091"/>
    <n v="-1.4458984998404143E-2"/>
    <x v="2"/>
    <n v="-24"/>
    <n v="-1.5307586822719011E-2"/>
    <x v="0"/>
  </r>
  <r>
    <d v="2004-05-19T00:00:00"/>
    <n v="1508.05"/>
    <n v="1576.05"/>
    <n v="1508.05"/>
    <n v="1567.85"/>
    <n v="141941997"/>
    <n v="4088.33"/>
    <x v="16"/>
    <x v="6"/>
    <s v="Wed"/>
    <s v="May-2004"/>
    <s v=""/>
    <n v="59.799999999999955"/>
    <n v="3.9653857630715134E-2"/>
    <x v="3"/>
    <n v="63.899999999999864"/>
    <n v="4.2488114631470369E-2"/>
    <x v="5"/>
  </r>
  <r>
    <d v="2004-05-18T00:00:00"/>
    <n v="1392.95"/>
    <n v="1517.6"/>
    <n v="1389.65"/>
    <n v="1503.95"/>
    <n v="148414213"/>
    <n v="4332.9399999999996"/>
    <x v="16"/>
    <x v="6"/>
    <s v="Tue"/>
    <s v="May-2004"/>
    <s v=""/>
    <n v="111"/>
    <n v="7.968699522595929E-2"/>
    <x v="5"/>
    <n v="115.20000000000005"/>
    <n v="8.2952295229522979E-2"/>
    <x v="6"/>
  </r>
  <r>
    <d v="2004-05-17T00:00:00"/>
    <n v="1582.5"/>
    <n v="1583.8"/>
    <n v="1292.2"/>
    <n v="1388.75"/>
    <n v="114967105"/>
    <n v="3253.17"/>
    <x v="16"/>
    <x v="6"/>
    <s v="Mon"/>
    <s v="May-2004"/>
    <s v=""/>
    <n v="-193.75"/>
    <n v="-0.12243285939968404"/>
    <x v="13"/>
    <n v="-193.65000000000009"/>
    <n v="-0.12237740141557134"/>
    <x v="8"/>
  </r>
  <r>
    <d v="2004-05-14T00:00:00"/>
    <n v="1717.05"/>
    <n v="1722.8"/>
    <n v="1566.95"/>
    <n v="1582.4"/>
    <n v="177163472"/>
    <n v="5387.79"/>
    <x v="16"/>
    <x v="6"/>
    <s v="Fri"/>
    <s v="May-2004"/>
    <s v=""/>
    <n v="-134.64999999999986"/>
    <n v="-7.8419382079729691E-2"/>
    <x v="5"/>
    <n v="-135.09999999999991"/>
    <n v="-7.8660844250363848E-2"/>
    <x v="9"/>
  </r>
  <r>
    <d v="2004-05-13T00:00:00"/>
    <n v="1707.95"/>
    <n v="1750.3"/>
    <n v="1625.1"/>
    <n v="1717.5"/>
    <n v="155582005"/>
    <n v="5238.04"/>
    <x v="16"/>
    <x v="6"/>
    <s v="Thu"/>
    <s v="May-2004"/>
    <s v="Expiry"/>
    <n v="9.5499999999999545"/>
    <n v="5.5914985801691821E-3"/>
    <x v="0"/>
    <n v="6.4000000000000909"/>
    <n v="3.7402840278184159E-3"/>
    <x v="1"/>
  </r>
  <r>
    <d v="2004-05-12T00:00:00"/>
    <n v="1699.25"/>
    <n v="1721.35"/>
    <n v="1689.85"/>
    <n v="1711.1"/>
    <n v="106577371"/>
    <n v="3635.13"/>
    <x v="16"/>
    <x v="6"/>
    <s v="Wed"/>
    <s v="May-2004"/>
    <s v=""/>
    <n v="11.849999999999909"/>
    <n v="6.9736648521405969E-3"/>
    <x v="0"/>
    <n v="11.649999999999864"/>
    <n v="6.8551590220364608E-3"/>
    <x v="1"/>
  </r>
  <r>
    <d v="2004-05-11T00:00:00"/>
    <n v="1768.7"/>
    <n v="1768.7"/>
    <n v="1692.9"/>
    <n v="1699.45"/>
    <n v="98598870"/>
    <n v="3395.03"/>
    <x v="16"/>
    <x v="6"/>
    <s v="Tue"/>
    <s v="May-2004"/>
    <s v=""/>
    <n v="-69.25"/>
    <n v="-3.9153050262904956E-2"/>
    <x v="3"/>
    <n v="-69.649999999999864"/>
    <n v="-3.9370301283138245E-2"/>
    <x v="3"/>
  </r>
  <r>
    <d v="2004-05-10T00:00:00"/>
    <n v="1804.4"/>
    <n v="1804.4"/>
    <n v="1753.8"/>
    <n v="1769.1"/>
    <n v="98002184"/>
    <n v="3201.51"/>
    <x v="16"/>
    <x v="6"/>
    <s v="Mon"/>
    <s v="May-2004"/>
    <s v=""/>
    <n v="-35.300000000000182"/>
    <n v="-1.9563289736200497E-2"/>
    <x v="2"/>
    <n v="-35.350000000000136"/>
    <n v="-1.9590456925933183E-2"/>
    <x v="0"/>
  </r>
  <r>
    <d v="2004-05-07T00:00:00"/>
    <n v="1832.85"/>
    <n v="1833.15"/>
    <n v="1796.95"/>
    <n v="1804.45"/>
    <n v="84070586"/>
    <n v="2908.05"/>
    <x v="16"/>
    <x v="6"/>
    <s v="Fri"/>
    <s v="May-2004"/>
    <s v=""/>
    <n v="-28.399999999999864"/>
    <n v="-1.5494994134817287E-2"/>
    <x v="2"/>
    <n v="-28.349999999999909"/>
    <n v="-1.5468136185071972E-2"/>
    <x v="0"/>
  </r>
  <r>
    <d v="2004-05-06T00:00:00"/>
    <n v="1810.3"/>
    <n v="1837.95"/>
    <n v="1810.3"/>
    <n v="1832.8"/>
    <n v="83788972"/>
    <n v="2949.29"/>
    <x v="16"/>
    <x v="6"/>
    <s v="Thu"/>
    <s v="May-2004"/>
    <s v="Expiry"/>
    <n v="22.5"/>
    <n v="1.242887919129426E-2"/>
    <x v="2"/>
    <n v="22.899999999999864"/>
    <n v="1.2652632742140374E-2"/>
    <x v="0"/>
  </r>
  <r>
    <d v="2004-05-05T00:00:00"/>
    <n v="1789.45"/>
    <n v="1814.35"/>
    <n v="1788.1"/>
    <n v="1809.9"/>
    <n v="76697398"/>
    <n v="2629.28"/>
    <x v="16"/>
    <x v="6"/>
    <s v="Wed"/>
    <s v="May-2004"/>
    <s v=""/>
    <n v="20.450000000000045"/>
    <n v="1.1428092430635136E-2"/>
    <x v="2"/>
    <n v="16.800000000000182"/>
    <n v="9.3692487870170003E-3"/>
    <x v="1"/>
  </r>
  <r>
    <d v="2004-05-04T00:00:00"/>
    <n v="1769.1"/>
    <n v="1803.15"/>
    <n v="1768.8"/>
    <n v="1793.1"/>
    <n v="89713100"/>
    <n v="3094.57"/>
    <x v="16"/>
    <x v="6"/>
    <s v="Tue"/>
    <s v="May-2004"/>
    <s v=""/>
    <n v="24"/>
    <n v="1.3566220111921316E-2"/>
    <x v="2"/>
    <n v="26.399999999999864"/>
    <n v="1.4943114280862547E-2"/>
    <x v="0"/>
  </r>
  <r>
    <d v="2004-05-03T00:00:00"/>
    <n v="1796.1"/>
    <n v="1801.45"/>
    <n v="1742.8"/>
    <n v="1766.7"/>
    <n v="105961228"/>
    <n v="3650.08"/>
    <x v="16"/>
    <x v="6"/>
    <s v="Mon"/>
    <s v="May-2004"/>
    <s v=""/>
    <n v="-29.399999999999864"/>
    <n v="-1.6368799064639977E-2"/>
    <x v="2"/>
    <n v="-29.399999999999864"/>
    <n v="-1.6368799064639977E-2"/>
    <x v="0"/>
  </r>
  <r>
    <d v="2004-04-30T00:00:00"/>
    <n v="1820.55"/>
    <n v="1841.45"/>
    <n v="1788.3"/>
    <n v="1796.1"/>
    <n v="105820820"/>
    <n v="3326.59"/>
    <x v="16"/>
    <x v="7"/>
    <s v="Fri"/>
    <s v="Apr-2004"/>
    <s v=""/>
    <n v="-24.450000000000045"/>
    <n v="-1.3430007415341543E-2"/>
    <x v="2"/>
    <n v="-12.850000000000136"/>
    <n v="-7.1035683683905778E-3"/>
    <x v="1"/>
  </r>
  <r>
    <d v="2004-04-29T00:00:00"/>
    <n v="1816.7"/>
    <n v="1818.9"/>
    <n v="1793.1"/>
    <n v="1808.95"/>
    <n v="136948059"/>
    <n v="4883.42"/>
    <x v="16"/>
    <x v="7"/>
    <s v="Thu"/>
    <s v="Apr-2004"/>
    <s v="Expiry"/>
    <n v="-7.75"/>
    <n v="-4.2659767710684204E-3"/>
    <x v="0"/>
    <n v="-7.5999999999999091"/>
    <n v="-4.1837549200406865E-3"/>
    <x v="1"/>
  </r>
  <r>
    <d v="2004-04-28T00:00:00"/>
    <n v="1819"/>
    <n v="1833.95"/>
    <n v="1801.8"/>
    <n v="1816.55"/>
    <n v="117150482"/>
    <n v="3899.16"/>
    <x v="16"/>
    <x v="7"/>
    <s v="Wed"/>
    <s v="Apr-2004"/>
    <s v=""/>
    <n v="-2.4500000000000455"/>
    <n v="-1.3468938977460392E-3"/>
    <x v="0"/>
    <n v="-0.70000000000004547"/>
    <n v="-3.8519741367453321E-4"/>
    <x v="1"/>
  </r>
  <r>
    <d v="2004-04-27T00:00:00"/>
    <n v="1890.05"/>
    <n v="1893.1"/>
    <n v="1814"/>
    <n v="1817.25"/>
    <n v="120420688"/>
    <n v="4020.06"/>
    <x v="16"/>
    <x v="7"/>
    <s v="Tue"/>
    <s v="Apr-2004"/>
    <s v=""/>
    <n v="-72.799999999999955"/>
    <n v="-3.8517499537049263E-2"/>
    <x v="3"/>
    <n v="-75.200000000000045"/>
    <n v="-3.9736849058099315E-2"/>
    <x v="3"/>
  </r>
  <r>
    <d v="2004-04-23T00:00:00"/>
    <n v="1890.85"/>
    <n v="1912.35"/>
    <n v="1885.75"/>
    <n v="1892.45"/>
    <n v="127538156"/>
    <n v="4161.45"/>
    <x v="16"/>
    <x v="7"/>
    <s v="Fri"/>
    <s v="Apr-2004"/>
    <s v=""/>
    <n v="1.6000000000001364"/>
    <n v="8.4618028928795858E-4"/>
    <x v="0"/>
    <n v="2.9000000000000909"/>
    <n v="1.5347569527136573E-3"/>
    <x v="1"/>
  </r>
  <r>
    <d v="2004-04-22T00:00:00"/>
    <n v="1873.55"/>
    <n v="1894.6"/>
    <n v="1871"/>
    <n v="1889.55"/>
    <n v="116776999"/>
    <n v="3565.58"/>
    <x v="16"/>
    <x v="7"/>
    <s v="Thu"/>
    <s v="Apr-2004"/>
    <s v="Expiry"/>
    <n v="16"/>
    <n v="8.5399375517066535E-3"/>
    <x v="0"/>
    <n v="16.200000000000045"/>
    <n v="8.6476098967091294E-3"/>
    <x v="1"/>
  </r>
  <r>
    <d v="2004-04-21T00:00:00"/>
    <n v="1844.35"/>
    <n v="1876"/>
    <n v="1838.6"/>
    <n v="1873.35"/>
    <n v="114885658"/>
    <n v="3380.33"/>
    <x v="16"/>
    <x v="7"/>
    <s v="Wed"/>
    <s v="Apr-2004"/>
    <s v=""/>
    <n v="29"/>
    <n v="1.5723696695312712E-2"/>
    <x v="2"/>
    <n v="29.099999999999909"/>
    <n v="1.5778771858479007E-2"/>
    <x v="0"/>
  </r>
  <r>
    <d v="2004-04-20T00:00:00"/>
    <n v="1844.4"/>
    <n v="1851"/>
    <n v="1832"/>
    <n v="1844.25"/>
    <n v="102774012"/>
    <n v="2792.83"/>
    <x v="16"/>
    <x v="7"/>
    <s v="Tue"/>
    <s v="Apr-2004"/>
    <s v=""/>
    <n v="-0.15000000000009095"/>
    <n v="-8.132726089790227E-5"/>
    <x v="0"/>
    <n v="0.20000000000004547"/>
    <n v="1.0845692904207884E-4"/>
    <x v="1"/>
  </r>
  <r>
    <d v="2004-04-19T00:00:00"/>
    <n v="1868.2"/>
    <n v="1876.2"/>
    <n v="1837.4"/>
    <n v="1844.05"/>
    <n v="93078338"/>
    <n v="3050.44"/>
    <x v="16"/>
    <x v="7"/>
    <s v="Mon"/>
    <s v="Apr-2004"/>
    <s v=""/>
    <n v="-24.150000000000091"/>
    <n v="-1.2926881490204524E-2"/>
    <x v="2"/>
    <n v="-24.049999999999955"/>
    <n v="-1.2874043145441869E-2"/>
    <x v="0"/>
  </r>
  <r>
    <d v="2004-04-17T00:00:00"/>
    <n v="1869.2"/>
    <n v="1875.95"/>
    <n v="1864.95"/>
    <n v="1868.1"/>
    <n v="23013538"/>
    <n v="765.8"/>
    <x v="16"/>
    <x v="7"/>
    <s v="Sat"/>
    <s v="Apr-2004"/>
    <s v=""/>
    <n v="-1.1000000000001364"/>
    <n v="-5.8848705328490075E-4"/>
    <x v="0"/>
    <n v="-0.85000000000013642"/>
    <n v="-4.5480082399215407E-4"/>
    <x v="1"/>
  </r>
  <r>
    <d v="2004-04-16T00:00:00"/>
    <n v="1863.85"/>
    <n v="1882.55"/>
    <n v="1861.8"/>
    <n v="1868.95"/>
    <n v="83291614"/>
    <n v="3134.55"/>
    <x v="16"/>
    <x v="7"/>
    <s v="Fri"/>
    <s v="Apr-2004"/>
    <s v=""/>
    <n v="5.1000000000001364"/>
    <n v="2.7362716956837387E-3"/>
    <x v="0"/>
    <n v="7"/>
    <n v="3.7594994495018662E-3"/>
    <x v="1"/>
  </r>
  <r>
    <d v="2004-04-15T00:00:00"/>
    <n v="1878.5"/>
    <n v="1884.5"/>
    <n v="1855"/>
    <n v="1861.95"/>
    <n v="112263936"/>
    <n v="4396.84"/>
    <x v="16"/>
    <x v="7"/>
    <s v="Thu"/>
    <s v="Apr-2004"/>
    <s v="Expiry"/>
    <n v="-16.549999999999955"/>
    <n v="-8.810220920947541E-3"/>
    <x v="0"/>
    <n v="-16.5"/>
    <n v="-8.7838377385610483E-3"/>
    <x v="1"/>
  </r>
  <r>
    <d v="2004-04-13T00:00:00"/>
    <n v="1838.5"/>
    <n v="1885.15"/>
    <n v="1819.8"/>
    <n v="1878.45"/>
    <n v="85830602"/>
    <n v="3640.14"/>
    <x v="16"/>
    <x v="7"/>
    <s v="Tue"/>
    <s v="Apr-2004"/>
    <s v=""/>
    <n v="39.950000000000045"/>
    <n v="2.172967092738648E-2"/>
    <x v="1"/>
    <n v="40.25"/>
    <n v="2.1896420411271895E-2"/>
    <x v="2"/>
  </r>
  <r>
    <d v="2004-04-12T00:00:00"/>
    <n v="1860.3"/>
    <n v="1873.75"/>
    <n v="1828.95"/>
    <n v="1838.2"/>
    <n v="80205015"/>
    <n v="2951.98"/>
    <x v="16"/>
    <x v="7"/>
    <s v="Mon"/>
    <s v="Apr-2004"/>
    <s v=""/>
    <n v="-22.099999999999909"/>
    <n v="-1.1879804332634473E-2"/>
    <x v="2"/>
    <n v="-15.349999999999909"/>
    <n v="-8.28140595074312E-3"/>
    <x v="1"/>
  </r>
  <r>
    <d v="2004-04-08T00:00:00"/>
    <n v="1854"/>
    <n v="1864.95"/>
    <n v="1839.7"/>
    <n v="1853.55"/>
    <n v="93980684"/>
    <n v="3395.25"/>
    <x v="16"/>
    <x v="7"/>
    <s v="Thu"/>
    <s v="Apr-2004"/>
    <s v="Expiry"/>
    <n v="-0.45000000000004547"/>
    <n v="-2.4271844660196627E-4"/>
    <x v="0"/>
    <n v="4.8499999999999091"/>
    <n v="2.6234651376642556E-3"/>
    <x v="1"/>
  </r>
  <r>
    <d v="2004-04-07T00:00:00"/>
    <n v="1856.4"/>
    <n v="1865.2"/>
    <n v="1833.95"/>
    <n v="1848.7"/>
    <n v="86260745"/>
    <n v="2987.03"/>
    <x v="16"/>
    <x v="7"/>
    <s v="Wed"/>
    <s v="Apr-2004"/>
    <s v=""/>
    <n v="-7.7000000000000455"/>
    <n v="-4.1478129713424074E-3"/>
    <x v="0"/>
    <n v="-2.4500000000000455"/>
    <n v="-1.3235016071091188E-3"/>
    <x v="1"/>
  </r>
  <r>
    <d v="2004-04-06T00:00:00"/>
    <n v="1870.8"/>
    <n v="1876.15"/>
    <n v="1836.9"/>
    <n v="1851.15"/>
    <n v="109408750"/>
    <n v="4062.87"/>
    <x v="16"/>
    <x v="7"/>
    <s v="Tue"/>
    <s v="Apr-2004"/>
    <s v=""/>
    <n v="-19.649999999999864"/>
    <n v="-1.050352790250153E-2"/>
    <x v="2"/>
    <n v="-5.4499999999998181"/>
    <n v="-2.9354734460841424E-3"/>
    <x v="1"/>
  </r>
  <r>
    <d v="2004-04-05T00:00:00"/>
    <n v="1841.1"/>
    <n v="1878.8"/>
    <n v="1840"/>
    <n v="1856.6"/>
    <n v="102595126"/>
    <n v="3401.78"/>
    <x v="16"/>
    <x v="7"/>
    <s v="Mon"/>
    <s v="Apr-2004"/>
    <s v=""/>
    <n v="15.5"/>
    <n v="8.4188800173809145E-3"/>
    <x v="0"/>
    <n v="15.5"/>
    <n v="8.4188800173809145E-3"/>
    <x v="1"/>
  </r>
  <r>
    <d v="2004-04-02T00:00:00"/>
    <n v="1856.1"/>
    <n v="1856.3"/>
    <n v="1809"/>
    <n v="1841.1"/>
    <n v="118736971"/>
    <n v="3739.26"/>
    <x v="16"/>
    <x v="7"/>
    <s v="Fri"/>
    <s v="Apr-2004"/>
    <s v=""/>
    <n v="-15"/>
    <n v="-8.0814611281719746E-3"/>
    <x v="0"/>
    <n v="21.449999999999818"/>
    <n v="1.1787981205176719E-2"/>
    <x v="0"/>
  </r>
  <r>
    <d v="2004-04-01T00:00:00"/>
    <n v="1771.45"/>
    <n v="1823.05"/>
    <n v="1771.45"/>
    <n v="1819.65"/>
    <n v="111071273"/>
    <n v="3379.44"/>
    <x v="16"/>
    <x v="7"/>
    <s v="Thu"/>
    <s v="Apr-2004"/>
    <s v="Expiry"/>
    <n v="48.200000000000045"/>
    <n v="2.7209348274012838E-2"/>
    <x v="1"/>
    <n v="47.75"/>
    <n v="2.6948473390146169E-2"/>
    <x v="2"/>
  </r>
  <r>
    <d v="2004-03-31T00:00:00"/>
    <n v="1744.6"/>
    <n v="1775.3"/>
    <n v="1740.2"/>
    <n v="1771.9"/>
    <n v="93070841"/>
    <n v="3209.27"/>
    <x v="16"/>
    <x v="8"/>
    <s v="Wed"/>
    <s v="Mar-2004"/>
    <s v=""/>
    <n v="27.300000000000182"/>
    <n v="1.5648286140089524E-2"/>
    <x v="2"/>
    <n v="21.75"/>
    <n v="1.2427506213753107E-2"/>
    <x v="0"/>
  </r>
  <r>
    <d v="2004-03-30T00:00:00"/>
    <n v="1762.15"/>
    <n v="1775.4"/>
    <n v="1746.25"/>
    <n v="1750.15"/>
    <n v="88665735"/>
    <n v="3027.82"/>
    <x v="16"/>
    <x v="8"/>
    <s v="Tue"/>
    <s v="Mar-2004"/>
    <s v=""/>
    <n v="-12"/>
    <n v="-6.8098629515081005E-3"/>
    <x v="0"/>
    <n v="-11.899999999999864"/>
    <n v="-6.7534973468402508E-3"/>
    <x v="1"/>
  </r>
  <r>
    <d v="2004-03-29T00:00:00"/>
    <n v="1747.35"/>
    <n v="1766.15"/>
    <n v="1739.5"/>
    <n v="1762.05"/>
    <n v="81094296"/>
    <n v="2661.28"/>
    <x v="16"/>
    <x v="8"/>
    <s v="Mon"/>
    <s v="Mar-2004"/>
    <s v=""/>
    <n v="14.700000000000045"/>
    <n v="8.4127392909262855E-3"/>
    <x v="0"/>
    <n v="14.549999999999955"/>
    <n v="8.3261802575107027E-3"/>
    <x v="1"/>
  </r>
  <r>
    <d v="2004-03-26T00:00:00"/>
    <n v="1704.45"/>
    <n v="1755.45"/>
    <n v="1703.8"/>
    <n v="1747.5"/>
    <n v="107611073"/>
    <n v="3338.39"/>
    <x v="16"/>
    <x v="8"/>
    <s v="Fri"/>
    <s v="Mar-2004"/>
    <s v=""/>
    <n v="43.049999999999955"/>
    <n v="2.5257414415207225E-2"/>
    <x v="1"/>
    <n v="43.049999999999955"/>
    <n v="2.5257414415207225E-2"/>
    <x v="2"/>
  </r>
  <r>
    <d v="2004-03-25T00:00:00"/>
    <n v="1691.95"/>
    <n v="1720.65"/>
    <n v="1691.95"/>
    <n v="1704.45"/>
    <n v="108540393"/>
    <n v="3494.67"/>
    <x v="16"/>
    <x v="8"/>
    <s v="Thu"/>
    <s v="Mar-2004"/>
    <s v="Expiry"/>
    <n v="12.5"/>
    <n v="7.3879251750938266E-3"/>
    <x v="0"/>
    <n v="12.350000000000136"/>
    <n v="7.2986230128243819E-3"/>
    <x v="1"/>
  </r>
  <r>
    <d v="2004-03-24T00:00:00"/>
    <n v="1697.4"/>
    <n v="1700.65"/>
    <n v="1676.4"/>
    <n v="1692.1"/>
    <n v="88912964"/>
    <n v="2743.1"/>
    <x v="16"/>
    <x v="8"/>
    <s v="Wed"/>
    <s v="Mar-2004"/>
    <s v=""/>
    <n v="-5.3000000000001819"/>
    <n v="-3.1224225285732187E-3"/>
    <x v="0"/>
    <n v="-4.3000000000001819"/>
    <n v="-2.534779533129086E-3"/>
    <x v="1"/>
  </r>
  <r>
    <d v="2004-03-23T00:00:00"/>
    <n v="1685.15"/>
    <n v="1710.45"/>
    <n v="1669.7"/>
    <n v="1696.4"/>
    <n v="99199995"/>
    <n v="2919.1"/>
    <x v="16"/>
    <x v="8"/>
    <s v="Tue"/>
    <s v="Mar-2004"/>
    <s v=""/>
    <n v="11.25"/>
    <n v="6.675963564074414E-3"/>
    <x v="0"/>
    <n v="11.400000000000091"/>
    <n v="6.7655786350148909E-3"/>
    <x v="1"/>
  </r>
  <r>
    <d v="2004-03-22T00:00:00"/>
    <n v="1726.3"/>
    <n v="1726.35"/>
    <n v="1678.4"/>
    <n v="1685"/>
    <n v="89144358"/>
    <n v="2764.75"/>
    <x v="16"/>
    <x v="8"/>
    <s v="Mon"/>
    <s v="Mar-2004"/>
    <s v=""/>
    <n v="-41.299999999999955"/>
    <n v="-2.3923999304871664E-2"/>
    <x v="1"/>
    <n v="-40.099999999999909"/>
    <n v="-2.3245029273665244E-2"/>
    <x v="2"/>
  </r>
  <r>
    <d v="2004-03-19T00:00:00"/>
    <n v="1716.3"/>
    <n v="1738.6"/>
    <n v="1703.55"/>
    <n v="1725.1"/>
    <n v="98828472"/>
    <n v="3430.89"/>
    <x v="16"/>
    <x v="8"/>
    <s v="Fri"/>
    <s v="Mar-2004"/>
    <s v=""/>
    <n v="8.7999999999999545"/>
    <n v="5.1273087455572771E-3"/>
    <x v="0"/>
    <n v="8.4499999999998181"/>
    <n v="4.9223778871638471E-3"/>
    <x v="1"/>
  </r>
  <r>
    <d v="2004-03-18T00:00:00"/>
    <n v="1750"/>
    <n v="1754.95"/>
    <n v="1708.3"/>
    <n v="1716.65"/>
    <n v="99544763"/>
    <n v="3311.3"/>
    <x v="16"/>
    <x v="8"/>
    <s v="Thu"/>
    <s v="Mar-2004"/>
    <s v="Expiry"/>
    <n v="-33.349999999999909"/>
    <n v="-1.9057142857142804E-2"/>
    <x v="2"/>
    <n v="-33.199999999999818"/>
    <n v="-1.897305483327132E-2"/>
    <x v="0"/>
  </r>
  <r>
    <d v="2004-03-17T00:00:00"/>
    <n v="1749.6"/>
    <n v="1765.05"/>
    <n v="1738.85"/>
    <n v="1749.85"/>
    <n v="98285659"/>
    <n v="3413.1"/>
    <x v="16"/>
    <x v="8"/>
    <s v="Wed"/>
    <s v="Mar-2004"/>
    <s v=""/>
    <n v="0.25"/>
    <n v="1.4288980338363056E-4"/>
    <x v="0"/>
    <n v="0.5"/>
    <n v="2.8582044759482096E-4"/>
    <x v="1"/>
  </r>
  <r>
    <d v="2004-03-16T00:00:00"/>
    <n v="1763.35"/>
    <n v="1769.5"/>
    <n v="1730.1"/>
    <n v="1749.35"/>
    <n v="145237359"/>
    <n v="4406.37"/>
    <x v="16"/>
    <x v="8"/>
    <s v="Tue"/>
    <s v="Mar-2004"/>
    <s v=""/>
    <n v="-14"/>
    <n v="-7.9394334647120545E-3"/>
    <x v="0"/>
    <n v="-14.050000000000182"/>
    <n v="-7.9675626630374176E-3"/>
    <x v="1"/>
  </r>
  <r>
    <d v="2004-03-15T00:00:00"/>
    <n v="1812.45"/>
    <n v="1836"/>
    <n v="1751.8"/>
    <n v="1763.4"/>
    <n v="134128305"/>
    <n v="4196.72"/>
    <x v="16"/>
    <x v="8"/>
    <s v="Mon"/>
    <s v="Mar-2004"/>
    <s v=""/>
    <n v="-49.049999999999955"/>
    <n v="-2.7062815525945517E-2"/>
    <x v="1"/>
    <n v="-48.799999999999955"/>
    <n v="-2.6928595077805956E-2"/>
    <x v="2"/>
  </r>
  <r>
    <d v="2004-03-12T00:00:00"/>
    <n v="1805.2"/>
    <n v="1820.95"/>
    <n v="1775.9"/>
    <n v="1812.2"/>
    <n v="126013646"/>
    <n v="4251.6000000000004"/>
    <x v="16"/>
    <x v="8"/>
    <s v="Fri"/>
    <s v="Mar-2004"/>
    <s v=""/>
    <n v="7"/>
    <n v="3.8776866829160202E-3"/>
    <x v="0"/>
    <n v="6.7999999999999545"/>
    <n v="3.7664783427495039E-3"/>
    <x v="1"/>
  </r>
  <r>
    <d v="2004-03-11T00:00:00"/>
    <n v="1843.95"/>
    <n v="1843.95"/>
    <n v="1798.45"/>
    <n v="1805.4"/>
    <n v="116657246"/>
    <n v="3917.52"/>
    <x v="16"/>
    <x v="8"/>
    <s v="Thu"/>
    <s v="Mar-2004"/>
    <s v="Expiry"/>
    <n v="-38.549999999999955"/>
    <n v="-2.0906206784348791E-2"/>
    <x v="1"/>
    <n v="-38.949999999999818"/>
    <n v="-2.1118551251118181E-2"/>
    <x v="2"/>
  </r>
  <r>
    <d v="2004-03-10T00:00:00"/>
    <n v="1866.3"/>
    <n v="1866.4"/>
    <n v="1835.8"/>
    <n v="1844.35"/>
    <n v="131854116"/>
    <n v="4195.6899999999996"/>
    <x v="16"/>
    <x v="8"/>
    <s v="Wed"/>
    <s v="Mar-2004"/>
    <s v=""/>
    <n v="-21.950000000000045"/>
    <n v="-1.1761238814767211E-2"/>
    <x v="2"/>
    <n v="-21.700000000000045"/>
    <n v="-1.1628841670909164E-2"/>
    <x v="0"/>
  </r>
  <r>
    <d v="2004-03-09T00:00:00"/>
    <n v="1884.5"/>
    <n v="1898.7"/>
    <n v="1843"/>
    <n v="1866.05"/>
    <n v="127687024"/>
    <n v="4521.55"/>
    <x v="16"/>
    <x v="8"/>
    <s v="Tue"/>
    <s v="Mar-2004"/>
    <s v=""/>
    <n v="-18.450000000000045"/>
    <n v="-9.7903953303263708E-3"/>
    <x v="0"/>
    <n v="-19.200000000000045"/>
    <n v="-1.0184325686248533E-2"/>
    <x v="0"/>
  </r>
  <r>
    <d v="2004-03-08T00:00:00"/>
    <n v="1868.15"/>
    <n v="1891.95"/>
    <n v="1867.95"/>
    <n v="1885.25"/>
    <n v="129103983"/>
    <n v="4066.08"/>
    <x v="16"/>
    <x v="8"/>
    <s v="Mon"/>
    <s v="Mar-2004"/>
    <s v=""/>
    <n v="17.099999999999909"/>
    <n v="9.1534405695473647E-3"/>
    <x v="0"/>
    <n v="17.549999999999955"/>
    <n v="9.3965840338383864E-3"/>
    <x v="1"/>
  </r>
  <r>
    <d v="2004-03-05T00:00:00"/>
    <n v="1843.9"/>
    <n v="1871.1"/>
    <n v="1843.9"/>
    <n v="1867.7"/>
    <n v="116411628"/>
    <n v="3809.32"/>
    <x v="16"/>
    <x v="8"/>
    <s v="Fri"/>
    <s v="Mar-2004"/>
    <s v=""/>
    <n v="23.799999999999955"/>
    <n v="1.2907424480720187E-2"/>
    <x v="2"/>
    <n v="23.850000000000136"/>
    <n v="1.2934891666892719E-2"/>
    <x v="0"/>
  </r>
  <r>
    <d v="2004-03-04T00:00:00"/>
    <n v="1859.3"/>
    <n v="1867.95"/>
    <n v="1831.2"/>
    <n v="1843.85"/>
    <n v="112524143"/>
    <n v="4227.16"/>
    <x v="16"/>
    <x v="8"/>
    <s v="Thu"/>
    <s v="Mar-2004"/>
    <s v="Expiry"/>
    <n v="-15.450000000000045"/>
    <n v="-8.309578873769723E-3"/>
    <x v="0"/>
    <n v="-16.550000000000182"/>
    <n v="-8.8959363577726189E-3"/>
    <x v="1"/>
  </r>
  <r>
    <d v="2004-03-03T00:00:00"/>
    <n v="1852.45"/>
    <n v="1868.25"/>
    <n v="1842.45"/>
    <n v="1860.4"/>
    <n v="133763488"/>
    <n v="4701.32"/>
    <x v="16"/>
    <x v="8"/>
    <s v="Wed"/>
    <s v="Mar-2004"/>
    <s v=""/>
    <n v="7.9500000000000455"/>
    <n v="4.2916138087398014E-3"/>
    <x v="0"/>
    <n v="7.7000000000000455"/>
    <n v="4.1560965077994524E-3"/>
    <x v="1"/>
  </r>
  <r>
    <d v="2004-03-01T00:00:00"/>
    <n v="1798.35"/>
    <n v="1856.45"/>
    <n v="1795.35"/>
    <n v="1852.7"/>
    <n v="113700489"/>
    <n v="3988.98"/>
    <x v="16"/>
    <x v="8"/>
    <s v="Mon"/>
    <s v="Mar-2004"/>
    <s v=""/>
    <n v="54.350000000000136"/>
    <n v="3.022214808018469E-2"/>
    <x v="3"/>
    <n v="52.400000000000091"/>
    <n v="2.9106260067766534E-2"/>
    <x v="2"/>
  </r>
  <r>
    <d v="2004-02-27T00:00:00"/>
    <n v="1765.9"/>
    <n v="1807.45"/>
    <n v="1763.95"/>
    <n v="1800.3"/>
    <n v="128743251"/>
    <n v="4214.13"/>
    <x v="16"/>
    <x v="9"/>
    <s v="Fri"/>
    <s v="Feb-2004"/>
    <s v=""/>
    <n v="34.399999999999864"/>
    <n v="1.9480151763972966E-2"/>
    <x v="2"/>
    <n v="34.5"/>
    <n v="1.9537886510363575E-2"/>
    <x v="0"/>
  </r>
  <r>
    <d v="2004-02-26T00:00:00"/>
    <n v="1787.45"/>
    <n v="1818.6"/>
    <n v="1760.55"/>
    <n v="1765.8"/>
    <n v="114138836"/>
    <n v="4340.0200000000004"/>
    <x v="16"/>
    <x v="9"/>
    <s v="Thu"/>
    <s v="Feb-2004"/>
    <s v="Expiry"/>
    <n v="-21.650000000000091"/>
    <n v="-1.2112226915438245E-2"/>
    <x v="2"/>
    <n v="-21"/>
    <n v="-1.1752854264607119E-2"/>
    <x v="0"/>
  </r>
  <r>
    <d v="2004-02-25T00:00:00"/>
    <n v="1833.65"/>
    <n v="1834.1"/>
    <n v="1779"/>
    <n v="1786.8"/>
    <n v="102770698"/>
    <n v="3708.05"/>
    <x v="16"/>
    <x v="9"/>
    <s v="Wed"/>
    <s v="Feb-2004"/>
    <s v=""/>
    <n v="-46.850000000000136"/>
    <n v="-2.5550132249884182E-2"/>
    <x v="1"/>
    <n v="-34.549999999999955"/>
    <n v="-1.8969445740796637E-2"/>
    <x v="0"/>
  </r>
  <r>
    <d v="2004-02-24T00:00:00"/>
    <n v="1808.4"/>
    <n v="1826.85"/>
    <n v="1780.35"/>
    <n v="1821.35"/>
    <n v="132737579"/>
    <n v="4570.6099999999997"/>
    <x v="16"/>
    <x v="9"/>
    <s v="Tue"/>
    <s v="Feb-2004"/>
    <s v=""/>
    <n v="12.949999999999818"/>
    <n v="7.1610263216101621E-3"/>
    <x v="0"/>
    <n v="13.149999999999864"/>
    <n v="7.2724256166352523E-3"/>
    <x v="1"/>
  </r>
  <r>
    <d v="2004-02-23T00:00:00"/>
    <n v="1853"/>
    <n v="1867.25"/>
    <n v="1800.2"/>
    <n v="1808.2"/>
    <n v="99793235"/>
    <n v="3453.62"/>
    <x v="16"/>
    <x v="9"/>
    <s v="Mon"/>
    <s v="Feb-2004"/>
    <s v=""/>
    <n v="-44.799999999999955"/>
    <n v="-2.4177010253642717E-2"/>
    <x v="1"/>
    <n v="-44.450000000000045"/>
    <n v="-2.3992659163900382E-2"/>
    <x v="2"/>
  </r>
  <r>
    <d v="2004-02-20T00:00:00"/>
    <n v="1858.25"/>
    <n v="1872.85"/>
    <n v="1831.15"/>
    <n v="1852.65"/>
    <n v="130222046"/>
    <n v="4679.07"/>
    <x v="16"/>
    <x v="9"/>
    <s v="Fri"/>
    <s v="Feb-2004"/>
    <s v=""/>
    <n v="-5.5999999999999091"/>
    <n v="-3.0135880532758826E-3"/>
    <x v="0"/>
    <n v="-5.6499999999998636"/>
    <n v="-3.040413280955639E-3"/>
    <x v="1"/>
  </r>
  <r>
    <d v="2004-02-19T00:00:00"/>
    <n v="1916.65"/>
    <n v="1919.7"/>
    <n v="1851.8"/>
    <n v="1858.3"/>
    <n v="140471420"/>
    <n v="4599.88"/>
    <x v="16"/>
    <x v="9"/>
    <s v="Thu"/>
    <s v="Feb-2004"/>
    <s v="Expiry"/>
    <n v="-58.350000000000136"/>
    <n v="-3.0443742989069541E-2"/>
    <x v="3"/>
    <n v="-58.150000000000091"/>
    <n v="-3.0342560463356774E-2"/>
    <x v="3"/>
  </r>
  <r>
    <d v="2004-02-18T00:00:00"/>
    <n v="1920"/>
    <n v="1935.8"/>
    <n v="1912.6"/>
    <n v="1916.45"/>
    <n v="109066831"/>
    <n v="3894.99"/>
    <x v="16"/>
    <x v="9"/>
    <s v="Wed"/>
    <s v="Feb-2004"/>
    <s v=""/>
    <n v="-3.5499999999999545"/>
    <n v="-1.8489583333333097E-3"/>
    <x v="0"/>
    <n v="-3.6499999999998636"/>
    <n v="-1.900942659236427E-3"/>
    <x v="1"/>
  </r>
  <r>
    <d v="2004-02-17T00:00:00"/>
    <n v="1913.55"/>
    <n v="1926.15"/>
    <n v="1905.5"/>
    <n v="1920.1"/>
    <n v="122676414"/>
    <n v="3827.54"/>
    <x v="16"/>
    <x v="9"/>
    <s v="Tue"/>
    <s v="Feb-2004"/>
    <s v=""/>
    <n v="6.5499999999999545"/>
    <n v="3.4229573306158475E-3"/>
    <x v="0"/>
    <n v="6.5499999999999545"/>
    <n v="3.4229573306158475E-3"/>
    <x v="1"/>
  </r>
  <r>
    <d v="2004-02-16T00:00:00"/>
    <n v="1914.45"/>
    <n v="1929.5"/>
    <n v="1909.45"/>
    <n v="1913.55"/>
    <n v="116669614"/>
    <n v="3681.99"/>
    <x v="16"/>
    <x v="9"/>
    <s v="Mon"/>
    <s v="Feb-2004"/>
    <s v=""/>
    <n v="-0.90000000000009095"/>
    <n v="-4.7010890856386477E-4"/>
    <x v="0"/>
    <n v="-4.9999999999954525E-2"/>
    <n v="-2.6128762541782259E-5"/>
    <x v="1"/>
  </r>
  <r>
    <d v="2004-02-13T00:00:00"/>
    <n v="1875.6"/>
    <n v="1916.2"/>
    <n v="1873.25"/>
    <n v="1913.6"/>
    <n v="123505334"/>
    <n v="3636.58"/>
    <x v="16"/>
    <x v="9"/>
    <s v="Fri"/>
    <s v="Feb-2004"/>
    <s v=""/>
    <n v="38"/>
    <n v="2.0260183407976116E-2"/>
    <x v="1"/>
    <n v="28.299999999999955"/>
    <n v="1.5010873601018382E-2"/>
    <x v="0"/>
  </r>
  <r>
    <d v="2004-02-12T00:00:00"/>
    <n v="1892.2"/>
    <n v="1906.1"/>
    <n v="1869.25"/>
    <n v="1885.3"/>
    <n v="109930676"/>
    <n v="4303.74"/>
    <x v="16"/>
    <x v="9"/>
    <s v="Thu"/>
    <s v="Feb-2004"/>
    <s v="Expiry"/>
    <n v="-6.9000000000000909"/>
    <n v="-3.6465489905930086E-3"/>
    <x v="0"/>
    <n v="-6.2000000000000455"/>
    <n v="-3.2778218345228894E-3"/>
    <x v="1"/>
  </r>
  <r>
    <d v="2004-02-11T00:00:00"/>
    <n v="1891.8"/>
    <n v="1894.8"/>
    <n v="1874.5"/>
    <n v="1891.5"/>
    <n v="110956963"/>
    <n v="3716.93"/>
    <x v="16"/>
    <x v="9"/>
    <s v="Wed"/>
    <s v="Feb-2004"/>
    <s v=""/>
    <n v="-0.29999999999995453"/>
    <n v="-1.5857913098633815E-4"/>
    <x v="0"/>
    <n v="10.75"/>
    <n v="5.7158048650804202E-3"/>
    <x v="1"/>
  </r>
  <r>
    <d v="2004-02-10T00:00:00"/>
    <n v="1880.85"/>
    <n v="1897"/>
    <n v="1861.65"/>
    <n v="1880.75"/>
    <n v="130427516"/>
    <n v="4704.5600000000004"/>
    <x v="16"/>
    <x v="9"/>
    <s v="Tue"/>
    <s v="Feb-2004"/>
    <s v=""/>
    <n v="-9.9999999999909051E-2"/>
    <n v="-5.3167450886518891E-5"/>
    <x v="0"/>
    <n v="4.9999999999954525E-2"/>
    <n v="2.6585845695727403E-5"/>
    <x v="1"/>
  </r>
  <r>
    <d v="2004-02-09T00:00:00"/>
    <n v="1834.9"/>
    <n v="1885.2"/>
    <n v="1833.05"/>
    <n v="1880.7"/>
    <n v="102126031"/>
    <n v="3583.16"/>
    <x v="16"/>
    <x v="9"/>
    <s v="Mon"/>
    <s v="Feb-2004"/>
    <s v=""/>
    <n v="45.799999999999955"/>
    <n v="2.496048830998962E-2"/>
    <x v="1"/>
    <n v="47.049999999999955"/>
    <n v="2.565920431925392E-2"/>
    <x v="2"/>
  </r>
  <r>
    <d v="2004-02-06T00:00:00"/>
    <n v="1804.35"/>
    <n v="1837.95"/>
    <n v="1797.95"/>
    <n v="1833.65"/>
    <n v="119124927"/>
    <n v="4133.4399999999996"/>
    <x v="16"/>
    <x v="9"/>
    <s v="Fri"/>
    <s v="Feb-2004"/>
    <s v=""/>
    <n v="29.300000000000182"/>
    <n v="1.6238534652367992E-2"/>
    <x v="2"/>
    <n v="29.150000000000091"/>
    <n v="1.6154059296203983E-2"/>
    <x v="0"/>
  </r>
  <r>
    <d v="2004-02-05T00:00:00"/>
    <n v="1823.5"/>
    <n v="1846.75"/>
    <n v="1787.15"/>
    <n v="1804.5"/>
    <n v="152934389"/>
    <n v="4955.8900000000003"/>
    <x v="16"/>
    <x v="9"/>
    <s v="Thu"/>
    <s v="Feb-2004"/>
    <s v="Expiry"/>
    <n v="-19"/>
    <n v="-1.0419522895530574E-2"/>
    <x v="2"/>
    <n v="-17.700000000000045"/>
    <n v="-9.7135330918669983E-3"/>
    <x v="1"/>
  </r>
  <r>
    <d v="2004-02-04T00:00:00"/>
    <n v="1769.1"/>
    <n v="1829.65"/>
    <n v="1761.75"/>
    <n v="1822.2"/>
    <n v="152457977"/>
    <n v="4511.8100000000004"/>
    <x v="16"/>
    <x v="9"/>
    <s v="Wed"/>
    <s v="Feb-2004"/>
    <s v=""/>
    <n v="53.100000000000136"/>
    <n v="3.001526199762599E-2"/>
    <x v="3"/>
    <n v="53.200000000000045"/>
    <n v="3.0073487846240841E-2"/>
    <x v="3"/>
  </r>
  <r>
    <d v="2004-02-03T00:00:00"/>
    <n v="1809.3"/>
    <n v="1815.95"/>
    <n v="1755.65"/>
    <n v="1769"/>
    <n v="142154231"/>
    <n v="4535.66"/>
    <x v="16"/>
    <x v="9"/>
    <s v="Tue"/>
    <s v="Feb-2004"/>
    <s v=""/>
    <n v="-40.299999999999955"/>
    <n v="-2.2273807549881144E-2"/>
    <x v="1"/>
    <n v="-40.75"/>
    <n v="-2.251692222682691E-2"/>
    <x v="2"/>
  </r>
  <r>
    <d v="2004-01-30T00:00:00"/>
    <n v="1843.7"/>
    <n v="1860.4"/>
    <n v="1804.3"/>
    <n v="1809.75"/>
    <n v="137217319"/>
    <n v="4236.83"/>
    <x v="16"/>
    <x v="10"/>
    <s v="Fri"/>
    <s v="Jan-2004"/>
    <s v=""/>
    <n v="-33.950000000000045"/>
    <n v="-1.8414058686337279E-2"/>
    <x v="2"/>
    <n v="-33.849999999999909"/>
    <n v="-1.836081579518329E-2"/>
    <x v="0"/>
  </r>
  <r>
    <d v="2004-01-29T00:00:00"/>
    <n v="1863"/>
    <n v="1883.1"/>
    <n v="1827.25"/>
    <n v="1843.6"/>
    <n v="158143479"/>
    <n v="5404.84"/>
    <x v="16"/>
    <x v="10"/>
    <s v="Thu"/>
    <s v="Jan-2004"/>
    <s v="Expiry"/>
    <n v="-19.400000000000091"/>
    <n v="-1.0413311862587274E-2"/>
    <x v="2"/>
    <n v="-19.5"/>
    <n v="-1.0466426922870486E-2"/>
    <x v="0"/>
  </r>
  <r>
    <d v="2004-01-28T00:00:00"/>
    <n v="1903.9"/>
    <n v="1918.45"/>
    <n v="1846.35"/>
    <n v="1863.1"/>
    <n v="153540516"/>
    <n v="5048.2299999999996"/>
    <x v="16"/>
    <x v="10"/>
    <s v="Wed"/>
    <s v="Jan-2004"/>
    <s v=""/>
    <n v="-40.800000000000182"/>
    <n v="-2.1429696937864479E-2"/>
    <x v="1"/>
    <n v="-41.600000000000136"/>
    <n v="-2.1840709823069321E-2"/>
    <x v="2"/>
  </r>
  <r>
    <d v="2004-01-27T00:00:00"/>
    <n v="1847.9"/>
    <n v="1911.3"/>
    <n v="1844.65"/>
    <n v="1904.7"/>
    <n v="127781806"/>
    <n v="4122.1499999999996"/>
    <x v="16"/>
    <x v="10"/>
    <s v="Tue"/>
    <s v="Jan-2004"/>
    <s v=""/>
    <n v="56.799999999999955"/>
    <n v="3.0737594025650714E-2"/>
    <x v="3"/>
    <n v="57.150000000000091"/>
    <n v="3.0932857026873477E-2"/>
    <x v="3"/>
  </r>
  <r>
    <d v="2004-01-23T00:00:00"/>
    <n v="1771.1"/>
    <n v="1858.5"/>
    <n v="1771.1"/>
    <n v="1847.55"/>
    <n v="130354915"/>
    <n v="4345.51"/>
    <x v="16"/>
    <x v="10"/>
    <s v="Fri"/>
    <s v="Jan-2004"/>
    <s v=""/>
    <n v="76.450000000000045"/>
    <n v="4.3165264524871579E-2"/>
    <x v="4"/>
    <n v="77.049999999999955"/>
    <n v="4.3518780005648093E-2"/>
    <x v="5"/>
  </r>
  <r>
    <d v="2004-01-22T00:00:00"/>
    <n v="1824.7"/>
    <n v="1854.55"/>
    <n v="1756.25"/>
    <n v="1770.5"/>
    <n v="164347974"/>
    <n v="5409.25"/>
    <x v="16"/>
    <x v="10"/>
    <s v="Thu"/>
    <s v="Jan-2004"/>
    <s v="Expiry"/>
    <n v="-54.200000000000045"/>
    <n v="-2.9703512906231185E-2"/>
    <x v="1"/>
    <n v="-54.099999999999909"/>
    <n v="-2.9650334319850879E-2"/>
    <x v="2"/>
  </r>
  <r>
    <d v="2004-01-21T00:00:00"/>
    <n v="1895.45"/>
    <n v="1899.55"/>
    <n v="1811.35"/>
    <n v="1824.6"/>
    <n v="142236140"/>
    <n v="4594.8"/>
    <x v="16"/>
    <x v="10"/>
    <s v="Wed"/>
    <s v="Jan-2004"/>
    <s v=""/>
    <n v="-70.850000000000136"/>
    <n v="-3.7378986520351438E-2"/>
    <x v="3"/>
    <n v="-68.650000000000091"/>
    <n v="-3.6260398785157848E-2"/>
    <x v="3"/>
  </r>
  <r>
    <d v="2004-01-20T00:00:00"/>
    <n v="1928.8"/>
    <n v="1957.65"/>
    <n v="1876.85"/>
    <n v="1893.25"/>
    <n v="137946936"/>
    <n v="4262.71"/>
    <x v="16"/>
    <x v="10"/>
    <s v="Tue"/>
    <s v="Jan-2004"/>
    <s v=""/>
    <n v="-35.549999999999955"/>
    <n v="-1.8431148900870983E-2"/>
    <x v="2"/>
    <n v="-42.099999999999909"/>
    <n v="-2.1753171261012175E-2"/>
    <x v="2"/>
  </r>
  <r>
    <d v="2004-01-19T00:00:00"/>
    <n v="1901.9"/>
    <n v="1943.1"/>
    <n v="1874.95"/>
    <n v="1935.35"/>
    <n v="120699191"/>
    <n v="3892.34"/>
    <x v="16"/>
    <x v="10"/>
    <s v="Mon"/>
    <s v="Jan-2004"/>
    <s v=""/>
    <n v="33.449999999999818"/>
    <n v="1.7587675482412229E-2"/>
    <x v="2"/>
    <n v="34.699999999999818"/>
    <n v="1.8256912109015241E-2"/>
    <x v="0"/>
  </r>
  <r>
    <d v="2004-01-16T00:00:00"/>
    <n v="1944.15"/>
    <n v="1953.05"/>
    <n v="1887.1"/>
    <n v="1900.65"/>
    <n v="122454732"/>
    <n v="4310"/>
    <x v="16"/>
    <x v="10"/>
    <s v="Fri"/>
    <s v="Jan-2004"/>
    <s v=""/>
    <n v="-43.5"/>
    <n v="-2.2374816757966206E-2"/>
    <x v="1"/>
    <n v="-43.799999999999955"/>
    <n v="-2.2525649926714471E-2"/>
    <x v="2"/>
  </r>
  <r>
    <d v="2004-01-15T00:00:00"/>
    <n v="1983.2"/>
    <n v="2000.3"/>
    <n v="1933.25"/>
    <n v="1944.45"/>
    <n v="121984544"/>
    <n v="4391.16"/>
    <x v="16"/>
    <x v="10"/>
    <s v="Thu"/>
    <s v="Jan-2004"/>
    <s v="Expiry"/>
    <n v="-38.75"/>
    <n v="-1.9539128680919726E-2"/>
    <x v="2"/>
    <n v="-37.700000000000045"/>
    <n v="-1.9019751280175589E-2"/>
    <x v="0"/>
  </r>
  <r>
    <d v="2004-01-14T00:00:00"/>
    <n v="1987.4"/>
    <n v="1995.2"/>
    <n v="1970.1"/>
    <n v="1982.15"/>
    <n v="113207896"/>
    <n v="3931.87"/>
    <x v="16"/>
    <x v="10"/>
    <s v="Wed"/>
    <s v="Jan-2004"/>
    <s v=""/>
    <n v="-5.25"/>
    <n v="-2.6416423467847438E-3"/>
    <x v="0"/>
    <n v="18.550000000000182"/>
    <n v="9.4469342024853242E-3"/>
    <x v="1"/>
  </r>
  <r>
    <d v="2004-01-13T00:00:00"/>
    <n v="1944.7"/>
    <n v="1967.85"/>
    <n v="1926.1"/>
    <n v="1963.6"/>
    <n v="109878698"/>
    <n v="3739.87"/>
    <x v="16"/>
    <x v="10"/>
    <s v="Tue"/>
    <s v="Jan-2004"/>
    <s v=""/>
    <n v="18.899999999999864"/>
    <n v="9.7187226821617029E-3"/>
    <x v="0"/>
    <n v="18"/>
    <n v="9.2516447368421063E-3"/>
    <x v="1"/>
  </r>
  <r>
    <d v="2004-01-12T00:00:00"/>
    <n v="1972"/>
    <n v="1980.55"/>
    <n v="1936.75"/>
    <n v="1945.6"/>
    <n v="116680396"/>
    <n v="3798.33"/>
    <x v="16"/>
    <x v="10"/>
    <s v="Mon"/>
    <s v="Jan-2004"/>
    <s v=""/>
    <n v="-26.400000000000091"/>
    <n v="-1.3387423935091325E-2"/>
    <x v="2"/>
    <n v="-26.300000000000182"/>
    <n v="-1.3337390334195537E-2"/>
    <x v="0"/>
  </r>
  <r>
    <d v="2004-01-09T00:00:00"/>
    <n v="1969"/>
    <n v="2014.65"/>
    <n v="1957.45"/>
    <n v="1971.9"/>
    <n v="153058574"/>
    <n v="5219.22"/>
    <x v="16"/>
    <x v="10"/>
    <s v="Fri"/>
    <s v="Jan-2004"/>
    <s v=""/>
    <n v="2.9000000000000909"/>
    <n v="1.4728288471305693E-3"/>
    <x v="0"/>
    <n v="3.3500000000001364"/>
    <n v="1.7017601788118851E-3"/>
    <x v="1"/>
  </r>
  <r>
    <d v="2004-01-08T00:00:00"/>
    <n v="1918.1"/>
    <n v="1973.45"/>
    <n v="1918.1"/>
    <n v="1968.55"/>
    <n v="115681568"/>
    <n v="3707.92"/>
    <x v="16"/>
    <x v="10"/>
    <s v="Thu"/>
    <s v="Jan-2004"/>
    <s v="Expiry"/>
    <n v="50.450000000000045"/>
    <n v="2.6302069756529923E-2"/>
    <x v="1"/>
    <n v="51.799999999999955"/>
    <n v="2.7024911960349528E-2"/>
    <x v="2"/>
  </r>
  <r>
    <d v="2004-01-07T00:00:00"/>
    <n v="1927.95"/>
    <n v="1930.95"/>
    <n v="1888.1"/>
    <n v="1916.75"/>
    <n v="119197257"/>
    <n v="4147.2299999999996"/>
    <x v="16"/>
    <x v="10"/>
    <s v="Wed"/>
    <s v="Jan-2004"/>
    <s v=""/>
    <n v="-11.200000000000045"/>
    <n v="-5.809279286288568E-3"/>
    <x v="0"/>
    <n v="-9.9500000000000455"/>
    <n v="-5.1642705143509866E-3"/>
    <x v="1"/>
  </r>
  <r>
    <d v="2004-01-06T00:00:00"/>
    <n v="1955.1"/>
    <n v="1979.05"/>
    <n v="1908.75"/>
    <n v="1926.7"/>
    <n v="124014883"/>
    <n v="4331.43"/>
    <x v="16"/>
    <x v="10"/>
    <s v="Tue"/>
    <s v="Jan-2004"/>
    <s v=""/>
    <n v="-28.399999999999864"/>
    <n v="-1.4526111196358174E-2"/>
    <x v="2"/>
    <n v="-28.299999999999955"/>
    <n v="-1.4475703324808161E-2"/>
    <x v="0"/>
  </r>
  <r>
    <d v="2004-01-05T00:00:00"/>
    <n v="1946.3"/>
    <n v="1969.2"/>
    <n v="1930.75"/>
    <n v="1955"/>
    <n v="129703252"/>
    <n v="4153.29"/>
    <x v="16"/>
    <x v="10"/>
    <s v="Mon"/>
    <s v="Jan-2004"/>
    <s v=""/>
    <n v="8.7000000000000455"/>
    <n v="4.4700200380208832E-3"/>
    <x v="0"/>
    <n v="8.9500000000000455"/>
    <n v="4.5990596336168369E-3"/>
    <x v="1"/>
  </r>
  <r>
    <d v="2004-01-02T00:00:00"/>
    <n v="1912.25"/>
    <n v="1951.7"/>
    <n v="1911.05"/>
    <n v="1946.05"/>
    <n v="117079420"/>
    <n v="3407.72"/>
    <x v="16"/>
    <x v="10"/>
    <s v="Fri"/>
    <s v="Jan-2004"/>
    <s v=""/>
    <n v="33.799999999999955"/>
    <n v="1.7675513138972389E-2"/>
    <x v="2"/>
    <n v="33.799999999999955"/>
    <n v="1.7675513138972389E-2"/>
    <x v="0"/>
  </r>
  <r>
    <d v="2004-01-01T00:00:00"/>
    <n v="1880.35"/>
    <n v="1917.05"/>
    <n v="1880.35"/>
    <n v="1912.25"/>
    <n v="102551958"/>
    <n v="2846.7"/>
    <x v="16"/>
    <x v="10"/>
    <s v="Thu"/>
    <s v="Jan-2004"/>
    <s v="Expiry"/>
    <n v="31.900000000000091"/>
    <n v="1.6964926742361844E-2"/>
    <x v="2"/>
    <n v="32.5"/>
    <n v="1.728953318260407E-2"/>
    <x v="0"/>
  </r>
  <r>
    <d v="2003-12-31T00:00:00"/>
    <n v="1868.9"/>
    <n v="1895.65"/>
    <n v="1852.5"/>
    <n v="1879.75"/>
    <n v="114764846"/>
    <n v="3497.25"/>
    <x v="17"/>
    <x v="11"/>
    <s v="Wed"/>
    <s v="Dec-2003"/>
    <s v=""/>
    <n v="10.849999999999909"/>
    <n v="5.8055540692385403E-3"/>
    <x v="0"/>
    <n v="6.5"/>
    <n v="3.4699052448952357E-3"/>
    <x v="1"/>
  </r>
  <r>
    <d v="2003-12-30T00:00:00"/>
    <n v="1878.9"/>
    <n v="1914.4"/>
    <n v="1858.55"/>
    <n v="1873.25"/>
    <n v="149042440"/>
    <n v="3983.29"/>
    <x v="17"/>
    <x v="11"/>
    <s v="Tue"/>
    <s v="Dec-2003"/>
    <s v=""/>
    <n v="-5.6500000000000909"/>
    <n v="-3.007078609824946E-3"/>
    <x v="0"/>
    <n v="-0.79999999999995453"/>
    <n v="-4.2688295403001765E-4"/>
    <x v="1"/>
  </r>
  <r>
    <d v="2003-12-29T00:00:00"/>
    <n v="1838.05"/>
    <n v="1876"/>
    <n v="1837.65"/>
    <n v="1874.05"/>
    <n v="98547463"/>
    <n v="2703.6"/>
    <x v="17"/>
    <x v="11"/>
    <s v="Mon"/>
    <s v="Dec-2003"/>
    <s v=""/>
    <n v="36"/>
    <n v="1.9585974266206035E-2"/>
    <x v="2"/>
    <n v="37"/>
    <n v="2.014098690835851E-2"/>
    <x v="2"/>
  </r>
  <r>
    <d v="2003-12-26T00:00:00"/>
    <n v="1804.7"/>
    <n v="1840.35"/>
    <n v="1804.7"/>
    <n v="1837.05"/>
    <n v="114224183"/>
    <n v="2610.62"/>
    <x v="17"/>
    <x v="11"/>
    <s v="Fri"/>
    <s v="Dec-2003"/>
    <s v=""/>
    <n v="32.349999999999909"/>
    <n v="1.7925416966808837E-2"/>
    <x v="2"/>
    <n v="28.349999999999909"/>
    <n v="1.5674241167689451E-2"/>
    <x v="0"/>
  </r>
  <r>
    <d v="2003-12-24T00:00:00"/>
    <n v="1788.45"/>
    <n v="1815.6"/>
    <n v="1780.3"/>
    <n v="1808.7"/>
    <n v="134998248"/>
    <n v="3223.77"/>
    <x v="17"/>
    <x v="11"/>
    <s v="Wed"/>
    <s v="Dec-2003"/>
    <s v=""/>
    <n v="20.25"/>
    <n v="1.1322653694539964E-2"/>
    <x v="2"/>
    <n v="28.400000000000091"/>
    <n v="1.5952367578498057E-2"/>
    <x v="0"/>
  </r>
  <r>
    <d v="2003-12-23T00:00:00"/>
    <n v="1789.1"/>
    <n v="1800.9"/>
    <n v="1751.05"/>
    <n v="1780.3"/>
    <n v="85978089"/>
    <n v="2749.22"/>
    <x v="17"/>
    <x v="11"/>
    <s v="Tue"/>
    <s v="Dec-2003"/>
    <s v=""/>
    <n v="-8.7999999999999545"/>
    <n v="-4.9186741937286655E-3"/>
    <x v="0"/>
    <n v="-8.8500000000001364"/>
    <n v="-4.9464829667720065E-3"/>
    <x v="1"/>
  </r>
  <r>
    <d v="2003-12-22T00:00:00"/>
    <n v="1778.85"/>
    <n v="1794.3"/>
    <n v="1778.4"/>
    <n v="1789.15"/>
    <n v="93942619"/>
    <n v="2719.2"/>
    <x v="17"/>
    <x v="11"/>
    <s v="Mon"/>
    <s v="Dec-2003"/>
    <s v=""/>
    <n v="10.300000000000182"/>
    <n v="5.7902577507941552E-3"/>
    <x v="0"/>
    <n v="10.600000000000136"/>
    <n v="5.9599111635883929E-3"/>
    <x v="1"/>
  </r>
  <r>
    <d v="2003-12-19T00:00:00"/>
    <n v="1757"/>
    <n v="1783.7"/>
    <n v="1755.4"/>
    <n v="1778.55"/>
    <n v="140662197"/>
    <n v="3602.88"/>
    <x v="17"/>
    <x v="11"/>
    <s v="Fri"/>
    <s v="Dec-2003"/>
    <s v=""/>
    <n v="21.549999999999955"/>
    <n v="1.2265224815025585E-2"/>
    <x v="2"/>
    <n v="22.450000000000045"/>
    <n v="1.2784010022208329E-2"/>
    <x v="0"/>
  </r>
  <r>
    <d v="2003-12-18T00:00:00"/>
    <n v="1733.2"/>
    <n v="1759"/>
    <n v="1725.85"/>
    <n v="1756.1"/>
    <n v="114569624"/>
    <n v="3227.49"/>
    <x v="17"/>
    <x v="11"/>
    <s v="Thu"/>
    <s v="Dec-2003"/>
    <s v="Expiry"/>
    <n v="22.899999999999864"/>
    <n v="1.321255481190853E-2"/>
    <x v="2"/>
    <n v="22.849999999999909"/>
    <n v="1.3183326121448093E-2"/>
    <x v="0"/>
  </r>
  <r>
    <d v="2003-12-17T00:00:00"/>
    <n v="1736.35"/>
    <n v="1746.2"/>
    <n v="1725.4"/>
    <n v="1733.25"/>
    <n v="101347785"/>
    <n v="2944.41"/>
    <x v="17"/>
    <x v="11"/>
    <s v="Wed"/>
    <s v="Dec-2003"/>
    <s v=""/>
    <n v="-3.0999999999999091"/>
    <n v="-1.7853543352434182E-3"/>
    <x v="0"/>
    <n v="-3"/>
    <n v="-1.7278617710583153E-3"/>
    <x v="1"/>
  </r>
  <r>
    <d v="2003-12-16T00:00:00"/>
    <n v="1723.9"/>
    <n v="1740.3"/>
    <n v="1711.3"/>
    <n v="1736.25"/>
    <n v="105562816"/>
    <n v="3445.6"/>
    <x v="17"/>
    <x v="11"/>
    <s v="Tue"/>
    <s v="Dec-2003"/>
    <s v=""/>
    <n v="12.349999999999909"/>
    <n v="7.1639886304309466E-3"/>
    <x v="0"/>
    <n v="12.299999999999955"/>
    <n v="7.1347776907682674E-3"/>
    <x v="1"/>
  </r>
  <r>
    <d v="2003-12-15T00:00:00"/>
    <n v="1699.7"/>
    <n v="1728"/>
    <n v="1699.7"/>
    <n v="1723.95"/>
    <n v="99575076"/>
    <n v="2654.9"/>
    <x v="17"/>
    <x v="11"/>
    <s v="Mon"/>
    <s v="Dec-2003"/>
    <s v=""/>
    <n v="24.25"/>
    <n v="1.4267223627699005E-2"/>
    <x v="2"/>
    <n v="25.049999999999955"/>
    <n v="1.4744834893166138E-2"/>
    <x v="0"/>
  </r>
  <r>
    <d v="2003-12-12T00:00:00"/>
    <n v="1695.8"/>
    <n v="1705.95"/>
    <n v="1686.45"/>
    <n v="1698.9"/>
    <n v="95310528"/>
    <n v="2800.09"/>
    <x v="17"/>
    <x v="11"/>
    <s v="Fri"/>
    <s v="Dec-2003"/>
    <s v=""/>
    <n v="3.1000000000001364"/>
    <n v="1.8280457601133014E-3"/>
    <x v="0"/>
    <n v="3.5"/>
    <n v="2.0644095788604458E-3"/>
    <x v="1"/>
  </r>
  <r>
    <d v="2003-12-11T00:00:00"/>
    <n v="1688.35"/>
    <n v="1701.7"/>
    <n v="1678.35"/>
    <n v="1695.4"/>
    <n v="85832630"/>
    <n v="2755.01"/>
    <x v="17"/>
    <x v="11"/>
    <s v="Thu"/>
    <s v="Dec-2003"/>
    <s v="Expiry"/>
    <n v="7.0500000000001819"/>
    <n v="4.1756744750793273E-3"/>
    <x v="0"/>
    <n v="8.5"/>
    <n v="5.0388286205465642E-3"/>
    <x v="1"/>
  </r>
  <r>
    <d v="2003-12-10T00:00:00"/>
    <n v="1675.75"/>
    <n v="1697.3"/>
    <n v="1672.65"/>
    <n v="1686.9"/>
    <n v="102329931"/>
    <n v="3109.8"/>
    <x v="17"/>
    <x v="11"/>
    <s v="Wed"/>
    <s v="Dec-2003"/>
    <s v=""/>
    <n v="11.150000000000091"/>
    <n v="6.6537371326272363E-3"/>
    <x v="0"/>
    <n v="11.050000000000182"/>
    <n v="6.5936688844468079E-3"/>
    <x v="1"/>
  </r>
  <r>
    <d v="2003-12-09T00:00:00"/>
    <n v="1646.4"/>
    <n v="1677.9"/>
    <n v="1646.4"/>
    <n v="1675.85"/>
    <n v="82349571"/>
    <n v="2463.83"/>
    <x v="17"/>
    <x v="11"/>
    <s v="Tue"/>
    <s v="Dec-2003"/>
    <s v=""/>
    <n v="29.449999999999818"/>
    <n v="1.7887512147716118E-2"/>
    <x v="2"/>
    <n v="29.599999999999909"/>
    <n v="1.7980258162490454E-2"/>
    <x v="0"/>
  </r>
  <r>
    <d v="2003-12-08T00:00:00"/>
    <n v="1644.85"/>
    <n v="1654.35"/>
    <n v="1631.85"/>
    <n v="1646.25"/>
    <n v="95772821"/>
    <n v="2975.21"/>
    <x v="17"/>
    <x v="11"/>
    <s v="Mon"/>
    <s v="Dec-2003"/>
    <s v=""/>
    <n v="1.4000000000000909"/>
    <n v="8.5114144146888231E-4"/>
    <x v="0"/>
    <n v="0.45000000000004547"/>
    <n v="2.7342325920527737E-4"/>
    <x v="1"/>
  </r>
  <r>
    <d v="2003-12-05T00:00:00"/>
    <n v="1675.5"/>
    <n v="1688.25"/>
    <n v="1642.05"/>
    <n v="1645.8"/>
    <n v="100930848"/>
    <n v="2994.09"/>
    <x v="17"/>
    <x v="11"/>
    <s v="Fri"/>
    <s v="Dec-2003"/>
    <s v=""/>
    <n v="-29.700000000000045"/>
    <n v="-1.7726051924798595E-2"/>
    <x v="2"/>
    <n v="-29.400000000000091"/>
    <n v="-1.75501432664757E-2"/>
    <x v="0"/>
  </r>
  <r>
    <d v="2003-12-04T00:00:00"/>
    <n v="1670.65"/>
    <n v="1683.75"/>
    <n v="1656.1"/>
    <n v="1675.2"/>
    <n v="103573662"/>
    <n v="3315.14"/>
    <x v="17"/>
    <x v="11"/>
    <s v="Thu"/>
    <s v="Dec-2003"/>
    <s v="Expiry"/>
    <n v="4.5499999999999545"/>
    <n v="2.7234908568520961E-3"/>
    <x v="0"/>
    <n v="4.7000000000000455"/>
    <n v="2.8135288835678214E-3"/>
    <x v="1"/>
  </r>
  <r>
    <d v="2003-12-03T00:00:00"/>
    <n v="1660.7"/>
    <n v="1676.2"/>
    <n v="1655.9"/>
    <n v="1670.5"/>
    <n v="97016649"/>
    <n v="3056.36"/>
    <x v="17"/>
    <x v="11"/>
    <s v="Wed"/>
    <s v="Dec-2003"/>
    <s v=""/>
    <n v="9.7999999999999545"/>
    <n v="5.9011260311916383E-3"/>
    <x v="0"/>
    <n v="12"/>
    <n v="7.2354537232438947E-3"/>
    <x v="1"/>
  </r>
  <r>
    <d v="2003-12-02T00:00:00"/>
    <n v="1657.65"/>
    <n v="1671.85"/>
    <n v="1639.65"/>
    <n v="1658.5"/>
    <n v="117862704"/>
    <n v="3513.18"/>
    <x v="17"/>
    <x v="11"/>
    <s v="Tue"/>
    <s v="Dec-2003"/>
    <s v=""/>
    <n v="0.84999999999990905"/>
    <n v="5.1277410792381324E-4"/>
    <x v="0"/>
    <n v="0.84999999999990905"/>
    <n v="5.1277410792381324E-4"/>
    <x v="1"/>
  </r>
  <r>
    <d v="2003-12-01T00:00:00"/>
    <n v="1615.85"/>
    <n v="1660.55"/>
    <n v="1615.7"/>
    <n v="1657.65"/>
    <n v="110444045"/>
    <n v="3091.43"/>
    <x v="17"/>
    <x v="11"/>
    <s v="Mon"/>
    <s v="Dec-2003"/>
    <s v=""/>
    <n v="41.800000000000182"/>
    <n v="2.5868737816010262E-2"/>
    <x v="1"/>
    <n v="42.400000000000091"/>
    <n v="2.6249806531496729E-2"/>
    <x v="2"/>
  </r>
  <r>
    <d v="2003-11-28T00:00:00"/>
    <n v="1598.55"/>
    <n v="1618.95"/>
    <n v="1598.55"/>
    <n v="1615.25"/>
    <n v="99391295"/>
    <n v="2862.56"/>
    <x v="17"/>
    <x v="0"/>
    <s v="Fri"/>
    <s v="Nov-2003"/>
    <s v=""/>
    <n v="16.700000000000045"/>
    <n v="1.0446967564355225E-2"/>
    <x v="2"/>
    <n v="16.900000000000091"/>
    <n v="1.0573403822692208E-2"/>
    <x v="0"/>
  </r>
  <r>
    <d v="2003-11-27T00:00:00"/>
    <n v="1568.85"/>
    <n v="1602.6"/>
    <n v="1568.7"/>
    <n v="1598.35"/>
    <n v="113548508"/>
    <n v="3712.09"/>
    <x v="17"/>
    <x v="0"/>
    <s v="Thu"/>
    <s v="Nov-2003"/>
    <s v="Expiry"/>
    <n v="29.5"/>
    <n v="1.8803582241769451E-2"/>
    <x v="2"/>
    <n v="29.699999999999818"/>
    <n v="1.8933477831256058E-2"/>
    <x v="0"/>
  </r>
  <r>
    <d v="2003-11-25T00:00:00"/>
    <n v="1543.95"/>
    <n v="1572.05"/>
    <n v="1543.95"/>
    <n v="1568.65"/>
    <n v="95578818"/>
    <n v="2807.92"/>
    <x v="17"/>
    <x v="0"/>
    <s v="Tue"/>
    <s v="Nov-2003"/>
    <s v=""/>
    <n v="24.700000000000045"/>
    <n v="1.5997927394021855E-2"/>
    <x v="2"/>
    <n v="24.75"/>
    <n v="1.6030831012371266E-2"/>
    <x v="0"/>
  </r>
  <r>
    <d v="2003-11-24T00:00:00"/>
    <n v="1541.35"/>
    <n v="1554.05"/>
    <n v="1536.5"/>
    <n v="1543.9"/>
    <n v="116684453"/>
    <n v="2698.2"/>
    <x v="17"/>
    <x v="0"/>
    <s v="Mon"/>
    <s v="Nov-2003"/>
    <s v=""/>
    <n v="2.5500000000001819"/>
    <n v="1.6543938754988692E-3"/>
    <x v="0"/>
    <n v="3.2000000000000455"/>
    <n v="2.0769779970143737E-3"/>
    <x v="1"/>
  </r>
  <r>
    <d v="2003-11-21T00:00:00"/>
    <n v="1520.4"/>
    <n v="1547"/>
    <n v="1509.15"/>
    <n v="1540.7"/>
    <n v="112861081"/>
    <n v="3122.51"/>
    <x v="17"/>
    <x v="0"/>
    <s v="Fri"/>
    <s v="Nov-2003"/>
    <s v=""/>
    <n v="20.299999999999955"/>
    <n v="1.3351749539594813E-2"/>
    <x v="2"/>
    <n v="18.400000000000091"/>
    <n v="1.2086973658280294E-2"/>
    <x v="0"/>
  </r>
  <r>
    <d v="2003-11-20T00:00:00"/>
    <n v="1542.85"/>
    <n v="1558.15"/>
    <n v="1517.9"/>
    <n v="1522.3"/>
    <n v="112465566"/>
    <n v="2901.75"/>
    <x v="17"/>
    <x v="0"/>
    <s v="Thu"/>
    <s v="Nov-2003"/>
    <s v="Expiry"/>
    <n v="-20.549999999999955"/>
    <n v="-1.3319506108824548E-2"/>
    <x v="2"/>
    <n v="-18.299999999999955"/>
    <n v="-1.1878488900428376E-2"/>
    <x v="0"/>
  </r>
  <r>
    <d v="2003-11-19T00:00:00"/>
    <n v="1563.95"/>
    <n v="1564"/>
    <n v="1534.35"/>
    <n v="1540.6"/>
    <n v="110695451"/>
    <n v="3323.89"/>
    <x v="17"/>
    <x v="0"/>
    <s v="Wed"/>
    <s v="Nov-2003"/>
    <s v=""/>
    <n v="-23.350000000000136"/>
    <n v="-1.4930144825601928E-2"/>
    <x v="2"/>
    <n v="-23.800000000000182"/>
    <n v="-1.5213500383533739E-2"/>
    <x v="0"/>
  </r>
  <r>
    <d v="2003-11-18T00:00:00"/>
    <n v="1579.15"/>
    <n v="1591.25"/>
    <n v="1557.2"/>
    <n v="1564.4"/>
    <n v="106234569"/>
    <n v="2962.55"/>
    <x v="17"/>
    <x v="0"/>
    <s v="Tue"/>
    <s v="Nov-2003"/>
    <s v=""/>
    <n v="-14.75"/>
    <n v="-9.3404679732767629E-3"/>
    <x v="0"/>
    <n v="-15.5"/>
    <n v="-9.8107475156655483E-3"/>
    <x v="1"/>
  </r>
  <r>
    <d v="2003-11-17T00:00:00"/>
    <n v="1563.1"/>
    <n v="1584.75"/>
    <n v="1554.4"/>
    <n v="1579.9"/>
    <n v="89944517"/>
    <n v="2487.5100000000002"/>
    <x v="17"/>
    <x v="0"/>
    <s v="Mon"/>
    <s v="Nov-2003"/>
    <s v=""/>
    <n v="16.800000000000182"/>
    <n v="1.0747872816838451E-2"/>
    <x v="2"/>
    <n v="17.100000000000136"/>
    <n v="1.0941899155362258E-2"/>
    <x v="0"/>
  </r>
  <r>
    <d v="2003-11-15T00:00:00"/>
    <n v="1549.65"/>
    <n v="1571.3"/>
    <n v="1542"/>
    <n v="1562.8"/>
    <n v="37842102"/>
    <n v="872.81"/>
    <x v="17"/>
    <x v="0"/>
    <s v="Sat"/>
    <s v="Nov-2003"/>
    <s v=""/>
    <n v="13.149999999999864"/>
    <n v="8.485787113219026E-3"/>
    <x v="0"/>
    <n v="12.349999999999909"/>
    <n v="7.9654293914669348E-3"/>
    <x v="1"/>
  </r>
  <r>
    <d v="2003-11-14T00:00:00"/>
    <n v="1577.2"/>
    <n v="1580.3"/>
    <n v="1544.75"/>
    <n v="1550.45"/>
    <n v="109485525"/>
    <n v="2999.87"/>
    <x v="17"/>
    <x v="0"/>
    <s v="Fri"/>
    <s v="Nov-2003"/>
    <s v=""/>
    <n v="-26.75"/>
    <n v="-1.6960436216079126E-2"/>
    <x v="2"/>
    <n v="-29.5"/>
    <n v="-1.8671476945472956E-2"/>
    <x v="0"/>
  </r>
  <r>
    <d v="2003-11-13T00:00:00"/>
    <n v="1610.4"/>
    <n v="1616.15"/>
    <n v="1573.6"/>
    <n v="1579.95"/>
    <n v="108845195"/>
    <n v="3184.99"/>
    <x v="17"/>
    <x v="0"/>
    <s v="Thu"/>
    <s v="Nov-2003"/>
    <s v="Expiry"/>
    <n v="-30.450000000000045"/>
    <n v="-1.8908345752608077E-2"/>
    <x v="2"/>
    <n v="-23.849999999999909"/>
    <n v="-1.4870931537598149E-2"/>
    <x v="0"/>
  </r>
  <r>
    <d v="2003-11-12T00:00:00"/>
    <n v="1601.3"/>
    <n v="1617.75"/>
    <n v="1598"/>
    <n v="1603.8"/>
    <n v="107391704"/>
    <n v="3089.25"/>
    <x v="17"/>
    <x v="0"/>
    <s v="Wed"/>
    <s v="Nov-2003"/>
    <s v=""/>
    <n v="2.5"/>
    <n v="1.5612314994067321E-3"/>
    <x v="0"/>
    <n v="2.6499999999998636"/>
    <n v="1.6550604253192166E-3"/>
    <x v="1"/>
  </r>
  <r>
    <d v="2003-11-11T00:00:00"/>
    <n v="1594.5"/>
    <n v="1608.85"/>
    <n v="1590.95"/>
    <n v="1601.15"/>
    <n v="108535273"/>
    <n v="2970.77"/>
    <x v="17"/>
    <x v="0"/>
    <s v="Tue"/>
    <s v="Nov-2003"/>
    <s v=""/>
    <n v="6.6500000000000909"/>
    <n v="4.1705863907181501E-3"/>
    <x v="0"/>
    <n v="6.6500000000000909"/>
    <n v="4.1705863907181501E-3"/>
    <x v="1"/>
  </r>
  <r>
    <d v="2003-11-10T00:00:00"/>
    <n v="1603.55"/>
    <n v="1603.65"/>
    <n v="1568.1"/>
    <n v="1594.5"/>
    <n v="62348347"/>
    <n v="1742.77"/>
    <x v="17"/>
    <x v="0"/>
    <s v="Mon"/>
    <s v="Nov-2003"/>
    <s v=""/>
    <n v="-9.0499999999999545"/>
    <n v="-5.6437279785475697E-3"/>
    <x v="0"/>
    <n v="2.4500000000000455"/>
    <n v="1.5388963914450208E-3"/>
    <x v="1"/>
  </r>
  <r>
    <d v="2003-11-07T00:00:00"/>
    <n v="1612.1"/>
    <n v="1624.5"/>
    <n v="1585.35"/>
    <n v="1592.05"/>
    <n v="138361140"/>
    <n v="3112.46"/>
    <x v="17"/>
    <x v="0"/>
    <s v="Fri"/>
    <s v="Nov-2003"/>
    <s v=""/>
    <n v="-20.049999999999955"/>
    <n v="-1.2437193722473764E-2"/>
    <x v="2"/>
    <n v="-20.150000000000091"/>
    <n v="-1.2498449323905279E-2"/>
    <x v="0"/>
  </r>
  <r>
    <d v="2003-11-06T00:00:00"/>
    <n v="1610.55"/>
    <n v="1630.25"/>
    <n v="1605.4"/>
    <n v="1612.2"/>
    <n v="174022088"/>
    <n v="4036.51"/>
    <x v="17"/>
    <x v="0"/>
    <s v="Thu"/>
    <s v="Nov-2003"/>
    <s v="Expiry"/>
    <n v="1.6500000000000909"/>
    <n v="1.0244947378225395E-3"/>
    <x v="0"/>
    <n v="3.0499999999999545"/>
    <n v="1.8954106205139076E-3"/>
    <x v="1"/>
  </r>
  <r>
    <d v="2003-11-05T00:00:00"/>
    <n v="1618.7"/>
    <n v="1627.6"/>
    <n v="1592.55"/>
    <n v="1609.15"/>
    <n v="151581079"/>
    <n v="4212.1099999999997"/>
    <x v="17"/>
    <x v="0"/>
    <s v="Wed"/>
    <s v="Nov-2003"/>
    <s v=""/>
    <n v="-9.5499999999999545"/>
    <n v="-5.8997961326990511E-3"/>
    <x v="0"/>
    <n v="-9.5499999999999545"/>
    <n v="-5.8997961326990511E-3"/>
    <x v="1"/>
  </r>
  <r>
    <d v="2003-11-04T00:00:00"/>
    <n v="1601.3"/>
    <n v="1626.4"/>
    <n v="1601.3"/>
    <n v="1618.7"/>
    <n v="205241333"/>
    <n v="5100.6099999999997"/>
    <x v="17"/>
    <x v="0"/>
    <s v="Tue"/>
    <s v="Nov-2003"/>
    <s v=""/>
    <n v="17.400000000000091"/>
    <n v="1.0866171235870912E-2"/>
    <x v="2"/>
    <n v="17.049999999999955"/>
    <n v="1.0645272063184812E-2"/>
    <x v="0"/>
  </r>
  <r>
    <d v="2003-11-03T00:00:00"/>
    <n v="1556.5"/>
    <n v="1605.6"/>
    <n v="1556.5"/>
    <n v="1601.65"/>
    <n v="151954886"/>
    <n v="4375.47"/>
    <x v="17"/>
    <x v="0"/>
    <s v="Mon"/>
    <s v="Nov-2003"/>
    <s v=""/>
    <n v="45.150000000000091"/>
    <n v="2.9007388371346025E-2"/>
    <x v="1"/>
    <n v="45.75"/>
    <n v="2.9404203354971396E-2"/>
    <x v="2"/>
  </r>
  <r>
    <d v="2003-10-31T00:00:00"/>
    <n v="1517.1"/>
    <n v="1559.75"/>
    <n v="1515.55"/>
    <n v="1555.9"/>
    <n v="154475544"/>
    <n v="3908.81"/>
    <x v="17"/>
    <x v="1"/>
    <s v="Fri"/>
    <s v="Oct-2003"/>
    <s v=""/>
    <n v="38.800000000000182"/>
    <n v="2.5575110408015415E-2"/>
    <x v="1"/>
    <n v="39.050000000000182"/>
    <n v="2.5744140818142983E-2"/>
    <x v="2"/>
  </r>
  <r>
    <d v="2003-10-30T00:00:00"/>
    <n v="1499.25"/>
    <n v="1524.25"/>
    <n v="1495.8"/>
    <n v="1516.85"/>
    <n v="202265871"/>
    <n v="4455.25"/>
    <x v="17"/>
    <x v="1"/>
    <s v="Thu"/>
    <s v="Oct-2003"/>
    <s v="Expiry"/>
    <n v="17.599999999999909"/>
    <n v="1.1739202934800673E-2"/>
    <x v="2"/>
    <n v="18.399999999999864"/>
    <n v="1.2279355333844881E-2"/>
    <x v="0"/>
  </r>
  <r>
    <d v="2003-10-29T00:00:00"/>
    <n v="1481.3"/>
    <n v="1501.7"/>
    <n v="1477.1"/>
    <n v="1498.45"/>
    <n v="134071278"/>
    <n v="3415.49"/>
    <x v="17"/>
    <x v="1"/>
    <s v="Wed"/>
    <s v="Oct-2003"/>
    <s v=""/>
    <n v="17.150000000000091"/>
    <n v="1.1577668264362446E-2"/>
    <x v="2"/>
    <n v="16.700000000000045"/>
    <n v="1.127045722962716E-2"/>
    <x v="0"/>
  </r>
  <r>
    <d v="2003-10-28T00:00:00"/>
    <n v="1485.45"/>
    <n v="1500.8"/>
    <n v="1471.3"/>
    <n v="1481.75"/>
    <n v="138887809"/>
    <n v="3705.95"/>
    <x v="17"/>
    <x v="1"/>
    <s v="Tue"/>
    <s v="Oct-2003"/>
    <s v=""/>
    <n v="-3.7000000000000455"/>
    <n v="-2.4908276953112159E-3"/>
    <x v="0"/>
    <n v="-3.5499999999999545"/>
    <n v="-2.3900895441997944E-3"/>
    <x v="1"/>
  </r>
  <r>
    <d v="2003-10-27T00:00:00"/>
    <n v="1522.05"/>
    <n v="1524.05"/>
    <n v="1482"/>
    <n v="1485.3"/>
    <n v="135062137"/>
    <n v="3067.34"/>
    <x v="17"/>
    <x v="1"/>
    <s v="Mon"/>
    <s v="Oct-2003"/>
    <s v=""/>
    <n v="-36.75"/>
    <n v="-2.4145067507637726E-2"/>
    <x v="1"/>
    <n v="-36.650000000000091"/>
    <n v="-2.4080948782811584E-2"/>
    <x v="2"/>
  </r>
  <r>
    <d v="2003-10-25T00:00:00"/>
    <n v="1506.05"/>
    <n v="1533.05"/>
    <n v="1506.05"/>
    <n v="1521.95"/>
    <n v="43192470"/>
    <n v="931.76"/>
    <x v="17"/>
    <x v="1"/>
    <s v="Sat"/>
    <s v="Oct-2003"/>
    <s v=""/>
    <n v="15.900000000000091"/>
    <n v="1.0557418412403367E-2"/>
    <x v="2"/>
    <n v="15.900000000000091"/>
    <n v="1.0557418412403367E-2"/>
    <x v="0"/>
  </r>
  <r>
    <d v="2003-10-24T00:00:00"/>
    <n v="1485.8"/>
    <n v="1512.55"/>
    <n v="1434.75"/>
    <n v="1506.05"/>
    <n v="150857549"/>
    <n v="3885.74"/>
    <x v="17"/>
    <x v="1"/>
    <s v="Fri"/>
    <s v="Oct-2003"/>
    <s v=""/>
    <n v="20.25"/>
    <n v="1.3629021402611389E-2"/>
    <x v="2"/>
    <n v="35.599999999999909"/>
    <n v="2.4210275765921933E-2"/>
    <x v="2"/>
  </r>
  <r>
    <d v="2003-10-23T00:00:00"/>
    <n v="1494.75"/>
    <n v="1503"/>
    <n v="1466.25"/>
    <n v="1470.45"/>
    <n v="133913651"/>
    <n v="3465.59"/>
    <x v="17"/>
    <x v="1"/>
    <s v="Thu"/>
    <s v="Oct-2003"/>
    <s v="Expiry"/>
    <n v="-24.299999999999955"/>
    <n v="-1.625689914701452E-2"/>
    <x v="2"/>
    <n v="-23.649999999999864"/>
    <n v="-1.5828927113312272E-2"/>
    <x v="0"/>
  </r>
  <r>
    <d v="2003-10-22T00:00:00"/>
    <n v="1506.75"/>
    <n v="1522.65"/>
    <n v="1483"/>
    <n v="1494.1"/>
    <n v="152764083"/>
    <n v="3715.32"/>
    <x v="17"/>
    <x v="1"/>
    <s v="Wed"/>
    <s v="Oct-2003"/>
    <s v=""/>
    <n v="-12.650000000000091"/>
    <n v="-8.3955533432885955E-3"/>
    <x v="0"/>
    <n v="-12.400000000000091"/>
    <n v="-8.2309990043146972E-3"/>
    <x v="1"/>
  </r>
  <r>
    <d v="2003-10-21T00:00:00"/>
    <n v="1546.2"/>
    <n v="1549.65"/>
    <n v="1496.95"/>
    <n v="1506.5"/>
    <n v="196133297"/>
    <n v="4336.88"/>
    <x v="17"/>
    <x v="1"/>
    <s v="Tue"/>
    <s v="Oct-2003"/>
    <s v=""/>
    <n v="-39.700000000000045"/>
    <n v="-2.5675850472125238E-2"/>
    <x v="1"/>
    <n v="-36.200000000000045"/>
    <n v="-2.3465352952615572E-2"/>
    <x v="2"/>
  </r>
  <r>
    <d v="2003-10-20T00:00:00"/>
    <n v="1569.7"/>
    <n v="1574.1"/>
    <n v="1536.5"/>
    <n v="1542.7"/>
    <n v="167970501"/>
    <n v="3565.16"/>
    <x v="17"/>
    <x v="1"/>
    <s v="Mon"/>
    <s v="Oct-2003"/>
    <s v=""/>
    <n v="-27"/>
    <n v="-1.7200738994712365E-2"/>
    <x v="2"/>
    <n v="-26.75"/>
    <n v="-1.7044187454203701E-2"/>
    <x v="0"/>
  </r>
  <r>
    <d v="2003-10-17T00:00:00"/>
    <n v="1565.2"/>
    <n v="1574.1"/>
    <n v="1552.15"/>
    <n v="1569.45"/>
    <n v="200565508"/>
    <n v="4341.95"/>
    <x v="17"/>
    <x v="1"/>
    <s v="Fri"/>
    <s v="Oct-2003"/>
    <s v=""/>
    <n v="4.25"/>
    <n v="2.7153079478660874E-3"/>
    <x v="0"/>
    <n v="13.75"/>
    <n v="8.8384649996786011E-3"/>
    <x v="1"/>
  </r>
  <r>
    <d v="2003-10-16T00:00:00"/>
    <n v="1537.3"/>
    <n v="1563.4"/>
    <n v="1537.3"/>
    <n v="1555.7"/>
    <n v="162780171"/>
    <n v="4305.5200000000004"/>
    <x v="17"/>
    <x v="1"/>
    <s v="Thu"/>
    <s v="Oct-2003"/>
    <s v="Expiry"/>
    <n v="18.400000000000091"/>
    <n v="1.1969036622650161E-2"/>
    <x v="2"/>
    <n v="18.700000000000045"/>
    <n v="1.2166558230318833E-2"/>
    <x v="0"/>
  </r>
  <r>
    <d v="2003-10-15T00:00:00"/>
    <n v="1521.45"/>
    <n v="1543.85"/>
    <n v="1503"/>
    <n v="1537"/>
    <n v="152159445"/>
    <n v="3788.59"/>
    <x v="17"/>
    <x v="1"/>
    <s v="Wed"/>
    <s v="Oct-2003"/>
    <s v=""/>
    <n v="15.549999999999955"/>
    <n v="1.0220513326103358E-2"/>
    <x v="2"/>
    <n v="16.200000000000045"/>
    <n v="1.0652288269331961E-2"/>
    <x v="0"/>
  </r>
  <r>
    <d v="2003-10-14T00:00:00"/>
    <n v="1548.7"/>
    <n v="1562.85"/>
    <n v="1513.75"/>
    <n v="1520.8"/>
    <n v="182174604"/>
    <n v="4163.01"/>
    <x v="17"/>
    <x v="1"/>
    <s v="Tue"/>
    <s v="Oct-2003"/>
    <s v=""/>
    <n v="-27.900000000000091"/>
    <n v="-1.8015109446632718E-2"/>
    <x v="2"/>
    <n v="-25.950000000000045"/>
    <n v="-1.6777113302085048E-2"/>
    <x v="0"/>
  </r>
  <r>
    <d v="2003-10-13T00:00:00"/>
    <n v="1523.35"/>
    <n v="1550.9"/>
    <n v="1516.05"/>
    <n v="1546.75"/>
    <n v="132233265"/>
    <n v="3385.63"/>
    <x v="17"/>
    <x v="1"/>
    <s v="Mon"/>
    <s v="Oct-2003"/>
    <s v=""/>
    <n v="23.400000000000091"/>
    <n v="1.5360882266058419E-2"/>
    <x v="2"/>
    <n v="23.650000000000091"/>
    <n v="1.5527542511982202E-2"/>
    <x v="0"/>
  </r>
  <r>
    <d v="2003-10-10T00:00:00"/>
    <n v="1507.1"/>
    <n v="1527.25"/>
    <n v="1505.1"/>
    <n v="1523.1"/>
    <n v="152851144"/>
    <n v="3878.61"/>
    <x v="17"/>
    <x v="1"/>
    <s v="Fri"/>
    <s v="Oct-2003"/>
    <s v=""/>
    <n v="16"/>
    <n v="1.061641563267202E-2"/>
    <x v="2"/>
    <n v="21"/>
    <n v="1.3980427401637708E-2"/>
    <x v="0"/>
  </r>
  <r>
    <d v="2003-10-09T00:00:00"/>
    <n v="1487.85"/>
    <n v="1505.05"/>
    <n v="1478.4"/>
    <n v="1502.1"/>
    <n v="117870572"/>
    <n v="2988.91"/>
    <x v="17"/>
    <x v="1"/>
    <s v="Thu"/>
    <s v="Oct-2003"/>
    <s v="Expiry"/>
    <n v="14.25"/>
    <n v="9.5775783849178352E-3"/>
    <x v="0"/>
    <n v="23.5"/>
    <n v="1.5893412687677532E-2"/>
    <x v="0"/>
  </r>
  <r>
    <d v="2003-10-08T00:00:00"/>
    <n v="1477.85"/>
    <n v="1493.05"/>
    <n v="1460.6"/>
    <n v="1478.6"/>
    <n v="147781840"/>
    <n v="3236.05"/>
    <x v="17"/>
    <x v="1"/>
    <s v="Wed"/>
    <s v="Oct-2003"/>
    <s v=""/>
    <n v="0.75"/>
    <n v="5.0749399465439664E-4"/>
    <x v="0"/>
    <n v="0.75"/>
    <n v="5.0749399465439664E-4"/>
    <x v="1"/>
  </r>
  <r>
    <d v="2003-10-07T00:00:00"/>
    <n v="1478.95"/>
    <n v="1498.45"/>
    <n v="1467.75"/>
    <n v="1477.85"/>
    <n v="210467958"/>
    <n v="3762.09"/>
    <x v="17"/>
    <x v="1"/>
    <s v="Tue"/>
    <s v="Oct-2003"/>
    <s v=""/>
    <n v="-1.1000000000001364"/>
    <n v="-7.4377091855717665E-4"/>
    <x v="0"/>
    <n v="-1.0500000000001819"/>
    <n v="-7.0998715261355182E-4"/>
    <x v="1"/>
  </r>
  <r>
    <d v="2003-10-06T00:00:00"/>
    <n v="1449.45"/>
    <n v="1481.05"/>
    <n v="1423.75"/>
    <n v="1478.9"/>
    <n v="145928936"/>
    <n v="3116.42"/>
    <x v="17"/>
    <x v="1"/>
    <s v="Mon"/>
    <s v="Oct-2003"/>
    <s v=""/>
    <n v="29.450000000000045"/>
    <n v="2.031805167477322E-2"/>
    <x v="1"/>
    <n v="29.600000000000136"/>
    <n v="2.0423652797902529E-2"/>
    <x v="2"/>
  </r>
  <r>
    <d v="2003-10-03T00:00:00"/>
    <n v="1420.85"/>
    <n v="1451.2"/>
    <n v="1420.85"/>
    <n v="1449.3"/>
    <n v="140535297"/>
    <n v="3245.39"/>
    <x v="17"/>
    <x v="1"/>
    <s v="Fri"/>
    <s v="Oct-2003"/>
    <s v=""/>
    <n v="28.450000000000045"/>
    <n v="2.0023225534011365E-2"/>
    <x v="1"/>
    <n v="28.450000000000045"/>
    <n v="2.0023225534011365E-2"/>
    <x v="2"/>
  </r>
  <r>
    <d v="2003-10-01T00:00:00"/>
    <n v="1416.6"/>
    <n v="1430.9"/>
    <n v="1407.95"/>
    <n v="1420.85"/>
    <n v="118748942"/>
    <n v="2687.26"/>
    <x v="17"/>
    <x v="1"/>
    <s v="Wed"/>
    <s v="Oct-2003"/>
    <s v=""/>
    <n v="4.25"/>
    <n v="3.0001411831144997E-3"/>
    <x v="0"/>
    <n v="3.75"/>
    <n v="2.646249382541811E-3"/>
    <x v="1"/>
  </r>
  <r>
    <d v="2003-09-30T00:00:00"/>
    <n v="1400.7"/>
    <n v="1418.1"/>
    <n v="1399.8"/>
    <n v="1417.1"/>
    <n v="117562513"/>
    <n v="2872.5"/>
    <x v="17"/>
    <x v="2"/>
    <s v="Tue"/>
    <s v="Sep-2003"/>
    <s v=""/>
    <n v="16.399999999999864"/>
    <n v="1.1708431498536348E-2"/>
    <x v="2"/>
    <n v="17.149999999999864"/>
    <n v="1.225043751562546E-2"/>
    <x v="0"/>
  </r>
  <r>
    <d v="2003-09-29T00:00:00"/>
    <n v="1386.9"/>
    <n v="1422.35"/>
    <n v="1386.1"/>
    <n v="1399.95"/>
    <n v="139656652"/>
    <n v="2932.04"/>
    <x v="17"/>
    <x v="2"/>
    <s v="Mon"/>
    <s v="Sep-2003"/>
    <s v=""/>
    <n v="13.049999999999955"/>
    <n v="9.4094743672939324E-3"/>
    <x v="0"/>
    <n v="13"/>
    <n v="9.3730848264176794E-3"/>
    <x v="1"/>
  </r>
  <r>
    <d v="2003-09-26T00:00:00"/>
    <n v="1357.55"/>
    <n v="1389.3"/>
    <n v="1357.35"/>
    <n v="1386.95"/>
    <n v="142165715"/>
    <n v="2936.25"/>
    <x v="17"/>
    <x v="2"/>
    <s v="Fri"/>
    <s v="Sep-2003"/>
    <s v=""/>
    <n v="29.400000000000091"/>
    <n v="2.165666089646797E-2"/>
    <x v="1"/>
    <n v="29.75"/>
    <n v="2.1920129678750368E-2"/>
    <x v="2"/>
  </r>
  <r>
    <d v="2003-09-25T00:00:00"/>
    <n v="1371.45"/>
    <n v="1377.25"/>
    <n v="1352.8"/>
    <n v="1357.2"/>
    <n v="196918451"/>
    <n v="3775.7"/>
    <x v="17"/>
    <x v="2"/>
    <s v="Thu"/>
    <s v="Sep-2003"/>
    <s v="Expiry"/>
    <n v="-14.25"/>
    <n v="-1.0390462649021109E-2"/>
    <x v="2"/>
    <n v="-14.849999999999909"/>
    <n v="-1.082322072810751E-2"/>
    <x v="0"/>
  </r>
  <r>
    <d v="2003-09-24T00:00:00"/>
    <n v="1324.85"/>
    <n v="1373.9"/>
    <n v="1322.65"/>
    <n v="1372.05"/>
    <n v="137395795"/>
    <n v="3286.89"/>
    <x v="17"/>
    <x v="2"/>
    <s v="Wed"/>
    <s v="Sep-2003"/>
    <s v=""/>
    <n v="47.200000000000045"/>
    <n v="3.5626674717892631E-2"/>
    <x v="3"/>
    <n v="43.849999999999909"/>
    <n v="3.3014606234000834E-2"/>
    <x v="3"/>
  </r>
  <r>
    <d v="2003-09-23T00:00:00"/>
    <n v="1302.8499999999999"/>
    <n v="1333.7"/>
    <n v="1290.55"/>
    <n v="1328.2"/>
    <n v="118684243"/>
    <n v="2728.06"/>
    <x v="17"/>
    <x v="2"/>
    <s v="Tue"/>
    <s v="Sep-2003"/>
    <s v=""/>
    <n v="25.350000000000136"/>
    <n v="1.9457343516137805E-2"/>
    <x v="2"/>
    <n v="25.299999999999955"/>
    <n v="1.9418220891856592E-2"/>
    <x v="0"/>
  </r>
  <r>
    <d v="2003-09-22T00:00:00"/>
    <n v="1319.25"/>
    <n v="1333.55"/>
    <n v="1300.25"/>
    <n v="1302.9000000000001"/>
    <n v="114650274"/>
    <n v="2477.9499999999998"/>
    <x v="17"/>
    <x v="2"/>
    <s v="Mon"/>
    <s v="Sep-2003"/>
    <s v=""/>
    <n v="-16.349999999999909"/>
    <n v="-1.2393405343945355E-2"/>
    <x v="2"/>
    <n v="-19.25"/>
    <n v="-1.4559618802707709E-2"/>
    <x v="0"/>
  </r>
  <r>
    <d v="2003-09-19T00:00:00"/>
    <n v="1303.2"/>
    <n v="1331.05"/>
    <n v="1285.25"/>
    <n v="1322.15"/>
    <n v="152262512"/>
    <n v="3329.8"/>
    <x v="17"/>
    <x v="2"/>
    <s v="Fri"/>
    <s v="Sep-2003"/>
    <s v=""/>
    <n v="18.950000000000045"/>
    <n v="1.4541129527317407E-2"/>
    <x v="2"/>
    <n v="19.800000000000182"/>
    <n v="1.5203286366952189E-2"/>
    <x v="0"/>
  </r>
  <r>
    <d v="2003-09-18T00:00:00"/>
    <n v="1341.45"/>
    <n v="1342.6"/>
    <n v="1299.25"/>
    <n v="1302.3499999999999"/>
    <n v="142763465"/>
    <n v="3159.16"/>
    <x v="17"/>
    <x v="2"/>
    <s v="Thu"/>
    <s v="Sep-2003"/>
    <s v="Expiry"/>
    <n v="-39.100000000000136"/>
    <n v="-2.9147564202914856E-2"/>
    <x v="1"/>
    <n v="-39.25"/>
    <n v="-2.9256112104949317E-2"/>
    <x v="2"/>
  </r>
  <r>
    <d v="2003-09-17T00:00:00"/>
    <n v="1357.95"/>
    <n v="1377.45"/>
    <n v="1332.2"/>
    <n v="1341.6"/>
    <n v="165349781"/>
    <n v="3472.04"/>
    <x v="17"/>
    <x v="2"/>
    <s v="Wed"/>
    <s v="Sep-2003"/>
    <s v=""/>
    <n v="-16.350000000000136"/>
    <n v="-1.2040207665967183E-2"/>
    <x v="2"/>
    <n v="-16.350000000000136"/>
    <n v="-1.2040207665967183E-2"/>
    <x v="0"/>
  </r>
  <r>
    <d v="2003-09-16T00:00:00"/>
    <n v="1330.15"/>
    <n v="1362.1"/>
    <n v="1299.5"/>
    <n v="1357.95"/>
    <n v="194591088"/>
    <n v="4080.27"/>
    <x v="17"/>
    <x v="2"/>
    <s v="Tue"/>
    <s v="Sep-2003"/>
    <s v=""/>
    <n v="27.799999999999955"/>
    <n v="2.0899898507687066E-2"/>
    <x v="1"/>
    <n v="28.700000000000045"/>
    <n v="2.1591122813616734E-2"/>
    <x v="2"/>
  </r>
  <r>
    <d v="2003-09-15T00:00:00"/>
    <n v="1371.75"/>
    <n v="1371.85"/>
    <n v="1322.65"/>
    <n v="1329.25"/>
    <n v="144295345"/>
    <n v="2941.55"/>
    <x v="17"/>
    <x v="2"/>
    <s v="Mon"/>
    <s v="Sep-2003"/>
    <s v=""/>
    <n v="-42.5"/>
    <n v="-3.0982321851649352E-2"/>
    <x v="3"/>
    <n v="-42.849999999999909"/>
    <n v="-3.1229502222869989E-2"/>
    <x v="3"/>
  </r>
  <r>
    <d v="2003-09-12T00:00:00"/>
    <n v="1405.55"/>
    <n v="1415.65"/>
    <n v="1367.15"/>
    <n v="1372.1"/>
    <n v="141936153"/>
    <n v="3001.56"/>
    <x v="17"/>
    <x v="2"/>
    <s v="Fri"/>
    <s v="Sep-2003"/>
    <s v=""/>
    <n v="-33.450000000000045"/>
    <n v="-2.3798513037600971E-2"/>
    <x v="1"/>
    <n v="-31.050000000000182"/>
    <n v="-2.2128781669814475E-2"/>
    <x v="2"/>
  </r>
  <r>
    <d v="2003-09-11T00:00:00"/>
    <n v="1409.65"/>
    <n v="1422.4"/>
    <n v="1399.6"/>
    <n v="1403.15"/>
    <n v="154182208"/>
    <n v="3016.06"/>
    <x v="17"/>
    <x v="2"/>
    <s v="Thu"/>
    <s v="Sep-2003"/>
    <s v="Expiry"/>
    <n v="-6.5"/>
    <n v="-4.6110736707693396E-3"/>
    <x v="0"/>
    <n v="-6.3999999999998636"/>
    <n v="-4.5404561739561308E-3"/>
    <x v="1"/>
  </r>
  <r>
    <d v="2003-09-10T00:00:00"/>
    <n v="1407"/>
    <n v="1414.1"/>
    <n v="1389.65"/>
    <n v="1409.55"/>
    <n v="184176199"/>
    <n v="3062.37"/>
    <x v="17"/>
    <x v="2"/>
    <s v="Wed"/>
    <s v="Sep-2003"/>
    <s v=""/>
    <n v="2.5499999999999545"/>
    <n v="1.8123667377398399E-3"/>
    <x v="0"/>
    <n v="2.5"/>
    <n v="1.7767669947763051E-3"/>
    <x v="1"/>
  </r>
  <r>
    <d v="2003-09-09T00:00:00"/>
    <n v="1417.8"/>
    <n v="1430.7"/>
    <n v="1397.65"/>
    <n v="1407.05"/>
    <n v="132144013"/>
    <n v="3577.07"/>
    <x v="17"/>
    <x v="2"/>
    <s v="Tue"/>
    <s v="Sep-2003"/>
    <s v=""/>
    <n v="-10.75"/>
    <n v="-7.5821695584708708E-3"/>
    <x v="0"/>
    <n v="-10.299999999999955"/>
    <n v="-7.2670829364659085E-3"/>
    <x v="1"/>
  </r>
  <r>
    <d v="2003-09-08T00:00:00"/>
    <n v="1398.4"/>
    <n v="1420.25"/>
    <n v="1398.35"/>
    <n v="1417.35"/>
    <n v="109014271"/>
    <n v="2796.74"/>
    <x v="17"/>
    <x v="2"/>
    <s v="Mon"/>
    <s v="Sep-2003"/>
    <s v=""/>
    <n v="18.949999999999818"/>
    <n v="1.3551201372997581E-2"/>
    <x v="2"/>
    <n v="18.949999999999818"/>
    <n v="1.3551201372997581E-2"/>
    <x v="0"/>
  </r>
  <r>
    <d v="2003-09-05T00:00:00"/>
    <n v="1373"/>
    <n v="1400.9"/>
    <n v="1372.75"/>
    <n v="1398.4"/>
    <n v="139876884"/>
    <n v="3405.35"/>
    <x v="17"/>
    <x v="2"/>
    <s v="Fri"/>
    <s v="Sep-2003"/>
    <s v=""/>
    <n v="25.400000000000091"/>
    <n v="1.8499635833940344E-2"/>
    <x v="2"/>
    <n v="25.700000000000045"/>
    <n v="1.8722226269396115E-2"/>
    <x v="0"/>
  </r>
  <r>
    <d v="2003-09-04T00:00:00"/>
    <n v="1358.9"/>
    <n v="1382.6"/>
    <n v="1355.8"/>
    <n v="1372.7"/>
    <n v="171389654"/>
    <n v="3796.39"/>
    <x v="17"/>
    <x v="2"/>
    <s v="Thu"/>
    <s v="Sep-2003"/>
    <s v="Expiry"/>
    <n v="13.799999999999955"/>
    <n v="1.0155272646993858E-2"/>
    <x v="2"/>
    <n v="13.350000000000136"/>
    <n v="9.8208702688786093E-3"/>
    <x v="1"/>
  </r>
  <r>
    <d v="2003-09-03T00:00:00"/>
    <n v="1387.2"/>
    <n v="1394.95"/>
    <n v="1353.6"/>
    <n v="1359.35"/>
    <n v="169287905"/>
    <n v="3155.04"/>
    <x v="17"/>
    <x v="2"/>
    <s v="Wed"/>
    <s v="Sep-2003"/>
    <s v=""/>
    <n v="-27.850000000000136"/>
    <n v="-2.0076412918108518E-2"/>
    <x v="1"/>
    <n v="-26.100000000000136"/>
    <n v="-1.8838644483741843E-2"/>
    <x v="0"/>
  </r>
  <r>
    <d v="2003-09-02T00:00:00"/>
    <n v="1375.95"/>
    <n v="1388.95"/>
    <n v="1366.9"/>
    <n v="1385.45"/>
    <n v="129850160"/>
    <n v="2985.08"/>
    <x v="17"/>
    <x v="2"/>
    <s v="Tue"/>
    <s v="Sep-2003"/>
    <s v=""/>
    <n v="9.5"/>
    <n v="6.9043206511864531E-3"/>
    <x v="0"/>
    <n v="9.5"/>
    <n v="6.9043206511864531E-3"/>
    <x v="1"/>
  </r>
  <r>
    <d v="2003-09-01T00:00:00"/>
    <n v="1356.7"/>
    <n v="1379.4"/>
    <n v="1356.65"/>
    <n v="1375.95"/>
    <n v="120487114"/>
    <n v="2649.57"/>
    <x v="17"/>
    <x v="2"/>
    <s v="Mon"/>
    <s v="Sep-2003"/>
    <s v=""/>
    <n v="19.25"/>
    <n v="1.4188840569027788E-2"/>
    <x v="2"/>
    <n v="19.400000000000091"/>
    <n v="1.4300984114113074E-2"/>
    <x v="0"/>
  </r>
  <r>
    <d v="2003-08-29T00:00:00"/>
    <n v="1341.2"/>
    <n v="1365.8"/>
    <n v="1340.8"/>
    <n v="1356.55"/>
    <n v="187820071"/>
    <n v="3538.66"/>
    <x v="17"/>
    <x v="3"/>
    <s v="Fri"/>
    <s v="Aug-2003"/>
    <s v=""/>
    <n v="15.349999999999909"/>
    <n v="1.1444974649567483E-2"/>
    <x v="2"/>
    <n v="15.5"/>
    <n v="1.1558107453115097E-2"/>
    <x v="0"/>
  </r>
  <r>
    <d v="2003-08-28T00:00:00"/>
    <n v="1340.2"/>
    <n v="1349"/>
    <n v="1328.35"/>
    <n v="1341.05"/>
    <n v="147158684"/>
    <n v="3288.23"/>
    <x v="17"/>
    <x v="3"/>
    <s v="Thu"/>
    <s v="Aug-2003"/>
    <s v="Expiry"/>
    <n v="0.84999999999990905"/>
    <n v="6.3423369646314659E-4"/>
    <x v="0"/>
    <n v="0.75"/>
    <n v="5.5957621428038499E-4"/>
    <x v="1"/>
  </r>
  <r>
    <d v="2003-08-27T00:00:00"/>
    <n v="1318.75"/>
    <n v="1346.3"/>
    <n v="1318.75"/>
    <n v="1340.3"/>
    <n v="186171921"/>
    <n v="3023.73"/>
    <x v="17"/>
    <x v="3"/>
    <s v="Wed"/>
    <s v="Aug-2003"/>
    <s v=""/>
    <n v="21.549999999999955"/>
    <n v="1.6341232227488116E-2"/>
    <x v="2"/>
    <n v="22.099999999999909"/>
    <n v="1.6765285996055156E-2"/>
    <x v="0"/>
  </r>
  <r>
    <d v="2003-08-26T00:00:00"/>
    <n v="1270.2"/>
    <n v="1322.95"/>
    <n v="1269.5"/>
    <n v="1318.2"/>
    <n v="203044555"/>
    <n v="3038.54"/>
    <x v="17"/>
    <x v="3"/>
    <s v="Tue"/>
    <s v="Aug-2003"/>
    <s v=""/>
    <n v="48"/>
    <n v="3.7789324515824278E-2"/>
    <x v="3"/>
    <n v="47.100000000000136"/>
    <n v="3.7054519707340208E-2"/>
    <x v="3"/>
  </r>
  <r>
    <d v="2003-08-25T00:00:00"/>
    <n v="1311.95"/>
    <n v="1332.55"/>
    <n v="1245.8499999999999"/>
    <n v="1271.0999999999999"/>
    <n v="189194819"/>
    <n v="3514.94"/>
    <x v="17"/>
    <x v="3"/>
    <s v="Mon"/>
    <s v="Aug-2003"/>
    <s v=""/>
    <n v="-40.850000000000136"/>
    <n v="-3.1136857349746663E-2"/>
    <x v="3"/>
    <n v="-40.050000000000182"/>
    <n v="-3.0545704152843061E-2"/>
    <x v="3"/>
  </r>
  <r>
    <d v="2003-08-22T00:00:00"/>
    <n v="1301.5"/>
    <n v="1319.45"/>
    <n v="1298.8"/>
    <n v="1311.15"/>
    <n v="174012616"/>
    <n v="2969.23"/>
    <x v="17"/>
    <x v="3"/>
    <s v="Fri"/>
    <s v="Aug-2003"/>
    <s v=""/>
    <n v="9.6500000000000909"/>
    <n v="7.4145217057242346E-3"/>
    <x v="0"/>
    <n v="10.200000000000045"/>
    <n v="7.840424305315381E-3"/>
    <x v="1"/>
  </r>
  <r>
    <d v="2003-08-21T00:00:00"/>
    <n v="1288.2"/>
    <n v="1304.1500000000001"/>
    <n v="1287"/>
    <n v="1300.95"/>
    <n v="147954336"/>
    <n v="2541.9699999999998"/>
    <x v="17"/>
    <x v="3"/>
    <s v="Thu"/>
    <s v="Aug-2003"/>
    <s v="Expiry"/>
    <n v="12.75"/>
    <n v="9.8975314392175124E-3"/>
    <x v="0"/>
    <n v="13.549999999999955"/>
    <n v="1.0525089327326358E-2"/>
    <x v="0"/>
  </r>
  <r>
    <d v="2003-08-20T00:00:00"/>
    <n v="1280.8"/>
    <n v="1292.95"/>
    <n v="1280.8"/>
    <n v="1287.4000000000001"/>
    <n v="179404320"/>
    <n v="2491.63"/>
    <x v="17"/>
    <x v="3"/>
    <s v="Wed"/>
    <s v="Aug-2003"/>
    <s v=""/>
    <n v="6.6000000000001364"/>
    <n v="5.153029356652199E-3"/>
    <x v="0"/>
    <n v="9.7000000000000455"/>
    <n v="7.5917664553494914E-3"/>
    <x v="1"/>
  </r>
  <r>
    <d v="2003-08-19T00:00:00"/>
    <n v="1286.05"/>
    <n v="1307.5999999999999"/>
    <n v="1268.0999999999999"/>
    <n v="1277.7"/>
    <n v="233905141"/>
    <n v="2763.35"/>
    <x v="17"/>
    <x v="3"/>
    <s v="Tue"/>
    <s v="Aug-2003"/>
    <s v=""/>
    <n v="-8.3499999999999091"/>
    <n v="-6.4927491155086581E-3"/>
    <x v="0"/>
    <n v="-3.7000000000000455"/>
    <n v="-2.8874668331512763E-3"/>
    <x v="1"/>
  </r>
  <r>
    <d v="2003-08-18T00:00:00"/>
    <n v="1247.9000000000001"/>
    <n v="1285.7"/>
    <n v="1247.9000000000001"/>
    <n v="1281.4000000000001"/>
    <n v="214890048"/>
    <n v="2719.4"/>
    <x v="17"/>
    <x v="3"/>
    <s v="Mon"/>
    <s v="Aug-2003"/>
    <s v=""/>
    <n v="33.5"/>
    <n v="2.6845099767609581E-2"/>
    <x v="1"/>
    <n v="33.650000000000091"/>
    <n v="2.6968543378080616E-2"/>
    <x v="2"/>
  </r>
  <r>
    <d v="2003-08-14T00:00:00"/>
    <n v="1247"/>
    <n v="1260.3499999999999"/>
    <n v="1243.4000000000001"/>
    <n v="1247.75"/>
    <n v="150830207"/>
    <n v="2339.1999999999998"/>
    <x v="17"/>
    <x v="3"/>
    <s v="Thu"/>
    <s v="Aug-2003"/>
    <s v="Expiry"/>
    <n v="0.75"/>
    <n v="6.0144346431435444E-4"/>
    <x v="0"/>
    <n v="0.84999999999990905"/>
    <n v="6.8169059266974812E-4"/>
    <x v="1"/>
  </r>
  <r>
    <d v="2003-08-13T00:00:00"/>
    <n v="1235.3499999999999"/>
    <n v="1249.3499999999999"/>
    <n v="1229.3"/>
    <n v="1246.9000000000001"/>
    <n v="127521351"/>
    <n v="2383.9699999999998"/>
    <x v="17"/>
    <x v="3"/>
    <s v="Wed"/>
    <s v="Aug-2003"/>
    <s v=""/>
    <n v="11.550000000000182"/>
    <n v="9.3495770429434435E-3"/>
    <x v="0"/>
    <n v="12.150000000000091"/>
    <n v="9.8400485928326308E-3"/>
    <x v="1"/>
  </r>
  <r>
    <d v="2003-08-12T00:00:00"/>
    <n v="1233.95"/>
    <n v="1249.3499999999999"/>
    <n v="1229.8"/>
    <n v="1234.75"/>
    <n v="146062165"/>
    <n v="2521.63"/>
    <x v="17"/>
    <x v="3"/>
    <s v="Tue"/>
    <s v="Aug-2003"/>
    <s v=""/>
    <n v="0.79999999999995453"/>
    <n v="6.4832448640540904E-4"/>
    <x v="0"/>
    <n v="1.9000000000000909"/>
    <n v="1.5411445025754074E-3"/>
    <x v="1"/>
  </r>
  <r>
    <d v="2003-08-11T00:00:00"/>
    <n v="1222.5999999999999"/>
    <n v="1240.3499999999999"/>
    <n v="1215.75"/>
    <n v="1232.8499999999999"/>
    <n v="154664395"/>
    <n v="2475.54"/>
    <x v="17"/>
    <x v="3"/>
    <s v="Mon"/>
    <s v="Aug-2003"/>
    <s v=""/>
    <n v="10.25"/>
    <n v="8.3837722885653533E-3"/>
    <x v="0"/>
    <n v="10.199999999999818"/>
    <n v="8.3425346583239825E-3"/>
    <x v="1"/>
  </r>
  <r>
    <d v="2003-08-08T00:00:00"/>
    <n v="1199.7"/>
    <n v="1224.5"/>
    <n v="1199.7"/>
    <n v="1222.6500000000001"/>
    <n v="130088954"/>
    <n v="2666.67"/>
    <x v="17"/>
    <x v="3"/>
    <s v="Fri"/>
    <s v="Aug-2003"/>
    <s v=""/>
    <n v="22.950000000000045"/>
    <n v="1.9129782445611442E-2"/>
    <x v="2"/>
    <n v="25.700000000000045"/>
    <n v="2.1471239400142065E-2"/>
    <x v="2"/>
  </r>
  <r>
    <d v="2003-08-07T00:00:00"/>
    <n v="1170.75"/>
    <n v="1199.7"/>
    <n v="1170.75"/>
    <n v="1196.95"/>
    <n v="112321440"/>
    <n v="2490.1799999999998"/>
    <x v="17"/>
    <x v="3"/>
    <s v="Thu"/>
    <s v="Aug-2003"/>
    <s v="Expiry"/>
    <n v="26.200000000000045"/>
    <n v="2.2378816997651117E-2"/>
    <x v="1"/>
    <n v="25.900000000000091"/>
    <n v="2.2116903633491388E-2"/>
    <x v="2"/>
  </r>
  <r>
    <d v="2003-08-06T00:00:00"/>
    <n v="1184.0999999999999"/>
    <n v="1191.05"/>
    <n v="1164.75"/>
    <n v="1171.05"/>
    <n v="112282482"/>
    <n v="2751.61"/>
    <x v="17"/>
    <x v="3"/>
    <s v="Wed"/>
    <s v="Aug-2003"/>
    <s v=""/>
    <n v="-13.049999999999955"/>
    <n v="-1.1021028629338701E-2"/>
    <x v="2"/>
    <n v="-13.400000000000091"/>
    <n v="-1.1313267761408325E-2"/>
    <x v="0"/>
  </r>
  <r>
    <d v="2003-08-05T00:00:00"/>
    <n v="1203.9000000000001"/>
    <n v="1218.5"/>
    <n v="1181"/>
    <n v="1184.45"/>
    <n v="108251167"/>
    <n v="2541.3000000000002"/>
    <x v="17"/>
    <x v="3"/>
    <s v="Tue"/>
    <s v="Aug-2003"/>
    <s v=""/>
    <n v="-19.450000000000045"/>
    <n v="-1.6155826895921623E-2"/>
    <x v="2"/>
    <n v="-19.149999999999864"/>
    <n v="-1.591060152874698E-2"/>
    <x v="0"/>
  </r>
  <r>
    <d v="2003-08-04T00:00:00"/>
    <n v="1196.05"/>
    <n v="1206.0999999999999"/>
    <n v="1185.95"/>
    <n v="1203.5999999999999"/>
    <n v="101511770"/>
    <n v="2211.21"/>
    <x v="17"/>
    <x v="3"/>
    <s v="Mon"/>
    <s v="Aug-2003"/>
    <s v=""/>
    <n v="7.5499999999999545"/>
    <n v="6.3124451318924413E-3"/>
    <x v="0"/>
    <n v="7.8499999999999091"/>
    <n v="6.5649174158477182E-3"/>
    <x v="1"/>
  </r>
  <r>
    <d v="2003-08-01T00:00:00"/>
    <n v="1185.8"/>
    <n v="1198.8"/>
    <n v="1180.3"/>
    <n v="1195.75"/>
    <n v="86333839"/>
    <n v="2451.81"/>
    <x v="17"/>
    <x v="3"/>
    <s v="Fri"/>
    <s v="Aug-2003"/>
    <s v=""/>
    <n v="9.9500000000000455"/>
    <n v="8.3909596896610279E-3"/>
    <x v="0"/>
    <n v="9.9000000000000909"/>
    <n v="8.3484420457900169E-3"/>
    <x v="1"/>
  </r>
  <r>
    <d v="2003-07-31T00:00:00"/>
    <n v="1183.3"/>
    <n v="1198.5"/>
    <n v="1181.9000000000001"/>
    <n v="1185.8499999999999"/>
    <n v="117341864"/>
    <n v="3179.42"/>
    <x v="17"/>
    <x v="4"/>
    <s v="Thu"/>
    <s v="Jul-2003"/>
    <s v="Expiry"/>
    <n v="2.5499999999999545"/>
    <n v="2.1549902814163397E-3"/>
    <x v="0"/>
    <n v="2.8499999999999091"/>
    <n v="2.4091293322061782E-3"/>
    <x v="1"/>
  </r>
  <r>
    <d v="2003-07-30T00:00:00"/>
    <n v="1175.3"/>
    <n v="1187.7"/>
    <n v="1168.45"/>
    <n v="1183"/>
    <n v="82323601"/>
    <n v="2163.4299999999998"/>
    <x v="17"/>
    <x v="4"/>
    <s v="Wed"/>
    <s v="Jul-2003"/>
    <s v=""/>
    <n v="7.7000000000000455"/>
    <n v="6.5515187611674E-3"/>
    <x v="0"/>
    <n v="8.25"/>
    <n v="7.0227708022983617E-3"/>
    <x v="1"/>
  </r>
  <r>
    <d v="2003-07-29T00:00:00"/>
    <n v="1169.25"/>
    <n v="1177.25"/>
    <n v="1154.8"/>
    <n v="1174.75"/>
    <n v="76214167"/>
    <n v="2048.25"/>
    <x v="17"/>
    <x v="4"/>
    <s v="Tue"/>
    <s v="Jul-2003"/>
    <s v=""/>
    <n v="5.5"/>
    <n v="4.7038700021381228E-3"/>
    <x v="0"/>
    <n v="5.5499999999999545"/>
    <n v="4.7468354430379358E-3"/>
    <x v="1"/>
  </r>
  <r>
    <d v="2003-07-28T00:00:00"/>
    <n v="1163.25"/>
    <n v="1180.5999999999999"/>
    <n v="1163.25"/>
    <n v="1169.2"/>
    <n v="82800855"/>
    <n v="2171.5500000000002"/>
    <x v="17"/>
    <x v="4"/>
    <s v="Mon"/>
    <s v="Jul-2003"/>
    <s v=""/>
    <n v="5.9500000000000455"/>
    <n v="5.1149795830647288E-3"/>
    <x v="0"/>
    <n v="6.4500000000000455"/>
    <n v="5.5471941517953515E-3"/>
    <x v="1"/>
  </r>
  <r>
    <d v="2003-07-25T00:00:00"/>
    <n v="1135.5"/>
    <n v="1164.7"/>
    <n v="1135.05"/>
    <n v="1162.75"/>
    <n v="85402139"/>
    <n v="2314.5"/>
    <x v="17"/>
    <x v="4"/>
    <s v="Fri"/>
    <s v="Jul-2003"/>
    <s v=""/>
    <n v="27.25"/>
    <n v="2.3998238661382652E-2"/>
    <x v="1"/>
    <n v="23.299999999999955"/>
    <n v="2.0448461977269693E-2"/>
    <x v="2"/>
  </r>
  <r>
    <d v="2003-07-24T00:00:00"/>
    <n v="1119.95"/>
    <n v="1144.3499999999999"/>
    <n v="1118.55"/>
    <n v="1139.45"/>
    <n v="92464124"/>
    <n v="2401.35"/>
    <x v="17"/>
    <x v="4"/>
    <s v="Thu"/>
    <s v="Jul-2003"/>
    <s v="Expiry"/>
    <n v="19.5"/>
    <n v="1.7411491584445733E-2"/>
    <x v="2"/>
    <n v="20.400000000000091"/>
    <n v="1.8229748447343812E-2"/>
    <x v="0"/>
  </r>
  <r>
    <d v="2003-07-23T00:00:00"/>
    <n v="1109.5999999999999"/>
    <n v="1124.7"/>
    <n v="1109.5999999999999"/>
    <n v="1119.05"/>
    <n v="93262817"/>
    <n v="2269.87"/>
    <x v="17"/>
    <x v="4"/>
    <s v="Wed"/>
    <s v="Jul-2003"/>
    <s v=""/>
    <n v="9.4500000000000455"/>
    <n v="8.5165825522711298E-3"/>
    <x v="0"/>
    <n v="9.8499999999999091"/>
    <n v="8.8802740714027297E-3"/>
    <x v="1"/>
  </r>
  <r>
    <d v="2003-07-22T00:00:00"/>
    <n v="1115.3499999999999"/>
    <n v="1118.25"/>
    <n v="1089.3"/>
    <n v="1109.2"/>
    <n v="80609731"/>
    <n v="2156.06"/>
    <x v="17"/>
    <x v="4"/>
    <s v="Tue"/>
    <s v="Jul-2003"/>
    <s v=""/>
    <n v="-6.1499999999998636"/>
    <n v="-5.5139642264758724E-3"/>
    <x v="0"/>
    <n v="-6.5999999999999091"/>
    <n v="-5.9150385373722076E-3"/>
    <x v="1"/>
  </r>
  <r>
    <d v="2003-07-21T00:00:00"/>
    <n v="1140"/>
    <n v="1146.4000000000001"/>
    <n v="1112.55"/>
    <n v="1115.8"/>
    <n v="72114632"/>
    <n v="1971.87"/>
    <x v="17"/>
    <x v="4"/>
    <s v="Mon"/>
    <s v="Jul-2003"/>
    <s v=""/>
    <n v="-24.200000000000045"/>
    <n v="-2.1228070175438638E-2"/>
    <x v="1"/>
    <n v="-24.200000000000045"/>
    <n v="-2.1228070175438638E-2"/>
    <x v="2"/>
  </r>
  <r>
    <d v="2003-07-18T00:00:00"/>
    <n v="1151.8499999999999"/>
    <n v="1162.5999999999999"/>
    <n v="1130.45"/>
    <n v="1140"/>
    <n v="77573758"/>
    <n v="2043.3"/>
    <x v="17"/>
    <x v="4"/>
    <s v="Fri"/>
    <s v="Jul-2003"/>
    <s v=""/>
    <n v="-11.849999999999909"/>
    <n v="-1.0287797890350227E-2"/>
    <x v="2"/>
    <n v="-12"/>
    <n v="-1.0416666666666666E-2"/>
    <x v="0"/>
  </r>
  <r>
    <d v="2003-07-17T00:00:00"/>
    <n v="1168.8499999999999"/>
    <n v="1175.95"/>
    <n v="1145.6500000000001"/>
    <n v="1152"/>
    <n v="80352181"/>
    <n v="2189.73"/>
    <x v="17"/>
    <x v="4"/>
    <s v="Thu"/>
    <s v="Jul-2003"/>
    <s v="Expiry"/>
    <n v="-16.849999999999909"/>
    <n v="-1.4415878855285032E-2"/>
    <x v="2"/>
    <n v="-16.75"/>
    <n v="-1.4331550802139038E-2"/>
    <x v="0"/>
  </r>
  <r>
    <d v="2003-07-16T00:00:00"/>
    <n v="1158.7"/>
    <n v="1170.45"/>
    <n v="1148.5999999999999"/>
    <n v="1168.75"/>
    <n v="67838029"/>
    <n v="1799.89"/>
    <x v="17"/>
    <x v="4"/>
    <s v="Wed"/>
    <s v="Jul-2003"/>
    <s v=""/>
    <n v="10.049999999999955"/>
    <n v="8.6735134202122668E-3"/>
    <x v="0"/>
    <n v="8.9000000000000909"/>
    <n v="7.6734060438850638E-3"/>
    <x v="1"/>
  </r>
  <r>
    <d v="2003-07-15T00:00:00"/>
    <n v="1171.5"/>
    <n v="1175.55"/>
    <n v="1148.8"/>
    <n v="1159.8499999999999"/>
    <n v="77635571"/>
    <n v="2023.93"/>
    <x v="17"/>
    <x v="4"/>
    <s v="Tue"/>
    <s v="Jul-2003"/>
    <s v=""/>
    <n v="-11.650000000000091"/>
    <n v="-9.9445155783184722E-3"/>
    <x v="0"/>
    <n v="-11.650000000000091"/>
    <n v="-9.9445155783184722E-3"/>
    <x v="1"/>
  </r>
  <r>
    <d v="2003-07-14T00:00:00"/>
    <n v="1161.2"/>
    <n v="1173.95"/>
    <n v="1161.2"/>
    <n v="1171.5"/>
    <n v="69731056"/>
    <n v="1892.58"/>
    <x v="17"/>
    <x v="4"/>
    <s v="Mon"/>
    <s v="Jul-2003"/>
    <s v=""/>
    <n v="10.299999999999955"/>
    <n v="8.8701343437822544E-3"/>
    <x v="0"/>
    <n v="9.8499999999999091"/>
    <n v="8.4793182111650746E-3"/>
    <x v="1"/>
  </r>
  <r>
    <d v="2003-07-11T00:00:00"/>
    <n v="1162.3"/>
    <n v="1170.75"/>
    <n v="1157.45"/>
    <n v="1161.6500000000001"/>
    <n v="73790385"/>
    <n v="2146.2800000000002"/>
    <x v="17"/>
    <x v="4"/>
    <s v="Fri"/>
    <s v="Jul-2003"/>
    <s v=""/>
    <n v="-0.64999999999986358"/>
    <n v="-5.5923599759086608E-4"/>
    <x v="0"/>
    <n v="-0.6999999999998181"/>
    <n v="-6.0222824450451083E-4"/>
    <x v="1"/>
  </r>
  <r>
    <d v="2003-07-10T00:00:00"/>
    <n v="1146"/>
    <n v="1163.5999999999999"/>
    <n v="1146"/>
    <n v="1162.3499999999999"/>
    <n v="74515376"/>
    <n v="2471.9"/>
    <x v="17"/>
    <x v="4"/>
    <s v="Thu"/>
    <s v="Jul-2003"/>
    <s v="Expiry"/>
    <n v="16.349999999999909"/>
    <n v="1.4267015706806203E-2"/>
    <x v="2"/>
    <n v="21.299999999999955"/>
    <n v="1.8667017220980638E-2"/>
    <x v="0"/>
  </r>
  <r>
    <d v="2003-07-09T00:00:00"/>
    <n v="1146.3499999999999"/>
    <n v="1155.3"/>
    <n v="1137.1500000000001"/>
    <n v="1141.05"/>
    <n v="53365632"/>
    <n v="1408.49"/>
    <x v="17"/>
    <x v="4"/>
    <s v="Wed"/>
    <s v="Jul-2003"/>
    <s v=""/>
    <n v="-5.2999999999999545"/>
    <n v="-4.623369825969342E-3"/>
    <x v="0"/>
    <n v="-4.8500000000001364"/>
    <n v="-4.2324810192862694E-3"/>
    <x v="1"/>
  </r>
  <r>
    <d v="2003-07-08T00:00:00"/>
    <n v="1141.45"/>
    <n v="1153.1500000000001"/>
    <n v="1141.3"/>
    <n v="1145.9000000000001"/>
    <n v="68365550"/>
    <n v="1852.24"/>
    <x v="17"/>
    <x v="4"/>
    <s v="Tue"/>
    <s v="Jul-2003"/>
    <s v=""/>
    <n v="4.4500000000000455"/>
    <n v="3.8985500897981036E-3"/>
    <x v="0"/>
    <n v="5.3500000000001364"/>
    <n v="4.6907193897682145E-3"/>
    <x v="1"/>
  </r>
  <r>
    <d v="2003-07-07T00:00:00"/>
    <n v="1138.9000000000001"/>
    <n v="1145.75"/>
    <n v="1134.5999999999999"/>
    <n v="1140.55"/>
    <n v="57428401"/>
    <n v="1491.6"/>
    <x v="17"/>
    <x v="4"/>
    <s v="Mon"/>
    <s v="Jul-2003"/>
    <s v=""/>
    <n v="1.6499999999998636"/>
    <n v="1.4487663534988704E-3"/>
    <x v="0"/>
    <n v="2.0999999999999091"/>
    <n v="1.8446132899994807E-3"/>
    <x v="1"/>
  </r>
  <r>
    <d v="2003-07-04T00:00:00"/>
    <n v="1145.5999999999999"/>
    <n v="1148.8499999999999"/>
    <n v="1134"/>
    <n v="1138.45"/>
    <n v="57673799"/>
    <n v="1564.6"/>
    <x v="17"/>
    <x v="4"/>
    <s v="Fri"/>
    <s v="Jul-2003"/>
    <s v=""/>
    <n v="-7.1499999999998636"/>
    <n v="-6.2412709497205515E-3"/>
    <x v="0"/>
    <n v="-6.2000000000000455"/>
    <n v="-5.4165028611366309E-3"/>
    <x v="1"/>
  </r>
  <r>
    <d v="2003-07-03T00:00:00"/>
    <n v="1133.8"/>
    <n v="1150.75"/>
    <n v="1126.3499999999999"/>
    <n v="1144.6500000000001"/>
    <n v="87418530"/>
    <n v="2622.77"/>
    <x v="17"/>
    <x v="4"/>
    <s v="Thu"/>
    <s v="Jul-2003"/>
    <s v="Expiry"/>
    <n v="10.850000000000136"/>
    <n v="9.5695889927678041E-3"/>
    <x v="0"/>
    <n v="10.850000000000136"/>
    <n v="9.5695889927678041E-3"/>
    <x v="1"/>
  </r>
  <r>
    <d v="2003-07-02T00:00:00"/>
    <n v="1131.55"/>
    <n v="1145.4000000000001"/>
    <n v="1130.2"/>
    <n v="1133.8"/>
    <n v="73749783"/>
    <n v="1854.8"/>
    <x v="17"/>
    <x v="4"/>
    <s v="Wed"/>
    <s v="Jul-2003"/>
    <s v=""/>
    <n v="2.25"/>
    <n v="1.9884229596571078E-3"/>
    <x v="0"/>
    <n v="3.0999999999999091"/>
    <n v="2.741664455646864E-3"/>
    <x v="1"/>
  </r>
  <r>
    <d v="2003-07-01T00:00:00"/>
    <n v="1133.95"/>
    <n v="1139"/>
    <n v="1125.75"/>
    <n v="1130.7"/>
    <n v="64850149"/>
    <n v="1679.66"/>
    <x v="17"/>
    <x v="4"/>
    <s v="Tue"/>
    <s v="Jul-2003"/>
    <s v=""/>
    <n v="-3.25"/>
    <n v="-2.866087569998677E-3"/>
    <x v="0"/>
    <n v="-3.4500000000000455"/>
    <n v="-3.0419256712075522E-3"/>
    <x v="1"/>
  </r>
  <r>
    <d v="2003-06-30T00:00:00"/>
    <n v="1125.5999999999999"/>
    <n v="1141.3"/>
    <n v="1125.5"/>
    <n v="1134.1500000000001"/>
    <n v="67933704"/>
    <n v="1845.65"/>
    <x v="17"/>
    <x v="5"/>
    <s v="Mon"/>
    <s v="Jun-2003"/>
    <s v=""/>
    <n v="8.5500000000001819"/>
    <n v="7.5959488272922728E-3"/>
    <x v="0"/>
    <n v="8.6000000000001364"/>
    <n v="7.6407089867177262E-3"/>
    <x v="1"/>
  </r>
  <r>
    <d v="2003-06-27T00:00:00"/>
    <n v="1117.45"/>
    <n v="1126.8"/>
    <n v="1109.3499999999999"/>
    <n v="1125.55"/>
    <n v="87543575"/>
    <n v="2224.73"/>
    <x v="17"/>
    <x v="5"/>
    <s v="Fri"/>
    <s v="Jun-2003"/>
    <s v=""/>
    <n v="8.0999999999999091"/>
    <n v="7.2486464718778546E-3"/>
    <x v="0"/>
    <n v="9.2000000000000455"/>
    <n v="8.2411430107045703E-3"/>
    <x v="1"/>
  </r>
  <r>
    <d v="2003-06-26T00:00:00"/>
    <n v="1106.8"/>
    <n v="1118.9000000000001"/>
    <n v="1106.8"/>
    <n v="1116.3499999999999"/>
    <n v="92146328"/>
    <n v="2478.7800000000002"/>
    <x v="17"/>
    <x v="5"/>
    <s v="Thu"/>
    <s v="Jun-2003"/>
    <s v="Expiry"/>
    <n v="9.5499999999999545"/>
    <n v="8.6284784965666387E-3"/>
    <x v="0"/>
    <n v="9.6999999999998181"/>
    <n v="8.7651922468710234E-3"/>
    <x v="1"/>
  </r>
  <r>
    <d v="2003-06-25T00:00:00"/>
    <n v="1085.6500000000001"/>
    <n v="1109.75"/>
    <n v="1084.3499999999999"/>
    <n v="1106.6500000000001"/>
    <n v="76190759"/>
    <n v="2008.62"/>
    <x v="17"/>
    <x v="5"/>
    <s v="Wed"/>
    <s v="Jun-2003"/>
    <s v=""/>
    <n v="21"/>
    <n v="1.9343250587205821E-2"/>
    <x v="2"/>
    <n v="21.300000000000182"/>
    <n v="1.9625005758511248E-2"/>
    <x v="0"/>
  </r>
  <r>
    <d v="2003-06-24T00:00:00"/>
    <n v="1089.2"/>
    <n v="1092.6500000000001"/>
    <n v="1079.0999999999999"/>
    <n v="1085.3499999999999"/>
    <n v="61821312"/>
    <n v="1712.98"/>
    <x v="17"/>
    <x v="5"/>
    <s v="Tue"/>
    <s v="Jun-2003"/>
    <s v=""/>
    <n v="-3.8500000000001364"/>
    <n v="-3.5347043701800737E-3"/>
    <x v="0"/>
    <n v="-3.8500000000001364"/>
    <n v="-3.5347043701800737E-3"/>
    <x v="1"/>
  </r>
  <r>
    <d v="2003-06-23T00:00:00"/>
    <n v="1100.5999999999999"/>
    <n v="1106.1500000000001"/>
    <n v="1087.6500000000001"/>
    <n v="1089.2"/>
    <n v="61149315"/>
    <n v="1558.45"/>
    <x v="17"/>
    <x v="5"/>
    <s v="Mon"/>
    <s v="Jun-2003"/>
    <s v=""/>
    <n v="-11.399999999999864"/>
    <n v="-1.0357986552789265E-2"/>
    <x v="2"/>
    <n v="-11.049999999999955"/>
    <n v="-1.004317200636215E-2"/>
    <x v="0"/>
  </r>
  <r>
    <d v="2003-06-20T00:00:00"/>
    <n v="1092.6500000000001"/>
    <n v="1101.5999999999999"/>
    <n v="1081.3499999999999"/>
    <n v="1100.25"/>
    <n v="70937531"/>
    <n v="1928.95"/>
    <x v="17"/>
    <x v="5"/>
    <s v="Fri"/>
    <s v="Jun-2003"/>
    <s v=""/>
    <n v="7.5999999999999091"/>
    <n v="6.9555667414084189E-3"/>
    <x v="0"/>
    <n v="7.7000000000000455"/>
    <n v="7.0477323692279947E-3"/>
    <x v="1"/>
  </r>
  <r>
    <d v="2003-06-19T00:00:00"/>
    <n v="1085.95"/>
    <n v="1097"/>
    <n v="1078.9000000000001"/>
    <n v="1092.55"/>
    <n v="75600994"/>
    <n v="1886.91"/>
    <x v="17"/>
    <x v="5"/>
    <s v="Thu"/>
    <s v="Jun-2003"/>
    <s v="Expiry"/>
    <n v="6.5999999999999091"/>
    <n v="6.0776278834199626E-3"/>
    <x v="0"/>
    <n v="5.7999999999999545"/>
    <n v="5.3370140326661651E-3"/>
    <x v="1"/>
  </r>
  <r>
    <d v="2003-06-18T00:00:00"/>
    <n v="1082.8"/>
    <n v="1093.2"/>
    <n v="1080.9000000000001"/>
    <n v="1086.75"/>
    <n v="82701728"/>
    <n v="2128.61"/>
    <x v="17"/>
    <x v="5"/>
    <s v="Wed"/>
    <s v="Jun-2003"/>
    <s v=""/>
    <n v="3.9500000000000455"/>
    <n v="3.6479497598818299E-3"/>
    <x v="0"/>
    <n v="4.7999999999999545"/>
    <n v="4.4364342159988485E-3"/>
    <x v="1"/>
  </r>
  <r>
    <d v="2003-06-17T00:00:00"/>
    <n v="1052.3"/>
    <n v="1083.2"/>
    <n v="1052.3"/>
    <n v="1081.95"/>
    <n v="72620597"/>
    <n v="2063.66"/>
    <x v="17"/>
    <x v="5"/>
    <s v="Tue"/>
    <s v="Jun-2003"/>
    <s v=""/>
    <n v="29.650000000000091"/>
    <n v="2.8176375558300954E-2"/>
    <x v="1"/>
    <n v="30.150000000000091"/>
    <n v="2.8665145464917371E-2"/>
    <x v="2"/>
  </r>
  <r>
    <d v="2003-06-16T00:00:00"/>
    <n v="1056.5"/>
    <n v="1059.8"/>
    <n v="1045.55"/>
    <n v="1051.8"/>
    <n v="56080695"/>
    <n v="1403.1"/>
    <x v="17"/>
    <x v="5"/>
    <s v="Mon"/>
    <s v="Jun-2003"/>
    <s v=""/>
    <n v="-4.7000000000000455"/>
    <n v="-4.4486512068149979E-3"/>
    <x v="0"/>
    <n v="-4.4000000000000909"/>
    <n v="-4.1658776746829112E-3"/>
    <x v="1"/>
  </r>
  <r>
    <d v="2003-06-13T00:00:00"/>
    <n v="1050.95"/>
    <n v="1059.45"/>
    <n v="1050.95"/>
    <n v="1056.2"/>
    <n v="61693409"/>
    <n v="1561.21"/>
    <x v="17"/>
    <x v="5"/>
    <s v="Fri"/>
    <s v="Jun-2003"/>
    <s v=""/>
    <n v="5.25"/>
    <n v="4.9954802797468958E-3"/>
    <x v="0"/>
    <n v="4.9000000000000909"/>
    <n v="4.660896033482442E-3"/>
    <x v="1"/>
  </r>
  <r>
    <d v="2003-06-12T00:00:00"/>
    <n v="1044.2"/>
    <n v="1052.5999999999999"/>
    <n v="1043.0999999999999"/>
    <n v="1051.3"/>
    <n v="58625881"/>
    <n v="1378.88"/>
    <x v="17"/>
    <x v="5"/>
    <s v="Thu"/>
    <s v="Jun-2003"/>
    <s v="Expiry"/>
    <n v="7.0999999999999091"/>
    <n v="6.7994637042711253E-3"/>
    <x v="0"/>
    <n v="7.2000000000000455"/>
    <n v="6.8958911981611398E-3"/>
    <x v="1"/>
  </r>
  <r>
    <d v="2003-06-11T00:00:00"/>
    <n v="1038"/>
    <n v="1048.25"/>
    <n v="1035"/>
    <n v="1044.0999999999999"/>
    <n v="61659164"/>
    <n v="1560.38"/>
    <x v="17"/>
    <x v="5"/>
    <s v="Wed"/>
    <s v="Jun-2003"/>
    <s v=""/>
    <n v="6.0999999999999091"/>
    <n v="5.8766859344893153E-3"/>
    <x v="0"/>
    <n v="6.2999999999999545"/>
    <n v="6.0705338215455333E-3"/>
    <x v="1"/>
  </r>
  <r>
    <d v="2003-06-10T00:00:00"/>
    <n v="1052"/>
    <n v="1056.55"/>
    <n v="1033.95"/>
    <n v="1037.8"/>
    <n v="76478522"/>
    <n v="1826.53"/>
    <x v="17"/>
    <x v="5"/>
    <s v="Tue"/>
    <s v="Jun-2003"/>
    <s v=""/>
    <n v="-14.200000000000045"/>
    <n v="-1.3498098859315633E-2"/>
    <x v="2"/>
    <n v="-14.299999999999955"/>
    <n v="-1.3591863891265047E-2"/>
    <x v="0"/>
  </r>
  <r>
    <d v="2003-06-09T00:00:00"/>
    <n v="1046"/>
    <n v="1057.05"/>
    <n v="1039.8499999999999"/>
    <n v="1052.0999999999999"/>
    <n v="58750135"/>
    <n v="1469.09"/>
    <x v="17"/>
    <x v="5"/>
    <s v="Mon"/>
    <s v="Jun-2003"/>
    <s v=""/>
    <n v="6.0999999999999091"/>
    <n v="5.8317399617589952E-3"/>
    <x v="0"/>
    <n v="5.6999999999998181"/>
    <n v="5.4472477064218443E-3"/>
    <x v="1"/>
  </r>
  <r>
    <d v="2003-06-06T00:00:00"/>
    <n v="1036.2"/>
    <n v="1048.8499999999999"/>
    <n v="1035.95"/>
    <n v="1046.4000000000001"/>
    <n v="74620221"/>
    <n v="1827.05"/>
    <x v="17"/>
    <x v="5"/>
    <s v="Fri"/>
    <s v="Jun-2003"/>
    <s v=""/>
    <n v="10.200000000000045"/>
    <n v="9.8436595251882308E-3"/>
    <x v="0"/>
    <n v="11.350000000000136"/>
    <n v="1.0965653833148289E-2"/>
    <x v="0"/>
  </r>
  <r>
    <d v="2003-06-05T00:00:00"/>
    <n v="1021.1"/>
    <n v="1038.3"/>
    <n v="1021.1"/>
    <n v="1035.05"/>
    <n v="89524111"/>
    <n v="2076.14"/>
    <x v="17"/>
    <x v="5"/>
    <s v="Thu"/>
    <s v="Jun-2003"/>
    <s v="Expiry"/>
    <n v="13.949999999999932"/>
    <n v="1.3661737342082002E-2"/>
    <x v="2"/>
    <n v="14"/>
    <n v="1.3711375544782332E-2"/>
    <x v="0"/>
  </r>
  <r>
    <d v="2003-06-04T00:00:00"/>
    <n v="1010.7"/>
    <n v="1022.75"/>
    <n v="1010.1"/>
    <n v="1021.05"/>
    <n v="63191749"/>
    <n v="1471.78"/>
    <x v="17"/>
    <x v="5"/>
    <s v="Wed"/>
    <s v="Jun-2003"/>
    <s v=""/>
    <n v="10.349999999999909"/>
    <n v="1.0240427426535973E-2"/>
    <x v="2"/>
    <n v="10.399999999999977"/>
    <n v="1.0290407163706503E-2"/>
    <x v="0"/>
  </r>
  <r>
    <d v="2003-06-03T00:00:00"/>
    <n v="1015.9"/>
    <n v="1016.9"/>
    <n v="1007.65"/>
    <n v="1010.65"/>
    <n v="56893849"/>
    <n v="1382.46"/>
    <x v="17"/>
    <x v="5"/>
    <s v="Tue"/>
    <s v="Jun-2003"/>
    <s v=""/>
    <n v="-5.25"/>
    <n v="-5.1678314794763262E-3"/>
    <x v="0"/>
    <n v="-4.5"/>
    <n v="-4.4328424370782644E-3"/>
    <x v="1"/>
  </r>
  <r>
    <d v="2003-06-02T00:00:00"/>
    <n v="1006.85"/>
    <n v="1020.5"/>
    <n v="1004.7"/>
    <n v="1015.15"/>
    <n v="67864677"/>
    <n v="1522.36"/>
    <x v="17"/>
    <x v="5"/>
    <s v="Mon"/>
    <s v="Jun-2003"/>
    <s v=""/>
    <n v="8.2999999999999545"/>
    <n v="8.2435318071211738E-3"/>
    <x v="0"/>
    <n v="8.3500000000000227"/>
    <n v="8.2936034962256891E-3"/>
    <x v="1"/>
  </r>
  <r>
    <d v="2003-05-30T00:00:00"/>
    <n v="1000.05"/>
    <n v="1013.85"/>
    <n v="994.65"/>
    <n v="1006.8"/>
    <n v="73782145"/>
    <n v="1679.9"/>
    <x v="17"/>
    <x v="6"/>
    <s v="Fri"/>
    <s v="May-2003"/>
    <s v=""/>
    <n v="6.75"/>
    <n v="6.7496625168741563E-3"/>
    <x v="0"/>
    <n v="4.1999999999999318"/>
    <n v="4.1891083183721641E-3"/>
    <x v="1"/>
  </r>
  <r>
    <d v="2003-05-29T00:00:00"/>
    <n v="990.8"/>
    <n v="1004.85"/>
    <n v="989.5"/>
    <n v="1002.6"/>
    <n v="91560152"/>
    <n v="2085.89"/>
    <x v="17"/>
    <x v="6"/>
    <s v="Thu"/>
    <s v="May-2003"/>
    <s v="Expiry"/>
    <n v="11.800000000000068"/>
    <n v="1.1909568025837777E-2"/>
    <x v="2"/>
    <n v="11.800000000000068"/>
    <n v="1.1909568025837777E-2"/>
    <x v="0"/>
  </r>
  <r>
    <d v="2003-05-28T00:00:00"/>
    <n v="977.65"/>
    <n v="992.25"/>
    <n v="977.55"/>
    <n v="990.8"/>
    <n v="64763004"/>
    <n v="1578.84"/>
    <x v="17"/>
    <x v="6"/>
    <s v="Wed"/>
    <s v="May-2003"/>
    <s v=""/>
    <n v="13.149999999999977"/>
    <n v="1.3450621388022275E-2"/>
    <x v="2"/>
    <n v="13.949999999999932"/>
    <n v="1.4280595792598589E-2"/>
    <x v="0"/>
  </r>
  <r>
    <d v="2003-05-27T00:00:00"/>
    <n v="982.35"/>
    <n v="990"/>
    <n v="974.25"/>
    <n v="976.85"/>
    <n v="58429965"/>
    <n v="1459.21"/>
    <x v="17"/>
    <x v="6"/>
    <s v="Tue"/>
    <s v="May-2003"/>
    <s v=""/>
    <n v="-5.5"/>
    <n v="-5.5988191581411917E-3"/>
    <x v="0"/>
    <n v="-5.6000000000000227"/>
    <n v="-5.7000356252226809E-3"/>
    <x v="1"/>
  </r>
  <r>
    <d v="2003-05-26T00:00:00"/>
    <n v="967.85"/>
    <n v="983.9"/>
    <n v="967.1"/>
    <n v="982.45"/>
    <n v="54019157"/>
    <n v="1316.2"/>
    <x v="17"/>
    <x v="6"/>
    <s v="Mon"/>
    <s v="May-2003"/>
    <s v=""/>
    <n v="14.600000000000023"/>
    <n v="1.508498217699026E-2"/>
    <x v="2"/>
    <n v="14.550000000000068"/>
    <n v="1.5032544684368291E-2"/>
    <x v="0"/>
  </r>
  <r>
    <d v="2003-05-23T00:00:00"/>
    <n v="963.5"/>
    <n v="972.9"/>
    <n v="962.4"/>
    <n v="967.9"/>
    <n v="64215772"/>
    <n v="1724.6"/>
    <x v="17"/>
    <x v="6"/>
    <s v="Fri"/>
    <s v="May-2003"/>
    <s v=""/>
    <n v="4.3999999999999773"/>
    <n v="4.5666839647119642E-3"/>
    <x v="0"/>
    <n v="4.6499999999999773"/>
    <n v="4.827407215156997E-3"/>
    <x v="1"/>
  </r>
  <r>
    <d v="2003-05-22T00:00:00"/>
    <n v="967.95"/>
    <n v="972.4"/>
    <n v="960.05"/>
    <n v="963.25"/>
    <n v="55564023"/>
    <n v="1407.05"/>
    <x v="17"/>
    <x v="6"/>
    <s v="Thu"/>
    <s v="May-2003"/>
    <s v="Expiry"/>
    <n v="-4.7000000000000455"/>
    <n v="-4.8556227077845397E-3"/>
    <x v="0"/>
    <n v="-4.75"/>
    <n v="-4.9070247933884299E-3"/>
    <x v="1"/>
  </r>
  <r>
    <d v="2003-05-21T00:00:00"/>
    <n v="972.05"/>
    <n v="980.75"/>
    <n v="965.55"/>
    <n v="968"/>
    <n v="57374488"/>
    <n v="1558.52"/>
    <x v="17"/>
    <x v="6"/>
    <s v="Wed"/>
    <s v="May-2003"/>
    <s v=""/>
    <n v="-4.0499999999999545"/>
    <n v="-4.166452342986425E-3"/>
    <x v="0"/>
    <n v="-3.5499999999999545"/>
    <n v="-3.6539550203282946E-3"/>
    <x v="1"/>
  </r>
  <r>
    <d v="2003-05-20T00:00:00"/>
    <n v="964.65"/>
    <n v="974.05"/>
    <n v="959.8"/>
    <n v="971.55"/>
    <n v="60797431"/>
    <n v="1575.18"/>
    <x v="17"/>
    <x v="6"/>
    <s v="Tue"/>
    <s v="May-2003"/>
    <s v=""/>
    <n v="6.8999999999999773"/>
    <n v="7.1528533665059634E-3"/>
    <x v="0"/>
    <n v="5"/>
    <n v="5.1730381252909838E-3"/>
    <x v="1"/>
  </r>
  <r>
    <d v="2003-05-19T00:00:00"/>
    <n v="973.7"/>
    <n v="979.85"/>
    <n v="964.6"/>
    <n v="966.55"/>
    <n v="61264454"/>
    <n v="1694.86"/>
    <x v="17"/>
    <x v="6"/>
    <s v="Mon"/>
    <s v="May-2003"/>
    <s v=""/>
    <n v="-7.1500000000000909"/>
    <n v="-7.3431241655541653E-3"/>
    <x v="0"/>
    <n v="-6.5500000000000682"/>
    <n v="-6.7310656664269532E-3"/>
    <x v="1"/>
  </r>
  <r>
    <d v="2003-05-16T00:00:00"/>
    <n v="959.85"/>
    <n v="974.4"/>
    <n v="959.85"/>
    <n v="973.1"/>
    <n v="53821532"/>
    <n v="1404.54"/>
    <x v="17"/>
    <x v="6"/>
    <s v="Fri"/>
    <s v="May-2003"/>
    <s v=""/>
    <n v="13.25"/>
    <n v="1.3804240245871751E-2"/>
    <x v="2"/>
    <n v="13.25"/>
    <n v="1.3804240245871751E-2"/>
    <x v="0"/>
  </r>
  <r>
    <d v="2003-05-15T00:00:00"/>
    <n v="952.15"/>
    <n v="961.6"/>
    <n v="951.15"/>
    <n v="959.85"/>
    <n v="49127274"/>
    <n v="1167.8"/>
    <x v="17"/>
    <x v="6"/>
    <s v="Thu"/>
    <s v="May-2003"/>
    <s v="Expiry"/>
    <n v="7.7000000000000455"/>
    <n v="8.0869610880639035E-3"/>
    <x v="0"/>
    <n v="7.7000000000000455"/>
    <n v="8.0869610880639035E-3"/>
    <x v="1"/>
  </r>
  <r>
    <d v="2003-05-14T00:00:00"/>
    <n v="944.2"/>
    <n v="953.45"/>
    <n v="943.15"/>
    <n v="952.15"/>
    <n v="50634950"/>
    <n v="1269.8599999999999"/>
    <x v="17"/>
    <x v="6"/>
    <s v="Wed"/>
    <s v="May-2003"/>
    <s v=""/>
    <n v="7.9499999999999318"/>
    <n v="8.4198263079855243E-3"/>
    <x v="0"/>
    <n v="7.9499999999999318"/>
    <n v="8.4198263079855243E-3"/>
    <x v="1"/>
  </r>
  <r>
    <d v="2003-05-13T00:00:00"/>
    <n v="936.9"/>
    <n v="945.8"/>
    <n v="936.7"/>
    <n v="944.2"/>
    <n v="55131529"/>
    <n v="1542.92"/>
    <x v="17"/>
    <x v="6"/>
    <s v="Tue"/>
    <s v="May-2003"/>
    <s v=""/>
    <n v="7.3000000000000682"/>
    <n v="7.7916533247946078E-3"/>
    <x v="0"/>
    <n v="8.2000000000000455"/>
    <n v="8.7606837606838094E-3"/>
    <x v="1"/>
  </r>
  <r>
    <d v="2003-05-12T00:00:00"/>
    <n v="938.5"/>
    <n v="944.45"/>
    <n v="934"/>
    <n v="936"/>
    <n v="45850053"/>
    <n v="1408.73"/>
    <x v="17"/>
    <x v="6"/>
    <s v="Mon"/>
    <s v="May-2003"/>
    <s v=""/>
    <n v="-2.5"/>
    <n v="-2.6638252530633991E-3"/>
    <x v="0"/>
    <n v="-1.8500000000000227"/>
    <n v="-1.9725968971584184E-3"/>
    <x v="1"/>
  </r>
  <r>
    <d v="2003-05-09T00:00:00"/>
    <n v="941.6"/>
    <n v="941.65"/>
    <n v="935.8"/>
    <n v="937.85"/>
    <n v="51202220"/>
    <n v="1435.68"/>
    <x v="17"/>
    <x v="6"/>
    <s v="Fri"/>
    <s v="May-2003"/>
    <s v=""/>
    <n v="-3.75"/>
    <n v="-3.9825828377230248E-3"/>
    <x v="0"/>
    <n v="-3.6999999999999318"/>
    <n v="-3.929690404120792E-3"/>
    <x v="1"/>
  </r>
  <r>
    <d v="2003-05-08T00:00:00"/>
    <n v="950.15"/>
    <n v="951.3"/>
    <n v="938.7"/>
    <n v="941.55"/>
    <n v="66562642"/>
    <n v="1737.66"/>
    <x v="17"/>
    <x v="6"/>
    <s v="Thu"/>
    <s v="May-2003"/>
    <s v="Expiry"/>
    <n v="-8.6000000000000227"/>
    <n v="-9.0512024417197523E-3"/>
    <x v="0"/>
    <n v="-8.6000000000000227"/>
    <n v="-9.0512024417197523E-3"/>
    <x v="1"/>
  </r>
  <r>
    <d v="2003-05-07T00:00:00"/>
    <n v="950.4"/>
    <n v="956.65"/>
    <n v="948.9"/>
    <n v="950.15"/>
    <n v="69371421"/>
    <n v="1789.93"/>
    <x v="17"/>
    <x v="6"/>
    <s v="Wed"/>
    <s v="May-2003"/>
    <s v=""/>
    <n v="-0.25"/>
    <n v="-2.6304713804713804E-4"/>
    <x v="0"/>
    <n v="-1.7000000000000455"/>
    <n v="-1.7859956925986714E-3"/>
    <x v="1"/>
  </r>
  <r>
    <d v="2003-05-06T00:00:00"/>
    <n v="945.85"/>
    <n v="955"/>
    <n v="943.2"/>
    <n v="951.85"/>
    <n v="71311687"/>
    <n v="1853.59"/>
    <x v="17"/>
    <x v="6"/>
    <s v="Tue"/>
    <s v="May-2003"/>
    <s v=""/>
    <n v="6"/>
    <n v="6.3435005550562988E-3"/>
    <x v="0"/>
    <n v="6.4500000000000455"/>
    <n v="6.8225089909033695E-3"/>
    <x v="1"/>
  </r>
  <r>
    <d v="2003-05-05T00:00:00"/>
    <n v="937.45"/>
    <n v="948.95"/>
    <n v="936.65"/>
    <n v="945.4"/>
    <n v="65759521"/>
    <n v="1365.44"/>
    <x v="17"/>
    <x v="6"/>
    <s v="Mon"/>
    <s v="May-2003"/>
    <s v=""/>
    <n v="7.9499999999999318"/>
    <n v="8.4804522907887692E-3"/>
    <x v="0"/>
    <n v="7.1000000000000227"/>
    <n v="7.5668762655867238E-3"/>
    <x v="1"/>
  </r>
  <r>
    <d v="2003-05-02T00:00:00"/>
    <n v="930.9"/>
    <n v="940.2"/>
    <n v="930.8"/>
    <n v="938.3"/>
    <n v="62768613"/>
    <n v="1338.68"/>
    <x v="17"/>
    <x v="6"/>
    <s v="Fri"/>
    <s v="May-2003"/>
    <s v=""/>
    <n v="7.3999999999999773"/>
    <n v="7.9492963798474345E-3"/>
    <x v="0"/>
    <n v="4.25"/>
    <n v="4.5500776189711474E-3"/>
    <x v="1"/>
  </r>
  <r>
    <d v="2003-04-30T00:00:00"/>
    <n v="935.25"/>
    <n v="935.55"/>
    <n v="929.85"/>
    <n v="934.05"/>
    <n v="63802968"/>
    <n v="1301.6400000000001"/>
    <x v="17"/>
    <x v="7"/>
    <s v="Wed"/>
    <s v="Apr-2003"/>
    <s v=""/>
    <n v="-1.2000000000000455"/>
    <n v="-1.283079390537338E-3"/>
    <x v="0"/>
    <n v="1.75"/>
    <n v="1.8770781937144697E-3"/>
    <x v="1"/>
  </r>
  <r>
    <d v="2003-04-29T00:00:00"/>
    <n v="929.75"/>
    <n v="936.9"/>
    <n v="929.75"/>
    <n v="932.3"/>
    <n v="57870020"/>
    <n v="1321.44"/>
    <x v="17"/>
    <x v="7"/>
    <s v="Tue"/>
    <s v="Apr-2003"/>
    <s v=""/>
    <n v="2.5499999999999545"/>
    <n v="2.7426727614949767E-3"/>
    <x v="0"/>
    <n v="2.7999999999999545"/>
    <n v="3.0123722431414251E-3"/>
    <x v="1"/>
  </r>
  <r>
    <d v="2003-04-28T00:00:00"/>
    <n v="922.85"/>
    <n v="931.05"/>
    <n v="920"/>
    <n v="929.5"/>
    <n v="62369319"/>
    <n v="1283.72"/>
    <x v="17"/>
    <x v="7"/>
    <s v="Mon"/>
    <s v="Apr-2003"/>
    <s v=""/>
    <n v="6.6499999999999773"/>
    <n v="7.205938126456062E-3"/>
    <x v="0"/>
    <n v="5.2000000000000455"/>
    <n v="5.6258790436006121E-3"/>
    <x v="1"/>
  </r>
  <r>
    <d v="2003-04-25T00:00:00"/>
    <n v="929.45"/>
    <n v="931.35"/>
    <n v="921.1"/>
    <n v="924.3"/>
    <n v="65197821"/>
    <n v="1481.77"/>
    <x v="17"/>
    <x v="7"/>
    <s v="Fri"/>
    <s v="Apr-2003"/>
    <s v=""/>
    <n v="-5.1500000000000909"/>
    <n v="-5.5409112916241761E-3"/>
    <x v="0"/>
    <n v="-5.4000000000000909"/>
    <n v="-5.8083252662150054E-3"/>
    <x v="1"/>
  </r>
  <r>
    <d v="2003-04-24T00:00:00"/>
    <n v="934.2"/>
    <n v="943.15"/>
    <n v="927.8"/>
    <n v="929.7"/>
    <n v="107328010"/>
    <n v="2339.15"/>
    <x v="17"/>
    <x v="7"/>
    <s v="Thu"/>
    <s v="Apr-2003"/>
    <s v="Expiry"/>
    <n v="-4.5"/>
    <n v="-4.8169556840077067E-3"/>
    <x v="0"/>
    <n v="-4.5"/>
    <n v="-4.8169556840077067E-3"/>
    <x v="1"/>
  </r>
  <r>
    <d v="2003-04-23T00:00:00"/>
    <n v="943.75"/>
    <n v="951.2"/>
    <n v="931.5"/>
    <n v="934.2"/>
    <n v="66282840"/>
    <n v="1528.85"/>
    <x v="17"/>
    <x v="7"/>
    <s v="Wed"/>
    <s v="Apr-2003"/>
    <s v=""/>
    <n v="-9.5499999999999545"/>
    <n v="-1.0119205298013197E-2"/>
    <x v="2"/>
    <n v="-9.2999999999999545"/>
    <n v="-9.8569157392686315E-3"/>
    <x v="1"/>
  </r>
  <r>
    <d v="2003-04-22T00:00:00"/>
    <n v="947.1"/>
    <n v="951.4"/>
    <n v="937.85"/>
    <n v="943.5"/>
    <n v="65115537"/>
    <n v="1439.99"/>
    <x v="17"/>
    <x v="7"/>
    <s v="Tue"/>
    <s v="Apr-2003"/>
    <s v=""/>
    <n v="-3.6000000000000227"/>
    <n v="-3.801076971808703E-3"/>
    <x v="0"/>
    <n v="-3.7000000000000455"/>
    <n v="-3.9062500000000477E-3"/>
    <x v="1"/>
  </r>
  <r>
    <d v="2003-04-21T00:00:00"/>
    <n v="941.5"/>
    <n v="949.7"/>
    <n v="941.5"/>
    <n v="947.2"/>
    <n v="51700926"/>
    <n v="1229.23"/>
    <x v="17"/>
    <x v="7"/>
    <s v="Mon"/>
    <s v="Apr-2003"/>
    <s v=""/>
    <n v="5.7000000000000455"/>
    <n v="6.0541688794477381E-3"/>
    <x v="0"/>
    <n v="6.5"/>
    <n v="6.9097480599553517E-3"/>
    <x v="1"/>
  </r>
  <r>
    <d v="2003-04-17T00:00:00"/>
    <n v="958.65"/>
    <n v="958.65"/>
    <n v="936.7"/>
    <n v="940.7"/>
    <n v="47281254"/>
    <n v="1484.81"/>
    <x v="17"/>
    <x v="7"/>
    <s v="Thu"/>
    <s v="Apr-2003"/>
    <s v="Expiry"/>
    <n v="-17.949999999999932"/>
    <n v="-1.8724247639910221E-2"/>
    <x v="2"/>
    <n v="-17.949999999999932"/>
    <n v="-1.8724247639910221E-2"/>
    <x v="0"/>
  </r>
  <r>
    <d v="2003-04-16T00:00:00"/>
    <n v="950.65"/>
    <n v="961.75"/>
    <n v="949"/>
    <n v="958.65"/>
    <n v="52698724"/>
    <n v="1674.66"/>
    <x v="17"/>
    <x v="7"/>
    <s v="Wed"/>
    <s v="Apr-2003"/>
    <s v=""/>
    <n v="8"/>
    <n v="8.4152947982959036E-3"/>
    <x v="0"/>
    <n v="7.4499999999999318"/>
    <n v="7.8322119428090118E-3"/>
    <x v="1"/>
  </r>
  <r>
    <d v="2003-04-15T00:00:00"/>
    <n v="951.8"/>
    <n v="964.2"/>
    <n v="938.8"/>
    <n v="951.2"/>
    <n v="59848779"/>
    <n v="1891.56"/>
    <x v="17"/>
    <x v="7"/>
    <s v="Tue"/>
    <s v="Apr-2003"/>
    <s v=""/>
    <n v="-0.59999999999990905"/>
    <n v="-6.3038453456598978E-4"/>
    <x v="0"/>
    <n v="1.4000000000000909"/>
    <n v="1.473994525163288E-3"/>
    <x v="1"/>
  </r>
  <r>
    <d v="2003-04-11T00:00:00"/>
    <n v="958.9"/>
    <n v="965.15"/>
    <n v="935.7"/>
    <n v="949.8"/>
    <n v="83519810"/>
    <n v="2785.81"/>
    <x v="17"/>
    <x v="7"/>
    <s v="Fri"/>
    <s v="Apr-2003"/>
    <s v=""/>
    <n v="-9.1000000000000227"/>
    <n v="-9.4900406716029017E-3"/>
    <x v="0"/>
    <n v="-12.400000000000091"/>
    <n v="-1.2887133652047486E-2"/>
    <x v="0"/>
  </r>
  <r>
    <d v="2003-04-10T00:00:00"/>
    <n v="1003.8"/>
    <n v="1003.8"/>
    <n v="958.2"/>
    <n v="962.2"/>
    <n v="73197133"/>
    <n v="2687.78"/>
    <x v="17"/>
    <x v="7"/>
    <s v="Thu"/>
    <s v="Apr-2003"/>
    <s v="Expiry"/>
    <n v="-41.599999999999909"/>
    <n v="-4.144251842996604E-2"/>
    <x v="4"/>
    <n v="-42.649999999999977"/>
    <n v="-4.2444145892421729E-2"/>
    <x v="5"/>
  </r>
  <r>
    <d v="2003-04-09T00:00:00"/>
    <n v="1018"/>
    <n v="1018"/>
    <n v="1002.3"/>
    <n v="1004.85"/>
    <n v="45373972"/>
    <n v="1287.27"/>
    <x v="17"/>
    <x v="7"/>
    <s v="Wed"/>
    <s v="Apr-2003"/>
    <s v=""/>
    <n v="-13.149999999999977"/>
    <n v="-1.291748526522591E-2"/>
    <x v="2"/>
    <n v="-13.25"/>
    <n v="-1.3014438660249483E-2"/>
    <x v="0"/>
  </r>
  <r>
    <d v="2003-04-08T00:00:00"/>
    <n v="1032"/>
    <n v="1032"/>
    <n v="1016.6"/>
    <n v="1018.1"/>
    <n v="49369923"/>
    <n v="1392.51"/>
    <x v="17"/>
    <x v="7"/>
    <s v="Tue"/>
    <s v="Apr-2003"/>
    <s v=""/>
    <n v="-13.899999999999977"/>
    <n v="-1.3468992248061994E-2"/>
    <x v="2"/>
    <n v="-13.399999999999977"/>
    <n v="-1.2990790111488102E-2"/>
    <x v="0"/>
  </r>
  <r>
    <d v="2003-04-07T00:00:00"/>
    <n v="1017.05"/>
    <n v="1033.45"/>
    <n v="1017.05"/>
    <n v="1031.5"/>
    <n v="53490204"/>
    <n v="1547.45"/>
    <x v="17"/>
    <x v="7"/>
    <s v="Mon"/>
    <s v="Apr-2003"/>
    <s v=""/>
    <n v="14.450000000000045"/>
    <n v="1.4207757730691752E-2"/>
    <x v="2"/>
    <n v="14.549999999999955"/>
    <n v="1.4307488077093224E-2"/>
    <x v="0"/>
  </r>
  <r>
    <d v="2003-04-04T00:00:00"/>
    <n v="1009.15"/>
    <n v="1018.25"/>
    <n v="1002.75"/>
    <n v="1016.95"/>
    <n v="55418219"/>
    <n v="1684.67"/>
    <x v="17"/>
    <x v="7"/>
    <s v="Fri"/>
    <s v="Apr-2003"/>
    <s v=""/>
    <n v="7.8000000000000682"/>
    <n v="7.7292771144032782E-3"/>
    <x v="0"/>
    <n v="7.8000000000000682"/>
    <n v="7.7292771144032782E-3"/>
    <x v="1"/>
  </r>
  <r>
    <d v="2003-04-03T00:00:00"/>
    <n v="999.55"/>
    <n v="1010.75"/>
    <n v="999.55"/>
    <n v="1009.15"/>
    <n v="48980845"/>
    <n v="1564.51"/>
    <x v="17"/>
    <x v="7"/>
    <s v="Thu"/>
    <s v="Apr-2003"/>
    <s v="Expiry"/>
    <n v="9.6000000000000227"/>
    <n v="9.604321944875217E-3"/>
    <x v="0"/>
    <n v="9.75"/>
    <n v="9.7558535121072647E-3"/>
    <x v="1"/>
  </r>
  <r>
    <d v="2003-04-02T00:00:00"/>
    <n v="984.45"/>
    <n v="1002.1"/>
    <n v="984.45"/>
    <n v="999.4"/>
    <n v="49613799"/>
    <n v="1442.03"/>
    <x v="17"/>
    <x v="7"/>
    <s v="Wed"/>
    <s v="Apr-2003"/>
    <s v=""/>
    <n v="14.949999999999932"/>
    <n v="1.5186144547716929E-2"/>
    <x v="2"/>
    <n v="15.100000000000023"/>
    <n v="1.5340851366453341E-2"/>
    <x v="0"/>
  </r>
  <r>
    <d v="2003-04-01T00:00:00"/>
    <n v="977.4"/>
    <n v="992.05"/>
    <n v="973.5"/>
    <n v="984.3"/>
    <n v="50070441"/>
    <n v="1472.45"/>
    <x v="17"/>
    <x v="7"/>
    <s v="Tue"/>
    <s v="Apr-2003"/>
    <s v=""/>
    <n v="6.8999999999999773"/>
    <n v="7.0595457335788595E-3"/>
    <x v="0"/>
    <n v="6.0999999999999091"/>
    <n v="6.2359435698220288E-3"/>
    <x v="1"/>
  </r>
  <r>
    <d v="2003-03-31T00:00:00"/>
    <n v="1000.6"/>
    <n v="1000.6"/>
    <n v="974.1"/>
    <n v="978.2"/>
    <n v="41575833"/>
    <n v="1207.43"/>
    <x v="17"/>
    <x v="8"/>
    <s v="Mon"/>
    <s v="Mar-2003"/>
    <s v=""/>
    <n v="-22.399999999999977"/>
    <n v="-2.2386568059164478E-2"/>
    <x v="1"/>
    <n v="-22.399999999999977"/>
    <n v="-2.2386568059164478E-2"/>
    <x v="2"/>
  </r>
  <r>
    <d v="2003-03-28T00:00:00"/>
    <n v="1002.8"/>
    <n v="1006.3"/>
    <n v="996.75"/>
    <n v="1000.6"/>
    <n v="41726885"/>
    <n v="1157.82"/>
    <x v="17"/>
    <x v="8"/>
    <s v="Fri"/>
    <s v="Mar-2003"/>
    <s v=""/>
    <n v="-2.1999999999999318"/>
    <n v="-2.1938571998403786E-3"/>
    <x v="0"/>
    <n v="-2.1000000000000227"/>
    <n v="-2.0943452677770246E-3"/>
    <x v="1"/>
  </r>
  <r>
    <d v="2003-03-27T00:00:00"/>
    <n v="1013.9"/>
    <n v="1013.9"/>
    <n v="999.6"/>
    <n v="1002.7"/>
    <n v="50307563"/>
    <n v="1368.17"/>
    <x v="17"/>
    <x v="8"/>
    <s v="Thu"/>
    <s v="Mar-2003"/>
    <s v="Expiry"/>
    <n v="-11.199999999999932"/>
    <n v="-1.1046454285432421E-2"/>
    <x v="2"/>
    <n v="-11.149999999999977"/>
    <n v="-1.0997682102875156E-2"/>
    <x v="0"/>
  </r>
  <r>
    <d v="2003-03-26T00:00:00"/>
    <n v="1011.55"/>
    <n v="1019.9"/>
    <n v="1004.85"/>
    <n v="1013.85"/>
    <n v="40991502"/>
    <n v="1257.2"/>
    <x v="17"/>
    <x v="8"/>
    <s v="Wed"/>
    <s v="Mar-2003"/>
    <s v=""/>
    <n v="2.3000000000000682"/>
    <n v="2.2737383223766184E-3"/>
    <x v="0"/>
    <n v="2.5500000000000682"/>
    <n v="2.5215069712252233E-3"/>
    <x v="1"/>
  </r>
  <r>
    <d v="2003-03-25T00:00:00"/>
    <n v="1013.5"/>
    <n v="1013.5"/>
    <n v="998.4"/>
    <n v="1011.3"/>
    <n v="46533129"/>
    <n v="1503.99"/>
    <x v="17"/>
    <x v="8"/>
    <s v="Tue"/>
    <s v="Mar-2003"/>
    <s v=""/>
    <n v="-2.2000000000000455"/>
    <n v="-2.1706956092748353E-3"/>
    <x v="0"/>
    <n v="-2.6000000000000227"/>
    <n v="-2.5643554591182789E-3"/>
    <x v="1"/>
  </r>
  <r>
    <d v="2003-03-24T00:00:00"/>
    <n v="1037.1500000000001"/>
    <n v="1038.55"/>
    <n v="1011.95"/>
    <n v="1013.9"/>
    <n v="42047884"/>
    <n v="1389.08"/>
    <x v="17"/>
    <x v="8"/>
    <s v="Mon"/>
    <s v="Mar-2003"/>
    <s v=""/>
    <n v="-23.250000000000114"/>
    <n v="-2.2417200983464409E-2"/>
    <x v="1"/>
    <n v="-23.250000000000114"/>
    <n v="-2.2417200983464409E-2"/>
    <x v="2"/>
  </r>
  <r>
    <d v="2003-03-22T00:00:00"/>
    <n v="1030.5999999999999"/>
    <n v="1039.8"/>
    <n v="1030.5999999999999"/>
    <n v="1037.1500000000001"/>
    <n v="19834836"/>
    <n v="632.99"/>
    <x v="17"/>
    <x v="8"/>
    <s v="Sat"/>
    <s v="Mar-2003"/>
    <s v=""/>
    <n v="6.5500000000001819"/>
    <n v="6.3555210556958883E-3"/>
    <x v="0"/>
    <n v="6.6000000000001364"/>
    <n v="6.4043471932464574E-3"/>
    <x v="1"/>
  </r>
  <r>
    <d v="2003-03-21T00:00:00"/>
    <n v="1025.55"/>
    <n v="1033.7"/>
    <n v="1022.05"/>
    <n v="1030.55"/>
    <n v="50206057"/>
    <n v="1722.55"/>
    <x v="17"/>
    <x v="8"/>
    <s v="Fri"/>
    <s v="Mar-2003"/>
    <s v=""/>
    <n v="5"/>
    <n v="4.8754326946516503E-3"/>
    <x v="0"/>
    <n v="5.2999999999999545"/>
    <n v="5.1694708607656226E-3"/>
    <x v="1"/>
  </r>
  <r>
    <d v="2003-03-20T00:00:00"/>
    <n v="1003.45"/>
    <n v="1028.9000000000001"/>
    <n v="1001.75"/>
    <n v="1025.25"/>
    <n v="62394776"/>
    <n v="1933.37"/>
    <x v="17"/>
    <x v="8"/>
    <s v="Thu"/>
    <s v="Mar-2003"/>
    <s v="Expiry"/>
    <n v="21.799999999999955"/>
    <n v="2.1725048582390705E-2"/>
    <x v="1"/>
    <n v="21.350000000000023"/>
    <n v="2.1267058471959383E-2"/>
    <x v="2"/>
  </r>
  <r>
    <d v="2003-03-19T00:00:00"/>
    <n v="993.35"/>
    <n v="1011.45"/>
    <n v="992.9"/>
    <n v="1003.9"/>
    <n v="47894712"/>
    <n v="1511.33"/>
    <x v="17"/>
    <x v="8"/>
    <s v="Wed"/>
    <s v="Mar-2003"/>
    <s v=""/>
    <n v="10.549999999999955"/>
    <n v="1.062062717068501E-2"/>
    <x v="2"/>
    <n v="10.899999999999977"/>
    <n v="1.0976837865055366E-2"/>
    <x v="0"/>
  </r>
  <r>
    <d v="2003-03-17T00:00:00"/>
    <n v="999.7"/>
    <n v="1000.85"/>
    <n v="982.7"/>
    <n v="993"/>
    <n v="43454602"/>
    <n v="1283.69"/>
    <x v="17"/>
    <x v="8"/>
    <s v="Mon"/>
    <s v="Mar-2003"/>
    <s v=""/>
    <n v="-6.7000000000000455"/>
    <n v="-6.7020106031809995E-3"/>
    <x v="0"/>
    <n v="-6.6499999999999773"/>
    <n v="-6.6523283149101959E-3"/>
    <x v="1"/>
  </r>
  <r>
    <d v="2003-03-13T00:00:00"/>
    <n v="1001.5"/>
    <n v="1006.4"/>
    <n v="994.2"/>
    <n v="999.65"/>
    <n v="47582037"/>
    <n v="1421.85"/>
    <x v="17"/>
    <x v="8"/>
    <s v="Thu"/>
    <s v="Mar-2003"/>
    <s v="Expiry"/>
    <n v="-1.8500000000000227"/>
    <n v="-1.8472291562656243E-3"/>
    <x v="0"/>
    <n v="-2.0500000000000682"/>
    <n v="-2.0465209144455107E-3"/>
    <x v="1"/>
  </r>
  <r>
    <d v="2003-03-12T00:00:00"/>
    <n v="1014.25"/>
    <n v="1017.75"/>
    <n v="1000.05"/>
    <n v="1001.7"/>
    <n v="44964940"/>
    <n v="1374.57"/>
    <x v="17"/>
    <x v="8"/>
    <s v="Wed"/>
    <s v="Mar-2003"/>
    <s v=""/>
    <n v="-12.549999999999955"/>
    <n v="-1.2373675129405921E-2"/>
    <x v="2"/>
    <n v="-12.849999999999909"/>
    <n v="-1.2665713863289053E-2"/>
    <x v="0"/>
  </r>
  <r>
    <d v="2003-03-11T00:00:00"/>
    <n v="1006.65"/>
    <n v="1016.7"/>
    <n v="998.95"/>
    <n v="1014.55"/>
    <n v="49640682"/>
    <n v="1453.3"/>
    <x v="17"/>
    <x v="8"/>
    <s v="Tue"/>
    <s v="Mar-2003"/>
    <s v=""/>
    <n v="7.8999999999999773"/>
    <n v="7.8478120498683534E-3"/>
    <x v="0"/>
    <n v="7.8499999999999091"/>
    <n v="7.7977550412237102E-3"/>
    <x v="1"/>
  </r>
  <r>
    <d v="2003-03-10T00:00:00"/>
    <n v="1017.1"/>
    <n v="1021.5"/>
    <n v="1004.35"/>
    <n v="1006.7"/>
    <n v="41937474"/>
    <n v="1328.23"/>
    <x v="17"/>
    <x v="8"/>
    <s v="Mon"/>
    <s v="Mar-2003"/>
    <s v=""/>
    <n v="-10.399999999999977"/>
    <n v="-1.0225149936092791E-2"/>
    <x v="2"/>
    <n v="-10.399999999999977"/>
    <n v="-1.0225149936092791E-2"/>
    <x v="0"/>
  </r>
  <r>
    <d v="2003-03-07T00:00:00"/>
    <n v="1031.05"/>
    <n v="1031.05"/>
    <n v="1014.3"/>
    <n v="1017.1"/>
    <n v="45653477"/>
    <n v="1326.94"/>
    <x v="17"/>
    <x v="8"/>
    <s v="Fri"/>
    <s v="Mar-2003"/>
    <s v=""/>
    <n v="-13.949999999999932"/>
    <n v="-1.3529896707240127E-2"/>
    <x v="2"/>
    <n v="-14.149999999999977"/>
    <n v="-1.3721212121212099E-2"/>
    <x v="0"/>
  </r>
  <r>
    <d v="2003-03-06T00:00:00"/>
    <n v="1040.3"/>
    <n v="1040.75"/>
    <n v="1029.55"/>
    <n v="1031.25"/>
    <n v="41244807"/>
    <n v="1271.17"/>
    <x v="17"/>
    <x v="8"/>
    <s v="Thu"/>
    <s v="Mar-2003"/>
    <s v="Expiry"/>
    <n v="-9.0499999999999545"/>
    <n v="-8.6994136306834131E-3"/>
    <x v="0"/>
    <n v="-9.4500000000000455"/>
    <n v="-9.0804266359181748E-3"/>
    <x v="1"/>
  </r>
  <r>
    <d v="2003-03-05T00:00:00"/>
    <n v="1046.55"/>
    <n v="1046.55"/>
    <n v="1029.9000000000001"/>
    <n v="1040.7"/>
    <n v="52522971"/>
    <n v="1544.73"/>
    <x v="17"/>
    <x v="8"/>
    <s v="Wed"/>
    <s v="Mar-2003"/>
    <s v=""/>
    <n v="-5.8499999999999091"/>
    <n v="-5.5897950408484156E-3"/>
    <x v="0"/>
    <n v="-5.8999999999998636"/>
    <n v="-5.6373017389641355E-3"/>
    <x v="1"/>
  </r>
  <r>
    <d v="2003-03-04T00:00:00"/>
    <n v="1058.7"/>
    <n v="1058.7"/>
    <n v="1045.2"/>
    <n v="1046.5999999999999"/>
    <n v="37230678"/>
    <n v="1163.1199999999999"/>
    <x v="17"/>
    <x v="8"/>
    <s v="Tue"/>
    <s v="Mar-2003"/>
    <s v=""/>
    <n v="-12.100000000000136"/>
    <n v="-1.1429111174081548E-2"/>
    <x v="2"/>
    <n v="-12.25"/>
    <n v="-1.1569155215564056E-2"/>
    <x v="0"/>
  </r>
  <r>
    <d v="2003-03-03T00:00:00"/>
    <n v="1063.55"/>
    <n v="1070.8499999999999"/>
    <n v="1057.55"/>
    <n v="1058.8499999999999"/>
    <n v="46368797"/>
    <n v="1534.22"/>
    <x v="17"/>
    <x v="8"/>
    <s v="Mon"/>
    <s v="Mar-2003"/>
    <s v=""/>
    <n v="-4.7000000000000455"/>
    <n v="-4.4191622396690762E-3"/>
    <x v="0"/>
    <n v="-4.5500000000001819"/>
    <n v="-4.2787286063571389E-3"/>
    <x v="1"/>
  </r>
  <r>
    <d v="2003-02-28T00:00:00"/>
    <n v="1053.6500000000001"/>
    <n v="1068.6500000000001"/>
    <n v="1053.6500000000001"/>
    <n v="1063.4000000000001"/>
    <n v="82249558"/>
    <n v="2536.2800000000002"/>
    <x v="17"/>
    <x v="9"/>
    <s v="Fri"/>
    <s v="Feb-2003"/>
    <s v=""/>
    <n v="9.75"/>
    <n v="9.2535471930906832E-3"/>
    <x v="0"/>
    <n v="10.450000000000045"/>
    <n v="9.9244978394036239E-3"/>
    <x v="1"/>
  </r>
  <r>
    <d v="2003-02-27T00:00:00"/>
    <n v="1049.5999999999999"/>
    <n v="1057.45"/>
    <n v="1044.9000000000001"/>
    <n v="1052.95"/>
    <n v="63410023"/>
    <n v="1857.62"/>
    <x v="17"/>
    <x v="9"/>
    <s v="Thu"/>
    <s v="Feb-2003"/>
    <s v="Expiry"/>
    <n v="3.3500000000001364"/>
    <n v="3.191692073170862E-3"/>
    <x v="0"/>
    <n v="3.2999999999999545"/>
    <n v="3.1439051112275083E-3"/>
    <x v="1"/>
  </r>
  <r>
    <d v="2003-02-26T00:00:00"/>
    <n v="1055.5999999999999"/>
    <n v="1059.5999999999999"/>
    <n v="1048.2"/>
    <n v="1049.6500000000001"/>
    <n v="57563920"/>
    <n v="1565.48"/>
    <x v="17"/>
    <x v="9"/>
    <s v="Wed"/>
    <s v="Feb-2003"/>
    <s v=""/>
    <n v="-5.9499999999998181"/>
    <n v="-5.6366047745356369E-3"/>
    <x v="0"/>
    <n v="-5.8999999999998636"/>
    <n v="-5.58950310264778E-3"/>
    <x v="1"/>
  </r>
  <r>
    <d v="2003-02-25T00:00:00"/>
    <n v="1070.0999999999999"/>
    <n v="1073.25"/>
    <n v="1054.9000000000001"/>
    <n v="1055.55"/>
    <n v="34610805"/>
    <n v="1126.78"/>
    <x v="17"/>
    <x v="9"/>
    <s v="Tue"/>
    <s v="Feb-2003"/>
    <s v=""/>
    <n v="-14.549999999999955"/>
    <n v="-1.3596860106532058E-2"/>
    <x v="2"/>
    <n v="-14.600000000000136"/>
    <n v="-1.3642947250385586E-2"/>
    <x v="0"/>
  </r>
  <r>
    <d v="2003-02-24T00:00:00"/>
    <n v="1066.2"/>
    <n v="1075.5"/>
    <n v="1066.2"/>
    <n v="1070.1500000000001"/>
    <n v="45246292"/>
    <n v="1387.94"/>
    <x v="17"/>
    <x v="9"/>
    <s v="Mon"/>
    <s v="Feb-2003"/>
    <s v=""/>
    <n v="3.9500000000000455"/>
    <n v="3.7047458262990485E-3"/>
    <x v="0"/>
    <n v="4"/>
    <n v="3.7518172864981474E-3"/>
    <x v="1"/>
  </r>
  <r>
    <d v="2003-02-21T00:00:00"/>
    <n v="1065.5999999999999"/>
    <n v="1069.2"/>
    <n v="1061.0999999999999"/>
    <n v="1066.1500000000001"/>
    <n v="49463111"/>
    <n v="1611.82"/>
    <x v="17"/>
    <x v="9"/>
    <s v="Fri"/>
    <s v="Feb-2003"/>
    <s v=""/>
    <n v="0.5500000000001819"/>
    <n v="5.1614114114131187E-4"/>
    <x v="0"/>
    <n v="0.5500000000001819"/>
    <n v="5.1614114114131187E-4"/>
    <x v="1"/>
  </r>
  <r>
    <d v="2003-02-20T00:00:00"/>
    <n v="1064.1500000000001"/>
    <n v="1071.7"/>
    <n v="1058.3499999999999"/>
    <n v="1065.5999999999999"/>
    <n v="51011262"/>
    <n v="1558.59"/>
    <x v="17"/>
    <x v="9"/>
    <s v="Thu"/>
    <s v="Feb-2003"/>
    <s v="Expiry"/>
    <n v="1.4499999999998181"/>
    <n v="1.3625898604518328E-3"/>
    <x v="0"/>
    <n v="1.2999999999999545"/>
    <n v="1.2214601146292913E-3"/>
    <x v="1"/>
  </r>
  <r>
    <d v="2003-02-19T00:00:00"/>
    <n v="1059.3"/>
    <n v="1068.8"/>
    <n v="1059.3"/>
    <n v="1064.3"/>
    <n v="45848907"/>
    <n v="1481.93"/>
    <x v="17"/>
    <x v="9"/>
    <s v="Wed"/>
    <s v="Feb-2003"/>
    <s v=""/>
    <n v="5"/>
    <n v="4.7200981780421035E-3"/>
    <x v="0"/>
    <n v="5"/>
    <n v="4.7200981780421035E-3"/>
    <x v="1"/>
  </r>
  <r>
    <d v="2003-02-18T00:00:00"/>
    <n v="1058.95"/>
    <n v="1065.1500000000001"/>
    <n v="1057.5999999999999"/>
    <n v="1059.3"/>
    <n v="48386712"/>
    <n v="1474.17"/>
    <x v="17"/>
    <x v="9"/>
    <s v="Tue"/>
    <s v="Feb-2003"/>
    <s v=""/>
    <n v="0.34999999999990905"/>
    <n v="3.3051607724624303E-4"/>
    <x v="0"/>
    <n v="1.0999999999999091"/>
    <n v="1.0395010395009535E-3"/>
    <x v="1"/>
  </r>
  <r>
    <d v="2003-02-17T00:00:00"/>
    <n v="1036.2"/>
    <n v="1060.5"/>
    <n v="1036.2"/>
    <n v="1058.2"/>
    <n v="49290270"/>
    <n v="1563.03"/>
    <x v="17"/>
    <x v="9"/>
    <s v="Mon"/>
    <s v="Feb-2003"/>
    <s v=""/>
    <n v="22"/>
    <n v="2.1231422505307854E-2"/>
    <x v="1"/>
    <n v="22.200000000000045"/>
    <n v="2.1428571428571474E-2"/>
    <x v="2"/>
  </r>
  <r>
    <d v="2003-02-14T00:00:00"/>
    <n v="1044.45"/>
    <n v="1047.05"/>
    <n v="1034.0999999999999"/>
    <n v="1036"/>
    <n v="43897560"/>
    <n v="1409.38"/>
    <x v="17"/>
    <x v="9"/>
    <s v="Fri"/>
    <s v="Feb-2003"/>
    <s v=""/>
    <n v="-8.4500000000000455"/>
    <n v="-8.0903824979654797E-3"/>
    <x v="0"/>
    <n v="-8.4500000000000455"/>
    <n v="-8.0903824979654797E-3"/>
    <x v="1"/>
  </r>
  <r>
    <d v="2003-02-12T00:00:00"/>
    <n v="1048.1500000000001"/>
    <n v="1051"/>
    <n v="1040.4000000000001"/>
    <n v="1044.45"/>
    <n v="53197866"/>
    <n v="1768.6"/>
    <x v="17"/>
    <x v="9"/>
    <s v="Wed"/>
    <s v="Feb-2003"/>
    <s v=""/>
    <n v="-3.7000000000000455"/>
    <n v="-3.530029098888561E-3"/>
    <x v="0"/>
    <n v="-3.5499999999999545"/>
    <n v="-3.3874045801526283E-3"/>
    <x v="1"/>
  </r>
  <r>
    <d v="2003-02-11T00:00:00"/>
    <n v="1048.5999999999999"/>
    <n v="1055.8"/>
    <n v="1044.55"/>
    <n v="1048"/>
    <n v="47493149"/>
    <n v="1617.79"/>
    <x v="17"/>
    <x v="9"/>
    <s v="Tue"/>
    <s v="Feb-2003"/>
    <s v=""/>
    <n v="-0.59999999999990905"/>
    <n v="-5.7219149341971112E-4"/>
    <x v="0"/>
    <n v="-0.59999999999990905"/>
    <n v="-5.7219149341971112E-4"/>
    <x v="1"/>
  </r>
  <r>
    <d v="2003-02-10T00:00:00"/>
    <n v="1058.2"/>
    <n v="1058.75"/>
    <n v="1047.1500000000001"/>
    <n v="1048.5999999999999"/>
    <n v="42872573"/>
    <n v="1363.8"/>
    <x v="17"/>
    <x v="9"/>
    <s v="Mon"/>
    <s v="Feb-2003"/>
    <s v=""/>
    <n v="-9.6000000000001364"/>
    <n v="-9.0720090720092014E-3"/>
    <x v="0"/>
    <n v="-8.9000000000000909"/>
    <n v="-8.4160756501182894E-3"/>
    <x v="1"/>
  </r>
  <r>
    <d v="2003-02-07T00:00:00"/>
    <n v="1063.75"/>
    <n v="1065.8"/>
    <n v="1055.5"/>
    <n v="1057.5"/>
    <n v="55925333"/>
    <n v="1605.44"/>
    <x v="17"/>
    <x v="9"/>
    <s v="Fri"/>
    <s v="Feb-2003"/>
    <s v=""/>
    <n v="-6.25"/>
    <n v="-5.8754406580493537E-3"/>
    <x v="0"/>
    <n v="-6.0999999999999091"/>
    <n v="-5.7352388115832166E-3"/>
    <x v="1"/>
  </r>
  <r>
    <d v="2003-02-06T00:00:00"/>
    <n v="1047.25"/>
    <n v="1065.95"/>
    <n v="1043.7"/>
    <n v="1063.5999999999999"/>
    <n v="48003528"/>
    <n v="1439.82"/>
    <x v="17"/>
    <x v="9"/>
    <s v="Thu"/>
    <s v="Feb-2003"/>
    <s v="Expiry"/>
    <n v="16.349999999999909"/>
    <n v="1.5612317975650426E-2"/>
    <x v="2"/>
    <n v="16.199999999999818"/>
    <n v="1.5466870345617546E-2"/>
    <x v="0"/>
  </r>
  <r>
    <d v="2003-02-05T00:00:00"/>
    <n v="1054.3"/>
    <n v="1054.6500000000001"/>
    <n v="1041.75"/>
    <n v="1047.4000000000001"/>
    <n v="53799329"/>
    <n v="1477.7"/>
    <x v="17"/>
    <x v="9"/>
    <s v="Wed"/>
    <s v="Feb-2003"/>
    <s v=""/>
    <n v="-6.8999999999998636"/>
    <n v="-6.5446267665748492E-3"/>
    <x v="0"/>
    <n v="-7.3999999999998636"/>
    <n v="-7.0155479711792416E-3"/>
    <x v="1"/>
  </r>
  <r>
    <d v="2003-02-04T00:00:00"/>
    <n v="1056.55"/>
    <n v="1063.7"/>
    <n v="1050.45"/>
    <n v="1054.8"/>
    <n v="57858399"/>
    <n v="1625.58"/>
    <x v="17"/>
    <x v="9"/>
    <s v="Tue"/>
    <s v="Feb-2003"/>
    <s v=""/>
    <n v="-1.75"/>
    <n v="-1.656334295584686E-3"/>
    <x v="0"/>
    <n v="-0.5"/>
    <n v="-4.7379891973846301E-4"/>
    <x v="1"/>
  </r>
  <r>
    <d v="2003-02-03T00:00:00"/>
    <n v="1040.25"/>
    <n v="1056.5999999999999"/>
    <n v="1036.5"/>
    <n v="1055.3"/>
    <n v="47032852"/>
    <n v="1480.04"/>
    <x v="17"/>
    <x v="9"/>
    <s v="Mon"/>
    <s v="Feb-2003"/>
    <s v=""/>
    <n v="15.049999999999955"/>
    <n v="1.4467676039413558E-2"/>
    <x v="2"/>
    <n v="13.450000000000045"/>
    <n v="1.2909727887891775E-2"/>
    <x v="0"/>
  </r>
  <r>
    <d v="2003-01-31T00:00:00"/>
    <n v="1034.75"/>
    <n v="1044.25"/>
    <n v="1026.2"/>
    <n v="1041.8499999999999"/>
    <n v="76707456"/>
    <n v="2019.35"/>
    <x v="17"/>
    <x v="10"/>
    <s v="Fri"/>
    <s v="Jan-2003"/>
    <s v=""/>
    <n v="7.0999999999999091"/>
    <n v="6.8615607634693494E-3"/>
    <x v="0"/>
    <n v="7.25"/>
    <n v="7.0075391455635032E-3"/>
    <x v="1"/>
  </r>
  <r>
    <d v="2003-01-30T00:00:00"/>
    <n v="1037.1500000000001"/>
    <n v="1050.55"/>
    <n v="1031.3499999999999"/>
    <n v="1034.5999999999999"/>
    <n v="79530492"/>
    <n v="2210.42"/>
    <x v="17"/>
    <x v="10"/>
    <s v="Thu"/>
    <s v="Jan-2003"/>
    <s v="Expiry"/>
    <n v="-2.5500000000001819"/>
    <n v="-2.458660753025292E-3"/>
    <x v="0"/>
    <n v="-2.6000000000001364"/>
    <n v="-2.5067489394525033E-3"/>
    <x v="1"/>
  </r>
  <r>
    <d v="2003-01-29T00:00:00"/>
    <n v="1059.8"/>
    <n v="1059.8"/>
    <n v="1033.3"/>
    <n v="1037.2"/>
    <n v="71658988"/>
    <n v="1784.76"/>
    <x v="17"/>
    <x v="10"/>
    <s v="Wed"/>
    <s v="Jan-2003"/>
    <s v=""/>
    <n v="-22.599999999999909"/>
    <n v="-2.1324778260048981E-2"/>
    <x v="1"/>
    <n v="-9"/>
    <n v="-8.6025616516918375E-3"/>
    <x v="1"/>
  </r>
  <r>
    <d v="2003-01-28T00:00:00"/>
    <n v="1036.3499999999999"/>
    <n v="1047.95"/>
    <n v="1026.75"/>
    <n v="1046.2"/>
    <n v="69969592"/>
    <n v="1828.21"/>
    <x v="17"/>
    <x v="10"/>
    <s v="Tue"/>
    <s v="Jan-2003"/>
    <s v=""/>
    <n v="9.8500000000001364"/>
    <n v="9.5045110242679958E-3"/>
    <x v="0"/>
    <n v="8.5499999999999545"/>
    <n v="8.2397725630028954E-3"/>
    <x v="1"/>
  </r>
  <r>
    <d v="2003-01-27T00:00:00"/>
    <n v="1057.8"/>
    <n v="1059.3499999999999"/>
    <n v="1030.3499999999999"/>
    <n v="1037.6500000000001"/>
    <n v="63980714"/>
    <n v="1828.36"/>
    <x v="17"/>
    <x v="10"/>
    <s v="Mon"/>
    <s v="Jan-2003"/>
    <s v=""/>
    <n v="-20.149999999999864"/>
    <n v="-1.9048969559462909E-2"/>
    <x v="2"/>
    <n v="-18.399999999999864"/>
    <n v="-1.742341745182507E-2"/>
    <x v="0"/>
  </r>
  <r>
    <d v="2003-01-24T00:00:00"/>
    <n v="1070.5999999999999"/>
    <n v="1075.2"/>
    <n v="1053.4000000000001"/>
    <n v="1056.05"/>
    <n v="61550716"/>
    <n v="1886.71"/>
    <x v="17"/>
    <x v="10"/>
    <s v="Fri"/>
    <s v="Jan-2003"/>
    <s v=""/>
    <n v="-14.549999999999955"/>
    <n v="-1.3590509994395625E-2"/>
    <x v="2"/>
    <n v="-14.850000000000136"/>
    <n v="-1.3866840974881068E-2"/>
    <x v="0"/>
  </r>
  <r>
    <d v="2003-01-23T00:00:00"/>
    <n v="1081.4000000000001"/>
    <n v="1083.1500000000001"/>
    <n v="1069.05"/>
    <n v="1070.9000000000001"/>
    <n v="59861682"/>
    <n v="1674.96"/>
    <x v="17"/>
    <x v="10"/>
    <s v="Thu"/>
    <s v="Jan-2003"/>
    <s v="Expiry"/>
    <n v="-10.5"/>
    <n v="-9.709635657481043E-3"/>
    <x v="0"/>
    <n v="-12"/>
    <n v="-1.1081355619170744E-2"/>
    <x v="0"/>
  </r>
  <r>
    <d v="2003-01-22T00:00:00"/>
    <n v="1078.45"/>
    <n v="1086.2"/>
    <n v="1073.5999999999999"/>
    <n v="1082.9000000000001"/>
    <n v="48868230"/>
    <n v="1337.83"/>
    <x v="17"/>
    <x v="10"/>
    <s v="Wed"/>
    <s v="Jan-2003"/>
    <s v=""/>
    <n v="4.4500000000000455"/>
    <n v="4.1262923640410266E-3"/>
    <x v="0"/>
    <n v="5"/>
    <n v="4.6386492253455789E-3"/>
    <x v="1"/>
  </r>
  <r>
    <d v="2003-01-21T00:00:00"/>
    <n v="1076.3"/>
    <n v="1080.5"/>
    <n v="1074.0999999999999"/>
    <n v="1077.9000000000001"/>
    <n v="50161614"/>
    <n v="1407.43"/>
    <x v="17"/>
    <x v="10"/>
    <s v="Tue"/>
    <s v="Jan-2003"/>
    <s v=""/>
    <n v="1.6000000000001364"/>
    <n v="1.4865743751743348E-3"/>
    <x v="0"/>
    <n v="1.5500000000001819"/>
    <n v="1.4400520276863307E-3"/>
    <x v="1"/>
  </r>
  <r>
    <d v="2003-01-20T00:00:00"/>
    <n v="1086.25"/>
    <n v="1087"/>
    <n v="1074.2"/>
    <n v="1076.3499999999999"/>
    <n v="44276855"/>
    <n v="1299.1199999999999"/>
    <x v="17"/>
    <x v="10"/>
    <s v="Mon"/>
    <s v="Jan-2003"/>
    <s v=""/>
    <n v="-9.9000000000000909"/>
    <n v="-9.113924050632995E-3"/>
    <x v="0"/>
    <n v="-10.150000000000091"/>
    <n v="-9.3419236079154075E-3"/>
    <x v="1"/>
  </r>
  <r>
    <d v="2003-01-17T00:00:00"/>
    <n v="1089.3"/>
    <n v="1090.25"/>
    <n v="1083.2"/>
    <n v="1086.5"/>
    <n v="47498203"/>
    <n v="1707.84"/>
    <x v="17"/>
    <x v="10"/>
    <s v="Fri"/>
    <s v="Jan-2003"/>
    <s v=""/>
    <n v="-2.7999999999999545"/>
    <n v="-2.5704580923528457E-3"/>
    <x v="0"/>
    <n v="-1.8499999999999091"/>
    <n v="-1.6998208296962458E-3"/>
    <x v="1"/>
  </r>
  <r>
    <d v="2003-01-16T00:00:00"/>
    <n v="1085.05"/>
    <n v="1091.3499999999999"/>
    <n v="1083.95"/>
    <n v="1088.3499999999999"/>
    <n v="45419748"/>
    <n v="1604.41"/>
    <x v="17"/>
    <x v="10"/>
    <s v="Thu"/>
    <s v="Jan-2003"/>
    <s v="Expiry"/>
    <n v="3.2999999999999545"/>
    <n v="3.0413345007142111E-3"/>
    <x v="0"/>
    <n v="3.3499999999999091"/>
    <n v="3.087557603686552E-3"/>
    <x v="1"/>
  </r>
  <r>
    <d v="2003-01-15T00:00:00"/>
    <n v="1077.9000000000001"/>
    <n v="1087.5"/>
    <n v="1077.8"/>
    <n v="1085"/>
    <n v="45491014"/>
    <n v="1882.31"/>
    <x v="17"/>
    <x v="10"/>
    <s v="Wed"/>
    <s v="Jan-2003"/>
    <s v=""/>
    <n v="7.0999999999999091"/>
    <n v="6.5868818999906377E-3"/>
    <x v="0"/>
    <n v="6.0499999999999545"/>
    <n v="5.6073033968209408E-3"/>
    <x v="1"/>
  </r>
  <r>
    <d v="2003-01-14T00:00:00"/>
    <n v="1072.7"/>
    <n v="1080.8"/>
    <n v="1070.3"/>
    <n v="1078.95"/>
    <n v="44511095"/>
    <n v="1719.38"/>
    <x v="17"/>
    <x v="10"/>
    <s v="Tue"/>
    <s v="Jan-2003"/>
    <s v=""/>
    <n v="6.25"/>
    <n v="5.8264193157453155E-3"/>
    <x v="0"/>
    <n v="5.2000000000000455"/>
    <n v="4.842840512223558E-3"/>
    <x v="1"/>
  </r>
  <r>
    <d v="2003-01-13T00:00:00"/>
    <n v="1080.25"/>
    <n v="1080.4000000000001"/>
    <n v="1070.75"/>
    <n v="1073.75"/>
    <n v="46771066"/>
    <n v="1776.28"/>
    <x v="17"/>
    <x v="10"/>
    <s v="Mon"/>
    <s v="Jan-2003"/>
    <s v=""/>
    <n v="-6.5"/>
    <n v="-6.0171256653552422E-3"/>
    <x v="0"/>
    <n v="-6.5"/>
    <n v="-6.0171256653552422E-3"/>
    <x v="1"/>
  </r>
  <r>
    <d v="2003-01-10T00:00:00"/>
    <n v="1097.5999999999999"/>
    <n v="1103.25"/>
    <n v="1077.4000000000001"/>
    <n v="1080.25"/>
    <n v="54047778"/>
    <n v="2317.79"/>
    <x v="17"/>
    <x v="10"/>
    <s v="Fri"/>
    <s v="Jan-2003"/>
    <s v=""/>
    <n v="-17.349999999999909"/>
    <n v="-1.5807215743440153E-2"/>
    <x v="2"/>
    <n v="-17.099999999999909"/>
    <n v="-1.5582995398004201E-2"/>
    <x v="0"/>
  </r>
  <r>
    <d v="2003-01-09T00:00:00"/>
    <n v="1089.75"/>
    <n v="1099.1500000000001"/>
    <n v="1087.75"/>
    <n v="1097.3499999999999"/>
    <n v="44479270"/>
    <n v="1435.45"/>
    <x v="17"/>
    <x v="10"/>
    <s v="Thu"/>
    <s v="Jan-2003"/>
    <s v="Expiry"/>
    <n v="7.5999999999999091"/>
    <n v="6.9740766230786044E-3"/>
    <x v="0"/>
    <n v="8"/>
    <n v="7.3438288887868915E-3"/>
    <x v="1"/>
  </r>
  <r>
    <d v="2003-01-08T00:00:00"/>
    <n v="1082.4000000000001"/>
    <n v="1091.45"/>
    <n v="1082.3"/>
    <n v="1089.3499999999999"/>
    <n v="51031790"/>
    <n v="1656"/>
    <x v="17"/>
    <x v="10"/>
    <s v="Wed"/>
    <s v="Jan-2003"/>
    <s v=""/>
    <n v="6.9499999999998181"/>
    <n v="6.4209164818919227E-3"/>
    <x v="0"/>
    <n v="7.5499999999999545"/>
    <n v="6.979108892586388E-3"/>
    <x v="1"/>
  </r>
  <r>
    <d v="2003-01-07T00:00:00"/>
    <n v="1084.4000000000001"/>
    <n v="1089.8499999999999"/>
    <n v="1078.95"/>
    <n v="1081.8"/>
    <n v="53731411"/>
    <n v="1810.73"/>
    <x v="17"/>
    <x v="10"/>
    <s v="Tue"/>
    <s v="Jan-2003"/>
    <s v=""/>
    <n v="-2.6000000000001364"/>
    <n v="-2.3976392475102697E-3"/>
    <x v="0"/>
    <n v="-2.5499999999999545"/>
    <n v="-2.3516392308755981E-3"/>
    <x v="1"/>
  </r>
  <r>
    <d v="2003-01-06T00:00:00"/>
    <n v="1089.75"/>
    <n v="1093.05"/>
    <n v="1081.25"/>
    <n v="1084.3499999999999"/>
    <n v="47347534"/>
    <n v="1687.65"/>
    <x v="17"/>
    <x v="10"/>
    <s v="Mon"/>
    <s v="Jan-2003"/>
    <s v=""/>
    <n v="-5.4000000000000909"/>
    <n v="-4.9552649690296777E-3"/>
    <x v="0"/>
    <n v="-5.25"/>
    <n v="-4.8182819383259913E-3"/>
    <x v="1"/>
  </r>
  <r>
    <d v="2003-01-03T00:00:00"/>
    <n v="1094.45"/>
    <n v="1099.8499999999999"/>
    <n v="1087.3"/>
    <n v="1089.5999999999999"/>
    <n v="61476283"/>
    <n v="2048.4899999999998"/>
    <x v="17"/>
    <x v="10"/>
    <s v="Fri"/>
    <s v="Jan-2003"/>
    <s v=""/>
    <n v="-4.8500000000001364"/>
    <n v="-4.4314495865504467E-3"/>
    <x v="0"/>
    <n v="-3.4500000000000455"/>
    <n v="-3.1563057499657339E-3"/>
    <x v="1"/>
  </r>
  <r>
    <d v="2003-01-02T00:00:00"/>
    <n v="1100.55"/>
    <n v="1105.5999999999999"/>
    <n v="1091.2"/>
    <n v="1093.05"/>
    <n v="63892238"/>
    <n v="2027.64"/>
    <x v="17"/>
    <x v="10"/>
    <s v="Thu"/>
    <s v="Jan-2003"/>
    <s v="Expiry"/>
    <n v="-7.5"/>
    <n v="-6.8147744309663355E-3"/>
    <x v="0"/>
    <n v="-7.1000000000001364"/>
    <n v="-6.4536654092624971E-3"/>
    <x v="1"/>
  </r>
  <r>
    <d v="2003-01-01T00:00:00"/>
    <n v="1093.5999999999999"/>
    <n v="1102.0999999999999"/>
    <n v="1093.5999999999999"/>
    <n v="1100.1500000000001"/>
    <n v="38958168"/>
    <n v="1325.9"/>
    <x v="17"/>
    <x v="10"/>
    <s v="Wed"/>
    <s v="Jan-2003"/>
    <s v=""/>
    <n v="6.5500000000001819"/>
    <n v="5.9893928310169918E-3"/>
    <x v="0"/>
    <n v="6.6500000000000909"/>
    <n v="6.0813900320073992E-3"/>
    <x v="1"/>
  </r>
  <r>
    <d v="2002-12-31T00:00:00"/>
    <n v="1091.8499999999999"/>
    <n v="1100.0999999999999"/>
    <n v="1091.7"/>
    <n v="1093.5"/>
    <n v="46467775"/>
    <n v="1580.75"/>
    <x v="18"/>
    <x v="11"/>
    <s v="Tue"/>
    <s v="Dec-2002"/>
    <s v=""/>
    <n v="1.6500000000000909"/>
    <n v="1.5111965929386739E-3"/>
    <x v="0"/>
    <n v="1.5499999999999545"/>
    <n v="1.419478913869641E-3"/>
    <x v="1"/>
  </r>
  <r>
    <d v="2002-12-30T00:00:00"/>
    <n v="1095.8"/>
    <n v="1095.8"/>
    <n v="1084.3499999999999"/>
    <n v="1091.95"/>
    <n v="47674403"/>
    <n v="1556.32"/>
    <x v="18"/>
    <x v="11"/>
    <s v="Mon"/>
    <s v="Dec-2002"/>
    <s v=""/>
    <n v="-3.8499999999999091"/>
    <n v="-3.513414856725597E-3"/>
    <x v="0"/>
    <n v="-6.4500000000000455"/>
    <n v="-5.8721777130371858E-3"/>
    <x v="1"/>
  </r>
  <r>
    <d v="2002-12-27T00:00:00"/>
    <n v="1095.6500000000001"/>
    <n v="1103.95"/>
    <n v="1095.5999999999999"/>
    <n v="1098.4000000000001"/>
    <n v="61404780"/>
    <n v="1956.21"/>
    <x v="18"/>
    <x v="11"/>
    <s v="Fri"/>
    <s v="Dec-2002"/>
    <s v=""/>
    <n v="2.75"/>
    <n v="2.5099256149317753E-3"/>
    <x v="0"/>
    <n v="3.6000000000001364"/>
    <n v="3.2882718304714435E-3"/>
    <x v="1"/>
  </r>
  <r>
    <d v="2002-12-26T00:00:00"/>
    <n v="1085.05"/>
    <n v="1100.4000000000001"/>
    <n v="1085.05"/>
    <n v="1094.8"/>
    <n v="70340712"/>
    <n v="2216.4899999999998"/>
    <x v="18"/>
    <x v="11"/>
    <s v="Thu"/>
    <s v="Dec-2002"/>
    <s v="Expiry"/>
    <n v="9.75"/>
    <n v="8.9857610248375661E-3"/>
    <x v="0"/>
    <n v="9.7999999999999545"/>
    <n v="9.0322580645160865E-3"/>
    <x v="1"/>
  </r>
  <r>
    <d v="2002-12-24T00:00:00"/>
    <n v="1075.95"/>
    <n v="1087"/>
    <n v="1072.6500000000001"/>
    <n v="1085"/>
    <n v="46070600"/>
    <n v="1577.3"/>
    <x v="18"/>
    <x v="11"/>
    <s v="Tue"/>
    <s v="Dec-2002"/>
    <s v=""/>
    <n v="9.0499999999999545"/>
    <n v="8.4111715228402384E-3"/>
    <x v="0"/>
    <n v="9"/>
    <n v="8.3643122676579917E-3"/>
    <x v="1"/>
  </r>
  <r>
    <d v="2002-12-23T00:00:00"/>
    <n v="1079.3"/>
    <n v="1082.5999999999999"/>
    <n v="1073.3499999999999"/>
    <n v="1076"/>
    <n v="39095304"/>
    <n v="1287.3499999999999"/>
    <x v="18"/>
    <x v="11"/>
    <s v="Mon"/>
    <s v="Dec-2002"/>
    <s v=""/>
    <n v="-3.2999999999999545"/>
    <n v="-3.0575372926896641E-3"/>
    <x v="0"/>
    <n v="-3.2999999999999545"/>
    <n v="-3.0575372926896641E-3"/>
    <x v="1"/>
  </r>
  <r>
    <d v="2002-12-20T00:00:00"/>
    <n v="1075.45"/>
    <n v="1084.95"/>
    <n v="1075.4000000000001"/>
    <n v="1079.3"/>
    <n v="48150321"/>
    <n v="1658.56"/>
    <x v="18"/>
    <x v="11"/>
    <s v="Fri"/>
    <s v="Dec-2002"/>
    <s v=""/>
    <n v="3.8499999999999091"/>
    <n v="3.5798967873912398E-3"/>
    <x v="0"/>
    <n v="3.2999999999999545"/>
    <n v="3.0669144981412219E-3"/>
    <x v="1"/>
  </r>
  <r>
    <d v="2002-12-19T00:00:00"/>
    <n v="1077.8499999999999"/>
    <n v="1079.9000000000001"/>
    <n v="1070.5"/>
    <n v="1076"/>
    <n v="60426570"/>
    <n v="2010.98"/>
    <x v="18"/>
    <x v="11"/>
    <s v="Thu"/>
    <s v="Dec-2002"/>
    <s v="Expiry"/>
    <n v="-1.8499999999999091"/>
    <n v="-1.7163798302174784E-3"/>
    <x v="0"/>
    <n v="-1.9500000000000455"/>
    <n v="-1.8089892852173528E-3"/>
    <x v="1"/>
  </r>
  <r>
    <d v="2002-12-18T00:00:00"/>
    <n v="1073.2"/>
    <n v="1083.6500000000001"/>
    <n v="1072.8499999999999"/>
    <n v="1077.95"/>
    <n v="58440571"/>
    <n v="1908.32"/>
    <x v="18"/>
    <x v="11"/>
    <s v="Wed"/>
    <s v="Dec-2002"/>
    <s v=""/>
    <n v="4.75"/>
    <n v="4.4260156541185243E-3"/>
    <x v="0"/>
    <n v="4.7000000000000455"/>
    <n v="4.3792219892849248E-3"/>
    <x v="1"/>
  </r>
  <r>
    <d v="2002-12-17T00:00:00"/>
    <n v="1078.7"/>
    <n v="1084.95"/>
    <n v="1069"/>
    <n v="1073.25"/>
    <n v="54160964"/>
    <n v="1745.63"/>
    <x v="18"/>
    <x v="11"/>
    <s v="Tue"/>
    <s v="Dec-2002"/>
    <s v=""/>
    <n v="-5.4500000000000455"/>
    <n v="-5.052377862241629E-3"/>
    <x v="0"/>
    <n v="-5.2000000000000455"/>
    <n v="-4.8217348973063614E-3"/>
    <x v="1"/>
  </r>
  <r>
    <d v="2002-12-16T00:00:00"/>
    <n v="1089"/>
    <n v="1100"/>
    <n v="1075.55"/>
    <n v="1078.45"/>
    <n v="66320701"/>
    <n v="2186.64"/>
    <x v="18"/>
    <x v="11"/>
    <s v="Mon"/>
    <s v="Dec-2002"/>
    <s v=""/>
    <n v="-10.549999999999955"/>
    <n v="-9.6877869605141911E-3"/>
    <x v="0"/>
    <n v="-7.75"/>
    <n v="-7.1349659362916588E-3"/>
    <x v="1"/>
  </r>
  <r>
    <d v="2002-12-13T00:00:00"/>
    <n v="1074.45"/>
    <n v="1087.3499999999999"/>
    <n v="1074.45"/>
    <n v="1086.2"/>
    <n v="59302311"/>
    <n v="2135.39"/>
    <x v="18"/>
    <x v="11"/>
    <s v="Fri"/>
    <s v="Dec-2002"/>
    <s v=""/>
    <n v="11.75"/>
    <n v="1.0935827632742333E-2"/>
    <x v="2"/>
    <n v="9.2000000000000455"/>
    <n v="8.5422469823584445E-3"/>
    <x v="1"/>
  </r>
  <r>
    <d v="2002-12-12T00:00:00"/>
    <n v="1069.95"/>
    <n v="1078.8499999999999"/>
    <n v="1066.8"/>
    <n v="1077"/>
    <n v="64366654"/>
    <n v="2332.59"/>
    <x v="18"/>
    <x v="11"/>
    <s v="Thu"/>
    <s v="Dec-2002"/>
    <s v="Expiry"/>
    <n v="7.0499999999999545"/>
    <n v="6.5890929482685682E-3"/>
    <x v="0"/>
    <n v="7.25"/>
    <n v="6.7772844122458518E-3"/>
    <x v="1"/>
  </r>
  <r>
    <d v="2002-12-11T00:00:00"/>
    <n v="1064.0999999999999"/>
    <n v="1076.95"/>
    <n v="1062.3"/>
    <n v="1069.75"/>
    <n v="75858834"/>
    <n v="2861.61"/>
    <x v="18"/>
    <x v="11"/>
    <s v="Wed"/>
    <s v="Dec-2002"/>
    <s v=""/>
    <n v="5.6500000000000909"/>
    <n v="5.309651348557552E-3"/>
    <x v="0"/>
    <n v="6.0499999999999545"/>
    <n v="5.6876938986555933E-3"/>
    <x v="1"/>
  </r>
  <r>
    <d v="2002-12-10T00:00:00"/>
    <n v="1058.3499999999999"/>
    <n v="1066.0999999999999"/>
    <n v="1045.6500000000001"/>
    <n v="1063.7"/>
    <n v="74261316"/>
    <n v="2284.83"/>
    <x v="18"/>
    <x v="11"/>
    <s v="Tue"/>
    <s v="Dec-2002"/>
    <s v=""/>
    <n v="5.3500000000001364"/>
    <n v="5.0550385033307855E-3"/>
    <x v="0"/>
    <n v="5.0499999999999545"/>
    <n v="4.7702262315212334E-3"/>
    <x v="1"/>
  </r>
  <r>
    <d v="2002-12-09T00:00:00"/>
    <n v="1070.5"/>
    <n v="1085.75"/>
    <n v="1054.95"/>
    <n v="1058.6500000000001"/>
    <n v="98466325"/>
    <n v="3128.86"/>
    <x v="18"/>
    <x v="11"/>
    <s v="Mon"/>
    <s v="Dec-2002"/>
    <s v=""/>
    <n v="-11.849999999999909"/>
    <n v="-1.1069593647828033E-2"/>
    <x v="2"/>
    <n v="-11.149999999999864"/>
    <n v="-1.042250888016439E-2"/>
    <x v="0"/>
  </r>
  <r>
    <d v="2002-12-06T00:00:00"/>
    <n v="1047.55"/>
    <n v="1072.25"/>
    <n v="1047.55"/>
    <n v="1069.8"/>
    <n v="86984722"/>
    <n v="2327.46"/>
    <x v="18"/>
    <x v="11"/>
    <s v="Fri"/>
    <s v="Dec-2002"/>
    <s v=""/>
    <n v="22.25"/>
    <n v="2.1240036275118133E-2"/>
    <x v="1"/>
    <n v="23.849999999999909"/>
    <n v="2.2802237200630918E-2"/>
    <x v="2"/>
  </r>
  <r>
    <d v="2002-12-05T00:00:00"/>
    <n v="1036.75"/>
    <n v="1052.45"/>
    <n v="1036.75"/>
    <n v="1045.95"/>
    <n v="66830738"/>
    <n v="2128.2199999999998"/>
    <x v="18"/>
    <x v="11"/>
    <s v="Thu"/>
    <s v="Dec-2002"/>
    <s v="Expiry"/>
    <n v="9.2000000000000455"/>
    <n v="8.8738847359537461E-3"/>
    <x v="0"/>
    <n v="9.5499999999999545"/>
    <n v="9.2145889617907695E-3"/>
    <x v="1"/>
  </r>
  <r>
    <d v="2002-12-04T00:00:00"/>
    <n v="1055.75"/>
    <n v="1055.75"/>
    <n v="1034.0999999999999"/>
    <n v="1036.4000000000001"/>
    <n v="63804437"/>
    <n v="2311.4499999999998"/>
    <x v="18"/>
    <x v="11"/>
    <s v="Wed"/>
    <s v="Dec-2002"/>
    <s v=""/>
    <n v="-19.349999999999909"/>
    <n v="-1.8328202699502638E-2"/>
    <x v="2"/>
    <n v="-18.599999999999909"/>
    <n v="-1.7630331753554416E-2"/>
    <x v="0"/>
  </r>
  <r>
    <d v="2002-12-03T00:00:00"/>
    <n v="1067.7"/>
    <n v="1075.75"/>
    <n v="1051.8"/>
    <n v="1055"/>
    <n v="76920329"/>
    <n v="2438.8000000000002"/>
    <x v="18"/>
    <x v="11"/>
    <s v="Tue"/>
    <s v="Dec-2002"/>
    <s v=""/>
    <n v="-12.700000000000045"/>
    <n v="-1.1894726983235033E-2"/>
    <x v="2"/>
    <n v="-12.900000000000091"/>
    <n v="-1.2079782751194016E-2"/>
    <x v="0"/>
  </r>
  <r>
    <d v="2002-12-02T00:00:00"/>
    <n v="1050.1500000000001"/>
    <n v="1070.1500000000001"/>
    <n v="1050.1500000000001"/>
    <n v="1067.9000000000001"/>
    <n v="74959263"/>
    <n v="2228.38"/>
    <x v="18"/>
    <x v="11"/>
    <s v="Mon"/>
    <s v="Dec-2002"/>
    <s v=""/>
    <n v="17.75"/>
    <n v="1.6902347283721371E-2"/>
    <x v="2"/>
    <n v="17.75"/>
    <n v="1.6902347283721371E-2"/>
    <x v="0"/>
  </r>
  <r>
    <d v="2002-11-29T00:00:00"/>
    <n v="1049.55"/>
    <n v="1057.45"/>
    <n v="1040.95"/>
    <n v="1050.1500000000001"/>
    <n v="62330269"/>
    <n v="1799.4"/>
    <x v="18"/>
    <x v="0"/>
    <s v="Fri"/>
    <s v="Nov-2002"/>
    <s v=""/>
    <n v="0.60000000000013642"/>
    <n v="5.7167357438915383E-4"/>
    <x v="0"/>
    <n v="0.45000000000004547"/>
    <n v="4.2869391254648516E-4"/>
    <x v="1"/>
  </r>
  <r>
    <d v="2002-11-28T00:00:00"/>
    <n v="1031.25"/>
    <n v="1051.75"/>
    <n v="1031.25"/>
    <n v="1049.7"/>
    <n v="75687832"/>
    <n v="2460.37"/>
    <x v="18"/>
    <x v="0"/>
    <s v="Thu"/>
    <s v="Nov-2002"/>
    <s v="Expiry"/>
    <n v="18.450000000000045"/>
    <n v="1.7890909090909134E-2"/>
    <x v="2"/>
    <n v="18.600000000000136"/>
    <n v="1.8038987489089456E-2"/>
    <x v="0"/>
  </r>
  <r>
    <d v="2002-11-27T00:00:00"/>
    <n v="1036.3499999999999"/>
    <n v="1042.2"/>
    <n v="1027.7"/>
    <n v="1031.0999999999999"/>
    <n v="68616818"/>
    <n v="2560.9499999999998"/>
    <x v="18"/>
    <x v="0"/>
    <s v="Wed"/>
    <s v="Nov-2002"/>
    <s v=""/>
    <n v="-5.25"/>
    <n v="-5.065856129685917E-3"/>
    <x v="0"/>
    <n v="-5.0500000000001819"/>
    <n v="-4.8738117067993834E-3"/>
    <x v="1"/>
  </r>
  <r>
    <d v="2002-11-26T00:00:00"/>
    <n v="1026.4000000000001"/>
    <n v="1040.45"/>
    <n v="1026"/>
    <n v="1036.1500000000001"/>
    <n v="78128618"/>
    <n v="2518.63"/>
    <x v="18"/>
    <x v="0"/>
    <s v="Tue"/>
    <s v="Nov-2002"/>
    <s v=""/>
    <n v="9.75"/>
    <n v="9.4992205767731874E-3"/>
    <x v="0"/>
    <n v="9.9500000000000455"/>
    <n v="9.6959656986942561E-3"/>
    <x v="1"/>
  </r>
  <r>
    <d v="2002-11-25T00:00:00"/>
    <n v="1020.9"/>
    <n v="1030.3499999999999"/>
    <n v="1017.5"/>
    <n v="1026.2"/>
    <n v="65195626"/>
    <n v="2094.59"/>
    <x v="18"/>
    <x v="0"/>
    <s v="Mon"/>
    <s v="Nov-2002"/>
    <s v=""/>
    <n v="5.3000000000000682"/>
    <n v="5.1914976981095777E-3"/>
    <x v="0"/>
    <n v="6.0500000000000682"/>
    <n v="5.930500416605468E-3"/>
    <x v="1"/>
  </r>
  <r>
    <d v="2002-11-22T00:00:00"/>
    <n v="1009.5"/>
    <n v="1026"/>
    <n v="1009.5"/>
    <n v="1020.15"/>
    <n v="82797325"/>
    <n v="2956.91"/>
    <x v="18"/>
    <x v="0"/>
    <s v="Fri"/>
    <s v="Nov-2002"/>
    <s v=""/>
    <n v="10.649999999999977"/>
    <n v="1.0549777117384822E-2"/>
    <x v="2"/>
    <n v="11.399999999999977"/>
    <n v="1.1301115241635665E-2"/>
    <x v="0"/>
  </r>
  <r>
    <d v="2002-11-21T00:00:00"/>
    <n v="1001.8"/>
    <n v="1012.75"/>
    <n v="1001.8"/>
    <n v="1008.75"/>
    <n v="70834273"/>
    <n v="2373.86"/>
    <x v="18"/>
    <x v="0"/>
    <s v="Thu"/>
    <s v="Nov-2002"/>
    <s v="Expiry"/>
    <n v="6.9500000000000455"/>
    <n v="6.9375124775404732E-3"/>
    <x v="0"/>
    <n v="7.1499999999999773"/>
    <n v="7.1385782747603608E-3"/>
    <x v="1"/>
  </r>
  <r>
    <d v="2002-11-20T00:00:00"/>
    <n v="996.85"/>
    <n v="1007.2"/>
    <n v="992.3"/>
    <n v="1001.6"/>
    <n v="79534922"/>
    <n v="2773.01"/>
    <x v="18"/>
    <x v="0"/>
    <s v="Wed"/>
    <s v="Nov-2002"/>
    <s v=""/>
    <n v="4.75"/>
    <n v="4.7650097808095496E-3"/>
    <x v="0"/>
    <n v="4.75"/>
    <n v="4.7650097808095496E-3"/>
    <x v="1"/>
  </r>
  <r>
    <d v="2002-11-18T00:00:00"/>
    <n v="990.35"/>
    <n v="1000.3"/>
    <n v="989.05"/>
    <n v="996.85"/>
    <n v="65778859"/>
    <n v="2021.86"/>
    <x v="18"/>
    <x v="0"/>
    <s v="Mon"/>
    <s v="Nov-2002"/>
    <s v=""/>
    <n v="6.5"/>
    <n v="6.5633361942747511E-3"/>
    <x v="0"/>
    <n v="6.5"/>
    <n v="6.5633361942747511E-3"/>
    <x v="1"/>
  </r>
  <r>
    <d v="2002-11-15T00:00:00"/>
    <n v="972.3"/>
    <n v="992.05"/>
    <n v="972.3"/>
    <n v="990.35"/>
    <n v="71314009"/>
    <n v="2276.7800000000002"/>
    <x v="18"/>
    <x v="0"/>
    <s v="Fri"/>
    <s v="Nov-2002"/>
    <s v=""/>
    <n v="18.050000000000068"/>
    <n v="1.8564229147382566E-2"/>
    <x v="2"/>
    <n v="18.450000000000045"/>
    <n v="1.8983434509723271E-2"/>
    <x v="0"/>
  </r>
  <r>
    <d v="2002-11-14T00:00:00"/>
    <n v="964.15"/>
    <n v="974.1"/>
    <n v="963.5"/>
    <n v="971.9"/>
    <n v="62899686"/>
    <n v="2077.13"/>
    <x v="18"/>
    <x v="0"/>
    <s v="Thu"/>
    <s v="Nov-2002"/>
    <s v="Expiry"/>
    <n v="7.75"/>
    <n v="8.038168334802677E-3"/>
    <x v="0"/>
    <n v="9.25"/>
    <n v="9.6088921207084614E-3"/>
    <x v="1"/>
  </r>
  <r>
    <d v="2002-11-13T00:00:00"/>
    <n v="960.35"/>
    <n v="965.75"/>
    <n v="956.9"/>
    <n v="962.65"/>
    <n v="50761991"/>
    <n v="1572.84"/>
    <x v="18"/>
    <x v="0"/>
    <s v="Wed"/>
    <s v="Nov-2002"/>
    <s v=""/>
    <n v="2.2999999999999545"/>
    <n v="2.3949601707710256E-3"/>
    <x v="0"/>
    <n v="2.7999999999999545"/>
    <n v="2.9171224670520961E-3"/>
    <x v="1"/>
  </r>
  <r>
    <d v="2002-11-12T00:00:00"/>
    <n v="953.9"/>
    <n v="960.85"/>
    <n v="948.05"/>
    <n v="959.85"/>
    <n v="44778171"/>
    <n v="1368.55"/>
    <x v="18"/>
    <x v="0"/>
    <s v="Tue"/>
    <s v="Nov-2002"/>
    <s v=""/>
    <n v="5.9500000000000455"/>
    <n v="6.2375511059860004E-3"/>
    <x v="0"/>
    <n v="5.8000000000000682"/>
    <n v="6.0793459462293049E-3"/>
    <x v="1"/>
  </r>
  <r>
    <d v="2002-11-11T00:00:00"/>
    <n v="957.55"/>
    <n v="958.55"/>
    <n v="952.1"/>
    <n v="954.05"/>
    <n v="43589114"/>
    <n v="1168.17"/>
    <x v="18"/>
    <x v="0"/>
    <s v="Mon"/>
    <s v="Nov-2002"/>
    <s v=""/>
    <n v="-3.5"/>
    <n v="-3.6551616103597724E-3"/>
    <x v="0"/>
    <n v="-2.9000000000000909"/>
    <n v="-3.0304613616177344E-3"/>
    <x v="1"/>
  </r>
  <r>
    <d v="2002-11-08T00:00:00"/>
    <n v="960.5"/>
    <n v="960.95"/>
    <n v="954.35"/>
    <n v="956.95"/>
    <n v="47446182"/>
    <n v="1349.49"/>
    <x v="18"/>
    <x v="0"/>
    <s v="Fri"/>
    <s v="Nov-2002"/>
    <s v=""/>
    <n v="-3.5499999999999545"/>
    <n v="-3.6959916710046377E-3"/>
    <x v="0"/>
    <n v="-3.75"/>
    <n v="-3.9034037680857705E-3"/>
    <x v="1"/>
  </r>
  <r>
    <d v="2002-11-07T00:00:00"/>
    <n v="962.35"/>
    <n v="970.2"/>
    <n v="957.95"/>
    <n v="960.7"/>
    <n v="61354415"/>
    <n v="2033.24"/>
    <x v="18"/>
    <x v="0"/>
    <s v="Thu"/>
    <s v="Nov-2002"/>
    <s v="Expiry"/>
    <n v="-1.6499999999999773"/>
    <n v="-1.7145529173377434E-3"/>
    <x v="0"/>
    <n v="-1.5999999999999091"/>
    <n v="-1.6626831549411921E-3"/>
    <x v="1"/>
  </r>
  <r>
    <d v="2002-11-05T00:00:00"/>
    <n v="962.85"/>
    <n v="963.7"/>
    <n v="957.2"/>
    <n v="962.3"/>
    <n v="46548237"/>
    <n v="1509.69"/>
    <x v="18"/>
    <x v="0"/>
    <s v="Tue"/>
    <s v="Nov-2002"/>
    <s v=""/>
    <n v="-0.55000000000006821"/>
    <n v="-5.7122085475418626E-4"/>
    <x v="0"/>
    <n v="0.19999999999993179"/>
    <n v="2.0787859889817253E-4"/>
    <x v="1"/>
  </r>
  <r>
    <d v="2002-11-04T00:00:00"/>
    <n v="951.6"/>
    <n v="965.5"/>
    <n v="951.6"/>
    <n v="962.1"/>
    <n v="20401035"/>
    <n v="556.30999999999995"/>
    <x v="18"/>
    <x v="0"/>
    <s v="Mon"/>
    <s v="Nov-2002"/>
    <s v=""/>
    <n v="10.5"/>
    <n v="1.103404791929382E-2"/>
    <x v="2"/>
    <n v="10.649999999999977"/>
    <n v="1.1193441589153374E-2"/>
    <x v="0"/>
  </r>
  <r>
    <d v="2002-11-01T00:00:00"/>
    <n v="951.45"/>
    <n v="956.95"/>
    <n v="946.4"/>
    <n v="951.45"/>
    <n v="81886663"/>
    <n v="2104.4299999999998"/>
    <x v="18"/>
    <x v="0"/>
    <s v="Fri"/>
    <s v="Nov-2002"/>
    <s v=""/>
    <n v="0"/>
    <n v="0"/>
    <x v="9"/>
    <n v="5.0000000000068212E-2"/>
    <n v="5.2554130754749014E-5"/>
    <x v="1"/>
  </r>
  <r>
    <d v="2002-10-31T00:00:00"/>
    <n v="937.35"/>
    <n v="953.3"/>
    <n v="937.05"/>
    <n v="951.4"/>
    <n v="101284389"/>
    <n v="2552.4"/>
    <x v="18"/>
    <x v="1"/>
    <s v="Thu"/>
    <s v="Oct-2002"/>
    <s v="Expiry"/>
    <n v="14.049999999999955"/>
    <n v="1.4989064917053346E-2"/>
    <x v="2"/>
    <n v="13.649999999999977"/>
    <n v="1.455611836843506E-2"/>
    <x v="0"/>
  </r>
  <r>
    <d v="2002-10-30T00:00:00"/>
    <n v="936.15"/>
    <n v="944.35"/>
    <n v="935.9"/>
    <n v="937.75"/>
    <n v="59331163"/>
    <n v="1454.94"/>
    <x v="18"/>
    <x v="1"/>
    <s v="Wed"/>
    <s v="Oct-2002"/>
    <s v=""/>
    <n v="1.6000000000000227"/>
    <n v="1.7091278107141193E-3"/>
    <x v="0"/>
    <n v="0.85000000000002274"/>
    <n v="9.0724730494185369E-4"/>
    <x v="1"/>
  </r>
  <r>
    <d v="2002-10-29T00:00:00"/>
    <n v="922.55"/>
    <n v="939.7"/>
    <n v="921.65"/>
    <n v="936.9"/>
    <n v="63152064"/>
    <n v="1758.03"/>
    <x v="18"/>
    <x v="1"/>
    <s v="Tue"/>
    <s v="Oct-2002"/>
    <s v=""/>
    <n v="14.350000000000023"/>
    <n v="1.5554712481708335E-2"/>
    <x v="2"/>
    <n v="14.199999999999932"/>
    <n v="1.5389617427115998E-2"/>
    <x v="0"/>
  </r>
  <r>
    <d v="2002-10-28T00:00:00"/>
    <n v="932.35"/>
    <n v="934.9"/>
    <n v="920.1"/>
    <n v="922.7"/>
    <n v="41855140"/>
    <n v="1110.3599999999999"/>
    <x v="18"/>
    <x v="1"/>
    <s v="Mon"/>
    <s v="Oct-2002"/>
    <s v=""/>
    <n v="-9.6499999999999773"/>
    <n v="-1.0350190379149436E-2"/>
    <x v="2"/>
    <n v="-9.5"/>
    <n v="-1.0190946148895087E-2"/>
    <x v="0"/>
  </r>
  <r>
    <d v="2002-10-25T00:00:00"/>
    <n v="946.8"/>
    <n v="946.8"/>
    <n v="929.25"/>
    <n v="932.2"/>
    <n v="50212164"/>
    <n v="1487.21"/>
    <x v="18"/>
    <x v="1"/>
    <s v="Fri"/>
    <s v="Oct-2002"/>
    <s v=""/>
    <n v="-14.599999999999909"/>
    <n v="-1.5420363329108481E-2"/>
    <x v="2"/>
    <n v="-14.699999999999932"/>
    <n v="-1.552434259161467E-2"/>
    <x v="0"/>
  </r>
  <r>
    <d v="2002-10-24T00:00:00"/>
    <n v="957.7"/>
    <n v="959.8"/>
    <n v="945"/>
    <n v="946.9"/>
    <n v="38784328"/>
    <n v="1212.82"/>
    <x v="18"/>
    <x v="1"/>
    <s v="Thu"/>
    <s v="Oct-2002"/>
    <s v="Expiry"/>
    <n v="-10.800000000000068"/>
    <n v="-1.1277017855278341E-2"/>
    <x v="2"/>
    <n v="-10.450000000000045"/>
    <n v="-1.0915548127644064E-2"/>
    <x v="0"/>
  </r>
  <r>
    <d v="2002-10-23T00:00:00"/>
    <n v="962.9"/>
    <n v="963.75"/>
    <n v="955.45"/>
    <n v="957.35"/>
    <n v="50462667"/>
    <n v="1436.7"/>
    <x v="18"/>
    <x v="1"/>
    <s v="Wed"/>
    <s v="Oct-2002"/>
    <s v=""/>
    <n v="-5.5499999999999545"/>
    <n v="-5.7638384048187292E-3"/>
    <x v="0"/>
    <n v="-5.1499999999999773"/>
    <n v="-5.3506493506493271E-3"/>
    <x v="1"/>
  </r>
  <r>
    <d v="2002-10-22T00:00:00"/>
    <n v="967.5"/>
    <n v="976.35"/>
    <n v="961.65"/>
    <n v="962.5"/>
    <n v="35375332"/>
    <n v="1131.33"/>
    <x v="18"/>
    <x v="1"/>
    <s v="Tue"/>
    <s v="Oct-2002"/>
    <s v=""/>
    <n v="-5"/>
    <n v="-5.1679586563307496E-3"/>
    <x v="0"/>
    <n v="-4.8500000000000227"/>
    <n v="-5.0136972140383757E-3"/>
    <x v="1"/>
  </r>
  <r>
    <d v="2002-10-21T00:00:00"/>
    <n v="971.75"/>
    <n v="976.2"/>
    <n v="965.65"/>
    <n v="967.35"/>
    <n v="32914353"/>
    <n v="1109.05"/>
    <x v="18"/>
    <x v="1"/>
    <s v="Mon"/>
    <s v="Oct-2002"/>
    <s v=""/>
    <n v="-4.3999999999999773"/>
    <n v="-4.5279135580138692E-3"/>
    <x v="0"/>
    <n v="-4.2999999999999545"/>
    <n v="-4.4254618432562698E-3"/>
    <x v="1"/>
  </r>
  <r>
    <d v="2002-10-18T00:00:00"/>
    <n v="973.8"/>
    <n v="982.5"/>
    <n v="968.8"/>
    <n v="971.65"/>
    <n v="52619622"/>
    <n v="1678.75"/>
    <x v="18"/>
    <x v="1"/>
    <s v="Fri"/>
    <s v="Oct-2002"/>
    <s v=""/>
    <n v="-2.1499999999999773"/>
    <n v="-2.2078455535017227E-3"/>
    <x v="0"/>
    <n v="-1.6499999999999773"/>
    <n v="-1.695263536422457E-3"/>
    <x v="1"/>
  </r>
  <r>
    <d v="2002-10-17T00:00:00"/>
    <n v="973.7"/>
    <n v="976.05"/>
    <n v="966.55"/>
    <n v="973.3"/>
    <n v="56768806"/>
    <n v="1695.9"/>
    <x v="18"/>
    <x v="1"/>
    <s v="Thu"/>
    <s v="Oct-2002"/>
    <s v="Expiry"/>
    <n v="-0.40000000000009095"/>
    <n v="-4.1080414912199954E-4"/>
    <x v="0"/>
    <n v="-0.30000000000006821"/>
    <n v="-3.0813475760072743E-4"/>
    <x v="1"/>
  </r>
  <r>
    <d v="2002-10-16T00:00:00"/>
    <n v="972.9"/>
    <n v="983.6"/>
    <n v="971.7"/>
    <n v="973.6"/>
    <n v="49810083"/>
    <n v="1547.95"/>
    <x v="18"/>
    <x v="1"/>
    <s v="Wed"/>
    <s v="Oct-2002"/>
    <s v=""/>
    <n v="0.70000000000004547"/>
    <n v="7.194984068250031E-4"/>
    <x v="0"/>
    <n v="1.1499999999999773"/>
    <n v="1.1825800812380865E-3"/>
    <x v="1"/>
  </r>
  <r>
    <d v="2002-10-14T00:00:00"/>
    <n v="971.5"/>
    <n v="976.5"/>
    <n v="969"/>
    <n v="972.45"/>
    <n v="40659614"/>
    <n v="1371.41"/>
    <x v="18"/>
    <x v="1"/>
    <s v="Mon"/>
    <s v="Oct-2002"/>
    <s v=""/>
    <n v="0.95000000000004547"/>
    <n v="9.7786927431811176E-4"/>
    <x v="0"/>
    <n v="1.4000000000000909"/>
    <n v="1.4417383244941981E-3"/>
    <x v="1"/>
  </r>
  <r>
    <d v="2002-10-11T00:00:00"/>
    <n v="958.45"/>
    <n v="973.5"/>
    <n v="958.45"/>
    <n v="971.05"/>
    <n v="50971734"/>
    <n v="1536.74"/>
    <x v="18"/>
    <x v="1"/>
    <s v="Fri"/>
    <s v="Oct-2002"/>
    <s v=""/>
    <n v="12.599999999999909"/>
    <n v="1.3146225676874025E-2"/>
    <x v="2"/>
    <n v="12.599999999999909"/>
    <n v="1.3146225676874025E-2"/>
    <x v="0"/>
  </r>
  <r>
    <d v="2002-10-10T00:00:00"/>
    <n v="954.8"/>
    <n v="960.45"/>
    <n v="945"/>
    <n v="958.45"/>
    <n v="47794544"/>
    <n v="1695.98"/>
    <x v="18"/>
    <x v="1"/>
    <s v="Thu"/>
    <s v="Oct-2002"/>
    <s v="Expiry"/>
    <n v="3.6500000000000909"/>
    <n v="3.8227901131127891E-3"/>
    <x v="0"/>
    <n v="3.7000000000000455"/>
    <n v="3.8753600418958319E-3"/>
    <x v="1"/>
  </r>
  <r>
    <d v="2002-10-09T00:00:00"/>
    <n v="960.85"/>
    <n v="968.75"/>
    <n v="952.95"/>
    <n v="954.75"/>
    <n v="46565044"/>
    <n v="1223.3900000000001"/>
    <x v="18"/>
    <x v="1"/>
    <s v="Wed"/>
    <s v="Oct-2002"/>
    <s v=""/>
    <n v="-6.1000000000000227"/>
    <n v="-6.3485455586199955E-3"/>
    <x v="0"/>
    <n v="-6.0499999999999545"/>
    <n v="-6.2968359700249325E-3"/>
    <x v="1"/>
  </r>
  <r>
    <d v="2002-10-08T00:00:00"/>
    <n v="954.8"/>
    <n v="963.15"/>
    <n v="952.5"/>
    <n v="960.8"/>
    <n v="54859797"/>
    <n v="1335.5"/>
    <x v="18"/>
    <x v="1"/>
    <s v="Tue"/>
    <s v="Oct-2002"/>
    <s v=""/>
    <n v="6"/>
    <n v="6.2840385421030582E-3"/>
    <x v="0"/>
    <n v="6.0499999999999545"/>
    <n v="6.3367373658025188E-3"/>
    <x v="1"/>
  </r>
  <r>
    <d v="2002-10-07T00:00:00"/>
    <n v="947.8"/>
    <n v="956.35"/>
    <n v="946.25"/>
    <n v="954.75"/>
    <n v="40189307"/>
    <n v="960.94"/>
    <x v="18"/>
    <x v="1"/>
    <s v="Mon"/>
    <s v="Oct-2002"/>
    <s v=""/>
    <n v="6.9500000000000455"/>
    <n v="7.3327706267145455E-3"/>
    <x v="0"/>
    <n v="6.5499999999999545"/>
    <n v="6.9078253533009434E-3"/>
    <x v="1"/>
  </r>
  <r>
    <d v="2002-10-04T00:00:00"/>
    <n v="948.1"/>
    <n v="951.8"/>
    <n v="944.5"/>
    <n v="948.2"/>
    <n v="44508105"/>
    <n v="1109.3399999999999"/>
    <x v="18"/>
    <x v="1"/>
    <s v="Fri"/>
    <s v="Oct-2002"/>
    <s v=""/>
    <n v="0.10000000000002274"/>
    <n v="1.0547410610697473E-4"/>
    <x v="0"/>
    <n v="0"/>
    <n v="0"/>
    <x v="10"/>
  </r>
  <r>
    <d v="2002-10-03T00:00:00"/>
    <n v="955.35"/>
    <n v="957.9"/>
    <n v="945.8"/>
    <n v="948.2"/>
    <n v="41043857"/>
    <n v="1163.05"/>
    <x v="18"/>
    <x v="1"/>
    <s v="Thu"/>
    <s v="Oct-2002"/>
    <s v="Expiry"/>
    <n v="-7.1499999999999773"/>
    <n v="-7.4841681059297401E-3"/>
    <x v="0"/>
    <n v="-7"/>
    <n v="-7.328308207705192E-3"/>
    <x v="1"/>
  </r>
  <r>
    <d v="2002-10-01T00:00:00"/>
    <n v="961.15"/>
    <n v="964.2"/>
    <n v="950.3"/>
    <n v="955.2"/>
    <n v="43093930"/>
    <n v="1205.3699999999999"/>
    <x v="18"/>
    <x v="1"/>
    <s v="Tue"/>
    <s v="Oct-2002"/>
    <s v=""/>
    <n v="-5.9499999999999318"/>
    <n v="-6.1905009623887345E-3"/>
    <x v="0"/>
    <n v="-7.9499999999999318"/>
    <n v="-8.2541660177541734E-3"/>
    <x v="1"/>
  </r>
  <r>
    <d v="2002-09-30T00:00:00"/>
    <n v="976.15"/>
    <n v="976.15"/>
    <n v="961.55"/>
    <n v="963.15"/>
    <n v="38959112"/>
    <n v="1028.47"/>
    <x v="18"/>
    <x v="2"/>
    <s v="Mon"/>
    <s v="Sep-2002"/>
    <s v=""/>
    <n v="-13"/>
    <n v="-1.3317625364954157E-2"/>
    <x v="2"/>
    <n v="-13.300000000000068"/>
    <n v="-1.3620769112601841E-2"/>
    <x v="0"/>
  </r>
  <r>
    <d v="2002-09-27T00:00:00"/>
    <n v="969.95"/>
    <n v="978"/>
    <n v="969.25"/>
    <n v="976.45"/>
    <n v="48529490"/>
    <n v="1282.19"/>
    <x v="18"/>
    <x v="2"/>
    <s v="Fri"/>
    <s v="Sep-2002"/>
    <s v=""/>
    <n v="6.5"/>
    <n v="6.7013763596061654E-3"/>
    <x v="0"/>
    <n v="6.5500000000000682"/>
    <n v="6.7532735333540247E-3"/>
    <x v="1"/>
  </r>
  <r>
    <d v="2002-09-26T00:00:00"/>
    <n v="970.1"/>
    <n v="976.25"/>
    <n v="968.25"/>
    <n v="969.9"/>
    <n v="29510252"/>
    <n v="857.92"/>
    <x v="18"/>
    <x v="2"/>
    <s v="Thu"/>
    <s v="Sep-2002"/>
    <s v="Expiry"/>
    <n v="-0.20000000000004547"/>
    <n v="-2.0616431295747393E-4"/>
    <x v="0"/>
    <n v="-0.14999999999997726"/>
    <n v="-1.5463120457706023E-4"/>
    <x v="1"/>
  </r>
  <r>
    <d v="2002-09-25T00:00:00"/>
    <n v="964.65"/>
    <n v="971.85"/>
    <n v="960.5"/>
    <n v="970.05"/>
    <n v="44112468"/>
    <n v="1183.02"/>
    <x v="18"/>
    <x v="2"/>
    <s v="Wed"/>
    <s v="Sep-2002"/>
    <s v=""/>
    <n v="5.3999999999999773"/>
    <n v="5.5978852433524878E-3"/>
    <x v="0"/>
    <n v="3.8499999999999091"/>
    <n v="3.9846822604014788E-3"/>
    <x v="1"/>
  </r>
  <r>
    <d v="2002-09-24T00:00:00"/>
    <n v="969.95"/>
    <n v="969.95"/>
    <n v="960.2"/>
    <n v="966.2"/>
    <n v="40927813"/>
    <n v="1079.52"/>
    <x v="18"/>
    <x v="2"/>
    <s v="Tue"/>
    <s v="Sep-2002"/>
    <s v=""/>
    <n v="-3.75"/>
    <n v="-3.8661786690035566E-3"/>
    <x v="0"/>
    <n v="-4.0999999999999091"/>
    <n v="-4.2254972688858181E-3"/>
    <x v="1"/>
  </r>
  <r>
    <d v="2002-09-23T00:00:00"/>
    <n v="969.85"/>
    <n v="974.75"/>
    <n v="967.35"/>
    <n v="970.3"/>
    <n v="39800308"/>
    <n v="1081.0999999999999"/>
    <x v="18"/>
    <x v="2"/>
    <s v="Mon"/>
    <s v="Sep-2002"/>
    <s v=""/>
    <n v="0.44999999999993179"/>
    <n v="4.6398927669220164E-4"/>
    <x v="0"/>
    <n v="0.69999999999993179"/>
    <n v="7.2194719471940154E-4"/>
    <x v="1"/>
  </r>
  <r>
    <d v="2002-09-20T00:00:00"/>
    <n v="975.6"/>
    <n v="975.6"/>
    <n v="960.7"/>
    <n v="969.6"/>
    <n v="46970014"/>
    <n v="1149.06"/>
    <x v="18"/>
    <x v="2"/>
    <s v="Fri"/>
    <s v="Sep-2002"/>
    <s v=""/>
    <n v="-6"/>
    <n v="-6.1500615006150061E-3"/>
    <x v="0"/>
    <n v="-6.4499999999999318"/>
    <n v="-6.6082680190563316E-3"/>
    <x v="1"/>
  </r>
  <r>
    <d v="2002-09-19T00:00:00"/>
    <n v="983.45"/>
    <n v="985.25"/>
    <n v="970.8"/>
    <n v="976.05"/>
    <n v="40460954"/>
    <n v="1186.45"/>
    <x v="18"/>
    <x v="2"/>
    <s v="Thu"/>
    <s v="Sep-2002"/>
    <s v="Expiry"/>
    <n v="-7.4000000000000909"/>
    <n v="-7.5245309878489916E-3"/>
    <x v="0"/>
    <n v="-7.5500000000000682"/>
    <n v="-7.675884505896775E-3"/>
    <x v="1"/>
  </r>
  <r>
    <d v="2002-09-18T00:00:00"/>
    <n v="994.15"/>
    <n v="994.15"/>
    <n v="981.6"/>
    <n v="983.6"/>
    <n v="35931214"/>
    <n v="1097.6400000000001"/>
    <x v="18"/>
    <x v="2"/>
    <s v="Wed"/>
    <s v="Sep-2002"/>
    <s v=""/>
    <n v="-10.549999999999955"/>
    <n v="-1.061208067193075E-2"/>
    <x v="2"/>
    <n v="-11.299999999999955"/>
    <n v="-1.1357925419640119E-2"/>
    <x v="0"/>
  </r>
  <r>
    <d v="2002-09-17T00:00:00"/>
    <n v="985.75"/>
    <n v="996.8"/>
    <n v="985.75"/>
    <n v="994.9"/>
    <n v="35811735"/>
    <n v="1034.67"/>
    <x v="18"/>
    <x v="2"/>
    <s v="Tue"/>
    <s v="Sep-2002"/>
    <s v=""/>
    <n v="9.1499999999999773"/>
    <n v="9.282272381435433E-3"/>
    <x v="0"/>
    <n v="9.1499999999999773"/>
    <n v="9.282272381435433E-3"/>
    <x v="1"/>
  </r>
  <r>
    <d v="2002-09-16T00:00:00"/>
    <n v="991.75"/>
    <n v="997"/>
    <n v="983.55"/>
    <n v="985.75"/>
    <n v="30548896"/>
    <n v="889.45"/>
    <x v="18"/>
    <x v="2"/>
    <s v="Mon"/>
    <s v="Sep-2002"/>
    <s v=""/>
    <n v="-6"/>
    <n v="-6.0499117721199902E-3"/>
    <x v="0"/>
    <n v="-6.25"/>
    <n v="-6.3004032258064512E-3"/>
    <x v="1"/>
  </r>
  <r>
    <d v="2002-09-13T00:00:00"/>
    <n v="1001.4"/>
    <n v="1001.4"/>
    <n v="989.85"/>
    <n v="992"/>
    <n v="31250206"/>
    <n v="871.92"/>
    <x v="18"/>
    <x v="2"/>
    <s v="Fri"/>
    <s v="Sep-2002"/>
    <s v=""/>
    <n v="-9.3999999999999773"/>
    <n v="-9.3868583982424387E-3"/>
    <x v="0"/>
    <n v="-9.6499999999999773"/>
    <n v="-9.6341037288473798E-3"/>
    <x v="1"/>
  </r>
  <r>
    <d v="2002-09-12T00:00:00"/>
    <n v="998.95"/>
    <n v="1005.15"/>
    <n v="998.8"/>
    <n v="1001.65"/>
    <n v="43058940"/>
    <n v="1106.25"/>
    <x v="18"/>
    <x v="2"/>
    <s v="Thu"/>
    <s v="Sep-2002"/>
    <s v="Expiry"/>
    <n v="2.6999999999999318"/>
    <n v="2.7028379798788044E-3"/>
    <x v="0"/>
    <n v="2.7999999999999545"/>
    <n v="2.8032237072633075E-3"/>
    <x v="1"/>
  </r>
  <r>
    <d v="2002-09-11T00:00:00"/>
    <n v="998.6"/>
    <n v="1002.35"/>
    <n v="993.35"/>
    <n v="998.85"/>
    <n v="44180814"/>
    <n v="1410.78"/>
    <x v="18"/>
    <x v="2"/>
    <s v="Wed"/>
    <s v="Sep-2002"/>
    <s v=""/>
    <n v="0.25"/>
    <n v="2.5035049068696175E-4"/>
    <x v="0"/>
    <n v="0.30000000000006821"/>
    <n v="3.0043563166598389E-4"/>
    <x v="1"/>
  </r>
  <r>
    <d v="2002-09-09T00:00:00"/>
    <n v="992.05"/>
    <n v="1005.85"/>
    <n v="985.25"/>
    <n v="998.55"/>
    <n v="51864825"/>
    <n v="1597.74"/>
    <x v="18"/>
    <x v="2"/>
    <s v="Mon"/>
    <s v="Sep-2002"/>
    <s v=""/>
    <n v="6.5"/>
    <n v="6.5520891084118746E-3"/>
    <x v="0"/>
    <n v="3.3499999999999091"/>
    <n v="3.3661575562700047E-3"/>
    <x v="1"/>
  </r>
  <r>
    <d v="2002-09-06T00:00:00"/>
    <n v="1008.45"/>
    <n v="1008.45"/>
    <n v="992.7"/>
    <n v="995.2"/>
    <n v="45009048"/>
    <n v="1328.48"/>
    <x v="18"/>
    <x v="2"/>
    <s v="Fri"/>
    <s v="Sep-2002"/>
    <s v=""/>
    <n v="-13.25"/>
    <n v="-1.3138975655709257E-2"/>
    <x v="2"/>
    <n v="-13.399999999999977"/>
    <n v="-1.3285742613523673E-2"/>
    <x v="0"/>
  </r>
  <r>
    <d v="2002-09-05T00:00:00"/>
    <n v="1006.9"/>
    <n v="1013.45"/>
    <n v="1004.2"/>
    <n v="1008.6"/>
    <n v="57436407"/>
    <n v="1667"/>
    <x v="18"/>
    <x v="2"/>
    <s v="Thu"/>
    <s v="Sep-2002"/>
    <s v="Expiry"/>
    <n v="1.7000000000000455"/>
    <n v="1.6883503823617494E-3"/>
    <x v="0"/>
    <n v="1.6499999999999773"/>
    <n v="1.638611649039155E-3"/>
    <x v="1"/>
  </r>
  <r>
    <d v="2002-09-04T00:00:00"/>
    <n v="1000.7"/>
    <n v="1008.8"/>
    <n v="990.85"/>
    <n v="1006.95"/>
    <n v="53158549"/>
    <n v="1352.68"/>
    <x v="18"/>
    <x v="2"/>
    <s v="Wed"/>
    <s v="Sep-2002"/>
    <s v=""/>
    <n v="6.25"/>
    <n v="6.2456280603577496E-3"/>
    <x v="0"/>
    <n v="5.8500000000000227"/>
    <n v="5.8435720707222284E-3"/>
    <x v="1"/>
  </r>
  <r>
    <d v="2002-09-03T00:00:00"/>
    <n v="1013.65"/>
    <n v="1014.8"/>
    <n v="999.4"/>
    <n v="1001.1"/>
    <n v="44809812"/>
    <n v="1118.01"/>
    <x v="18"/>
    <x v="2"/>
    <s v="Tue"/>
    <s v="Sep-2002"/>
    <s v=""/>
    <n v="-12.549999999999955"/>
    <n v="-1.2380999358752977E-2"/>
    <x v="2"/>
    <n v="-12.399999999999977"/>
    <n v="-1.2234829797730613E-2"/>
    <x v="0"/>
  </r>
  <r>
    <d v="2002-09-02T00:00:00"/>
    <n v="1010.9"/>
    <n v="1024.6500000000001"/>
    <n v="1010.85"/>
    <n v="1013.5"/>
    <n v="56393644"/>
    <n v="1336.13"/>
    <x v="18"/>
    <x v="2"/>
    <s v="Mon"/>
    <s v="Sep-2002"/>
    <s v=""/>
    <n v="2.6000000000000227"/>
    <n v="2.5719655752300158E-3"/>
    <x v="0"/>
    <n v="2.8999999999999773"/>
    <n v="2.8695824262813946E-3"/>
    <x v="1"/>
  </r>
  <r>
    <d v="2002-08-30T00:00:00"/>
    <n v="987.65"/>
    <n v="1012.75"/>
    <n v="986.7"/>
    <n v="1010.6"/>
    <n v="70534773"/>
    <n v="1721.88"/>
    <x v="18"/>
    <x v="3"/>
    <s v="Fri"/>
    <s v="Aug-2002"/>
    <s v=""/>
    <n v="22.950000000000045"/>
    <n v="2.3236976661772941E-2"/>
    <x v="1"/>
    <n v="23.350000000000023"/>
    <n v="2.3651557356292756E-2"/>
    <x v="2"/>
  </r>
  <r>
    <d v="2002-08-29T00:00:00"/>
    <n v="985.85"/>
    <n v="989.4"/>
    <n v="981.45"/>
    <n v="987.25"/>
    <n v="75078066"/>
    <n v="1891.68"/>
    <x v="18"/>
    <x v="3"/>
    <s v="Thu"/>
    <s v="Aug-2002"/>
    <s v="Expiry"/>
    <n v="1.3999999999999773"/>
    <n v="1.4200943348379341E-3"/>
    <x v="0"/>
    <n v="1.5499999999999545"/>
    <n v="1.5724865577761535E-3"/>
    <x v="1"/>
  </r>
  <r>
    <d v="2002-08-28T00:00:00"/>
    <n v="987.35"/>
    <n v="988.1"/>
    <n v="981.1"/>
    <n v="985.7"/>
    <n v="44209404"/>
    <n v="1160.3499999999999"/>
    <x v="18"/>
    <x v="3"/>
    <s v="Wed"/>
    <s v="Aug-2002"/>
    <s v=""/>
    <n v="-1.6499999999999773"/>
    <n v="-1.6711399199878232E-3"/>
    <x v="0"/>
    <n v="-2"/>
    <n v="-2.0249063480814013E-3"/>
    <x v="1"/>
  </r>
  <r>
    <d v="2002-08-27T00:00:00"/>
    <n v="998.85"/>
    <n v="1003.3"/>
    <n v="985.7"/>
    <n v="987.7"/>
    <n v="54473165"/>
    <n v="1644.85"/>
    <x v="18"/>
    <x v="3"/>
    <s v="Tue"/>
    <s v="Aug-2002"/>
    <s v=""/>
    <n v="-11.149999999999977"/>
    <n v="-1.1162837262852257E-2"/>
    <x v="2"/>
    <n v="-11.149999999999977"/>
    <n v="-1.1162837262852257E-2"/>
    <x v="0"/>
  </r>
  <r>
    <d v="2002-08-26T00:00:00"/>
    <n v="992.4"/>
    <n v="1001.45"/>
    <n v="986.15"/>
    <n v="998.85"/>
    <n v="45092815"/>
    <n v="1204.8900000000001"/>
    <x v="18"/>
    <x v="3"/>
    <s v="Mon"/>
    <s v="Aug-2002"/>
    <s v=""/>
    <n v="6.4500000000000455"/>
    <n v="6.4993954050786432E-3"/>
    <x v="0"/>
    <n v="3.6499999999999773"/>
    <n v="3.6676045016076938E-3"/>
    <x v="1"/>
  </r>
  <r>
    <d v="2002-08-23T00:00:00"/>
    <n v="985.75"/>
    <n v="996.4"/>
    <n v="984.7"/>
    <n v="995.2"/>
    <n v="39913412"/>
    <n v="1375.13"/>
    <x v="18"/>
    <x v="3"/>
    <s v="Fri"/>
    <s v="Aug-2002"/>
    <s v=""/>
    <n v="9.4500000000000455"/>
    <n v="9.5866091808268286E-3"/>
    <x v="0"/>
    <n v="9.5"/>
    <n v="9.6378208379831586E-3"/>
    <x v="1"/>
  </r>
  <r>
    <d v="2002-08-22T00:00:00"/>
    <n v="988.55"/>
    <n v="995.3"/>
    <n v="983.45"/>
    <n v="985.7"/>
    <n v="40653997"/>
    <n v="1136.47"/>
    <x v="18"/>
    <x v="3"/>
    <s v="Thu"/>
    <s v="Aug-2002"/>
    <s v="Expiry"/>
    <n v="-2.8499999999999091"/>
    <n v="-2.8830104698800356E-3"/>
    <x v="0"/>
    <n v="-2.75"/>
    <n v="-2.782133643583388E-3"/>
    <x v="1"/>
  </r>
  <r>
    <d v="2002-08-21T00:00:00"/>
    <n v="988.6"/>
    <n v="994.25"/>
    <n v="984.35"/>
    <n v="988.45"/>
    <n v="55111392"/>
    <n v="1370.13"/>
    <x v="18"/>
    <x v="3"/>
    <s v="Wed"/>
    <s v="Aug-2002"/>
    <s v=""/>
    <n v="-0.14999999999997726"/>
    <n v="-1.5172971879423149E-4"/>
    <x v="0"/>
    <n v="-9.9999999999909051E-2"/>
    <n v="-1.011582621009651E-4"/>
    <x v="1"/>
  </r>
  <r>
    <d v="2002-08-20T00:00:00"/>
    <n v="979.75"/>
    <n v="990.85"/>
    <n v="979.05"/>
    <n v="988.55"/>
    <n v="41504172"/>
    <n v="1034.75"/>
    <x v="18"/>
    <x v="3"/>
    <s v="Tue"/>
    <s v="Aug-2002"/>
    <s v=""/>
    <n v="8.7999999999999545"/>
    <n v="8.981883133452365E-3"/>
    <x v="0"/>
    <n v="8.6999999999999318"/>
    <n v="8.8789100372505293E-3"/>
    <x v="1"/>
  </r>
  <r>
    <d v="2002-08-19T00:00:00"/>
    <n v="979.4"/>
    <n v="983.55"/>
    <n v="978.2"/>
    <n v="979.85"/>
    <n v="29704038"/>
    <n v="751.33"/>
    <x v="18"/>
    <x v="3"/>
    <s v="Mon"/>
    <s v="Aug-2002"/>
    <s v=""/>
    <n v="0.45000000000004547"/>
    <n v="4.5946497855834745E-4"/>
    <x v="0"/>
    <n v="0.60000000000002274"/>
    <n v="6.127138115905262E-4"/>
    <x v="1"/>
  </r>
  <r>
    <d v="2002-08-16T00:00:00"/>
    <n v="970.75"/>
    <n v="981.2"/>
    <n v="968.35"/>
    <n v="979.25"/>
    <n v="33890407"/>
    <n v="876.07"/>
    <x v="18"/>
    <x v="3"/>
    <s v="Fri"/>
    <s v="Aug-2002"/>
    <s v=""/>
    <n v="8.5"/>
    <n v="8.7561164048416181E-3"/>
    <x v="0"/>
    <n v="9.6000000000000227"/>
    <n v="9.9004795544784443E-3"/>
    <x v="1"/>
  </r>
  <r>
    <d v="2002-08-14T00:00:00"/>
    <n v="976.05"/>
    <n v="976.25"/>
    <n v="967.25"/>
    <n v="969.65"/>
    <n v="40794287"/>
    <n v="940.47"/>
    <x v="18"/>
    <x v="3"/>
    <s v="Wed"/>
    <s v="Aug-2002"/>
    <s v=""/>
    <n v="-6.3999999999999773"/>
    <n v="-6.5570411351877234E-3"/>
    <x v="0"/>
    <n v="-6.3999999999999773"/>
    <n v="-6.5570411351877234E-3"/>
    <x v="1"/>
  </r>
  <r>
    <d v="2002-08-13T00:00:00"/>
    <n v="970.4"/>
    <n v="977.2"/>
    <n v="969.9"/>
    <n v="976.05"/>
    <n v="26756958"/>
    <n v="632.35"/>
    <x v="18"/>
    <x v="3"/>
    <s v="Tue"/>
    <s v="Aug-2002"/>
    <s v=""/>
    <n v="5.6499999999999773"/>
    <n v="5.8223413025556238E-3"/>
    <x v="0"/>
    <n v="6.1999999999999318"/>
    <n v="6.392741145537899E-3"/>
    <x v="1"/>
  </r>
  <r>
    <d v="2002-08-12T00:00:00"/>
    <n v="961.15"/>
    <n v="971.55"/>
    <n v="961.15"/>
    <n v="969.85"/>
    <n v="38876795"/>
    <n v="958.44"/>
    <x v="18"/>
    <x v="3"/>
    <s v="Mon"/>
    <s v="Aug-2002"/>
    <s v=""/>
    <n v="8.7000000000000455"/>
    <n v="9.0516568693752748E-3"/>
    <x v="0"/>
    <n v="7.8999999999999773"/>
    <n v="8.2124850563958379E-3"/>
    <x v="1"/>
  </r>
  <r>
    <d v="2002-08-09T00:00:00"/>
    <n v="953.8"/>
    <n v="963.85"/>
    <n v="948"/>
    <n v="961.95"/>
    <n v="53339216"/>
    <n v="1270.8599999999999"/>
    <x v="18"/>
    <x v="3"/>
    <s v="Fri"/>
    <s v="Aug-2002"/>
    <s v=""/>
    <n v="8.1500000000000909"/>
    <n v="8.5447682952401877E-3"/>
    <x v="0"/>
    <n v="8.4000000000000909"/>
    <n v="8.8091867232972486E-3"/>
    <x v="1"/>
  </r>
  <r>
    <d v="2002-08-08T00:00:00"/>
    <n v="969.15"/>
    <n v="971.75"/>
    <n v="951.2"/>
    <n v="953.55"/>
    <n v="42631668"/>
    <n v="1020.17"/>
    <x v="18"/>
    <x v="3"/>
    <s v="Thu"/>
    <s v="Aug-2002"/>
    <s v="Expiry"/>
    <n v="-15.600000000000023"/>
    <n v="-1.6096579476861189E-2"/>
    <x v="2"/>
    <n v="-15.550000000000068"/>
    <n v="-1.6045815705293641E-2"/>
    <x v="0"/>
  </r>
  <r>
    <d v="2002-08-07T00:00:00"/>
    <n v="967.7"/>
    <n v="978.6"/>
    <n v="966.55"/>
    <n v="969.1"/>
    <n v="44116134"/>
    <n v="1120.77"/>
    <x v="18"/>
    <x v="3"/>
    <s v="Wed"/>
    <s v="Aug-2002"/>
    <s v=""/>
    <n v="1.3999999999999773"/>
    <n v="1.4467293582721681E-3"/>
    <x v="0"/>
    <n v="2.4500000000000455"/>
    <n v="2.5345264573527599E-3"/>
    <x v="1"/>
  </r>
  <r>
    <d v="2002-08-06T00:00:00"/>
    <n v="963.3"/>
    <n v="969.55"/>
    <n v="955.4"/>
    <n v="966.65"/>
    <n v="40644012"/>
    <n v="960.16"/>
    <x v="18"/>
    <x v="3"/>
    <s v="Tue"/>
    <s v="Aug-2002"/>
    <s v=""/>
    <n v="3.3500000000000227"/>
    <n v="3.4776289837018821E-3"/>
    <x v="0"/>
    <n v="3.3999999999999773"/>
    <n v="3.5297171035556475E-3"/>
    <x v="1"/>
  </r>
  <r>
    <d v="2002-08-05T00:00:00"/>
    <n v="954.9"/>
    <n v="966.5"/>
    <n v="953.9"/>
    <n v="963.25"/>
    <n v="42315175"/>
    <n v="996.1"/>
    <x v="18"/>
    <x v="3"/>
    <s v="Mon"/>
    <s v="Aug-2002"/>
    <s v=""/>
    <n v="8.3500000000000227"/>
    <n v="8.744371138339117E-3"/>
    <x v="0"/>
    <n v="8.5"/>
    <n v="8.9028541503011257E-3"/>
    <x v="1"/>
  </r>
  <r>
    <d v="2002-08-02T00:00:00"/>
    <n v="957.55"/>
    <n v="957.55"/>
    <n v="935.55"/>
    <n v="954.75"/>
    <n v="42399615"/>
    <n v="1008.81"/>
    <x v="18"/>
    <x v="3"/>
    <s v="Fri"/>
    <s v="Aug-2002"/>
    <s v=""/>
    <n v="-2.7999999999999545"/>
    <n v="-2.9241292882877705E-3"/>
    <x v="0"/>
    <n v="-2.9500000000000455"/>
    <n v="-3.0802965438029082E-3"/>
    <x v="1"/>
  </r>
  <r>
    <d v="2002-08-01T00:00:00"/>
    <n v="959.2"/>
    <n v="972.05"/>
    <n v="954.15"/>
    <n v="957.7"/>
    <n v="43346922"/>
    <n v="983.78"/>
    <x v="18"/>
    <x v="3"/>
    <s v="Thu"/>
    <s v="Aug-2002"/>
    <s v="Expiry"/>
    <n v="-1.5"/>
    <n v="-1.5638031693077563E-3"/>
    <x v="0"/>
    <n v="-1.1999999999999318"/>
    <n v="-1.251433934716792E-3"/>
    <x v="1"/>
  </r>
  <r>
    <d v="2002-07-31T00:00:00"/>
    <n v="960.3"/>
    <n v="964.1"/>
    <n v="943.6"/>
    <n v="958.9"/>
    <n v="58530809"/>
    <n v="1340.32"/>
    <x v="18"/>
    <x v="4"/>
    <s v="Wed"/>
    <s v="Jul-2002"/>
    <s v=""/>
    <n v="-1.3999999999999773"/>
    <n v="-1.4578777465375167E-3"/>
    <x v="0"/>
    <n v="-1.75"/>
    <n v="-1.821683235309426E-3"/>
    <x v="1"/>
  </r>
  <r>
    <d v="2002-07-30T00:00:00"/>
    <n v="973"/>
    <n v="987.5"/>
    <n v="956.8"/>
    <n v="960.65"/>
    <n v="54986098"/>
    <n v="1337.34"/>
    <x v="18"/>
    <x v="4"/>
    <s v="Tue"/>
    <s v="Jul-2002"/>
    <s v=""/>
    <n v="-12.350000000000023"/>
    <n v="-1.2692702980472788E-2"/>
    <x v="2"/>
    <n v="-11"/>
    <n v="-1.1320948901353368E-2"/>
    <x v="0"/>
  </r>
  <r>
    <d v="2002-07-29T00:00:00"/>
    <n v="973"/>
    <n v="977.95"/>
    <n v="953.15"/>
    <n v="971.65"/>
    <n v="55206523"/>
    <n v="1304.44"/>
    <x v="18"/>
    <x v="4"/>
    <s v="Mon"/>
    <s v="Jul-2002"/>
    <s v=""/>
    <n v="-1.3500000000000227"/>
    <n v="-1.3874614594039287E-3"/>
    <x v="0"/>
    <n v="-1.8500000000000227"/>
    <n v="-1.9003595274781949E-3"/>
    <x v="1"/>
  </r>
  <r>
    <d v="2002-07-26T00:00:00"/>
    <n v="1001.05"/>
    <n v="1001.05"/>
    <n v="972.55"/>
    <n v="973.5"/>
    <n v="59582074"/>
    <n v="1477.41"/>
    <x v="18"/>
    <x v="4"/>
    <s v="Fri"/>
    <s v="Jul-2002"/>
    <s v=""/>
    <n v="-27.549999999999955"/>
    <n v="-2.7521102842015838E-2"/>
    <x v="1"/>
    <n v="-28.049999999999955"/>
    <n v="-2.8006589785831915E-2"/>
    <x v="2"/>
  </r>
  <r>
    <d v="2002-07-25T00:00:00"/>
    <n v="1004.2"/>
    <n v="1021.3"/>
    <n v="997.85"/>
    <n v="1001.55"/>
    <n v="77644954"/>
    <n v="1953.04"/>
    <x v="18"/>
    <x v="4"/>
    <s v="Thu"/>
    <s v="Jul-2002"/>
    <s v="Expiry"/>
    <n v="-2.6500000000000909"/>
    <n v="-2.6389165504880413E-3"/>
    <x v="0"/>
    <n v="-2.5"/>
    <n v="-2.4899158408445794E-3"/>
    <x v="1"/>
  </r>
  <r>
    <d v="2002-07-24T00:00:00"/>
    <n v="1021.8"/>
    <n v="1022.2"/>
    <n v="1001.9"/>
    <n v="1004.05"/>
    <n v="43163651"/>
    <n v="1267.8900000000001"/>
    <x v="18"/>
    <x v="4"/>
    <s v="Wed"/>
    <s v="Jul-2002"/>
    <s v=""/>
    <n v="-17.75"/>
    <n v="-1.7371305539244472E-2"/>
    <x v="2"/>
    <n v="-17.850000000000023"/>
    <n v="-1.7467462569723088E-2"/>
    <x v="0"/>
  </r>
  <r>
    <d v="2002-07-23T00:00:00"/>
    <n v="1012.05"/>
    <n v="1023.65"/>
    <n v="1005.75"/>
    <n v="1021.9"/>
    <n v="48047033"/>
    <n v="1388.14"/>
    <x v="18"/>
    <x v="4"/>
    <s v="Tue"/>
    <s v="Jul-2002"/>
    <s v=""/>
    <n v="9.8500000000000227"/>
    <n v="9.7327207153796984E-3"/>
    <x v="0"/>
    <n v="9.8999999999999773"/>
    <n v="9.7826086956521521E-3"/>
    <x v="1"/>
  </r>
  <r>
    <d v="2002-07-22T00:00:00"/>
    <n v="1035.2"/>
    <n v="1035.2"/>
    <n v="1009"/>
    <n v="1012"/>
    <n v="38097742"/>
    <n v="1152.95"/>
    <x v="18"/>
    <x v="4"/>
    <s v="Mon"/>
    <s v="Jul-2002"/>
    <s v=""/>
    <n v="-23.200000000000045"/>
    <n v="-2.2411128284389532E-2"/>
    <x v="1"/>
    <n v="-23.900000000000091"/>
    <n v="-2.3071725069987538E-2"/>
    <x v="2"/>
  </r>
  <r>
    <d v="2002-07-19T00:00:00"/>
    <n v="1041.3499999999999"/>
    <n v="1041.5"/>
    <n v="1032.25"/>
    <n v="1035.9000000000001"/>
    <n v="38248003"/>
    <n v="1027.1099999999999"/>
    <x v="18"/>
    <x v="4"/>
    <s v="Fri"/>
    <s v="Jul-2002"/>
    <s v=""/>
    <n v="-5.4499999999998181"/>
    <n v="-5.2335910116673729E-3"/>
    <x v="0"/>
    <n v="-5.3999999999998636"/>
    <n v="-5.1858254105443813E-3"/>
    <x v="1"/>
  </r>
  <r>
    <d v="2002-07-18T00:00:00"/>
    <n v="1032.55"/>
    <n v="1044"/>
    <n v="1032.55"/>
    <n v="1041.3"/>
    <n v="32852208"/>
    <n v="1005.88"/>
    <x v="18"/>
    <x v="4"/>
    <s v="Thu"/>
    <s v="Jul-2002"/>
    <s v="Expiry"/>
    <n v="8.75"/>
    <n v="8.4741658999564189E-3"/>
    <x v="0"/>
    <n v="8.75"/>
    <n v="8.4741658999564189E-3"/>
    <x v="1"/>
  </r>
  <r>
    <d v="2002-07-17T00:00:00"/>
    <n v="1035.95"/>
    <n v="1037.5"/>
    <n v="1025"/>
    <n v="1032.55"/>
    <n v="36540126"/>
    <n v="983.95"/>
    <x v="18"/>
    <x v="4"/>
    <s v="Wed"/>
    <s v="Jul-2002"/>
    <s v=""/>
    <n v="-3.4000000000000909"/>
    <n v="-3.2820116801004786E-3"/>
    <x v="0"/>
    <n v="-3.4000000000000909"/>
    <n v="-3.2820116801004786E-3"/>
    <x v="1"/>
  </r>
  <r>
    <d v="2002-07-16T00:00:00"/>
    <n v="1047.9000000000001"/>
    <n v="1051.8499999999999"/>
    <n v="1033.95"/>
    <n v="1035.95"/>
    <n v="41557411"/>
    <n v="1137.8599999999999"/>
    <x v="18"/>
    <x v="4"/>
    <s v="Tue"/>
    <s v="Jul-2002"/>
    <s v=""/>
    <n v="-11.950000000000045"/>
    <n v="-1.1403759900753931E-2"/>
    <x v="2"/>
    <n v="-12.049999999999955"/>
    <n v="-1.1498091603053392E-2"/>
    <x v="0"/>
  </r>
  <r>
    <d v="2002-07-15T00:00:00"/>
    <n v="1057.95"/>
    <n v="1058.45"/>
    <n v="1043.3"/>
    <n v="1048"/>
    <n v="30059725"/>
    <n v="812.75"/>
    <x v="18"/>
    <x v="4"/>
    <s v="Mon"/>
    <s v="Jul-2002"/>
    <s v=""/>
    <n v="-9.9500000000000455"/>
    <n v="-9.4049813318210166E-3"/>
    <x v="0"/>
    <n v="-10.25"/>
    <n v="-9.6858020316560357E-3"/>
    <x v="1"/>
  </r>
  <r>
    <d v="2002-07-12T00:00:00"/>
    <n v="1057.0999999999999"/>
    <n v="1064.9000000000001"/>
    <n v="1054.9000000000001"/>
    <n v="1058.25"/>
    <n v="31397210"/>
    <n v="926.29"/>
    <x v="18"/>
    <x v="4"/>
    <s v="Fri"/>
    <s v="Jul-2002"/>
    <s v=""/>
    <n v="1.1500000000000909"/>
    <n v="1.0878819411598629E-3"/>
    <x v="0"/>
    <n v="1.6500000000000909"/>
    <n v="1.5616127200455149E-3"/>
    <x v="1"/>
  </r>
  <r>
    <d v="2002-07-11T00:00:00"/>
    <n v="1070.95"/>
    <n v="1070.95"/>
    <n v="1055.3"/>
    <n v="1056.5999999999999"/>
    <n v="36454257"/>
    <n v="1056.44"/>
    <x v="18"/>
    <x v="4"/>
    <s v="Thu"/>
    <s v="Jul-2002"/>
    <s v="Expiry"/>
    <n v="-14.350000000000136"/>
    <n v="-1.3399318362201909E-2"/>
    <x v="2"/>
    <n v="-15.100000000000136"/>
    <n v="-1.4089763926472086E-2"/>
    <x v="0"/>
  </r>
  <r>
    <d v="2002-07-10T00:00:00"/>
    <n v="1081.55"/>
    <n v="1087.4000000000001"/>
    <n v="1069.45"/>
    <n v="1071.7"/>
    <n v="40196542"/>
    <n v="1334.66"/>
    <x v="18"/>
    <x v="4"/>
    <s v="Wed"/>
    <s v="Jul-2002"/>
    <s v=""/>
    <n v="-9.8499999999999091"/>
    <n v="-9.1072997087512462E-3"/>
    <x v="0"/>
    <n v="-8.5999999999999091"/>
    <n v="-7.9607516430620293E-3"/>
    <x v="1"/>
  </r>
  <r>
    <d v="2002-07-09T00:00:00"/>
    <n v="1081.9000000000001"/>
    <n v="1083.6500000000001"/>
    <n v="1077.55"/>
    <n v="1080.3"/>
    <n v="39642048"/>
    <n v="1060.6300000000001"/>
    <x v="18"/>
    <x v="4"/>
    <s v="Tue"/>
    <s v="Jul-2002"/>
    <s v=""/>
    <n v="-1.6000000000001364"/>
    <n v="-1.4788797485905687E-3"/>
    <x v="0"/>
    <n v="-1.75"/>
    <n v="-1.6173004944318656E-3"/>
    <x v="1"/>
  </r>
  <r>
    <d v="2002-07-08T00:00:00"/>
    <n v="1074"/>
    <n v="1085.3"/>
    <n v="1072.9000000000001"/>
    <n v="1082.05"/>
    <n v="41663659"/>
    <n v="1144.6600000000001"/>
    <x v="18"/>
    <x v="4"/>
    <s v="Mon"/>
    <s v="Jul-2002"/>
    <s v=""/>
    <n v="8.0499999999999545"/>
    <n v="7.4953445065176483E-3"/>
    <x v="0"/>
    <n v="8.25"/>
    <n v="7.6829949711305643E-3"/>
    <x v="1"/>
  </r>
  <r>
    <d v="2002-07-05T00:00:00"/>
    <n v="1071"/>
    <n v="1076.2"/>
    <n v="1067.45"/>
    <n v="1073.8"/>
    <n v="31658677"/>
    <n v="969.3"/>
    <x v="18"/>
    <x v="4"/>
    <s v="Fri"/>
    <s v="Jul-2002"/>
    <s v=""/>
    <n v="2.7999999999999545"/>
    <n v="2.614379084967278E-3"/>
    <x v="0"/>
    <n v="3.25"/>
    <n v="3.0358227079538558E-3"/>
    <x v="1"/>
  </r>
  <r>
    <d v="2002-07-04T00:00:00"/>
    <n v="1069.95"/>
    <n v="1078.55"/>
    <n v="1068.4000000000001"/>
    <n v="1070.55"/>
    <n v="39803828"/>
    <n v="1224.05"/>
    <x v="18"/>
    <x v="4"/>
    <s v="Thu"/>
    <s v="Jul-2002"/>
    <s v="Expiry"/>
    <n v="0.59999999999990905"/>
    <n v="5.6077386793766909E-4"/>
    <x v="0"/>
    <n v="0.64999999999986358"/>
    <n v="6.0753341433766102E-4"/>
    <x v="1"/>
  </r>
  <r>
    <d v="2002-07-03T00:00:00"/>
    <n v="1067.8"/>
    <n v="1074"/>
    <n v="1065.55"/>
    <n v="1069.9000000000001"/>
    <n v="39630859"/>
    <n v="1200.01"/>
    <x v="18"/>
    <x v="4"/>
    <s v="Wed"/>
    <s v="Jul-2002"/>
    <s v=""/>
    <n v="2.1000000000001364"/>
    <n v="1.9666604233003712E-3"/>
    <x v="0"/>
    <n v="1.8500000000001364"/>
    <n v="1.732128645662784E-3"/>
    <x v="1"/>
  </r>
  <r>
    <d v="2002-07-02T00:00:00"/>
    <n v="1067.9000000000001"/>
    <n v="1071.7"/>
    <n v="1064.95"/>
    <n v="1068.05"/>
    <n v="42057870"/>
    <n v="1056.49"/>
    <x v="18"/>
    <x v="4"/>
    <s v="Tue"/>
    <s v="Jul-2002"/>
    <s v=""/>
    <n v="0.14999999999986358"/>
    <n v="1.4046259013003425E-4"/>
    <x v="0"/>
    <n v="-0.90000000000009095"/>
    <n v="-8.4194770569258706E-4"/>
    <x v="1"/>
  </r>
  <r>
    <d v="2002-07-01T00:00:00"/>
    <n v="1058"/>
    <n v="1070.1500000000001"/>
    <n v="1058"/>
    <n v="1068.95"/>
    <n v="31615730"/>
    <n v="832.49"/>
    <x v="18"/>
    <x v="4"/>
    <s v="Mon"/>
    <s v="Jul-2002"/>
    <s v=""/>
    <n v="10.950000000000045"/>
    <n v="1.0349716446124807E-2"/>
    <x v="2"/>
    <n v="11.150000000000091"/>
    <n v="1.054074494233323E-2"/>
    <x v="0"/>
  </r>
  <r>
    <d v="2002-06-28T00:00:00"/>
    <n v="1049.4000000000001"/>
    <n v="1068.9000000000001"/>
    <n v="1049.4000000000001"/>
    <n v="1057.8"/>
    <n v="42669654"/>
    <n v="1093.4100000000001"/>
    <x v="18"/>
    <x v="5"/>
    <s v="Fri"/>
    <s v="Jun-2002"/>
    <s v=""/>
    <n v="8.3999999999998636"/>
    <n v="8.0045740423097603E-3"/>
    <x v="0"/>
    <n v="9.25"/>
    <n v="8.8217061656573371E-3"/>
    <x v="1"/>
  </r>
  <r>
    <d v="2002-06-27T00:00:00"/>
    <n v="1044.5"/>
    <n v="1053.7"/>
    <n v="1044"/>
    <n v="1048.55"/>
    <n v="50093269"/>
    <n v="1332.19"/>
    <x v="18"/>
    <x v="5"/>
    <s v="Thu"/>
    <s v="Jun-2002"/>
    <s v="Expiry"/>
    <n v="4.0499999999999545"/>
    <n v="3.8774533269506505E-3"/>
    <x v="0"/>
    <n v="4.3499999999999091"/>
    <n v="4.1658686075463601E-3"/>
    <x v="1"/>
  </r>
  <r>
    <d v="2002-06-26T00:00:00"/>
    <n v="1055.3499999999999"/>
    <n v="1061.05"/>
    <n v="1042.2"/>
    <n v="1044.2"/>
    <n v="38081458"/>
    <n v="1045.71"/>
    <x v="18"/>
    <x v="5"/>
    <s v="Wed"/>
    <s v="Jun-2002"/>
    <s v=""/>
    <n v="-11.149999999999864"/>
    <n v="-1.0565215331406514E-2"/>
    <x v="2"/>
    <n v="-11.200000000000045"/>
    <n v="-1.0612090202766766E-2"/>
    <x v="0"/>
  </r>
  <r>
    <d v="2002-06-25T00:00:00"/>
    <n v="1061.9000000000001"/>
    <n v="1063.3"/>
    <n v="1048.55"/>
    <n v="1055.4000000000001"/>
    <n v="48986465"/>
    <n v="1232.46"/>
    <x v="18"/>
    <x v="5"/>
    <s v="Tue"/>
    <s v="Jun-2002"/>
    <s v=""/>
    <n v="-6.5"/>
    <n v="-6.1211036820792916E-3"/>
    <x v="0"/>
    <n v="-6.4499999999998181"/>
    <n v="-6.0743042802654038E-3"/>
    <x v="1"/>
  </r>
  <r>
    <d v="2002-06-24T00:00:00"/>
    <n v="1065.5999999999999"/>
    <n v="1065.5999999999999"/>
    <n v="1054.45"/>
    <n v="1061.8499999999999"/>
    <n v="28998464"/>
    <n v="794.71"/>
    <x v="18"/>
    <x v="5"/>
    <s v="Mon"/>
    <s v="Jun-2002"/>
    <s v=""/>
    <n v="-3.75"/>
    <n v="-3.5191441441441446E-3"/>
    <x v="0"/>
    <n v="-0.70000000000004547"/>
    <n v="-6.5879252741051766E-4"/>
    <x v="1"/>
  </r>
  <r>
    <d v="2002-06-21T00:00:00"/>
    <n v="1069.5"/>
    <n v="1069.8"/>
    <n v="1058.95"/>
    <n v="1062.55"/>
    <n v="36400989"/>
    <n v="971.51"/>
    <x v="18"/>
    <x v="5"/>
    <s v="Fri"/>
    <s v="Jun-2002"/>
    <s v=""/>
    <n v="-6.9500000000000455"/>
    <n v="-6.4983637213651664E-3"/>
    <x v="0"/>
    <n v="-7.5"/>
    <n v="-7.0090182701742915E-3"/>
    <x v="1"/>
  </r>
  <r>
    <d v="2002-06-20T00:00:00"/>
    <n v="1063.0999999999999"/>
    <n v="1074"/>
    <n v="1056.25"/>
    <n v="1070.05"/>
    <n v="44432596"/>
    <n v="1178.6500000000001"/>
    <x v="18"/>
    <x v="5"/>
    <s v="Thu"/>
    <s v="Jun-2002"/>
    <s v="Expiry"/>
    <n v="6.9500000000000455"/>
    <n v="6.5374847145142001E-3"/>
    <x v="0"/>
    <n v="7.1499999999998636"/>
    <n v="6.7268792925015176E-3"/>
    <x v="1"/>
  </r>
  <r>
    <d v="2002-06-19T00:00:00"/>
    <n v="1074.7"/>
    <n v="1079.2"/>
    <n v="1056.45"/>
    <n v="1062.9000000000001"/>
    <n v="46367417"/>
    <n v="1301.8800000000001"/>
    <x v="18"/>
    <x v="5"/>
    <s v="Wed"/>
    <s v="Jun-2002"/>
    <s v=""/>
    <n v="-11.799999999999955"/>
    <n v="-1.0979808318600497E-2"/>
    <x v="2"/>
    <n v="-12.049999999999955"/>
    <n v="-1.1209823712730781E-2"/>
    <x v="0"/>
  </r>
  <r>
    <d v="2002-06-18T00:00:00"/>
    <n v="1088.9000000000001"/>
    <n v="1097.4000000000001"/>
    <n v="1073.75"/>
    <n v="1074.95"/>
    <n v="38285735"/>
    <n v="998.81"/>
    <x v="18"/>
    <x v="5"/>
    <s v="Tue"/>
    <s v="Jun-2002"/>
    <s v=""/>
    <n v="-13.950000000000045"/>
    <n v="-1.2811093764349383E-2"/>
    <x v="2"/>
    <n v="-13.950000000000045"/>
    <n v="-1.2811093764349383E-2"/>
    <x v="0"/>
  </r>
  <r>
    <d v="2002-06-17T00:00:00"/>
    <n v="1085.8"/>
    <n v="1097.55"/>
    <n v="1085.7"/>
    <n v="1088.9000000000001"/>
    <n v="35014054"/>
    <n v="808.88"/>
    <x v="18"/>
    <x v="5"/>
    <s v="Mon"/>
    <s v="Jun-2002"/>
    <s v=""/>
    <n v="3.1000000000001364"/>
    <n v="2.8550377601769539E-3"/>
    <x v="0"/>
    <n v="3.2000000000000455"/>
    <n v="2.9474072027263934E-3"/>
    <x v="1"/>
  </r>
  <r>
    <d v="2002-06-14T00:00:00"/>
    <n v="1081.75"/>
    <n v="1087.5999999999999"/>
    <n v="1079.45"/>
    <n v="1085.7"/>
    <n v="45124098"/>
    <n v="1083.03"/>
    <x v="18"/>
    <x v="5"/>
    <s v="Fri"/>
    <s v="Jun-2002"/>
    <s v=""/>
    <n v="3.9500000000000455"/>
    <n v="3.6514906401664392E-3"/>
    <x v="0"/>
    <n v="2.8500000000001364"/>
    <n v="2.6319434824769237E-3"/>
    <x v="1"/>
  </r>
  <r>
    <d v="2002-06-13T00:00:00"/>
    <n v="1093"/>
    <n v="1102.05"/>
    <n v="1080.8"/>
    <n v="1082.8499999999999"/>
    <n v="36920383"/>
    <n v="1022.39"/>
    <x v="18"/>
    <x v="5"/>
    <s v="Thu"/>
    <s v="Jun-2002"/>
    <s v="Expiry"/>
    <n v="-10.150000000000091"/>
    <n v="-9.2863677950595531E-3"/>
    <x v="0"/>
    <n v="-9.9500000000000455"/>
    <n v="-9.1050512445095596E-3"/>
    <x v="1"/>
  </r>
  <r>
    <d v="2002-06-12T00:00:00"/>
    <n v="1097.1500000000001"/>
    <n v="1100.45"/>
    <n v="1088.5"/>
    <n v="1092.8"/>
    <n v="45733083"/>
    <n v="1102.81"/>
    <x v="18"/>
    <x v="5"/>
    <s v="Wed"/>
    <s v="Jun-2002"/>
    <s v=""/>
    <n v="-4.3500000000001364"/>
    <n v="-3.9648179373833444E-3"/>
    <x v="0"/>
    <n v="-4.25"/>
    <n v="-3.8740257964541272E-3"/>
    <x v="1"/>
  </r>
  <r>
    <d v="2002-06-11T00:00:00"/>
    <n v="1070.95"/>
    <n v="1099.5"/>
    <n v="1070.55"/>
    <n v="1097.05"/>
    <n v="57802224"/>
    <n v="1366.89"/>
    <x v="18"/>
    <x v="5"/>
    <s v="Tue"/>
    <s v="Jun-2002"/>
    <s v=""/>
    <n v="26.099999999999909"/>
    <n v="2.4370885662262393E-2"/>
    <x v="1"/>
    <n v="27.149999999999864"/>
    <n v="2.5376203383493653E-2"/>
    <x v="2"/>
  </r>
  <r>
    <d v="2002-06-10T00:00:00"/>
    <n v="1049.95"/>
    <n v="1072.5"/>
    <n v="1049.95"/>
    <n v="1069.9000000000001"/>
    <n v="36192600"/>
    <n v="920.75"/>
    <x v="18"/>
    <x v="5"/>
    <s v="Mon"/>
    <s v="Jun-2002"/>
    <s v=""/>
    <n v="19.950000000000045"/>
    <n v="1.9000904804990757E-2"/>
    <x v="2"/>
    <n v="21.100000000000136"/>
    <n v="2.0118230358505088E-2"/>
    <x v="2"/>
  </r>
  <r>
    <d v="2002-06-07T00:00:00"/>
    <n v="1063.75"/>
    <n v="1063.75"/>
    <n v="1044.3499999999999"/>
    <n v="1048.8"/>
    <n v="34431823"/>
    <n v="1040.0899999999999"/>
    <x v="18"/>
    <x v="5"/>
    <s v="Fri"/>
    <s v="Jun-2002"/>
    <s v=""/>
    <n v="-14.950000000000045"/>
    <n v="-1.4054054054054096E-2"/>
    <x v="2"/>
    <n v="-15.549999999999955"/>
    <n v="-1.4609855780523283E-2"/>
    <x v="0"/>
  </r>
  <r>
    <d v="2002-06-06T00:00:00"/>
    <n v="1064.1500000000001"/>
    <n v="1072"/>
    <n v="1055.5"/>
    <n v="1064.3499999999999"/>
    <n v="49917727"/>
    <n v="1214.73"/>
    <x v="18"/>
    <x v="5"/>
    <s v="Thu"/>
    <s v="Jun-2002"/>
    <s v="Expiry"/>
    <n v="0.1999999999998181"/>
    <n v="1.8794342902769167E-4"/>
    <x v="0"/>
    <n v="0.14999999999986358"/>
    <n v="1.4095094906959555E-4"/>
    <x v="1"/>
  </r>
  <r>
    <d v="2002-06-05T00:00:00"/>
    <n v="1045.55"/>
    <n v="1067.5"/>
    <n v="1045"/>
    <n v="1064.2"/>
    <n v="48382002"/>
    <n v="1242.79"/>
    <x v="18"/>
    <x v="5"/>
    <s v="Wed"/>
    <s v="Jun-2002"/>
    <s v=""/>
    <n v="18.650000000000091"/>
    <n v="1.7837501793314611E-2"/>
    <x v="2"/>
    <n v="18.799999999999955"/>
    <n v="1.7983546967667834E-2"/>
    <x v="0"/>
  </r>
  <r>
    <d v="2002-06-04T00:00:00"/>
    <n v="1040.1500000000001"/>
    <n v="1047.4000000000001"/>
    <n v="1036.55"/>
    <n v="1045.4000000000001"/>
    <n v="31085674"/>
    <n v="826.65"/>
    <x v="18"/>
    <x v="5"/>
    <s v="Tue"/>
    <s v="Jun-2002"/>
    <s v=""/>
    <n v="5.25"/>
    <n v="5.0473489400567218E-3"/>
    <x v="0"/>
    <n v="5.6500000000000909"/>
    <n v="5.4339985573456035E-3"/>
    <x v="1"/>
  </r>
  <r>
    <d v="2002-06-03T00:00:00"/>
    <n v="1029.25"/>
    <n v="1047.25"/>
    <n v="1029.25"/>
    <n v="1039.75"/>
    <n v="35078791"/>
    <n v="965.33"/>
    <x v="18"/>
    <x v="5"/>
    <s v="Mon"/>
    <s v="Jun-2002"/>
    <s v=""/>
    <n v="10.5"/>
    <n v="1.0201603109059995E-2"/>
    <x v="2"/>
    <n v="10.950000000000045"/>
    <n v="1.0643468118196001E-2"/>
    <x v="0"/>
  </r>
  <r>
    <d v="2002-05-31T00:00:00"/>
    <n v="1032.5"/>
    <n v="1037.7"/>
    <n v="1020.1"/>
    <n v="1028.8"/>
    <n v="48912840"/>
    <n v="1410.37"/>
    <x v="18"/>
    <x v="6"/>
    <s v="Fri"/>
    <s v="May-2002"/>
    <s v=""/>
    <n v="-3.7000000000000455"/>
    <n v="-3.583535108958882E-3"/>
    <x v="0"/>
    <n v="-3.3500000000001364"/>
    <n v="-3.2456522792231129E-3"/>
    <x v="1"/>
  </r>
  <r>
    <d v="2002-05-30T00:00:00"/>
    <n v="1041.4000000000001"/>
    <n v="1049.95"/>
    <n v="1030.0999999999999"/>
    <n v="1032.1500000000001"/>
    <n v="56754281"/>
    <n v="1375.88"/>
    <x v="18"/>
    <x v="6"/>
    <s v="Thu"/>
    <s v="May-2002"/>
    <s v="Expiry"/>
    <n v="-9.25"/>
    <n v="-8.8822738621086982E-3"/>
    <x v="0"/>
    <n v="-9.5"/>
    <n v="-9.1201459223347568E-3"/>
    <x v="1"/>
  </r>
  <r>
    <d v="2002-05-29T00:00:00"/>
    <n v="1038.2"/>
    <n v="1047.95"/>
    <n v="1026.5"/>
    <n v="1041.6500000000001"/>
    <n v="59425589"/>
    <n v="1609.57"/>
    <x v="18"/>
    <x v="6"/>
    <s v="Wed"/>
    <s v="May-2002"/>
    <s v=""/>
    <n v="3.4500000000000455"/>
    <n v="3.3230591408206947E-3"/>
    <x v="0"/>
    <n v="3.4500000000000455"/>
    <n v="3.3230591408206947E-3"/>
    <x v="1"/>
  </r>
  <r>
    <d v="2002-05-28T00:00:00"/>
    <n v="1061.9000000000001"/>
    <n v="1062.3"/>
    <n v="1034.0999999999999"/>
    <n v="1038.2"/>
    <n v="47296910"/>
    <n v="1255.7"/>
    <x v="18"/>
    <x v="6"/>
    <s v="Tue"/>
    <s v="May-2002"/>
    <s v=""/>
    <n v="-23.700000000000045"/>
    <n v="-2.2318485733119921E-2"/>
    <x v="1"/>
    <n v="-24.5"/>
    <n v="-2.3054483861861295E-2"/>
    <x v="2"/>
  </r>
  <r>
    <d v="2002-05-27T00:00:00"/>
    <n v="1067"/>
    <n v="1071.5"/>
    <n v="1054.0999999999999"/>
    <n v="1062.7"/>
    <n v="45839909"/>
    <n v="1221.77"/>
    <x v="18"/>
    <x v="6"/>
    <s v="Mon"/>
    <s v="May-2002"/>
    <s v=""/>
    <n v="-4.2999999999999545"/>
    <n v="-4.0299906279287296E-3"/>
    <x v="0"/>
    <n v="-4.2999999999999545"/>
    <n v="-4.0299906279287296E-3"/>
    <x v="1"/>
  </r>
  <r>
    <d v="2002-05-24T00:00:00"/>
    <n v="1026.9000000000001"/>
    <n v="1069.2"/>
    <n v="1026.9000000000001"/>
    <n v="1067"/>
    <n v="51001192"/>
    <n v="1313.52"/>
    <x v="18"/>
    <x v="6"/>
    <s v="Fri"/>
    <s v="May-2002"/>
    <s v=""/>
    <n v="40.099999999999909"/>
    <n v="3.9049566656928526E-2"/>
    <x v="3"/>
    <n v="40.25"/>
    <n v="3.920136352568785E-2"/>
    <x v="3"/>
  </r>
  <r>
    <d v="2002-05-23T00:00:00"/>
    <n v="1045.2"/>
    <n v="1045.3499999999999"/>
    <n v="1024.3"/>
    <n v="1026.75"/>
    <n v="40362927"/>
    <n v="1053.8599999999999"/>
    <x v="18"/>
    <x v="6"/>
    <s v="Thu"/>
    <s v="May-2002"/>
    <s v="Expiry"/>
    <n v="-18.450000000000045"/>
    <n v="-1.765212399540762E-2"/>
    <x v="2"/>
    <n v="-18.549999999999955"/>
    <n v="-1.7746101597627434E-2"/>
    <x v="0"/>
  </r>
  <r>
    <d v="2002-05-22T00:00:00"/>
    <n v="1049.5"/>
    <n v="1050.9000000000001"/>
    <n v="1035.5"/>
    <n v="1045.3"/>
    <n v="50691915"/>
    <n v="1316.28"/>
    <x v="18"/>
    <x v="6"/>
    <s v="Wed"/>
    <s v="May-2002"/>
    <s v=""/>
    <n v="-4.2000000000000455"/>
    <n v="-4.0019056693664078E-3"/>
    <x v="0"/>
    <n v="-3.9000000000000909"/>
    <n v="-3.7171178040412609E-3"/>
    <x v="1"/>
  </r>
  <r>
    <d v="2002-05-21T00:00:00"/>
    <n v="1074.75"/>
    <n v="1074.8499999999999"/>
    <n v="1028.25"/>
    <n v="1049.2"/>
    <n v="69838950"/>
    <n v="1594.03"/>
    <x v="18"/>
    <x v="6"/>
    <s v="Tue"/>
    <s v="May-2002"/>
    <s v=""/>
    <n v="-25.549999999999955"/>
    <n v="-2.377297045824606E-2"/>
    <x v="1"/>
    <n v="-25.149999999999864"/>
    <n v="-2.3409503420672838E-2"/>
    <x v="2"/>
  </r>
  <r>
    <d v="2002-05-20T00:00:00"/>
    <n v="1091.7"/>
    <n v="1097.95"/>
    <n v="1071.3499999999999"/>
    <n v="1074.3499999999999"/>
    <n v="43649853"/>
    <n v="1039"/>
    <x v="18"/>
    <x v="6"/>
    <s v="Mon"/>
    <s v="May-2002"/>
    <s v=""/>
    <n v="-17.350000000000136"/>
    <n v="-1.5892644499404723E-2"/>
    <x v="2"/>
    <n v="-16.300000000000182"/>
    <n v="-1.4945216155503765E-2"/>
    <x v="0"/>
  </r>
  <r>
    <d v="2002-05-17T00:00:00"/>
    <n v="1092.8"/>
    <n v="1099.75"/>
    <n v="1079.95"/>
    <n v="1090.6500000000001"/>
    <n v="55619999"/>
    <n v="1313.48"/>
    <x v="18"/>
    <x v="6"/>
    <s v="Fri"/>
    <s v="May-2002"/>
    <s v=""/>
    <n v="-2.1499999999998636"/>
    <n v="-1.9674231332355999E-3"/>
    <x v="0"/>
    <n v="-2.1499999999998636"/>
    <n v="-1.9674231332355999E-3"/>
    <x v="1"/>
  </r>
  <r>
    <d v="2002-05-16T00:00:00"/>
    <n v="1108.25"/>
    <n v="1111.25"/>
    <n v="1089.8499999999999"/>
    <n v="1092.8"/>
    <n v="48839381"/>
    <n v="1212.07"/>
    <x v="18"/>
    <x v="6"/>
    <s v="Thu"/>
    <s v="May-2002"/>
    <s v="Expiry"/>
    <n v="-15.450000000000045"/>
    <n v="-1.3940897811865595E-2"/>
    <x v="2"/>
    <n v="-15"/>
    <n v="-1.3540350243726304E-2"/>
    <x v="0"/>
  </r>
  <r>
    <d v="2002-05-15T00:00:00"/>
    <n v="1115.1500000000001"/>
    <n v="1121.5"/>
    <n v="1102.6500000000001"/>
    <n v="1107.8"/>
    <n v="43830185"/>
    <n v="1228.27"/>
    <x v="18"/>
    <x v="6"/>
    <s v="Wed"/>
    <s v="May-2002"/>
    <s v=""/>
    <n v="-7.3500000000001364"/>
    <n v="-6.5910415639152901E-3"/>
    <x v="0"/>
    <n v="-7.2999999999999545"/>
    <n v="-6.5464980719217606E-3"/>
    <x v="1"/>
  </r>
  <r>
    <d v="2002-05-14T00:00:00"/>
    <n v="1119.95"/>
    <n v="1125.95"/>
    <n v="1111.45"/>
    <n v="1115.0999999999999"/>
    <n v="45786733"/>
    <n v="1113.3"/>
    <x v="18"/>
    <x v="6"/>
    <s v="Tue"/>
    <s v="May-2002"/>
    <s v=""/>
    <n v="-4.8500000000001364"/>
    <n v="-4.3305504710032918E-3"/>
    <x v="0"/>
    <n v="-4.5500000000001819"/>
    <n v="-4.0637699281026946E-3"/>
    <x v="1"/>
  </r>
  <r>
    <d v="2002-05-13T00:00:00"/>
    <n v="1116.8"/>
    <n v="1121.95"/>
    <n v="1114.2"/>
    <n v="1119.6500000000001"/>
    <n v="35779577"/>
    <n v="908.75"/>
    <x v="18"/>
    <x v="6"/>
    <s v="Mon"/>
    <s v="May-2002"/>
    <s v=""/>
    <n v="2.8500000000001364"/>
    <n v="2.5519340974213258E-3"/>
    <x v="0"/>
    <n v="3.25"/>
    <n v="2.9111429595127191E-3"/>
    <x v="1"/>
  </r>
  <r>
    <d v="2002-05-10T00:00:00"/>
    <n v="1127.05"/>
    <n v="1127.3"/>
    <n v="1111.1500000000001"/>
    <n v="1116.4000000000001"/>
    <n v="39471255"/>
    <n v="949.49"/>
    <x v="18"/>
    <x v="6"/>
    <s v="Fri"/>
    <s v="May-2002"/>
    <s v=""/>
    <n v="-10.649999999999864"/>
    <n v="-9.449447673128844E-3"/>
    <x v="0"/>
    <n v="-11.199999999999818"/>
    <n v="-9.9326002128412721E-3"/>
    <x v="1"/>
  </r>
  <r>
    <d v="2002-05-09T00:00:00"/>
    <n v="1117.7"/>
    <n v="1136.55"/>
    <n v="1117.7"/>
    <n v="1127.5999999999999"/>
    <n v="41844601"/>
    <n v="1091.8599999999999"/>
    <x v="18"/>
    <x v="6"/>
    <s v="Thu"/>
    <s v="May-2002"/>
    <s v="Expiry"/>
    <n v="9.8999999999998636"/>
    <n v="8.8574751722285613E-3"/>
    <x v="0"/>
    <n v="10"/>
    <n v="8.94774516821761E-3"/>
    <x v="1"/>
  </r>
  <r>
    <d v="2002-05-08T00:00:00"/>
    <n v="1110.7"/>
    <n v="1122.7"/>
    <n v="1110.7"/>
    <n v="1117.5999999999999"/>
    <n v="38154848"/>
    <n v="1035.47"/>
    <x v="18"/>
    <x v="6"/>
    <s v="Wed"/>
    <s v="May-2002"/>
    <s v=""/>
    <n v="6.8999999999998636"/>
    <n v="6.2122985504635487E-3"/>
    <x v="0"/>
    <n v="6.8999999999998636"/>
    <n v="6.2122985504635487E-3"/>
    <x v="1"/>
  </r>
  <r>
    <d v="2002-05-07T00:00:00"/>
    <n v="1100.9000000000001"/>
    <n v="1111.8499999999999"/>
    <n v="1096.6500000000001"/>
    <n v="1110.7"/>
    <n v="34359853"/>
    <n v="951.77"/>
    <x v="18"/>
    <x v="6"/>
    <s v="Tue"/>
    <s v="May-2002"/>
    <s v=""/>
    <n v="9.7999999999999545"/>
    <n v="8.9018076119538134E-3"/>
    <x v="0"/>
    <n v="9.75"/>
    <n v="8.8559880103546932E-3"/>
    <x v="1"/>
  </r>
  <r>
    <d v="2002-05-06T00:00:00"/>
    <n v="1096.95"/>
    <n v="1102.05"/>
    <n v="1096.25"/>
    <n v="1100.95"/>
    <n v="33065194"/>
    <n v="939.03"/>
    <x v="18"/>
    <x v="6"/>
    <s v="Mon"/>
    <s v="May-2002"/>
    <s v=""/>
    <n v="4"/>
    <n v="3.6464743151465424E-3"/>
    <x v="0"/>
    <n v="4"/>
    <n v="3.6464743151465424E-3"/>
    <x v="1"/>
  </r>
  <r>
    <d v="2002-05-03T00:00:00"/>
    <n v="1093.4000000000001"/>
    <n v="1098.5999999999999"/>
    <n v="1091.5"/>
    <n v="1096.95"/>
    <n v="34201217"/>
    <n v="874.44"/>
    <x v="18"/>
    <x v="6"/>
    <s v="Fri"/>
    <s v="May-2002"/>
    <s v=""/>
    <n v="3.5499999999999545"/>
    <n v="3.2467532467532049E-3"/>
    <x v="0"/>
    <n v="3.6500000000000909"/>
    <n v="3.3385164181835647E-3"/>
    <x v="1"/>
  </r>
  <r>
    <d v="2002-05-02T00:00:00"/>
    <n v="1084.8"/>
    <n v="1101.0999999999999"/>
    <n v="1084.8"/>
    <n v="1093.3"/>
    <n v="44413724"/>
    <n v="1325.68"/>
    <x v="18"/>
    <x v="6"/>
    <s v="Thu"/>
    <s v="May-2002"/>
    <s v="Expiry"/>
    <n v="8.5"/>
    <n v="7.8355457227138655E-3"/>
    <x v="0"/>
    <n v="8.7999999999999545"/>
    <n v="8.1143384047947936E-3"/>
    <x v="1"/>
  </r>
  <r>
    <d v="2002-04-30T00:00:00"/>
    <n v="1074.25"/>
    <n v="1085.75"/>
    <n v="1073.4000000000001"/>
    <n v="1084.5"/>
    <n v="35796410"/>
    <n v="972.43"/>
    <x v="18"/>
    <x v="7"/>
    <s v="Tue"/>
    <s v="Apr-2002"/>
    <s v=""/>
    <n v="10.25"/>
    <n v="9.5415406097277174E-3"/>
    <x v="0"/>
    <n v="10.299999999999955"/>
    <n v="9.5885309998137713E-3"/>
    <x v="1"/>
  </r>
  <r>
    <d v="2002-04-29T00:00:00"/>
    <n v="1097.55"/>
    <n v="1098.6500000000001"/>
    <n v="1073.3"/>
    <n v="1074.2"/>
    <n v="41590165"/>
    <n v="1102.6199999999999"/>
    <x v="18"/>
    <x v="7"/>
    <s v="Mon"/>
    <s v="Apr-2002"/>
    <s v=""/>
    <n v="-23.349999999999909"/>
    <n v="-2.1274657191016271E-2"/>
    <x v="1"/>
    <n v="-23.200000000000045"/>
    <n v="-2.114087843994901E-2"/>
    <x v="2"/>
  </r>
  <r>
    <d v="2002-04-26T00:00:00"/>
    <n v="1094.25"/>
    <n v="1103.3499999999999"/>
    <n v="1094.0999999999999"/>
    <n v="1097.4000000000001"/>
    <n v="30866979"/>
    <n v="946.98"/>
    <x v="18"/>
    <x v="7"/>
    <s v="Fri"/>
    <s v="Apr-2002"/>
    <s v=""/>
    <n v="3.1500000000000909"/>
    <n v="2.8786840301577256E-3"/>
    <x v="0"/>
    <n v="3.1000000000001364"/>
    <n v="2.8328611898018243E-3"/>
    <x v="1"/>
  </r>
  <r>
    <d v="2002-04-25T00:00:00"/>
    <n v="1110.6500000000001"/>
    <n v="1113.8499999999999"/>
    <n v="1089"/>
    <n v="1094.3"/>
    <n v="44989860"/>
    <n v="1186.51"/>
    <x v="18"/>
    <x v="7"/>
    <s v="Thu"/>
    <s v="Apr-2002"/>
    <s v="Expiry"/>
    <n v="-16.350000000000136"/>
    <n v="-1.4721109260343163E-2"/>
    <x v="2"/>
    <n v="-16.299999999999955"/>
    <n v="-1.4676751305600536E-2"/>
    <x v="0"/>
  </r>
  <r>
    <d v="2002-04-24T00:00:00"/>
    <n v="1106.25"/>
    <n v="1116.8499999999999"/>
    <n v="1105.7"/>
    <n v="1110.5999999999999"/>
    <n v="40697311"/>
    <n v="1144.3699999999999"/>
    <x v="18"/>
    <x v="7"/>
    <s v="Wed"/>
    <s v="Apr-2002"/>
    <s v=""/>
    <n v="4.3499999999999091"/>
    <n v="3.9322033898304262E-3"/>
    <x v="0"/>
    <n v="4.5999999999999091"/>
    <n v="4.1591320072331909E-3"/>
    <x v="1"/>
  </r>
  <r>
    <d v="2002-04-23T00:00:00"/>
    <n v="1104"/>
    <n v="1108.8"/>
    <n v="1095"/>
    <n v="1106"/>
    <n v="39715536"/>
    <n v="1259.1400000000001"/>
    <x v="18"/>
    <x v="7"/>
    <s v="Tue"/>
    <s v="Apr-2002"/>
    <s v=""/>
    <n v="2"/>
    <n v="1.8115942028985507E-3"/>
    <x v="0"/>
    <n v="1.8499999999999091"/>
    <n v="1.6754969886337082E-3"/>
    <x v="1"/>
  </r>
  <r>
    <d v="2002-04-22T00:00:00"/>
    <n v="1100.5"/>
    <n v="1107.2"/>
    <n v="1088.05"/>
    <n v="1104.1500000000001"/>
    <n v="38335333"/>
    <n v="1184.78"/>
    <x v="18"/>
    <x v="7"/>
    <s v="Mon"/>
    <s v="Apr-2002"/>
    <s v=""/>
    <n v="3.6500000000000909"/>
    <n v="3.3166742389823633E-3"/>
    <x v="0"/>
    <n v="3.8500000000001364"/>
    <n v="3.4990457148051774E-3"/>
    <x v="1"/>
  </r>
  <r>
    <d v="2002-04-19T00:00:00"/>
    <n v="1125.55"/>
    <n v="1127.05"/>
    <n v="1097.5999999999999"/>
    <n v="1100.3"/>
    <n v="42127555"/>
    <n v="1325.67"/>
    <x v="18"/>
    <x v="7"/>
    <s v="Fri"/>
    <s v="Apr-2002"/>
    <s v=""/>
    <n v="-25.25"/>
    <n v="-2.2433476966816225E-2"/>
    <x v="1"/>
    <n v="-28.700000000000045"/>
    <n v="-2.5420726306465941E-2"/>
    <x v="2"/>
  </r>
  <r>
    <d v="2002-04-18T00:00:00"/>
    <n v="1125.25"/>
    <n v="1135"/>
    <n v="1123.8"/>
    <n v="1129"/>
    <n v="34219373"/>
    <n v="1148.19"/>
    <x v="18"/>
    <x v="7"/>
    <s v="Thu"/>
    <s v="Apr-2002"/>
    <s v="Expiry"/>
    <n v="3.75"/>
    <n v="3.3325927571650742E-3"/>
    <x v="0"/>
    <n v="3.9000000000000909"/>
    <n v="3.4663585459071117E-3"/>
    <x v="1"/>
  </r>
  <r>
    <d v="2002-04-17T00:00:00"/>
    <n v="1119"/>
    <n v="1136.5999999999999"/>
    <n v="1118.95"/>
    <n v="1125.0999999999999"/>
    <n v="34383746"/>
    <n v="1259.69"/>
    <x v="18"/>
    <x v="7"/>
    <s v="Wed"/>
    <s v="Apr-2002"/>
    <s v=""/>
    <n v="6.0999999999999091"/>
    <n v="5.4512957998211877E-3"/>
    <x v="0"/>
    <n v="6.3499999999999091"/>
    <n v="5.6759776536312034E-3"/>
    <x v="1"/>
  </r>
  <r>
    <d v="2002-04-16T00:00:00"/>
    <n v="1130.8"/>
    <n v="1133.5"/>
    <n v="1116.6500000000001"/>
    <n v="1118.75"/>
    <n v="32533210"/>
    <n v="1046.74"/>
    <x v="18"/>
    <x v="7"/>
    <s v="Tue"/>
    <s v="Apr-2002"/>
    <s v=""/>
    <n v="-12.049999999999955"/>
    <n v="-1.0656172621153126E-2"/>
    <x v="2"/>
    <n v="-15.400000000000091"/>
    <n v="-1.3578450822201727E-2"/>
    <x v="0"/>
  </r>
  <r>
    <d v="2002-04-15T00:00:00"/>
    <n v="1146.55"/>
    <n v="1152.55"/>
    <n v="1130.45"/>
    <n v="1134.1500000000001"/>
    <n v="32838768"/>
    <n v="1119.3499999999999"/>
    <x v="18"/>
    <x v="7"/>
    <s v="Mon"/>
    <s v="Apr-2002"/>
    <s v=""/>
    <n v="-12.399999999999864"/>
    <n v="-1.0815053857223728E-2"/>
    <x v="2"/>
    <n v="-12.349999999999909"/>
    <n v="-1.0771914522459581E-2"/>
    <x v="0"/>
  </r>
  <r>
    <d v="2002-04-12T00:00:00"/>
    <n v="1143.25"/>
    <n v="1151.55"/>
    <n v="1138.6500000000001"/>
    <n v="1146.5"/>
    <n v="38866977"/>
    <n v="1226.92"/>
    <x v="18"/>
    <x v="7"/>
    <s v="Fri"/>
    <s v="Apr-2002"/>
    <s v=""/>
    <n v="3.25"/>
    <n v="2.8427727968510824E-3"/>
    <x v="0"/>
    <n v="2.9000000000000909"/>
    <n v="2.5358516963974215E-3"/>
    <x v="1"/>
  </r>
  <r>
    <d v="2002-04-11T00:00:00"/>
    <n v="1138.55"/>
    <n v="1150.2"/>
    <n v="1138.55"/>
    <n v="1143.5999999999999"/>
    <n v="48509919"/>
    <n v="1680.95"/>
    <x v="18"/>
    <x v="7"/>
    <s v="Thu"/>
    <s v="Apr-2002"/>
    <s v="Expiry"/>
    <n v="5.0499999999999545"/>
    <n v="4.4354661631021515E-3"/>
    <x v="0"/>
    <n v="5.0999999999999091"/>
    <n v="4.4795783926217907E-3"/>
    <x v="1"/>
  </r>
  <r>
    <d v="2002-04-10T00:00:00"/>
    <n v="1126.7"/>
    <n v="1140.25"/>
    <n v="1125.75"/>
    <n v="1138.5"/>
    <n v="48371804"/>
    <n v="1747.31"/>
    <x v="18"/>
    <x v="7"/>
    <s v="Wed"/>
    <s v="Apr-2002"/>
    <s v=""/>
    <n v="11.799999999999955"/>
    <n v="1.0473062927132293E-2"/>
    <x v="2"/>
    <n v="11.799999999999955"/>
    <n v="1.0473062927132293E-2"/>
    <x v="0"/>
  </r>
  <r>
    <d v="2002-04-09T00:00:00"/>
    <n v="1135.1500000000001"/>
    <n v="1137.45"/>
    <n v="1122.0999999999999"/>
    <n v="1126.7"/>
    <n v="37258542"/>
    <n v="1088.52"/>
    <x v="18"/>
    <x v="7"/>
    <s v="Tue"/>
    <s v="Apr-2002"/>
    <s v=""/>
    <n v="-8.4500000000000455"/>
    <n v="-7.4439501387482225E-3"/>
    <x v="0"/>
    <n v="-8.5499999999999545"/>
    <n v="-7.5313807531380353E-3"/>
    <x v="1"/>
  </r>
  <r>
    <d v="2002-04-08T00:00:00"/>
    <n v="1141.9000000000001"/>
    <n v="1147.9000000000001"/>
    <n v="1134"/>
    <n v="1135.25"/>
    <n v="31263947"/>
    <n v="916.74"/>
    <x v="18"/>
    <x v="7"/>
    <s v="Mon"/>
    <s v="Apr-2002"/>
    <s v=""/>
    <n v="-6.6500000000000909"/>
    <n v="-5.8236272878536563E-3"/>
    <x v="0"/>
    <n v="-6.7000000000000455"/>
    <n v="-5.8671570559131704E-3"/>
    <x v="1"/>
  </r>
  <r>
    <d v="2002-04-05T00:00:00"/>
    <n v="1146.05"/>
    <n v="1153.3"/>
    <n v="1139.9000000000001"/>
    <n v="1141.95"/>
    <n v="40192567"/>
    <n v="1133.81"/>
    <x v="18"/>
    <x v="7"/>
    <s v="Fri"/>
    <s v="Apr-2002"/>
    <s v=""/>
    <n v="-4.0999999999999091"/>
    <n v="-3.5775053444438805E-3"/>
    <x v="0"/>
    <n v="-3.9500000000000455"/>
    <n v="-3.4470721703464919E-3"/>
    <x v="1"/>
  </r>
  <r>
    <d v="2002-04-04T00:00:00"/>
    <n v="1124.05"/>
    <n v="1149.6500000000001"/>
    <n v="1123.9000000000001"/>
    <n v="1145.9000000000001"/>
    <n v="49472486"/>
    <n v="1388.14"/>
    <x v="18"/>
    <x v="7"/>
    <s v="Thu"/>
    <s v="Apr-2002"/>
    <s v="Expiry"/>
    <n v="21.850000000000136"/>
    <n v="1.943863707130478E-2"/>
    <x v="2"/>
    <n v="22.400000000000091"/>
    <n v="1.9937694704049925E-2"/>
    <x v="0"/>
  </r>
  <r>
    <d v="2002-04-03T00:00:00"/>
    <n v="1136.5999999999999"/>
    <n v="1136.9000000000001"/>
    <n v="1121.45"/>
    <n v="1123.5"/>
    <n v="39862825"/>
    <n v="1031.04"/>
    <x v="18"/>
    <x v="7"/>
    <s v="Wed"/>
    <s v="Apr-2002"/>
    <s v=""/>
    <n v="-13.099999999999909"/>
    <n v="-1.1525602674643596E-2"/>
    <x v="2"/>
    <n v="-13.450000000000045"/>
    <n v="-1.1829895773780769E-2"/>
    <x v="0"/>
  </r>
  <r>
    <d v="2002-04-02T00:00:00"/>
    <n v="1138.8"/>
    <n v="1147.3"/>
    <n v="1132.3"/>
    <n v="1136.95"/>
    <n v="50733525"/>
    <n v="1401.11"/>
    <x v="18"/>
    <x v="7"/>
    <s v="Tue"/>
    <s v="Apr-2002"/>
    <s v=""/>
    <n v="-1.8499999999999091"/>
    <n v="-1.6245170354758597E-3"/>
    <x v="0"/>
    <n v="-2"/>
    <n v="-1.7560033364063391E-3"/>
    <x v="1"/>
  </r>
  <r>
    <d v="2002-04-01T00:00:00"/>
    <n v="1129.8499999999999"/>
    <n v="1143.3"/>
    <n v="1129.8499999999999"/>
    <n v="1138.95"/>
    <n v="41464447"/>
    <n v="1116.79"/>
    <x v="18"/>
    <x v="7"/>
    <s v="Mon"/>
    <s v="Apr-2002"/>
    <s v=""/>
    <n v="9.1000000000001364"/>
    <n v="8.0541664822765292E-3"/>
    <x v="0"/>
    <n v="9.4000000000000909"/>
    <n v="8.3218981010137593E-3"/>
    <x v="1"/>
  </r>
  <r>
    <d v="2002-03-28T00:00:00"/>
    <n v="1123.5999999999999"/>
    <n v="1138.45"/>
    <n v="1123.5999999999999"/>
    <n v="1129.55"/>
    <n v="55362083"/>
    <n v="1423.51"/>
    <x v="18"/>
    <x v="8"/>
    <s v="Thu"/>
    <s v="Mar-2002"/>
    <s v="Expiry"/>
    <n v="5.9500000000000455"/>
    <n v="5.2954788180847685E-3"/>
    <x v="0"/>
    <n v="6.2000000000000455"/>
    <n v="5.5192059464993512E-3"/>
    <x v="1"/>
  </r>
  <r>
    <d v="2002-03-27T00:00:00"/>
    <n v="1130"/>
    <n v="1134.0999999999999"/>
    <n v="1121.3499999999999"/>
    <n v="1123.3499999999999"/>
    <n v="41551364"/>
    <n v="1115.18"/>
    <x v="18"/>
    <x v="8"/>
    <s v="Wed"/>
    <s v="Mar-2002"/>
    <s v=""/>
    <n v="-6.6500000000000909"/>
    <n v="-5.8849557522124701E-3"/>
    <x v="0"/>
    <n v="0.29999999999995453"/>
    <n v="2.671296914651659E-4"/>
    <x v="1"/>
  </r>
  <r>
    <d v="2002-03-26T00:00:00"/>
    <n v="1138.0999999999999"/>
    <n v="1140.2"/>
    <n v="1117.8499999999999"/>
    <n v="1123.05"/>
    <n v="32691866"/>
    <n v="964.1"/>
    <x v="18"/>
    <x v="8"/>
    <s v="Tue"/>
    <s v="Mar-2002"/>
    <s v=""/>
    <n v="-15.049999999999955"/>
    <n v="-1.3223794042702712E-2"/>
    <x v="2"/>
    <n v="-15.400000000000091"/>
    <n v="-1.3527164126663525E-2"/>
    <x v="0"/>
  </r>
  <r>
    <d v="2002-03-22T00:00:00"/>
    <n v="1144.5"/>
    <n v="1148.6500000000001"/>
    <n v="1135.9000000000001"/>
    <n v="1138.45"/>
    <n v="36787369"/>
    <n v="1091.75"/>
    <x v="18"/>
    <x v="8"/>
    <s v="Fri"/>
    <s v="Mar-2002"/>
    <s v=""/>
    <n v="-6.0499999999999545"/>
    <n v="-5.2861511577107509E-3"/>
    <x v="0"/>
    <n v="-5.75"/>
    <n v="-5.0253452193672436E-3"/>
    <x v="1"/>
  </r>
  <r>
    <d v="2002-03-21T00:00:00"/>
    <n v="1155.55"/>
    <n v="1155.55"/>
    <n v="1141.05"/>
    <n v="1144.2"/>
    <n v="32471168"/>
    <n v="964.3"/>
    <x v="18"/>
    <x v="8"/>
    <s v="Thu"/>
    <s v="Mar-2002"/>
    <s v="Expiry"/>
    <n v="-11.349999999999909"/>
    <n v="-9.8221626065509143E-3"/>
    <x v="0"/>
    <n v="-11.399999999999864"/>
    <n v="-9.8650051921078778E-3"/>
    <x v="1"/>
  </r>
  <r>
    <d v="2002-03-20T00:00:00"/>
    <n v="1152.05"/>
    <n v="1158.95"/>
    <n v="1148.5"/>
    <n v="1155.5999999999999"/>
    <n v="41282550"/>
    <n v="1233.28"/>
    <x v="18"/>
    <x v="8"/>
    <s v="Wed"/>
    <s v="Mar-2002"/>
    <s v=""/>
    <n v="3.5499999999999545"/>
    <n v="3.0814634781476105E-3"/>
    <x v="0"/>
    <n v="3.4499999999998181"/>
    <n v="2.994401770602628E-3"/>
    <x v="1"/>
  </r>
  <r>
    <d v="2002-03-19T00:00:00"/>
    <n v="1169.4000000000001"/>
    <n v="1170.8"/>
    <n v="1150.3"/>
    <n v="1152.1500000000001"/>
    <n v="40006138"/>
    <n v="1157.44"/>
    <x v="18"/>
    <x v="8"/>
    <s v="Tue"/>
    <s v="Mar-2002"/>
    <s v=""/>
    <n v="-17.25"/>
    <n v="-1.4751154438173422E-2"/>
    <x v="2"/>
    <n v="-17.149999999999864"/>
    <n v="-1.4666894723338634E-2"/>
    <x v="0"/>
  </r>
  <r>
    <d v="2002-03-18T00:00:00"/>
    <n v="1169.95"/>
    <n v="1184.7"/>
    <n v="1163.75"/>
    <n v="1169.3"/>
    <n v="44598134"/>
    <n v="1257.97"/>
    <x v="18"/>
    <x v="8"/>
    <s v="Mon"/>
    <s v="Mar-2002"/>
    <s v=""/>
    <n v="-0.65000000000009095"/>
    <n v="-5.5557929826068715E-4"/>
    <x v="0"/>
    <n v="-0.45000000000004547"/>
    <n v="-3.8469758495408889E-4"/>
    <x v="1"/>
  </r>
  <r>
    <d v="2002-03-15T00:00:00"/>
    <n v="1159.5999999999999"/>
    <n v="1173.75"/>
    <n v="1159.5999999999999"/>
    <n v="1169.75"/>
    <n v="61764394"/>
    <n v="1706.23"/>
    <x v="18"/>
    <x v="8"/>
    <s v="Fri"/>
    <s v="Mar-2002"/>
    <s v=""/>
    <n v="10.150000000000091"/>
    <n v="8.7530182821663437E-3"/>
    <x v="0"/>
    <n v="10.299999999999955"/>
    <n v="8.8835223597394913E-3"/>
    <x v="1"/>
  </r>
  <r>
    <d v="2002-03-14T00:00:00"/>
    <n v="1156.8499999999999"/>
    <n v="1163.6500000000001"/>
    <n v="1153.1500000000001"/>
    <n v="1159.45"/>
    <n v="31818825"/>
    <n v="1039.49"/>
    <x v="18"/>
    <x v="8"/>
    <s v="Thu"/>
    <s v="Mar-2002"/>
    <s v="Expiry"/>
    <n v="2.6000000000001364"/>
    <n v="2.2474823875179469E-3"/>
    <x v="0"/>
    <n v="2.4000000000000909"/>
    <n v="2.0742405254743452E-3"/>
    <x v="1"/>
  </r>
  <r>
    <d v="2002-03-13T00:00:00"/>
    <n v="1150.2"/>
    <n v="1165.4000000000001"/>
    <n v="1143.55"/>
    <n v="1157.05"/>
    <n v="41957225"/>
    <n v="1363.71"/>
    <x v="18"/>
    <x v="8"/>
    <s v="Wed"/>
    <s v="Mar-2002"/>
    <s v=""/>
    <n v="6.8499999999999091"/>
    <n v="5.9554860024342796E-3"/>
    <x v="0"/>
    <n v="6.5999999999999091"/>
    <n v="5.7368855665173701E-3"/>
    <x v="1"/>
  </r>
  <r>
    <d v="2002-03-12T00:00:00"/>
    <n v="1167.8499999999999"/>
    <n v="1171.2"/>
    <n v="1144.3"/>
    <n v="1150.45"/>
    <n v="50380999"/>
    <n v="1656.58"/>
    <x v="18"/>
    <x v="8"/>
    <s v="Tue"/>
    <s v="Mar-2002"/>
    <s v=""/>
    <n v="-17.399999999999864"/>
    <n v="-1.4899173695251844E-2"/>
    <x v="2"/>
    <n v="-17.399999999999864"/>
    <n v="-1.4899173695251844E-2"/>
    <x v="0"/>
  </r>
  <r>
    <d v="2002-03-11T00:00:00"/>
    <n v="1187.5"/>
    <n v="1192.75"/>
    <n v="1164.55"/>
    <n v="1167.8499999999999"/>
    <n v="50588345"/>
    <n v="1743.51"/>
    <x v="18"/>
    <x v="8"/>
    <s v="Mon"/>
    <s v="Mar-2002"/>
    <s v=""/>
    <n v="-19.650000000000091"/>
    <n v="-1.654736842105271E-2"/>
    <x v="2"/>
    <n v="-19.800000000000182"/>
    <n v="-1.6671578326948325E-2"/>
    <x v="0"/>
  </r>
  <r>
    <d v="2002-03-08T00:00:00"/>
    <n v="1193.5999999999999"/>
    <n v="1199.5999999999999"/>
    <n v="1182.55"/>
    <n v="1187.6500000000001"/>
    <n v="50281539"/>
    <n v="1845.85"/>
    <x v="18"/>
    <x v="8"/>
    <s v="Fri"/>
    <s v="Mar-2002"/>
    <s v=""/>
    <n v="-5.9499999999998181"/>
    <n v="-4.9849195710454245E-3"/>
    <x v="0"/>
    <n v="-5.3999999999998636"/>
    <n v="-4.5262143246300353E-3"/>
    <x v="1"/>
  </r>
  <r>
    <d v="2002-03-07T00:00:00"/>
    <n v="1173.5999999999999"/>
    <n v="1195.2"/>
    <n v="1173.5999999999999"/>
    <n v="1193.05"/>
    <n v="50206347"/>
    <n v="1752.93"/>
    <x v="18"/>
    <x v="8"/>
    <s v="Thu"/>
    <s v="Mar-2002"/>
    <s v="Expiry"/>
    <n v="19.450000000000045"/>
    <n v="1.6572937968643529E-2"/>
    <x v="2"/>
    <n v="20.450000000000045"/>
    <n v="1.7439877195974798E-2"/>
    <x v="0"/>
  </r>
  <r>
    <d v="2002-03-06T00:00:00"/>
    <n v="1176.55"/>
    <n v="1182.6500000000001"/>
    <n v="1162.75"/>
    <n v="1172.5999999999999"/>
    <n v="61487666"/>
    <n v="1648.34"/>
    <x v="18"/>
    <x v="8"/>
    <s v="Wed"/>
    <s v="Mar-2002"/>
    <s v=""/>
    <n v="-3.9500000000000455"/>
    <n v="-3.3572733840466157E-3"/>
    <x v="0"/>
    <n v="-5.9000000000000909"/>
    <n v="-5.0063640220620207E-3"/>
    <x v="1"/>
  </r>
  <r>
    <d v="2002-03-05T00:00:00"/>
    <n v="1176.4000000000001"/>
    <n v="1193.0999999999999"/>
    <n v="1175.1500000000001"/>
    <n v="1178.5"/>
    <n v="63428456"/>
    <n v="1837.13"/>
    <x v="18"/>
    <x v="8"/>
    <s v="Tue"/>
    <s v="Mar-2002"/>
    <s v=""/>
    <n v="2.0999999999999091"/>
    <n v="1.7851071064263081E-3"/>
    <x v="0"/>
    <n v="1.1500000000000909"/>
    <n v="9.767698645263439E-4"/>
    <x v="1"/>
  </r>
  <r>
    <d v="2002-03-04T00:00:00"/>
    <n v="1178.45"/>
    <n v="1201.0999999999999"/>
    <n v="1172.3"/>
    <n v="1177.3499999999999"/>
    <n v="74298964"/>
    <n v="1806.94"/>
    <x v="18"/>
    <x v="8"/>
    <s v="Mon"/>
    <s v="Mar-2002"/>
    <s v=""/>
    <n v="-1.1000000000001364"/>
    <n v="-9.3342950485819198E-4"/>
    <x v="0"/>
    <n v="-0.65000000000009095"/>
    <n v="-5.517826825128106E-4"/>
    <x v="1"/>
  </r>
  <r>
    <d v="2002-03-01T00:00:00"/>
    <n v="1142.05"/>
    <n v="1181.25"/>
    <n v="1135.45"/>
    <n v="1178"/>
    <n v="68816352"/>
    <n v="1732.19"/>
    <x v="18"/>
    <x v="8"/>
    <s v="Fri"/>
    <s v="Mar-2002"/>
    <s v=""/>
    <n v="35.950000000000045"/>
    <n v="3.1478481677684904E-2"/>
    <x v="3"/>
    <n v="35.950000000000045"/>
    <n v="3.1478481677684904E-2"/>
    <x v="3"/>
  </r>
  <r>
    <d v="2002-02-28T00:00:00"/>
    <n v="1189.5999999999999"/>
    <n v="1197"/>
    <n v="1135.2"/>
    <n v="1142.05"/>
    <n v="104258064"/>
    <n v="2671.53"/>
    <x v="18"/>
    <x v="9"/>
    <s v="Thu"/>
    <s v="Feb-2002"/>
    <s v="Expiry"/>
    <n v="-47.549999999999955"/>
    <n v="-3.9971418964357734E-2"/>
    <x v="3"/>
    <n v="-47.150000000000091"/>
    <n v="-3.9648503195425573E-2"/>
    <x v="3"/>
  </r>
  <r>
    <d v="2002-02-27T00:00:00"/>
    <n v="1190.1500000000001"/>
    <n v="1205.95"/>
    <n v="1180"/>
    <n v="1189.2"/>
    <n v="76052450"/>
    <n v="2018.96"/>
    <x v="18"/>
    <x v="9"/>
    <s v="Wed"/>
    <s v="Feb-2002"/>
    <s v=""/>
    <n v="-0.95000000000004547"/>
    <n v="-7.982187119271062E-4"/>
    <x v="0"/>
    <n v="-0.20000000000004547"/>
    <n v="-1.6815200941655074E-4"/>
    <x v="1"/>
  </r>
  <r>
    <d v="2002-02-26T00:00:00"/>
    <n v="1165.75"/>
    <n v="1192.6500000000001"/>
    <n v="1165.75"/>
    <n v="1189.4000000000001"/>
    <n v="66999666"/>
    <n v="1742.18"/>
    <x v="18"/>
    <x v="9"/>
    <s v="Tue"/>
    <s v="Feb-2002"/>
    <s v=""/>
    <n v="23.650000000000091"/>
    <n v="2.0287368646793986E-2"/>
    <x v="1"/>
    <n v="23.950000000000045"/>
    <n v="2.0550002145094209E-2"/>
    <x v="2"/>
  </r>
  <r>
    <d v="2002-02-25T00:00:00"/>
    <n v="1163.6500000000001"/>
    <n v="1167.5999999999999"/>
    <n v="1155.45"/>
    <n v="1165.45"/>
    <n v="51745981"/>
    <n v="1276"/>
    <x v="18"/>
    <x v="9"/>
    <s v="Mon"/>
    <s v="Feb-2002"/>
    <s v=""/>
    <n v="1.7999999999999545"/>
    <n v="1.546856872770983E-3"/>
    <x v="0"/>
    <n v="1.9500000000000455"/>
    <n v="1.6759776536313239E-3"/>
    <x v="1"/>
  </r>
  <r>
    <d v="2002-02-22T00:00:00"/>
    <n v="1149.8499999999999"/>
    <n v="1165.7"/>
    <n v="1145.5"/>
    <n v="1163.5"/>
    <n v="53387825"/>
    <n v="1317.89"/>
    <x v="18"/>
    <x v="9"/>
    <s v="Fri"/>
    <s v="Feb-2002"/>
    <s v=""/>
    <n v="13.650000000000091"/>
    <n v="1.1871113623516191E-2"/>
    <x v="2"/>
    <n v="13.650000000000091"/>
    <n v="1.1871113623516191E-2"/>
    <x v="0"/>
  </r>
  <r>
    <d v="2002-02-21T00:00:00"/>
    <n v="1146.05"/>
    <n v="1158.05"/>
    <n v="1146.05"/>
    <n v="1149.8499999999999"/>
    <n v="34460898"/>
    <n v="934.29"/>
    <x v="18"/>
    <x v="9"/>
    <s v="Thu"/>
    <s v="Feb-2002"/>
    <s v="Expiry"/>
    <n v="3.7999999999999545"/>
    <n v="3.3157366607041183E-3"/>
    <x v="0"/>
    <n v="3.8999999999998636"/>
    <n v="3.4032898468518377E-3"/>
    <x v="1"/>
  </r>
  <r>
    <d v="2002-02-20T00:00:00"/>
    <n v="1158.45"/>
    <n v="1158.45"/>
    <n v="1134.6500000000001"/>
    <n v="1145.95"/>
    <n v="49629349"/>
    <n v="1229.68"/>
    <x v="18"/>
    <x v="9"/>
    <s v="Wed"/>
    <s v="Feb-2002"/>
    <s v=""/>
    <n v="-12.5"/>
    <n v="-1.0790280115671803E-2"/>
    <x v="2"/>
    <n v="-12.950000000000045"/>
    <n v="-1.1174389507291436E-2"/>
    <x v="0"/>
  </r>
  <r>
    <d v="2002-02-19T00:00:00"/>
    <n v="1172.8499999999999"/>
    <n v="1178.0999999999999"/>
    <n v="1155.0999999999999"/>
    <n v="1158.9000000000001"/>
    <n v="59280466"/>
    <n v="1555.36"/>
    <x v="18"/>
    <x v="9"/>
    <s v="Tue"/>
    <s v="Feb-2002"/>
    <s v=""/>
    <n v="-13.949999999999818"/>
    <n v="-1.1894104105384166E-2"/>
    <x v="2"/>
    <n v="-13.949999999999818"/>
    <n v="-1.1894104105384166E-2"/>
    <x v="0"/>
  </r>
  <r>
    <d v="2002-02-18T00:00:00"/>
    <n v="1159.8499999999999"/>
    <n v="1177.05"/>
    <n v="1156.7"/>
    <n v="1172.8499999999999"/>
    <n v="59695028"/>
    <n v="1480.5"/>
    <x v="18"/>
    <x v="9"/>
    <s v="Mon"/>
    <s v="Feb-2002"/>
    <s v=""/>
    <n v="13"/>
    <n v="1.1208345906798294E-2"/>
    <x v="2"/>
    <n v="12.899999999999864"/>
    <n v="1.112116901590574E-2"/>
    <x v="0"/>
  </r>
  <r>
    <d v="2002-02-15T00:00:00"/>
    <n v="1150.6500000000001"/>
    <n v="1164.0999999999999"/>
    <n v="1150.3"/>
    <n v="1159.95"/>
    <n v="67681171"/>
    <n v="1569.86"/>
    <x v="18"/>
    <x v="9"/>
    <s v="Fri"/>
    <s v="Feb-2002"/>
    <s v=""/>
    <n v="9.2999999999999545"/>
    <n v="8.0823882153564976E-3"/>
    <x v="0"/>
    <n v="9.9500000000000455"/>
    <n v="8.6521739130435184E-3"/>
    <x v="1"/>
  </r>
  <r>
    <d v="2002-02-14T00:00:00"/>
    <n v="1135.5"/>
    <n v="1151.6500000000001"/>
    <n v="1133.8499999999999"/>
    <n v="1150"/>
    <n v="60597908"/>
    <n v="1387.05"/>
    <x v="18"/>
    <x v="9"/>
    <s v="Thu"/>
    <s v="Feb-2002"/>
    <s v="Expiry"/>
    <n v="14.5"/>
    <n v="1.2769704975781594E-2"/>
    <x v="2"/>
    <n v="14.900000000000091"/>
    <n v="1.3126596775614565E-2"/>
    <x v="0"/>
  </r>
  <r>
    <d v="2002-02-13T00:00:00"/>
    <n v="1129.8"/>
    <n v="1142.3"/>
    <n v="1129.5999999999999"/>
    <n v="1135.0999999999999"/>
    <n v="55749416"/>
    <n v="1591.08"/>
    <x v="18"/>
    <x v="9"/>
    <s v="Wed"/>
    <s v="Feb-2002"/>
    <s v=""/>
    <n v="5.2999999999999545"/>
    <n v="4.6910957691626435E-3"/>
    <x v="0"/>
    <n v="5.5999999999999091"/>
    <n v="4.9579459938024874E-3"/>
    <x v="1"/>
  </r>
  <r>
    <d v="2002-02-12T00:00:00"/>
    <n v="1131.95"/>
    <n v="1143.3"/>
    <n v="1125.55"/>
    <n v="1129.5"/>
    <n v="59329834"/>
    <n v="1569.26"/>
    <x v="18"/>
    <x v="9"/>
    <s v="Tue"/>
    <s v="Feb-2002"/>
    <s v=""/>
    <n v="-2.4500000000000455"/>
    <n v="-2.1644065550598924E-3"/>
    <x v="0"/>
    <n v="-2.0499999999999545"/>
    <n v="-1.8116742521319912E-3"/>
    <x v="1"/>
  </r>
  <r>
    <d v="2002-02-11T00:00:00"/>
    <n v="1124.8499999999999"/>
    <n v="1144.1500000000001"/>
    <n v="1124.8499999999999"/>
    <n v="1131.55"/>
    <n v="61164119"/>
    <n v="1679.05"/>
    <x v="18"/>
    <x v="9"/>
    <s v="Mon"/>
    <s v="Feb-2002"/>
    <s v=""/>
    <n v="6.7000000000000455"/>
    <n v="5.9563497355203327E-3"/>
    <x v="0"/>
    <n v="7.7999999999999545"/>
    <n v="6.9410456062291032E-3"/>
    <x v="1"/>
  </r>
  <r>
    <d v="2002-02-08T00:00:00"/>
    <n v="1112.8"/>
    <n v="1131.8499999999999"/>
    <n v="1104.45"/>
    <n v="1123.75"/>
    <n v="73014449"/>
    <n v="2153.2600000000002"/>
    <x v="18"/>
    <x v="9"/>
    <s v="Fri"/>
    <s v="Feb-2002"/>
    <s v=""/>
    <n v="10.950000000000045"/>
    <n v="9.8400431344356984E-3"/>
    <x v="0"/>
    <n v="13.299999999999955"/>
    <n v="1.1977126390202129E-2"/>
    <x v="0"/>
  </r>
  <r>
    <d v="2002-02-07T00:00:00"/>
    <n v="1114.8499999999999"/>
    <n v="1130.95"/>
    <n v="1104.3"/>
    <n v="1110.45"/>
    <n v="93831069"/>
    <n v="2651.59"/>
    <x v="18"/>
    <x v="9"/>
    <s v="Thu"/>
    <s v="Feb-2002"/>
    <s v="Expiry"/>
    <n v="-4.3999999999998636"/>
    <n v="-3.9467192895904059E-3"/>
    <x v="0"/>
    <n v="-2.6499999999998636"/>
    <n v="-2.3807384781240355E-3"/>
    <x v="1"/>
  </r>
  <r>
    <d v="2002-02-06T00:00:00"/>
    <n v="1074.4000000000001"/>
    <n v="1117.0999999999999"/>
    <n v="1074"/>
    <n v="1113.0999999999999"/>
    <n v="73870009"/>
    <n v="1911.33"/>
    <x v="18"/>
    <x v="9"/>
    <s v="Wed"/>
    <s v="Feb-2002"/>
    <s v=""/>
    <n v="38.699999999999818"/>
    <n v="3.6020104244229162E-2"/>
    <x v="3"/>
    <n v="38.849999999999909"/>
    <n v="3.6164766115894725E-2"/>
    <x v="3"/>
  </r>
  <r>
    <d v="2002-02-05T00:00:00"/>
    <n v="1076.25"/>
    <n v="1081.2"/>
    <n v="1069.4000000000001"/>
    <n v="1074.25"/>
    <n v="68534066"/>
    <n v="1595.08"/>
    <x v="18"/>
    <x v="9"/>
    <s v="Tue"/>
    <s v="Feb-2002"/>
    <s v=""/>
    <n v="-2"/>
    <n v="-1.8583042973286876E-3"/>
    <x v="0"/>
    <n v="-2.6500000000000909"/>
    <n v="-2.4607670164361506E-3"/>
    <x v="1"/>
  </r>
  <r>
    <d v="2002-02-04T00:00:00"/>
    <n v="1083.05"/>
    <n v="1086.95"/>
    <n v="1074.1500000000001"/>
    <n v="1076.9000000000001"/>
    <n v="57892596"/>
    <n v="1400.92"/>
    <x v="18"/>
    <x v="9"/>
    <s v="Mon"/>
    <s v="Feb-2002"/>
    <s v=""/>
    <n v="-6.1499999999998636"/>
    <n v="-5.6784081990673228E-3"/>
    <x v="0"/>
    <n v="-4.75"/>
    <n v="-4.3914390052235009E-3"/>
    <x v="1"/>
  </r>
  <r>
    <d v="2002-02-01T00:00:00"/>
    <n v="1076.95"/>
    <n v="1088.05"/>
    <n v="1076.95"/>
    <n v="1081.6500000000001"/>
    <n v="58399504"/>
    <n v="1616.41"/>
    <x v="18"/>
    <x v="9"/>
    <s v="Fri"/>
    <s v="Feb-2002"/>
    <s v=""/>
    <n v="4.7000000000000455"/>
    <n v="4.36417660987051E-3"/>
    <x v="0"/>
    <n v="6.25"/>
    <n v="5.8117909615026959E-3"/>
    <x v="1"/>
  </r>
  <r>
    <d v="2002-01-31T00:00:00"/>
    <n v="1067.6500000000001"/>
    <n v="1082"/>
    <n v="1067.6500000000001"/>
    <n v="1075.4000000000001"/>
    <n v="66028228"/>
    <n v="1997.32"/>
    <x v="18"/>
    <x v="10"/>
    <s v="Thu"/>
    <s v="Jan-2002"/>
    <s v="Expiry"/>
    <n v="7.75"/>
    <n v="7.2589331709829999E-3"/>
    <x v="0"/>
    <n v="7.9500000000000455"/>
    <n v="7.4476556278983046E-3"/>
    <x v="1"/>
  </r>
  <r>
    <d v="2002-01-30T00:00:00"/>
    <n v="1072.8499999999999"/>
    <n v="1072.8499999999999"/>
    <n v="1058.8"/>
    <n v="1067.45"/>
    <n v="50687169"/>
    <n v="1458.15"/>
    <x v="18"/>
    <x v="10"/>
    <s v="Wed"/>
    <s v="Jan-2002"/>
    <s v=""/>
    <n v="-5.3999999999998636"/>
    <n v="-5.0333224588711041E-3"/>
    <x v="0"/>
    <n v="-4.2000000000000455"/>
    <n v="-3.9191900340596695E-3"/>
    <x v="1"/>
  </r>
  <r>
    <d v="2002-01-29T00:00:00"/>
    <n v="1071.3499999999999"/>
    <n v="1076.45"/>
    <n v="1068.8499999999999"/>
    <n v="1071.6500000000001"/>
    <n v="58946386"/>
    <n v="1775.15"/>
    <x v="18"/>
    <x v="10"/>
    <s v="Tue"/>
    <s v="Jan-2002"/>
    <s v=""/>
    <n v="0.3000000000001819"/>
    <n v="2.8002053483939133E-4"/>
    <x v="0"/>
    <n v="0.3000000000001819"/>
    <n v="2.8002053483939133E-4"/>
    <x v="1"/>
  </r>
  <r>
    <d v="2002-01-28T00:00:00"/>
    <n v="1083.25"/>
    <n v="1088.75"/>
    <n v="1068.7"/>
    <n v="1071.3499999999999"/>
    <n v="49771696"/>
    <n v="1473.84"/>
    <x v="18"/>
    <x v="10"/>
    <s v="Mon"/>
    <s v="Jan-2002"/>
    <s v=""/>
    <n v="-11.900000000000091"/>
    <n v="-1.0985460420032395E-2"/>
    <x v="2"/>
    <n v="-8.75"/>
    <n v="-8.1011017498379793E-3"/>
    <x v="1"/>
  </r>
  <r>
    <d v="2002-01-25T00:00:00"/>
    <n v="1085.8499999999999"/>
    <n v="1089.7"/>
    <n v="1077"/>
    <n v="1080.0999999999999"/>
    <n v="59839751"/>
    <n v="1857.72"/>
    <x v="18"/>
    <x v="10"/>
    <s v="Fri"/>
    <s v="Jan-2002"/>
    <s v=""/>
    <n v="-5.75"/>
    <n v="-5.2953907077404805E-3"/>
    <x v="0"/>
    <n v="-5.2000000000000455"/>
    <n v="-4.7913019441629462E-3"/>
    <x v="1"/>
  </r>
  <r>
    <d v="2002-01-24T00:00:00"/>
    <n v="1089.5999999999999"/>
    <n v="1098.5999999999999"/>
    <n v="1081.7"/>
    <n v="1085.3"/>
    <n v="47718204"/>
    <n v="1359.92"/>
    <x v="18"/>
    <x v="10"/>
    <s v="Thu"/>
    <s v="Jan-2002"/>
    <s v="Expiry"/>
    <n v="-4.2999999999999545"/>
    <n v="-3.9464023494860086E-3"/>
    <x v="0"/>
    <n v="-4.1000000000001364"/>
    <n v="-3.7635395630623608E-3"/>
    <x v="1"/>
  </r>
  <r>
    <d v="2002-01-23T00:00:00"/>
    <n v="1092.8499999999999"/>
    <n v="1096.95"/>
    <n v="1087.5"/>
    <n v="1089.4000000000001"/>
    <n v="53732790"/>
    <n v="1536.95"/>
    <x v="18"/>
    <x v="10"/>
    <s v="Wed"/>
    <s v="Jan-2002"/>
    <s v=""/>
    <n v="-3.4499999999998181"/>
    <n v="-3.1568833783225678E-3"/>
    <x v="0"/>
    <n v="-3.4499999999998181"/>
    <n v="-3.1568833783225678E-3"/>
    <x v="1"/>
  </r>
  <r>
    <d v="2002-01-22T00:00:00"/>
    <n v="1091.3499999999999"/>
    <n v="1099"/>
    <n v="1090"/>
    <n v="1092.8499999999999"/>
    <n v="55745783"/>
    <n v="1721.96"/>
    <x v="18"/>
    <x v="10"/>
    <s v="Tue"/>
    <s v="Jan-2002"/>
    <s v=""/>
    <n v="1.5"/>
    <n v="1.3744444953497962E-3"/>
    <x v="0"/>
    <n v="1.5"/>
    <n v="1.3744444953497962E-3"/>
    <x v="1"/>
  </r>
  <r>
    <d v="2002-01-21T00:00:00"/>
    <n v="1093.25"/>
    <n v="1099.8"/>
    <n v="1082.6500000000001"/>
    <n v="1091.3499999999999"/>
    <n v="64348299"/>
    <n v="2078.7399999999998"/>
    <x v="18"/>
    <x v="10"/>
    <s v="Mon"/>
    <s v="Jan-2002"/>
    <s v=""/>
    <n v="-1.9000000000000909"/>
    <n v="-1.7379373427853565E-3"/>
    <x v="0"/>
    <n v="-1.8000000000001819"/>
    <n v="-1.6466175730688211E-3"/>
    <x v="1"/>
  </r>
  <r>
    <d v="2002-01-18T00:00:00"/>
    <n v="1109.55"/>
    <n v="1121.75"/>
    <n v="1089.05"/>
    <n v="1093.1500000000001"/>
    <n v="84626074"/>
    <n v="2710.84"/>
    <x v="18"/>
    <x v="10"/>
    <s v="Fri"/>
    <s v="Jan-2002"/>
    <s v=""/>
    <n v="-16.399999999999864"/>
    <n v="-1.478076697760341E-2"/>
    <x v="2"/>
    <n v="-16.049999999999955"/>
    <n v="-1.4469888207717232E-2"/>
    <x v="0"/>
  </r>
  <r>
    <d v="2002-01-17T00:00:00"/>
    <n v="1090.25"/>
    <n v="1116.05"/>
    <n v="1078.95"/>
    <n v="1109.2"/>
    <n v="83524489"/>
    <n v="2598.7600000000002"/>
    <x v="18"/>
    <x v="10"/>
    <s v="Thu"/>
    <s v="Jan-2002"/>
    <s v="Expiry"/>
    <n v="18.950000000000045"/>
    <n v="1.7381334556294471E-2"/>
    <x v="2"/>
    <n v="18.900000000000091"/>
    <n v="1.7334678528845356E-2"/>
    <x v="0"/>
  </r>
  <r>
    <d v="2002-01-16T00:00:00"/>
    <n v="1094.1500000000001"/>
    <n v="1104.8"/>
    <n v="1085.3"/>
    <n v="1090.3"/>
    <n v="59753435"/>
    <n v="1845.23"/>
    <x v="18"/>
    <x v="10"/>
    <s v="Wed"/>
    <s v="Jan-2002"/>
    <s v=""/>
    <n v="-3.8500000000001364"/>
    <n v="-3.5187131563315234E-3"/>
    <x v="0"/>
    <n v="-3.8500000000001364"/>
    <n v="-3.5187131563315234E-3"/>
    <x v="1"/>
  </r>
  <r>
    <d v="2002-01-15T00:00:00"/>
    <n v="1109.45"/>
    <n v="1112.5999999999999"/>
    <n v="1090.2"/>
    <n v="1094.1500000000001"/>
    <n v="55221142"/>
    <n v="1570.92"/>
    <x v="18"/>
    <x v="10"/>
    <s v="Tue"/>
    <s v="Jan-2002"/>
    <s v=""/>
    <n v="-15.299999999999955"/>
    <n v="-1.3790616972373658E-2"/>
    <x v="2"/>
    <n v="-15.649999999999864"/>
    <n v="-1.4101639935123323E-2"/>
    <x v="0"/>
  </r>
  <r>
    <d v="2002-01-14T00:00:00"/>
    <n v="1089.45"/>
    <n v="1118.5"/>
    <n v="1089.45"/>
    <n v="1109.8"/>
    <n v="60424974"/>
    <n v="1789.75"/>
    <x v="18"/>
    <x v="10"/>
    <s v="Mon"/>
    <s v="Jan-2002"/>
    <s v=""/>
    <n v="20.349999999999909"/>
    <n v="1.8679150029831483E-2"/>
    <x v="2"/>
    <n v="21.25"/>
    <n v="1.9521381654494512E-2"/>
    <x v="0"/>
  </r>
  <r>
    <d v="2002-01-11T00:00:00"/>
    <n v="1098.1500000000001"/>
    <n v="1105.9000000000001"/>
    <n v="1073.45"/>
    <n v="1088.55"/>
    <n v="71147237"/>
    <n v="2173.36"/>
    <x v="18"/>
    <x v="10"/>
    <s v="Fri"/>
    <s v="Jan-2002"/>
    <s v=""/>
    <n v="-9.6000000000001364"/>
    <n v="-8.74197514000832E-3"/>
    <x v="0"/>
    <n v="-9.6500000000000909"/>
    <n v="-8.7871061737389271E-3"/>
    <x v="1"/>
  </r>
  <r>
    <d v="2002-01-10T00:00:00"/>
    <n v="1098.8"/>
    <n v="1105.3499999999999"/>
    <n v="1093.5999999999999"/>
    <n v="1098.2"/>
    <n v="68965273"/>
    <n v="2360.41"/>
    <x v="18"/>
    <x v="10"/>
    <s v="Thu"/>
    <s v="Jan-2002"/>
    <s v="Expiry"/>
    <n v="-0.59999999999990905"/>
    <n v="-5.460502366216864E-4"/>
    <x v="0"/>
    <n v="-4.5999999999999091"/>
    <n v="-4.1712005803408682E-3"/>
    <x v="1"/>
  </r>
  <r>
    <d v="2002-01-09T00:00:00"/>
    <n v="1110"/>
    <n v="1119.4000000000001"/>
    <n v="1098.7"/>
    <n v="1102.8"/>
    <n v="74868151"/>
    <n v="2201.9699999999998"/>
    <x v="18"/>
    <x v="10"/>
    <s v="Wed"/>
    <s v="Jan-2002"/>
    <s v=""/>
    <n v="-7.2000000000000455"/>
    <n v="-6.4864864864865278E-3"/>
    <x v="0"/>
    <n v="-7.1000000000001364"/>
    <n v="-6.3969727002433875E-3"/>
    <x v="1"/>
  </r>
  <r>
    <d v="2002-01-08T00:00:00"/>
    <n v="1100.55"/>
    <n v="1114.55"/>
    <n v="1097.9000000000001"/>
    <n v="1109.9000000000001"/>
    <n v="67831569"/>
    <n v="2138.41"/>
    <x v="18"/>
    <x v="10"/>
    <s v="Tue"/>
    <s v="Jan-2002"/>
    <s v=""/>
    <n v="9.3500000000001364"/>
    <n v="8.4957521239381554E-3"/>
    <x v="0"/>
    <n v="9.75"/>
    <n v="8.8624278507476242E-3"/>
    <x v="1"/>
  </r>
  <r>
    <d v="2002-01-07T00:00:00"/>
    <n v="1093.05"/>
    <n v="1111.55"/>
    <n v="1093.05"/>
    <n v="1100.1500000000001"/>
    <n v="61389127"/>
    <n v="1703.56"/>
    <x v="18"/>
    <x v="10"/>
    <s v="Mon"/>
    <s v="Jan-2002"/>
    <s v=""/>
    <n v="7.1000000000001364"/>
    <n v="6.4955857463063326E-3"/>
    <x v="0"/>
    <n v="3.9500000000000455"/>
    <n v="3.603357051632955E-3"/>
    <x v="1"/>
  </r>
  <r>
    <d v="2002-01-04T00:00:00"/>
    <n v="1072.4000000000001"/>
    <n v="1099.25"/>
    <n v="1072.4000000000001"/>
    <n v="1096.2"/>
    <n v="74407831"/>
    <n v="1934.64"/>
    <x v="18"/>
    <x v="10"/>
    <s v="Fri"/>
    <s v="Jan-2002"/>
    <s v=""/>
    <n v="23.799999999999955"/>
    <n v="2.2193211488250607E-2"/>
    <x v="1"/>
    <n v="23.950000000000045"/>
    <n v="2.2336208906505055E-2"/>
    <x v="2"/>
  </r>
  <r>
    <d v="2002-01-03T00:00:00"/>
    <n v="1063.45"/>
    <n v="1074.8499999999999"/>
    <n v="1062.9000000000001"/>
    <n v="1072.25"/>
    <n v="61870889"/>
    <n v="1744.94"/>
    <x v="18"/>
    <x v="10"/>
    <s v="Thu"/>
    <s v="Jan-2002"/>
    <s v="Expiry"/>
    <n v="8.7999999999999545"/>
    <n v="8.2749541586345891E-3"/>
    <x v="0"/>
    <n v="11.5"/>
    <n v="1.0841385811925524E-2"/>
    <x v="0"/>
  </r>
  <r>
    <d v="2002-01-02T00:00:00"/>
    <n v="1054.95"/>
    <n v="1065.25"/>
    <n v="1054.0999999999999"/>
    <n v="1060.75"/>
    <n v="49608297"/>
    <n v="1396.19"/>
    <x v="18"/>
    <x v="10"/>
    <s v="Wed"/>
    <s v="Jan-2002"/>
    <s v=""/>
    <n v="5.7999999999999545"/>
    <n v="5.4978908953030514E-3"/>
    <x v="0"/>
    <n v="5.4500000000000455"/>
    <n v="5.1644082251492904E-3"/>
    <x v="1"/>
  </r>
  <r>
    <d v="2002-01-01T00:00:00"/>
    <n v="1058.8499999999999"/>
    <n v="1071.1500000000001"/>
    <n v="1052.05"/>
    <n v="1055.3"/>
    <n v="43951938"/>
    <n v="1316.25"/>
    <x v="18"/>
    <x v="10"/>
    <s v="Tue"/>
    <s v="Jan-2002"/>
    <s v=""/>
    <n v="-3.5499999999999545"/>
    <n v="-3.3526939604287243E-3"/>
    <x v="0"/>
    <n v="-3.75"/>
    <n v="-3.540909305509655E-3"/>
    <x v="1"/>
  </r>
  <r>
    <d v="2001-12-31T00:00:00"/>
    <n v="1033.9000000000001"/>
    <n v="1062.3"/>
    <n v="1033.9000000000001"/>
    <n v="1059.05"/>
    <n v="53151737"/>
    <n v="1410.98"/>
    <x v="19"/>
    <x v="11"/>
    <s v="Mon"/>
    <s v="Dec-2001"/>
    <s v=""/>
    <n v="25.149999999999864"/>
    <n v="2.4325369958409771E-2"/>
    <x v="1"/>
    <n v="25.25"/>
    <n v="2.4424453472625268E-2"/>
    <x v="2"/>
  </r>
  <r>
    <d v="2001-12-28T00:00:00"/>
    <n v="1019.9"/>
    <n v="1036.3499999999999"/>
    <n v="1010.45"/>
    <n v="1033.8"/>
    <n v="56360665"/>
    <n v="1451.51"/>
    <x v="19"/>
    <x v="11"/>
    <s v="Fri"/>
    <s v="Dec-2001"/>
    <s v=""/>
    <n v="13.899999999999977"/>
    <n v="1.3628787135993702E-2"/>
    <x v="2"/>
    <n v="13.799999999999955"/>
    <n v="1.3529411764705838E-2"/>
    <x v="0"/>
  </r>
  <r>
    <d v="2001-12-27T00:00:00"/>
    <n v="1033.8499999999999"/>
    <n v="1037.7"/>
    <n v="1017.35"/>
    <n v="1020"/>
    <n v="60268297"/>
    <n v="1182.6300000000001"/>
    <x v="19"/>
    <x v="11"/>
    <s v="Thu"/>
    <s v="Dec-2001"/>
    <s v="Expiry"/>
    <n v="-13.849999999999909"/>
    <n v="-1.3396527542680186E-2"/>
    <x v="2"/>
    <n v="-14.25"/>
    <n v="-1.3778100072516316E-2"/>
    <x v="0"/>
  </r>
  <r>
    <d v="2001-12-26T00:00:00"/>
    <n v="1048.9000000000001"/>
    <n v="1058.3"/>
    <n v="1030.5"/>
    <n v="1034.25"/>
    <n v="42610311"/>
    <n v="978.87"/>
    <x v="19"/>
    <x v="11"/>
    <s v="Wed"/>
    <s v="Dec-2001"/>
    <s v=""/>
    <n v="-14.650000000000091"/>
    <n v="-1.3967013061302403E-2"/>
    <x v="2"/>
    <n v="-14.25"/>
    <n v="-1.3590844062947067E-2"/>
    <x v="0"/>
  </r>
  <r>
    <d v="2001-12-24T00:00:00"/>
    <n v="1051"/>
    <n v="1055"/>
    <n v="1032.5999999999999"/>
    <n v="1048.5"/>
    <n v="41895503"/>
    <n v="966.19"/>
    <x v="19"/>
    <x v="11"/>
    <s v="Mon"/>
    <s v="Dec-2001"/>
    <s v=""/>
    <n v="-2.5"/>
    <n v="-2.3786869647954329E-3"/>
    <x v="0"/>
    <n v="-2.3499999999999091"/>
    <n v="-2.2362849122138356E-3"/>
    <x v="1"/>
  </r>
  <r>
    <d v="2001-12-21T00:00:00"/>
    <n v="1061.8"/>
    <n v="1061.8"/>
    <n v="1043.6500000000001"/>
    <n v="1050.8499999999999"/>
    <n v="47173980"/>
    <n v="1202.6500000000001"/>
    <x v="19"/>
    <x v="11"/>
    <s v="Fri"/>
    <s v="Dec-2001"/>
    <s v=""/>
    <n v="-10.950000000000045"/>
    <n v="-1.0312676586927902E-2"/>
    <x v="2"/>
    <n v="-11.150000000000091"/>
    <n v="-1.0499058380414398E-2"/>
    <x v="0"/>
  </r>
  <r>
    <d v="2001-12-20T00:00:00"/>
    <n v="1060.45"/>
    <n v="1064.8"/>
    <n v="1047.5"/>
    <n v="1062"/>
    <n v="55791413"/>
    <n v="1495.95"/>
    <x v="19"/>
    <x v="11"/>
    <s v="Thu"/>
    <s v="Dec-2001"/>
    <s v="Expiry"/>
    <n v="1.5499999999999545"/>
    <n v="1.461643641850115E-3"/>
    <x v="0"/>
    <n v="1.25"/>
    <n v="1.1784115012962526E-3"/>
    <x v="1"/>
  </r>
  <r>
    <d v="2001-12-19T00:00:00"/>
    <n v="1082.5"/>
    <n v="1086.3499999999999"/>
    <n v="1057.0999999999999"/>
    <n v="1060.75"/>
    <n v="49991317"/>
    <n v="1307.76"/>
    <x v="19"/>
    <x v="11"/>
    <s v="Wed"/>
    <s v="Dec-2001"/>
    <s v=""/>
    <n v="-21.75"/>
    <n v="-2.0092378752886837E-2"/>
    <x v="1"/>
    <n v="-21.549999999999955"/>
    <n v="-1.991130000923954E-2"/>
    <x v="0"/>
  </r>
  <r>
    <d v="2001-12-18T00:00:00"/>
    <n v="1089.9000000000001"/>
    <n v="1098"/>
    <n v="1071.3499999999999"/>
    <n v="1082.3"/>
    <n v="47044326"/>
    <n v="1225.74"/>
    <x v="19"/>
    <x v="11"/>
    <s v="Tue"/>
    <s v="Dec-2001"/>
    <s v=""/>
    <n v="-7.6000000000001364"/>
    <n v="-6.9731167997065194E-3"/>
    <x v="0"/>
    <n v="-5.5499999999999545"/>
    <n v="-5.1018063152088568E-3"/>
    <x v="1"/>
  </r>
  <r>
    <d v="2001-12-14T00:00:00"/>
    <n v="1098.6500000000001"/>
    <n v="1102.9000000000001"/>
    <n v="1082.75"/>
    <n v="1087.8499999999999"/>
    <n v="41868889"/>
    <n v="1075.6199999999999"/>
    <x v="19"/>
    <x v="11"/>
    <s v="Fri"/>
    <s v="Dec-2001"/>
    <s v=""/>
    <n v="-10.800000000000182"/>
    <n v="-9.8302462112594378E-3"/>
    <x v="0"/>
    <n v="-10.900000000000091"/>
    <n v="-9.9203640500569647E-3"/>
    <x v="1"/>
  </r>
  <r>
    <d v="2001-12-13T00:00:00"/>
    <n v="1107.75"/>
    <n v="1114.1500000000001"/>
    <n v="1069.95"/>
    <n v="1098.75"/>
    <n v="66162787"/>
    <n v="1861.9"/>
    <x v="19"/>
    <x v="11"/>
    <s v="Thu"/>
    <s v="Dec-2001"/>
    <s v="Expiry"/>
    <n v="-9"/>
    <n v="-8.124576844955992E-3"/>
    <x v="0"/>
    <n v="-8.9000000000000909"/>
    <n v="-8.0350291156954731E-3"/>
    <x v="1"/>
  </r>
  <r>
    <d v="2001-12-12T00:00:00"/>
    <n v="1110.6500000000001"/>
    <n v="1121.55"/>
    <n v="1104.75"/>
    <n v="1107.6500000000001"/>
    <n v="54115209"/>
    <n v="1545.38"/>
    <x v="19"/>
    <x v="11"/>
    <s v="Wed"/>
    <s v="Dec-2001"/>
    <s v=""/>
    <n v="-3"/>
    <n v="-2.7011209652005579E-3"/>
    <x v="0"/>
    <n v="-2.5499999999999545"/>
    <n v="-2.296883444424387E-3"/>
    <x v="1"/>
  </r>
  <r>
    <d v="2001-12-11T00:00:00"/>
    <n v="1112.1500000000001"/>
    <n v="1122.8499999999999"/>
    <n v="1107.7"/>
    <n v="1110.2"/>
    <n v="69174821"/>
    <n v="1838.51"/>
    <x v="19"/>
    <x v="11"/>
    <s v="Tue"/>
    <s v="Dec-2001"/>
    <s v=""/>
    <n v="-1.9500000000000455"/>
    <n v="-1.7533606078317181E-3"/>
    <x v="0"/>
    <n v="-5.0499999999999545"/>
    <n v="-4.5281327056713337E-3"/>
    <x v="1"/>
  </r>
  <r>
    <d v="2001-12-10T00:00:00"/>
    <n v="1112.1500000000001"/>
    <n v="1123.55"/>
    <n v="1112.1500000000001"/>
    <n v="1115.25"/>
    <n v="54626721"/>
    <n v="1362.28"/>
    <x v="19"/>
    <x v="11"/>
    <s v="Mon"/>
    <s v="Dec-2001"/>
    <s v=""/>
    <n v="3.0999999999999091"/>
    <n v="2.7873937868092514E-3"/>
    <x v="0"/>
    <n v="2.9500000000000455"/>
    <n v="2.6521621864605285E-3"/>
    <x v="1"/>
  </r>
  <r>
    <d v="2001-12-07T00:00:00"/>
    <n v="1110.9000000000001"/>
    <n v="1122.6500000000001"/>
    <n v="1109.6500000000001"/>
    <n v="1112.3"/>
    <n v="59278142"/>
    <n v="1571.3"/>
    <x v="19"/>
    <x v="11"/>
    <s v="Fri"/>
    <s v="Dec-2001"/>
    <s v=""/>
    <n v="1.3999999999998636"/>
    <n v="1.2602394454945211E-3"/>
    <x v="0"/>
    <n v="1.8499999999999091"/>
    <n v="1.6659912648024756E-3"/>
    <x v="1"/>
  </r>
  <r>
    <d v="2001-12-06T00:00:00"/>
    <n v="1105.0999999999999"/>
    <n v="1132.6500000000001"/>
    <n v="1105.0999999999999"/>
    <n v="1110.45"/>
    <n v="77041903"/>
    <n v="2338.02"/>
    <x v="19"/>
    <x v="11"/>
    <s v="Thu"/>
    <s v="Dec-2001"/>
    <s v="Expiry"/>
    <n v="5.3500000000001364"/>
    <n v="4.8411908424578201E-3"/>
    <x v="0"/>
    <n v="5.9000000000000909"/>
    <n v="5.3415418043547972E-3"/>
    <x v="1"/>
  </r>
  <r>
    <d v="2001-12-05T00:00:00"/>
    <n v="1077.95"/>
    <n v="1107.1500000000001"/>
    <n v="1077.95"/>
    <n v="1104.55"/>
    <n v="67346487"/>
    <n v="1751.36"/>
    <x v="19"/>
    <x v="11"/>
    <s v="Wed"/>
    <s v="Dec-2001"/>
    <s v=""/>
    <n v="26.599999999999909"/>
    <n v="2.4676469223989896E-2"/>
    <x v="1"/>
    <n v="26.849999999999909"/>
    <n v="2.4914169063746782E-2"/>
    <x v="2"/>
  </r>
  <r>
    <d v="2001-12-04T00:00:00"/>
    <n v="1066.05"/>
    <n v="1082.5999999999999"/>
    <n v="1065.6500000000001"/>
    <n v="1077.7"/>
    <n v="58418781"/>
    <n v="1378.54"/>
    <x v="19"/>
    <x v="11"/>
    <s v="Tue"/>
    <s v="Dec-2001"/>
    <s v=""/>
    <n v="11.650000000000091"/>
    <n v="1.092819286149814E-2"/>
    <x v="2"/>
    <n v="12.299999999999955"/>
    <n v="1.1544959639571948E-2"/>
    <x v="0"/>
  </r>
  <r>
    <d v="2001-12-03T00:00:00"/>
    <n v="1067.2"/>
    <n v="1074.5"/>
    <n v="1063.25"/>
    <n v="1065.4000000000001"/>
    <n v="53290729"/>
    <n v="1290.44"/>
    <x v="19"/>
    <x v="11"/>
    <s v="Mon"/>
    <s v="Dec-2001"/>
    <s v=""/>
    <n v="-1.7999999999999545"/>
    <n v="-1.6866566716641253E-3"/>
    <x v="0"/>
    <n v="-1.75"/>
    <n v="-1.6398819285011479E-3"/>
    <x v="1"/>
  </r>
  <r>
    <d v="2001-11-29T00:00:00"/>
    <n v="1070.3"/>
    <n v="1071"/>
    <n v="1063"/>
    <n v="1067.1500000000001"/>
    <n v="60878364"/>
    <n v="1742.1"/>
    <x v="19"/>
    <x v="0"/>
    <s v="Thu"/>
    <s v="Nov-2001"/>
    <s v="Expiry"/>
    <n v="-3.1499999999998636"/>
    <n v="-2.9431000654020962E-3"/>
    <x v="0"/>
    <n v="-3.6499999999998636"/>
    <n v="-3.4086664176315499E-3"/>
    <x v="1"/>
  </r>
  <r>
    <d v="2001-11-28T00:00:00"/>
    <n v="1076.1500000000001"/>
    <n v="1082.3"/>
    <n v="1067.6500000000001"/>
    <n v="1070.8"/>
    <n v="58924642"/>
    <n v="1528.21"/>
    <x v="19"/>
    <x v="0"/>
    <s v="Wed"/>
    <s v="Nov-2001"/>
    <s v=""/>
    <n v="-5.3500000000001364"/>
    <n v="-4.9714259164615861E-3"/>
    <x v="0"/>
    <n v="-5.25"/>
    <n v="-4.8789554388736587E-3"/>
    <x v="1"/>
  </r>
  <r>
    <d v="2001-11-27T00:00:00"/>
    <n v="1087.5999999999999"/>
    <n v="1097.5999999999999"/>
    <n v="1071.05"/>
    <n v="1076.05"/>
    <n v="67611969"/>
    <n v="1854.07"/>
    <x v="19"/>
    <x v="0"/>
    <s v="Tue"/>
    <s v="Nov-2001"/>
    <s v=""/>
    <n v="-11.549999999999955"/>
    <n v="-1.0619713129827102E-2"/>
    <x v="2"/>
    <n v="-4.5499999999999545"/>
    <n v="-4.2106237275587217E-3"/>
    <x v="1"/>
  </r>
  <r>
    <d v="2001-11-26T00:00:00"/>
    <n v="1059.25"/>
    <n v="1084.6500000000001"/>
    <n v="1059.25"/>
    <n v="1080.5999999999999"/>
    <n v="52432285"/>
    <n v="1381.43"/>
    <x v="19"/>
    <x v="0"/>
    <s v="Mon"/>
    <s v="Nov-2001"/>
    <s v=""/>
    <n v="21.349999999999909"/>
    <n v="2.0155770592400198E-2"/>
    <x v="1"/>
    <n v="21.599999999999909"/>
    <n v="2.0396600566572151E-2"/>
    <x v="2"/>
  </r>
  <r>
    <d v="2001-11-23T00:00:00"/>
    <n v="1063.05"/>
    <n v="1075.05"/>
    <n v="1057.3"/>
    <n v="1059"/>
    <n v="54530688"/>
    <n v="1328.22"/>
    <x v="19"/>
    <x v="0"/>
    <s v="Fri"/>
    <s v="Nov-2001"/>
    <s v=""/>
    <n v="-4.0499999999999545"/>
    <n v="-3.8097925779596018E-3"/>
    <x v="0"/>
    <n v="-3.4500000000000455"/>
    <n v="-3.2472116334886776E-3"/>
    <x v="1"/>
  </r>
  <r>
    <d v="2001-11-22T00:00:00"/>
    <n v="1056.45"/>
    <n v="1075.9000000000001"/>
    <n v="1056.45"/>
    <n v="1062.45"/>
    <n v="60059388"/>
    <n v="1557.62"/>
    <x v="19"/>
    <x v="0"/>
    <s v="Thu"/>
    <s v="Nov-2001"/>
    <s v="Expiry"/>
    <n v="6"/>
    <n v="5.6793979838137155E-3"/>
    <x v="0"/>
    <n v="6.1000000000001364"/>
    <n v="5.7746012211862896E-3"/>
    <x v="1"/>
  </r>
  <r>
    <d v="2001-11-21T00:00:00"/>
    <n v="1050.4000000000001"/>
    <n v="1064.8499999999999"/>
    <n v="1046.3"/>
    <n v="1056.3499999999999"/>
    <n v="57521765"/>
    <n v="1395.65"/>
    <x v="19"/>
    <x v="0"/>
    <s v="Wed"/>
    <s v="Nov-2001"/>
    <s v=""/>
    <n v="5.9499999999998181"/>
    <n v="5.6645087585679909E-3"/>
    <x v="0"/>
    <n v="6.1499999999998636"/>
    <n v="5.8560274233478036E-3"/>
    <x v="1"/>
  </r>
  <r>
    <d v="2001-11-20T00:00:00"/>
    <n v="1067.3"/>
    <n v="1082.4000000000001"/>
    <n v="1046.1500000000001"/>
    <n v="1050.2"/>
    <n v="72218774"/>
    <n v="1787.56"/>
    <x v="19"/>
    <x v="0"/>
    <s v="Tue"/>
    <s v="Nov-2001"/>
    <s v=""/>
    <n v="-17.099999999999909"/>
    <n v="-1.602173709360059E-2"/>
    <x v="2"/>
    <n v="-17.950000000000045"/>
    <n v="-1.6804755886345592E-2"/>
    <x v="0"/>
  </r>
  <r>
    <d v="2001-11-19T00:00:00"/>
    <n v="1034.2"/>
    <n v="1072"/>
    <n v="1032.8499999999999"/>
    <n v="1068.1500000000001"/>
    <n v="73038463"/>
    <n v="1564.33"/>
    <x v="19"/>
    <x v="0"/>
    <s v="Mon"/>
    <s v="Nov-2001"/>
    <s v=""/>
    <n v="33.950000000000045"/>
    <n v="3.2827306130342335E-2"/>
    <x v="3"/>
    <n v="32.450000000000045"/>
    <n v="3.133146664091923E-2"/>
    <x v="3"/>
  </r>
  <r>
    <d v="2001-11-15T00:00:00"/>
    <n v="1016.05"/>
    <n v="1038.3499999999999"/>
    <n v="1015.15"/>
    <n v="1035.7"/>
    <n v="50501218"/>
    <n v="1338.06"/>
    <x v="19"/>
    <x v="0"/>
    <s v="Thu"/>
    <s v="Nov-2001"/>
    <s v="Expiry"/>
    <n v="19.650000000000091"/>
    <n v="1.9339599429162042E-2"/>
    <x v="2"/>
    <n v="19.900000000000091"/>
    <n v="1.9590470565071953E-2"/>
    <x v="0"/>
  </r>
  <r>
    <d v="2001-11-14T00:00:00"/>
    <n v="1005.45"/>
    <n v="1017.2"/>
    <n v="1004.7"/>
    <n v="1015.8"/>
    <n v="13831835"/>
    <n v="289.60000000000002"/>
    <x v="19"/>
    <x v="0"/>
    <s v="Wed"/>
    <s v="Nov-2001"/>
    <s v=""/>
    <n v="10.349999999999909"/>
    <n v="1.0293898254512815E-2"/>
    <x v="2"/>
    <n v="10.399999999999977"/>
    <n v="1.0344141635170058E-2"/>
    <x v="0"/>
  </r>
  <r>
    <d v="2001-11-13T00:00:00"/>
    <n v="1010.95"/>
    <n v="1013.25"/>
    <n v="999.85"/>
    <n v="1005.4"/>
    <n v="43465584"/>
    <n v="978.6"/>
    <x v="19"/>
    <x v="0"/>
    <s v="Tue"/>
    <s v="Nov-2001"/>
    <s v=""/>
    <n v="-5.5500000000000682"/>
    <n v="-5.4898857510263296E-3"/>
    <x v="0"/>
    <n v="-5.5"/>
    <n v="-5.4406964091403701E-3"/>
    <x v="1"/>
  </r>
  <r>
    <d v="2001-11-12T00:00:00"/>
    <n v="1004.55"/>
    <n v="1014.25"/>
    <n v="1003.6"/>
    <n v="1010.9"/>
    <n v="46429666"/>
    <n v="923.83"/>
    <x v="19"/>
    <x v="0"/>
    <s v="Mon"/>
    <s v="Nov-2001"/>
    <s v=""/>
    <n v="6.3500000000000227"/>
    <n v="6.3212383654372836E-3"/>
    <x v="0"/>
    <n v="6.8500000000000227"/>
    <n v="6.8223694039141703E-3"/>
    <x v="1"/>
  </r>
  <r>
    <d v="2001-11-09T00:00:00"/>
    <n v="999.1"/>
    <n v="1008.95"/>
    <n v="999.1"/>
    <n v="1004.05"/>
    <n v="62739687"/>
    <n v="1321.68"/>
    <x v="19"/>
    <x v="0"/>
    <s v="Fri"/>
    <s v="Nov-2001"/>
    <s v=""/>
    <n v="4.9499999999999318"/>
    <n v="4.9544590131117327E-3"/>
    <x v="0"/>
    <n v="6.3499999999999091"/>
    <n v="6.3646386689384668E-3"/>
    <x v="1"/>
  </r>
  <r>
    <d v="2001-11-08T00:00:00"/>
    <n v="987.5"/>
    <n v="1001.15"/>
    <n v="985.75"/>
    <n v="997.7"/>
    <n v="51431168"/>
    <n v="1188.47"/>
    <x v="19"/>
    <x v="0"/>
    <s v="Thu"/>
    <s v="Nov-2001"/>
    <s v="Expiry"/>
    <n v="10.200000000000045"/>
    <n v="1.0329113924050679E-2"/>
    <x v="2"/>
    <n v="10.200000000000045"/>
    <n v="1.0329113924050679E-2"/>
    <x v="0"/>
  </r>
  <r>
    <d v="2001-11-07T00:00:00"/>
    <n v="1001.95"/>
    <n v="1014.1"/>
    <n v="984.45"/>
    <n v="987.5"/>
    <n v="44843739"/>
    <n v="1037.49"/>
    <x v="19"/>
    <x v="0"/>
    <s v="Wed"/>
    <s v="Nov-2001"/>
    <s v=""/>
    <n v="-14.450000000000045"/>
    <n v="-1.4421877339188626E-2"/>
    <x v="2"/>
    <n v="-14.399999999999977"/>
    <n v="-1.4372691885417684E-2"/>
    <x v="0"/>
  </r>
  <r>
    <d v="2001-11-06T00:00:00"/>
    <n v="991.2"/>
    <n v="1007.4"/>
    <n v="991.15"/>
    <n v="1001.9"/>
    <n v="50531340"/>
    <n v="1126.27"/>
    <x v="19"/>
    <x v="0"/>
    <s v="Tue"/>
    <s v="Nov-2001"/>
    <s v=""/>
    <n v="10.699999999999932"/>
    <n v="1.079499596448742E-2"/>
    <x v="2"/>
    <n v="10.850000000000023"/>
    <n v="1.0947984460925304E-2"/>
    <x v="0"/>
  </r>
  <r>
    <d v="2001-11-05T00:00:00"/>
    <n v="997.25"/>
    <n v="1001.3"/>
    <n v="987.85"/>
    <n v="991.05"/>
    <n v="44011648"/>
    <n v="1149.1600000000001"/>
    <x v="19"/>
    <x v="0"/>
    <s v="Mon"/>
    <s v="Nov-2001"/>
    <s v=""/>
    <n v="-6.2000000000000455"/>
    <n v="-6.217097016796235E-3"/>
    <x v="0"/>
    <n v="-6.5500000000000682"/>
    <n v="-6.5657578187651045E-3"/>
    <x v="1"/>
  </r>
  <r>
    <d v="2001-11-02T00:00:00"/>
    <n v="994.25"/>
    <n v="1009.55"/>
    <n v="991.95"/>
    <n v="997.6"/>
    <n v="57608835"/>
    <n v="1538.24"/>
    <x v="19"/>
    <x v="0"/>
    <s v="Fri"/>
    <s v="Nov-2001"/>
    <s v=""/>
    <n v="3.3500000000000227"/>
    <n v="3.369373899924589E-3"/>
    <x v="0"/>
    <n v="3.6000000000000227"/>
    <n v="3.6217303822937853E-3"/>
    <x v="1"/>
  </r>
  <r>
    <d v="2001-11-01T00:00:00"/>
    <n v="973.55"/>
    <n v="997.3"/>
    <n v="973.55"/>
    <n v="994"/>
    <n v="53177458"/>
    <n v="1380.27"/>
    <x v="19"/>
    <x v="0"/>
    <s v="Thu"/>
    <s v="Nov-2001"/>
    <s v="Expiry"/>
    <n v="20.450000000000045"/>
    <n v="2.1005598068923062E-2"/>
    <x v="1"/>
    <n v="22.100000000000023"/>
    <n v="2.2738964914085835E-2"/>
    <x v="2"/>
  </r>
  <r>
    <d v="2001-10-31T00:00:00"/>
    <n v="962.85"/>
    <n v="976.4"/>
    <n v="959.35"/>
    <n v="971.9"/>
    <n v="48402824"/>
    <n v="1251"/>
    <x v="19"/>
    <x v="1"/>
    <s v="Wed"/>
    <s v="Oct-2001"/>
    <s v=""/>
    <n v="9.0499999999999545"/>
    <n v="9.3991795191358512E-3"/>
    <x v="0"/>
    <n v="8.7999999999999545"/>
    <n v="9.1371612501297411E-3"/>
    <x v="1"/>
  </r>
  <r>
    <d v="2001-10-30T00:00:00"/>
    <n v="977.35"/>
    <n v="977.35"/>
    <n v="960.5"/>
    <n v="963.1"/>
    <n v="46820016"/>
    <n v="1060.01"/>
    <x v="19"/>
    <x v="1"/>
    <s v="Tue"/>
    <s v="Oct-2001"/>
    <s v=""/>
    <n v="-14.25"/>
    <n v="-1.4580242492454085E-2"/>
    <x v="2"/>
    <n v="-14.350000000000023"/>
    <n v="-1.4681057854621742E-2"/>
    <x v="0"/>
  </r>
  <r>
    <d v="2001-10-29T00:00:00"/>
    <n v="983.15"/>
    <n v="996.6"/>
    <n v="974.05"/>
    <n v="977.45"/>
    <n v="37908923"/>
    <n v="879.53"/>
    <x v="19"/>
    <x v="1"/>
    <s v="Mon"/>
    <s v="Oct-2001"/>
    <s v=""/>
    <n v="-5.6999999999999318"/>
    <n v="-5.7976910949498368E-3"/>
    <x v="0"/>
    <n v="-5.75"/>
    <n v="-5.8482506102522369E-3"/>
    <x v="1"/>
  </r>
  <r>
    <d v="2001-10-25T00:00:00"/>
    <n v="991.25"/>
    <n v="998"/>
    <n v="979.95"/>
    <n v="983.2"/>
    <n v="60241032"/>
    <n v="1311.97"/>
    <x v="19"/>
    <x v="1"/>
    <s v="Thu"/>
    <s v="Oct-2001"/>
    <s v="Expiry"/>
    <n v="-8.0499999999999545"/>
    <n v="-8.1210592686002062E-3"/>
    <x v="0"/>
    <n v="-8"/>
    <n v="-8.0710250201775618E-3"/>
    <x v="1"/>
  </r>
  <r>
    <d v="2001-10-24T00:00:00"/>
    <n v="992.95"/>
    <n v="1000.95"/>
    <n v="987.4"/>
    <n v="991.2"/>
    <n v="59400439"/>
    <n v="1438.21"/>
    <x v="19"/>
    <x v="1"/>
    <s v="Wed"/>
    <s v="Oct-2001"/>
    <s v=""/>
    <n v="-1.75"/>
    <n v="-1.7624250969333803E-3"/>
    <x v="0"/>
    <n v="-2"/>
    <n v="-2.0136931131695527E-3"/>
    <x v="1"/>
  </r>
  <r>
    <d v="2001-10-23T00:00:00"/>
    <n v="976.75"/>
    <n v="994.15"/>
    <n v="976.55"/>
    <n v="993.2"/>
    <n v="51827720"/>
    <n v="1214.46"/>
    <x v="19"/>
    <x v="1"/>
    <s v="Tue"/>
    <s v="Oct-2001"/>
    <s v=""/>
    <n v="16.450000000000045"/>
    <n v="1.6841566419247552E-2"/>
    <x v="2"/>
    <n v="16.800000000000068"/>
    <n v="1.7206063088898063E-2"/>
    <x v="0"/>
  </r>
  <r>
    <d v="2001-10-22T00:00:00"/>
    <n v="980.05"/>
    <n v="994.15"/>
    <n v="973.2"/>
    <n v="976.4"/>
    <n v="44249199"/>
    <n v="1133.27"/>
    <x v="19"/>
    <x v="1"/>
    <s v="Mon"/>
    <s v="Oct-2001"/>
    <s v=""/>
    <n v="-3.6499999999999773"/>
    <n v="-3.7242997806234144E-3"/>
    <x v="0"/>
    <n v="-0.25"/>
    <n v="-2.5597706445502482E-4"/>
    <x v="1"/>
  </r>
  <r>
    <d v="2001-10-19T00:00:00"/>
    <n v="972.2"/>
    <n v="981"/>
    <n v="970.85"/>
    <n v="976.65"/>
    <n v="38879800"/>
    <n v="1068.08"/>
    <x v="19"/>
    <x v="1"/>
    <s v="Fri"/>
    <s v="Oct-2001"/>
    <s v=""/>
    <n v="4.4499999999999318"/>
    <n v="4.5772474799423285E-3"/>
    <x v="0"/>
    <n v="4.6000000000000227"/>
    <n v="4.7322668587007075E-3"/>
    <x v="1"/>
  </r>
  <r>
    <d v="2001-10-18T00:00:00"/>
    <n v="984.2"/>
    <n v="984.5"/>
    <n v="969.35"/>
    <n v="972.05"/>
    <n v="42709459"/>
    <n v="992.93"/>
    <x v="19"/>
    <x v="1"/>
    <s v="Thu"/>
    <s v="Oct-2001"/>
    <s v="Expiry"/>
    <n v="-12.150000000000091"/>
    <n v="-1.2345051818736122E-2"/>
    <x v="2"/>
    <n v="-14.200000000000045"/>
    <n v="-1.4397972116603342E-2"/>
    <x v="0"/>
  </r>
  <r>
    <d v="2001-10-17T00:00:00"/>
    <n v="971.95"/>
    <n v="989.05"/>
    <n v="971.95"/>
    <n v="986.25"/>
    <n v="53218059"/>
    <n v="1337.74"/>
    <x v="19"/>
    <x v="1"/>
    <s v="Wed"/>
    <s v="Oct-2001"/>
    <s v=""/>
    <n v="14.299999999999955"/>
    <n v="1.4712690982046354E-2"/>
    <x v="2"/>
    <n v="15"/>
    <n v="1.5444015444015444E-2"/>
    <x v="0"/>
  </r>
  <r>
    <d v="2001-10-16T00:00:00"/>
    <n v="963.4"/>
    <n v="973.25"/>
    <n v="962.5"/>
    <n v="971.25"/>
    <n v="47172702"/>
    <n v="1164.45"/>
    <x v="19"/>
    <x v="1"/>
    <s v="Tue"/>
    <s v="Oct-2001"/>
    <s v=""/>
    <n v="7.8500000000000227"/>
    <n v="8.1482250363296895E-3"/>
    <x v="0"/>
    <n v="7.8500000000000227"/>
    <n v="8.1482250363296895E-3"/>
    <x v="1"/>
  </r>
  <r>
    <d v="2001-10-15T00:00:00"/>
    <n v="963.65"/>
    <n v="966.15"/>
    <n v="954.35"/>
    <n v="963.4"/>
    <n v="43543056"/>
    <n v="1046.06"/>
    <x v="19"/>
    <x v="1"/>
    <s v="Mon"/>
    <s v="Oct-2001"/>
    <s v=""/>
    <n v="-0.25"/>
    <n v="-2.5943029108078659E-4"/>
    <x v="0"/>
    <n v="3"/>
    <n v="3.1236984589754269E-3"/>
    <x v="1"/>
  </r>
  <r>
    <d v="2001-10-12T00:00:00"/>
    <n v="958.4"/>
    <n v="969.9"/>
    <n v="956.85"/>
    <n v="960.4"/>
    <n v="55195833"/>
    <n v="1399.07"/>
    <x v="19"/>
    <x v="1"/>
    <s v="Fri"/>
    <s v="Oct-2001"/>
    <s v=""/>
    <n v="2"/>
    <n v="2.0868113522537562E-3"/>
    <x v="0"/>
    <n v="5.5"/>
    <n v="5.7597654204628755E-3"/>
    <x v="1"/>
  </r>
  <r>
    <d v="2001-10-11T00:00:00"/>
    <n v="940.45"/>
    <n v="959.75"/>
    <n v="940.45"/>
    <n v="954.9"/>
    <n v="49847301"/>
    <n v="1235.83"/>
    <x v="19"/>
    <x v="1"/>
    <s v="Thu"/>
    <s v="Oct-2001"/>
    <s v="Expiry"/>
    <n v="14.449999999999932"/>
    <n v="1.5364984847679229E-2"/>
    <x v="2"/>
    <n v="14.549999999999955"/>
    <n v="1.5472962194927373E-2"/>
    <x v="0"/>
  </r>
  <r>
    <d v="2001-10-10T00:00:00"/>
    <n v="915.5"/>
    <n v="942.8"/>
    <n v="912.9"/>
    <n v="940.35"/>
    <n v="53379009"/>
    <n v="1257.19"/>
    <x v="19"/>
    <x v="1"/>
    <s v="Wed"/>
    <s v="Oct-2001"/>
    <s v=""/>
    <n v="24.850000000000023"/>
    <n v="2.7143637356635743E-2"/>
    <x v="1"/>
    <n v="27.649999999999977"/>
    <n v="3.0294729922208805E-2"/>
    <x v="3"/>
  </r>
  <r>
    <d v="2001-10-09T00:00:00"/>
    <n v="903"/>
    <n v="914.3"/>
    <n v="902.55"/>
    <n v="912.7"/>
    <n v="36541512"/>
    <n v="842.33"/>
    <x v="19"/>
    <x v="1"/>
    <s v="Tue"/>
    <s v="Oct-2001"/>
    <s v=""/>
    <n v="9.7000000000000455"/>
    <n v="1.0741971207087536E-2"/>
    <x v="2"/>
    <n v="10.75"/>
    <n v="1.1918620766117854E-2"/>
    <x v="0"/>
  </r>
  <r>
    <d v="2001-10-08T00:00:00"/>
    <n v="911.2"/>
    <n v="913.05"/>
    <n v="884.65"/>
    <n v="901.95"/>
    <n v="36382088"/>
    <n v="962.61"/>
    <x v="19"/>
    <x v="1"/>
    <s v="Mon"/>
    <s v="Oct-2001"/>
    <s v=""/>
    <n v="-9.25"/>
    <n v="-1.0151448639157155E-2"/>
    <x v="2"/>
    <n v="-12.649999999999977"/>
    <n v="-1.3831183030833126E-2"/>
    <x v="0"/>
  </r>
  <r>
    <d v="2001-10-05T00:00:00"/>
    <n v="911.6"/>
    <n v="919.75"/>
    <n v="903.05"/>
    <n v="914.6"/>
    <n v="38678056"/>
    <n v="972.2"/>
    <x v="19"/>
    <x v="1"/>
    <s v="Fri"/>
    <s v="Oct-2001"/>
    <s v=""/>
    <n v="3"/>
    <n v="3.2909170688898638E-3"/>
    <x v="0"/>
    <n v="2.9500000000000455"/>
    <n v="3.2358909669281473E-3"/>
    <x v="1"/>
  </r>
  <r>
    <d v="2001-10-04T00:00:00"/>
    <n v="899.65"/>
    <n v="914.25"/>
    <n v="899.65"/>
    <n v="911.65"/>
    <n v="47793023"/>
    <n v="1076.27"/>
    <x v="19"/>
    <x v="1"/>
    <s v="Thu"/>
    <s v="Oct-2001"/>
    <s v="Expiry"/>
    <n v="12"/>
    <n v="1.3338520535763908E-2"/>
    <x v="2"/>
    <n v="12"/>
    <n v="1.3338520535763908E-2"/>
    <x v="0"/>
  </r>
  <r>
    <d v="2001-10-03T00:00:00"/>
    <n v="910.05"/>
    <n v="915.05"/>
    <n v="896.25"/>
    <n v="899.65"/>
    <n v="40480562"/>
    <n v="840.36"/>
    <x v="19"/>
    <x v="1"/>
    <s v="Wed"/>
    <s v="Oct-2001"/>
    <s v=""/>
    <n v="-10.399999999999977"/>
    <n v="-1.1427943519586812E-2"/>
    <x v="2"/>
    <n v="-10.450000000000045"/>
    <n v="-1.1482254697286063E-2"/>
    <x v="0"/>
  </r>
  <r>
    <d v="2001-10-01T00:00:00"/>
    <n v="914.65"/>
    <n v="919.2"/>
    <n v="905.5"/>
    <n v="910.1"/>
    <n v="49595909"/>
    <n v="1034.73"/>
    <x v="19"/>
    <x v="1"/>
    <s v="Mon"/>
    <s v="Oct-2001"/>
    <s v=""/>
    <n v="-4.5499999999999545"/>
    <n v="-4.9745804406056467E-3"/>
    <x v="0"/>
    <n v="-3.75"/>
    <n v="-4.1035180828363519E-3"/>
    <x v="1"/>
  </r>
  <r>
    <d v="2001-09-28T00:00:00"/>
    <n v="891.75"/>
    <n v="922.55"/>
    <n v="891"/>
    <n v="913.85"/>
    <n v="63992439"/>
    <n v="1300.42"/>
    <x v="19"/>
    <x v="2"/>
    <s v="Fri"/>
    <s v="Sep-2001"/>
    <s v=""/>
    <n v="22.100000000000023"/>
    <n v="2.4782730585926574E-2"/>
    <x v="1"/>
    <n v="23.850000000000023"/>
    <n v="2.679775280898879E-2"/>
    <x v="2"/>
  </r>
  <r>
    <d v="2001-09-27T00:00:00"/>
    <n v="873.15"/>
    <n v="893.05"/>
    <n v="868.3"/>
    <n v="890"/>
    <n v="51712403"/>
    <n v="1122.77"/>
    <x v="19"/>
    <x v="2"/>
    <s v="Thu"/>
    <s v="Sep-2001"/>
    <s v="Expiry"/>
    <n v="16.850000000000023"/>
    <n v="1.929794422493274E-2"/>
    <x v="2"/>
    <n v="16.299999999999955"/>
    <n v="1.8656289344168426E-2"/>
    <x v="0"/>
  </r>
  <r>
    <d v="2001-09-26T00:00:00"/>
    <n v="861.35"/>
    <n v="877"/>
    <n v="859.2"/>
    <n v="873.7"/>
    <n v="52833284"/>
    <n v="1116.82"/>
    <x v="19"/>
    <x v="2"/>
    <s v="Wed"/>
    <s v="Sep-2001"/>
    <s v=""/>
    <n v="12.350000000000023"/>
    <n v="1.4337957856852641E-2"/>
    <x v="2"/>
    <n v="12.300000000000068"/>
    <n v="1.4279080566519699E-2"/>
    <x v="0"/>
  </r>
  <r>
    <d v="2001-09-25T00:00:00"/>
    <n v="869.15"/>
    <n v="893.35"/>
    <n v="858.85"/>
    <n v="861.4"/>
    <n v="54353301"/>
    <n v="1168.24"/>
    <x v="19"/>
    <x v="2"/>
    <s v="Tue"/>
    <s v="Sep-2001"/>
    <s v=""/>
    <n v="-7.75"/>
    <n v="-8.9167577518264977E-3"/>
    <x v="0"/>
    <n v="-7.6499999999999773"/>
    <n v="-8.8027156089983058E-3"/>
    <x v="1"/>
  </r>
  <r>
    <d v="2001-09-24T00:00:00"/>
    <n v="853"/>
    <n v="878.6"/>
    <n v="853"/>
    <n v="869.05"/>
    <n v="48761034"/>
    <n v="1030.18"/>
    <x v="19"/>
    <x v="2"/>
    <s v="Mon"/>
    <s v="Sep-2001"/>
    <s v=""/>
    <n v="16.049999999999955"/>
    <n v="1.8815943728018703E-2"/>
    <x v="2"/>
    <n v="14.849999999999909"/>
    <n v="1.7384687426832017E-2"/>
    <x v="0"/>
  </r>
  <r>
    <d v="2001-09-21T00:00:00"/>
    <n v="903.75"/>
    <n v="903.75"/>
    <n v="849.95"/>
    <n v="854.2"/>
    <n v="47900433"/>
    <n v="967.98"/>
    <x v="19"/>
    <x v="2"/>
    <s v="Fri"/>
    <s v="Sep-2001"/>
    <s v=""/>
    <n v="-49.549999999999955"/>
    <n v="-5.4827109266943244E-2"/>
    <x v="6"/>
    <n v="-44.599999999999909"/>
    <n v="-4.9621717846016815E-2"/>
    <x v="5"/>
  </r>
  <r>
    <d v="2001-09-20T00:00:00"/>
    <n v="910.2"/>
    <n v="910.35"/>
    <n v="873.7"/>
    <n v="898.8"/>
    <n v="55774749"/>
    <n v="1152.1099999999999"/>
    <x v="19"/>
    <x v="2"/>
    <s v="Thu"/>
    <s v="Sep-2001"/>
    <s v="Expiry"/>
    <n v="-11.400000000000091"/>
    <n v="-1.2524719841793111E-2"/>
    <x v="2"/>
    <n v="-13.400000000000091"/>
    <n v="-1.4689761017320863E-2"/>
    <x v="0"/>
  </r>
  <r>
    <d v="2001-09-19T00:00:00"/>
    <n v="899.7"/>
    <n v="915"/>
    <n v="899.7"/>
    <n v="912.2"/>
    <n v="52494122"/>
    <n v="1119.24"/>
    <x v="19"/>
    <x v="2"/>
    <s v="Wed"/>
    <s v="Sep-2001"/>
    <s v=""/>
    <n v="12.5"/>
    <n v="1.3893520062242969E-2"/>
    <x v="2"/>
    <n v="12"/>
    <n v="1.3330371028660297E-2"/>
    <x v="0"/>
  </r>
  <r>
    <d v="2001-09-18T00:00:00"/>
    <n v="872.15"/>
    <n v="910.35"/>
    <n v="868.5"/>
    <n v="900.2"/>
    <n v="71872529"/>
    <n v="1711.94"/>
    <x v="19"/>
    <x v="2"/>
    <s v="Tue"/>
    <s v="Sep-2001"/>
    <s v=""/>
    <n v="28.050000000000068"/>
    <n v="3.2161898755948021E-2"/>
    <x v="3"/>
    <n v="27.950000000000045"/>
    <n v="3.2043565491544905E-2"/>
    <x v="3"/>
  </r>
  <r>
    <d v="2001-09-17T00:00:00"/>
    <n v="916.15"/>
    <n v="916.15"/>
    <n v="861.05"/>
    <n v="872.25"/>
    <n v="46030271"/>
    <n v="1058.29"/>
    <x v="19"/>
    <x v="2"/>
    <s v="Mon"/>
    <s v="Sep-2001"/>
    <s v=""/>
    <n v="-43.899999999999977"/>
    <n v="-4.7917917371609428E-2"/>
    <x v="4"/>
    <n v="-47.450000000000045"/>
    <n v="-5.1592910731760401E-2"/>
    <x v="4"/>
  </r>
  <r>
    <d v="2001-09-14T00:00:00"/>
    <n v="972.05"/>
    <n v="974.5"/>
    <n v="902.7"/>
    <n v="919.7"/>
    <n v="49968104"/>
    <n v="1367.57"/>
    <x v="19"/>
    <x v="2"/>
    <s v="Fri"/>
    <s v="Sep-2001"/>
    <s v=""/>
    <n v="-52.349999999999909"/>
    <n v="-5.3855254359343567E-2"/>
    <x v="6"/>
    <n v="-52"/>
    <n v="-5.3514459195224864E-2"/>
    <x v="4"/>
  </r>
  <r>
    <d v="2001-09-13T00:00:00"/>
    <n v="982.2"/>
    <n v="993.05"/>
    <n v="969"/>
    <n v="971.7"/>
    <n v="41790832"/>
    <n v="1307.8699999999999"/>
    <x v="19"/>
    <x v="2"/>
    <s v="Thu"/>
    <s v="Sep-2001"/>
    <s v="Expiry"/>
    <n v="-10.5"/>
    <n v="-1.0690287110568112E-2"/>
    <x v="2"/>
    <n v="-10.5"/>
    <n v="-1.0690287110568112E-2"/>
    <x v="0"/>
  </r>
  <r>
    <d v="2001-09-12T00:00:00"/>
    <n v="1023.25"/>
    <n v="1023.25"/>
    <n v="957.95"/>
    <n v="982.2"/>
    <n v="34980485"/>
    <n v="1086.01"/>
    <x v="19"/>
    <x v="2"/>
    <s v="Wed"/>
    <s v="Sep-2001"/>
    <s v=""/>
    <n v="-41.049999999999955"/>
    <n v="-4.011727339359878E-2"/>
    <x v="4"/>
    <n v="-41.199999999999932"/>
    <n v="-4.0257963650576441E-2"/>
    <x v="5"/>
  </r>
  <r>
    <d v="2001-09-11T00:00:00"/>
    <n v="1033.3499999999999"/>
    <n v="1037.45"/>
    <n v="1020.7"/>
    <n v="1023.4"/>
    <n v="36494424"/>
    <n v="1169.99"/>
    <x v="19"/>
    <x v="2"/>
    <s v="Tue"/>
    <s v="Sep-2001"/>
    <s v=""/>
    <n v="-9.9499999999999318"/>
    <n v="-9.6288769535974577E-3"/>
    <x v="0"/>
    <n v="-10.000000000000114"/>
    <n v="-9.6767950454810462E-3"/>
    <x v="1"/>
  </r>
  <r>
    <d v="2001-09-10T00:00:00"/>
    <n v="1035"/>
    <n v="1045.3"/>
    <n v="1031.45"/>
    <n v="1033.4000000000001"/>
    <n v="36055527"/>
    <n v="1179.32"/>
    <x v="19"/>
    <x v="2"/>
    <s v="Mon"/>
    <s v="Sep-2001"/>
    <s v=""/>
    <n v="-1.5999999999999091"/>
    <n v="-1.5458937198066754E-3"/>
    <x v="0"/>
    <n v="-1.7999999999999545"/>
    <n v="-1.7387944358577612E-3"/>
    <x v="1"/>
  </r>
  <r>
    <d v="2001-09-07T00:00:00"/>
    <n v="1036.3499999999999"/>
    <n v="1037.3499999999999"/>
    <n v="1026.45"/>
    <n v="1035.2"/>
    <n v="49214540"/>
    <n v="1523.8"/>
    <x v="19"/>
    <x v="2"/>
    <s v="Fri"/>
    <s v="Sep-2001"/>
    <s v=""/>
    <n v="-1.1499999999998636"/>
    <n v="-1.1096637236453551E-3"/>
    <x v="0"/>
    <n v="-0.89999999999986358"/>
    <n v="-8.6864202297062408E-4"/>
    <x v="1"/>
  </r>
  <r>
    <d v="2001-09-06T00:00:00"/>
    <n v="1047.7"/>
    <n v="1048.2"/>
    <n v="1033.4000000000001"/>
    <n v="1036.0999999999999"/>
    <n v="47387436"/>
    <n v="1468.91"/>
    <x v="19"/>
    <x v="2"/>
    <s v="Thu"/>
    <s v="Sep-2001"/>
    <s v="Expiry"/>
    <n v="-11.600000000000136"/>
    <n v="-1.1071871719003661E-2"/>
    <x v="2"/>
    <n v="-8.9000000000000909"/>
    <n v="-8.5167464114833408E-3"/>
    <x v="1"/>
  </r>
  <r>
    <d v="2001-09-05T00:00:00"/>
    <n v="1047.25"/>
    <n v="1051.55"/>
    <n v="1043.3"/>
    <n v="1045"/>
    <n v="35505602"/>
    <n v="1357.6"/>
    <x v="19"/>
    <x v="2"/>
    <s v="Wed"/>
    <s v="Sep-2001"/>
    <s v=""/>
    <n v="-2.25"/>
    <n v="-2.1484841250895203E-3"/>
    <x v="0"/>
    <n v="-3.2000000000000455"/>
    <n v="-3.0528525090631991E-3"/>
    <x v="1"/>
  </r>
  <r>
    <d v="2001-09-04T00:00:00"/>
    <n v="1048.2"/>
    <n v="1053.25"/>
    <n v="1043.3"/>
    <n v="1048.2"/>
    <n v="39738793"/>
    <n v="1166.58"/>
    <x v="19"/>
    <x v="2"/>
    <s v="Tue"/>
    <s v="Sep-2001"/>
    <s v=""/>
    <n v="0"/>
    <n v="0"/>
    <x v="9"/>
    <n v="0.15000000000009095"/>
    <n v="1.431229426077868E-4"/>
    <x v="1"/>
  </r>
  <r>
    <d v="2001-09-03T00:00:00"/>
    <n v="1054.6500000000001"/>
    <n v="1059.9000000000001"/>
    <n v="1046.3499999999999"/>
    <n v="1048.05"/>
    <n v="29925067"/>
    <n v="910.1"/>
    <x v="19"/>
    <x v="2"/>
    <s v="Mon"/>
    <s v="Sep-2001"/>
    <s v=""/>
    <n v="-6.6000000000001364"/>
    <n v="-6.2580002844546869E-3"/>
    <x v="0"/>
    <n v="-5.7000000000000455"/>
    <n v="-5.4092526690391893E-3"/>
    <x v="1"/>
  </r>
  <r>
    <d v="2001-08-31T00:00:00"/>
    <n v="1064.0999999999999"/>
    <n v="1064.0999999999999"/>
    <n v="1051.75"/>
    <n v="1053.75"/>
    <n v="34365231"/>
    <n v="991.32"/>
    <x v="19"/>
    <x v="3"/>
    <s v="Fri"/>
    <s v="Aug-2001"/>
    <s v=""/>
    <n v="-10.349999999999909"/>
    <n v="-9.7265294615166906E-3"/>
    <x v="0"/>
    <n v="-10.400000000000091"/>
    <n v="-9.7730583094489398E-3"/>
    <x v="1"/>
  </r>
  <r>
    <d v="2001-08-30T00:00:00"/>
    <n v="1068.3"/>
    <n v="1070.25"/>
    <n v="1061.9000000000001"/>
    <n v="1064.1500000000001"/>
    <n v="38781188"/>
    <n v="1007.65"/>
    <x v="19"/>
    <x v="3"/>
    <s v="Thu"/>
    <s v="Aug-2001"/>
    <s v="Expiry"/>
    <n v="-4.1499999999998636"/>
    <n v="-3.8846765889730072E-3"/>
    <x v="0"/>
    <n v="-3.2999999999999545"/>
    <n v="-3.091479694599236E-3"/>
    <x v="1"/>
  </r>
  <r>
    <d v="2001-08-29T00:00:00"/>
    <n v="1070.55"/>
    <n v="1074.5"/>
    <n v="1066.45"/>
    <n v="1067.45"/>
    <n v="28191743"/>
    <n v="890.26"/>
    <x v="19"/>
    <x v="3"/>
    <s v="Wed"/>
    <s v="Aug-2001"/>
    <s v=""/>
    <n v="-3.0999999999999091"/>
    <n v="-2.8957078137405159E-3"/>
    <x v="0"/>
    <n v="-3.2000000000000455"/>
    <n v="-2.988838556017415E-3"/>
    <x v="1"/>
  </r>
  <r>
    <d v="2001-08-28T00:00:00"/>
    <n v="1072.3499999999999"/>
    <n v="1076.8499999999999"/>
    <n v="1069.5999999999999"/>
    <n v="1070.6500000000001"/>
    <n v="31745448"/>
    <n v="914.76"/>
    <x v="19"/>
    <x v="3"/>
    <s v="Tue"/>
    <s v="Aug-2001"/>
    <s v=""/>
    <n v="-1.6999999999998181"/>
    <n v="-1.5853033058234889E-3"/>
    <x v="0"/>
    <n v="-1.8999999999998636"/>
    <n v="-1.7714791851194478E-3"/>
    <x v="1"/>
  </r>
  <r>
    <d v="2001-08-27T00:00:00"/>
    <n v="1064.05"/>
    <n v="1078.3499999999999"/>
    <n v="1064.05"/>
    <n v="1072.55"/>
    <n v="35798530"/>
    <n v="995.64"/>
    <x v="19"/>
    <x v="3"/>
    <s v="Mon"/>
    <s v="Aug-2001"/>
    <s v=""/>
    <n v="8.5"/>
    <n v="7.9883464122926552E-3"/>
    <x v="0"/>
    <n v="3.3999999999998636"/>
    <n v="3.1800963382124709E-3"/>
    <x v="1"/>
  </r>
  <r>
    <d v="2001-08-24T00:00:00"/>
    <n v="1071.5"/>
    <n v="1076.7"/>
    <n v="1064.9000000000001"/>
    <n v="1069.1500000000001"/>
    <n v="42200669"/>
    <n v="987.93"/>
    <x v="19"/>
    <x v="3"/>
    <s v="Fri"/>
    <s v="Aug-2001"/>
    <s v=""/>
    <n v="-2.3499999999999091"/>
    <n v="-2.1931871208585247E-3"/>
    <x v="0"/>
    <n v="-2.3499999999999091"/>
    <n v="-2.1931871208585247E-3"/>
    <x v="1"/>
  </r>
  <r>
    <d v="2001-08-23T00:00:00"/>
    <n v="1068.7"/>
    <n v="1079"/>
    <n v="1065.7"/>
    <n v="1071.5"/>
    <n v="29660741"/>
    <n v="781.45"/>
    <x v="19"/>
    <x v="3"/>
    <s v="Thu"/>
    <s v="Aug-2001"/>
    <s v="Expiry"/>
    <n v="2.7999999999999545"/>
    <n v="2.6200056142977025E-3"/>
    <x v="0"/>
    <n v="2.7999999999999545"/>
    <n v="2.6200056142977025E-3"/>
    <x v="1"/>
  </r>
  <r>
    <d v="2001-08-21T00:00:00"/>
    <n v="1063.6500000000001"/>
    <n v="1071.2"/>
    <n v="1062.3"/>
    <n v="1068.7"/>
    <n v="34638057"/>
    <n v="819.92"/>
    <x v="19"/>
    <x v="3"/>
    <s v="Tue"/>
    <s v="Aug-2001"/>
    <s v=""/>
    <n v="5.0499999999999545"/>
    <n v="4.7478023786019403E-3"/>
    <x v="0"/>
    <n v="4.9500000000000455"/>
    <n v="4.6533490011751305E-3"/>
    <x v="1"/>
  </r>
  <r>
    <d v="2001-08-20T00:00:00"/>
    <n v="1062.5"/>
    <n v="1067.95"/>
    <n v="1061"/>
    <n v="1063.75"/>
    <n v="30726001"/>
    <n v="737.19"/>
    <x v="19"/>
    <x v="3"/>
    <s v="Mon"/>
    <s v="Aug-2001"/>
    <s v=""/>
    <n v="1.25"/>
    <n v="1.176470588235294E-3"/>
    <x v="0"/>
    <n v="-5.4500000000000455"/>
    <n v="-5.0972689861579178E-3"/>
    <x v="1"/>
  </r>
  <r>
    <d v="2001-08-17T00:00:00"/>
    <n v="1079"/>
    <n v="1084"/>
    <n v="1067.5999999999999"/>
    <n v="1069.2"/>
    <n v="51086895"/>
    <n v="1062.05"/>
    <x v="19"/>
    <x v="3"/>
    <s v="Fri"/>
    <s v="Aug-2001"/>
    <s v=""/>
    <n v="-9.7999999999999545"/>
    <n v="-9.0824837812789206E-3"/>
    <x v="0"/>
    <n v="-9.75"/>
    <n v="-9.0365633254553025E-3"/>
    <x v="1"/>
  </r>
  <r>
    <d v="2001-08-16T00:00:00"/>
    <n v="1075.2"/>
    <n v="1083.7"/>
    <n v="1072.95"/>
    <n v="1078.95"/>
    <n v="48317102"/>
    <n v="1076.0999999999999"/>
    <x v="19"/>
    <x v="3"/>
    <s v="Thu"/>
    <s v="Aug-2001"/>
    <s v="Expiry"/>
    <n v="3.75"/>
    <n v="3.487723214285714E-3"/>
    <x v="0"/>
    <n v="3.4500000000000455"/>
    <n v="3.2078103207810742E-3"/>
    <x v="1"/>
  </r>
  <r>
    <d v="2001-08-14T00:00:00"/>
    <n v="1063.05"/>
    <n v="1076.5999999999999"/>
    <n v="1062.2"/>
    <n v="1075.5"/>
    <n v="42862979"/>
    <n v="1041.96"/>
    <x v="19"/>
    <x v="3"/>
    <s v="Tue"/>
    <s v="Aug-2001"/>
    <s v=""/>
    <n v="12.450000000000045"/>
    <n v="1.1711584591505618E-2"/>
    <x v="2"/>
    <n v="12.5"/>
    <n v="1.1759172154280339E-2"/>
    <x v="0"/>
  </r>
  <r>
    <d v="2001-08-13T00:00:00"/>
    <n v="1070.95"/>
    <n v="1081.4000000000001"/>
    <n v="1061.05"/>
    <n v="1063"/>
    <n v="21608532"/>
    <n v="560.72"/>
    <x v="19"/>
    <x v="3"/>
    <s v="Mon"/>
    <s v="Aug-2001"/>
    <s v=""/>
    <n v="-7.9500000000000455"/>
    <n v="-7.4233157477006815E-3"/>
    <x v="0"/>
    <n v="-8.1500000000000909"/>
    <n v="-7.6086449143444807E-3"/>
    <x v="1"/>
  </r>
  <r>
    <d v="2001-08-10T00:00:00"/>
    <n v="1070.6500000000001"/>
    <n v="1076.7"/>
    <n v="1069.05"/>
    <n v="1071.1500000000001"/>
    <n v="25904867"/>
    <n v="589.35"/>
    <x v="19"/>
    <x v="3"/>
    <s v="Fri"/>
    <s v="Aug-2001"/>
    <s v=""/>
    <n v="0.5"/>
    <n v="4.6700602437771443E-4"/>
    <x v="0"/>
    <n v="0.5"/>
    <n v="4.6700602437771443E-4"/>
    <x v="1"/>
  </r>
  <r>
    <d v="2001-08-09T00:00:00"/>
    <n v="1068.0999999999999"/>
    <n v="1072.5999999999999"/>
    <n v="1061.4000000000001"/>
    <n v="1070.6500000000001"/>
    <n v="26832655"/>
    <n v="653.16999999999996"/>
    <x v="19"/>
    <x v="3"/>
    <s v="Thu"/>
    <s v="Aug-2001"/>
    <s v="Expiry"/>
    <n v="2.5500000000001819"/>
    <n v="2.3874169085293345E-3"/>
    <x v="0"/>
    <n v="2.6500000000000909"/>
    <n v="2.4812734082397857E-3"/>
    <x v="1"/>
  </r>
  <r>
    <d v="2001-08-08T00:00:00"/>
    <n v="1071.75"/>
    <n v="1072.0999999999999"/>
    <n v="1059.55"/>
    <n v="1068"/>
    <n v="28799186"/>
    <n v="753.16"/>
    <x v="19"/>
    <x v="3"/>
    <s v="Wed"/>
    <s v="Aug-2001"/>
    <s v=""/>
    <n v="-3.75"/>
    <n v="-3.4989503149055285E-3"/>
    <x v="0"/>
    <n v="-4.0999999999999091"/>
    <n v="-3.8242701240555075E-3"/>
    <x v="1"/>
  </r>
  <r>
    <d v="2001-08-07T00:00:00"/>
    <n v="1074.3499999999999"/>
    <n v="1079.3"/>
    <n v="1070.2"/>
    <n v="1072.0999999999999"/>
    <n v="26869345"/>
    <n v="622.5"/>
    <x v="19"/>
    <x v="3"/>
    <s v="Tue"/>
    <s v="Aug-2001"/>
    <s v=""/>
    <n v="-2.25"/>
    <n v="-2.0942895704379396E-3"/>
    <x v="0"/>
    <n v="-3.1500000000000909"/>
    <n v="-2.9295512671472595E-3"/>
    <x v="1"/>
  </r>
  <r>
    <d v="2001-08-06T00:00:00"/>
    <n v="1074.2"/>
    <n v="1082.4000000000001"/>
    <n v="1072.55"/>
    <n v="1075.25"/>
    <n v="37036989"/>
    <n v="792.26"/>
    <x v="19"/>
    <x v="3"/>
    <s v="Mon"/>
    <s v="Aug-2001"/>
    <s v=""/>
    <n v="1.0499999999999545"/>
    <n v="9.77471606777094E-4"/>
    <x v="0"/>
    <n v="0.65000000000009095"/>
    <n v="6.0487623301702122E-4"/>
    <x v="1"/>
  </r>
  <r>
    <d v="2001-08-03T00:00:00"/>
    <n v="1066.4000000000001"/>
    <n v="1077.55"/>
    <n v="1066.2"/>
    <n v="1074.5999999999999"/>
    <n v="43832220"/>
    <n v="1090.03"/>
    <x v="19"/>
    <x v="3"/>
    <s v="Fri"/>
    <s v="Aug-2001"/>
    <s v=""/>
    <n v="8.1999999999998181"/>
    <n v="7.6894223555887256E-3"/>
    <x v="0"/>
    <n v="8.5999999999999091"/>
    <n v="8.0675422138835919E-3"/>
    <x v="1"/>
  </r>
  <r>
    <d v="2001-08-02T00:00:00"/>
    <n v="1064.25"/>
    <n v="1070.05"/>
    <n v="1059.55"/>
    <n v="1066"/>
    <n v="43294501"/>
    <n v="986.3"/>
    <x v="19"/>
    <x v="3"/>
    <s v="Thu"/>
    <s v="Aug-2001"/>
    <s v="Expiry"/>
    <n v="1.75"/>
    <n v="1.644350481559784E-3"/>
    <x v="0"/>
    <n v="2.8499999999999091"/>
    <n v="2.680712975591317E-3"/>
    <x v="1"/>
  </r>
  <r>
    <d v="2001-08-01T00:00:00"/>
    <n v="1073"/>
    <n v="1077.7"/>
    <n v="1059.75"/>
    <n v="1063.1500000000001"/>
    <n v="53427200"/>
    <n v="1210.4000000000001"/>
    <x v="19"/>
    <x v="3"/>
    <s v="Wed"/>
    <s v="Aug-2001"/>
    <s v=""/>
    <n v="-9.8499999999999091"/>
    <n v="-9.1798695246970256E-3"/>
    <x v="0"/>
    <n v="-9.6999999999998181"/>
    <n v="-9.0413384909351895E-3"/>
    <x v="1"/>
  </r>
  <r>
    <d v="2001-07-31T00:00:00"/>
    <n v="1061.45"/>
    <n v="1076.3499999999999"/>
    <n v="1053.5999999999999"/>
    <n v="1072.8499999999999"/>
    <n v="34607069"/>
    <n v="813.54"/>
    <x v="19"/>
    <x v="4"/>
    <s v="Tue"/>
    <s v="Jul-2001"/>
    <s v=""/>
    <n v="11.399999999999864"/>
    <n v="1.0740025436902221E-2"/>
    <x v="2"/>
    <n v="11.399999999999864"/>
    <n v="1.0740025436902221E-2"/>
    <x v="0"/>
  </r>
  <r>
    <d v="2001-07-30T00:00:00"/>
    <n v="1051.45"/>
    <n v="1062.8"/>
    <n v="1050.9000000000001"/>
    <n v="1061.45"/>
    <n v="26457025"/>
    <n v="638.35"/>
    <x v="19"/>
    <x v="4"/>
    <s v="Mon"/>
    <s v="Jul-2001"/>
    <s v=""/>
    <n v="10"/>
    <n v="9.5106757335108663E-3"/>
    <x v="0"/>
    <n v="9.75"/>
    <n v="9.270704573547589E-3"/>
    <x v="1"/>
  </r>
  <r>
    <d v="2001-07-27T00:00:00"/>
    <n v="1053.2"/>
    <n v="1061.2"/>
    <n v="1046.9000000000001"/>
    <n v="1051.7"/>
    <n v="28239132"/>
    <n v="797.78"/>
    <x v="19"/>
    <x v="4"/>
    <s v="Fri"/>
    <s v="Jul-2001"/>
    <s v=""/>
    <n v="-1.5"/>
    <n v="-1.4242309153057349E-3"/>
    <x v="0"/>
    <n v="-1.7000000000000455"/>
    <n v="-1.6138219100057388E-3"/>
    <x v="1"/>
  </r>
  <r>
    <d v="2001-07-26T00:00:00"/>
    <n v="1063.9000000000001"/>
    <n v="1066.55"/>
    <n v="1050.1500000000001"/>
    <n v="1053.4000000000001"/>
    <n v="32443885"/>
    <n v="992.93"/>
    <x v="19"/>
    <x v="4"/>
    <s v="Thu"/>
    <s v="Jul-2001"/>
    <s v="Expiry"/>
    <n v="-10.5"/>
    <n v="-9.8693486229908811E-3"/>
    <x v="0"/>
    <n v="-10.799999999999955"/>
    <n v="-1.0148468333020065E-2"/>
    <x v="0"/>
  </r>
  <r>
    <d v="2001-07-25T00:00:00"/>
    <n v="1072.45"/>
    <n v="1073.95"/>
    <n v="1062.1500000000001"/>
    <n v="1064.2"/>
    <n v="27922213"/>
    <n v="757.85"/>
    <x v="19"/>
    <x v="4"/>
    <s v="Wed"/>
    <s v="Jul-2001"/>
    <s v=""/>
    <n v="-8.25"/>
    <n v="-7.692666324770385E-3"/>
    <x v="0"/>
    <n v="-8.3499999999999091"/>
    <n v="-7.7851848398675207E-3"/>
    <x v="1"/>
  </r>
  <r>
    <d v="2001-07-24T00:00:00"/>
    <n v="1065.95"/>
    <n v="1074.75"/>
    <n v="1064.5"/>
    <n v="1072.55"/>
    <n v="22139911"/>
    <n v="656.83"/>
    <x v="19"/>
    <x v="4"/>
    <s v="Tue"/>
    <s v="Jul-2001"/>
    <s v=""/>
    <n v="6.5999999999999091"/>
    <n v="6.1916600215769111E-3"/>
    <x v="0"/>
    <n v="1.8999999999998636"/>
    <n v="1.7746228926351873E-3"/>
    <x v="1"/>
  </r>
  <r>
    <d v="2001-07-23T00:00:00"/>
    <n v="1076.1500000000001"/>
    <n v="1076.1500000000001"/>
    <n v="1063.4000000000001"/>
    <n v="1070.6500000000001"/>
    <n v="1394931"/>
    <n v="40.119999999999997"/>
    <x v="19"/>
    <x v="4"/>
    <s v="Mon"/>
    <s v="Jul-2001"/>
    <s v=""/>
    <n v="-5.5"/>
    <n v="-5.1108116898201921E-3"/>
    <x v="0"/>
    <n v="-7.0499999999999545"/>
    <n v="-6.5417091955089117E-3"/>
    <x v="1"/>
  </r>
  <r>
    <d v="2001-07-20T00:00:00"/>
    <n v="1085.95"/>
    <n v="1089.95"/>
    <n v="1072.75"/>
    <n v="1077.7"/>
    <n v="28964869"/>
    <n v="1027.2"/>
    <x v="19"/>
    <x v="4"/>
    <s v="Fri"/>
    <s v="Jul-2001"/>
    <s v=""/>
    <n v="-8.25"/>
    <n v="-7.5970348542750586E-3"/>
    <x v="0"/>
    <n v="-8.2000000000000455"/>
    <n v="-7.5513399023851594E-3"/>
    <x v="1"/>
  </r>
  <r>
    <d v="2001-07-19T00:00:00"/>
    <n v="1091.3499999999999"/>
    <n v="1091.3499999999999"/>
    <n v="1079.55"/>
    <n v="1085.9000000000001"/>
    <n v="29236416"/>
    <n v="980.76"/>
    <x v="19"/>
    <x v="4"/>
    <s v="Thu"/>
    <s v="Jul-2001"/>
    <s v="Expiry"/>
    <n v="-5.4499999999998181"/>
    <n v="-4.9938149997707593E-3"/>
    <x v="0"/>
    <n v="-6.0499999999999545"/>
    <n v="-5.5405467283300095E-3"/>
    <x v="1"/>
  </r>
  <r>
    <d v="2001-07-18T00:00:00"/>
    <n v="1103.0999999999999"/>
    <n v="1108.45"/>
    <n v="1088.0999999999999"/>
    <n v="1091.95"/>
    <n v="26611850"/>
    <n v="853.04"/>
    <x v="19"/>
    <x v="4"/>
    <s v="Wed"/>
    <s v="Jul-2001"/>
    <s v=""/>
    <n v="-11.149999999999864"/>
    <n v="-1.0107877798930165E-2"/>
    <x v="2"/>
    <n v="-11.149999999999864"/>
    <n v="-1.0107877798930165E-2"/>
    <x v="0"/>
  </r>
  <r>
    <d v="2001-07-17T00:00:00"/>
    <n v="1103.55"/>
    <n v="1106.05"/>
    <n v="1092.5"/>
    <n v="1103.0999999999999"/>
    <n v="23685095"/>
    <n v="802.97"/>
    <x v="19"/>
    <x v="4"/>
    <s v="Tue"/>
    <s v="Jul-2001"/>
    <s v=""/>
    <n v="-0.45000000000004547"/>
    <n v="-4.0777490825068686E-4"/>
    <x v="0"/>
    <n v="-2.4500000000000455"/>
    <n v="-2.216091538148474E-3"/>
    <x v="1"/>
  </r>
  <r>
    <d v="2001-07-16T00:00:00"/>
    <n v="1110.3499999999999"/>
    <n v="1116.7"/>
    <n v="1102.45"/>
    <n v="1105.55"/>
    <n v="28105463"/>
    <n v="871.5"/>
    <x v="19"/>
    <x v="4"/>
    <s v="Mon"/>
    <s v="Jul-2001"/>
    <s v=""/>
    <n v="-4.7999999999999545"/>
    <n v="-4.3229612284414421E-3"/>
    <x v="0"/>
    <n v="-4.9000000000000909"/>
    <n v="-4.4126255121798288E-3"/>
    <x v="1"/>
  </r>
  <r>
    <d v="2001-07-13T00:00:00"/>
    <n v="1105.7"/>
    <n v="1127.1500000000001"/>
    <n v="1103.3"/>
    <n v="1110.45"/>
    <n v="39255312"/>
    <n v="1241.43"/>
    <x v="19"/>
    <x v="4"/>
    <s v="Fri"/>
    <s v="Jul-2001"/>
    <s v=""/>
    <n v="4.75"/>
    <n v="4.2959211359319882E-3"/>
    <x v="0"/>
    <n v="4.9500000000000455"/>
    <n v="4.4776119402985485E-3"/>
    <x v="1"/>
  </r>
  <r>
    <d v="2001-07-12T00:00:00"/>
    <n v="1083.8"/>
    <n v="1109"/>
    <n v="1083.8"/>
    <n v="1105.5"/>
    <n v="37170474"/>
    <n v="1106.05"/>
    <x v="19"/>
    <x v="4"/>
    <s v="Thu"/>
    <s v="Jul-2001"/>
    <s v="Expiry"/>
    <n v="21.700000000000045"/>
    <n v="2.0022144307067769E-2"/>
    <x v="1"/>
    <n v="21.849999999999909"/>
    <n v="2.0163336870760769E-2"/>
    <x v="2"/>
  </r>
  <r>
    <d v="2001-07-11T00:00:00"/>
    <n v="1072.1500000000001"/>
    <n v="1088.5"/>
    <n v="1068.3499999999999"/>
    <n v="1083.6500000000001"/>
    <n v="24685120"/>
    <n v="895.22"/>
    <x v="19"/>
    <x v="4"/>
    <s v="Wed"/>
    <s v="Jul-2001"/>
    <s v=""/>
    <n v="11.5"/>
    <n v="1.072611108520263E-2"/>
    <x v="2"/>
    <n v="11.600000000000136"/>
    <n v="1.0820390839979606E-2"/>
    <x v="0"/>
  </r>
  <r>
    <d v="2001-07-10T00:00:00"/>
    <n v="1059.95"/>
    <n v="1078.0999999999999"/>
    <n v="1059.25"/>
    <n v="1072.05"/>
    <n v="21876937"/>
    <n v="728.3"/>
    <x v="19"/>
    <x v="4"/>
    <s v="Tue"/>
    <s v="Jul-2001"/>
    <s v=""/>
    <n v="12.099999999999909"/>
    <n v="1.1415632812868445E-2"/>
    <x v="2"/>
    <n v="12.549999999999955"/>
    <n v="1.1845210004719164E-2"/>
    <x v="0"/>
  </r>
  <r>
    <d v="2001-07-09T00:00:00"/>
    <n v="1064.8"/>
    <n v="1064.8"/>
    <n v="1052.0999999999999"/>
    <n v="1059.5"/>
    <n v="18018743"/>
    <n v="554.89"/>
    <x v="19"/>
    <x v="4"/>
    <s v="Mon"/>
    <s v="Jul-2001"/>
    <s v=""/>
    <n v="-5.2999999999999545"/>
    <n v="-4.9774605559729105E-3"/>
    <x v="0"/>
    <n v="-5.5999999999999091"/>
    <n v="-5.257722279598075E-3"/>
    <x v="1"/>
  </r>
  <r>
    <d v="2001-07-06T00:00:00"/>
    <n v="1069.1500000000001"/>
    <n v="1069.1500000000001"/>
    <n v="1059.5999999999999"/>
    <n v="1065.0999999999999"/>
    <n v="23382015"/>
    <n v="748.98"/>
    <x v="19"/>
    <x v="4"/>
    <s v="Fri"/>
    <s v="Jul-2001"/>
    <s v=""/>
    <n v="-4.0500000000001819"/>
    <n v="-3.7880559322828241E-3"/>
    <x v="0"/>
    <n v="-4.6500000000000909"/>
    <n v="-4.3468100023370797E-3"/>
    <x v="1"/>
  </r>
  <r>
    <d v="2001-07-05T00:00:00"/>
    <n v="1068.3499999999999"/>
    <n v="1079.3499999999999"/>
    <n v="1066.95"/>
    <n v="1069.75"/>
    <n v="27267379"/>
    <n v="661"/>
    <x v="19"/>
    <x v="4"/>
    <s v="Thu"/>
    <s v="Jul-2001"/>
    <s v="Expiry"/>
    <n v="1.4000000000000909"/>
    <n v="1.3104319745402639E-3"/>
    <x v="0"/>
    <n v="1.7999999999999545"/>
    <n v="1.6854721662998777E-3"/>
    <x v="1"/>
  </r>
  <r>
    <d v="2001-07-04T00:00:00"/>
    <n v="1068.05"/>
    <n v="1074.5999999999999"/>
    <n v="1062.2"/>
    <n v="1067.95"/>
    <n v="26706623"/>
    <n v="778.96"/>
    <x v="19"/>
    <x v="4"/>
    <s v="Wed"/>
    <s v="Jul-2001"/>
    <s v=""/>
    <n v="-9.9999999999909051E-2"/>
    <n v="-9.3628575441139514E-5"/>
    <x v="0"/>
    <n v="-1.8499999999999091"/>
    <n v="-1.7292951953635344E-3"/>
    <x v="1"/>
  </r>
  <r>
    <d v="2001-07-03T00:00:00"/>
    <n v="1097.4000000000001"/>
    <n v="1097.4000000000001"/>
    <n v="1066.05"/>
    <n v="1069.8"/>
    <n v="30622828"/>
    <n v="878.07"/>
    <x v="19"/>
    <x v="4"/>
    <s v="Tue"/>
    <s v="Jul-2001"/>
    <s v=""/>
    <n v="-27.600000000000136"/>
    <n v="-2.5150355385456655E-2"/>
    <x v="1"/>
    <n v="-30.950000000000045"/>
    <n v="-2.8117192823075218E-2"/>
    <x v="2"/>
  </r>
  <r>
    <d v="2001-07-02T00:00:00"/>
    <n v="1108.3499999999999"/>
    <n v="1119.55"/>
    <n v="1097.95"/>
    <n v="1100.75"/>
    <n v="18076084"/>
    <n v="496.49"/>
    <x v="19"/>
    <x v="4"/>
    <s v="Mon"/>
    <s v="Jul-2001"/>
    <s v=""/>
    <n v="-7.5999999999999091"/>
    <n v="-6.8570397437631705E-3"/>
    <x v="0"/>
    <n v="-7.1500000000000909"/>
    <n v="-6.4536510515390295E-3"/>
    <x v="1"/>
  </r>
  <r>
    <d v="2001-06-29T00:00:00"/>
    <n v="1094.05"/>
    <n v="1114.3499999999999"/>
    <n v="1091.05"/>
    <n v="1107.9000000000001"/>
    <n v="39500902"/>
    <n v="1158.05"/>
    <x v="19"/>
    <x v="5"/>
    <s v="Fri"/>
    <s v="Jun-2001"/>
    <s v=""/>
    <n v="13.850000000000136"/>
    <n v="1.2659384854440051E-2"/>
    <x v="2"/>
    <n v="13.900000000000091"/>
    <n v="1.2705667276051271E-2"/>
    <x v="0"/>
  </r>
  <r>
    <d v="2001-06-28T00:00:00"/>
    <n v="1095.8499999999999"/>
    <n v="1101"/>
    <n v="1090.2"/>
    <n v="1094"/>
    <n v="31053307"/>
    <n v="909.99"/>
    <x v="19"/>
    <x v="5"/>
    <s v="Thu"/>
    <s v="Jun-2001"/>
    <s v="Expiry"/>
    <n v="-1.8499999999999091"/>
    <n v="-1.688187251904831E-3"/>
    <x v="0"/>
    <n v="-2.0999999999999091"/>
    <n v="-1.915883587263853E-3"/>
    <x v="1"/>
  </r>
  <r>
    <d v="2001-06-27T00:00:00"/>
    <n v="1096.5999999999999"/>
    <n v="1102.8"/>
    <n v="1086.75"/>
    <n v="1096.0999999999999"/>
    <n v="46770073"/>
    <n v="1311.87"/>
    <x v="19"/>
    <x v="5"/>
    <s v="Wed"/>
    <s v="Jun-2001"/>
    <s v=""/>
    <n v="-0.5"/>
    <n v="-4.559547692868868E-4"/>
    <x v="0"/>
    <n v="-0.5"/>
    <n v="-4.559547692868868E-4"/>
    <x v="1"/>
  </r>
  <r>
    <d v="2001-06-26T00:00:00"/>
    <n v="1066.4000000000001"/>
    <n v="1099.8"/>
    <n v="1060.05"/>
    <n v="1096.5999999999999"/>
    <n v="50432531"/>
    <n v="1435.58"/>
    <x v="19"/>
    <x v="5"/>
    <s v="Tue"/>
    <s v="Jun-2001"/>
    <s v=""/>
    <n v="30.199999999999818"/>
    <n v="2.8319579894973572E-2"/>
    <x v="1"/>
    <n v="29.599999999999909"/>
    <n v="2.7741330834114255E-2"/>
    <x v="2"/>
  </r>
  <r>
    <d v="2001-06-25T00:00:00"/>
    <n v="1087.0999999999999"/>
    <n v="1087.0999999999999"/>
    <n v="1064.4000000000001"/>
    <n v="1067"/>
    <n v="39750113"/>
    <n v="1069.3599999999999"/>
    <x v="19"/>
    <x v="5"/>
    <s v="Mon"/>
    <s v="Jun-2001"/>
    <s v=""/>
    <n v="-20.099999999999909"/>
    <n v="-1.8489559378162001E-2"/>
    <x v="2"/>
    <n v="-20.650000000000091"/>
    <n v="-1.898588700409147E-2"/>
    <x v="0"/>
  </r>
  <r>
    <d v="2001-06-22T00:00:00"/>
    <n v="1095.8499999999999"/>
    <n v="1097.8"/>
    <n v="1081.3"/>
    <n v="1087.6500000000001"/>
    <n v="37679782"/>
    <n v="958.3"/>
    <x v="19"/>
    <x v="5"/>
    <s v="Fri"/>
    <s v="Jun-2001"/>
    <s v=""/>
    <n v="-8.1999999999998181"/>
    <n v="-7.4827759273621564E-3"/>
    <x v="0"/>
    <n v="-7.5499999999999545"/>
    <n v="-6.8937180423666493E-3"/>
    <x v="1"/>
  </r>
  <r>
    <d v="2001-06-21T00:00:00"/>
    <n v="1097.9000000000001"/>
    <n v="1102.45"/>
    <n v="1090.25"/>
    <n v="1095.2"/>
    <n v="37933371"/>
    <n v="1057.1300000000001"/>
    <x v="19"/>
    <x v="5"/>
    <s v="Thu"/>
    <s v="Jun-2001"/>
    <s v="Expiry"/>
    <n v="-2.7000000000000455"/>
    <n v="-2.4592403679752667E-3"/>
    <x v="0"/>
    <n v="-2.3999999999998636"/>
    <n v="-2.1865889212826749E-3"/>
    <x v="1"/>
  </r>
  <r>
    <d v="2001-06-20T00:00:00"/>
    <n v="1096.3499999999999"/>
    <n v="1100.55"/>
    <n v="1084.7"/>
    <n v="1097.5999999999999"/>
    <n v="31013783"/>
    <n v="855.29"/>
    <x v="19"/>
    <x v="5"/>
    <s v="Wed"/>
    <s v="Jun-2001"/>
    <s v=""/>
    <n v="1.25"/>
    <n v="1.1401468509143978E-3"/>
    <x v="0"/>
    <n v="0.9499999999998181"/>
    <n v="8.6627456344304753E-4"/>
    <x v="1"/>
  </r>
  <r>
    <d v="2001-06-19T00:00:00"/>
    <n v="1078.25"/>
    <n v="1099.7"/>
    <n v="1075.45"/>
    <n v="1096.6500000000001"/>
    <n v="37831986"/>
    <n v="1087.3399999999999"/>
    <x v="19"/>
    <x v="5"/>
    <s v="Tue"/>
    <s v="Jun-2001"/>
    <s v=""/>
    <n v="18.400000000000091"/>
    <n v="1.7064688152098391E-2"/>
    <x v="2"/>
    <n v="18.350000000000136"/>
    <n v="1.7017527589724694E-2"/>
    <x v="0"/>
  </r>
  <r>
    <d v="2001-06-18T00:00:00"/>
    <n v="1087.75"/>
    <n v="1087.75"/>
    <n v="1064.4000000000001"/>
    <n v="1078.3"/>
    <n v="42081822"/>
    <n v="1184.03"/>
    <x v="19"/>
    <x v="5"/>
    <s v="Mon"/>
    <s v="Jun-2001"/>
    <s v=""/>
    <n v="-9.4500000000000455"/>
    <n v="-8.6876580096529946E-3"/>
    <x v="0"/>
    <n v="-9.4500000000000455"/>
    <n v="-8.6876580096529946E-3"/>
    <x v="1"/>
  </r>
  <r>
    <d v="2001-06-15T00:00:00"/>
    <n v="1112.7"/>
    <n v="1112.7"/>
    <n v="1084.2"/>
    <n v="1087.75"/>
    <n v="45840395"/>
    <n v="1458.47"/>
    <x v="19"/>
    <x v="5"/>
    <s v="Fri"/>
    <s v="Jun-2001"/>
    <s v=""/>
    <n v="-24.950000000000045"/>
    <n v="-2.2422935202660237E-2"/>
    <x v="1"/>
    <n v="-25"/>
    <n v="-2.246686137946529E-2"/>
    <x v="2"/>
  </r>
  <r>
    <d v="2001-06-14T00:00:00"/>
    <n v="1128.95"/>
    <n v="1128.95"/>
    <n v="1110.1500000000001"/>
    <n v="1112.75"/>
    <n v="40353911"/>
    <n v="1197.48"/>
    <x v="19"/>
    <x v="5"/>
    <s v="Thu"/>
    <s v="Jun-2001"/>
    <s v="Expiry"/>
    <n v="-16.200000000000045"/>
    <n v="-1.4349616900659945E-2"/>
    <x v="2"/>
    <n v="-16.25"/>
    <n v="-1.4393268379096545E-2"/>
    <x v="0"/>
  </r>
  <r>
    <d v="2001-06-13T00:00:00"/>
    <n v="1127.0999999999999"/>
    <n v="1132.95"/>
    <n v="1126.9000000000001"/>
    <n v="1129"/>
    <n v="32960264"/>
    <n v="958.25"/>
    <x v="19"/>
    <x v="5"/>
    <s v="Wed"/>
    <s v="Jun-2001"/>
    <s v=""/>
    <n v="1.9000000000000909"/>
    <n v="1.6857421701713168E-3"/>
    <x v="0"/>
    <n v="1.8499999999999091"/>
    <n v="1.641307723018151E-3"/>
    <x v="1"/>
  </r>
  <r>
    <d v="2001-06-12T00:00:00"/>
    <n v="1131.05"/>
    <n v="1133.3"/>
    <n v="1121.8"/>
    <n v="1127.1500000000001"/>
    <n v="39272103"/>
    <n v="1116.51"/>
    <x v="19"/>
    <x v="5"/>
    <s v="Tue"/>
    <s v="Jun-2001"/>
    <s v=""/>
    <n v="-3.8999999999998636"/>
    <n v="-3.448123425135815E-3"/>
    <x v="0"/>
    <n v="-3.9499999999998181"/>
    <n v="-3.4921757581114123E-3"/>
    <x v="1"/>
  </r>
  <r>
    <d v="2001-06-11T00:00:00"/>
    <n v="1126.55"/>
    <n v="1134.8"/>
    <n v="1122.3499999999999"/>
    <n v="1131.0999999999999"/>
    <n v="35437940"/>
    <n v="1076.1199999999999"/>
    <x v="19"/>
    <x v="5"/>
    <s v="Mon"/>
    <s v="Jun-2001"/>
    <s v=""/>
    <n v="4.5499999999999545"/>
    <n v="4.0388797656561665E-3"/>
    <x v="0"/>
    <n v="4.5"/>
    <n v="3.9943191904846442E-3"/>
    <x v="1"/>
  </r>
  <r>
    <d v="2001-06-08T00:00:00"/>
    <n v="1112.45"/>
    <n v="1128.9000000000001"/>
    <n v="1112.45"/>
    <n v="1126.5999999999999"/>
    <n v="47213483"/>
    <n v="1271.25"/>
    <x v="19"/>
    <x v="5"/>
    <s v="Fri"/>
    <s v="Jun-2001"/>
    <s v=""/>
    <n v="14.149999999999864"/>
    <n v="1.2719672794282766E-2"/>
    <x v="2"/>
    <n v="14.25"/>
    <n v="1.2810716051602465E-2"/>
    <x v="0"/>
  </r>
  <r>
    <d v="2001-06-07T00:00:00"/>
    <n v="1115.05"/>
    <n v="1116.0999999999999"/>
    <n v="1095.45"/>
    <n v="1112.3499999999999"/>
    <n v="43845499"/>
    <n v="1230.26"/>
    <x v="19"/>
    <x v="5"/>
    <s v="Thu"/>
    <s v="Jun-2001"/>
    <s v="Expiry"/>
    <n v="-2.7000000000000455"/>
    <n v="-2.4214160799964535E-3"/>
    <x v="0"/>
    <n v="-3.3500000000001364"/>
    <n v="-3.002599265035526E-3"/>
    <x v="1"/>
  </r>
  <r>
    <d v="2001-06-06T00:00:00"/>
    <n v="1117.5"/>
    <n v="1132.95"/>
    <n v="1114"/>
    <n v="1115.7"/>
    <n v="34916039"/>
    <n v="936.19"/>
    <x v="19"/>
    <x v="5"/>
    <s v="Wed"/>
    <s v="Jun-2001"/>
    <s v=""/>
    <n v="-1.7999999999999545"/>
    <n v="-1.6107382550335165E-3"/>
    <x v="0"/>
    <n v="0.10000000000013642"/>
    <n v="8.9637863033467576E-5"/>
    <x v="1"/>
  </r>
  <r>
    <d v="2001-06-05T00:00:00"/>
    <n v="1127.1500000000001"/>
    <n v="1130.6500000000001"/>
    <n v="1106.8"/>
    <n v="1115.5999999999999"/>
    <n v="44902352"/>
    <n v="1243.75"/>
    <x v="19"/>
    <x v="5"/>
    <s v="Tue"/>
    <s v="Jun-2001"/>
    <s v=""/>
    <n v="-11.550000000000182"/>
    <n v="-1.0247083351816689E-2"/>
    <x v="2"/>
    <n v="-11.600000000000136"/>
    <n v="-1.0290986515259169E-2"/>
    <x v="0"/>
  </r>
  <r>
    <d v="2001-06-04T00:00:00"/>
    <n v="1148"/>
    <n v="1154.45"/>
    <n v="1125.3499999999999"/>
    <n v="1127.2"/>
    <n v="39210374"/>
    <n v="1034.54"/>
    <x v="19"/>
    <x v="5"/>
    <s v="Mon"/>
    <s v="Jun-2001"/>
    <s v=""/>
    <n v="-20.799999999999955"/>
    <n v="-1.8118466898954664E-2"/>
    <x v="2"/>
    <n v="-20.849999999999909"/>
    <n v="-1.8161229911589138E-2"/>
    <x v="0"/>
  </r>
  <r>
    <d v="2001-06-01T00:00:00"/>
    <n v="1168.0999999999999"/>
    <n v="1175.8"/>
    <n v="1146.9000000000001"/>
    <n v="1148.05"/>
    <n v="45591808"/>
    <n v="1218.6300000000001"/>
    <x v="19"/>
    <x v="5"/>
    <s v="Fri"/>
    <s v="Jun-2001"/>
    <s v=""/>
    <n v="-20.049999999999955"/>
    <n v="-1.7164626316240009E-2"/>
    <x v="2"/>
    <n v="-19.850000000000136"/>
    <n v="-1.6996318177926309E-2"/>
    <x v="0"/>
  </r>
  <r>
    <d v="2001-05-31T00:00:00"/>
    <n v="1177.5"/>
    <n v="1177.5"/>
    <n v="1154.9000000000001"/>
    <n v="1167.9000000000001"/>
    <n v="51326602"/>
    <n v="1396.92"/>
    <x v="19"/>
    <x v="6"/>
    <s v="Thu"/>
    <s v="May-2001"/>
    <s v="Expiry"/>
    <n v="-9.5999999999999091"/>
    <n v="-8.1528662420381395E-3"/>
    <x v="0"/>
    <n v="-9.6499999999998636"/>
    <n v="-8.1949811048361975E-3"/>
    <x v="1"/>
  </r>
  <r>
    <d v="2001-05-30T00:00:00"/>
    <n v="1199.5"/>
    <n v="1207"/>
    <n v="1173.75"/>
    <n v="1177.55"/>
    <n v="53458645"/>
    <n v="1563.28"/>
    <x v="19"/>
    <x v="6"/>
    <s v="Wed"/>
    <s v="May-2001"/>
    <s v=""/>
    <n v="-21.950000000000045"/>
    <n v="-1.8299291371404791E-2"/>
    <x v="2"/>
    <n v="-20.900000000000091"/>
    <n v="-1.7439192290041379E-2"/>
    <x v="0"/>
  </r>
  <r>
    <d v="2001-05-29T00:00:00"/>
    <n v="1193.25"/>
    <n v="1202.05"/>
    <n v="1193.25"/>
    <n v="1198.45"/>
    <n v="44863947"/>
    <n v="1179.54"/>
    <x v="19"/>
    <x v="6"/>
    <s v="Tue"/>
    <s v="May-2001"/>
    <s v=""/>
    <n v="5.2000000000000455"/>
    <n v="4.3578462183113727E-3"/>
    <x v="0"/>
    <n v="5.25"/>
    <n v="4.3999329534026143E-3"/>
    <x v="1"/>
  </r>
  <r>
    <d v="2001-05-28T00:00:00"/>
    <n v="1174.95"/>
    <n v="1194.5"/>
    <n v="1174.45"/>
    <n v="1193.2"/>
    <n v="45583971"/>
    <n v="1242.3900000000001"/>
    <x v="19"/>
    <x v="6"/>
    <s v="Mon"/>
    <s v="May-2001"/>
    <s v=""/>
    <n v="18.25"/>
    <n v="1.5532575854291672E-2"/>
    <x v="2"/>
    <n v="18.299999999999955"/>
    <n v="1.5575793684568859E-2"/>
    <x v="0"/>
  </r>
  <r>
    <d v="2001-05-25T00:00:00"/>
    <n v="1181.95"/>
    <n v="1188.5"/>
    <n v="1171.3499999999999"/>
    <n v="1174.9000000000001"/>
    <n v="44045491"/>
    <n v="1251.1600000000001"/>
    <x v="19"/>
    <x v="6"/>
    <s v="Fri"/>
    <s v="May-2001"/>
    <s v=""/>
    <n v="-7.0499999999999545"/>
    <n v="-5.9647193197681411E-3"/>
    <x v="0"/>
    <n v="-6.9499999999998181"/>
    <n v="-5.8806109066292835E-3"/>
    <x v="1"/>
  </r>
  <r>
    <d v="2001-05-24T00:00:00"/>
    <n v="1179.0999999999999"/>
    <n v="1190.1500000000001"/>
    <n v="1177.55"/>
    <n v="1181.8499999999999"/>
    <n v="49236107"/>
    <n v="1441.5"/>
    <x v="19"/>
    <x v="6"/>
    <s v="Thu"/>
    <s v="May-2001"/>
    <s v="Expiry"/>
    <n v="2.75"/>
    <n v="2.3322873378000173E-3"/>
    <x v="0"/>
    <n v="2.75"/>
    <n v="2.3322873378000173E-3"/>
    <x v="1"/>
  </r>
  <r>
    <d v="2001-05-23T00:00:00"/>
    <n v="1168.25"/>
    <n v="1181.8"/>
    <n v="1167"/>
    <n v="1179.0999999999999"/>
    <n v="40537706"/>
    <n v="1273.18"/>
    <x v="19"/>
    <x v="6"/>
    <s v="Wed"/>
    <s v="May-2001"/>
    <s v=""/>
    <n v="10.849999999999909"/>
    <n v="9.2873956772950225E-3"/>
    <x v="0"/>
    <n v="11"/>
    <n v="9.4170019690095041E-3"/>
    <x v="1"/>
  </r>
  <r>
    <d v="2001-05-22T00:00:00"/>
    <n v="1169.5"/>
    <n v="1176.2"/>
    <n v="1165.6500000000001"/>
    <n v="1168.0999999999999"/>
    <n v="37282910"/>
    <n v="995.49"/>
    <x v="19"/>
    <x v="6"/>
    <s v="Tue"/>
    <s v="May-2001"/>
    <s v=""/>
    <n v="-1.4000000000000909"/>
    <n v="-1.1970927746901162E-3"/>
    <x v="0"/>
    <n v="-1.3500000000001364"/>
    <n v="-1.154388815255151E-3"/>
    <x v="1"/>
  </r>
  <r>
    <d v="2001-05-21T00:00:00"/>
    <n v="1172.95"/>
    <n v="1182.6500000000001"/>
    <n v="1166.7"/>
    <n v="1169.45"/>
    <n v="43127114"/>
    <n v="988.83"/>
    <x v="19"/>
    <x v="6"/>
    <s v="Mon"/>
    <s v="May-2001"/>
    <s v=""/>
    <n v="-3.5"/>
    <n v="-2.9839294087557013E-3"/>
    <x v="0"/>
    <n v="-3.3499999999999091"/>
    <n v="-2.8564120054569483E-3"/>
    <x v="1"/>
  </r>
  <r>
    <d v="2001-05-18T00:00:00"/>
    <n v="1175"/>
    <n v="1187.6500000000001"/>
    <n v="1169.2"/>
    <n v="1172.8"/>
    <n v="53432585"/>
    <n v="1343.77"/>
    <x v="19"/>
    <x v="6"/>
    <s v="Fri"/>
    <s v="May-2001"/>
    <s v=""/>
    <n v="-2.2000000000000455"/>
    <n v="-1.8723404255319535E-3"/>
    <x v="0"/>
    <n v="-2.1500000000000909"/>
    <n v="-1.8298651006426578E-3"/>
    <x v="1"/>
  </r>
  <r>
    <d v="2001-05-17T00:00:00"/>
    <n v="1151.2"/>
    <n v="1179"/>
    <n v="1150.5999999999999"/>
    <n v="1174.95"/>
    <n v="62568541"/>
    <n v="1498.08"/>
    <x v="19"/>
    <x v="6"/>
    <s v="Thu"/>
    <s v="May-2001"/>
    <s v="Expiry"/>
    <n v="23.75"/>
    <n v="2.0630646282140376E-2"/>
    <x v="1"/>
    <n v="23.799999999999955"/>
    <n v="2.0674977196716286E-2"/>
    <x v="2"/>
  </r>
  <r>
    <d v="2001-05-16T00:00:00"/>
    <n v="1147.0999999999999"/>
    <n v="1163.1500000000001"/>
    <n v="1146.05"/>
    <n v="1151.1500000000001"/>
    <n v="48486563"/>
    <n v="1161.42"/>
    <x v="19"/>
    <x v="6"/>
    <s v="Wed"/>
    <s v="May-2001"/>
    <s v=""/>
    <n v="4.0500000000001819"/>
    <n v="3.5306424897569369E-3"/>
    <x v="0"/>
    <n v="5.8500000000001364"/>
    <n v="5.1078320090807098E-3"/>
    <x v="1"/>
  </r>
  <r>
    <d v="2001-05-15T00:00:00"/>
    <n v="1140.75"/>
    <n v="1147.75"/>
    <n v="1096.25"/>
    <n v="1145.3"/>
    <n v="45135447"/>
    <n v="1168.05"/>
    <x v="19"/>
    <x v="6"/>
    <s v="Tue"/>
    <s v="May-2001"/>
    <s v=""/>
    <n v="4.5499999999999545"/>
    <n v="3.988603988603949E-3"/>
    <x v="0"/>
    <n v="4.5"/>
    <n v="3.9446002805049087E-3"/>
    <x v="1"/>
  </r>
  <r>
    <d v="2001-05-14T00:00:00"/>
    <n v="1140.45"/>
    <n v="1146.25"/>
    <n v="1134.05"/>
    <n v="1140.8"/>
    <n v="32675541"/>
    <n v="846.02"/>
    <x v="19"/>
    <x v="6"/>
    <s v="Mon"/>
    <s v="May-2001"/>
    <s v=""/>
    <n v="0.34999999999990905"/>
    <n v="3.068964005435653E-4"/>
    <x v="0"/>
    <n v="0.29999999999995453"/>
    <n v="2.6304252520820213E-4"/>
    <x v="1"/>
  </r>
  <r>
    <d v="2001-05-11T00:00:00"/>
    <n v="1144.0999999999999"/>
    <n v="1146.8499999999999"/>
    <n v="1136.9000000000001"/>
    <n v="1140.5"/>
    <n v="42033729"/>
    <n v="1001.02"/>
    <x v="19"/>
    <x v="6"/>
    <s v="Fri"/>
    <s v="May-2001"/>
    <s v=""/>
    <n v="-3.5999999999999091"/>
    <n v="-3.1465780963201725E-3"/>
    <x v="0"/>
    <n v="-4.4500000000000455"/>
    <n v="-3.8866326040438845E-3"/>
    <x v="1"/>
  </r>
  <r>
    <d v="2001-05-10T00:00:00"/>
    <n v="1149.0999999999999"/>
    <n v="1151.5999999999999"/>
    <n v="1139.25"/>
    <n v="1144.95"/>
    <n v="37684921"/>
    <n v="1116.98"/>
    <x v="19"/>
    <x v="6"/>
    <s v="Thu"/>
    <s v="May-2001"/>
    <s v="Expiry"/>
    <n v="-4.1499999999998636"/>
    <n v="-3.6115220607430719E-3"/>
    <x v="0"/>
    <n v="-4.2999999999999545"/>
    <n v="-3.7415705895148615E-3"/>
    <x v="1"/>
  </r>
  <r>
    <d v="2001-05-09T00:00:00"/>
    <n v="1149.9000000000001"/>
    <n v="1164.3"/>
    <n v="1145.25"/>
    <n v="1149.25"/>
    <n v="55608670"/>
    <n v="1460.92"/>
    <x v="19"/>
    <x v="6"/>
    <s v="Wed"/>
    <s v="May-2001"/>
    <s v=""/>
    <n v="-0.65000000000009095"/>
    <n v="-5.6526654491702831E-4"/>
    <x v="0"/>
    <n v="0.29999999999995453"/>
    <n v="2.611079681447883E-4"/>
    <x v="1"/>
  </r>
  <r>
    <d v="2001-05-08T00:00:00"/>
    <n v="1139.25"/>
    <n v="1151.95"/>
    <n v="1138.2"/>
    <n v="1148.95"/>
    <n v="43301789"/>
    <n v="1119.47"/>
    <x v="19"/>
    <x v="6"/>
    <s v="Tue"/>
    <s v="May-2001"/>
    <s v=""/>
    <n v="9.7000000000000455"/>
    <n v="8.5143734913320571E-3"/>
    <x v="0"/>
    <n v="9.75"/>
    <n v="8.5586376404494374E-3"/>
    <x v="1"/>
  </r>
  <r>
    <d v="2001-05-07T00:00:00"/>
    <n v="1130.05"/>
    <n v="1145.4000000000001"/>
    <n v="1130.05"/>
    <n v="1139.2"/>
    <n v="35261515"/>
    <n v="933.42"/>
    <x v="19"/>
    <x v="6"/>
    <s v="Mon"/>
    <s v="May-2001"/>
    <s v=""/>
    <n v="9.1500000000000909"/>
    <n v="8.0969868589886203E-3"/>
    <x v="0"/>
    <n v="9.1500000000000909"/>
    <n v="8.0969868589886203E-3"/>
    <x v="1"/>
  </r>
  <r>
    <d v="2001-05-04T00:00:00"/>
    <n v="1121.45"/>
    <n v="1131.95"/>
    <n v="1113.6500000000001"/>
    <n v="1130.05"/>
    <n v="42006775"/>
    <n v="1056.54"/>
    <x v="19"/>
    <x v="6"/>
    <s v="Fri"/>
    <s v="May-2001"/>
    <s v=""/>
    <n v="8.5999999999999091"/>
    <n v="7.6686432743322559E-3"/>
    <x v="0"/>
    <n v="8"/>
    <n v="7.129807049596721E-3"/>
    <x v="1"/>
  </r>
  <r>
    <d v="2001-05-03T00:00:00"/>
    <n v="1137.1500000000001"/>
    <n v="1139.8499999999999"/>
    <n v="1117.7"/>
    <n v="1122.05"/>
    <n v="35696448"/>
    <n v="1015.24"/>
    <x v="19"/>
    <x v="6"/>
    <s v="Thu"/>
    <s v="May-2001"/>
    <s v="Expiry"/>
    <n v="-15.100000000000136"/>
    <n v="-1.32788110627447E-2"/>
    <x v="2"/>
    <n v="-15.150000000000091"/>
    <n v="-1.3322194864579749E-2"/>
    <x v="0"/>
  </r>
  <r>
    <d v="2001-05-02T00:00:00"/>
    <n v="1125.45"/>
    <n v="1150.6500000000001"/>
    <n v="1125.25"/>
    <n v="1137.2"/>
    <n v="43257145"/>
    <n v="1209.72"/>
    <x v="19"/>
    <x v="6"/>
    <s v="Wed"/>
    <s v="May-2001"/>
    <s v=""/>
    <n v="11.75"/>
    <n v="1.04402683371096E-2"/>
    <x v="2"/>
    <n v="11.950000000000045"/>
    <n v="1.0619862252832745E-2"/>
    <x v="0"/>
  </r>
  <r>
    <d v="2001-04-30T00:00:00"/>
    <n v="1101.45"/>
    <n v="1127.9000000000001"/>
    <n v="1101.45"/>
    <n v="1125.25"/>
    <n v="42750822"/>
    <n v="998.7"/>
    <x v="19"/>
    <x v="7"/>
    <s v="Mon"/>
    <s v="Apr-2001"/>
    <s v=""/>
    <n v="23.799999999999955"/>
    <n v="2.1607880521131193E-2"/>
    <x v="1"/>
    <n v="23.950000000000045"/>
    <n v="2.174702624171438E-2"/>
    <x v="2"/>
  </r>
  <r>
    <d v="2001-04-27T00:00:00"/>
    <n v="1143.6500000000001"/>
    <n v="1143.6500000000001"/>
    <n v="1078.0999999999999"/>
    <n v="1101.3"/>
    <n v="56498863"/>
    <n v="1255.92"/>
    <x v="19"/>
    <x v="7"/>
    <s v="Fri"/>
    <s v="Apr-2001"/>
    <s v=""/>
    <n v="-42.350000000000136"/>
    <n v="-3.7030560048966148E-2"/>
    <x v="3"/>
    <n v="-42.450000000000045"/>
    <n v="-3.7114754098360694E-2"/>
    <x v="3"/>
  </r>
  <r>
    <d v="2001-04-26T00:00:00"/>
    <n v="1155.4000000000001"/>
    <n v="1170.2"/>
    <n v="1138.8499999999999"/>
    <n v="1143.75"/>
    <n v="55932790"/>
    <n v="1172.46"/>
    <x v="19"/>
    <x v="7"/>
    <s v="Thu"/>
    <s v="Apr-2001"/>
    <s v="Expiry"/>
    <n v="-11.650000000000091"/>
    <n v="-1.0083088108014619E-2"/>
    <x v="2"/>
    <n v="-11.599999999999909"/>
    <n v="-1.0040247544034197E-2"/>
    <x v="0"/>
  </r>
  <r>
    <d v="2001-04-25T00:00:00"/>
    <n v="1146.5"/>
    <n v="1162.8499999999999"/>
    <n v="1142.3"/>
    <n v="1155.3499999999999"/>
    <n v="52927065"/>
    <n v="1273.51"/>
    <x v="19"/>
    <x v="7"/>
    <s v="Wed"/>
    <s v="Apr-2001"/>
    <s v=""/>
    <n v="8.8499999999999091"/>
    <n v="7.7191452245965186E-3"/>
    <x v="0"/>
    <n v="9.0499999999999545"/>
    <n v="7.8949664136787525E-3"/>
    <x v="1"/>
  </r>
  <r>
    <d v="2001-04-24T00:00:00"/>
    <n v="1149.5999999999999"/>
    <n v="1149.5999999999999"/>
    <n v="1128.4000000000001"/>
    <n v="1146.3"/>
    <n v="42006905"/>
    <n v="1061.69"/>
    <x v="19"/>
    <x v="7"/>
    <s v="Tue"/>
    <s v="Apr-2001"/>
    <s v=""/>
    <n v="-3.2999999999999545"/>
    <n v="-2.8705636743214637E-3"/>
    <x v="0"/>
    <n v="-3.4500000000000455"/>
    <n v="-3.0006523157208483E-3"/>
    <x v="1"/>
  </r>
  <r>
    <d v="2001-04-23T00:00:00"/>
    <n v="1144.05"/>
    <n v="1162.05"/>
    <n v="1137.3"/>
    <n v="1149.75"/>
    <n v="48547640"/>
    <n v="1202.06"/>
    <x v="19"/>
    <x v="7"/>
    <s v="Mon"/>
    <s v="Apr-2001"/>
    <s v=""/>
    <n v="5.7000000000000455"/>
    <n v="4.9822997246624237E-3"/>
    <x v="0"/>
    <n v="5.75"/>
    <n v="5.026223776223776E-3"/>
    <x v="1"/>
  </r>
  <r>
    <d v="2001-04-20T00:00:00"/>
    <n v="1145.75"/>
    <n v="1156.45"/>
    <n v="1120.5999999999999"/>
    <n v="1144"/>
    <n v="49354917"/>
    <n v="1411.68"/>
    <x v="19"/>
    <x v="7"/>
    <s v="Fri"/>
    <s v="Apr-2001"/>
    <s v=""/>
    <n v="-1.75"/>
    <n v="-1.5273838097316168E-3"/>
    <x v="0"/>
    <n v="-0.45000000000004547"/>
    <n v="-3.9320197474773514E-4"/>
    <x v="1"/>
  </r>
  <r>
    <d v="2001-04-19T00:00:00"/>
    <n v="1103.5999999999999"/>
    <n v="1159.3"/>
    <n v="1103.5999999999999"/>
    <n v="1144.45"/>
    <n v="70684003"/>
    <n v="1950.61"/>
    <x v="19"/>
    <x v="7"/>
    <s v="Thu"/>
    <s v="Apr-2001"/>
    <s v="Expiry"/>
    <n v="40.850000000000136"/>
    <n v="3.7015222906850435E-2"/>
    <x v="3"/>
    <n v="41.049999999999955"/>
    <n v="3.7203190139568562E-2"/>
    <x v="3"/>
  </r>
  <r>
    <d v="2001-04-18T00:00:00"/>
    <n v="1066.5"/>
    <n v="1106.3"/>
    <n v="1063.05"/>
    <n v="1103.4000000000001"/>
    <n v="55976491"/>
    <n v="1344.85"/>
    <x v="19"/>
    <x v="7"/>
    <s v="Wed"/>
    <s v="Apr-2001"/>
    <s v=""/>
    <n v="36.900000000000091"/>
    <n v="3.4599156118143543E-2"/>
    <x v="3"/>
    <n v="36.400000000000091"/>
    <n v="3.4114339268978527E-2"/>
    <x v="3"/>
  </r>
  <r>
    <d v="2001-04-17T00:00:00"/>
    <n v="1044.8499999999999"/>
    <n v="1072.9000000000001"/>
    <n v="1037.7"/>
    <n v="1067"/>
    <n v="50797893"/>
    <n v="1139.45"/>
    <x v="19"/>
    <x v="7"/>
    <s v="Tue"/>
    <s v="Apr-2001"/>
    <s v=""/>
    <n v="22.150000000000091"/>
    <n v="2.1199215198353921E-2"/>
    <x v="1"/>
    <n v="22.400000000000091"/>
    <n v="2.1443614780777422E-2"/>
    <x v="2"/>
  </r>
  <r>
    <d v="2001-04-16T00:00:00"/>
    <n v="1024"/>
    <n v="1049.4000000000001"/>
    <n v="1000.1"/>
    <n v="1044.5999999999999"/>
    <n v="44790803"/>
    <n v="981.33"/>
    <x v="19"/>
    <x v="7"/>
    <s v="Mon"/>
    <s v="Apr-2001"/>
    <s v=""/>
    <n v="20.599999999999909"/>
    <n v="2.0117187499999911E-2"/>
    <x v="1"/>
    <n v="19.699999999999818"/>
    <n v="1.9221387452434204E-2"/>
    <x v="0"/>
  </r>
  <r>
    <d v="2001-04-12T00:00:00"/>
    <n v="1066.75"/>
    <n v="1066.75"/>
    <n v="1001.8"/>
    <n v="1024.9000000000001"/>
    <n v="47079193"/>
    <n v="1273.94"/>
    <x v="19"/>
    <x v="7"/>
    <s v="Thu"/>
    <s v="Apr-2001"/>
    <s v="Expiry"/>
    <n v="-41.849999999999909"/>
    <n v="-3.9231310053901951E-2"/>
    <x v="3"/>
    <n v="-41.899999999999864"/>
    <n v="-3.9276340457442695E-2"/>
    <x v="3"/>
  </r>
  <r>
    <d v="2001-04-11T00:00:00"/>
    <n v="1104.9000000000001"/>
    <n v="1116.8499999999999"/>
    <n v="1056.0999999999999"/>
    <n v="1066.8"/>
    <n v="39177495"/>
    <n v="1109.8399999999999"/>
    <x v="19"/>
    <x v="7"/>
    <s v="Wed"/>
    <s v="Apr-2001"/>
    <s v=""/>
    <n v="-38.100000000000136"/>
    <n v="-3.4482758620689773E-2"/>
    <x v="3"/>
    <n v="-36.25"/>
    <n v="-3.2863424142151307E-2"/>
    <x v="3"/>
  </r>
  <r>
    <d v="2001-04-10T00:00:00"/>
    <n v="1129.0999999999999"/>
    <n v="1129.75"/>
    <n v="1093.05"/>
    <n v="1103.05"/>
    <n v="35199275"/>
    <n v="999.09"/>
    <x v="19"/>
    <x v="7"/>
    <s v="Tue"/>
    <s v="Apr-2001"/>
    <s v=""/>
    <n v="-26.049999999999955"/>
    <n v="-2.3071472854485835E-2"/>
    <x v="1"/>
    <n v="-25.299999999999955"/>
    <n v="-2.2422120795852311E-2"/>
    <x v="2"/>
  </r>
  <r>
    <d v="2001-04-09T00:00:00"/>
    <n v="1137.5999999999999"/>
    <n v="1138.55"/>
    <n v="1116.0999999999999"/>
    <n v="1128.3499999999999"/>
    <n v="28396434"/>
    <n v="746.64"/>
    <x v="19"/>
    <x v="7"/>
    <s v="Mon"/>
    <s v="Apr-2001"/>
    <s v=""/>
    <n v="-9.25"/>
    <n v="-8.1311533052039388E-3"/>
    <x v="0"/>
    <n v="-11.25"/>
    <n v="-9.8718848718848725E-3"/>
    <x v="1"/>
  </r>
  <r>
    <d v="2001-04-06T00:00:00"/>
    <n v="1137.55"/>
    <n v="1171.8499999999999"/>
    <n v="1133.05"/>
    <n v="1139.5999999999999"/>
    <n v="36171484"/>
    <n v="996.96"/>
    <x v="19"/>
    <x v="7"/>
    <s v="Fri"/>
    <s v="Apr-2001"/>
    <s v=""/>
    <n v="2.0499999999999545"/>
    <n v="1.8021185881938856E-3"/>
    <x v="0"/>
    <n v="2.9499999999998181"/>
    <n v="2.5953459728146906E-3"/>
    <x v="1"/>
  </r>
  <r>
    <d v="2001-04-04T00:00:00"/>
    <n v="1146.0999999999999"/>
    <n v="1146.1500000000001"/>
    <n v="1120.3499999999999"/>
    <n v="1136.6500000000001"/>
    <n v="27091152"/>
    <n v="681.11"/>
    <x v="19"/>
    <x v="7"/>
    <s v="Wed"/>
    <s v="Apr-2001"/>
    <s v=""/>
    <n v="-9.4499999999998181"/>
    <n v="-8.2453538085680289E-3"/>
    <x v="0"/>
    <n v="-12.599999999999909"/>
    <n v="-1.0963671959973817E-2"/>
    <x v="0"/>
  </r>
  <r>
    <d v="2001-04-03T00:00:00"/>
    <n v="1136.6500000000001"/>
    <n v="1153.0999999999999"/>
    <n v="1128.0999999999999"/>
    <n v="1149.25"/>
    <n v="29797348"/>
    <n v="796.52"/>
    <x v="19"/>
    <x v="7"/>
    <s v="Tue"/>
    <s v="Apr-2001"/>
    <s v=""/>
    <n v="12.599999999999909"/>
    <n v="1.1085206527954874E-2"/>
    <x v="2"/>
    <n v="11.150000000000091"/>
    <n v="9.7970301379492943E-3"/>
    <x v="1"/>
  </r>
  <r>
    <d v="2001-04-02T00:00:00"/>
    <n v="1148.0999999999999"/>
    <n v="1148.0999999999999"/>
    <n v="1094.3499999999999"/>
    <n v="1138.0999999999999"/>
    <n v="40163288"/>
    <n v="1053.5999999999999"/>
    <x v="19"/>
    <x v="7"/>
    <s v="Mon"/>
    <s v="Apr-2001"/>
    <s v=""/>
    <n v="-10"/>
    <n v="-8.7100426792091293E-3"/>
    <x v="0"/>
    <n v="-10.100000000000136"/>
    <n v="-8.79637693781583E-3"/>
    <x v="1"/>
  </r>
  <r>
    <d v="2001-03-30T00:00:00"/>
    <n v="1195.05"/>
    <n v="1195.25"/>
    <n v="1144.6500000000001"/>
    <n v="1148.2"/>
    <n v="33959470"/>
    <n v="923.17"/>
    <x v="19"/>
    <x v="8"/>
    <s v="Fri"/>
    <s v="Mar-2001"/>
    <s v=""/>
    <n v="-46.849999999999909"/>
    <n v="-3.9203380611689813E-2"/>
    <x v="3"/>
    <n v="-46.899999999999864"/>
    <n v="-3.9243577943268236E-2"/>
    <x v="3"/>
  </r>
  <r>
    <d v="2001-03-29T00:00:00"/>
    <n v="1204.9000000000001"/>
    <n v="1210.0999999999999"/>
    <n v="1185"/>
    <n v="1195.0999999999999"/>
    <n v="31581037"/>
    <n v="975.78"/>
    <x v="19"/>
    <x v="8"/>
    <s v="Thu"/>
    <s v="Mar-2001"/>
    <s v="Expiry"/>
    <n v="-9.8000000000001819"/>
    <n v="-8.1334550585112301E-3"/>
    <x v="0"/>
    <n v="-11.100000000000136"/>
    <n v="-9.2024539877301748E-3"/>
    <x v="1"/>
  </r>
  <r>
    <d v="2001-03-28T00:00:00"/>
    <n v="1177.55"/>
    <n v="1209.5999999999999"/>
    <n v="1177.55"/>
    <n v="1206.2"/>
    <n v="31734710"/>
    <n v="990.27"/>
    <x v="19"/>
    <x v="8"/>
    <s v="Wed"/>
    <s v="Mar-2001"/>
    <s v=""/>
    <n v="28.650000000000091"/>
    <n v="2.4330177062545193E-2"/>
    <x v="1"/>
    <n v="28.450000000000045"/>
    <n v="2.4156230099766543E-2"/>
    <x v="2"/>
  </r>
  <r>
    <d v="2001-03-27T00:00:00"/>
    <n v="1161.5999999999999"/>
    <n v="1182.7"/>
    <n v="1157.25"/>
    <n v="1177.75"/>
    <n v="34348645"/>
    <n v="1088.95"/>
    <x v="19"/>
    <x v="8"/>
    <s v="Tue"/>
    <s v="Mar-2001"/>
    <s v=""/>
    <n v="16.150000000000091"/>
    <n v="1.3903236914600631E-2"/>
    <x v="2"/>
    <n v="16.25"/>
    <n v="1.3990529487731381E-2"/>
    <x v="0"/>
  </r>
  <r>
    <d v="2001-03-26T00:00:00"/>
    <n v="1159.8499999999999"/>
    <n v="1165.6500000000001"/>
    <n v="1147.5"/>
    <n v="1161.5"/>
    <n v="22757464"/>
    <n v="661.75"/>
    <x v="19"/>
    <x v="8"/>
    <s v="Mon"/>
    <s v="Mar-2001"/>
    <s v=""/>
    <n v="1.6500000000000909"/>
    <n v="1.4225977497090926E-3"/>
    <x v="0"/>
    <n v="0.20000000000004547"/>
    <n v="1.7222078704903597E-4"/>
    <x v="1"/>
  </r>
  <r>
    <d v="2001-03-23T00:00:00"/>
    <n v="1187.5999999999999"/>
    <n v="1196.55"/>
    <n v="1139.6500000000001"/>
    <n v="1161.3"/>
    <n v="35578430"/>
    <n v="1023.14"/>
    <x v="19"/>
    <x v="8"/>
    <s v="Fri"/>
    <s v="Mar-2001"/>
    <s v=""/>
    <n v="-26.299999999999955"/>
    <n v="-2.2145503536544254E-2"/>
    <x v="1"/>
    <n v="-26.25"/>
    <n v="-2.2104332449160036E-2"/>
    <x v="2"/>
  </r>
  <r>
    <d v="2001-03-22T00:00:00"/>
    <n v="1206.45"/>
    <n v="1218.3499999999999"/>
    <n v="1184.95"/>
    <n v="1187.55"/>
    <n v="33692351"/>
    <n v="873.61"/>
    <x v="19"/>
    <x v="8"/>
    <s v="Thu"/>
    <s v="Mar-2001"/>
    <s v="Expiry"/>
    <n v="-18.900000000000091"/>
    <n v="-1.5665796344647594E-2"/>
    <x v="2"/>
    <n v="-19.549999999999955"/>
    <n v="-1.6195841272471177E-2"/>
    <x v="0"/>
  </r>
  <r>
    <d v="2001-03-21T00:00:00"/>
    <n v="1168.8"/>
    <n v="1212.2"/>
    <n v="1156.1500000000001"/>
    <n v="1207.0999999999999"/>
    <n v="30172182"/>
    <n v="879.1"/>
    <x v="19"/>
    <x v="8"/>
    <s v="Wed"/>
    <s v="Mar-2001"/>
    <s v=""/>
    <n v="38.299999999999955"/>
    <n v="3.2768651608487298E-2"/>
    <x v="3"/>
    <n v="36.149999999999864"/>
    <n v="3.0872368589606611E-2"/>
    <x v="3"/>
  </r>
  <r>
    <d v="2001-03-20T00:00:00"/>
    <n v="1186.8"/>
    <n v="1193.3499999999999"/>
    <n v="1162.3499999999999"/>
    <n v="1170.95"/>
    <n v="29316504"/>
    <n v="760.99"/>
    <x v="19"/>
    <x v="8"/>
    <s v="Tue"/>
    <s v="Mar-2001"/>
    <s v=""/>
    <n v="-15.849999999999909"/>
    <n v="-1.3355240984159007E-2"/>
    <x v="2"/>
    <n v="-15.75"/>
    <n v="-1.3272099098339934E-2"/>
    <x v="0"/>
  </r>
  <r>
    <d v="2001-03-19T00:00:00"/>
    <n v="1192.8499999999999"/>
    <n v="1201.7"/>
    <n v="1173.1500000000001"/>
    <n v="1186.7"/>
    <n v="29195967"/>
    <n v="829.16"/>
    <x v="19"/>
    <x v="8"/>
    <s v="Mon"/>
    <s v="Mar-2001"/>
    <s v=""/>
    <n v="-6.1499999999998636"/>
    <n v="-5.155719495326205E-3"/>
    <x v="0"/>
    <n v="-6.8499999999999091"/>
    <n v="-5.7391814335385274E-3"/>
    <x v="1"/>
  </r>
  <r>
    <d v="2001-03-16T00:00:00"/>
    <n v="1216.9000000000001"/>
    <n v="1233.4000000000001"/>
    <n v="1179.5999999999999"/>
    <n v="1193.55"/>
    <n v="51146372"/>
    <n v="1275.81"/>
    <x v="19"/>
    <x v="8"/>
    <s v="Fri"/>
    <s v="Mar-2001"/>
    <s v=""/>
    <n v="-23.350000000000136"/>
    <n v="-1.9188100912153946E-2"/>
    <x v="2"/>
    <n v="-23.600000000000136"/>
    <n v="-1.9389557573019047E-2"/>
    <x v="0"/>
  </r>
  <r>
    <d v="2001-03-15T00:00:00"/>
    <n v="1191.5999999999999"/>
    <n v="1219.7"/>
    <n v="1170.7"/>
    <n v="1217.1500000000001"/>
    <n v="47034759"/>
    <n v="1143.24"/>
    <x v="19"/>
    <x v="8"/>
    <s v="Thu"/>
    <s v="Mar-2001"/>
    <s v="Expiry"/>
    <n v="25.550000000000182"/>
    <n v="2.1441758979523485E-2"/>
    <x v="1"/>
    <n v="22.950000000000045"/>
    <n v="1.9217886451180746E-2"/>
    <x v="0"/>
  </r>
  <r>
    <d v="2001-03-14T00:00:00"/>
    <n v="1125.1500000000001"/>
    <n v="1200.25"/>
    <n v="1114.5999999999999"/>
    <n v="1194.2"/>
    <n v="42822737"/>
    <n v="1020.5"/>
    <x v="19"/>
    <x v="8"/>
    <s v="Wed"/>
    <s v="Mar-2001"/>
    <s v=""/>
    <n v="69.049999999999955"/>
    <n v="6.1369595165089053E-2"/>
    <x v="7"/>
    <n v="69.5"/>
    <n v="6.1794256246110069E-2"/>
    <x v="7"/>
  </r>
  <r>
    <d v="2001-03-13T00:00:00"/>
    <n v="1197.8499999999999"/>
    <n v="1201.1500000000001"/>
    <n v="1098.75"/>
    <n v="1124.7"/>
    <n v="69137496"/>
    <n v="1577"/>
    <x v="19"/>
    <x v="8"/>
    <s v="Tue"/>
    <s v="Mar-2001"/>
    <s v=""/>
    <n v="-73.149999999999864"/>
    <n v="-6.1067746378928804E-2"/>
    <x v="7"/>
    <n v="-73.25"/>
    <n v="-6.114612462957552E-2"/>
    <x v="7"/>
  </r>
  <r>
    <d v="2001-03-12T00:00:00"/>
    <n v="1253.25"/>
    <n v="1253.25"/>
    <n v="1193.95"/>
    <n v="1197.95"/>
    <n v="54093815"/>
    <n v="1272.03"/>
    <x v="19"/>
    <x v="8"/>
    <s v="Mon"/>
    <s v="Mar-2001"/>
    <s v=""/>
    <n v="-55.299999999999955"/>
    <n v="-4.4125274286854144E-2"/>
    <x v="4"/>
    <n v="-56.799999999999955"/>
    <n v="-4.5267981669655274E-2"/>
    <x v="5"/>
  </r>
  <r>
    <d v="2001-03-09T00:00:00"/>
    <n v="1292.7"/>
    <n v="1292.7"/>
    <n v="1219.3499999999999"/>
    <n v="1254.75"/>
    <n v="60117766"/>
    <n v="1460.2"/>
    <x v="19"/>
    <x v="8"/>
    <s v="Fri"/>
    <s v="Mar-2001"/>
    <s v=""/>
    <n v="-37.950000000000045"/>
    <n v="-2.9357159433743361E-2"/>
    <x v="1"/>
    <n v="-38.099999999999909"/>
    <n v="-2.946977607611085E-2"/>
    <x v="2"/>
  </r>
  <r>
    <d v="2001-03-08T00:00:00"/>
    <n v="1290.8499999999999"/>
    <n v="1307.95"/>
    <n v="1279.3"/>
    <n v="1292.8499999999999"/>
    <n v="60218168"/>
    <n v="1680.91"/>
    <x v="19"/>
    <x v="8"/>
    <s v="Thu"/>
    <s v="Mar-2001"/>
    <s v="Expiry"/>
    <n v="2"/>
    <n v="1.5493666963628618E-3"/>
    <x v="0"/>
    <n v="2.3499999999999091"/>
    <n v="1.8209996125532035E-3"/>
    <x v="1"/>
  </r>
  <r>
    <d v="2001-03-07T00:00:00"/>
    <n v="1272.8"/>
    <n v="1311.1"/>
    <n v="1249.45"/>
    <n v="1290.5"/>
    <n v="104381701"/>
    <n v="2866.47"/>
    <x v="19"/>
    <x v="8"/>
    <s v="Wed"/>
    <s v="Mar-2001"/>
    <s v=""/>
    <n v="17.700000000000045"/>
    <n v="1.3906348208673827E-2"/>
    <x v="2"/>
    <n v="19.049999999999955"/>
    <n v="1.498289354673794E-2"/>
    <x v="0"/>
  </r>
  <r>
    <d v="2001-03-05T00:00:00"/>
    <n v="1304.8499999999999"/>
    <n v="1316.45"/>
    <n v="1259.0999999999999"/>
    <n v="1271.45"/>
    <n v="121535287"/>
    <n v="3470.85"/>
    <x v="19"/>
    <x v="8"/>
    <s v="Mon"/>
    <s v="Mar-2001"/>
    <s v=""/>
    <n v="-33.399999999999864"/>
    <n v="-2.5596811894087339E-2"/>
    <x v="1"/>
    <n v="-34.899999999999864"/>
    <n v="-2.6715658131434811E-2"/>
    <x v="2"/>
  </r>
  <r>
    <d v="2001-03-02T00:00:00"/>
    <n v="1360.25"/>
    <n v="1386.75"/>
    <n v="1301.8"/>
    <n v="1306.3499999999999"/>
    <n v="124763272"/>
    <n v="3689.81"/>
    <x v="19"/>
    <x v="8"/>
    <s v="Fri"/>
    <s v="Mar-2001"/>
    <s v=""/>
    <n v="-53.900000000000091"/>
    <n v="-3.9625068921154263E-2"/>
    <x v="3"/>
    <n v="-51.700000000000045"/>
    <n v="-3.8069290526858396E-2"/>
    <x v="3"/>
  </r>
  <r>
    <d v="2001-03-01T00:00:00"/>
    <n v="1351.75"/>
    <n v="1399.55"/>
    <n v="1345.05"/>
    <n v="1358.05"/>
    <n v="136400622"/>
    <n v="4332.0200000000004"/>
    <x v="19"/>
    <x v="8"/>
    <s v="Thu"/>
    <s v="Mar-2001"/>
    <s v="Expiry"/>
    <n v="6.2999999999999545"/>
    <n v="4.6606251155908674E-3"/>
    <x v="0"/>
    <n v="6.6499999999998636"/>
    <n v="4.9208228503772851E-3"/>
    <x v="1"/>
  </r>
  <r>
    <d v="2001-02-28T00:00:00"/>
    <n v="1295.3"/>
    <n v="1362.25"/>
    <n v="1294.5999999999999"/>
    <n v="1351.4"/>
    <n v="150441998"/>
    <n v="4615.87"/>
    <x v="19"/>
    <x v="9"/>
    <s v="Wed"/>
    <s v="Feb-2001"/>
    <s v=""/>
    <n v="56.100000000000136"/>
    <n v="4.331043001621257E-2"/>
    <x v="4"/>
    <n v="55.850000000000136"/>
    <n v="4.3109104241441966E-2"/>
    <x v="5"/>
  </r>
  <r>
    <d v="2001-02-27T00:00:00"/>
    <n v="1312.45"/>
    <n v="1324"/>
    <n v="1281.9000000000001"/>
    <n v="1295.55"/>
    <n v="106024966"/>
    <n v="3048.46"/>
    <x v="19"/>
    <x v="9"/>
    <s v="Tue"/>
    <s v="Feb-2001"/>
    <s v=""/>
    <n v="-16.900000000000091"/>
    <n v="-1.2876681016419741E-2"/>
    <x v="2"/>
    <n v="-16.850000000000136"/>
    <n v="-1.2839073453215586E-2"/>
    <x v="0"/>
  </r>
  <r>
    <d v="2001-02-26T00:00:00"/>
    <n v="1320.9"/>
    <n v="1325.2"/>
    <n v="1299.05"/>
    <n v="1312.4"/>
    <n v="86950781"/>
    <n v="2502.12"/>
    <x v="19"/>
    <x v="9"/>
    <s v="Mon"/>
    <s v="Feb-2001"/>
    <s v=""/>
    <n v="-8.5"/>
    <n v="-6.4350064350064346E-3"/>
    <x v="0"/>
    <n v="-8.0499999999999545"/>
    <n v="-6.0964065280775144E-3"/>
    <x v="1"/>
  </r>
  <r>
    <d v="2001-02-23T00:00:00"/>
    <n v="1355.1"/>
    <n v="1362.8"/>
    <n v="1314.1"/>
    <n v="1320.45"/>
    <n v="109210345"/>
    <n v="3157.89"/>
    <x v="19"/>
    <x v="9"/>
    <s v="Fri"/>
    <s v="Feb-2001"/>
    <s v=""/>
    <n v="-34.649999999999864"/>
    <n v="-2.5570068629621332E-2"/>
    <x v="1"/>
    <n v="-34.649999999999864"/>
    <n v="-2.5570068629621332E-2"/>
    <x v="2"/>
  </r>
  <r>
    <d v="2001-02-22T00:00:00"/>
    <n v="1370.05"/>
    <n v="1370.05"/>
    <n v="1335.65"/>
    <n v="1355.1"/>
    <n v="100049959"/>
    <n v="3316.2"/>
    <x v="19"/>
    <x v="9"/>
    <s v="Thu"/>
    <s v="Feb-2001"/>
    <s v="Expiry"/>
    <n v="-14.950000000000045"/>
    <n v="-1.0912010510565342E-2"/>
    <x v="2"/>
    <n v="-15"/>
    <n v="-1.0948105977665865E-2"/>
    <x v="0"/>
  </r>
  <r>
    <d v="2001-02-21T00:00:00"/>
    <n v="1383.9"/>
    <n v="1389.55"/>
    <n v="1364.25"/>
    <n v="1370.1"/>
    <n v="101078364"/>
    <n v="3407.27"/>
    <x v="19"/>
    <x v="9"/>
    <s v="Wed"/>
    <s v="Feb-2001"/>
    <s v=""/>
    <n v="-13.800000000000182"/>
    <n v="-9.9718187730328638E-3"/>
    <x v="0"/>
    <n v="-13.75"/>
    <n v="-9.936047982078984E-3"/>
    <x v="1"/>
  </r>
  <r>
    <d v="2001-02-20T00:00:00"/>
    <n v="1384.85"/>
    <n v="1392.8"/>
    <n v="1380.4"/>
    <n v="1383.85"/>
    <n v="100052290"/>
    <n v="2751.01"/>
    <x v="19"/>
    <x v="9"/>
    <s v="Tue"/>
    <s v="Feb-2001"/>
    <s v=""/>
    <n v="-1"/>
    <n v="-7.220998664115248E-4"/>
    <x v="0"/>
    <n v="-0.95000000000004547"/>
    <n v="-6.8601964182556725E-4"/>
    <x v="1"/>
  </r>
  <r>
    <d v="2001-02-19T00:00:00"/>
    <n v="1381.4"/>
    <n v="1392.05"/>
    <n v="1369.45"/>
    <n v="1384.8"/>
    <n v="78672846"/>
    <n v="2424.58"/>
    <x v="19"/>
    <x v="9"/>
    <s v="Mon"/>
    <s v="Feb-2001"/>
    <s v=""/>
    <n v="3.3999999999998636"/>
    <n v="2.4612711741710319E-3"/>
    <x v="0"/>
    <n v="3.4500000000000455"/>
    <n v="2.4975567379737543E-3"/>
    <x v="1"/>
  </r>
  <r>
    <d v="2001-02-16T00:00:00"/>
    <n v="1415.85"/>
    <n v="1422.95"/>
    <n v="1376.15"/>
    <n v="1381.35"/>
    <n v="113023358"/>
    <n v="3447.26"/>
    <x v="19"/>
    <x v="9"/>
    <s v="Fri"/>
    <s v="Feb-2001"/>
    <s v=""/>
    <n v="-34.5"/>
    <n v="-2.4366988028392839E-2"/>
    <x v="1"/>
    <n v="-35.350000000000136"/>
    <n v="-2.4952354062257456E-2"/>
    <x v="2"/>
  </r>
  <r>
    <d v="2001-02-15T00:00:00"/>
    <n v="1393.35"/>
    <n v="1421"/>
    <n v="1393.35"/>
    <n v="1416.7"/>
    <n v="104604788"/>
    <n v="3232.2"/>
    <x v="19"/>
    <x v="9"/>
    <s v="Thu"/>
    <s v="Feb-2001"/>
    <s v="Expiry"/>
    <n v="23.350000000000136"/>
    <n v="1.6758172749129895E-2"/>
    <x v="2"/>
    <n v="23.350000000000136"/>
    <n v="1.6758172749129895E-2"/>
    <x v="0"/>
  </r>
  <r>
    <d v="2001-02-14T00:00:00"/>
    <n v="1393.15"/>
    <n v="1396.35"/>
    <n v="1380.65"/>
    <n v="1393.35"/>
    <n v="82940179"/>
    <n v="2350.77"/>
    <x v="19"/>
    <x v="9"/>
    <s v="Wed"/>
    <s v="Feb-2001"/>
    <s v=""/>
    <n v="0.1999999999998181"/>
    <n v="1.4355955927202246E-4"/>
    <x v="0"/>
    <n v="2.1499999999998636"/>
    <n v="1.5454284071304367E-3"/>
    <x v="1"/>
  </r>
  <r>
    <d v="2001-02-13T00:00:00"/>
    <n v="1402.2"/>
    <n v="1412.7"/>
    <n v="1386.65"/>
    <n v="1391.2"/>
    <n v="101737939"/>
    <n v="2934.5"/>
    <x v="19"/>
    <x v="9"/>
    <s v="Tue"/>
    <s v="Feb-2001"/>
    <s v=""/>
    <n v="-11"/>
    <n v="-7.8448152902581662E-3"/>
    <x v="0"/>
    <n v="-11"/>
    <n v="-7.8448152902581662E-3"/>
    <x v="1"/>
  </r>
  <r>
    <d v="2001-02-12T00:00:00"/>
    <n v="1405.7"/>
    <n v="1416.45"/>
    <n v="1397.6"/>
    <n v="1402.2"/>
    <n v="93541589"/>
    <n v="2633.92"/>
    <x v="19"/>
    <x v="9"/>
    <s v="Mon"/>
    <s v="Feb-2001"/>
    <s v=""/>
    <n v="-3.5"/>
    <n v="-2.4898627018567262E-3"/>
    <x v="0"/>
    <n v="-3.5"/>
    <n v="-2.4898627018567262E-3"/>
    <x v="1"/>
  </r>
  <r>
    <d v="2001-02-09T00:00:00"/>
    <n v="1395.55"/>
    <n v="1416.3"/>
    <n v="1395.55"/>
    <n v="1405.7"/>
    <n v="145053047"/>
    <n v="4035.82"/>
    <x v="19"/>
    <x v="9"/>
    <s v="Fri"/>
    <s v="Feb-2001"/>
    <s v=""/>
    <n v="10.150000000000091"/>
    <n v="7.2731181254703098E-3"/>
    <x v="0"/>
    <n v="10.200000000000045"/>
    <n v="7.3092081691150451E-3"/>
    <x v="1"/>
  </r>
  <r>
    <d v="2001-02-08T00:00:00"/>
    <n v="1370.65"/>
    <n v="1396.8"/>
    <n v="1365.05"/>
    <n v="1395.5"/>
    <n v="112780156"/>
    <n v="3337.81"/>
    <x v="19"/>
    <x v="9"/>
    <s v="Thu"/>
    <s v="Feb-2001"/>
    <s v="Expiry"/>
    <n v="24.849999999999909"/>
    <n v="1.8130084266588777E-2"/>
    <x v="2"/>
    <n v="24.700000000000045"/>
    <n v="1.801867522614535E-2"/>
    <x v="0"/>
  </r>
  <r>
    <d v="2001-02-07T00:00:00"/>
    <n v="1387.3"/>
    <n v="1391.85"/>
    <n v="1368.05"/>
    <n v="1370.8"/>
    <n v="113028665"/>
    <n v="3314.96"/>
    <x v="19"/>
    <x v="9"/>
    <s v="Wed"/>
    <s v="Feb-2001"/>
    <s v=""/>
    <n v="-16.5"/>
    <n v="-1.1893606285590717E-2"/>
    <x v="2"/>
    <n v="-16.299999999999955"/>
    <n v="-1.1751135462475637E-2"/>
    <x v="0"/>
  </r>
  <r>
    <d v="2001-02-06T00:00:00"/>
    <n v="1382.7"/>
    <n v="1395.4"/>
    <n v="1382.7"/>
    <n v="1387.1"/>
    <n v="87855379"/>
    <n v="2481.5700000000002"/>
    <x v="19"/>
    <x v="9"/>
    <s v="Tue"/>
    <s v="Feb-2001"/>
    <s v=""/>
    <n v="4.3999999999998636"/>
    <n v="3.1821797931582147E-3"/>
    <x v="0"/>
    <n v="4.5"/>
    <n v="3.2547374511789386E-3"/>
    <x v="1"/>
  </r>
  <r>
    <d v="2001-02-05T00:00:00"/>
    <n v="1378.8"/>
    <n v="1392.15"/>
    <n v="1373.45"/>
    <n v="1382.6"/>
    <n v="99313910"/>
    <n v="2861.32"/>
    <x v="19"/>
    <x v="9"/>
    <s v="Mon"/>
    <s v="Feb-2001"/>
    <s v=""/>
    <n v="3.7999999999999545"/>
    <n v="2.7560197272990679E-3"/>
    <x v="0"/>
    <n v="3.75"/>
    <n v="2.7196576857526199E-3"/>
    <x v="1"/>
  </r>
  <r>
    <d v="2001-02-02T00:00:00"/>
    <n v="1359.1"/>
    <n v="1384.9"/>
    <n v="1355.3"/>
    <n v="1378.85"/>
    <n v="116258775"/>
    <n v="3694.61"/>
    <x v="19"/>
    <x v="9"/>
    <s v="Fri"/>
    <s v="Feb-2001"/>
    <s v=""/>
    <n v="19.75"/>
    <n v="1.4531675373408874E-2"/>
    <x v="2"/>
    <n v="19.699999999999818"/>
    <n v="1.4494353088327128E-2"/>
    <x v="0"/>
  </r>
  <r>
    <d v="2001-02-01T00:00:00"/>
    <n v="1371.5"/>
    <n v="1373.5"/>
    <n v="1340.95"/>
    <n v="1359.15"/>
    <n v="111146242"/>
    <n v="3461.96"/>
    <x v="19"/>
    <x v="9"/>
    <s v="Thu"/>
    <s v="Feb-2001"/>
    <s v="Expiry"/>
    <n v="-12.349999999999909"/>
    <n v="-9.0047393364928244E-3"/>
    <x v="0"/>
    <n v="-12.549999999999955"/>
    <n v="-9.1492308813880246E-3"/>
    <x v="1"/>
  </r>
  <r>
    <d v="2001-01-31T00:00:00"/>
    <n v="1385.85"/>
    <n v="1396.05"/>
    <n v="1369"/>
    <n v="1371.7"/>
    <n v="100053358"/>
    <n v="3146.87"/>
    <x v="19"/>
    <x v="10"/>
    <s v="Wed"/>
    <s v="Jan-2001"/>
    <s v=""/>
    <n v="-14.149999999999864"/>
    <n v="-1.0210340224410914E-2"/>
    <x v="2"/>
    <n v="-8"/>
    <n v="-5.7983619627455241E-3"/>
    <x v="1"/>
  </r>
  <r>
    <d v="2001-01-30T00:00:00"/>
    <n v="1342.1"/>
    <n v="1382.55"/>
    <n v="1342.05"/>
    <n v="1379.7"/>
    <n v="96518544"/>
    <n v="3091.38"/>
    <x v="19"/>
    <x v="10"/>
    <s v="Tue"/>
    <s v="Jan-2001"/>
    <s v=""/>
    <n v="37.600000000000136"/>
    <n v="2.8015796140377126E-2"/>
    <x v="1"/>
    <n v="37.650000000000091"/>
    <n v="2.8054096345143692E-2"/>
    <x v="2"/>
  </r>
  <r>
    <d v="2001-01-29T00:00:00"/>
    <n v="1368.55"/>
    <n v="1368.55"/>
    <n v="1312.1"/>
    <n v="1342.05"/>
    <n v="87201969"/>
    <n v="2558.29"/>
    <x v="19"/>
    <x v="10"/>
    <s v="Mon"/>
    <s v="Jan-2001"/>
    <s v=""/>
    <n v="-26.5"/>
    <n v="-1.9363559972233386E-2"/>
    <x v="2"/>
    <n v="-28.049999999999955"/>
    <n v="-2.0472958178235134E-2"/>
    <x v="2"/>
  </r>
  <r>
    <d v="2001-01-25T00:00:00"/>
    <n v="1366.05"/>
    <n v="1374.2"/>
    <n v="1353.5"/>
    <n v="1370.1"/>
    <n v="108877172"/>
    <n v="3144.28"/>
    <x v="19"/>
    <x v="10"/>
    <s v="Thu"/>
    <s v="Jan-2001"/>
    <s v="Expiry"/>
    <n v="4.0499999999999545"/>
    <n v="2.9647523882727241E-3"/>
    <x v="0"/>
    <n v="4.1499999999998636"/>
    <n v="3.038178557048108E-3"/>
    <x v="1"/>
  </r>
  <r>
    <d v="2001-01-24T00:00:00"/>
    <n v="1355.35"/>
    <n v="1371.1"/>
    <n v="1355.35"/>
    <n v="1365.95"/>
    <n v="114566115"/>
    <n v="3539.69"/>
    <x v="19"/>
    <x v="10"/>
    <s v="Wed"/>
    <s v="Jan-2001"/>
    <s v=""/>
    <n v="10.600000000000136"/>
    <n v="7.8208580809386048E-3"/>
    <x v="0"/>
    <n v="10.75"/>
    <n v="7.9324085005903194E-3"/>
    <x v="1"/>
  </r>
  <r>
    <d v="2001-01-23T00:00:00"/>
    <n v="1347.95"/>
    <n v="1362.05"/>
    <n v="1346.5"/>
    <n v="1355.2"/>
    <n v="98006531"/>
    <n v="3194.53"/>
    <x v="19"/>
    <x v="10"/>
    <s v="Tue"/>
    <s v="Jan-2001"/>
    <s v=""/>
    <n v="7.25"/>
    <n v="5.3785377795912311E-3"/>
    <x v="0"/>
    <n v="7.2000000000000455"/>
    <n v="5.3412462908012208E-3"/>
    <x v="1"/>
  </r>
  <r>
    <d v="2001-01-22T00:00:00"/>
    <n v="1329.3"/>
    <n v="1351.85"/>
    <n v="1329.3"/>
    <n v="1348"/>
    <n v="99483653"/>
    <n v="3431.75"/>
    <x v="19"/>
    <x v="10"/>
    <s v="Mon"/>
    <s v="Jan-2001"/>
    <s v=""/>
    <n v="18.700000000000045"/>
    <n v="1.4067554351914577E-2"/>
    <x v="2"/>
    <n v="18.900000000000091"/>
    <n v="1.4220148972989311E-2"/>
    <x v="0"/>
  </r>
  <r>
    <d v="2001-01-19T00:00:00"/>
    <n v="1306"/>
    <n v="1333.5"/>
    <n v="1306"/>
    <n v="1329.1"/>
    <n v="107078787"/>
    <n v="3884.88"/>
    <x v="19"/>
    <x v="10"/>
    <s v="Fri"/>
    <s v="Jan-2001"/>
    <s v=""/>
    <n v="23.099999999999909"/>
    <n v="1.768759571209794E-2"/>
    <x v="2"/>
    <n v="23.149999999999864"/>
    <n v="1.7726559209770561E-2"/>
    <x v="0"/>
  </r>
  <r>
    <d v="2001-01-18T00:00:00"/>
    <n v="1297.95"/>
    <n v="1309.95"/>
    <n v="1297.95"/>
    <n v="1305.95"/>
    <n v="80942229"/>
    <n v="2877.32"/>
    <x v="19"/>
    <x v="10"/>
    <s v="Thu"/>
    <s v="Jan-2001"/>
    <s v="Expiry"/>
    <n v="8"/>
    <n v="6.1635656227127392E-3"/>
    <x v="0"/>
    <n v="8.0499999999999545"/>
    <n v="6.202326835657565E-3"/>
    <x v="1"/>
  </r>
  <r>
    <d v="2001-01-17T00:00:00"/>
    <n v="1299.4000000000001"/>
    <n v="1312.35"/>
    <n v="1295.3"/>
    <n v="1297.9000000000001"/>
    <n v="72314744"/>
    <n v="2505.48"/>
    <x v="19"/>
    <x v="10"/>
    <s v="Wed"/>
    <s v="Jan-2001"/>
    <s v=""/>
    <n v="-1.5"/>
    <n v="-1.1543789441280591E-3"/>
    <x v="0"/>
    <n v="4.8500000000001364"/>
    <n v="3.7508217006303984E-3"/>
    <x v="1"/>
  </r>
  <r>
    <d v="2001-01-16T00:00:00"/>
    <n v="1287"/>
    <n v="1302.5999999999999"/>
    <n v="1279.8499999999999"/>
    <n v="1293.05"/>
    <n v="78828339"/>
    <n v="2446.3200000000002"/>
    <x v="19"/>
    <x v="10"/>
    <s v="Tue"/>
    <s v="Jan-2001"/>
    <s v=""/>
    <n v="6.0499999999999545"/>
    <n v="4.7008547008546659E-3"/>
    <x v="0"/>
    <n v="6.2999999999999545"/>
    <n v="4.896055954925164E-3"/>
    <x v="1"/>
  </r>
  <r>
    <d v="2001-01-15T00:00:00"/>
    <n v="1286.8499999999999"/>
    <n v="1295.2"/>
    <n v="1277.8499999999999"/>
    <n v="1286.75"/>
    <n v="73889684"/>
    <n v="2987.34"/>
    <x v="19"/>
    <x v="10"/>
    <s v="Mon"/>
    <s v="Jan-2001"/>
    <s v=""/>
    <n v="-9.9999999999909051E-2"/>
    <n v="-7.7709134708714341E-5"/>
    <x v="0"/>
    <n v="0"/>
    <n v="0"/>
    <x v="10"/>
  </r>
  <r>
    <d v="2001-01-12T00:00:00"/>
    <n v="1280.45"/>
    <n v="1298.8499999999999"/>
    <n v="1279.4000000000001"/>
    <n v="1286.75"/>
    <n v="82041684"/>
    <n v="3175.14"/>
    <x v="19"/>
    <x v="10"/>
    <s v="Fri"/>
    <s v="Jan-2001"/>
    <s v=""/>
    <n v="6.2999999999999545"/>
    <n v="4.9201452614314927E-3"/>
    <x v="0"/>
    <n v="6.3499999999999091"/>
    <n v="4.9593876913463829E-3"/>
    <x v="1"/>
  </r>
  <r>
    <d v="2001-01-11T00:00:00"/>
    <n v="1287.5"/>
    <n v="1296.75"/>
    <n v="1275.95"/>
    <n v="1280.4000000000001"/>
    <n v="83103723"/>
    <n v="2868.47"/>
    <x v="19"/>
    <x v="10"/>
    <s v="Thu"/>
    <s v="Jan-2001"/>
    <s v="Expiry"/>
    <n v="-7.0999999999999091"/>
    <n v="-5.5145631067960461E-3"/>
    <x v="0"/>
    <n v="-6.8999999999998636"/>
    <n v="-5.3600559310183048E-3"/>
    <x v="1"/>
  </r>
  <r>
    <d v="2001-01-10T00:00:00"/>
    <n v="1311.65"/>
    <n v="1324.35"/>
    <n v="1285.3"/>
    <n v="1287.3"/>
    <n v="81319087"/>
    <n v="3241.99"/>
    <x v="19"/>
    <x v="10"/>
    <s v="Wed"/>
    <s v="Jan-2001"/>
    <s v=""/>
    <n v="-24.350000000000136"/>
    <n v="-1.8564403613769018E-2"/>
    <x v="2"/>
    <n v="-24.350000000000136"/>
    <n v="-1.8564403613769018E-2"/>
    <x v="0"/>
  </r>
  <r>
    <d v="2001-01-09T00:00:00"/>
    <n v="1309.2"/>
    <n v="1323.4"/>
    <n v="1304.9000000000001"/>
    <n v="1311.65"/>
    <n v="90810817"/>
    <n v="3351.6"/>
    <x v="19"/>
    <x v="10"/>
    <s v="Tue"/>
    <s v="Jan-2001"/>
    <s v=""/>
    <n v="2.4500000000000455"/>
    <n v="1.871371830125302E-3"/>
    <x v="0"/>
    <n v="2.4000000000000909"/>
    <n v="1.8331105594806881E-3"/>
    <x v="1"/>
  </r>
  <r>
    <d v="2001-01-08T00:00:00"/>
    <n v="1327.35"/>
    <n v="1334.2"/>
    <n v="1303.3499999999999"/>
    <n v="1309.25"/>
    <n v="96096878"/>
    <n v="3651.15"/>
    <x v="19"/>
    <x v="10"/>
    <s v="Mon"/>
    <s v="Jan-2001"/>
    <s v=""/>
    <n v="-18.099999999999909"/>
    <n v="-1.3636192413455313E-2"/>
    <x v="2"/>
    <n v="-18"/>
    <n v="-1.3561876059521567E-2"/>
    <x v="0"/>
  </r>
  <r>
    <d v="2001-01-05T00:00:00"/>
    <n v="1307.55"/>
    <n v="1330.3"/>
    <n v="1306.25"/>
    <n v="1327.25"/>
    <n v="98830568"/>
    <n v="3639.04"/>
    <x v="19"/>
    <x v="10"/>
    <s v="Fri"/>
    <s v="Jan-2001"/>
    <s v=""/>
    <n v="19.700000000000045"/>
    <n v="1.5066345455240753E-2"/>
    <x v="2"/>
    <n v="19.599999999999909"/>
    <n v="1.4988720223301272E-2"/>
    <x v="0"/>
  </r>
  <r>
    <d v="2001-01-04T00:00:00"/>
    <n v="1291.3"/>
    <n v="1331.35"/>
    <n v="1291.3"/>
    <n v="1307.6500000000001"/>
    <n v="106441914"/>
    <n v="3483.97"/>
    <x v="19"/>
    <x v="10"/>
    <s v="Thu"/>
    <s v="Jan-2001"/>
    <s v="Expiry"/>
    <n v="16.350000000000136"/>
    <n v="1.2661658793464058E-2"/>
    <x v="2"/>
    <n v="16.400000000000091"/>
    <n v="1.2700871248790003E-2"/>
    <x v="0"/>
  </r>
  <r>
    <d v="2001-01-03T00:00:00"/>
    <n v="1271.8"/>
    <n v="1293.55"/>
    <n v="1263.95"/>
    <n v="1291.25"/>
    <n v="99079153"/>
    <n v="3065.46"/>
    <x v="19"/>
    <x v="10"/>
    <s v="Wed"/>
    <s v="Jan-2001"/>
    <s v=""/>
    <n v="19.450000000000045"/>
    <n v="1.5293285107721375E-2"/>
    <x v="2"/>
    <n v="19.450000000000045"/>
    <n v="1.5293285107721375E-2"/>
    <x v="0"/>
  </r>
  <r>
    <d v="2001-01-02T00:00:00"/>
    <n v="1254.25"/>
    <n v="1279.5999999999999"/>
    <n v="1248.55"/>
    <n v="1271.8"/>
    <n v="72271588"/>
    <n v="2396.31"/>
    <x v="19"/>
    <x v="10"/>
    <s v="Tue"/>
    <s v="Jan-2001"/>
    <s v=""/>
    <n v="17.549999999999955"/>
    <n v="1.3992425752441662E-2"/>
    <x v="2"/>
    <n v="17.5"/>
    <n v="1.3952005102447582E-2"/>
    <x v="0"/>
  </r>
  <r>
    <d v="2001-01-01T00:00:00"/>
    <n v="1263.5"/>
    <n v="1276.1500000000001"/>
    <n v="1250.6500000000001"/>
    <n v="1254.3"/>
    <n v="60533274"/>
    <n v="2054.04"/>
    <x v="19"/>
    <x v="10"/>
    <s v="Mon"/>
    <s v="Jan-2001"/>
    <s v=""/>
    <n v="-9.2000000000000455"/>
    <n v="-7.2813612979818329E-3"/>
    <x v="0"/>
    <n v="-9.25"/>
    <n v="-7.320644216691069E-3"/>
    <x v="1"/>
  </r>
  <r>
    <d v="2000-12-29T00:00:00"/>
    <n v="1249"/>
    <n v="1265.9000000000001"/>
    <n v="1242.25"/>
    <n v="1263.55"/>
    <n v="68269636"/>
    <n v="2582.9"/>
    <x v="20"/>
    <x v="11"/>
    <s v="Fri"/>
    <s v="Dec-2000"/>
    <s v=""/>
    <n v="14.549999999999955"/>
    <n v="1.1649319455564414E-2"/>
    <x v="2"/>
    <n v="14.599999999999909"/>
    <n v="1.168981944833653E-2"/>
    <x v="0"/>
  </r>
  <r>
    <d v="2000-12-28T00:00:00"/>
    <n v="1229.3499999999999"/>
    <n v="1253.5999999999999"/>
    <n v="1229.3499999999999"/>
    <n v="1248.95"/>
    <n v="61894808"/>
    <n v="2178.25"/>
    <x v="20"/>
    <x v="11"/>
    <s v="Thu"/>
    <s v="Dec-2000"/>
    <s v="Expiry"/>
    <n v="19.600000000000136"/>
    <n v="1.5943384715500174E-2"/>
    <x v="2"/>
    <n v="20.650000000000091"/>
    <n v="1.6811853781649507E-2"/>
    <x v="0"/>
  </r>
  <r>
    <d v="2000-12-27T00:00:00"/>
    <n v="1212.1500000000001"/>
    <n v="1239"/>
    <n v="1208.75"/>
    <n v="1228.3"/>
    <n v="59260399"/>
    <n v="2341.92"/>
    <x v="20"/>
    <x v="11"/>
    <s v="Wed"/>
    <s v="Dec-2000"/>
    <s v=""/>
    <n v="16.149999999999864"/>
    <n v="1.3323433568452637E-2"/>
    <x v="2"/>
    <n v="16.299999999999955"/>
    <n v="1.3448844884488411E-2"/>
    <x v="0"/>
  </r>
  <r>
    <d v="2000-12-26T00:00:00"/>
    <n v="1242.05"/>
    <n v="1248.5"/>
    <n v="1207.95"/>
    <n v="1212"/>
    <n v="71777831"/>
    <n v="2571.19"/>
    <x v="20"/>
    <x v="11"/>
    <s v="Tue"/>
    <s v="Dec-2000"/>
    <s v=""/>
    <n v="-30.049999999999955"/>
    <n v="-2.4193873032486581E-2"/>
    <x v="1"/>
    <n v="-30"/>
    <n v="-2.4154589371980676E-2"/>
    <x v="2"/>
  </r>
  <r>
    <d v="2000-12-22T00:00:00"/>
    <n v="1278.95"/>
    <n v="1292.8"/>
    <n v="1237.3"/>
    <n v="1242"/>
    <n v="89709314"/>
    <n v="3211.95"/>
    <x v="20"/>
    <x v="11"/>
    <s v="Fri"/>
    <s v="Dec-2000"/>
    <s v=""/>
    <n v="-36.950000000000045"/>
    <n v="-2.8890887055787986E-2"/>
    <x v="1"/>
    <n v="-35.400000000000091"/>
    <n v="-2.7712541099107632E-2"/>
    <x v="2"/>
  </r>
  <r>
    <d v="2000-12-21T00:00:00"/>
    <n v="1294.25"/>
    <n v="1294.25"/>
    <n v="1257.0999999999999"/>
    <n v="1277.4000000000001"/>
    <n v="81444699"/>
    <n v="2879.79"/>
    <x v="20"/>
    <x v="11"/>
    <s v="Thu"/>
    <s v="Dec-2000"/>
    <s v="Expiry"/>
    <n v="-16.849999999999909"/>
    <n v="-1.3019123044234042E-2"/>
    <x v="2"/>
    <n v="-17.849999999999909"/>
    <n v="-1.3781123335263393E-2"/>
    <x v="0"/>
  </r>
  <r>
    <d v="2000-12-20T00:00:00"/>
    <n v="1312.8"/>
    <n v="1313.4"/>
    <n v="1285.45"/>
    <n v="1295.25"/>
    <n v="64915151"/>
    <n v="2478.4299999999998"/>
    <x v="20"/>
    <x v="11"/>
    <s v="Wed"/>
    <s v="Dec-2000"/>
    <s v=""/>
    <n v="-17.549999999999955"/>
    <n v="-1.3368372943327206E-2"/>
    <x v="2"/>
    <n v="-15.25"/>
    <n v="-1.163677985501717E-2"/>
    <x v="0"/>
  </r>
  <r>
    <d v="2000-12-19T00:00:00"/>
    <n v="1317.75"/>
    <n v="1325.6"/>
    <n v="1307"/>
    <n v="1310.5"/>
    <n v="79675399"/>
    <n v="2579.3000000000002"/>
    <x v="20"/>
    <x v="11"/>
    <s v="Tue"/>
    <s v="Dec-2000"/>
    <s v=""/>
    <n v="-7.25"/>
    <n v="-5.5018023145513182E-3"/>
    <x v="0"/>
    <n v="-7.0999999999999091"/>
    <n v="-5.3885853066180248E-3"/>
    <x v="1"/>
  </r>
  <r>
    <d v="2000-12-18T00:00:00"/>
    <n v="1310.1500000000001"/>
    <n v="1321.65"/>
    <n v="1297.2"/>
    <n v="1317.6"/>
    <n v="71852888"/>
    <n v="2477.56"/>
    <x v="20"/>
    <x v="11"/>
    <s v="Mon"/>
    <s v="Dec-2000"/>
    <s v=""/>
    <n v="7.4499999999998181"/>
    <n v="5.6863717894896143E-3"/>
    <x v="0"/>
    <n v="5"/>
    <n v="3.8092335822032608E-3"/>
    <x v="1"/>
  </r>
  <r>
    <d v="2000-12-15T00:00:00"/>
    <n v="1349.25"/>
    <n v="1349.25"/>
    <n v="1308.1500000000001"/>
    <n v="1312.6"/>
    <n v="106556294"/>
    <n v="3740.95"/>
    <x v="20"/>
    <x v="11"/>
    <s v="Fri"/>
    <s v="Dec-2000"/>
    <s v=""/>
    <n v="-36.650000000000091"/>
    <n v="-2.7163238836390654E-2"/>
    <x v="1"/>
    <n v="-36.75"/>
    <n v="-2.723533553192278E-2"/>
    <x v="2"/>
  </r>
  <r>
    <d v="2000-12-14T00:00:00"/>
    <n v="1354.45"/>
    <n v="1369.5"/>
    <n v="1346.15"/>
    <n v="1349.35"/>
    <n v="107922822"/>
    <n v="3341.29"/>
    <x v="20"/>
    <x v="11"/>
    <s v="Thu"/>
    <s v="Dec-2000"/>
    <s v="Expiry"/>
    <n v="-5.1000000000001364"/>
    <n v="-3.7653660157260412E-3"/>
    <x v="0"/>
    <n v="-4.9500000000000455"/>
    <n v="-3.6550247360260251E-3"/>
    <x v="1"/>
  </r>
  <r>
    <d v="2000-12-13T00:00:00"/>
    <n v="1333.8"/>
    <n v="1360.8"/>
    <n v="1333.8"/>
    <n v="1354.3"/>
    <n v="81303722"/>
    <n v="3024.52"/>
    <x v="20"/>
    <x v="11"/>
    <s v="Wed"/>
    <s v="Dec-2000"/>
    <s v=""/>
    <n v="20.5"/>
    <n v="1.5369620632778528E-2"/>
    <x v="2"/>
    <n v="20.950000000000045"/>
    <n v="1.5712303596205082E-2"/>
    <x v="0"/>
  </r>
  <r>
    <d v="2000-12-12T00:00:00"/>
    <n v="1332.2"/>
    <n v="1341.75"/>
    <n v="1327.6"/>
    <n v="1333.35"/>
    <n v="78396433"/>
    <n v="2806.79"/>
    <x v="20"/>
    <x v="11"/>
    <s v="Tue"/>
    <s v="Dec-2000"/>
    <s v=""/>
    <n v="1.1499999999998636"/>
    <n v="8.6323374868628097E-4"/>
    <x v="0"/>
    <n v="1.1999999999998181"/>
    <n v="9.0079945952018772E-4"/>
    <x v="1"/>
  </r>
  <r>
    <d v="2000-12-11T00:00:00"/>
    <n v="1313.7"/>
    <n v="1333.5"/>
    <n v="1313.7"/>
    <n v="1332.15"/>
    <n v="77519863"/>
    <n v="2586.0100000000002"/>
    <x v="20"/>
    <x v="11"/>
    <s v="Mon"/>
    <s v="Dec-2000"/>
    <s v=""/>
    <n v="18.450000000000045"/>
    <n v="1.4044302352135225E-2"/>
    <x v="2"/>
    <n v="18.450000000000045"/>
    <n v="1.4044302352135225E-2"/>
    <x v="0"/>
  </r>
  <r>
    <d v="2000-12-08T00:00:00"/>
    <n v="1303.3"/>
    <n v="1317.2"/>
    <n v="1303.3"/>
    <n v="1313.7"/>
    <n v="92770801"/>
    <n v="2863.44"/>
    <x v="20"/>
    <x v="11"/>
    <s v="Fri"/>
    <s v="Dec-2000"/>
    <s v=""/>
    <n v="10.400000000000091"/>
    <n v="7.9797437274611305E-3"/>
    <x v="0"/>
    <n v="11.200000000000045"/>
    <n v="8.5988483685221079E-3"/>
    <x v="1"/>
  </r>
  <r>
    <d v="2000-12-07T00:00:00"/>
    <n v="1298.9000000000001"/>
    <n v="1308.45"/>
    <n v="1295.0999999999999"/>
    <n v="1302.5"/>
    <n v="86887597"/>
    <n v="2464.25"/>
    <x v="20"/>
    <x v="11"/>
    <s v="Thu"/>
    <s v="Dec-2000"/>
    <s v="Expiry"/>
    <n v="3.5999999999999091"/>
    <n v="2.7715759488797513E-3"/>
    <x v="0"/>
    <n v="3.9500000000000455"/>
    <n v="3.0418543760348431E-3"/>
    <x v="1"/>
  </r>
  <r>
    <d v="2000-12-06T00:00:00"/>
    <n v="1284.8499999999999"/>
    <n v="1319.85"/>
    <n v="1284.8499999999999"/>
    <n v="1298.55"/>
    <n v="82720927"/>
    <n v="2780.3"/>
    <x v="20"/>
    <x v="11"/>
    <s v="Wed"/>
    <s v="Dec-2000"/>
    <s v=""/>
    <n v="13.700000000000045"/>
    <n v="1.0662723275090514E-2"/>
    <x v="2"/>
    <n v="13.899999999999864"/>
    <n v="1.0820067722725927E-2"/>
    <x v="0"/>
  </r>
  <r>
    <d v="2000-12-05T00:00:00"/>
    <n v="1275.7"/>
    <n v="1288.2"/>
    <n v="1275.5"/>
    <n v="1284.6500000000001"/>
    <n v="66897728"/>
    <n v="2256.91"/>
    <x v="20"/>
    <x v="11"/>
    <s v="Tue"/>
    <s v="Dec-2000"/>
    <s v=""/>
    <n v="8.9500000000000455"/>
    <n v="7.0157560554989775E-3"/>
    <x v="0"/>
    <n v="9.0500000000001819"/>
    <n v="7.0947005330826143E-3"/>
    <x v="1"/>
  </r>
  <r>
    <d v="2000-12-04T00:00:00"/>
    <n v="1276.25"/>
    <n v="1290"/>
    <n v="1273.6500000000001"/>
    <n v="1275.5999999999999"/>
    <n v="68385969"/>
    <n v="2088.0100000000002"/>
    <x v="20"/>
    <x v="11"/>
    <s v="Mon"/>
    <s v="Dec-2000"/>
    <s v=""/>
    <n v="-0.65000000000009095"/>
    <n v="-5.0930460333013978E-4"/>
    <x v="0"/>
    <n v="-0.60000000000013642"/>
    <n v="-4.7014574518111299E-4"/>
    <x v="1"/>
  </r>
  <r>
    <d v="2000-12-01T00:00:00"/>
    <n v="1268.0999999999999"/>
    <n v="1280.5"/>
    <n v="1255.2"/>
    <n v="1276.2"/>
    <n v="93875047"/>
    <n v="3091.99"/>
    <x v="20"/>
    <x v="11"/>
    <s v="Fri"/>
    <s v="Dec-2000"/>
    <s v=""/>
    <n v="8.1000000000001364"/>
    <n v="6.3875088715402073E-3"/>
    <x v="0"/>
    <n v="8.0499999999999545"/>
    <n v="6.3478295154358348E-3"/>
    <x v="1"/>
  </r>
  <r>
    <d v="2000-11-30T00:00:00"/>
    <n v="1264.75"/>
    <n v="1272.0999999999999"/>
    <n v="1258.4000000000001"/>
    <n v="1268.1500000000001"/>
    <n v="75246754"/>
    <n v="2361.41"/>
    <x v="20"/>
    <x v="0"/>
    <s v="Thu"/>
    <s v="Nov-2000"/>
    <s v="Expiry"/>
    <n v="3.4000000000000909"/>
    <n v="2.6882783158727742E-3"/>
    <x v="0"/>
    <n v="3.4000000000000909"/>
    <n v="2.6882783158727742E-3"/>
    <x v="1"/>
  </r>
  <r>
    <d v="2000-11-29T00:00:00"/>
    <n v="1272.25"/>
    <n v="1281"/>
    <n v="1253.45"/>
    <n v="1264.75"/>
    <n v="83440444"/>
    <n v="2429.91"/>
    <x v="20"/>
    <x v="0"/>
    <s v="Wed"/>
    <s v="Nov-2000"/>
    <s v=""/>
    <n v="-7.5"/>
    <n v="-5.8950677932796229E-3"/>
    <x v="0"/>
    <n v="-8"/>
    <n v="-6.2856020428206641E-3"/>
    <x v="1"/>
  </r>
  <r>
    <d v="2000-11-28T00:00:00"/>
    <n v="1252.9000000000001"/>
    <n v="1275.45"/>
    <n v="1248.9000000000001"/>
    <n v="1272.75"/>
    <n v="81848549"/>
    <n v="2375.92"/>
    <x v="20"/>
    <x v="0"/>
    <s v="Tue"/>
    <s v="Nov-2000"/>
    <s v=""/>
    <n v="19.849999999999909"/>
    <n v="1.5843243674674681E-2"/>
    <x v="2"/>
    <n v="19.849999999999909"/>
    <n v="1.5843243674674681E-2"/>
    <x v="0"/>
  </r>
  <r>
    <d v="2000-11-27T00:00:00"/>
    <n v="1225.4000000000001"/>
    <n v="1254.45"/>
    <n v="1225.3499999999999"/>
    <n v="1252.9000000000001"/>
    <n v="67007159"/>
    <n v="2070.79"/>
    <x v="20"/>
    <x v="0"/>
    <s v="Mon"/>
    <s v="Nov-2000"/>
    <s v=""/>
    <n v="27.5"/>
    <n v="2.244165170556553E-2"/>
    <x v="1"/>
    <n v="27.700000000000045"/>
    <n v="2.2608553705517502E-2"/>
    <x v="2"/>
  </r>
  <r>
    <d v="2000-11-24T00:00:00"/>
    <n v="1216.05"/>
    <n v="1230"/>
    <n v="1216.05"/>
    <n v="1225.2"/>
    <n v="69640031"/>
    <n v="2084.1999999999998"/>
    <x v="20"/>
    <x v="0"/>
    <s v="Fri"/>
    <s v="Nov-2000"/>
    <s v=""/>
    <n v="9.1500000000000909"/>
    <n v="7.5243616627606522E-3"/>
    <x v="0"/>
    <n v="9.2000000000000455"/>
    <n v="7.5657894736842479E-3"/>
    <x v="1"/>
  </r>
  <r>
    <d v="2000-11-23T00:00:00"/>
    <n v="1221.2"/>
    <n v="1223.05"/>
    <n v="1209.8499999999999"/>
    <n v="1216"/>
    <n v="60184640"/>
    <n v="1800.94"/>
    <x v="20"/>
    <x v="0"/>
    <s v="Thu"/>
    <s v="Nov-2000"/>
    <s v="Expiry"/>
    <n v="-5.2000000000000455"/>
    <n v="-4.2581067802162182E-3"/>
    <x v="0"/>
    <n v="-6.3499999999999091"/>
    <n v="-5.1949114410765407E-3"/>
    <x v="1"/>
  </r>
  <r>
    <d v="2000-11-22T00:00:00"/>
    <n v="1235.8499999999999"/>
    <n v="1247.5"/>
    <n v="1220.05"/>
    <n v="1222.3499999999999"/>
    <n v="56320308"/>
    <n v="2208.16"/>
    <x v="20"/>
    <x v="0"/>
    <s v="Wed"/>
    <s v="Nov-2000"/>
    <s v=""/>
    <n v="-13.5"/>
    <n v="-1.0923655783468869E-2"/>
    <x v="2"/>
    <n v="-12.650000000000091"/>
    <n v="-1.0242914979757158E-2"/>
    <x v="0"/>
  </r>
  <r>
    <d v="2000-11-21T00:00:00"/>
    <n v="1236.95"/>
    <n v="1237.8499999999999"/>
    <n v="1224.3"/>
    <n v="1235"/>
    <n v="54134113"/>
    <n v="1818.89"/>
    <x v="20"/>
    <x v="0"/>
    <s v="Tue"/>
    <s v="Nov-2000"/>
    <s v=""/>
    <n v="-1.9500000000000455"/>
    <n v="-1.5764582238571045E-3"/>
    <x v="0"/>
    <n v="-2.5999999999999091"/>
    <n v="-2.1008403361343804E-3"/>
    <x v="1"/>
  </r>
  <r>
    <d v="2000-11-20T00:00:00"/>
    <n v="1236"/>
    <n v="1241.75"/>
    <n v="1231.05"/>
    <n v="1237.5999999999999"/>
    <n v="53530821"/>
    <n v="1659.55"/>
    <x v="20"/>
    <x v="0"/>
    <s v="Mon"/>
    <s v="Nov-2000"/>
    <s v=""/>
    <n v="1.5999999999999091"/>
    <n v="1.2944983818769492E-3"/>
    <x v="0"/>
    <n v="1.5999999999999091"/>
    <n v="1.2944983818769492E-3"/>
    <x v="1"/>
  </r>
  <r>
    <d v="2000-11-17T00:00:00"/>
    <n v="1232.3499999999999"/>
    <n v="1238"/>
    <n v="1216.9000000000001"/>
    <n v="1236"/>
    <n v="56343239"/>
    <n v="1993.84"/>
    <x v="20"/>
    <x v="0"/>
    <s v="Fri"/>
    <s v="Nov-2000"/>
    <s v=""/>
    <n v="3.6500000000000909"/>
    <n v="2.9618209112671655E-3"/>
    <x v="0"/>
    <n v="2.75"/>
    <n v="2.2298803973241437E-3"/>
    <x v="1"/>
  </r>
  <r>
    <d v="2000-11-16T00:00:00"/>
    <n v="1246.5999999999999"/>
    <n v="1254.55"/>
    <n v="1228.5999999999999"/>
    <n v="1233.25"/>
    <n v="62682250"/>
    <n v="1859.78"/>
    <x v="20"/>
    <x v="0"/>
    <s v="Thu"/>
    <s v="Nov-2000"/>
    <s v="Expiry"/>
    <n v="-13.349999999999909"/>
    <n v="-1.0709128830418666E-2"/>
    <x v="2"/>
    <n v="-13.799999999999955"/>
    <n v="-1.1066116033839826E-2"/>
    <x v="0"/>
  </r>
  <r>
    <d v="2000-11-15T00:00:00"/>
    <n v="1245"/>
    <n v="1270.0999999999999"/>
    <n v="1243.2"/>
    <n v="1247.05"/>
    <n v="71820640"/>
    <n v="2293.81"/>
    <x v="20"/>
    <x v="0"/>
    <s v="Wed"/>
    <s v="Nov-2000"/>
    <s v=""/>
    <n v="2.0499999999999545"/>
    <n v="1.6465863453814895E-3"/>
    <x v="0"/>
    <n v="4.2000000000000455"/>
    <n v="3.3793297662630612E-3"/>
    <x v="1"/>
  </r>
  <r>
    <d v="2000-11-14T00:00:00"/>
    <n v="1207.2"/>
    <n v="1246.9000000000001"/>
    <n v="1207.05"/>
    <n v="1242.8499999999999"/>
    <n v="71325452"/>
    <n v="2281.33"/>
    <x v="20"/>
    <x v="0"/>
    <s v="Tue"/>
    <s v="Nov-2000"/>
    <s v=""/>
    <n v="35.649999999999864"/>
    <n v="2.9531146454605584E-2"/>
    <x v="1"/>
    <n v="34.799999999999955"/>
    <n v="2.8806754687305952E-2"/>
    <x v="2"/>
  </r>
  <r>
    <d v="2000-11-13T00:00:00"/>
    <n v="1239.3499999999999"/>
    <n v="1239.3499999999999"/>
    <n v="1199.95"/>
    <n v="1208.05"/>
    <n v="56910304"/>
    <n v="1899.45"/>
    <x v="20"/>
    <x v="0"/>
    <s v="Mon"/>
    <s v="Nov-2000"/>
    <s v=""/>
    <n v="-31.299999999999955"/>
    <n v="-2.5255174083188732E-2"/>
    <x v="1"/>
    <n v="-31.5"/>
    <n v="-2.5412448065830342E-2"/>
    <x v="2"/>
  </r>
  <r>
    <d v="2000-11-10T00:00:00"/>
    <n v="1271.3499999999999"/>
    <n v="1271.4000000000001"/>
    <n v="1237.5"/>
    <n v="1239.55"/>
    <n v="62554227"/>
    <n v="2052.48"/>
    <x v="20"/>
    <x v="0"/>
    <s v="Fri"/>
    <s v="Nov-2000"/>
    <s v=""/>
    <n v="-31.799999999999955"/>
    <n v="-2.5012781688756012E-2"/>
    <x v="1"/>
    <n v="-30.400000000000091"/>
    <n v="-2.3937950313004521E-2"/>
    <x v="2"/>
  </r>
  <r>
    <d v="2000-11-09T00:00:00"/>
    <n v="1266.75"/>
    <n v="1275.55"/>
    <n v="1255.95"/>
    <n v="1269.95"/>
    <n v="61831113"/>
    <n v="1986.91"/>
    <x v="20"/>
    <x v="0"/>
    <s v="Thu"/>
    <s v="Nov-2000"/>
    <s v="Expiry"/>
    <n v="3.2000000000000455"/>
    <n v="2.5261495954213898E-3"/>
    <x v="0"/>
    <n v="3.1500000000000909"/>
    <n v="2.4865803599621811E-3"/>
    <x v="1"/>
  </r>
  <r>
    <d v="2000-11-08T00:00:00"/>
    <n v="1246.6500000000001"/>
    <n v="1277.25"/>
    <n v="1246.6500000000001"/>
    <n v="1266.8"/>
    <n v="75236288"/>
    <n v="2992.44"/>
    <x v="20"/>
    <x v="0"/>
    <s v="Wed"/>
    <s v="Nov-2000"/>
    <s v=""/>
    <n v="20.149999999999864"/>
    <n v="1.6163317691412875E-2"/>
    <x v="2"/>
    <n v="20.049999999999955"/>
    <n v="1.6081812713053905E-2"/>
    <x v="0"/>
  </r>
  <r>
    <d v="2000-11-07T00:00:00"/>
    <n v="1239"/>
    <n v="1249.0999999999999"/>
    <n v="1232.3499999999999"/>
    <n v="1246.75"/>
    <n v="52944920"/>
    <n v="2027.09"/>
    <x v="20"/>
    <x v="0"/>
    <s v="Tue"/>
    <s v="Nov-2000"/>
    <s v=""/>
    <n v="7.75"/>
    <n v="6.2550443906376112E-3"/>
    <x v="0"/>
    <n v="6.5"/>
    <n v="5.2408788550695421E-3"/>
    <x v="1"/>
  </r>
  <r>
    <d v="2000-11-06T00:00:00"/>
    <n v="1242.1500000000001"/>
    <n v="1261.4000000000001"/>
    <n v="1236.6500000000001"/>
    <n v="1240.25"/>
    <n v="71321989"/>
    <n v="2454.65"/>
    <x v="20"/>
    <x v="0"/>
    <s v="Mon"/>
    <s v="Nov-2000"/>
    <s v=""/>
    <n v="-1.9000000000000909"/>
    <n v="-1.5296059252103938E-3"/>
    <x v="0"/>
    <n v="-1.7999999999999545"/>
    <n v="-1.4492170202487456E-3"/>
    <x v="1"/>
  </r>
  <r>
    <d v="2000-11-03T00:00:00"/>
    <n v="1225"/>
    <n v="1249.2"/>
    <n v="1225"/>
    <n v="1242.05"/>
    <n v="76271033"/>
    <n v="2652.14"/>
    <x v="20"/>
    <x v="0"/>
    <s v="Fri"/>
    <s v="Nov-2000"/>
    <s v=""/>
    <n v="17.049999999999955"/>
    <n v="1.3918367346938739E-2"/>
    <x v="2"/>
    <n v="17.200000000000045"/>
    <n v="1.4042535820712779E-2"/>
    <x v="0"/>
  </r>
  <r>
    <d v="2000-11-02T00:00:00"/>
    <n v="1201.25"/>
    <n v="1226.3499999999999"/>
    <n v="1199.75"/>
    <n v="1224.8499999999999"/>
    <n v="67708490"/>
    <n v="2364.6799999999998"/>
    <x v="20"/>
    <x v="0"/>
    <s v="Thu"/>
    <s v="Nov-2000"/>
    <s v="Expiry"/>
    <n v="23.599999999999909"/>
    <n v="1.9646201873048833E-2"/>
    <x v="2"/>
    <n v="24.049999999999955"/>
    <n v="2.0028314457028611E-2"/>
    <x v="2"/>
  </r>
  <r>
    <d v="2000-11-01T00:00:00"/>
    <n v="1178.25"/>
    <n v="1203.8499999999999"/>
    <n v="1177.0999999999999"/>
    <n v="1200.8"/>
    <n v="57074022"/>
    <n v="1915.83"/>
    <x v="20"/>
    <x v="0"/>
    <s v="Wed"/>
    <s v="Nov-2000"/>
    <s v=""/>
    <n v="22.549999999999955"/>
    <n v="1.9138552938680206E-2"/>
    <x v="2"/>
    <n v="28.049999999999955"/>
    <n v="2.391814112129606E-2"/>
    <x v="2"/>
  </r>
  <r>
    <d v="2000-10-31T00:00:00"/>
    <n v="1167.2"/>
    <n v="1175.5999999999999"/>
    <n v="1155.1500000000001"/>
    <n v="1172.75"/>
    <n v="46347670"/>
    <n v="1554.54"/>
    <x v="20"/>
    <x v="1"/>
    <s v="Tue"/>
    <s v="Oct-2000"/>
    <s v=""/>
    <n v="5.5499999999999545"/>
    <n v="4.7549691569567804E-3"/>
    <x v="0"/>
    <n v="5.5999999999999091"/>
    <n v="4.7980122520669228E-3"/>
    <x v="1"/>
  </r>
  <r>
    <d v="2000-10-30T00:00:00"/>
    <n v="1178.75"/>
    <n v="1185.8"/>
    <n v="1164.25"/>
    <n v="1167.1500000000001"/>
    <n v="38382435"/>
    <n v="1313.3"/>
    <x v="20"/>
    <x v="1"/>
    <s v="Mon"/>
    <s v="Oct-2000"/>
    <s v=""/>
    <n v="-11.599999999999909"/>
    <n v="-9.8409331919405377E-3"/>
    <x v="0"/>
    <n v="-11.549999999999955"/>
    <n v="-9.7989310257062482E-3"/>
    <x v="1"/>
  </r>
  <r>
    <d v="2000-10-27T00:00:00"/>
    <n v="1186.95"/>
    <n v="1192.9000000000001"/>
    <n v="1171.8499999999999"/>
    <n v="1178.7"/>
    <n v="42726133"/>
    <n v="1588.58"/>
    <x v="20"/>
    <x v="1"/>
    <s v="Fri"/>
    <s v="Oct-2000"/>
    <s v=""/>
    <n v="-8.25"/>
    <n v="-6.9505876405914317E-3"/>
    <x v="0"/>
    <n v="-7.5999999999999091"/>
    <n v="-6.4064739104778799E-3"/>
    <x v="1"/>
  </r>
  <r>
    <d v="2000-10-26T00:00:00"/>
    <n v="1182.8"/>
    <n v="1188.2"/>
    <n v="1176.5999999999999"/>
    <n v="1186.3"/>
    <n v="14447058"/>
    <n v="511.66"/>
    <x v="20"/>
    <x v="1"/>
    <s v="Thu"/>
    <s v="Oct-2000"/>
    <s v="Expiry"/>
    <n v="3.5"/>
    <n v="2.9590801487994591E-3"/>
    <x v="0"/>
    <n v="2.3999999999998636"/>
    <n v="2.0271982430947405E-3"/>
    <x v="1"/>
  </r>
  <r>
    <d v="2000-10-25T00:00:00"/>
    <n v="1158.2"/>
    <n v="1190.4000000000001"/>
    <n v="1157.25"/>
    <n v="1183.9000000000001"/>
    <n v="61460048"/>
    <n v="2299.96"/>
    <x v="20"/>
    <x v="1"/>
    <s v="Wed"/>
    <s v="Oct-2000"/>
    <s v=""/>
    <n v="25.700000000000045"/>
    <n v="2.2189604558798173E-2"/>
    <x v="1"/>
    <n v="31.450000000000045"/>
    <n v="2.7289687188164383E-2"/>
    <x v="2"/>
  </r>
  <r>
    <d v="2000-10-24T00:00:00"/>
    <n v="1143"/>
    <n v="1155.3499999999999"/>
    <n v="1132.9000000000001"/>
    <n v="1152.45"/>
    <n v="48203039"/>
    <n v="1919.5"/>
    <x v="20"/>
    <x v="1"/>
    <s v="Tue"/>
    <s v="Oct-2000"/>
    <s v=""/>
    <n v="9.4500000000000455"/>
    <n v="8.2677165354331107E-3"/>
    <x v="0"/>
    <n v="8.5"/>
    <n v="7.43039468508239E-3"/>
    <x v="1"/>
  </r>
  <r>
    <d v="2000-10-23T00:00:00"/>
    <n v="1171.75"/>
    <n v="1172.1500000000001"/>
    <n v="1141.45"/>
    <n v="1143.95"/>
    <n v="48683559"/>
    <n v="2018.46"/>
    <x v="20"/>
    <x v="1"/>
    <s v="Mon"/>
    <s v="Oct-2000"/>
    <s v=""/>
    <n v="-27.799999999999955"/>
    <n v="-2.3725197354384428E-2"/>
    <x v="1"/>
    <n v="-28.049999999999955"/>
    <n v="-2.393344709897607E-2"/>
    <x v="2"/>
  </r>
  <r>
    <d v="2000-10-20T00:00:00"/>
    <n v="1166.2"/>
    <n v="1202.7"/>
    <n v="1166.2"/>
    <n v="1172"/>
    <n v="67674507"/>
    <n v="2906.96"/>
    <x v="20"/>
    <x v="1"/>
    <s v="Fri"/>
    <s v="Oct-2000"/>
    <s v=""/>
    <n v="5.7999999999999545"/>
    <n v="4.973417938603974E-3"/>
    <x v="0"/>
    <n v="5.8499999999999091"/>
    <n v="5.0165073103802327E-3"/>
    <x v="1"/>
  </r>
  <r>
    <d v="2000-10-19T00:00:00"/>
    <n v="1135.6500000000001"/>
    <n v="1171.5"/>
    <n v="1108.2"/>
    <n v="1166.1500000000001"/>
    <n v="67023099"/>
    <n v="2565.29"/>
    <x v="20"/>
    <x v="1"/>
    <s v="Thu"/>
    <s v="Oct-2000"/>
    <s v="Expiry"/>
    <n v="30.5"/>
    <n v="2.6856866111918284E-2"/>
    <x v="1"/>
    <n v="30.150000000000091"/>
    <n v="2.6540492957746558E-2"/>
    <x v="2"/>
  </r>
  <r>
    <d v="2000-10-18T00:00:00"/>
    <n v="1157.05"/>
    <n v="1157.05"/>
    <n v="1122.8"/>
    <n v="1136"/>
    <n v="46516140"/>
    <n v="1875.79"/>
    <x v="20"/>
    <x v="1"/>
    <s v="Wed"/>
    <s v="Oct-2000"/>
    <s v=""/>
    <n v="-21.049999999999955"/>
    <n v="-1.8192817942180507E-2"/>
    <x v="2"/>
    <n v="-22.049999999999955"/>
    <n v="-1.904062864297738E-2"/>
    <x v="0"/>
  </r>
  <r>
    <d v="2000-10-17T00:00:00"/>
    <n v="1174.3"/>
    <n v="1174.3"/>
    <n v="1140.5999999999999"/>
    <n v="1158.05"/>
    <n v="60519154"/>
    <n v="2530.89"/>
    <x v="20"/>
    <x v="1"/>
    <s v="Tue"/>
    <s v="Oct-2000"/>
    <s v=""/>
    <n v="-16.25"/>
    <n v="-1.3838031167504046E-2"/>
    <x v="2"/>
    <n v="-17.400000000000091"/>
    <n v="-1.4802841464970939E-2"/>
    <x v="0"/>
  </r>
  <r>
    <d v="2000-10-16T00:00:00"/>
    <n v="1177.8499999999999"/>
    <n v="1228.8"/>
    <n v="1173.3499999999999"/>
    <n v="1175.45"/>
    <n v="55531115"/>
    <n v="2416.4299999999998"/>
    <x v="20"/>
    <x v="1"/>
    <s v="Mon"/>
    <s v="Oct-2000"/>
    <s v=""/>
    <n v="-2.3999999999998636"/>
    <n v="-2.037610901218206E-3"/>
    <x v="0"/>
    <n v="-1.2999999999999545"/>
    <n v="-1.1047376248140681E-3"/>
    <x v="1"/>
  </r>
  <r>
    <d v="2000-10-13T00:00:00"/>
    <n v="1205.7"/>
    <n v="1205.7"/>
    <n v="1167.5"/>
    <n v="1176.75"/>
    <n v="55251611"/>
    <n v="2407.17"/>
    <x v="20"/>
    <x v="1"/>
    <s v="Fri"/>
    <s v="Oct-2000"/>
    <s v=""/>
    <n v="-28.950000000000045"/>
    <n v="-2.4010947997014219E-2"/>
    <x v="1"/>
    <n v="-29.5"/>
    <n v="-2.4455958549222799E-2"/>
    <x v="2"/>
  </r>
  <r>
    <d v="2000-10-12T00:00:00"/>
    <n v="1201.3"/>
    <n v="1214.3499999999999"/>
    <n v="1185.0999999999999"/>
    <n v="1206.25"/>
    <n v="58853946"/>
    <n v="2798.13"/>
    <x v="20"/>
    <x v="1"/>
    <s v="Thu"/>
    <s v="Oct-2000"/>
    <s v="Expiry"/>
    <n v="4.9500000000000455"/>
    <n v="4.1205360859069718E-3"/>
    <x v="0"/>
    <n v="4.3499999999999091"/>
    <n v="3.6192694899741316E-3"/>
    <x v="1"/>
  </r>
  <r>
    <d v="2000-10-11T00:00:00"/>
    <n v="1232.8499999999999"/>
    <n v="1234.0999999999999"/>
    <n v="1193.8"/>
    <n v="1201.9000000000001"/>
    <n v="50473747"/>
    <n v="2499.4699999999998"/>
    <x v="20"/>
    <x v="1"/>
    <s v="Wed"/>
    <s v="Oct-2000"/>
    <s v=""/>
    <n v="-30.949999999999818"/>
    <n v="-2.5104432818266471E-2"/>
    <x v="1"/>
    <n v="-37.049999999999955"/>
    <n v="-2.9904354493724486E-2"/>
    <x v="2"/>
  </r>
  <r>
    <d v="2000-10-10T00:00:00"/>
    <n v="1268.7"/>
    <n v="1272.75"/>
    <n v="1230.05"/>
    <n v="1238.95"/>
    <n v="48897412"/>
    <n v="2256.73"/>
    <x v="20"/>
    <x v="1"/>
    <s v="Tue"/>
    <s v="Oct-2000"/>
    <s v=""/>
    <n v="-29.75"/>
    <n v="-2.3449199968471664E-2"/>
    <x v="1"/>
    <n v="-28.349999999999909"/>
    <n v="-2.2370393750493104E-2"/>
    <x v="2"/>
  </r>
  <r>
    <d v="2000-10-09T00:00:00"/>
    <n v="1285.05"/>
    <n v="1286.3499999999999"/>
    <n v="1264.2"/>
    <n v="1267.3"/>
    <n v="35059618"/>
    <n v="1548.95"/>
    <x v="20"/>
    <x v="1"/>
    <s v="Mon"/>
    <s v="Oct-2000"/>
    <s v=""/>
    <n v="-17.75"/>
    <n v="-1.3812692113147349E-2"/>
    <x v="2"/>
    <n v="-17.700000000000045"/>
    <n v="-1.3774319066147895E-2"/>
    <x v="0"/>
  </r>
  <r>
    <d v="2000-10-06T00:00:00"/>
    <n v="1284.3499999999999"/>
    <n v="1287.8499999999999"/>
    <n v="1262.6500000000001"/>
    <n v="1285"/>
    <n v="51772489"/>
    <n v="2554.9299999999998"/>
    <x v="20"/>
    <x v="1"/>
    <s v="Fri"/>
    <s v="Oct-2000"/>
    <s v=""/>
    <n v="0.65000000000009095"/>
    <n v="5.060925760112827E-4"/>
    <x v="0"/>
    <n v="0.25"/>
    <n v="1.945903872348706E-4"/>
    <x v="1"/>
  </r>
  <r>
    <d v="2000-10-05T00:00:00"/>
    <n v="1296.0999999999999"/>
    <n v="1306.45"/>
    <n v="1282.5"/>
    <n v="1284.75"/>
    <n v="46464764"/>
    <n v="2106.7399999999998"/>
    <x v="20"/>
    <x v="1"/>
    <s v="Thu"/>
    <s v="Oct-2000"/>
    <s v="Expiry"/>
    <n v="-11.349999999999909"/>
    <n v="-8.7570403518246361E-3"/>
    <x v="0"/>
    <n v="-13.049999999999955"/>
    <n v="-1.005547850208041E-2"/>
    <x v="0"/>
  </r>
  <r>
    <d v="2000-10-04T00:00:00"/>
    <n v="1281.45"/>
    <n v="1300.05"/>
    <n v="1275.8"/>
    <n v="1297.8"/>
    <n v="42233464"/>
    <n v="1894.67"/>
    <x v="20"/>
    <x v="1"/>
    <s v="Wed"/>
    <s v="Oct-2000"/>
    <s v=""/>
    <n v="16.349999999999909"/>
    <n v="1.27589839634788E-2"/>
    <x v="2"/>
    <n v="15.799999999999955"/>
    <n v="1.2324492979719154E-2"/>
    <x v="0"/>
  </r>
  <r>
    <d v="2000-10-03T00:00:00"/>
    <n v="1270.75"/>
    <n v="1288.1500000000001"/>
    <n v="1254.3499999999999"/>
    <n v="1282"/>
    <n v="53465691"/>
    <n v="2010.96"/>
    <x v="20"/>
    <x v="1"/>
    <s v="Tue"/>
    <s v="Oct-2000"/>
    <s v=""/>
    <n v="11.25"/>
    <n v="8.8530395435766282E-3"/>
    <x v="0"/>
    <n v="10.349999999999909"/>
    <n v="8.1390319663428683E-3"/>
    <x v="1"/>
  </r>
  <r>
    <d v="2000-09-29T00:00:00"/>
    <n v="1267.3"/>
    <n v="1284.1500000000001"/>
    <n v="1264.4000000000001"/>
    <n v="1271.6500000000001"/>
    <n v="49222289"/>
    <n v="2024.29"/>
    <x v="20"/>
    <x v="2"/>
    <s v="Fri"/>
    <s v="Sep-2000"/>
    <s v=""/>
    <n v="4.3500000000001364"/>
    <n v="3.4324942791763092E-3"/>
    <x v="0"/>
    <n v="5.25"/>
    <n v="4.1456096020214776E-3"/>
    <x v="1"/>
  </r>
  <r>
    <d v="2000-09-28T00:00:00"/>
    <n v="1292.4000000000001"/>
    <n v="1302.75"/>
    <n v="1260.8"/>
    <n v="1266.4000000000001"/>
    <n v="60964211"/>
    <n v="2528.87"/>
    <x v="20"/>
    <x v="2"/>
    <s v="Thu"/>
    <s v="Sep-2000"/>
    <s v="Expiry"/>
    <n v="-26"/>
    <n v="-2.0117610646858557E-2"/>
    <x v="1"/>
    <n v="-26.149999999999864"/>
    <n v="-2.0231325674055056E-2"/>
    <x v="2"/>
  </r>
  <r>
    <d v="2000-09-27T00:00:00"/>
    <n v="1267.45"/>
    <n v="1299"/>
    <n v="1249.3499999999999"/>
    <n v="1292.55"/>
    <n v="49801255"/>
    <n v="2127.4699999999998"/>
    <x v="20"/>
    <x v="2"/>
    <s v="Wed"/>
    <s v="Sep-2000"/>
    <s v=""/>
    <n v="25.099999999999909"/>
    <n v="1.9803542546056971E-2"/>
    <x v="2"/>
    <n v="24.649999999999864"/>
    <n v="1.9441596340405286E-2"/>
    <x v="0"/>
  </r>
  <r>
    <d v="2000-09-26T00:00:00"/>
    <n v="1292.9000000000001"/>
    <n v="1298.25"/>
    <n v="1261"/>
    <n v="1267.9000000000001"/>
    <n v="46208596"/>
    <n v="1908.5"/>
    <x v="20"/>
    <x v="2"/>
    <s v="Tue"/>
    <s v="Sep-2000"/>
    <s v=""/>
    <n v="-25"/>
    <n v="-1.9336375589759452E-2"/>
    <x v="2"/>
    <n v="-24.649999999999864"/>
    <n v="-1.9070828981470632E-2"/>
    <x v="0"/>
  </r>
  <r>
    <d v="2000-09-25T00:00:00"/>
    <n v="1268.4000000000001"/>
    <n v="1305.0999999999999"/>
    <n v="1268.4000000000001"/>
    <n v="1292.55"/>
    <n v="42390608"/>
    <n v="1999.04"/>
    <x v="20"/>
    <x v="2"/>
    <s v="Mon"/>
    <s v="Sep-2000"/>
    <s v=""/>
    <n v="24.149999999999864"/>
    <n v="1.9039735099337641E-2"/>
    <x v="2"/>
    <n v="26.099999999999909"/>
    <n v="2.0608788345374794E-2"/>
    <x v="2"/>
  </r>
  <r>
    <d v="2000-09-22T00:00:00"/>
    <n v="1329.1"/>
    <n v="1329.1"/>
    <n v="1261.2"/>
    <n v="1266.45"/>
    <n v="53881081"/>
    <n v="2465.04"/>
    <x v="20"/>
    <x v="2"/>
    <s v="Fri"/>
    <s v="Sep-2000"/>
    <s v=""/>
    <n v="-62.649999999999864"/>
    <n v="-4.713716048453831E-2"/>
    <x v="4"/>
    <n v="-63.399999999999864"/>
    <n v="-4.767454976125117E-2"/>
    <x v="5"/>
  </r>
  <r>
    <d v="2000-09-21T00:00:00"/>
    <n v="1341.65"/>
    <n v="1347.4"/>
    <n v="1325.75"/>
    <n v="1329.85"/>
    <n v="37264457"/>
    <n v="1601.33"/>
    <x v="20"/>
    <x v="2"/>
    <s v="Thu"/>
    <s v="Sep-2000"/>
    <s v="Expiry"/>
    <n v="-11.800000000000182"/>
    <n v="-8.7951403123021511E-3"/>
    <x v="0"/>
    <n v="-13.050000000000182"/>
    <n v="-9.7177749646289238E-3"/>
    <x v="1"/>
  </r>
  <r>
    <d v="2000-09-20T00:00:00"/>
    <n v="1317.8"/>
    <n v="1351.1"/>
    <n v="1311.1"/>
    <n v="1342.9"/>
    <n v="42014443"/>
    <n v="1857.75"/>
    <x v="20"/>
    <x v="2"/>
    <s v="Wed"/>
    <s v="Sep-2000"/>
    <s v=""/>
    <n v="25.100000000000136"/>
    <n v="1.9046896342388934E-2"/>
    <x v="2"/>
    <n v="25.900000000000091"/>
    <n v="1.9665907365224063E-2"/>
    <x v="0"/>
  </r>
  <r>
    <d v="2000-09-19T00:00:00"/>
    <n v="1351.8"/>
    <n v="1361.7"/>
    <n v="1295.3"/>
    <n v="1317"/>
    <n v="61402728"/>
    <n v="2743.89"/>
    <x v="20"/>
    <x v="2"/>
    <s v="Tue"/>
    <s v="Sep-2000"/>
    <s v=""/>
    <n v="-34.799999999999955"/>
    <n v="-2.574345317354635E-2"/>
    <x v="1"/>
    <n v="-37.349999999999909"/>
    <n v="-2.7577804851035486E-2"/>
    <x v="2"/>
  </r>
  <r>
    <d v="2000-09-18T00:00:00"/>
    <n v="1416.05"/>
    <n v="1416.05"/>
    <n v="1352.1"/>
    <n v="1354.35"/>
    <n v="44613980"/>
    <n v="2370.04"/>
    <x v="20"/>
    <x v="2"/>
    <s v="Mon"/>
    <s v="Sep-2000"/>
    <s v=""/>
    <n v="-61.700000000000045"/>
    <n v="-4.3571907771618269E-2"/>
    <x v="4"/>
    <n v="-62.850000000000136"/>
    <n v="-4.4348010160880705E-2"/>
    <x v="5"/>
  </r>
  <r>
    <d v="2000-09-15T00:00:00"/>
    <n v="1443.25"/>
    <n v="1451.05"/>
    <n v="1411.55"/>
    <n v="1417.2"/>
    <n v="48417567"/>
    <n v="2754.79"/>
    <x v="20"/>
    <x v="2"/>
    <s v="Fri"/>
    <s v="Sep-2000"/>
    <s v=""/>
    <n v="-26.049999999999955"/>
    <n v="-1.8049540966568477E-2"/>
    <x v="2"/>
    <n v="-28.099999999999909"/>
    <n v="-1.9442330312045879E-2"/>
    <x v="0"/>
  </r>
  <r>
    <d v="2000-09-14T00:00:00"/>
    <n v="1456.75"/>
    <n v="1466.65"/>
    <n v="1437.85"/>
    <n v="1445.3"/>
    <n v="48935189"/>
    <n v="3029.32"/>
    <x v="20"/>
    <x v="2"/>
    <s v="Thu"/>
    <s v="Sep-2000"/>
    <s v="Expiry"/>
    <n v="-11.450000000000045"/>
    <n v="-7.8599622447228738E-3"/>
    <x v="0"/>
    <n v="-10.850000000000136"/>
    <n v="-7.4511554441507649E-3"/>
    <x v="1"/>
  </r>
  <r>
    <d v="2000-09-13T00:00:00"/>
    <n v="1467.65"/>
    <n v="1482"/>
    <n v="1452.6"/>
    <n v="1456.15"/>
    <n v="40899886"/>
    <n v="2469.6"/>
    <x v="20"/>
    <x v="2"/>
    <s v="Wed"/>
    <s v="Sep-2000"/>
    <s v=""/>
    <n v="-11.5"/>
    <n v="-7.8356556399686566E-3"/>
    <x v="0"/>
    <n v="-11.5"/>
    <n v="-7.8356556399686566E-3"/>
    <x v="1"/>
  </r>
  <r>
    <d v="2000-09-12T00:00:00"/>
    <n v="1457.1"/>
    <n v="1470.55"/>
    <n v="1447.8"/>
    <n v="1467.65"/>
    <n v="44769146"/>
    <n v="2577.54"/>
    <x v="20"/>
    <x v="2"/>
    <s v="Tue"/>
    <s v="Sep-2000"/>
    <s v=""/>
    <n v="10.550000000000182"/>
    <n v="7.2404090316383106E-3"/>
    <x v="0"/>
    <n v="11.300000000000182"/>
    <n v="7.7591238369898599E-3"/>
    <x v="1"/>
  </r>
  <r>
    <d v="2000-09-11T00:00:00"/>
    <n v="1449.35"/>
    <n v="1469"/>
    <n v="1448.95"/>
    <n v="1456.35"/>
    <n v="48899129"/>
    <n v="2813.46"/>
    <x v="20"/>
    <x v="2"/>
    <s v="Mon"/>
    <s v="Sep-2000"/>
    <s v=""/>
    <n v="7"/>
    <n v="4.8297512678097078E-3"/>
    <x v="0"/>
    <n v="6.2999999999999545"/>
    <n v="4.3446777697320471E-3"/>
    <x v="1"/>
  </r>
  <r>
    <d v="2000-09-08T00:00:00"/>
    <n v="1440.6"/>
    <n v="1453.15"/>
    <n v="1440.6"/>
    <n v="1450.05"/>
    <n v="48947780"/>
    <n v="2895.93"/>
    <x v="20"/>
    <x v="2"/>
    <s v="Fri"/>
    <s v="Sep-2000"/>
    <s v=""/>
    <n v="9.4500000000000455"/>
    <n v="6.5597667638484288E-3"/>
    <x v="0"/>
    <n v="10.299999999999955"/>
    <n v="7.1540197951032846E-3"/>
    <x v="1"/>
  </r>
  <r>
    <d v="2000-09-07T00:00:00"/>
    <n v="1434.7"/>
    <n v="1450.2"/>
    <n v="1424.35"/>
    <n v="1439.75"/>
    <n v="50581945"/>
    <n v="2438.64"/>
    <x v="20"/>
    <x v="2"/>
    <s v="Thu"/>
    <s v="Sep-2000"/>
    <s v="Expiry"/>
    <n v="5.0499999999999545"/>
    <n v="3.5198996305847593E-3"/>
    <x v="0"/>
    <n v="4.4000000000000909"/>
    <n v="3.0654544187829389E-3"/>
    <x v="1"/>
  </r>
  <r>
    <d v="2000-09-06T00:00:00"/>
    <n v="1430.9"/>
    <n v="1444.45"/>
    <n v="1421"/>
    <n v="1435.35"/>
    <n v="55564667"/>
    <n v="2500.5"/>
    <x v="20"/>
    <x v="2"/>
    <s v="Wed"/>
    <s v="Sep-2000"/>
    <s v=""/>
    <n v="4.4499999999998181"/>
    <n v="3.109930812775049E-3"/>
    <x v="0"/>
    <n v="7.0999999999999091"/>
    <n v="4.9711185016628103E-3"/>
    <x v="1"/>
  </r>
  <r>
    <d v="2000-09-05T00:00:00"/>
    <n v="1428.05"/>
    <n v="1434.65"/>
    <n v="1420.9"/>
    <n v="1428.25"/>
    <n v="46660762"/>
    <n v="2260.14"/>
    <x v="20"/>
    <x v="2"/>
    <s v="Tue"/>
    <s v="Sep-2000"/>
    <s v=""/>
    <n v="0.20000000000004547"/>
    <n v="1.4005111865834214E-4"/>
    <x v="0"/>
    <n v="0.5"/>
    <n v="3.5020136578532658E-4"/>
    <x v="1"/>
  </r>
  <r>
    <d v="2000-09-04T00:00:00"/>
    <n v="1395.95"/>
    <n v="1433.15"/>
    <n v="1395.95"/>
    <n v="1427.75"/>
    <n v="59118945"/>
    <n v="3166.7"/>
    <x v="20"/>
    <x v="2"/>
    <s v="Mon"/>
    <s v="Sep-2000"/>
    <s v=""/>
    <n v="31.799999999999955"/>
    <n v="2.2780185536731223E-2"/>
    <x v="1"/>
    <n v="33.650000000000091"/>
    <n v="2.4137436338856677E-2"/>
    <x v="2"/>
  </r>
  <r>
    <d v="2000-08-31T00:00:00"/>
    <n v="1376.5"/>
    <n v="1397.3"/>
    <n v="1375.9"/>
    <n v="1394.1"/>
    <n v="41752795"/>
    <n v="2911.67"/>
    <x v="20"/>
    <x v="3"/>
    <s v="Thu"/>
    <s v="Aug-2000"/>
    <s v="Expiry"/>
    <n v="17.599999999999909"/>
    <n v="1.2786051580094377E-2"/>
    <x v="2"/>
    <n v="18.149999999999864"/>
    <n v="1.3190886296740334E-2"/>
    <x v="0"/>
  </r>
  <r>
    <d v="2000-08-30T00:00:00"/>
    <n v="1369.9"/>
    <n v="1384.85"/>
    <n v="1369.8"/>
    <n v="1375.95"/>
    <n v="43639136"/>
    <n v="2125.9899999999998"/>
    <x v="20"/>
    <x v="3"/>
    <s v="Wed"/>
    <s v="Aug-2000"/>
    <s v=""/>
    <n v="6.0499999999999545"/>
    <n v="4.4163807577195079E-3"/>
    <x v="0"/>
    <n v="8.25"/>
    <n v="6.0320245667909627E-3"/>
    <x v="1"/>
  </r>
  <r>
    <d v="2000-08-29T00:00:00"/>
    <n v="1368.65"/>
    <n v="1373.55"/>
    <n v="1360.65"/>
    <n v="1367.7"/>
    <n v="38510859"/>
    <n v="1904.42"/>
    <x v="20"/>
    <x v="3"/>
    <s v="Tue"/>
    <s v="Aug-2000"/>
    <s v=""/>
    <n v="-0.95000000000004547"/>
    <n v="-6.9411463851243587E-4"/>
    <x v="0"/>
    <n v="-2.1499999999998636"/>
    <n v="-1.5695149103915492E-3"/>
    <x v="1"/>
  </r>
  <r>
    <d v="2000-08-28T00:00:00"/>
    <n v="1379.6"/>
    <n v="1383.45"/>
    <n v="1368.25"/>
    <n v="1369.85"/>
    <n v="37279363"/>
    <n v="1762.03"/>
    <x v="20"/>
    <x v="3"/>
    <s v="Mon"/>
    <s v="Aug-2000"/>
    <s v=""/>
    <n v="-9.75"/>
    <n v="-7.0672658741664255E-3"/>
    <x v="0"/>
    <n v="-11.400000000000091"/>
    <n v="-8.2533936651584365E-3"/>
    <x v="1"/>
  </r>
  <r>
    <d v="2000-08-25T00:00:00"/>
    <n v="1387.35"/>
    <n v="1396.1"/>
    <n v="1377.75"/>
    <n v="1381.25"/>
    <n v="50255008"/>
    <n v="2737.87"/>
    <x v="20"/>
    <x v="3"/>
    <s v="Fri"/>
    <s v="Aug-2000"/>
    <s v=""/>
    <n v="-6.0999999999999091"/>
    <n v="-4.3968717338810749E-3"/>
    <x v="0"/>
    <n v="-5.7000000000000455"/>
    <n v="-4.1097371931216303E-3"/>
    <x v="1"/>
  </r>
  <r>
    <d v="2000-08-24T00:00:00"/>
    <n v="1386.3"/>
    <n v="1390.45"/>
    <n v="1374.9"/>
    <n v="1386.95"/>
    <n v="44508722"/>
    <n v="2495.19"/>
    <x v="20"/>
    <x v="3"/>
    <s v="Thu"/>
    <s v="Aug-2000"/>
    <s v="Expiry"/>
    <n v="0.65000000000009095"/>
    <n v="4.6887398110083748E-4"/>
    <x v="0"/>
    <n v="0.90000000000009095"/>
    <n v="6.4932722484765406E-4"/>
    <x v="1"/>
  </r>
  <r>
    <d v="2000-08-23T00:00:00"/>
    <n v="1381.6"/>
    <n v="1398.9"/>
    <n v="1376.9"/>
    <n v="1386.05"/>
    <n v="61613888"/>
    <n v="2909.66"/>
    <x v="20"/>
    <x v="3"/>
    <s v="Wed"/>
    <s v="Aug-2000"/>
    <s v=""/>
    <n v="4.4500000000000455"/>
    <n v="3.2209033005211681E-3"/>
    <x v="0"/>
    <n v="4.8499999999999091"/>
    <n v="3.5114393281204092E-3"/>
    <x v="1"/>
  </r>
  <r>
    <d v="2000-08-22T00:00:00"/>
    <n v="1370.75"/>
    <n v="1394.9"/>
    <n v="1370.75"/>
    <n v="1381.2"/>
    <n v="52198971"/>
    <n v="2682.16"/>
    <x v="20"/>
    <x v="3"/>
    <s v="Tue"/>
    <s v="Aug-2000"/>
    <s v=""/>
    <n v="10.450000000000045"/>
    <n v="7.6235637424767796E-3"/>
    <x v="0"/>
    <n v="10.950000000000045"/>
    <n v="7.9912424740011274E-3"/>
    <x v="1"/>
  </r>
  <r>
    <d v="2000-08-21T00:00:00"/>
    <n v="1358.75"/>
    <n v="1374.5"/>
    <n v="1358.75"/>
    <n v="1370.25"/>
    <n v="49039737"/>
    <n v="2623.58"/>
    <x v="20"/>
    <x v="3"/>
    <s v="Mon"/>
    <s v="Aug-2000"/>
    <s v=""/>
    <n v="11.5"/>
    <n v="8.4636614535418576E-3"/>
    <x v="0"/>
    <n v="12.200000000000045"/>
    <n v="8.9834689444424336E-3"/>
    <x v="1"/>
  </r>
  <r>
    <d v="2000-08-18T00:00:00"/>
    <n v="1342"/>
    <n v="1360.65"/>
    <n v="1339.05"/>
    <n v="1358.05"/>
    <n v="48685807"/>
    <n v="2759.83"/>
    <x v="20"/>
    <x v="3"/>
    <s v="Fri"/>
    <s v="Aug-2000"/>
    <s v=""/>
    <n v="16.049999999999955"/>
    <n v="1.195976154992545E-2"/>
    <x v="2"/>
    <n v="16.649999999999864"/>
    <n v="1.2412404950052082E-2"/>
    <x v="0"/>
  </r>
  <r>
    <d v="2000-08-17T00:00:00"/>
    <n v="1351.5"/>
    <n v="1363.05"/>
    <n v="1334.95"/>
    <n v="1341.4"/>
    <n v="53407669"/>
    <n v="2036"/>
    <x v="20"/>
    <x v="3"/>
    <s v="Thu"/>
    <s v="Aug-2000"/>
    <s v="Expiry"/>
    <n v="-10.099999999999909"/>
    <n v="-7.4731779504253861E-3"/>
    <x v="0"/>
    <n v="-10.049999999999955"/>
    <n v="-7.4364571386288459E-3"/>
    <x v="1"/>
  </r>
  <r>
    <d v="2000-08-16T00:00:00"/>
    <n v="1319.35"/>
    <n v="1354.95"/>
    <n v="1319.35"/>
    <n v="1351.45"/>
    <n v="40974798"/>
    <n v="2017.68"/>
    <x v="20"/>
    <x v="3"/>
    <s v="Wed"/>
    <s v="Aug-2000"/>
    <s v=""/>
    <n v="32.100000000000136"/>
    <n v="2.4330162580058465E-2"/>
    <x v="1"/>
    <n v="33.549999999999955"/>
    <n v="2.5457166704605776E-2"/>
    <x v="2"/>
  </r>
  <r>
    <d v="2000-08-14T00:00:00"/>
    <n v="1312.25"/>
    <n v="1321.55"/>
    <n v="1295.45"/>
    <n v="1317.9"/>
    <n v="43856581"/>
    <n v="1754.49"/>
    <x v="20"/>
    <x v="3"/>
    <s v="Mon"/>
    <s v="Aug-2000"/>
    <s v=""/>
    <n v="5.6500000000000909"/>
    <n v="4.3055820156220927E-3"/>
    <x v="0"/>
    <n v="7.1500000000000909"/>
    <n v="5.454892237268809E-3"/>
    <x v="1"/>
  </r>
  <r>
    <d v="2000-08-11T00:00:00"/>
    <n v="1328.15"/>
    <n v="1328.15"/>
    <n v="1306.5999999999999"/>
    <n v="1310.75"/>
    <n v="36412192"/>
    <n v="1801.61"/>
    <x v="20"/>
    <x v="3"/>
    <s v="Fri"/>
    <s v="Aug-2000"/>
    <s v=""/>
    <n v="-17.400000000000091"/>
    <n v="-1.310092986484967E-2"/>
    <x v="2"/>
    <n v="-17.25"/>
    <n v="-1.2989457831325301E-2"/>
    <x v="0"/>
  </r>
  <r>
    <d v="2000-08-10T00:00:00"/>
    <n v="1345.25"/>
    <n v="1360.4"/>
    <n v="1325.15"/>
    <n v="1328"/>
    <n v="44327298"/>
    <n v="2141.2199999999998"/>
    <x v="20"/>
    <x v="3"/>
    <s v="Thu"/>
    <s v="Aug-2000"/>
    <s v="Expiry"/>
    <n v="-17.25"/>
    <n v="-1.2822895372607323E-2"/>
    <x v="2"/>
    <n v="-16.950000000000045"/>
    <n v="-1.2602698985092416E-2"/>
    <x v="0"/>
  </r>
  <r>
    <d v="2000-08-09T00:00:00"/>
    <n v="1345.95"/>
    <n v="1363.95"/>
    <n v="1341.05"/>
    <n v="1344.95"/>
    <n v="44986130"/>
    <n v="2278.4499999999998"/>
    <x v="20"/>
    <x v="3"/>
    <s v="Wed"/>
    <s v="Aug-2000"/>
    <s v=""/>
    <n v="-1"/>
    <n v="-7.429696496898101E-4"/>
    <x v="0"/>
    <n v="-0.64999999999986358"/>
    <n v="-4.8305588585007702E-4"/>
    <x v="1"/>
  </r>
  <r>
    <d v="2000-08-08T00:00:00"/>
    <n v="1312.1"/>
    <n v="1348.25"/>
    <n v="1311.15"/>
    <n v="1345.6"/>
    <n v="38046488"/>
    <n v="2702.94"/>
    <x v="20"/>
    <x v="3"/>
    <s v="Tue"/>
    <s v="Aug-2000"/>
    <s v=""/>
    <n v="33.5"/>
    <n v="2.5531590579986285E-2"/>
    <x v="1"/>
    <n v="34.799999999999955"/>
    <n v="2.6548672566371646E-2"/>
    <x v="2"/>
  </r>
  <r>
    <d v="2000-08-07T00:00:00"/>
    <n v="1319.7"/>
    <n v="1321.7"/>
    <n v="1299.9000000000001"/>
    <n v="1310.8"/>
    <n v="33735626"/>
    <n v="1755.17"/>
    <x v="20"/>
    <x v="3"/>
    <s v="Mon"/>
    <s v="Aug-2000"/>
    <s v=""/>
    <n v="-8.9000000000000909"/>
    <n v="-6.7439569599152009E-3"/>
    <x v="0"/>
    <n v="-7.75"/>
    <n v="-5.8776686511698463E-3"/>
    <x v="1"/>
  </r>
  <r>
    <d v="2000-08-04T00:00:00"/>
    <n v="1320.25"/>
    <n v="1333.15"/>
    <n v="1302.6500000000001"/>
    <n v="1318.55"/>
    <n v="38818913"/>
    <n v="2398.1"/>
    <x v="20"/>
    <x v="3"/>
    <s v="Fri"/>
    <s v="Aug-2000"/>
    <s v=""/>
    <n v="-1.7000000000000455"/>
    <n v="-1.2876349176292714E-3"/>
    <x v="0"/>
    <n v="-2.7000000000000455"/>
    <n v="-2.0435193945128063E-3"/>
    <x v="1"/>
  </r>
  <r>
    <d v="2000-08-03T00:00:00"/>
    <n v="1330.7"/>
    <n v="1339.4"/>
    <n v="1319"/>
    <n v="1321.25"/>
    <n v="37075727"/>
    <n v="2003.92"/>
    <x v="20"/>
    <x v="3"/>
    <s v="Thu"/>
    <s v="Aug-2000"/>
    <s v="Expiry"/>
    <n v="-9.4500000000000455"/>
    <n v="-7.1015255128879873E-3"/>
    <x v="0"/>
    <n v="-10.650000000000091"/>
    <n v="-7.99609580298828E-3"/>
    <x v="1"/>
  </r>
  <r>
    <d v="2000-08-02T00:00:00"/>
    <n v="1323.7"/>
    <n v="1333.85"/>
    <n v="1312.25"/>
    <n v="1331.9"/>
    <n v="30378509"/>
    <n v="1517.09"/>
    <x v="20"/>
    <x v="3"/>
    <s v="Wed"/>
    <s v="Aug-2000"/>
    <s v=""/>
    <n v="8.2000000000000455"/>
    <n v="6.1947571201934311E-3"/>
    <x v="0"/>
    <n v="5.0500000000001819"/>
    <n v="3.8060067076159192E-3"/>
    <x v="1"/>
  </r>
  <r>
    <d v="2000-08-01T00:00:00"/>
    <n v="1332.85"/>
    <n v="1344.5"/>
    <n v="1322.6"/>
    <n v="1326.85"/>
    <n v="32539550"/>
    <n v="1646.5"/>
    <x v="20"/>
    <x v="3"/>
    <s v="Tue"/>
    <s v="Aug-2000"/>
    <s v=""/>
    <n v="-6"/>
    <n v="-4.5016318415425595E-3"/>
    <x v="0"/>
    <n v="-6"/>
    <n v="-4.5016318415425595E-3"/>
    <x v="1"/>
  </r>
  <r>
    <d v="2000-07-31T00:00:00"/>
    <n v="1333.3"/>
    <n v="1343.65"/>
    <n v="1317.3"/>
    <n v="1332.85"/>
    <n v="28942787"/>
    <n v="1710.44"/>
    <x v="20"/>
    <x v="4"/>
    <s v="Mon"/>
    <s v="Jul-2000"/>
    <s v=""/>
    <n v="-0.45000000000004547"/>
    <n v="-3.3750843771097687E-4"/>
    <x v="0"/>
    <n v="-0.95000000000004547"/>
    <n v="-7.1225071225074633E-4"/>
    <x v="1"/>
  </r>
  <r>
    <d v="2000-07-28T00:00:00"/>
    <n v="1337.7"/>
    <n v="1359.4"/>
    <n v="1327.95"/>
    <n v="1333.8"/>
    <n v="44541451"/>
    <n v="2647.66"/>
    <x v="20"/>
    <x v="4"/>
    <s v="Fri"/>
    <s v="Jul-2000"/>
    <s v=""/>
    <n v="-3.9000000000000909"/>
    <n v="-2.9154518950437998E-3"/>
    <x v="0"/>
    <n v="-4.25"/>
    <n v="-3.1762639662194984E-3"/>
    <x v="1"/>
  </r>
  <r>
    <d v="2000-07-27T00:00:00"/>
    <n v="1317"/>
    <n v="1342.75"/>
    <n v="1291.3"/>
    <n v="1338.05"/>
    <n v="41436644"/>
    <n v="2588.56"/>
    <x v="20"/>
    <x v="4"/>
    <s v="Thu"/>
    <s v="Jul-2000"/>
    <s v="Expiry"/>
    <n v="21.049999999999955"/>
    <n v="1.5983295368261166E-2"/>
    <x v="2"/>
    <n v="19.799999999999955"/>
    <n v="1.5019912763132907E-2"/>
    <x v="0"/>
  </r>
  <r>
    <d v="2000-07-26T00:00:00"/>
    <n v="1350.8"/>
    <n v="1371.8"/>
    <n v="1315.15"/>
    <n v="1318.25"/>
    <n v="35752137"/>
    <n v="2078.39"/>
    <x v="20"/>
    <x v="4"/>
    <s v="Wed"/>
    <s v="Jul-2000"/>
    <s v=""/>
    <n v="-32.549999999999955"/>
    <n v="-2.4096831507254928E-2"/>
    <x v="1"/>
    <n v="-30.650000000000091"/>
    <n v="-2.2722218103640068E-2"/>
    <x v="2"/>
  </r>
  <r>
    <d v="2000-07-25T00:00:00"/>
    <n v="1317.35"/>
    <n v="1363.45"/>
    <n v="1269.25"/>
    <n v="1348.9"/>
    <n v="52145532"/>
    <n v="2981.2"/>
    <x v="20"/>
    <x v="4"/>
    <s v="Tue"/>
    <s v="Jul-2000"/>
    <s v=""/>
    <n v="31.550000000000182"/>
    <n v="2.3949595779405766E-2"/>
    <x v="1"/>
    <n v="31.150000000000091"/>
    <n v="2.3638778220451597E-2"/>
    <x v="2"/>
  </r>
  <r>
    <d v="2000-07-24T00:00:00"/>
    <n v="1397.05"/>
    <n v="1397.05"/>
    <n v="1310.85"/>
    <n v="1317.75"/>
    <n v="41605572"/>
    <n v="2259.71"/>
    <x v="20"/>
    <x v="4"/>
    <s v="Mon"/>
    <s v="Jul-2000"/>
    <s v=""/>
    <n v="-79.299999999999955"/>
    <n v="-5.6762463762928997E-2"/>
    <x v="6"/>
    <n v="-79.5"/>
    <n v="-5.6897477187332263E-2"/>
    <x v="4"/>
  </r>
  <r>
    <d v="2000-07-21T00:00:00"/>
    <n v="1424.9"/>
    <n v="1435.2"/>
    <n v="1394.3"/>
    <n v="1397.25"/>
    <n v="47900266"/>
    <n v="2505.7600000000002"/>
    <x v="20"/>
    <x v="4"/>
    <s v="Fri"/>
    <s v="Jul-2000"/>
    <s v=""/>
    <n v="-27.650000000000091"/>
    <n v="-1.940487051722934E-2"/>
    <x v="2"/>
    <n v="-26.950000000000045"/>
    <n v="-1.8922904086504735E-2"/>
    <x v="0"/>
  </r>
  <r>
    <d v="2000-07-20T00:00:00"/>
    <n v="1434.95"/>
    <n v="1443.25"/>
    <n v="1416"/>
    <n v="1424.2"/>
    <n v="44962303"/>
    <n v="2135.42"/>
    <x v="20"/>
    <x v="4"/>
    <s v="Thu"/>
    <s v="Jul-2000"/>
    <s v="Expiry"/>
    <n v="-10.75"/>
    <n v="-7.4915502282309485E-3"/>
    <x v="0"/>
    <n v="-11.599999999999909"/>
    <n v="-8.0791196545479237E-3"/>
    <x v="1"/>
  </r>
  <r>
    <d v="2000-07-19T00:00:00"/>
    <n v="1464.55"/>
    <n v="1468.55"/>
    <n v="1432.85"/>
    <n v="1435.8"/>
    <n v="38459509"/>
    <n v="2307.2800000000002"/>
    <x v="20"/>
    <x v="4"/>
    <s v="Wed"/>
    <s v="Jul-2000"/>
    <s v=""/>
    <n v="-28.75"/>
    <n v="-1.9630603256973134E-2"/>
    <x v="2"/>
    <n v="-27.299999999999955"/>
    <n v="-1.8659011687512786E-2"/>
    <x v="0"/>
  </r>
  <r>
    <d v="2000-07-18T00:00:00"/>
    <n v="1479.3"/>
    <n v="1482.9"/>
    <n v="1458.6"/>
    <n v="1463.1"/>
    <n v="39629219"/>
    <n v="2404.7600000000002"/>
    <x v="20"/>
    <x v="4"/>
    <s v="Tue"/>
    <s v="Jul-2000"/>
    <s v=""/>
    <n v="-16.200000000000045"/>
    <n v="-1.0951125532346411E-2"/>
    <x v="2"/>
    <n v="-16.550000000000182"/>
    <n v="-1.1185077552123935E-2"/>
    <x v="0"/>
  </r>
  <r>
    <d v="2000-07-17T00:00:00"/>
    <n v="1509.25"/>
    <n v="1512.25"/>
    <n v="1475.15"/>
    <n v="1479.65"/>
    <n v="39534845"/>
    <n v="2262.5500000000002"/>
    <x v="20"/>
    <x v="4"/>
    <s v="Mon"/>
    <s v="Jul-2000"/>
    <s v=""/>
    <n v="-29.599999999999909"/>
    <n v="-1.9612390260062885E-2"/>
    <x v="2"/>
    <n v="-30.099999999999909"/>
    <n v="-1.9937075674780532E-2"/>
    <x v="0"/>
  </r>
  <r>
    <d v="2000-07-14T00:00:00"/>
    <n v="1522.2"/>
    <n v="1534.35"/>
    <n v="1505.9"/>
    <n v="1509.75"/>
    <n v="50970729"/>
    <n v="3559.29"/>
    <x v="20"/>
    <x v="4"/>
    <s v="Fri"/>
    <s v="Jul-2000"/>
    <s v=""/>
    <n v="-12.450000000000045"/>
    <n v="-8.1789515175404309E-3"/>
    <x v="0"/>
    <n v="-12.849999999999909"/>
    <n v="-8.4395113621436417E-3"/>
    <x v="1"/>
  </r>
  <r>
    <d v="2000-07-13T00:00:00"/>
    <n v="1535.55"/>
    <n v="1564.75"/>
    <n v="1513.65"/>
    <n v="1522.6"/>
    <n v="47987006"/>
    <n v="2969.5"/>
    <x v="20"/>
    <x v="4"/>
    <s v="Thu"/>
    <s v="Jul-2000"/>
    <s v="Expiry"/>
    <n v="-12.950000000000045"/>
    <n v="-8.4334603236625606E-3"/>
    <x v="0"/>
    <n v="-10.75"/>
    <n v="-7.0107933609417292E-3"/>
    <x v="1"/>
  </r>
  <r>
    <d v="2000-07-12T00:00:00"/>
    <n v="1518.7"/>
    <n v="1537.1"/>
    <n v="1507.95"/>
    <n v="1533.35"/>
    <n v="41648670"/>
    <n v="2379.4499999999998"/>
    <x v="20"/>
    <x v="4"/>
    <s v="Wed"/>
    <s v="Jul-2000"/>
    <s v=""/>
    <n v="14.649999999999864"/>
    <n v="9.6464081122011342E-3"/>
    <x v="0"/>
    <n v="14.799999999999955"/>
    <n v="9.7461394093048999E-3"/>
    <x v="1"/>
  </r>
  <r>
    <d v="2000-07-11T00:00:00"/>
    <n v="1510.55"/>
    <n v="1523.1"/>
    <n v="1506.15"/>
    <n v="1518.55"/>
    <n v="47327973"/>
    <n v="2423.52"/>
    <x v="20"/>
    <x v="4"/>
    <s v="Tue"/>
    <s v="Jul-2000"/>
    <s v=""/>
    <n v="8"/>
    <n v="5.2960842077389029E-3"/>
    <x v="0"/>
    <n v="8.8999999999998636"/>
    <n v="5.8954062199846743E-3"/>
    <x v="1"/>
  </r>
  <r>
    <d v="2000-07-10T00:00:00"/>
    <n v="1518.15"/>
    <n v="1523.2"/>
    <n v="1502.7"/>
    <n v="1509.65"/>
    <n v="40338082"/>
    <n v="1774.42"/>
    <x v="20"/>
    <x v="4"/>
    <s v="Mon"/>
    <s v="Jul-2000"/>
    <s v=""/>
    <n v="-8.5"/>
    <n v="-5.5989197378388169E-3"/>
    <x v="0"/>
    <n v="-7.9499999999998181"/>
    <n v="-5.2385345282023052E-3"/>
    <x v="1"/>
  </r>
  <r>
    <d v="2000-07-07T00:00:00"/>
    <n v="1517"/>
    <n v="1528.15"/>
    <n v="1513.4"/>
    <n v="1517.6"/>
    <n v="40341969"/>
    <n v="1801.54"/>
    <x v="20"/>
    <x v="4"/>
    <s v="Fri"/>
    <s v="Jul-2000"/>
    <s v=""/>
    <n v="0.59999999999990905"/>
    <n v="3.9551746868814045E-4"/>
    <x v="0"/>
    <n v="0.79999999999995453"/>
    <n v="5.2742616033752277E-4"/>
    <x v="1"/>
  </r>
  <r>
    <d v="2000-07-06T00:00:00"/>
    <n v="1525.15"/>
    <n v="1525.15"/>
    <n v="1504.05"/>
    <n v="1516.8"/>
    <n v="41999154"/>
    <n v="2020.33"/>
    <x v="20"/>
    <x v="4"/>
    <s v="Thu"/>
    <s v="Jul-2000"/>
    <s v="Expiry"/>
    <n v="-8.3500000000001364"/>
    <n v="-5.4748713241321413E-3"/>
    <x v="0"/>
    <n v="-9.25"/>
    <n v="-6.0614003473018581E-3"/>
    <x v="1"/>
  </r>
  <r>
    <d v="2000-07-05T00:00:00"/>
    <n v="1511.5"/>
    <n v="1530.9"/>
    <n v="1511.5"/>
    <n v="1526.05"/>
    <n v="51276438"/>
    <n v="2510.1799999999998"/>
    <x v="20"/>
    <x v="4"/>
    <s v="Wed"/>
    <s v="Jul-2000"/>
    <s v=""/>
    <n v="14.549999999999955"/>
    <n v="9.626199139927195E-3"/>
    <x v="0"/>
    <n v="14.75"/>
    <n v="9.7598094355852583E-3"/>
    <x v="1"/>
  </r>
  <r>
    <d v="2000-07-04T00:00:00"/>
    <n v="1496.15"/>
    <n v="1516.8"/>
    <n v="1494.8"/>
    <n v="1511.3"/>
    <n v="37921171"/>
    <n v="2262.39"/>
    <x v="20"/>
    <x v="4"/>
    <s v="Tue"/>
    <s v="Jul-2000"/>
    <s v=""/>
    <n v="15.149999999999864"/>
    <n v="1.0125990041105412E-2"/>
    <x v="2"/>
    <n v="16.049999999999955"/>
    <n v="1.0733990971409433E-2"/>
    <x v="0"/>
  </r>
  <r>
    <d v="2000-07-03T00:00:00"/>
    <n v="1473.45"/>
    <n v="1498.7"/>
    <n v="1473.45"/>
    <n v="1495.25"/>
    <n v="39577037"/>
    <n v="2570.2800000000002"/>
    <x v="20"/>
    <x v="4"/>
    <s v="Mon"/>
    <s v="Jul-2000"/>
    <s v=""/>
    <n v="21.799999999999955"/>
    <n v="1.4795208524211852E-2"/>
    <x v="2"/>
    <n v="23.799999999999955"/>
    <n v="1.6174521730266032E-2"/>
    <x v="0"/>
  </r>
  <r>
    <d v="2000-06-30T00:00:00"/>
    <n v="1490.2"/>
    <n v="1490.65"/>
    <n v="1462.45"/>
    <n v="1471.45"/>
    <n v="39155406"/>
    <n v="2011.95"/>
    <x v="20"/>
    <x v="5"/>
    <s v="Fri"/>
    <s v="Jun-2000"/>
    <s v=""/>
    <n v="-18.75"/>
    <n v="-1.2582203731042813E-2"/>
    <x v="2"/>
    <n v="-20.899999999999864"/>
    <n v="-1.4004757597078343E-2"/>
    <x v="0"/>
  </r>
  <r>
    <d v="2000-06-29T00:00:00"/>
    <n v="1471.35"/>
    <n v="1505.75"/>
    <n v="1471.35"/>
    <n v="1492.35"/>
    <n v="41360755"/>
    <n v="2256.54"/>
    <x v="20"/>
    <x v="5"/>
    <s v="Thu"/>
    <s v="Jun-2000"/>
    <s v="Expiry"/>
    <n v="21"/>
    <n v="1.4272606789682946E-2"/>
    <x v="2"/>
    <n v="22.349999999999909"/>
    <n v="1.5204081632652999E-2"/>
    <x v="0"/>
  </r>
  <r>
    <d v="2000-06-28T00:00:00"/>
    <n v="1453.7"/>
    <n v="1474.7"/>
    <n v="1445.6"/>
    <n v="1470"/>
    <n v="25720842"/>
    <n v="1540.08"/>
    <x v="20"/>
    <x v="5"/>
    <s v="Wed"/>
    <s v="Jun-2000"/>
    <s v=""/>
    <n v="16.299999999999955"/>
    <n v="1.1212767421063462E-2"/>
    <x v="2"/>
    <n v="15.700000000000045"/>
    <n v="1.0795571752733305E-2"/>
    <x v="0"/>
  </r>
  <r>
    <d v="2000-06-27T00:00:00"/>
    <n v="1452.8"/>
    <n v="1467.15"/>
    <n v="1448.95"/>
    <n v="1454.3"/>
    <n v="41444271"/>
    <n v="2187.36"/>
    <x v="20"/>
    <x v="5"/>
    <s v="Tue"/>
    <s v="Jun-2000"/>
    <s v=""/>
    <n v="1.5"/>
    <n v="1.032488986784141E-3"/>
    <x v="0"/>
    <n v="2.6499999999998636"/>
    <n v="1.8255089036612567E-3"/>
    <x v="1"/>
  </r>
  <r>
    <d v="2000-06-26T00:00:00"/>
    <n v="1472.15"/>
    <n v="1472.15"/>
    <n v="1431.25"/>
    <n v="1451.65"/>
    <n v="28885013"/>
    <n v="1640.31"/>
    <x v="20"/>
    <x v="5"/>
    <s v="Mon"/>
    <s v="Jun-2000"/>
    <s v=""/>
    <n v="-20.5"/>
    <n v="-1.3925211425466153E-2"/>
    <x v="2"/>
    <n v="-20.549999999999955"/>
    <n v="-1.3958701263415266E-2"/>
    <x v="0"/>
  </r>
  <r>
    <d v="2000-06-23T00:00:00"/>
    <n v="1487.85"/>
    <n v="1499.85"/>
    <n v="1462.75"/>
    <n v="1472.2"/>
    <n v="62807049"/>
    <n v="2895.19"/>
    <x v="20"/>
    <x v="5"/>
    <s v="Fri"/>
    <s v="Jun-2000"/>
    <s v=""/>
    <n v="-15.649999999999864"/>
    <n v="-1.0518533454313179E-2"/>
    <x v="2"/>
    <n v="-16.049999999999955"/>
    <n v="-1.0784478414244889E-2"/>
    <x v="0"/>
  </r>
  <r>
    <d v="2000-06-22T00:00:00"/>
    <n v="1475.65"/>
    <n v="1491.4"/>
    <n v="1461.3"/>
    <n v="1488.25"/>
    <n v="42444916"/>
    <n v="2293.65"/>
    <x v="20"/>
    <x v="5"/>
    <s v="Thu"/>
    <s v="Jun-2000"/>
    <s v="Expiry"/>
    <n v="12.599999999999909"/>
    <n v="8.5386101040218938E-3"/>
    <x v="0"/>
    <n v="13.099999999999909"/>
    <n v="8.8804528353048223E-3"/>
    <x v="1"/>
  </r>
  <r>
    <d v="2000-06-21T00:00:00"/>
    <n v="1524.05"/>
    <n v="1539.1"/>
    <n v="1470.4"/>
    <n v="1475.15"/>
    <n v="30544515"/>
    <n v="2174.65"/>
    <x v="20"/>
    <x v="5"/>
    <s v="Wed"/>
    <s v="Jun-2000"/>
    <s v=""/>
    <n v="-48.899999999999864"/>
    <n v="-3.2085561497326116E-2"/>
    <x v="3"/>
    <n v="-31.949999999999818"/>
    <n v="-2.1199654966491819E-2"/>
    <x v="2"/>
  </r>
  <r>
    <d v="2000-06-20T00:00:00"/>
    <n v="1498"/>
    <n v="1518.05"/>
    <n v="1497.05"/>
    <n v="1507.1"/>
    <n v="32047330"/>
    <n v="2164.9699999999998"/>
    <x v="20"/>
    <x v="5"/>
    <s v="Tue"/>
    <s v="Jun-2000"/>
    <s v=""/>
    <n v="9.0999999999999091"/>
    <n v="6.0747663551401262E-3"/>
    <x v="0"/>
    <n v="8.3499999999999091"/>
    <n v="5.5713094245203728E-3"/>
    <x v="1"/>
  </r>
  <r>
    <d v="2000-06-19T00:00:00"/>
    <n v="1477.55"/>
    <n v="1510.45"/>
    <n v="1477.55"/>
    <n v="1498.75"/>
    <n v="37008819"/>
    <n v="2603.38"/>
    <x v="20"/>
    <x v="5"/>
    <s v="Mon"/>
    <s v="Jun-2000"/>
    <s v=""/>
    <n v="21.200000000000045"/>
    <n v="1.434807620723498E-2"/>
    <x v="2"/>
    <n v="21.450000000000045"/>
    <n v="1.4519731943410307E-2"/>
    <x v="0"/>
  </r>
  <r>
    <d v="2000-06-16T00:00:00"/>
    <n v="1443.15"/>
    <n v="1480.85"/>
    <n v="1441.6"/>
    <n v="1477.3"/>
    <n v="39625952"/>
    <n v="2365.2199999999998"/>
    <x v="20"/>
    <x v="5"/>
    <s v="Fri"/>
    <s v="Jun-2000"/>
    <s v=""/>
    <n v="34.149999999999864"/>
    <n v="2.3663513841249949E-2"/>
    <x v="1"/>
    <n v="32.049999999999955"/>
    <n v="2.2176094101366513E-2"/>
    <x v="2"/>
  </r>
  <r>
    <d v="2000-06-15T00:00:00"/>
    <n v="1437"/>
    <n v="1452.8"/>
    <n v="1422.4"/>
    <n v="1445.25"/>
    <n v="30332490"/>
    <n v="2161.96"/>
    <x v="20"/>
    <x v="5"/>
    <s v="Thu"/>
    <s v="Jun-2000"/>
    <s v="Expiry"/>
    <n v="8.25"/>
    <n v="5.7411273486430063E-3"/>
    <x v="0"/>
    <n v="9.75"/>
    <n v="6.7920585161964468E-3"/>
    <x v="1"/>
  </r>
  <r>
    <d v="2000-06-14T00:00:00"/>
    <n v="1434.95"/>
    <n v="1459.15"/>
    <n v="1423.95"/>
    <n v="1435.5"/>
    <n v="37371054"/>
    <n v="2058.6799999999998"/>
    <x v="20"/>
    <x v="5"/>
    <s v="Wed"/>
    <s v="Jun-2000"/>
    <s v=""/>
    <n v="0.54999999999995453"/>
    <n v="3.8328861632806337E-4"/>
    <x v="0"/>
    <n v="2.5999999999999091"/>
    <n v="1.8145020587618877E-3"/>
    <x v="1"/>
  </r>
  <r>
    <d v="2000-06-13T00:00:00"/>
    <n v="1438.8"/>
    <n v="1438.8"/>
    <n v="1411.9"/>
    <n v="1432.9"/>
    <n v="37250861"/>
    <n v="1929.73"/>
    <x v="20"/>
    <x v="5"/>
    <s v="Tue"/>
    <s v="Jun-2000"/>
    <s v=""/>
    <n v="-5.8999999999998636"/>
    <n v="-4.1006394217402448E-3"/>
    <x v="0"/>
    <n v="-7.5"/>
    <n v="-5.2068869758400442E-3"/>
    <x v="1"/>
  </r>
  <r>
    <d v="2000-06-12T00:00:00"/>
    <n v="1464.4"/>
    <n v="1477.55"/>
    <n v="1437.15"/>
    <n v="1440.4"/>
    <n v="28468653"/>
    <n v="1536.29"/>
    <x v="20"/>
    <x v="5"/>
    <s v="Mon"/>
    <s v="Jun-2000"/>
    <s v=""/>
    <n v="-24"/>
    <n v="-1.6388964763725759E-2"/>
    <x v="2"/>
    <n v="-26.799999999999955"/>
    <n v="-1.8266085059978159E-2"/>
    <x v="0"/>
  </r>
  <r>
    <d v="2000-06-09T00:00:00"/>
    <n v="1464.3"/>
    <n v="1485.5"/>
    <n v="1458.9"/>
    <n v="1467.2"/>
    <n v="55393741"/>
    <n v="2813.85"/>
    <x v="20"/>
    <x v="5"/>
    <s v="Fri"/>
    <s v="Jun-2000"/>
    <s v=""/>
    <n v="2.9000000000000909"/>
    <n v="1.9804684832343722E-3"/>
    <x v="0"/>
    <n v="3.5499999999999545"/>
    <n v="2.4254432412120072E-3"/>
    <x v="1"/>
  </r>
  <r>
    <d v="2000-06-08T00:00:00"/>
    <n v="1430.5"/>
    <n v="1468.7"/>
    <n v="1430.5"/>
    <n v="1463.65"/>
    <n v="39568681"/>
    <n v="2210.67"/>
    <x v="20"/>
    <x v="5"/>
    <s v="Thu"/>
    <s v="Jun-2000"/>
    <s v="Expiry"/>
    <n v="33.150000000000091"/>
    <n v="2.3173715484096535E-2"/>
    <x v="1"/>
    <n v="33.300000000000182"/>
    <n v="2.3281015136155617E-2"/>
    <x v="2"/>
  </r>
  <r>
    <d v="2000-06-07T00:00:00"/>
    <n v="1423.4"/>
    <n v="1442.7"/>
    <n v="1413.8"/>
    <n v="1430.35"/>
    <n v="32121331"/>
    <n v="2513.0500000000002"/>
    <x v="20"/>
    <x v="5"/>
    <s v="Wed"/>
    <s v="Jun-2000"/>
    <s v=""/>
    <n v="6.9499999999998181"/>
    <n v="4.8826752845298705E-3"/>
    <x v="0"/>
    <n v="8.5999999999999091"/>
    <n v="6.0488834183224259E-3"/>
    <x v="1"/>
  </r>
  <r>
    <d v="2000-06-06T00:00:00"/>
    <n v="1405.45"/>
    <n v="1426.15"/>
    <n v="1392.7"/>
    <n v="1421.75"/>
    <n v="28124165"/>
    <n v="1919.16"/>
    <x v="20"/>
    <x v="5"/>
    <s v="Tue"/>
    <s v="Jun-2000"/>
    <s v=""/>
    <n v="16.299999999999955"/>
    <n v="1.159770891885158E-2"/>
    <x v="2"/>
    <n v="17.150000000000091"/>
    <n v="1.2209881816887435E-2"/>
    <x v="0"/>
  </r>
  <r>
    <d v="2000-06-05T00:00:00"/>
    <n v="1390.95"/>
    <n v="1461.05"/>
    <n v="1390.95"/>
    <n v="1404.6"/>
    <n v="46679969"/>
    <n v="2610.4699999999998"/>
    <x v="20"/>
    <x v="5"/>
    <s v="Mon"/>
    <s v="Jun-2000"/>
    <s v=""/>
    <n v="13.649999999999864"/>
    <n v="9.8134368597001063E-3"/>
    <x v="0"/>
    <n v="15.349999999999909"/>
    <n v="1.1049127226920936E-2"/>
    <x v="0"/>
  </r>
  <r>
    <d v="2000-06-02T00:00:00"/>
    <n v="1350.15"/>
    <n v="1395.35"/>
    <n v="1350.15"/>
    <n v="1389.25"/>
    <n v="40135483"/>
    <n v="2355.9499999999998"/>
    <x v="20"/>
    <x v="5"/>
    <s v="Fri"/>
    <s v="Jun-2000"/>
    <s v=""/>
    <n v="39.099999999999909"/>
    <n v="2.8959745213494727E-2"/>
    <x v="1"/>
    <n v="40.25"/>
    <n v="2.9836916234247592E-2"/>
    <x v="2"/>
  </r>
  <r>
    <d v="2000-06-01T00:00:00"/>
    <n v="1380.4"/>
    <n v="1380.4"/>
    <n v="1345.1"/>
    <n v="1349"/>
    <n v="29618849"/>
    <n v="1837.2"/>
    <x v="20"/>
    <x v="5"/>
    <s v="Thu"/>
    <s v="Jun-2000"/>
    <s v="Expiry"/>
    <n v="-31.400000000000091"/>
    <n v="-2.2747029846421393E-2"/>
    <x v="1"/>
    <n v="-31.450000000000045"/>
    <n v="-2.2782426020500592E-2"/>
    <x v="2"/>
  </r>
  <r>
    <d v="2000-05-31T00:00:00"/>
    <n v="1355.35"/>
    <n v="1410.75"/>
    <n v="1355.35"/>
    <n v="1380.45"/>
    <n v="46440897"/>
    <n v="1883.79"/>
    <x v="20"/>
    <x v="6"/>
    <s v="Wed"/>
    <s v="May-2000"/>
    <s v=""/>
    <n v="25.100000000000136"/>
    <n v="1.8519201682222406E-2"/>
    <x v="2"/>
    <n v="35.600000000000136"/>
    <n v="2.6471353682566933E-2"/>
    <x v="2"/>
  </r>
  <r>
    <d v="2000-05-30T00:00:00"/>
    <n v="1310.8"/>
    <n v="1347.3"/>
    <n v="1304.95"/>
    <n v="1344.85"/>
    <n v="35581006"/>
    <n v="1885.23"/>
    <x v="20"/>
    <x v="6"/>
    <s v="Tue"/>
    <s v="May-2000"/>
    <s v=""/>
    <n v="34.049999999999955"/>
    <n v="2.5976502898992948E-2"/>
    <x v="1"/>
    <n v="33.799999999999955"/>
    <n v="2.5780862667327681E-2"/>
    <x v="2"/>
  </r>
  <r>
    <d v="2000-05-29T00:00:00"/>
    <n v="1273.7"/>
    <n v="1317.75"/>
    <n v="1267.4000000000001"/>
    <n v="1311.05"/>
    <n v="47527900"/>
    <n v="2324.35"/>
    <x v="20"/>
    <x v="6"/>
    <s v="Mon"/>
    <s v="May-2000"/>
    <s v=""/>
    <n v="37.349999999999909"/>
    <n v="2.9324016644421691E-2"/>
    <x v="1"/>
    <n v="35.700000000000045"/>
    <n v="2.7992315834868896E-2"/>
    <x v="2"/>
  </r>
  <r>
    <d v="2000-05-26T00:00:00"/>
    <n v="1247.0999999999999"/>
    <n v="1278.75"/>
    <n v="1232.8499999999999"/>
    <n v="1275.3499999999999"/>
    <n v="33048311"/>
    <n v="1691.57"/>
    <x v="20"/>
    <x v="6"/>
    <s v="Fri"/>
    <s v="May-2000"/>
    <s v=""/>
    <n v="28.25"/>
    <n v="2.2652553925106247E-2"/>
    <x v="1"/>
    <n v="27.699999999999818"/>
    <n v="2.2201739269827128E-2"/>
    <x v="2"/>
  </r>
  <r>
    <d v="2000-05-25T00:00:00"/>
    <n v="1237"/>
    <n v="1269.8"/>
    <n v="1235.7"/>
    <n v="1247.6500000000001"/>
    <n v="35464246"/>
    <n v="1835.71"/>
    <x v="20"/>
    <x v="6"/>
    <s v="Thu"/>
    <s v="May-2000"/>
    <s v="Expiry"/>
    <n v="10.650000000000091"/>
    <n v="8.6095392077607854E-3"/>
    <x v="0"/>
    <n v="11.75"/>
    <n v="9.5072416862205678E-3"/>
    <x v="1"/>
  </r>
  <r>
    <d v="2000-05-24T00:00:00"/>
    <n v="1224.5"/>
    <n v="1246.25"/>
    <n v="1201.5"/>
    <n v="1235.9000000000001"/>
    <n v="30854002"/>
    <n v="1573.85"/>
    <x v="20"/>
    <x v="6"/>
    <s v="Wed"/>
    <s v="May-2000"/>
    <s v=""/>
    <n v="11.400000000000091"/>
    <n v="9.3099224173132638E-3"/>
    <x v="0"/>
    <n v="11.5"/>
    <n v="9.3923554393988886E-3"/>
    <x v="1"/>
  </r>
  <r>
    <d v="2000-05-23T00:00:00"/>
    <n v="1229.25"/>
    <n v="1230.9000000000001"/>
    <n v="1203.2"/>
    <n v="1224.4000000000001"/>
    <n v="21794331"/>
    <n v="1240.47"/>
    <x v="20"/>
    <x v="6"/>
    <s v="Tue"/>
    <s v="May-2000"/>
    <s v=""/>
    <n v="-4.8499999999999091"/>
    <n v="-3.9454952206629318E-3"/>
    <x v="0"/>
    <n v="-8.5999999999999091"/>
    <n v="-6.9748580697485069E-3"/>
    <x v="1"/>
  </r>
  <r>
    <d v="2000-05-22T00:00:00"/>
    <n v="1267.8499999999999"/>
    <n v="1267.8499999999999"/>
    <n v="1228.4000000000001"/>
    <n v="1233"/>
    <n v="18684174"/>
    <n v="1051.53"/>
    <x v="20"/>
    <x v="6"/>
    <s v="Mon"/>
    <s v="May-2000"/>
    <s v=""/>
    <n v="-34.849999999999909"/>
    <n v="-2.7487478802697411E-2"/>
    <x v="1"/>
    <n v="-35"/>
    <n v="-2.7602523659305992E-2"/>
    <x v="2"/>
  </r>
  <r>
    <d v="2000-05-19T00:00:00"/>
    <n v="1293.45"/>
    <n v="1293.45"/>
    <n v="1252.7"/>
    <n v="1268"/>
    <n v="27403349"/>
    <n v="1507.05"/>
    <x v="20"/>
    <x v="6"/>
    <s v="Fri"/>
    <s v="May-2000"/>
    <s v=""/>
    <n v="-25.450000000000045"/>
    <n v="-1.967606014921338E-2"/>
    <x v="2"/>
    <n v="-25.400000000000091"/>
    <n v="-1.9638162981289693E-2"/>
    <x v="0"/>
  </r>
  <r>
    <d v="2000-05-18T00:00:00"/>
    <n v="1311.3"/>
    <n v="1316.2"/>
    <n v="1289.55"/>
    <n v="1293.4000000000001"/>
    <n v="23235814"/>
    <n v="1201.1400000000001"/>
    <x v="20"/>
    <x v="6"/>
    <s v="Thu"/>
    <s v="May-2000"/>
    <s v="Expiry"/>
    <n v="-17.899999999999864"/>
    <n v="-1.3650575764508399E-2"/>
    <x v="2"/>
    <n v="-18.25"/>
    <n v="-1.3913772729005449E-2"/>
    <x v="0"/>
  </r>
  <r>
    <d v="2000-05-17T00:00:00"/>
    <n v="1310.8"/>
    <n v="1347.7"/>
    <n v="1303.75"/>
    <n v="1311.65"/>
    <n v="25382671"/>
    <n v="1662.6"/>
    <x v="20"/>
    <x v="6"/>
    <s v="Wed"/>
    <s v="May-2000"/>
    <s v=""/>
    <n v="0.85000000000013642"/>
    <n v="6.4845895636263078E-4"/>
    <x v="0"/>
    <n v="4.8000000000001819"/>
    <n v="3.6729540498145787E-3"/>
    <x v="1"/>
  </r>
  <r>
    <d v="2000-05-16T00:00:00"/>
    <n v="1300.2"/>
    <n v="1310.45"/>
    <n v="1287.8"/>
    <n v="1306.8499999999999"/>
    <n v="17410579"/>
    <n v="1238.3800000000001"/>
    <x v="20"/>
    <x v="6"/>
    <s v="Tue"/>
    <s v="May-2000"/>
    <s v=""/>
    <n v="6.6499999999998636"/>
    <n v="5.1145977541915575E-3"/>
    <x v="0"/>
    <n v="7.5999999999999091"/>
    <n v="5.8495285741773399E-3"/>
    <x v="1"/>
  </r>
  <r>
    <d v="2000-05-15T00:00:00"/>
    <n v="1281.3"/>
    <n v="1311.7"/>
    <n v="1220.7"/>
    <n v="1299.25"/>
    <n v="21763805"/>
    <n v="1747.61"/>
    <x v="20"/>
    <x v="6"/>
    <s v="Mon"/>
    <s v="May-2000"/>
    <s v=""/>
    <n v="17.950000000000045"/>
    <n v="1.4009209396706506E-2"/>
    <x v="2"/>
    <n v="16.450000000000045"/>
    <n v="1.2823511069535427E-2"/>
    <x v="0"/>
  </r>
  <r>
    <d v="2000-05-12T00:00:00"/>
    <n v="1305.3"/>
    <n v="1326.3"/>
    <n v="1276.4000000000001"/>
    <n v="1282.8"/>
    <n v="23382546"/>
    <n v="1576.03"/>
    <x v="20"/>
    <x v="6"/>
    <s v="Fri"/>
    <s v="May-2000"/>
    <s v=""/>
    <n v="-22.5"/>
    <n v="-1.7237416685819351E-2"/>
    <x v="2"/>
    <n v="-21.75"/>
    <n v="-1.667241577555479E-2"/>
    <x v="0"/>
  </r>
  <r>
    <d v="2000-05-11T00:00:00"/>
    <n v="1359.1"/>
    <n v="1359.1"/>
    <n v="1295.95"/>
    <n v="1304.55"/>
    <n v="23828870"/>
    <n v="1553.33"/>
    <x v="20"/>
    <x v="6"/>
    <s v="Thu"/>
    <s v="May-2000"/>
    <s v="Expiry"/>
    <n v="-54.549999999999955"/>
    <n v="-4.0136855271871059E-2"/>
    <x v="4"/>
    <n v="-58.600000000000136"/>
    <n v="-4.2988665957524951E-2"/>
    <x v="5"/>
  </r>
  <r>
    <d v="2000-05-10T00:00:00"/>
    <n v="1380.4"/>
    <n v="1391.35"/>
    <n v="1359.65"/>
    <n v="1363.15"/>
    <n v="22179474"/>
    <n v="1577.07"/>
    <x v="20"/>
    <x v="6"/>
    <s v="Wed"/>
    <s v="May-2000"/>
    <s v=""/>
    <n v="-17.25"/>
    <n v="-1.2496377861489423E-2"/>
    <x v="2"/>
    <n v="-15.399999999999864"/>
    <n v="-1.1171158100903024E-2"/>
    <x v="0"/>
  </r>
  <r>
    <d v="2000-05-09T00:00:00"/>
    <n v="1362.45"/>
    <n v="1385.7"/>
    <n v="1328.05"/>
    <n v="1378.55"/>
    <n v="24898689"/>
    <n v="1523.07"/>
    <x v="20"/>
    <x v="6"/>
    <s v="Tue"/>
    <s v="May-2000"/>
    <s v=""/>
    <n v="16.099999999999909"/>
    <n v="1.1816947410914096E-2"/>
    <x v="2"/>
    <n v="13.5"/>
    <n v="9.8897476282920043E-3"/>
    <x v="1"/>
  </r>
  <r>
    <d v="2000-05-08T00:00:00"/>
    <n v="1423.25"/>
    <n v="1436.6"/>
    <n v="1358.8"/>
    <n v="1365.05"/>
    <n v="23965671"/>
    <n v="2058.9"/>
    <x v="20"/>
    <x v="6"/>
    <s v="Mon"/>
    <s v="May-2000"/>
    <s v=""/>
    <n v="-58.200000000000045"/>
    <n v="-4.0892323906551939E-2"/>
    <x v="4"/>
    <n v="-57.350000000000136"/>
    <n v="-4.0319178852643515E-2"/>
    <x v="5"/>
  </r>
  <r>
    <d v="2000-05-05T00:00:00"/>
    <n v="1381.9"/>
    <n v="1428.6"/>
    <n v="1381.9"/>
    <n v="1422.4"/>
    <n v="35555435"/>
    <n v="1883.38"/>
    <x v="20"/>
    <x v="6"/>
    <s v="Fri"/>
    <s v="May-2000"/>
    <s v=""/>
    <n v="40.5"/>
    <n v="2.9307475215283305E-2"/>
    <x v="1"/>
    <n v="41.850000000000136"/>
    <n v="3.0314005287747737E-2"/>
    <x v="3"/>
  </r>
  <r>
    <d v="2000-05-04T00:00:00"/>
    <n v="1317.95"/>
    <n v="1385.15"/>
    <n v="1317.95"/>
    <n v="1380.55"/>
    <n v="29963970"/>
    <n v="1527.37"/>
    <x v="20"/>
    <x v="6"/>
    <s v="Thu"/>
    <s v="May-2000"/>
    <s v="Expiry"/>
    <n v="62.599999999999909"/>
    <n v="4.7498008270419903E-2"/>
    <x v="4"/>
    <n v="64.5"/>
    <n v="4.9010295961399643E-2"/>
    <x v="5"/>
  </r>
  <r>
    <d v="2000-05-03T00:00:00"/>
    <n v="1330.15"/>
    <n v="1342.15"/>
    <n v="1258.0999999999999"/>
    <n v="1316.05"/>
    <n v="34709688"/>
    <n v="1815.26"/>
    <x v="20"/>
    <x v="6"/>
    <s v="Wed"/>
    <s v="May-2000"/>
    <s v=""/>
    <n v="-14.100000000000136"/>
    <n v="-1.0600308235913345E-2"/>
    <x v="2"/>
    <n v="-17.400000000000091"/>
    <n v="-1.3048858224905388E-2"/>
    <x v="0"/>
  </r>
  <r>
    <d v="2000-05-02T00:00:00"/>
    <n v="1410"/>
    <n v="1421.5"/>
    <n v="1319.65"/>
    <n v="1333.45"/>
    <n v="39377730"/>
    <n v="1889.61"/>
    <x v="20"/>
    <x v="6"/>
    <s v="Tue"/>
    <s v="May-2000"/>
    <s v=""/>
    <n v="-76.549999999999955"/>
    <n v="-5.4290780141843936E-2"/>
    <x v="6"/>
    <n v="-73.099999999999909"/>
    <n v="-5.1971135046745519E-2"/>
    <x v="4"/>
  </r>
  <r>
    <d v="2000-04-28T00:00:00"/>
    <n v="1419.9"/>
    <n v="1438"/>
    <n v="1396.55"/>
    <n v="1406.55"/>
    <n v="27456437"/>
    <n v="1442.25"/>
    <x v="20"/>
    <x v="7"/>
    <s v="Fri"/>
    <s v="Apr-2000"/>
    <s v=""/>
    <n v="-13.350000000000136"/>
    <n v="-9.4020705683499784E-3"/>
    <x v="0"/>
    <n v="-10.350000000000136"/>
    <n v="-7.3046792293035047E-3"/>
    <x v="1"/>
  </r>
  <r>
    <d v="2000-04-27T00:00:00"/>
    <n v="1436.15"/>
    <n v="1455.85"/>
    <n v="1400.65"/>
    <n v="1416.9"/>
    <n v="51773632"/>
    <n v="2558.15"/>
    <x v="20"/>
    <x v="7"/>
    <s v="Thu"/>
    <s v="Apr-2000"/>
    <s v="Expiry"/>
    <n v="-19.25"/>
    <n v="-1.3403892351077532E-2"/>
    <x v="2"/>
    <n v="-19.199999999999818"/>
    <n v="-1.3369542510967078E-2"/>
    <x v="0"/>
  </r>
  <r>
    <d v="2000-04-26T00:00:00"/>
    <n v="1362.5"/>
    <n v="1439.05"/>
    <n v="1362.5"/>
    <n v="1436.1"/>
    <n v="45032350"/>
    <n v="1395.49"/>
    <x v="20"/>
    <x v="7"/>
    <s v="Wed"/>
    <s v="Apr-2000"/>
    <s v=""/>
    <n v="73.599999999999909"/>
    <n v="5.4018348623853144E-2"/>
    <x v="6"/>
    <n v="76.649999999999864"/>
    <n v="5.6383096105042378E-2"/>
    <x v="4"/>
  </r>
  <r>
    <d v="2000-04-25T00:00:00"/>
    <n v="1383.8"/>
    <n v="1383.8"/>
    <n v="1311.3"/>
    <n v="1359.45"/>
    <n v="40507493"/>
    <n v="1380.95"/>
    <x v="20"/>
    <x v="7"/>
    <s v="Tue"/>
    <s v="Apr-2000"/>
    <s v=""/>
    <n v="-24.349999999999909"/>
    <n v="-1.7596473478826355E-2"/>
    <x v="2"/>
    <n v="-28.549999999999955"/>
    <n v="-2.0569164265129652E-2"/>
    <x v="2"/>
  </r>
  <r>
    <d v="2000-04-24T00:00:00"/>
    <n v="1416.05"/>
    <n v="1431.8"/>
    <n v="1371.85"/>
    <n v="1388"/>
    <n v="34272187"/>
    <n v="1720.02"/>
    <x v="20"/>
    <x v="7"/>
    <s v="Mon"/>
    <s v="Apr-2000"/>
    <s v=""/>
    <n v="-28.049999999999955"/>
    <n v="-1.9808622576886377E-2"/>
    <x v="2"/>
    <n v="-27.650000000000091"/>
    <n v="-1.9531663899975338E-2"/>
    <x v="0"/>
  </r>
  <r>
    <d v="2000-04-20T00:00:00"/>
    <n v="1405.7"/>
    <n v="1425.55"/>
    <n v="1339.75"/>
    <n v="1415.65"/>
    <n v="43869587"/>
    <n v="2294.2399999999998"/>
    <x v="20"/>
    <x v="7"/>
    <s v="Thu"/>
    <s v="Apr-2000"/>
    <s v="Expiry"/>
    <n v="9.9500000000000455"/>
    <n v="7.0783239667070105E-3"/>
    <x v="0"/>
    <n v="10.700000000000045"/>
    <n v="7.6159293925051035E-3"/>
    <x v="1"/>
  </r>
  <r>
    <d v="2000-04-19T00:00:00"/>
    <n v="1417.75"/>
    <n v="1469.05"/>
    <n v="1375.05"/>
    <n v="1404.95"/>
    <n v="38873392"/>
    <n v="1939.59"/>
    <x v="20"/>
    <x v="7"/>
    <s v="Wed"/>
    <s v="Apr-2000"/>
    <s v=""/>
    <n v="-12.799999999999955"/>
    <n v="-9.0283900546640483E-3"/>
    <x v="0"/>
    <n v="-9.8499999999999091"/>
    <n v="-6.962114786542203E-3"/>
    <x v="1"/>
  </r>
  <r>
    <d v="2000-04-18T00:00:00"/>
    <n v="1443.55"/>
    <n v="1478.85"/>
    <n v="1410"/>
    <n v="1414.8"/>
    <n v="30055064"/>
    <n v="1311.69"/>
    <x v="20"/>
    <x v="7"/>
    <s v="Tue"/>
    <s v="Apr-2000"/>
    <s v=""/>
    <n v="-28.75"/>
    <n v="-1.991617886460462E-2"/>
    <x v="2"/>
    <n v="-28.75"/>
    <n v="-1.991617886460462E-2"/>
    <x v="0"/>
  </r>
  <r>
    <d v="2000-04-17T00:00:00"/>
    <n v="1518.55"/>
    <n v="1518.55"/>
    <n v="1412.45"/>
    <n v="1443.55"/>
    <n v="47786700"/>
    <n v="1109.7"/>
    <x v="20"/>
    <x v="7"/>
    <s v="Mon"/>
    <s v="Apr-2000"/>
    <s v=""/>
    <n v="-75"/>
    <n v="-4.9389219979585793E-2"/>
    <x v="4"/>
    <n v="-75.100000000000136"/>
    <n v="-4.9451815757416216E-2"/>
    <x v="5"/>
  </r>
  <r>
    <d v="2000-04-13T00:00:00"/>
    <n v="1587.95"/>
    <n v="1587.95"/>
    <n v="1502.7"/>
    <n v="1518.65"/>
    <n v="20985552"/>
    <n v="1207.8699999999999"/>
    <x v="20"/>
    <x v="7"/>
    <s v="Thu"/>
    <s v="Apr-2000"/>
    <s v="Expiry"/>
    <n v="-69.299999999999955"/>
    <n v="-4.3641172581000628E-2"/>
    <x v="4"/>
    <n v="-74.049999999999955"/>
    <n v="-4.6493376028128308E-2"/>
    <x v="5"/>
  </r>
  <r>
    <d v="2000-04-12T00:00:00"/>
    <n v="1624.4"/>
    <n v="1628.55"/>
    <n v="1586"/>
    <n v="1592.7"/>
    <n v="35323588"/>
    <n v="2074.92"/>
    <x v="20"/>
    <x v="7"/>
    <s v="Wed"/>
    <s v="Apr-2000"/>
    <s v=""/>
    <n v="-31.700000000000045"/>
    <n v="-1.9514897808421597E-2"/>
    <x v="2"/>
    <n v="-31.950000000000045"/>
    <n v="-1.9665774166743633E-2"/>
    <x v="0"/>
  </r>
  <r>
    <d v="2000-04-11T00:00:00"/>
    <n v="1613"/>
    <n v="1631.6"/>
    <n v="1550.85"/>
    <n v="1624.65"/>
    <n v="34966347"/>
    <n v="2042.24"/>
    <x v="20"/>
    <x v="7"/>
    <s v="Tue"/>
    <s v="Apr-2000"/>
    <s v=""/>
    <n v="11.650000000000091"/>
    <n v="7.2225666460012964E-3"/>
    <x v="0"/>
    <n v="11.650000000000091"/>
    <n v="7.2225666460012964E-3"/>
    <x v="1"/>
  </r>
  <r>
    <d v="2000-04-10T00:00:00"/>
    <n v="1557.55"/>
    <n v="1636.95"/>
    <n v="1557.55"/>
    <n v="1613"/>
    <n v="67959549"/>
    <n v="1932.64"/>
    <x v="20"/>
    <x v="7"/>
    <s v="Mon"/>
    <s v="Apr-2000"/>
    <s v=""/>
    <n v="55.450000000000045"/>
    <n v="3.5600783281435615E-2"/>
    <x v="3"/>
    <n v="55.849999999999909"/>
    <n v="3.5866807950422186E-2"/>
    <x v="3"/>
  </r>
  <r>
    <d v="2000-04-07T00:00:00"/>
    <n v="1453.3"/>
    <n v="1558.05"/>
    <n v="1453.3"/>
    <n v="1557.15"/>
    <n v="49468064"/>
    <n v="1272.2"/>
    <x v="20"/>
    <x v="7"/>
    <s v="Fri"/>
    <s v="Apr-2000"/>
    <s v=""/>
    <n v="103.85000000000014"/>
    <n v="7.1458060964701114E-2"/>
    <x v="5"/>
    <n v="104.20000000000005"/>
    <n v="7.1716163667022298E-2"/>
    <x v="9"/>
  </r>
  <r>
    <d v="2000-04-06T00:00:00"/>
    <n v="1436.15"/>
    <n v="1475.25"/>
    <n v="1381.05"/>
    <n v="1452.95"/>
    <n v="40869843"/>
    <n v="1850.96"/>
    <x v="20"/>
    <x v="7"/>
    <s v="Thu"/>
    <s v="Apr-2000"/>
    <s v="Expiry"/>
    <n v="16.799999999999955"/>
    <n v="1.1697942415485815E-2"/>
    <x v="2"/>
    <n v="18.299999999999955"/>
    <n v="1.275572439270899E-2"/>
    <x v="0"/>
  </r>
  <r>
    <d v="2000-04-05T00:00:00"/>
    <n v="1428.5"/>
    <n v="1467.4"/>
    <n v="1391.65"/>
    <n v="1434.65"/>
    <n v="49400946"/>
    <n v="1880.26"/>
    <x v="20"/>
    <x v="7"/>
    <s v="Wed"/>
    <s v="Apr-2000"/>
    <s v=""/>
    <n v="6.1500000000000909"/>
    <n v="4.3052152607631015E-3"/>
    <x v="0"/>
    <n v="6.5500000000001819"/>
    <n v="4.5865135494714531E-3"/>
    <x v="1"/>
  </r>
  <r>
    <d v="2000-04-04T00:00:00"/>
    <n v="1534.05"/>
    <n v="1534.05"/>
    <n v="1420.85"/>
    <n v="1428.1"/>
    <n v="42180348"/>
    <n v="1071.07"/>
    <x v="20"/>
    <x v="7"/>
    <s v="Tue"/>
    <s v="Apr-2000"/>
    <s v=""/>
    <n v="-105.95000000000005"/>
    <n v="-6.9065545451582444E-2"/>
    <x v="7"/>
    <n v="-106.65000000000009"/>
    <n v="-6.9490144974751644E-2"/>
    <x v="7"/>
  </r>
  <r>
    <d v="2000-04-03T00:00:00"/>
    <n v="1528.7"/>
    <n v="1555.5"/>
    <n v="1510.75"/>
    <n v="1534.75"/>
    <n v="50909584"/>
    <n v="1638.46"/>
    <x v="20"/>
    <x v="7"/>
    <s v="Mon"/>
    <s v="Apr-2000"/>
    <s v=""/>
    <n v="6.0499999999999545"/>
    <n v="3.9576110420618529E-3"/>
    <x v="0"/>
    <n v="6.2999999999999545"/>
    <n v="4.1218227616212208E-3"/>
    <x v="1"/>
  </r>
  <r>
    <d v="2000-03-31T00:00:00"/>
    <n v="1545.55"/>
    <n v="1545.55"/>
    <n v="1493.9"/>
    <n v="1528.45"/>
    <n v="49680971"/>
    <n v="1757.77"/>
    <x v="20"/>
    <x v="8"/>
    <s v="Fri"/>
    <s v="Mar-2000"/>
    <s v=""/>
    <n v="-17.099999999999909"/>
    <n v="-1.1064022516256291E-2"/>
    <x v="2"/>
    <n v="-21.049999999999955"/>
    <n v="-1.3585027428202617E-2"/>
    <x v="0"/>
  </r>
  <r>
    <d v="2000-03-30T00:00:00"/>
    <n v="1556.95"/>
    <n v="1557.85"/>
    <n v="1489.1"/>
    <n v="1549.5"/>
    <n v="38871150"/>
    <n v="1562.26"/>
    <x v="20"/>
    <x v="8"/>
    <s v="Thu"/>
    <s v="Mar-2000"/>
    <s v="Expiry"/>
    <n v="-7.4500000000000455"/>
    <n v="-4.7849963068820741E-3"/>
    <x v="0"/>
    <n v="-8.75"/>
    <n v="-5.6152735440397885E-3"/>
    <x v="1"/>
  </r>
  <r>
    <d v="2000-03-29T00:00:00"/>
    <n v="1569.3"/>
    <n v="1609.4"/>
    <n v="1553.4"/>
    <n v="1558.25"/>
    <n v="32288722"/>
    <n v="1468.66"/>
    <x v="20"/>
    <x v="8"/>
    <s v="Wed"/>
    <s v="Mar-2000"/>
    <s v=""/>
    <n v="-11.049999999999955"/>
    <n v="-7.041356018606993E-3"/>
    <x v="0"/>
    <n v="-10.349999999999909"/>
    <n v="-6.5982404692081532E-3"/>
    <x v="1"/>
  </r>
  <r>
    <d v="2000-03-28T00:00:00"/>
    <n v="1563.3"/>
    <n v="1575.85"/>
    <n v="1527.55"/>
    <n v="1568.6"/>
    <n v="28174402"/>
    <n v="1838.22"/>
    <x v="20"/>
    <x v="8"/>
    <s v="Tue"/>
    <s v="Mar-2000"/>
    <s v=""/>
    <n v="5.2999999999999545"/>
    <n v="3.3902641847373856E-3"/>
    <x v="0"/>
    <n v="5.6499999999998636"/>
    <n v="3.6149588918390628E-3"/>
    <x v="1"/>
  </r>
  <r>
    <d v="2000-03-27T00:00:00"/>
    <n v="1570.45"/>
    <n v="1593.3"/>
    <n v="1555.75"/>
    <n v="1562.95"/>
    <n v="19049762"/>
    <n v="1218.5999999999999"/>
    <x v="20"/>
    <x v="8"/>
    <s v="Mon"/>
    <s v="Mar-2000"/>
    <s v=""/>
    <n v="-7.5"/>
    <n v="-4.775701232130918E-3"/>
    <x v="0"/>
    <n v="-6.5999999999999091"/>
    <n v="-4.2050269185434737E-3"/>
    <x v="1"/>
  </r>
  <r>
    <d v="2000-03-24T00:00:00"/>
    <n v="1554.2"/>
    <n v="1579.4"/>
    <n v="1540.45"/>
    <n v="1569.55"/>
    <n v="15407574"/>
    <n v="1352.2"/>
    <x v="20"/>
    <x v="8"/>
    <s v="Fri"/>
    <s v="Mar-2000"/>
    <s v=""/>
    <n v="15.349999999999909"/>
    <n v="9.8764637755758E-3"/>
    <x v="0"/>
    <n v="16.149999999999864"/>
    <n v="1.0396549504313032E-2"/>
    <x v="0"/>
  </r>
  <r>
    <d v="2000-03-23T00:00:00"/>
    <n v="1590.3"/>
    <n v="1629.2"/>
    <n v="1544.5"/>
    <n v="1553.4"/>
    <n v="21308741"/>
    <n v="1645.35"/>
    <x v="20"/>
    <x v="8"/>
    <s v="Thu"/>
    <s v="Mar-2000"/>
    <s v="Expiry"/>
    <n v="-36.899999999999864"/>
    <n v="-2.3203169213355884E-2"/>
    <x v="1"/>
    <n v="-36.199999999999818"/>
    <n v="-2.2773024660291786E-2"/>
    <x v="2"/>
  </r>
  <r>
    <d v="2000-03-22T00:00:00"/>
    <n v="1551.05"/>
    <n v="1604"/>
    <n v="1551.05"/>
    <n v="1589.6"/>
    <n v="26938367"/>
    <n v="1582.53"/>
    <x v="20"/>
    <x v="8"/>
    <s v="Wed"/>
    <s v="Mar-2000"/>
    <s v=""/>
    <n v="38.549999999999955"/>
    <n v="2.4854131072499248E-2"/>
    <x v="1"/>
    <n v="33"/>
    <n v="2.1200051394063987E-2"/>
    <x v="2"/>
  </r>
  <r>
    <d v="2000-03-21T00:00:00"/>
    <n v="1563.3"/>
    <n v="1585.25"/>
    <n v="1542.65"/>
    <n v="1556.6"/>
    <n v="30768798"/>
    <n v="2021.33"/>
    <x v="20"/>
    <x v="8"/>
    <s v="Tue"/>
    <s v="Mar-2000"/>
    <s v=""/>
    <n v="-6.7000000000000455"/>
    <n v="-4.2858056674982704E-3"/>
    <x v="0"/>
    <n v="-5.6000000000001364"/>
    <n v="-3.5846882601460353E-3"/>
    <x v="1"/>
  </r>
  <r>
    <d v="2000-03-16T00:00:00"/>
    <n v="1620.4"/>
    <n v="1621.2"/>
    <n v="1554.3"/>
    <n v="1562.2"/>
    <n v="33981961"/>
    <n v="1873.92"/>
    <x v="20"/>
    <x v="8"/>
    <s v="Thu"/>
    <s v="Mar-2000"/>
    <s v="Expiry"/>
    <n v="-58.200000000000045"/>
    <n v="-3.5917057516662576E-2"/>
    <x v="3"/>
    <n v="-57.899999999999864"/>
    <n v="-3.5738534658354339E-2"/>
    <x v="3"/>
  </r>
  <r>
    <d v="2000-03-15T00:00:00"/>
    <n v="1546.8"/>
    <n v="1630.95"/>
    <n v="1538.7"/>
    <n v="1620.1"/>
    <n v="28895834"/>
    <n v="1975.52"/>
    <x v="20"/>
    <x v="8"/>
    <s v="Wed"/>
    <s v="Mar-2000"/>
    <s v=""/>
    <n v="73.299999999999955"/>
    <n v="4.738815619343157E-2"/>
    <x v="4"/>
    <n v="53.049999999999955"/>
    <n v="3.3853418844325293E-2"/>
    <x v="3"/>
  </r>
  <r>
    <d v="2000-03-14T00:00:00"/>
    <n v="1561.55"/>
    <n v="1571.3"/>
    <n v="1503.2"/>
    <n v="1567.05"/>
    <n v="37965722"/>
    <n v="2101.66"/>
    <x v="20"/>
    <x v="8"/>
    <s v="Tue"/>
    <s v="Mar-2000"/>
    <s v=""/>
    <n v="5.5"/>
    <n v="3.5221414620089015E-3"/>
    <x v="0"/>
    <n v="6.3499999999999091"/>
    <n v="4.0686871275709031E-3"/>
    <x v="1"/>
  </r>
  <r>
    <d v="2000-03-13T00:00:00"/>
    <n v="1601.4"/>
    <n v="1645"/>
    <n v="1553.45"/>
    <n v="1560.7"/>
    <n v="32025029"/>
    <n v="2339.7199999999998"/>
    <x v="20"/>
    <x v="8"/>
    <s v="Mon"/>
    <s v="Mar-2000"/>
    <s v=""/>
    <n v="-40.700000000000045"/>
    <n v="-2.5415261646059725E-2"/>
    <x v="1"/>
    <n v="-42.049999999999955"/>
    <n v="-2.6236156605833696E-2"/>
    <x v="2"/>
  </r>
  <r>
    <d v="2000-03-10T00:00:00"/>
    <n v="1647.85"/>
    <n v="1680.45"/>
    <n v="1588.2"/>
    <n v="1602.75"/>
    <n v="23714154"/>
    <n v="1846.44"/>
    <x v="20"/>
    <x v="8"/>
    <s v="Fri"/>
    <s v="Mar-2000"/>
    <s v=""/>
    <n v="-45.099999999999909"/>
    <n v="-2.7368995964438456E-2"/>
    <x v="1"/>
    <n v="-43.5"/>
    <n v="-2.6423690205011389E-2"/>
    <x v="2"/>
  </r>
  <r>
    <d v="2000-03-09T00:00:00"/>
    <n v="1667.45"/>
    <n v="1692.25"/>
    <n v="1595.45"/>
    <n v="1646.25"/>
    <n v="27734646"/>
    <n v="2343.6"/>
    <x v="20"/>
    <x v="8"/>
    <s v="Thu"/>
    <s v="Mar-2000"/>
    <s v="Expiry"/>
    <n v="-21.200000000000045"/>
    <n v="-1.271402440852802E-2"/>
    <x v="2"/>
    <n v="-20.099999999999909"/>
    <n v="-1.2062291835448682E-2"/>
    <x v="0"/>
  </r>
  <r>
    <d v="2000-03-08T00:00:00"/>
    <n v="1717.75"/>
    <n v="1765.25"/>
    <n v="1654.45"/>
    <n v="1666.35"/>
    <n v="30249973"/>
    <n v="2436.16"/>
    <x v="20"/>
    <x v="8"/>
    <s v="Wed"/>
    <s v="Mar-2000"/>
    <s v=""/>
    <n v="-51.400000000000091"/>
    <n v="-2.992286421190516E-2"/>
    <x v="1"/>
    <n v="-36.400000000000091"/>
    <n v="-2.1377183967112079E-2"/>
    <x v="2"/>
  </r>
  <r>
    <d v="2000-03-07T00:00:00"/>
    <n v="1711.85"/>
    <n v="1730.85"/>
    <n v="1684.9"/>
    <n v="1702.75"/>
    <n v="36861204"/>
    <n v="1955.02"/>
    <x v="20"/>
    <x v="8"/>
    <s v="Tue"/>
    <s v="Mar-2000"/>
    <s v=""/>
    <n v="-9.0999999999999091"/>
    <n v="-5.3158863218155271E-3"/>
    <x v="0"/>
    <n v="14.25"/>
    <n v="8.4394432928634883E-3"/>
    <x v="1"/>
  </r>
  <r>
    <d v="2000-03-06T00:00:00"/>
    <n v="1656"/>
    <n v="1721"/>
    <n v="1656"/>
    <n v="1688.5"/>
    <n v="32426509"/>
    <n v="1503.59"/>
    <x v="20"/>
    <x v="8"/>
    <s v="Mon"/>
    <s v="Mar-2000"/>
    <s v=""/>
    <n v="32.5"/>
    <n v="1.96256038647343E-2"/>
    <x v="2"/>
    <n v="32.5"/>
    <n v="1.96256038647343E-2"/>
    <x v="0"/>
  </r>
  <r>
    <d v="2000-03-03T00:00:00"/>
    <n v="1696.45"/>
    <n v="1719.15"/>
    <n v="1644.4"/>
    <n v="1656"/>
    <n v="29500370"/>
    <n v="1748.95"/>
    <x v="20"/>
    <x v="8"/>
    <s v="Fri"/>
    <s v="Mar-2000"/>
    <s v=""/>
    <n v="-40.450000000000045"/>
    <n v="-2.3843909340092572E-2"/>
    <x v="1"/>
    <n v="-40.549999999999955"/>
    <n v="-2.3901447054316086E-2"/>
    <x v="2"/>
  </r>
  <r>
    <d v="2000-03-02T00:00:00"/>
    <n v="1713.65"/>
    <n v="1773.85"/>
    <n v="1690.05"/>
    <n v="1696.55"/>
    <n v="42276125"/>
    <n v="1458.68"/>
    <x v="20"/>
    <x v="8"/>
    <s v="Thu"/>
    <s v="Mar-2000"/>
    <s v="Expiry"/>
    <n v="-17.100000000000136"/>
    <n v="-9.978700434744631E-3"/>
    <x v="0"/>
    <n v="-16.150000000000091"/>
    <n v="-9.4295556723302913E-3"/>
    <x v="1"/>
  </r>
  <r>
    <d v="2000-03-01T00:00:00"/>
    <n v="1661.5"/>
    <n v="1727.9"/>
    <n v="1630"/>
    <n v="1712.7"/>
    <n v="37586272"/>
    <n v="1722.99"/>
    <x v="20"/>
    <x v="8"/>
    <s v="Wed"/>
    <s v="Mar-2000"/>
    <s v=""/>
    <n v="51.200000000000045"/>
    <n v="3.0815528137225427E-2"/>
    <x v="3"/>
    <n v="57.900000000000091"/>
    <n v="3.4989122552574387E-2"/>
    <x v="3"/>
  </r>
  <r>
    <d v="2000-02-29T00:00:00"/>
    <n v="1722.85"/>
    <n v="1783.3"/>
    <n v="1626.35"/>
    <n v="1654.8"/>
    <n v="49498835"/>
    <n v="3207"/>
    <x v="20"/>
    <x v="9"/>
    <s v="Tue"/>
    <s v="Feb-2000"/>
    <s v=""/>
    <n v="-68.049999999999955"/>
    <n v="-3.9498505383521468E-2"/>
    <x v="3"/>
    <n v="-67.75"/>
    <n v="-3.9331224057356826E-2"/>
    <x v="3"/>
  </r>
  <r>
    <d v="2000-02-28T00:00:00"/>
    <n v="1711.15"/>
    <n v="1726.65"/>
    <n v="1670.75"/>
    <n v="1722.55"/>
    <n v="27266318"/>
    <n v="1486.21"/>
    <x v="20"/>
    <x v="9"/>
    <s v="Mon"/>
    <s v="Feb-2000"/>
    <s v=""/>
    <n v="11.399999999999864"/>
    <n v="6.6621862490137407E-3"/>
    <x v="0"/>
    <n v="12.099999999999909"/>
    <n v="7.0741617702943134E-3"/>
    <x v="1"/>
  </r>
  <r>
    <d v="2000-02-25T00:00:00"/>
    <n v="1734.05"/>
    <n v="1757.05"/>
    <n v="1699.25"/>
    <n v="1710.45"/>
    <n v="19458640"/>
    <n v="1235.8399999999999"/>
    <x v="20"/>
    <x v="9"/>
    <s v="Fri"/>
    <s v="Feb-2000"/>
    <s v=""/>
    <n v="-23.599999999999909"/>
    <n v="-1.3609757504108826E-2"/>
    <x v="2"/>
    <n v="-21.549999999999955"/>
    <n v="-1.2442263279445701E-2"/>
    <x v="0"/>
  </r>
  <r>
    <d v="2000-02-24T00:00:00"/>
    <n v="1696.4"/>
    <n v="1751.6"/>
    <n v="1693.1"/>
    <n v="1732"/>
    <n v="23492408"/>
    <n v="1915.24"/>
    <x v="20"/>
    <x v="9"/>
    <s v="Thu"/>
    <s v="Feb-2000"/>
    <s v="Expiry"/>
    <n v="35.599999999999909"/>
    <n v="2.0985616599858471E-2"/>
    <x v="1"/>
    <n v="35.599999999999909"/>
    <n v="2.0985616599858471E-2"/>
    <x v="2"/>
  </r>
  <r>
    <d v="2000-02-23T00:00:00"/>
    <n v="1745.2"/>
    <n v="1818.15"/>
    <n v="1689.2"/>
    <n v="1696.4"/>
    <n v="27905642"/>
    <n v="2389.2800000000002"/>
    <x v="20"/>
    <x v="9"/>
    <s v="Wed"/>
    <s v="Feb-2000"/>
    <s v=""/>
    <n v="-48.799999999999955"/>
    <n v="-2.7962411184964446E-2"/>
    <x v="1"/>
    <n v="-42.649999999999864"/>
    <n v="-2.4524884275897683E-2"/>
    <x v="2"/>
  </r>
  <r>
    <d v="2000-02-22T00:00:00"/>
    <n v="1754.2"/>
    <n v="1781.05"/>
    <n v="1733.55"/>
    <n v="1739.05"/>
    <n v="33425078"/>
    <n v="2416.67"/>
    <x v="20"/>
    <x v="9"/>
    <s v="Tue"/>
    <s v="Feb-2000"/>
    <s v=""/>
    <n v="-15.150000000000091"/>
    <n v="-8.6364154600388158E-3"/>
    <x v="0"/>
    <n v="-14.450000000000045"/>
    <n v="-8.2406615340747339E-3"/>
    <x v="1"/>
  </r>
  <r>
    <d v="2000-02-21T00:00:00"/>
    <n v="1719.55"/>
    <n v="1767.8"/>
    <n v="1719.55"/>
    <n v="1753.5"/>
    <n v="26015488"/>
    <n v="1918.38"/>
    <x v="20"/>
    <x v="9"/>
    <s v="Mon"/>
    <s v="Feb-2000"/>
    <s v=""/>
    <n v="33.950000000000045"/>
    <n v="1.9743537553429703E-2"/>
    <x v="2"/>
    <n v="35.700000000000045"/>
    <n v="2.0782396088019586E-2"/>
    <x v="2"/>
  </r>
  <r>
    <d v="2000-02-18T00:00:00"/>
    <n v="1742.3"/>
    <n v="1764.15"/>
    <n v="1713.45"/>
    <n v="1717.8"/>
    <n v="24491796"/>
    <n v="1473.39"/>
    <x v="20"/>
    <x v="9"/>
    <s v="Fri"/>
    <s v="Feb-2000"/>
    <s v=""/>
    <n v="-24.5"/>
    <n v="-1.4061872237846525E-2"/>
    <x v="2"/>
    <n v="-24.299999999999955"/>
    <n v="-1.3948682624418779E-2"/>
    <x v="0"/>
  </r>
  <r>
    <d v="2000-02-17T00:00:00"/>
    <n v="1710.05"/>
    <n v="1753.1"/>
    <n v="1710.05"/>
    <n v="1742.1"/>
    <n v="28333952"/>
    <n v="1822.56"/>
    <x v="20"/>
    <x v="9"/>
    <s v="Thu"/>
    <s v="Feb-2000"/>
    <s v="Expiry"/>
    <n v="32.049999999999955"/>
    <n v="1.8742142042630305E-2"/>
    <x v="2"/>
    <n v="31"/>
    <n v="1.8117000759745195E-2"/>
    <x v="0"/>
  </r>
  <r>
    <d v="2000-02-16T00:00:00"/>
    <n v="1704.85"/>
    <n v="1742.8"/>
    <n v="1704.15"/>
    <n v="1711.1"/>
    <n v="31314383"/>
    <n v="1811.4"/>
    <x v="20"/>
    <x v="9"/>
    <s v="Wed"/>
    <s v="Feb-2000"/>
    <s v=""/>
    <n v="6.25"/>
    <n v="3.6660116725811655E-3"/>
    <x v="0"/>
    <n v="8.5499999999999545"/>
    <n v="5.0218789462864264E-3"/>
    <x v="1"/>
  </r>
  <r>
    <d v="2000-02-15T00:00:00"/>
    <n v="1744.5"/>
    <n v="1744.5"/>
    <n v="1694.45"/>
    <n v="1702.55"/>
    <n v="39135619"/>
    <n v="2370.94"/>
    <x v="20"/>
    <x v="9"/>
    <s v="Tue"/>
    <s v="Feb-2000"/>
    <s v=""/>
    <n v="-41.950000000000045"/>
    <n v="-2.4047004872456316E-2"/>
    <x v="1"/>
    <n v="-41.950000000000045"/>
    <n v="-2.4047004872456316E-2"/>
    <x v="2"/>
  </r>
  <r>
    <d v="2000-02-14T00:00:00"/>
    <n v="1777.75"/>
    <n v="1795.45"/>
    <n v="1738.75"/>
    <n v="1744.5"/>
    <n v="31621011"/>
    <n v="1728.72"/>
    <x v="20"/>
    <x v="9"/>
    <s v="Mon"/>
    <s v="Feb-2000"/>
    <s v=""/>
    <n v="-33.25"/>
    <n v="-1.8703417240894388E-2"/>
    <x v="2"/>
    <n v="-11.5"/>
    <n v="-6.5489749430523922E-3"/>
    <x v="1"/>
  </r>
  <r>
    <d v="2000-02-11T00:00:00"/>
    <n v="1712.85"/>
    <n v="1771.65"/>
    <n v="1712.85"/>
    <n v="1756"/>
    <n v="33406798"/>
    <n v="1834.58"/>
    <x v="20"/>
    <x v="9"/>
    <s v="Fri"/>
    <s v="Feb-2000"/>
    <s v=""/>
    <n v="43.150000000000091"/>
    <n v="2.5191931576028313E-2"/>
    <x v="1"/>
    <n v="44.799999999999955"/>
    <n v="2.6180458158017738E-2"/>
    <x v="2"/>
  </r>
  <r>
    <d v="2000-02-10T00:00:00"/>
    <n v="1692.1"/>
    <n v="1713.7"/>
    <n v="1692.1"/>
    <n v="1711.2"/>
    <n v="30110126"/>
    <n v="1664.86"/>
    <x v="20"/>
    <x v="9"/>
    <s v="Thu"/>
    <s v="Feb-2000"/>
    <s v="Expiry"/>
    <n v="19.100000000000136"/>
    <n v="1.1287748951007705E-2"/>
    <x v="2"/>
    <n v="21.549999999999955"/>
    <n v="1.2754120675879593E-2"/>
    <x v="0"/>
  </r>
  <r>
    <d v="2000-02-09T00:00:00"/>
    <n v="1666.95"/>
    <n v="1731.65"/>
    <n v="1666.7"/>
    <n v="1689.65"/>
    <n v="41767017"/>
    <n v="2096"/>
    <x v="20"/>
    <x v="9"/>
    <s v="Wed"/>
    <s v="Feb-2000"/>
    <s v=""/>
    <n v="22.700000000000045"/>
    <n v="1.3617684993551123E-2"/>
    <x v="2"/>
    <n v="26.900000000000091"/>
    <n v="1.6178018343106355E-2"/>
    <x v="0"/>
  </r>
  <r>
    <d v="2000-02-08T00:00:00"/>
    <n v="1636.6"/>
    <n v="1676.1"/>
    <n v="1636.6"/>
    <n v="1662.75"/>
    <n v="40722843"/>
    <n v="1975.29"/>
    <x v="20"/>
    <x v="9"/>
    <s v="Tue"/>
    <s v="Feb-2000"/>
    <s v=""/>
    <n v="26.150000000000091"/>
    <n v="1.5978247586459791E-2"/>
    <x v="2"/>
    <n v="26.150000000000091"/>
    <n v="1.5978247586459791E-2"/>
    <x v="0"/>
  </r>
  <r>
    <d v="2000-02-07T00:00:00"/>
    <n v="1599.8"/>
    <n v="1645.9"/>
    <n v="1599.8"/>
    <n v="1636.6"/>
    <n v="34666978"/>
    <n v="2036.07"/>
    <x v="20"/>
    <x v="9"/>
    <s v="Mon"/>
    <s v="Feb-2000"/>
    <s v=""/>
    <n v="36.799999999999955"/>
    <n v="2.3002875359419899E-2"/>
    <x v="1"/>
    <n v="36.849999999999909"/>
    <n v="2.3034849195186693E-2"/>
    <x v="2"/>
  </r>
  <r>
    <d v="2000-02-04T00:00:00"/>
    <n v="1598.5"/>
    <n v="1621.35"/>
    <n v="1596.45"/>
    <n v="1599.75"/>
    <n v="30459542"/>
    <n v="1694.66"/>
    <x v="20"/>
    <x v="9"/>
    <s v="Fri"/>
    <s v="Feb-2000"/>
    <s v=""/>
    <n v="1.25"/>
    <n v="7.8198310916484208E-4"/>
    <x v="0"/>
    <n v="1.8499999999999091"/>
    <n v="1.1577695725639332E-3"/>
    <x v="1"/>
  </r>
  <r>
    <d v="2000-02-03T00:00:00"/>
    <n v="1591.25"/>
    <n v="1616.7"/>
    <n v="1591.25"/>
    <n v="1597.9"/>
    <n v="40826374"/>
    <n v="1538.89"/>
    <x v="20"/>
    <x v="9"/>
    <s v="Thu"/>
    <s v="Feb-2000"/>
    <s v="Expiry"/>
    <n v="6.6500000000000909"/>
    <n v="4.1791044776119972E-3"/>
    <x v="0"/>
    <n v="9.9000000000000909"/>
    <n v="6.2342569269521987E-3"/>
    <x v="1"/>
  </r>
  <r>
    <d v="2000-02-02T00:00:00"/>
    <n v="1554.2"/>
    <n v="1605.9"/>
    <n v="1554.2"/>
    <n v="1588"/>
    <n v="39358471"/>
    <n v="1760.18"/>
    <x v="20"/>
    <x v="9"/>
    <s v="Wed"/>
    <s v="Feb-2000"/>
    <s v=""/>
    <n v="33.799999999999955"/>
    <n v="2.1747522841333133E-2"/>
    <x v="1"/>
    <n v="38.5"/>
    <n v="2.4846724749919329E-2"/>
    <x v="2"/>
  </r>
  <r>
    <d v="2000-02-01T00:00:00"/>
    <n v="1546.2"/>
    <n v="1554.15"/>
    <n v="1521.4"/>
    <n v="1549.5"/>
    <n v="37161352"/>
    <n v="1692.07"/>
    <x v="20"/>
    <x v="9"/>
    <s v="Tue"/>
    <s v="Feb-2000"/>
    <s v=""/>
    <n v="3.2999999999999545"/>
    <n v="2.1342646488164236E-3"/>
    <x v="0"/>
    <n v="3.2999999999999545"/>
    <n v="2.1342646488164236E-3"/>
    <x v="1"/>
  </r>
  <r>
    <d v="2000-01-31T00:00:00"/>
    <n v="1598.35"/>
    <n v="1598.35"/>
    <n v="1538.7"/>
    <n v="1546.2"/>
    <n v="36153239"/>
    <n v="1501.04"/>
    <x v="20"/>
    <x v="10"/>
    <s v="Mon"/>
    <s v="Jan-2000"/>
    <s v=""/>
    <n v="-52.149999999999864"/>
    <n v="-3.2627397003159427E-2"/>
    <x v="3"/>
    <n v="-52.899999999999864"/>
    <n v="-3.3081108123319283E-2"/>
    <x v="3"/>
  </r>
  <r>
    <d v="2000-01-28T00:00:00"/>
    <n v="1603.65"/>
    <n v="1610.9"/>
    <n v="1592.7"/>
    <n v="1599.1"/>
    <n v="46563431"/>
    <n v="2147.5300000000002"/>
    <x v="20"/>
    <x v="10"/>
    <s v="Fri"/>
    <s v="Jan-2000"/>
    <s v=""/>
    <n v="-4.5500000000001819"/>
    <n v="-2.8372774607926801E-3"/>
    <x v="0"/>
    <n v="-4.8000000000001819"/>
    <n v="-2.9927052808779732E-3"/>
    <x v="1"/>
  </r>
  <r>
    <d v="2000-01-27T00:00:00"/>
    <n v="1600.5"/>
    <n v="1633.55"/>
    <n v="1600.05"/>
    <n v="1603.9"/>
    <n v="38102878"/>
    <n v="1956.9"/>
    <x v="20"/>
    <x v="10"/>
    <s v="Thu"/>
    <s v="Jan-2000"/>
    <s v="Expiry"/>
    <n v="3.4000000000000909"/>
    <n v="2.1243361449547584E-3"/>
    <x v="0"/>
    <n v="17.5"/>
    <n v="1.1031265758951084E-2"/>
    <x v="0"/>
  </r>
  <r>
    <d v="2000-01-25T00:00:00"/>
    <n v="1612.95"/>
    <n v="1613.65"/>
    <n v="1579.55"/>
    <n v="1586.4"/>
    <n v="36881758"/>
    <n v="1884.76"/>
    <x v="20"/>
    <x v="10"/>
    <s v="Tue"/>
    <s v="Jan-2000"/>
    <s v=""/>
    <n v="-26.549999999999955"/>
    <n v="-1.6460522644843271E-2"/>
    <x v="2"/>
    <n v="-27.199999999999818"/>
    <n v="-1.6856717897868009E-2"/>
    <x v="0"/>
  </r>
  <r>
    <d v="2000-01-24T00:00:00"/>
    <n v="1623.05"/>
    <n v="1645"/>
    <n v="1608.3"/>
    <n v="1613.6"/>
    <n v="34726595"/>
    <n v="1905.45"/>
    <x v="20"/>
    <x v="10"/>
    <s v="Mon"/>
    <s v="Jan-2000"/>
    <s v=""/>
    <n v="-9.4500000000000455"/>
    <n v="-5.8223714611380095E-3"/>
    <x v="0"/>
    <n v="-7"/>
    <n v="-4.3193878810317173E-3"/>
    <x v="1"/>
  </r>
  <r>
    <d v="2000-01-21T00:00:00"/>
    <n v="1601.25"/>
    <n v="1626.5"/>
    <n v="1593.2"/>
    <n v="1620.6"/>
    <n v="39715905"/>
    <n v="2012.48"/>
    <x v="20"/>
    <x v="10"/>
    <s v="Fri"/>
    <s v="Jan-2000"/>
    <s v=""/>
    <n v="19.349999999999909"/>
    <n v="1.2084309133489405E-2"/>
    <x v="2"/>
    <n v="19.5"/>
    <n v="1.2179126850290427E-2"/>
    <x v="0"/>
  </r>
  <r>
    <d v="2000-01-20T00:00:00"/>
    <n v="1634.65"/>
    <n v="1644.4"/>
    <n v="1596.65"/>
    <n v="1601.1"/>
    <n v="42625471"/>
    <n v="2016.77"/>
    <x v="20"/>
    <x v="10"/>
    <s v="Thu"/>
    <s v="Jan-2000"/>
    <s v="Expiry"/>
    <n v="-33.550000000000182"/>
    <n v="-2.0524271250726565E-2"/>
    <x v="1"/>
    <n v="-33.75"/>
    <n v="-2.0644095788604461E-2"/>
    <x v="2"/>
  </r>
  <r>
    <d v="2000-01-19T00:00:00"/>
    <n v="1610.05"/>
    <n v="1644.45"/>
    <n v="1608.85"/>
    <n v="1634.85"/>
    <n v="42981295"/>
    <n v="2162.92"/>
    <x v="20"/>
    <x v="10"/>
    <s v="Wed"/>
    <s v="Jan-2000"/>
    <s v=""/>
    <n v="24.799999999999955"/>
    <n v="1.5403248346324621E-2"/>
    <x v="2"/>
    <n v="28.149999999999864"/>
    <n v="1.7520383394535297E-2"/>
    <x v="0"/>
  </r>
  <r>
    <d v="2000-01-18T00:00:00"/>
    <n v="1611.65"/>
    <n v="1615.15"/>
    <n v="1587.85"/>
    <n v="1606.7"/>
    <n v="37564199"/>
    <n v="1787.35"/>
    <x v="20"/>
    <x v="10"/>
    <s v="Tue"/>
    <s v="Jan-2000"/>
    <s v=""/>
    <n v="-4.9500000000000455"/>
    <n v="-3.0713864672851083E-3"/>
    <x v="0"/>
    <n v="-4.8999999999998636"/>
    <n v="-3.0404566890046315E-3"/>
    <x v="1"/>
  </r>
  <r>
    <d v="2000-01-17T00:00:00"/>
    <n v="1623.5"/>
    <n v="1668.45"/>
    <n v="1604.65"/>
    <n v="1611.6"/>
    <n v="42683260"/>
    <n v="2161.59"/>
    <x v="20"/>
    <x v="10"/>
    <s v="Mon"/>
    <s v="Jan-2000"/>
    <s v=""/>
    <n v="-11.900000000000091"/>
    <n v="-7.3298429319372284E-3"/>
    <x v="0"/>
    <n v="-11.150000000000091"/>
    <n v="-6.8710522261593533E-3"/>
    <x v="1"/>
  </r>
  <r>
    <d v="2000-01-14T00:00:00"/>
    <n v="1622.15"/>
    <n v="1627.4"/>
    <n v="1591.4"/>
    <n v="1622.75"/>
    <n v="43292009"/>
    <n v="1979.98"/>
    <x v="20"/>
    <x v="10"/>
    <s v="Fri"/>
    <s v="Jan-2000"/>
    <s v=""/>
    <n v="0.59999999999990905"/>
    <n v="3.6987948093573897E-4"/>
    <x v="0"/>
    <n v="1.3499999999999091"/>
    <n v="8.3261379055131924E-4"/>
    <x v="1"/>
  </r>
  <r>
    <d v="2000-01-13T00:00:00"/>
    <n v="1627.85"/>
    <n v="1671.15"/>
    <n v="1613.65"/>
    <n v="1621.4"/>
    <n v="44738447"/>
    <n v="2237.61"/>
    <x v="20"/>
    <x v="10"/>
    <s v="Thu"/>
    <s v="Jan-2000"/>
    <s v="Expiry"/>
    <n v="-6.4499999999998181"/>
    <n v="-3.9622815369965408E-3"/>
    <x v="0"/>
    <n v="-3.3999999999998636"/>
    <n v="-2.0925652387985376E-3"/>
    <x v="1"/>
  </r>
  <r>
    <d v="2000-01-12T00:00:00"/>
    <n v="1572.3"/>
    <n v="1631.55"/>
    <n v="1571.7"/>
    <n v="1624.8"/>
    <n v="38364961"/>
    <n v="1895"/>
    <x v="20"/>
    <x v="10"/>
    <s v="Wed"/>
    <s v="Jan-2000"/>
    <s v=""/>
    <n v="52.5"/>
    <n v="3.3390574317878272E-2"/>
    <x v="3"/>
    <n v="52.299999999999955"/>
    <n v="3.3259141494435582E-2"/>
    <x v="3"/>
  </r>
  <r>
    <d v="2000-01-11T00:00:00"/>
    <n v="1633.25"/>
    <n v="1639.9"/>
    <n v="1548.25"/>
    <n v="1572.5"/>
    <n v="49120254"/>
    <n v="2596.9499999999998"/>
    <x v="20"/>
    <x v="10"/>
    <s v="Tue"/>
    <s v="Jan-2000"/>
    <s v=""/>
    <n v="-60.75"/>
    <n v="-3.7195775294657889E-2"/>
    <x v="3"/>
    <n v="-60.450000000000045"/>
    <n v="-3.7018892188983153E-2"/>
    <x v="3"/>
  </r>
  <r>
    <d v="2000-01-10T00:00:00"/>
    <n v="1615.65"/>
    <n v="1662.1"/>
    <n v="1614.95"/>
    <n v="1632.95"/>
    <n v="45013949"/>
    <n v="2375.35"/>
    <x v="20"/>
    <x v="10"/>
    <s v="Mon"/>
    <s v="Jan-2000"/>
    <s v=""/>
    <n v="17.299999999999955"/>
    <n v="1.0707764676755457E-2"/>
    <x v="2"/>
    <n v="19.650000000000091"/>
    <n v="1.2180003719085161E-2"/>
    <x v="0"/>
  </r>
  <r>
    <d v="2000-01-07T00:00:00"/>
    <n v="1616.6"/>
    <n v="1628.25"/>
    <n v="1597.2"/>
    <n v="1613.3"/>
    <n v="54315945"/>
    <n v="1914.63"/>
    <x v="20"/>
    <x v="10"/>
    <s v="Fri"/>
    <s v="Jan-2000"/>
    <s v=""/>
    <n v="-3.2999999999999545"/>
    <n v="-2.0413212915996255E-3"/>
    <x v="0"/>
    <n v="-4.2999999999999545"/>
    <n v="-2.6582591493570441E-3"/>
    <x v="1"/>
  </r>
  <r>
    <d v="2000-01-06T00:00:00"/>
    <n v="1595.8"/>
    <n v="1639"/>
    <n v="1595.8"/>
    <n v="1617.6"/>
    <n v="51272875"/>
    <n v="2531.1799999999998"/>
    <x v="20"/>
    <x v="10"/>
    <s v="Thu"/>
    <s v="Jan-2000"/>
    <s v="Expiry"/>
    <n v="21.799999999999955"/>
    <n v="1.3660859756861734E-2"/>
    <x v="2"/>
    <n v="21.799999999999955"/>
    <n v="1.3660859756861734E-2"/>
    <x v="0"/>
  </r>
  <r>
    <d v="2000-01-05T00:00:00"/>
    <n v="1634.55"/>
    <n v="1635.5"/>
    <n v="1555.05"/>
    <n v="1595.8"/>
    <n v="62153431"/>
    <n v="3084.79"/>
    <x v="20"/>
    <x v="10"/>
    <s v="Wed"/>
    <s v="Jan-2000"/>
    <s v=""/>
    <n v="-38.75"/>
    <n v="-2.3706830626166225E-2"/>
    <x v="1"/>
    <n v="-42.900000000000091"/>
    <n v="-2.6179288460364977E-2"/>
    <x v="2"/>
  </r>
  <r>
    <d v="2000-01-04T00:00:00"/>
    <n v="1594.4"/>
    <n v="1641.95"/>
    <n v="1594.4"/>
    <n v="1638.7"/>
    <n v="38787872"/>
    <n v="1973.69"/>
    <x v="20"/>
    <x v="10"/>
    <s v="Tue"/>
    <s v="Jan-2000"/>
    <s v=""/>
    <n v="44.299999999999955"/>
    <n v="2.7784746613145981E-2"/>
    <x v="1"/>
    <n v="46.5"/>
    <n v="2.9204873759577941E-2"/>
    <x v="2"/>
  </r>
  <r>
    <d v="2000-01-03T00:00:00"/>
    <n v="1482.15"/>
    <n v="1592.9"/>
    <n v="1482.15"/>
    <n v="1592.2"/>
    <n v="25358322"/>
    <n v="884.15"/>
    <x v="20"/>
    <x v="10"/>
    <s v="Mon"/>
    <s v="Jan-2000"/>
    <s v=""/>
    <n v="110.04999999999995"/>
    <n v="7.4250244577134528E-2"/>
    <x v="5"/>
    <n v="111.75"/>
    <n v="7.5483805599648748E-2"/>
    <x v="9"/>
  </r>
  <r>
    <d v="1999-12-30T00:00:00"/>
    <n v="1489.2"/>
    <n v="1504.95"/>
    <n v="1476.75"/>
    <n v="1480.45"/>
    <n v="14707482"/>
    <n v="911.02"/>
    <x v="21"/>
    <x v="11"/>
    <s v="Thu"/>
    <s v="Dec-1999"/>
    <s v="Expiry"/>
    <n v="-8.75"/>
    <n v="-5.8756379264034379E-3"/>
    <x v="0"/>
    <n v="4.1000000000001364"/>
    <n v="2.777119246791165E-3"/>
    <x v="1"/>
  </r>
  <r>
    <d v="1999-12-29T00:00:00"/>
    <n v="1443.9"/>
    <n v="1483.4"/>
    <n v="1443.9"/>
    <n v="1476.35"/>
    <n v="19747988"/>
    <n v="1499.07"/>
    <x v="21"/>
    <x v="11"/>
    <s v="Wed"/>
    <s v="Dec-1999"/>
    <s v=""/>
    <n v="32.449999999999818"/>
    <n v="2.2473855530161242E-2"/>
    <x v="1"/>
    <n v="34.149999999999864"/>
    <n v="2.3679101372902415E-2"/>
    <x v="2"/>
  </r>
  <r>
    <d v="1999-12-28T00:00:00"/>
    <n v="1427.45"/>
    <n v="1451.35"/>
    <n v="1418.85"/>
    <n v="1442.2"/>
    <n v="28571075"/>
    <n v="1398.02"/>
    <x v="21"/>
    <x v="11"/>
    <s v="Tue"/>
    <s v="Dec-1999"/>
    <s v=""/>
    <n v="14.75"/>
    <n v="1.0333111492521628E-2"/>
    <x v="2"/>
    <n v="10.100000000000136"/>
    <n v="7.0525801270861933E-3"/>
    <x v="1"/>
  </r>
  <r>
    <d v="1999-12-27T00:00:00"/>
    <n v="1459.65"/>
    <n v="1460.5"/>
    <n v="1427.7"/>
    <n v="1432.1"/>
    <n v="21846872"/>
    <n v="1066.8399999999999"/>
    <x v="21"/>
    <x v="11"/>
    <s v="Mon"/>
    <s v="Dec-1999"/>
    <s v=""/>
    <n v="-27.550000000000182"/>
    <n v="-1.8874387695680596E-2"/>
    <x v="2"/>
    <n v="-26.900000000000091"/>
    <n v="-1.8437285812200201E-2"/>
    <x v="0"/>
  </r>
  <r>
    <d v="1999-12-24T00:00:00"/>
    <n v="1488.05"/>
    <n v="1489.9"/>
    <n v="1453.35"/>
    <n v="1459"/>
    <n v="25668024"/>
    <n v="1124.56"/>
    <x v="21"/>
    <x v="11"/>
    <s v="Fri"/>
    <s v="Dec-1999"/>
    <s v=""/>
    <n v="-29.049999999999955"/>
    <n v="-1.95221934746816E-2"/>
    <x v="2"/>
    <n v="-29.349999999999909"/>
    <n v="-1.9719823966136939E-2"/>
    <x v="0"/>
  </r>
  <r>
    <d v="1999-12-23T00:00:00"/>
    <n v="1481.6"/>
    <n v="1510.85"/>
    <n v="1481.6"/>
    <n v="1488.35"/>
    <n v="17185124"/>
    <n v="762.07"/>
    <x v="21"/>
    <x v="11"/>
    <s v="Thu"/>
    <s v="Dec-1999"/>
    <s v="Expiry"/>
    <n v="6.75"/>
    <n v="4.5558855291576673E-3"/>
    <x v="0"/>
    <n v="6.6499999999998636"/>
    <n v="4.4880880070188728E-3"/>
    <x v="1"/>
  </r>
  <r>
    <d v="1999-12-22T00:00:00"/>
    <n v="1429.15"/>
    <n v="1486.9"/>
    <n v="1429.15"/>
    <n v="1481.7"/>
    <n v="44342451"/>
    <n v="1533.24"/>
    <x v="21"/>
    <x v="11"/>
    <s v="Wed"/>
    <s v="Dec-1999"/>
    <s v=""/>
    <n v="52.549999999999955"/>
    <n v="3.6770108106216948E-2"/>
    <x v="3"/>
    <n v="60"/>
    <n v="4.2202996412745303E-2"/>
    <x v="5"/>
  </r>
  <r>
    <d v="1999-12-21T00:00:00"/>
    <n v="1422.6"/>
    <n v="1437.6"/>
    <n v="1413.85"/>
    <n v="1421.7"/>
    <n v="30195486"/>
    <n v="1374.84"/>
    <x v="21"/>
    <x v="11"/>
    <s v="Tue"/>
    <s v="Dec-1999"/>
    <s v=""/>
    <n v="-0.89999999999986358"/>
    <n v="-6.3264445381685901E-4"/>
    <x v="0"/>
    <n v="-0.75"/>
    <n v="-5.2725930612675315E-4"/>
    <x v="1"/>
  </r>
  <r>
    <d v="1999-12-20T00:00:00"/>
    <n v="1419.45"/>
    <n v="1435.55"/>
    <n v="1418.75"/>
    <n v="1422.45"/>
    <n v="31078939"/>
    <n v="1300.8599999999999"/>
    <x v="21"/>
    <x v="11"/>
    <s v="Mon"/>
    <s v="Dec-1999"/>
    <s v=""/>
    <n v="3"/>
    <n v="2.1134946634259748E-3"/>
    <x v="0"/>
    <n v="3.1500000000000909"/>
    <n v="2.2194039315155999E-3"/>
    <x v="1"/>
  </r>
  <r>
    <d v="1999-12-17T00:00:00"/>
    <n v="1420.1"/>
    <n v="1439.25"/>
    <n v="1414.15"/>
    <n v="1419.3"/>
    <n v="29845835"/>
    <n v="1539.24"/>
    <x v="21"/>
    <x v="11"/>
    <s v="Fri"/>
    <s v="Dec-1999"/>
    <s v=""/>
    <n v="-0.79999999999995453"/>
    <n v="-5.6334060981617809E-4"/>
    <x v="0"/>
    <n v="-0.40000000000009095"/>
    <n v="-2.8174966542233635E-4"/>
    <x v="1"/>
  </r>
  <r>
    <d v="1999-12-16T00:00:00"/>
    <n v="1404.05"/>
    <n v="1428.5"/>
    <n v="1402.75"/>
    <n v="1419.7"/>
    <n v="23552094"/>
    <n v="1621.01"/>
    <x v="21"/>
    <x v="11"/>
    <s v="Thu"/>
    <s v="Dec-1999"/>
    <s v="Expiry"/>
    <n v="15.650000000000091"/>
    <n v="1.1146326697767238E-2"/>
    <x v="2"/>
    <n v="18.299999999999955"/>
    <n v="1.3058370201227311E-2"/>
    <x v="0"/>
  </r>
  <r>
    <d v="1999-12-15T00:00:00"/>
    <n v="1396.6"/>
    <n v="1410.8"/>
    <n v="1376.75"/>
    <n v="1401.4"/>
    <n v="27406330"/>
    <n v="1419.24"/>
    <x v="21"/>
    <x v="11"/>
    <s v="Wed"/>
    <s v="Dec-1999"/>
    <s v=""/>
    <n v="4.8000000000001819"/>
    <n v="3.4369182299872421E-3"/>
    <x v="0"/>
    <n v="3.1500000000000909"/>
    <n v="2.2528160200250965E-3"/>
    <x v="1"/>
  </r>
  <r>
    <d v="1999-12-14T00:00:00"/>
    <n v="1427.9"/>
    <n v="1431.25"/>
    <n v="1391.1"/>
    <n v="1398.25"/>
    <n v="36426032"/>
    <n v="1780.75"/>
    <x v="21"/>
    <x v="11"/>
    <s v="Tue"/>
    <s v="Dec-1999"/>
    <s v=""/>
    <n v="-29.650000000000091"/>
    <n v="-2.0764759436935423E-2"/>
    <x v="1"/>
    <n v="-29.400000000000091"/>
    <n v="-2.0593282667320485E-2"/>
    <x v="2"/>
  </r>
  <r>
    <d v="1999-12-13T00:00:00"/>
    <n v="1440.2"/>
    <n v="1444.95"/>
    <n v="1421.85"/>
    <n v="1427.65"/>
    <n v="25627987"/>
    <n v="1561.08"/>
    <x v="21"/>
    <x v="11"/>
    <s v="Mon"/>
    <s v="Dec-1999"/>
    <s v=""/>
    <n v="-12.549999999999955"/>
    <n v="-8.7140674906262695E-3"/>
    <x v="0"/>
    <n v="-12.049999999999955"/>
    <n v="-8.3697992637354682E-3"/>
    <x v="1"/>
  </r>
  <r>
    <d v="1999-12-10T00:00:00"/>
    <n v="1448.05"/>
    <n v="1462.6"/>
    <n v="1437"/>
    <n v="1439.7"/>
    <n v="30857013"/>
    <n v="1490.87"/>
    <x v="21"/>
    <x v="11"/>
    <s v="Fri"/>
    <s v="Dec-1999"/>
    <s v=""/>
    <n v="-8.3499999999999091"/>
    <n v="-5.7663754704602114E-3"/>
    <x v="0"/>
    <n v="-7.8499999999999091"/>
    <n v="-5.4229560291526435E-3"/>
    <x v="1"/>
  </r>
  <r>
    <d v="1999-12-09T00:00:00"/>
    <n v="1437.1"/>
    <n v="1451.5"/>
    <n v="1428.05"/>
    <n v="1447.55"/>
    <n v="28324031"/>
    <n v="1655.32"/>
    <x v="21"/>
    <x v="11"/>
    <s v="Thu"/>
    <s v="Dec-1999"/>
    <s v="Expiry"/>
    <n v="10.450000000000045"/>
    <n v="7.2715886159627346E-3"/>
    <x v="0"/>
    <n v="8.8999999999998636"/>
    <n v="6.1863552636150995E-3"/>
    <x v="1"/>
  </r>
  <r>
    <d v="1999-12-08T00:00:00"/>
    <n v="1451.1"/>
    <n v="1486.15"/>
    <n v="1420.95"/>
    <n v="1438.65"/>
    <n v="55489809"/>
    <n v="2424"/>
    <x v="21"/>
    <x v="11"/>
    <s v="Wed"/>
    <s v="Dec-1999"/>
    <s v=""/>
    <n v="-12.449999999999818"/>
    <n v="-8.5796981600164135E-3"/>
    <x v="0"/>
    <n v="-6.5"/>
    <n v="-4.4978029962287648E-3"/>
    <x v="1"/>
  </r>
  <r>
    <d v="1999-12-07T00:00:00"/>
    <n v="1443.2"/>
    <n v="1455.4"/>
    <n v="1439.65"/>
    <n v="1445.15"/>
    <n v="40659301"/>
    <n v="2020.66"/>
    <x v="21"/>
    <x v="11"/>
    <s v="Tue"/>
    <s v="Dec-1999"/>
    <s v=""/>
    <n v="1.9500000000000455"/>
    <n v="1.3511640798226478E-3"/>
    <x v="0"/>
    <n v="2.3000000000001819"/>
    <n v="1.5940672973629845E-3"/>
    <x v="1"/>
  </r>
  <r>
    <d v="1999-12-06T00:00:00"/>
    <n v="1418.3"/>
    <n v="1445.6"/>
    <n v="1418.3"/>
    <n v="1442.85"/>
    <n v="36327200"/>
    <n v="1875.52"/>
    <x v="21"/>
    <x v="11"/>
    <s v="Mon"/>
    <s v="Dec-1999"/>
    <s v=""/>
    <n v="24.549999999999955"/>
    <n v="1.7309454981315628E-2"/>
    <x v="2"/>
    <n v="24.849999999999909"/>
    <n v="1.752468265162194E-2"/>
    <x v="0"/>
  </r>
  <r>
    <d v="1999-12-03T00:00:00"/>
    <n v="1409.05"/>
    <n v="1436.65"/>
    <n v="1409.05"/>
    <n v="1418"/>
    <n v="41864176"/>
    <n v="1981.06"/>
    <x v="21"/>
    <x v="11"/>
    <s v="Fri"/>
    <s v="Dec-1999"/>
    <s v=""/>
    <n v="8.9500000000000455"/>
    <n v="6.3517973102445238E-3"/>
    <x v="0"/>
    <n v="9.1500000000000909"/>
    <n v="6.4946587642404031E-3"/>
    <x v="1"/>
  </r>
  <r>
    <d v="1999-12-02T00:00:00"/>
    <n v="1388.2"/>
    <n v="1420.7"/>
    <n v="1387.2"/>
    <n v="1408.85"/>
    <n v="35590582"/>
    <n v="2027.88"/>
    <x v="21"/>
    <x v="11"/>
    <s v="Thu"/>
    <s v="Dec-1999"/>
    <s v="Expiry"/>
    <n v="20.649999999999864"/>
    <n v="1.4875378187580942E-2"/>
    <x v="2"/>
    <n v="20.099999999999909"/>
    <n v="1.4473447344734408E-2"/>
    <x v="0"/>
  </r>
  <r>
    <d v="1999-12-01T00:00:00"/>
    <n v="1375.05"/>
    <n v="1401.1"/>
    <n v="1374.7"/>
    <n v="1388.75"/>
    <n v="30994153"/>
    <n v="2188.39"/>
    <x v="21"/>
    <x v="11"/>
    <s v="Wed"/>
    <s v="Dec-1999"/>
    <s v=""/>
    <n v="13.700000000000045"/>
    <n v="9.9632740627613875E-3"/>
    <x v="0"/>
    <n v="12.599999999999909"/>
    <n v="9.1559786360497827E-3"/>
    <x v="1"/>
  </r>
  <r>
    <d v="1999-11-30T00:00:00"/>
    <n v="1384.9"/>
    <n v="1386.75"/>
    <n v="1370.55"/>
    <n v="1376.15"/>
    <n v="31627112"/>
    <n v="1716.86"/>
    <x v="21"/>
    <x v="0"/>
    <s v="Tue"/>
    <s v="Nov-1999"/>
    <s v=""/>
    <n v="-8.75"/>
    <n v="-6.3181457144920209E-3"/>
    <x v="0"/>
    <n v="-8.5"/>
    <n v="-6.1387354205033762E-3"/>
    <x v="1"/>
  </r>
  <r>
    <d v="1999-11-29T00:00:00"/>
    <n v="1399.8"/>
    <n v="1401.25"/>
    <n v="1382.2"/>
    <n v="1384.65"/>
    <n v="29331668"/>
    <n v="1677.42"/>
    <x v="21"/>
    <x v="0"/>
    <s v="Mon"/>
    <s v="Nov-1999"/>
    <s v=""/>
    <n v="-15.149999999999864"/>
    <n v="-1.0822974710672856E-2"/>
    <x v="2"/>
    <n v="-14.949999999999818"/>
    <n v="-1.0681623320948713E-2"/>
    <x v="0"/>
  </r>
  <r>
    <d v="1999-11-26T00:00:00"/>
    <n v="1409.35"/>
    <n v="1418.15"/>
    <n v="1395.5"/>
    <n v="1399.6"/>
    <n v="34638373"/>
    <n v="1863.91"/>
    <x v="21"/>
    <x v="0"/>
    <s v="Fri"/>
    <s v="Nov-1999"/>
    <s v=""/>
    <n v="-9.75"/>
    <n v="-6.918082804129564E-3"/>
    <x v="0"/>
    <n v="-9.0500000000001819"/>
    <n v="-6.4245909203848942E-3"/>
    <x v="1"/>
  </r>
  <r>
    <d v="1999-11-25T00:00:00"/>
    <n v="1395.85"/>
    <n v="1417.65"/>
    <n v="1395.85"/>
    <n v="1408.65"/>
    <n v="36846097"/>
    <n v="2016.13"/>
    <x v="21"/>
    <x v="0"/>
    <s v="Thu"/>
    <s v="Nov-1999"/>
    <s v="Expiry"/>
    <n v="12.800000000000182"/>
    <n v="9.1700397607194055E-3"/>
    <x v="0"/>
    <n v="13.700000000000045"/>
    <n v="9.8211405426718128E-3"/>
    <x v="1"/>
  </r>
  <r>
    <d v="1999-11-24T00:00:00"/>
    <n v="1376.5"/>
    <n v="1404.05"/>
    <n v="1376.5"/>
    <n v="1394.95"/>
    <n v="41974204"/>
    <n v="2161.16"/>
    <x v="21"/>
    <x v="0"/>
    <s v="Wed"/>
    <s v="Nov-1999"/>
    <s v=""/>
    <n v="18.450000000000045"/>
    <n v="1.3403559752996765E-2"/>
    <x v="2"/>
    <n v="19.700000000000045"/>
    <n v="1.4324668242137826E-2"/>
    <x v="0"/>
  </r>
  <r>
    <d v="1999-11-22T00:00:00"/>
    <n v="1362.4"/>
    <n v="1378.1"/>
    <n v="1358.2"/>
    <n v="1375.25"/>
    <n v="30071822"/>
    <n v="1383.15"/>
    <x v="21"/>
    <x v="0"/>
    <s v="Mon"/>
    <s v="Nov-1999"/>
    <s v=""/>
    <n v="12.849999999999909"/>
    <n v="9.4318849089840787E-3"/>
    <x v="0"/>
    <n v="13.400000000000091"/>
    <n v="9.8395564856629519E-3"/>
    <x v="1"/>
  </r>
  <r>
    <d v="1999-11-19T00:00:00"/>
    <n v="1365.25"/>
    <n v="1381.05"/>
    <n v="1360.05"/>
    <n v="1361.85"/>
    <n v="25393385"/>
    <n v="1138.1300000000001"/>
    <x v="21"/>
    <x v="0"/>
    <s v="Fri"/>
    <s v="Nov-1999"/>
    <s v=""/>
    <n v="-3.4000000000000909"/>
    <n v="-2.4903863761216562E-3"/>
    <x v="0"/>
    <n v="-2.4000000000000909"/>
    <n v="-1.7592083562397588E-3"/>
    <x v="1"/>
  </r>
  <r>
    <d v="1999-11-18T00:00:00"/>
    <n v="1353.4"/>
    <n v="1366.25"/>
    <n v="1342.25"/>
    <n v="1364.25"/>
    <n v="24289422"/>
    <n v="1283.6500000000001"/>
    <x v="21"/>
    <x v="0"/>
    <s v="Thu"/>
    <s v="Nov-1999"/>
    <s v="Expiry"/>
    <n v="10.849999999999909"/>
    <n v="8.0168464607654113E-3"/>
    <x v="0"/>
    <n v="12"/>
    <n v="8.8740987243483092E-3"/>
    <x v="1"/>
  </r>
  <r>
    <d v="1999-11-17T00:00:00"/>
    <n v="1367.65"/>
    <n v="1381.5"/>
    <n v="1352.25"/>
    <n v="1352.25"/>
    <n v="28939420"/>
    <n v="1289.97"/>
    <x v="21"/>
    <x v="0"/>
    <s v="Wed"/>
    <s v="Nov-1999"/>
    <s v=""/>
    <n v="-15.400000000000091"/>
    <n v="-1.1260190838299338E-2"/>
    <x v="2"/>
    <n v="-5.5"/>
    <n v="-4.0508193702817157E-3"/>
    <x v="1"/>
  </r>
  <r>
    <d v="1999-11-16T00:00:00"/>
    <n v="1362.3"/>
    <n v="1362.3"/>
    <n v="1351.4"/>
    <n v="1357.75"/>
    <n v="24934776"/>
    <n v="1103.24"/>
    <x v="21"/>
    <x v="0"/>
    <s v="Tue"/>
    <s v="Nov-1999"/>
    <s v=""/>
    <n v="-4.5499999999999545"/>
    <n v="-3.339939807678158E-3"/>
    <x v="0"/>
    <n v="-4.9500000000000455"/>
    <n v="-3.6324943127614626E-3"/>
    <x v="1"/>
  </r>
  <r>
    <d v="1999-11-15T00:00:00"/>
    <n v="1372.75"/>
    <n v="1381.1"/>
    <n v="1358.15"/>
    <n v="1362.7"/>
    <n v="21003729"/>
    <n v="1020.13"/>
    <x v="21"/>
    <x v="0"/>
    <s v="Mon"/>
    <s v="Nov-1999"/>
    <s v=""/>
    <n v="-10.049999999999955"/>
    <n v="-7.3210708431979271E-3"/>
    <x v="0"/>
    <n v="-10.849999999999909"/>
    <n v="-7.8992391976993263E-3"/>
    <x v="1"/>
  </r>
  <r>
    <d v="1999-11-12T00:00:00"/>
    <n v="1389.25"/>
    <n v="1389.4"/>
    <n v="1368.85"/>
    <n v="1373.55"/>
    <n v="24594677"/>
    <n v="1345.09"/>
    <x v="21"/>
    <x v="0"/>
    <s v="Fri"/>
    <s v="Nov-1999"/>
    <s v=""/>
    <n v="-15.700000000000045"/>
    <n v="-1.1301061723951806E-2"/>
    <x v="2"/>
    <n v="-16.049999999999955"/>
    <n v="-1.1550086355785806E-2"/>
    <x v="0"/>
  </r>
  <r>
    <d v="1999-11-11T00:00:00"/>
    <n v="1389.2"/>
    <n v="1402.7"/>
    <n v="1382.3"/>
    <n v="1389.6"/>
    <n v="36513793"/>
    <n v="2019.11"/>
    <x v="21"/>
    <x v="0"/>
    <s v="Thu"/>
    <s v="Nov-1999"/>
    <s v="Expiry"/>
    <n v="0.39999999999986358"/>
    <n v="2.8793550244735354E-4"/>
    <x v="0"/>
    <n v="0.5"/>
    <n v="3.5994528831617597E-4"/>
    <x v="1"/>
  </r>
  <r>
    <d v="1999-11-10T00:00:00"/>
    <n v="1371.6"/>
    <n v="1392.55"/>
    <n v="1371.6"/>
    <n v="1389.1"/>
    <n v="28087976"/>
    <n v="1462.51"/>
    <x v="21"/>
    <x v="0"/>
    <s v="Wed"/>
    <s v="Nov-1999"/>
    <s v=""/>
    <n v="17.5"/>
    <n v="1.2758821813939924E-2"/>
    <x v="2"/>
    <n v="17.899999999999864"/>
    <n v="1.3054259043173762E-2"/>
    <x v="0"/>
  </r>
  <r>
    <d v="1999-11-09T00:00:00"/>
    <n v="1370.5"/>
    <n v="1374.8"/>
    <n v="1345.25"/>
    <n v="1371.2"/>
    <n v="36465784"/>
    <n v="1677.06"/>
    <x v="21"/>
    <x v="0"/>
    <s v="Tue"/>
    <s v="Nov-1999"/>
    <s v=""/>
    <n v="0.70000000000004547"/>
    <n v="5.1076249543965371E-4"/>
    <x v="0"/>
    <n v="1.6000000000001364"/>
    <n v="1.1682242990655202E-3"/>
    <x v="1"/>
  </r>
  <r>
    <d v="1999-11-07T00:00:00"/>
    <n v="1364.7"/>
    <n v="1382.25"/>
    <n v="1364.7"/>
    <n v="1369.6"/>
    <n v="14703133"/>
    <n v="616.51"/>
    <x v="21"/>
    <x v="0"/>
    <s v="Sun"/>
    <s v="Nov-1999"/>
    <s v=""/>
    <n v="4.8999999999998636"/>
    <n v="3.5905327178133387E-3"/>
    <x v="0"/>
    <n v="5.0499999999999545"/>
    <n v="3.7008537613132204E-3"/>
    <x v="1"/>
  </r>
  <r>
    <d v="1999-11-05T00:00:00"/>
    <n v="1336.75"/>
    <n v="1369.65"/>
    <n v="1336.55"/>
    <n v="1364.55"/>
    <n v="42069165"/>
    <n v="1924.03"/>
    <x v="21"/>
    <x v="0"/>
    <s v="Fri"/>
    <s v="Nov-1999"/>
    <s v=""/>
    <n v="27.799999999999955"/>
    <n v="2.079670843463621E-2"/>
    <x v="1"/>
    <n v="27.75"/>
    <n v="2.0758527827648116E-2"/>
    <x v="2"/>
  </r>
  <r>
    <d v="1999-11-04T00:00:00"/>
    <n v="1326.85"/>
    <n v="1339.75"/>
    <n v="1313.6"/>
    <n v="1336.8"/>
    <n v="36095298"/>
    <n v="1733.76"/>
    <x v="21"/>
    <x v="0"/>
    <s v="Thu"/>
    <s v="Nov-1999"/>
    <s v="Expiry"/>
    <n v="9.9500000000000455"/>
    <n v="7.4989637110449911E-3"/>
    <x v="0"/>
    <n v="10.399999999999864"/>
    <n v="7.8407720144751687E-3"/>
    <x v="1"/>
  </r>
  <r>
    <d v="1999-11-03T00:00:00"/>
    <n v="1332.7"/>
    <n v="1353.55"/>
    <n v="1303.25"/>
    <n v="1326.4"/>
    <n v="51551841"/>
    <n v="1914.47"/>
    <x v="21"/>
    <x v="0"/>
    <s v="Wed"/>
    <s v="Nov-1999"/>
    <s v=""/>
    <n v="-6.2999999999999545"/>
    <n v="-4.7272454415847182E-3"/>
    <x v="0"/>
    <n v="-5.7999999999999545"/>
    <n v="-4.3537006455486825E-3"/>
    <x v="1"/>
  </r>
  <r>
    <d v="1999-11-02T00:00:00"/>
    <n v="1269.3"/>
    <n v="1335.6"/>
    <n v="1239.8"/>
    <n v="1332.2"/>
    <n v="49344614"/>
    <n v="1674.17"/>
    <x v="21"/>
    <x v="0"/>
    <s v="Tue"/>
    <s v="Nov-1999"/>
    <s v=""/>
    <n v="62.900000000000091"/>
    <n v="4.955487276451595E-2"/>
    <x v="4"/>
    <n v="62.200000000000045"/>
    <n v="4.8976377952755938E-2"/>
    <x v="5"/>
  </r>
  <r>
    <d v="1999-11-01T00:00:00"/>
    <n v="1325.9"/>
    <n v="1332.7"/>
    <n v="1260.8"/>
    <n v="1270"/>
    <n v="42509452"/>
    <n v="1495.38"/>
    <x v="21"/>
    <x v="0"/>
    <s v="Mon"/>
    <s v="Nov-1999"/>
    <s v=""/>
    <n v="-55.900000000000091"/>
    <n v="-4.2160042235462769E-2"/>
    <x v="4"/>
    <n v="-55.450000000000045"/>
    <n v="-4.1834848542004636E-2"/>
    <x v="5"/>
  </r>
  <r>
    <d v="1999-10-29T00:00:00"/>
    <n v="1367.9"/>
    <n v="1370.8"/>
    <n v="1296.7"/>
    <n v="1325.45"/>
    <n v="54898848"/>
    <n v="2077.62"/>
    <x v="21"/>
    <x v="1"/>
    <s v="Fri"/>
    <s v="Oct-1999"/>
    <s v=""/>
    <n v="-42.450000000000045"/>
    <n v="-3.1032970246363069E-2"/>
    <x v="3"/>
    <n v="-42.25"/>
    <n v="-3.0891277326899173E-2"/>
    <x v="3"/>
  </r>
  <r>
    <d v="1999-10-28T00:00:00"/>
    <n v="1411.2"/>
    <n v="1411.45"/>
    <n v="1361.05"/>
    <n v="1367.7"/>
    <n v="38435832"/>
    <n v="1511.24"/>
    <x v="21"/>
    <x v="1"/>
    <s v="Thu"/>
    <s v="Oct-1999"/>
    <s v="Expiry"/>
    <n v="-43.5"/>
    <n v="-3.0824829931972789E-2"/>
    <x v="3"/>
    <n v="-43.700000000000045"/>
    <n v="-3.096216522601675E-2"/>
    <x v="3"/>
  </r>
  <r>
    <d v="1999-10-27T00:00:00"/>
    <n v="1419.1"/>
    <n v="1440.7"/>
    <n v="1400.75"/>
    <n v="1411.4"/>
    <n v="46640392"/>
    <n v="1732.5"/>
    <x v="21"/>
    <x v="1"/>
    <s v="Wed"/>
    <s v="Oct-1999"/>
    <s v=""/>
    <n v="-7.6999999999998181"/>
    <n v="-5.4259742090055803E-3"/>
    <x v="0"/>
    <n v="-2.9499999999998181"/>
    <n v="-2.0857637784139839E-3"/>
    <x v="1"/>
  </r>
  <r>
    <d v="1999-10-26T00:00:00"/>
    <n v="1426.6"/>
    <n v="1431.5"/>
    <n v="1410.95"/>
    <n v="1414.35"/>
    <n v="43549612"/>
    <n v="1830.62"/>
    <x v="21"/>
    <x v="1"/>
    <s v="Tue"/>
    <s v="Oct-1999"/>
    <s v=""/>
    <n v="-12.25"/>
    <n v="-8.5868498527968597E-3"/>
    <x v="0"/>
    <n v="-11.850000000000136"/>
    <n v="-8.3087925957089723E-3"/>
    <x v="1"/>
  </r>
  <r>
    <d v="1999-10-25T00:00:00"/>
    <n v="1449.85"/>
    <n v="1457.2"/>
    <n v="1410.85"/>
    <n v="1426.2"/>
    <n v="50227435"/>
    <n v="1744.55"/>
    <x v="21"/>
    <x v="1"/>
    <s v="Mon"/>
    <s v="Oct-1999"/>
    <s v=""/>
    <n v="-23.649999999999864"/>
    <n v="-1.6312032279201204E-2"/>
    <x v="2"/>
    <n v="-23.599999999999909"/>
    <n v="-1.6278107325148235E-2"/>
    <x v="0"/>
  </r>
  <r>
    <d v="1999-10-23T00:00:00"/>
    <n v="1430.75"/>
    <n v="1451.85"/>
    <n v="1429.1"/>
    <n v="1449.8"/>
    <n v="13421359"/>
    <n v="414.05"/>
    <x v="21"/>
    <x v="1"/>
    <s v="Sat"/>
    <s v="Oct-1999"/>
    <s v=""/>
    <n v="19.049999999999955"/>
    <n v="1.3314695089987737E-2"/>
    <x v="2"/>
    <n v="19.549999999999955"/>
    <n v="1.366893899667887E-2"/>
    <x v="0"/>
  </r>
  <r>
    <d v="1999-10-22T00:00:00"/>
    <n v="1452.6"/>
    <n v="1452.6"/>
    <n v="1421.4"/>
    <n v="1430.25"/>
    <n v="47318625"/>
    <n v="1743.34"/>
    <x v="21"/>
    <x v="1"/>
    <s v="Fri"/>
    <s v="Oct-1999"/>
    <s v=""/>
    <n v="-22.349999999999909"/>
    <n v="-1.5386204047914024E-2"/>
    <x v="2"/>
    <n v="-23.099999999999909"/>
    <n v="-1.5894313138610734E-2"/>
    <x v="0"/>
  </r>
  <r>
    <d v="1999-10-21T00:00:00"/>
    <n v="1478"/>
    <n v="1496.45"/>
    <n v="1448.35"/>
    <n v="1453.35"/>
    <n v="57106864"/>
    <n v="2018.83"/>
    <x v="21"/>
    <x v="1"/>
    <s v="Thu"/>
    <s v="Oct-1999"/>
    <s v="Expiry"/>
    <n v="-24.650000000000091"/>
    <n v="-1.6677943166441198E-2"/>
    <x v="2"/>
    <n v="-24.300000000000182"/>
    <n v="-1.6445030961323846E-2"/>
    <x v="0"/>
  </r>
  <r>
    <d v="1999-10-20T00:00:00"/>
    <n v="1446.2"/>
    <n v="1498.7"/>
    <n v="1446.2"/>
    <n v="1477.65"/>
    <n v="56371669"/>
    <n v="2231.16"/>
    <x v="21"/>
    <x v="1"/>
    <s v="Wed"/>
    <s v="Oct-1999"/>
    <s v=""/>
    <n v="31.450000000000045"/>
    <n v="2.1746646383626084E-2"/>
    <x v="1"/>
    <n v="33.600000000000136"/>
    <n v="2.3267892385997808E-2"/>
    <x v="2"/>
  </r>
  <r>
    <d v="1999-10-18T00:00:00"/>
    <n v="1454.9"/>
    <n v="1461.45"/>
    <n v="1426.15"/>
    <n v="1444.05"/>
    <n v="48449171"/>
    <n v="2014.43"/>
    <x v="21"/>
    <x v="1"/>
    <s v="Mon"/>
    <s v="Oct-1999"/>
    <s v=""/>
    <n v="-10.850000000000136"/>
    <n v="-7.4575572204276137E-3"/>
    <x v="0"/>
    <n v="-10.5"/>
    <n v="-7.2187274414767452E-3"/>
    <x v="1"/>
  </r>
  <r>
    <d v="1999-10-15T00:00:00"/>
    <n v="1505.7"/>
    <n v="1512"/>
    <n v="1448.95"/>
    <n v="1454.55"/>
    <n v="33570666"/>
    <n v="1505.78"/>
    <x v="21"/>
    <x v="1"/>
    <s v="Fri"/>
    <s v="Oct-1999"/>
    <s v=""/>
    <n v="-51.150000000000091"/>
    <n v="-3.3970910539948253E-2"/>
    <x v="3"/>
    <n v="-50.650000000000091"/>
    <n v="-3.3650013287270852E-2"/>
    <x v="3"/>
  </r>
  <r>
    <d v="1999-10-14T00:00:00"/>
    <n v="1497.3"/>
    <n v="1522.85"/>
    <n v="1496.65"/>
    <n v="1505.2"/>
    <n v="40798761"/>
    <n v="1882.04"/>
    <x v="21"/>
    <x v="1"/>
    <s v="Thu"/>
    <s v="Oct-1999"/>
    <s v="Expiry"/>
    <n v="7.9000000000000909"/>
    <n v="5.2761637614373146E-3"/>
    <x v="0"/>
    <n v="8.9000000000000909"/>
    <n v="5.9480050791954099E-3"/>
    <x v="1"/>
  </r>
  <r>
    <d v="1999-10-13T00:00:00"/>
    <n v="1485.45"/>
    <n v="1510.5"/>
    <n v="1466"/>
    <n v="1496.3"/>
    <n v="61674546"/>
    <n v="2635.79"/>
    <x v="21"/>
    <x v="1"/>
    <s v="Wed"/>
    <s v="Oct-1999"/>
    <s v=""/>
    <n v="10.849999999999909"/>
    <n v="7.3041839173313867E-3"/>
    <x v="0"/>
    <n v="12.450000000000045"/>
    <n v="8.3903359503993309E-3"/>
    <x v="1"/>
  </r>
  <r>
    <d v="1999-10-12T00:00:00"/>
    <n v="1484.4"/>
    <n v="1493.15"/>
    <n v="1472.35"/>
    <n v="1483.85"/>
    <n v="55862923"/>
    <n v="2185.08"/>
    <x v="21"/>
    <x v="1"/>
    <s v="Tue"/>
    <s v="Oct-1999"/>
    <s v=""/>
    <n v="-0.5500000000001819"/>
    <n v="-3.7052007545148333E-4"/>
    <x v="0"/>
    <n v="-0.15000000000009095"/>
    <n v="-1.0107816711596425E-4"/>
    <x v="1"/>
  </r>
  <r>
    <d v="1999-10-11T00:00:00"/>
    <n v="1480.8"/>
    <n v="1504.55"/>
    <n v="1479.1"/>
    <n v="1484"/>
    <n v="50443446"/>
    <n v="2015.26"/>
    <x v="21"/>
    <x v="1"/>
    <s v="Mon"/>
    <s v="Oct-1999"/>
    <s v=""/>
    <n v="3.2000000000000455"/>
    <n v="2.1609940572663733E-3"/>
    <x v="0"/>
    <n v="4.75"/>
    <n v="3.2110866993408822E-3"/>
    <x v="1"/>
  </r>
  <r>
    <d v="1999-10-08T00:00:00"/>
    <n v="1470"/>
    <n v="1502.65"/>
    <n v="1462.75"/>
    <n v="1479.25"/>
    <n v="55103382"/>
    <n v="2332.11"/>
    <x v="21"/>
    <x v="1"/>
    <s v="Fri"/>
    <s v="Oct-1999"/>
    <s v=""/>
    <n v="9.25"/>
    <n v="6.2925170068027208E-3"/>
    <x v="0"/>
    <n v="9.5"/>
    <n v="6.4636843000510291E-3"/>
    <x v="1"/>
  </r>
  <r>
    <d v="1999-10-07T00:00:00"/>
    <n v="1394.35"/>
    <n v="1475.45"/>
    <n v="1394.35"/>
    <n v="1469.75"/>
    <n v="62423583"/>
    <n v="2457.1"/>
    <x v="21"/>
    <x v="1"/>
    <s v="Thu"/>
    <s v="Oct-1999"/>
    <s v="Expiry"/>
    <n v="75.400000000000091"/>
    <n v="5.4075375623050238E-2"/>
    <x v="6"/>
    <n v="77.049999999999955"/>
    <n v="5.5324190421483413E-2"/>
    <x v="4"/>
  </r>
  <r>
    <d v="1999-10-06T00:00:00"/>
    <n v="1377.65"/>
    <n v="1419.75"/>
    <n v="1377.15"/>
    <n v="1392.7"/>
    <n v="57096325"/>
    <n v="1820.82"/>
    <x v="21"/>
    <x v="1"/>
    <s v="Wed"/>
    <s v="Oct-1999"/>
    <s v=""/>
    <n v="15.049999999999955"/>
    <n v="1.0924400246797049E-2"/>
    <x v="2"/>
    <n v="14.549999999999955"/>
    <n v="1.0557631607589851E-2"/>
    <x v="0"/>
  </r>
  <r>
    <d v="1999-10-05T00:00:00"/>
    <n v="1372.4"/>
    <n v="1384.35"/>
    <n v="1358.95"/>
    <n v="1378.15"/>
    <n v="46223533"/>
    <n v="1776.48"/>
    <x v="21"/>
    <x v="1"/>
    <s v="Tue"/>
    <s v="Oct-1999"/>
    <s v=""/>
    <n v="5.75"/>
    <n v="4.1897406004080444E-3"/>
    <x v="0"/>
    <n v="5.8500000000001364"/>
    <n v="4.2629162719522969E-3"/>
    <x v="1"/>
  </r>
  <r>
    <d v="1999-10-04T00:00:00"/>
    <n v="1403.45"/>
    <n v="1406.35"/>
    <n v="1367.85"/>
    <n v="1372.3"/>
    <n v="39013018"/>
    <n v="1204.1500000000001"/>
    <x v="21"/>
    <x v="1"/>
    <s v="Mon"/>
    <s v="Oct-1999"/>
    <s v=""/>
    <n v="-31.150000000000091"/>
    <n v="-2.2195304428373003E-2"/>
    <x v="1"/>
    <n v="-30.900000000000091"/>
    <n v="-2.2021094640821044E-2"/>
    <x v="2"/>
  </r>
  <r>
    <d v="1999-10-01T00:00:00"/>
    <n v="1414.65"/>
    <n v="1419.1"/>
    <n v="1389.05"/>
    <n v="1403.2"/>
    <n v="49444898"/>
    <n v="1817.82"/>
    <x v="21"/>
    <x v="1"/>
    <s v="Fri"/>
    <s v="Oct-1999"/>
    <s v=""/>
    <n v="-11.450000000000045"/>
    <n v="-8.0938748100237122E-3"/>
    <x v="0"/>
    <n v="-9.8999999999998636"/>
    <n v="-7.0058736112093021E-3"/>
    <x v="1"/>
  </r>
  <r>
    <d v="1999-09-30T00:00:00"/>
    <n v="1415.55"/>
    <n v="1432.55"/>
    <n v="1409.55"/>
    <n v="1413.1"/>
    <n v="57209189"/>
    <n v="1898.11"/>
    <x v="21"/>
    <x v="2"/>
    <s v="Thu"/>
    <s v="Sep-1999"/>
    <s v="Expiry"/>
    <n v="-2.4500000000000455"/>
    <n v="-1.7307760234538134E-3"/>
    <x v="0"/>
    <n v="-2.2000000000000455"/>
    <n v="-1.5544407546103621E-3"/>
    <x v="1"/>
  </r>
  <r>
    <d v="1999-09-29T00:00:00"/>
    <n v="1380.7"/>
    <n v="1429.05"/>
    <n v="1380.3"/>
    <n v="1415.3"/>
    <n v="58492479"/>
    <n v="2001.35"/>
    <x v="21"/>
    <x v="2"/>
    <s v="Wed"/>
    <s v="Sep-1999"/>
    <s v=""/>
    <n v="34.599999999999909"/>
    <n v="2.5059752299558129E-2"/>
    <x v="1"/>
    <n v="36.149999999999864"/>
    <n v="2.6211797121415265E-2"/>
    <x v="2"/>
  </r>
  <r>
    <d v="1999-09-28T00:00:00"/>
    <n v="1389.25"/>
    <n v="1389.45"/>
    <n v="1363.45"/>
    <n v="1379.15"/>
    <n v="55042402"/>
    <n v="1774.81"/>
    <x v="21"/>
    <x v="2"/>
    <s v="Tue"/>
    <s v="Sep-1999"/>
    <s v=""/>
    <n v="-10.099999999999909"/>
    <n v="-7.270109771459355E-3"/>
    <x v="0"/>
    <n v="-10.349999999999909"/>
    <n v="-7.4487225620726225E-3"/>
    <x v="1"/>
  </r>
  <r>
    <d v="1999-09-27T00:00:00"/>
    <n v="1413.8"/>
    <n v="1427.15"/>
    <n v="1387.05"/>
    <n v="1389.5"/>
    <n v="46403334"/>
    <n v="1898.68"/>
    <x v="21"/>
    <x v="2"/>
    <s v="Mon"/>
    <s v="Sep-1999"/>
    <s v=""/>
    <n v="-24.299999999999955"/>
    <n v="-1.7187721035507111E-2"/>
    <x v="2"/>
    <n v="-22.75"/>
    <n v="-1.6109045848822799E-2"/>
    <x v="0"/>
  </r>
  <r>
    <d v="1999-09-24T00:00:00"/>
    <n v="1397.45"/>
    <n v="1427.75"/>
    <n v="1396.75"/>
    <n v="1412.25"/>
    <n v="53623795"/>
    <n v="1738.43"/>
    <x v="21"/>
    <x v="2"/>
    <s v="Fri"/>
    <s v="Sep-1999"/>
    <s v=""/>
    <n v="14.799999999999955"/>
    <n v="1.0590718809259689E-2"/>
    <x v="2"/>
    <n v="14.25"/>
    <n v="1.01931330472103E-2"/>
    <x v="0"/>
  </r>
  <r>
    <d v="1999-09-23T00:00:00"/>
    <n v="1387.95"/>
    <n v="1403.55"/>
    <n v="1387.45"/>
    <n v="1398"/>
    <n v="40007163"/>
    <n v="1765.16"/>
    <x v="21"/>
    <x v="2"/>
    <s v="Thu"/>
    <s v="Sep-1999"/>
    <s v="Expiry"/>
    <n v="10.049999999999955"/>
    <n v="7.2408948449151295E-3"/>
    <x v="0"/>
    <n v="11.549999999999955"/>
    <n v="8.3306285837931073E-3"/>
    <x v="1"/>
  </r>
  <r>
    <d v="1999-09-22T00:00:00"/>
    <n v="1350.7"/>
    <n v="1400"/>
    <n v="1350.7"/>
    <n v="1386.45"/>
    <n v="34759245"/>
    <n v="1590.61"/>
    <x v="21"/>
    <x v="2"/>
    <s v="Wed"/>
    <s v="Sep-1999"/>
    <s v=""/>
    <n v="35.75"/>
    <n v="2.6467757459095284E-2"/>
    <x v="1"/>
    <n v="35.850000000000136"/>
    <n v="2.6543758329631378E-2"/>
    <x v="2"/>
  </r>
  <r>
    <d v="1999-09-21T00:00:00"/>
    <n v="1358.45"/>
    <n v="1367.75"/>
    <n v="1348.6"/>
    <n v="1350.6"/>
    <n v="36609865"/>
    <n v="1386.43"/>
    <x v="21"/>
    <x v="2"/>
    <s v="Tue"/>
    <s v="Sep-1999"/>
    <s v=""/>
    <n v="-7.8500000000001364"/>
    <n v="-5.7786447789761391E-3"/>
    <x v="0"/>
    <n v="-7.25"/>
    <n v="-5.3393231947564167E-3"/>
    <x v="1"/>
  </r>
  <r>
    <d v="1999-09-20T00:00:00"/>
    <n v="1359.8"/>
    <n v="1379.05"/>
    <n v="1356.3"/>
    <n v="1357.85"/>
    <n v="30797034"/>
    <n v="1131.31"/>
    <x v="21"/>
    <x v="2"/>
    <s v="Mon"/>
    <s v="Sep-1999"/>
    <s v=""/>
    <n v="-1.9500000000000455"/>
    <n v="-1.4340344168260373E-3"/>
    <x v="0"/>
    <n v="-1.8500000000001364"/>
    <n v="-1.3605942487314381E-3"/>
    <x v="1"/>
  </r>
  <r>
    <d v="1999-09-17T00:00:00"/>
    <n v="1350.35"/>
    <n v="1364.05"/>
    <n v="1329.7"/>
    <n v="1359.7"/>
    <n v="34644812"/>
    <n v="1316.43"/>
    <x v="21"/>
    <x v="2"/>
    <s v="Fri"/>
    <s v="Sep-1999"/>
    <s v=""/>
    <n v="9.3500000000001364"/>
    <n v="6.9241307809087549E-3"/>
    <x v="0"/>
    <n v="8.5"/>
    <n v="6.2907045589105978E-3"/>
    <x v="1"/>
  </r>
  <r>
    <d v="1999-09-16T00:00:00"/>
    <n v="1374.45"/>
    <n v="1375.35"/>
    <n v="1347.3"/>
    <n v="1351.2"/>
    <n v="31300438"/>
    <n v="982.12"/>
    <x v="21"/>
    <x v="2"/>
    <s v="Thu"/>
    <s v="Sep-1999"/>
    <s v="Expiry"/>
    <n v="-23.25"/>
    <n v="-1.6915857251991705E-2"/>
    <x v="2"/>
    <n v="-23.5"/>
    <n v="-1.7094638830290245E-2"/>
    <x v="0"/>
  </r>
  <r>
    <d v="1999-09-15T00:00:00"/>
    <n v="1371"/>
    <n v="1392.35"/>
    <n v="1371"/>
    <n v="1374.7"/>
    <n v="35088892"/>
    <n v="1247.1400000000001"/>
    <x v="21"/>
    <x v="2"/>
    <s v="Wed"/>
    <s v="Sep-1999"/>
    <s v=""/>
    <n v="3.7000000000000455"/>
    <n v="2.6987600291758173E-3"/>
    <x v="0"/>
    <n v="4.1500000000000909"/>
    <n v="3.0279814672942184E-3"/>
    <x v="1"/>
  </r>
  <r>
    <d v="1999-09-14T00:00:00"/>
    <n v="1391.9"/>
    <n v="1397.45"/>
    <n v="1366.25"/>
    <n v="1370.55"/>
    <n v="43755495"/>
    <n v="1460.52"/>
    <x v="21"/>
    <x v="2"/>
    <s v="Tue"/>
    <s v="Sep-1999"/>
    <s v=""/>
    <n v="-21.350000000000136"/>
    <n v="-1.5338745599540293E-2"/>
    <x v="2"/>
    <n v="-20.549999999999955"/>
    <n v="-1.4772482208324316E-2"/>
    <x v="0"/>
  </r>
  <r>
    <d v="1999-09-10T00:00:00"/>
    <n v="1397.15"/>
    <n v="1398.6"/>
    <n v="1388.85"/>
    <n v="1391.1"/>
    <n v="40904408"/>
    <n v="1071.07"/>
    <x v="21"/>
    <x v="2"/>
    <s v="Fri"/>
    <s v="Sep-1999"/>
    <s v=""/>
    <n v="-6.0500000000001819"/>
    <n v="-4.3302437104106081E-3"/>
    <x v="0"/>
    <n v="-5.8000000000001819"/>
    <n v="-4.1520509700051413E-3"/>
    <x v="1"/>
  </r>
  <r>
    <d v="1999-09-09T00:00:00"/>
    <n v="1400.15"/>
    <n v="1402.25"/>
    <n v="1388.65"/>
    <n v="1396.9"/>
    <n v="41088137"/>
    <n v="1225.48"/>
    <x v="21"/>
    <x v="2"/>
    <s v="Thu"/>
    <s v="Sep-1999"/>
    <s v="Expiry"/>
    <n v="-3.25"/>
    <n v="-2.3211798735849731E-3"/>
    <x v="0"/>
    <n v="-2.5999999999999091"/>
    <n v="-1.8578063594140114E-3"/>
    <x v="1"/>
  </r>
  <r>
    <d v="1999-09-08T00:00:00"/>
    <n v="1385.55"/>
    <n v="1413.45"/>
    <n v="1385.55"/>
    <n v="1399.5"/>
    <n v="43965745"/>
    <n v="1387.43"/>
    <x v="21"/>
    <x v="2"/>
    <s v="Wed"/>
    <s v="Sep-1999"/>
    <s v=""/>
    <n v="13.950000000000045"/>
    <n v="1.0068203962325464E-2"/>
    <x v="2"/>
    <n v="16.25"/>
    <n v="1.1747695644315923E-2"/>
    <x v="0"/>
  </r>
  <r>
    <d v="1999-09-07T00:00:00"/>
    <n v="1391.2"/>
    <n v="1403.75"/>
    <n v="1378.95"/>
    <n v="1383.25"/>
    <n v="40411200"/>
    <n v="1205.32"/>
    <x v="21"/>
    <x v="2"/>
    <s v="Tue"/>
    <s v="Sep-1999"/>
    <s v=""/>
    <n v="-7.9500000000000455"/>
    <n v="-5.7144910868315449E-3"/>
    <x v="0"/>
    <n v="-6.9500000000000455"/>
    <n v="-4.9992806790390195E-3"/>
    <x v="1"/>
  </r>
  <r>
    <d v="1999-09-06T00:00:00"/>
    <n v="1375.45"/>
    <n v="1392.05"/>
    <n v="1372.5"/>
    <n v="1390.2"/>
    <n v="30638177"/>
    <n v="962.64"/>
    <x v="21"/>
    <x v="2"/>
    <s v="Mon"/>
    <s v="Sep-1999"/>
    <s v=""/>
    <n v="14.75"/>
    <n v="1.0723763132065869E-2"/>
    <x v="2"/>
    <n v="15.25"/>
    <n v="1.1091312411360413E-2"/>
    <x v="0"/>
  </r>
  <r>
    <d v="1999-09-03T00:00:00"/>
    <n v="1375.7"/>
    <n v="1384.25"/>
    <n v="1370.95"/>
    <n v="1374.95"/>
    <n v="31511260"/>
    <n v="1015.37"/>
    <x v="21"/>
    <x v="2"/>
    <s v="Fri"/>
    <s v="Sep-1999"/>
    <s v=""/>
    <n v="-0.75"/>
    <n v="-5.4517700079959291E-4"/>
    <x v="0"/>
    <n v="-0.89999999999986358"/>
    <n v="-6.5414107642538329E-4"/>
    <x v="1"/>
  </r>
  <r>
    <d v="1999-09-02T00:00:00"/>
    <n v="1410"/>
    <n v="1410"/>
    <n v="1372.5"/>
    <n v="1375.85"/>
    <n v="32966516"/>
    <n v="1017.32"/>
    <x v="21"/>
    <x v="2"/>
    <s v="Thu"/>
    <s v="Sep-1999"/>
    <s v="Expiry"/>
    <n v="-34.150000000000091"/>
    <n v="-2.4219858156028434E-2"/>
    <x v="1"/>
    <n v="-34.850000000000136"/>
    <n v="-2.4704047635925524E-2"/>
    <x v="2"/>
  </r>
  <r>
    <d v="1999-09-01T00:00:00"/>
    <n v="1412.05"/>
    <n v="1430.8"/>
    <n v="1397.7"/>
    <n v="1410.7"/>
    <n v="43993413"/>
    <n v="1396.77"/>
    <x v="21"/>
    <x v="2"/>
    <s v="Wed"/>
    <s v="Sep-1999"/>
    <s v=""/>
    <n v="-1.3499999999999091"/>
    <n v="-9.5605679685557105E-4"/>
    <x v="0"/>
    <n v="-1.2999999999999545"/>
    <n v="-9.2067988668552024E-4"/>
    <x v="1"/>
  </r>
  <r>
    <d v="1999-08-31T00:00:00"/>
    <n v="1422.65"/>
    <n v="1424.05"/>
    <n v="1409.55"/>
    <n v="1412"/>
    <n v="38972160"/>
    <n v="1153.01"/>
    <x v="21"/>
    <x v="3"/>
    <s v="Tue"/>
    <s v="Aug-1999"/>
    <s v=""/>
    <n v="-10.650000000000091"/>
    <n v="-7.4860295926616454E-3"/>
    <x v="0"/>
    <n v="-10.599999999999909"/>
    <n v="-7.4511457893996274E-3"/>
    <x v="1"/>
  </r>
  <r>
    <d v="1999-08-30T00:00:00"/>
    <n v="1417.8"/>
    <n v="1435.5"/>
    <n v="1417.8"/>
    <n v="1422.6"/>
    <n v="46989716"/>
    <n v="1407.53"/>
    <x v="21"/>
    <x v="3"/>
    <s v="Mon"/>
    <s v="Aug-1999"/>
    <s v=""/>
    <n v="4.7999999999999545"/>
    <n v="3.3855268726195194E-3"/>
    <x v="0"/>
    <n v="5.0999999999999091"/>
    <n v="3.5978835978835336E-3"/>
    <x v="1"/>
  </r>
  <r>
    <d v="1999-08-27T00:00:00"/>
    <n v="1402.6"/>
    <n v="1425.2"/>
    <n v="1402.6"/>
    <n v="1417.5"/>
    <n v="36606510"/>
    <n v="1264.05"/>
    <x v="21"/>
    <x v="3"/>
    <s v="Fri"/>
    <s v="Aug-1999"/>
    <s v=""/>
    <n v="14.900000000000091"/>
    <n v="1.0623128475688073E-2"/>
    <x v="2"/>
    <n v="15"/>
    <n v="1.06951871657754E-2"/>
    <x v="0"/>
  </r>
  <r>
    <d v="1999-08-26T00:00:00"/>
    <n v="1371.9"/>
    <n v="1408.15"/>
    <n v="1371.9"/>
    <n v="1402.5"/>
    <n v="38217896"/>
    <n v="1280.06"/>
    <x v="21"/>
    <x v="3"/>
    <s v="Thu"/>
    <s v="Aug-1999"/>
    <s v="Expiry"/>
    <n v="30.599999999999909"/>
    <n v="2.230483271375458E-2"/>
    <x v="1"/>
    <n v="30.849999999999909"/>
    <n v="2.249116028141283E-2"/>
    <x v="2"/>
  </r>
  <r>
    <d v="1999-08-25T00:00:00"/>
    <n v="1383.45"/>
    <n v="1414"/>
    <n v="1341.35"/>
    <n v="1371.65"/>
    <n v="50299041"/>
    <n v="1399.1"/>
    <x v="21"/>
    <x v="3"/>
    <s v="Wed"/>
    <s v="Aug-1999"/>
    <s v=""/>
    <n v="-11.799999999999955"/>
    <n v="-8.5294011348440169E-3"/>
    <x v="0"/>
    <n v="-11"/>
    <n v="-7.9557371713738102E-3"/>
    <x v="1"/>
  </r>
  <r>
    <d v="1999-08-24T00:00:00"/>
    <n v="1370.05"/>
    <n v="1385.6"/>
    <n v="1369.9"/>
    <n v="1382.65"/>
    <n v="45408456"/>
    <n v="1331.07"/>
    <x v="21"/>
    <x v="3"/>
    <s v="Tue"/>
    <s v="Aug-1999"/>
    <s v=""/>
    <n v="12.600000000000136"/>
    <n v="9.1967446443561446E-3"/>
    <x v="0"/>
    <n v="12.950000000000045"/>
    <n v="9.4546251003869795E-3"/>
    <x v="1"/>
  </r>
  <r>
    <d v="1999-08-23T00:00:00"/>
    <n v="1347.75"/>
    <n v="1375.95"/>
    <n v="1347.75"/>
    <n v="1369.7"/>
    <n v="46431149"/>
    <n v="1252.07"/>
    <x v="21"/>
    <x v="3"/>
    <s v="Mon"/>
    <s v="Aug-1999"/>
    <s v=""/>
    <n v="21.950000000000045"/>
    <n v="1.6286403264700461E-2"/>
    <x v="2"/>
    <n v="22.400000000000091"/>
    <n v="1.6625844281154972E-2"/>
    <x v="0"/>
  </r>
  <r>
    <d v="1999-08-20T00:00:00"/>
    <n v="1345.6"/>
    <n v="1350.3"/>
    <n v="1332.4"/>
    <n v="1347.3"/>
    <n v="28902521"/>
    <n v="955.67"/>
    <x v="21"/>
    <x v="3"/>
    <s v="Fri"/>
    <s v="Aug-1999"/>
    <s v=""/>
    <n v="1.7000000000000455"/>
    <n v="1.2633769322235773E-3"/>
    <x v="0"/>
    <n v="2.2999999999999545"/>
    <n v="1.7100371747211557E-3"/>
    <x v="1"/>
  </r>
  <r>
    <d v="1999-08-19T00:00:00"/>
    <n v="1363.5"/>
    <n v="1375.45"/>
    <n v="1341.55"/>
    <n v="1345"/>
    <n v="43346181"/>
    <n v="1288.1400000000001"/>
    <x v="21"/>
    <x v="3"/>
    <s v="Thu"/>
    <s v="Aug-1999"/>
    <s v="Expiry"/>
    <n v="-18.5"/>
    <n v="-1.3568023469013568E-2"/>
    <x v="2"/>
    <n v="-18.349999999999909"/>
    <n v="-1.3459493160230249E-2"/>
    <x v="0"/>
  </r>
  <r>
    <d v="1999-08-18T00:00:00"/>
    <n v="1326"/>
    <n v="1371.9"/>
    <n v="1326"/>
    <n v="1363.35"/>
    <n v="46823761"/>
    <n v="1444.92"/>
    <x v="21"/>
    <x v="3"/>
    <s v="Wed"/>
    <s v="Aug-1999"/>
    <s v=""/>
    <n v="37.349999999999909"/>
    <n v="2.8167420814479569E-2"/>
    <x v="1"/>
    <n v="40.649999999999864"/>
    <n v="3.073259242458597E-2"/>
    <x v="3"/>
  </r>
  <r>
    <d v="1999-08-17T00:00:00"/>
    <n v="1310.3"/>
    <n v="1327.9"/>
    <n v="1310.3"/>
    <n v="1322.7"/>
    <n v="34956222"/>
    <n v="1097.96"/>
    <x v="21"/>
    <x v="3"/>
    <s v="Tue"/>
    <s v="Aug-1999"/>
    <s v=""/>
    <n v="12.400000000000091"/>
    <n v="9.4634816454247823E-3"/>
    <x v="0"/>
    <n v="12.799999999999955"/>
    <n v="9.7717383006335999E-3"/>
    <x v="1"/>
  </r>
  <r>
    <d v="1999-08-16T00:00:00"/>
    <n v="1292.3499999999999"/>
    <n v="1314.15"/>
    <n v="1292.3499999999999"/>
    <n v="1309.9000000000001"/>
    <n v="34650361"/>
    <n v="936.84"/>
    <x v="21"/>
    <x v="3"/>
    <s v="Mon"/>
    <s v="Aug-1999"/>
    <s v=""/>
    <n v="17.550000000000182"/>
    <n v="1.3579912562386493E-2"/>
    <x v="2"/>
    <n v="18.050000000000182"/>
    <n v="1.3972210395943943E-2"/>
    <x v="0"/>
  </r>
  <r>
    <d v="1999-08-13T00:00:00"/>
    <n v="1309.7"/>
    <n v="1317.1"/>
    <n v="1290.3"/>
    <n v="1291.8499999999999"/>
    <n v="26029321"/>
    <n v="829.86"/>
    <x v="21"/>
    <x v="3"/>
    <s v="Fri"/>
    <s v="Aug-1999"/>
    <s v=""/>
    <n v="-17.850000000000136"/>
    <n v="-1.3629075360769745E-2"/>
    <x v="2"/>
    <n v="-17.650000000000091"/>
    <n v="-1.3478426880488805E-2"/>
    <x v="0"/>
  </r>
  <r>
    <d v="1999-08-12T00:00:00"/>
    <n v="1315.9"/>
    <n v="1321.55"/>
    <n v="1308.05"/>
    <n v="1309.5"/>
    <n v="27260405"/>
    <n v="962.44"/>
    <x v="21"/>
    <x v="3"/>
    <s v="Thu"/>
    <s v="Aug-1999"/>
    <s v="Expiry"/>
    <n v="-6.4000000000000909"/>
    <n v="-4.8635914583175701E-3"/>
    <x v="0"/>
    <n v="-5.7999999999999545"/>
    <n v="-4.409640386223641E-3"/>
    <x v="1"/>
  </r>
  <r>
    <d v="1999-08-11T00:00:00"/>
    <n v="1308.75"/>
    <n v="1328.2"/>
    <n v="1295.2"/>
    <n v="1315.3"/>
    <n v="34507359"/>
    <n v="1176.52"/>
    <x v="21"/>
    <x v="3"/>
    <s v="Wed"/>
    <s v="Aug-1999"/>
    <s v=""/>
    <n v="6.5499999999999545"/>
    <n v="5.0047755491881216E-3"/>
    <x v="0"/>
    <n v="5.5499999999999545"/>
    <n v="4.2374498950180986E-3"/>
    <x v="1"/>
  </r>
  <r>
    <d v="1999-08-10T00:00:00"/>
    <n v="1328.15"/>
    <n v="1328.4"/>
    <n v="1305.8499999999999"/>
    <n v="1309.75"/>
    <n v="33652918"/>
    <n v="1136.95"/>
    <x v="21"/>
    <x v="3"/>
    <s v="Tue"/>
    <s v="Aug-1999"/>
    <s v=""/>
    <n v="-18.400000000000091"/>
    <n v="-1.385385686857666E-2"/>
    <x v="2"/>
    <n v="-18"/>
    <n v="-1.3556768970062135E-2"/>
    <x v="0"/>
  </r>
  <r>
    <d v="1999-08-09T00:00:00"/>
    <n v="1316.9"/>
    <n v="1332.9"/>
    <n v="1312.8"/>
    <n v="1327.75"/>
    <n v="37619856"/>
    <n v="1158.69"/>
    <x v="21"/>
    <x v="3"/>
    <s v="Mon"/>
    <s v="Aug-1999"/>
    <s v=""/>
    <n v="10.849999999999909"/>
    <n v="8.2390462449691768E-3"/>
    <x v="0"/>
    <n v="10.950000000000045"/>
    <n v="8.3156136087485163E-3"/>
    <x v="1"/>
  </r>
  <r>
    <d v="1999-08-06T00:00:00"/>
    <n v="1323.15"/>
    <n v="1326"/>
    <n v="1315.15"/>
    <n v="1316.8"/>
    <n v="30085971"/>
    <n v="971.51"/>
    <x v="21"/>
    <x v="3"/>
    <s v="Fri"/>
    <s v="Aug-1999"/>
    <s v=""/>
    <n v="-6.3500000000001364"/>
    <n v="-4.7991535351246161E-3"/>
    <x v="0"/>
    <n v="-6.5"/>
    <n v="-4.9119625179475553E-3"/>
    <x v="1"/>
  </r>
  <r>
    <d v="1999-08-05T00:00:00"/>
    <n v="1326.75"/>
    <n v="1345.85"/>
    <n v="1317.5"/>
    <n v="1323.3"/>
    <n v="33019385"/>
    <n v="1113.72"/>
    <x v="21"/>
    <x v="3"/>
    <s v="Thu"/>
    <s v="Aug-1999"/>
    <s v="Expiry"/>
    <n v="-3.4500000000000455"/>
    <n v="-2.600339174674992E-3"/>
    <x v="0"/>
    <n v="-3.1000000000001364"/>
    <n v="-2.3371531966225392E-3"/>
    <x v="1"/>
  </r>
  <r>
    <d v="1999-08-04T00:00:00"/>
    <n v="1285.9000000000001"/>
    <n v="1329.3"/>
    <n v="1285.9000000000001"/>
    <n v="1326.4"/>
    <n v="43239315"/>
    <n v="1307.71"/>
    <x v="21"/>
    <x v="3"/>
    <s v="Wed"/>
    <s v="Aug-1999"/>
    <s v=""/>
    <n v="40.5"/>
    <n v="3.1495450657127298E-2"/>
    <x v="3"/>
    <n v="41.350000000000136"/>
    <n v="3.2177736274853229E-2"/>
    <x v="3"/>
  </r>
  <r>
    <d v="1999-08-03T00:00:00"/>
    <n v="1289.2"/>
    <n v="1290.8"/>
    <n v="1277.8499999999999"/>
    <n v="1285.05"/>
    <n v="39013261"/>
    <n v="1190.0999999999999"/>
    <x v="21"/>
    <x v="3"/>
    <s v="Tue"/>
    <s v="Aug-1999"/>
    <s v=""/>
    <n v="-4.1500000000000909"/>
    <n v="-3.2190505739994497E-3"/>
    <x v="0"/>
    <n v="-4.5499999999999545"/>
    <n v="-3.5282258064515777E-3"/>
    <x v="1"/>
  </r>
  <r>
    <d v="1999-08-02T00:00:00"/>
    <n v="1309.8499999999999"/>
    <n v="1310.8"/>
    <n v="1282.8499999999999"/>
    <n v="1289.5999999999999"/>
    <n v="25884347"/>
    <n v="847.15"/>
    <x v="21"/>
    <x v="3"/>
    <s v="Mon"/>
    <s v="Aug-1999"/>
    <s v=""/>
    <n v="-20.25"/>
    <n v="-1.5459785471618888E-2"/>
    <x v="2"/>
    <n v="-20.550000000000182"/>
    <n v="-1.568522688241818E-2"/>
    <x v="0"/>
  </r>
  <r>
    <d v="1999-07-30T00:00:00"/>
    <n v="1325.55"/>
    <n v="1325.55"/>
    <n v="1302.5"/>
    <n v="1310.1500000000001"/>
    <n v="34290200"/>
    <n v="1005.93"/>
    <x v="21"/>
    <x v="4"/>
    <s v="Fri"/>
    <s v="Jul-1999"/>
    <s v=""/>
    <n v="-15.399999999999864"/>
    <n v="-1.1617819018520511E-2"/>
    <x v="2"/>
    <n v="-15.549999999999955"/>
    <n v="-1.1729652259183793E-2"/>
    <x v="0"/>
  </r>
  <r>
    <d v="1999-07-29T00:00:00"/>
    <n v="1320.75"/>
    <n v="1329.75"/>
    <n v="1312.55"/>
    <n v="1325.7"/>
    <n v="46817455"/>
    <n v="1479.89"/>
    <x v="21"/>
    <x v="4"/>
    <s v="Thu"/>
    <s v="Jul-1999"/>
    <s v="Expiry"/>
    <n v="4.9500000000000455"/>
    <n v="3.7478705281090634E-3"/>
    <x v="0"/>
    <n v="5.6000000000001364"/>
    <n v="4.2421028709947253E-3"/>
    <x v="1"/>
  </r>
  <r>
    <d v="1999-07-28T00:00:00"/>
    <n v="1309.75"/>
    <n v="1337"/>
    <n v="1309.75"/>
    <n v="1320.1"/>
    <n v="40245151"/>
    <n v="1306.98"/>
    <x v="21"/>
    <x v="4"/>
    <s v="Wed"/>
    <s v="Jul-1999"/>
    <s v=""/>
    <n v="10.349999999999909"/>
    <n v="7.9022714258445582E-3"/>
    <x v="0"/>
    <n v="10.25"/>
    <n v="7.8253235103256102E-3"/>
    <x v="1"/>
  </r>
  <r>
    <d v="1999-07-27T00:00:00"/>
    <n v="1325.4"/>
    <n v="1327"/>
    <n v="1304.4000000000001"/>
    <n v="1309.8499999999999"/>
    <n v="40019741"/>
    <n v="1246.24"/>
    <x v="21"/>
    <x v="4"/>
    <s v="Tue"/>
    <s v="Jul-1999"/>
    <s v=""/>
    <n v="-15.550000000000182"/>
    <n v="-1.1732307228006776E-2"/>
    <x v="2"/>
    <n v="-16.300000000000182"/>
    <n v="-1.2291218942050432E-2"/>
    <x v="0"/>
  </r>
  <r>
    <d v="1999-07-26T00:00:00"/>
    <n v="1342.6"/>
    <n v="1342.6"/>
    <n v="1314.8"/>
    <n v="1326.15"/>
    <n v="30647841"/>
    <n v="1014.52"/>
    <x v="21"/>
    <x v="4"/>
    <s v="Mon"/>
    <s v="Jul-1999"/>
    <s v=""/>
    <n v="-16.449999999999818"/>
    <n v="-1.2252346193951899E-2"/>
    <x v="2"/>
    <n v="-16.799999999999955"/>
    <n v="-1.2509773260359621E-2"/>
    <x v="0"/>
  </r>
  <r>
    <d v="1999-07-23T00:00:00"/>
    <n v="1350"/>
    <n v="1367.3"/>
    <n v="1339.6"/>
    <n v="1342.95"/>
    <n v="38453827"/>
    <n v="1289.93"/>
    <x v="21"/>
    <x v="4"/>
    <s v="Fri"/>
    <s v="Jul-1999"/>
    <s v=""/>
    <n v="-7.0499999999999545"/>
    <n v="-5.2222222222221889E-3"/>
    <x v="0"/>
    <n v="-6.25"/>
    <n v="-4.6323747405870143E-3"/>
    <x v="1"/>
  </r>
  <r>
    <d v="1999-07-22T00:00:00"/>
    <n v="1339.05"/>
    <n v="1358.25"/>
    <n v="1337.55"/>
    <n v="1349.2"/>
    <n v="43138275"/>
    <n v="1549.44"/>
    <x v="21"/>
    <x v="4"/>
    <s v="Thu"/>
    <s v="Jul-1999"/>
    <s v="Expiry"/>
    <n v="10.150000000000091"/>
    <n v="7.580000746798171E-3"/>
    <x v="0"/>
    <n v="9.0499999999999545"/>
    <n v="6.7529754131999808E-3"/>
    <x v="1"/>
  </r>
  <r>
    <d v="1999-07-21T00:00:00"/>
    <n v="1314.8"/>
    <n v="1346.65"/>
    <n v="1302.8"/>
    <n v="1340.15"/>
    <n v="40166722"/>
    <n v="1407.49"/>
    <x v="21"/>
    <x v="4"/>
    <s v="Wed"/>
    <s v="Jul-1999"/>
    <s v=""/>
    <n v="25.350000000000136"/>
    <n v="1.9280498935199373E-2"/>
    <x v="2"/>
    <n v="25.450000000000045"/>
    <n v="1.9358028447554611E-2"/>
    <x v="0"/>
  </r>
  <r>
    <d v="1999-07-20T00:00:00"/>
    <n v="1349.6"/>
    <n v="1350.35"/>
    <n v="1310.85"/>
    <n v="1314.7"/>
    <n v="50203194"/>
    <n v="1530.66"/>
    <x v="21"/>
    <x v="4"/>
    <s v="Tue"/>
    <s v="Jul-1999"/>
    <s v=""/>
    <n v="-34.899999999999864"/>
    <n v="-2.585951393005325E-2"/>
    <x v="1"/>
    <n v="-34.899999999999864"/>
    <n v="-2.585951393005325E-2"/>
    <x v="2"/>
  </r>
  <r>
    <d v="1999-07-19T00:00:00"/>
    <n v="1325.35"/>
    <n v="1357.85"/>
    <n v="1325.35"/>
    <n v="1349.6"/>
    <n v="47690607"/>
    <n v="1430.62"/>
    <x v="21"/>
    <x v="4"/>
    <s v="Mon"/>
    <s v="Jul-1999"/>
    <s v=""/>
    <n v="24.25"/>
    <n v="1.829705360848078E-2"/>
    <x v="2"/>
    <n v="25.349999999999909"/>
    <n v="1.9142911081744315E-2"/>
    <x v="0"/>
  </r>
  <r>
    <d v="1999-07-16T00:00:00"/>
    <n v="1318.3"/>
    <n v="1331.75"/>
    <n v="1312.3"/>
    <n v="1324.25"/>
    <n v="47853260"/>
    <n v="1346.08"/>
    <x v="21"/>
    <x v="4"/>
    <s v="Fri"/>
    <s v="Jul-1999"/>
    <s v=""/>
    <n v="5.9500000000000455"/>
    <n v="4.5133884548282221E-3"/>
    <x v="0"/>
    <n v="6.5499999999999545"/>
    <n v="4.9707824239204326E-3"/>
    <x v="1"/>
  </r>
  <r>
    <d v="1999-07-15T00:00:00"/>
    <n v="1335.55"/>
    <n v="1367.95"/>
    <n v="1310.45"/>
    <n v="1317.7"/>
    <n v="71343991"/>
    <n v="2008.33"/>
    <x v="21"/>
    <x v="4"/>
    <s v="Thu"/>
    <s v="Jul-1999"/>
    <s v="Expiry"/>
    <n v="-17.849999999999909"/>
    <n v="-1.336528022163147E-2"/>
    <x v="2"/>
    <n v="-17.450000000000045"/>
    <n v="-1.3069692543908957E-2"/>
    <x v="0"/>
  </r>
  <r>
    <d v="1999-07-14T00:00:00"/>
    <n v="1322.9"/>
    <n v="1341.1"/>
    <n v="1306.2"/>
    <n v="1335.15"/>
    <n v="62491537"/>
    <n v="1624.72"/>
    <x v="21"/>
    <x v="4"/>
    <s v="Wed"/>
    <s v="Jul-1999"/>
    <s v=""/>
    <n v="12.25"/>
    <n v="9.2599591805881017E-3"/>
    <x v="0"/>
    <n v="13.700000000000045"/>
    <n v="1.036739944757656E-2"/>
    <x v="0"/>
  </r>
  <r>
    <d v="1999-07-13T00:00:00"/>
    <n v="1315.75"/>
    <n v="1338.15"/>
    <n v="1315.75"/>
    <n v="1321.45"/>
    <n v="69956411"/>
    <n v="1866.99"/>
    <x v="21"/>
    <x v="4"/>
    <s v="Tue"/>
    <s v="Jul-1999"/>
    <s v=""/>
    <n v="5.7000000000000455"/>
    <n v="4.3321299638989516E-3"/>
    <x v="0"/>
    <n v="6.1000000000001364"/>
    <n v="4.6375489413465138E-3"/>
    <x v="1"/>
  </r>
  <r>
    <d v="1999-07-12T00:00:00"/>
    <n v="1254.0999999999999"/>
    <n v="1318.05"/>
    <n v="1254.0999999999999"/>
    <n v="1315.35"/>
    <n v="66689438"/>
    <n v="1963.76"/>
    <x v="21"/>
    <x v="4"/>
    <s v="Mon"/>
    <s v="Jul-1999"/>
    <s v=""/>
    <n v="61.25"/>
    <n v="4.8839805438162832E-2"/>
    <x v="4"/>
    <n v="61.349999999999909"/>
    <n v="4.892344497607648E-2"/>
    <x v="5"/>
  </r>
  <r>
    <d v="1999-07-09T00:00:00"/>
    <n v="1244.4000000000001"/>
    <n v="1260.7"/>
    <n v="1244.4000000000001"/>
    <n v="1254"/>
    <n v="65222034"/>
    <n v="1714.82"/>
    <x v="21"/>
    <x v="4"/>
    <s v="Fri"/>
    <s v="Jul-1999"/>
    <s v=""/>
    <n v="9.5999999999999091"/>
    <n v="7.714561234329724E-3"/>
    <x v="0"/>
    <n v="9.9500000000000455"/>
    <n v="7.9980708170893818E-3"/>
    <x v="1"/>
  </r>
  <r>
    <d v="1999-07-08T00:00:00"/>
    <n v="1243.9000000000001"/>
    <n v="1251.1500000000001"/>
    <n v="1238.4000000000001"/>
    <n v="1244.05"/>
    <n v="56923181"/>
    <n v="1495.59"/>
    <x v="21"/>
    <x v="4"/>
    <s v="Thu"/>
    <s v="Jul-1999"/>
    <s v="Expiry"/>
    <n v="0.14999999999986358"/>
    <n v="1.2058847174199177E-4"/>
    <x v="0"/>
    <n v="0.34999999999990905"/>
    <n v="2.814183484762475E-4"/>
    <x v="1"/>
  </r>
  <r>
    <d v="1999-07-07T00:00:00"/>
    <n v="1241.6500000000001"/>
    <n v="1255.75"/>
    <n v="1238.1500000000001"/>
    <n v="1243.7"/>
    <n v="59196355"/>
    <n v="1607.53"/>
    <x v="21"/>
    <x v="4"/>
    <s v="Wed"/>
    <s v="Jul-1999"/>
    <s v=""/>
    <n v="2.0499999999999545"/>
    <n v="1.65102887287074E-3"/>
    <x v="0"/>
    <n v="2.4500000000000455"/>
    <n v="1.9738167170191704E-3"/>
    <x v="1"/>
  </r>
  <r>
    <d v="1999-07-06T00:00:00"/>
    <n v="1230.3"/>
    <n v="1246.4000000000001"/>
    <n v="1230.3"/>
    <n v="1241.25"/>
    <n v="46084967"/>
    <n v="1179.48"/>
    <x v="21"/>
    <x v="4"/>
    <s v="Tue"/>
    <s v="Jul-1999"/>
    <s v=""/>
    <n v="10.950000000000045"/>
    <n v="8.9002682272616811E-3"/>
    <x v="0"/>
    <n v="11"/>
    <n v="8.9412720991668363E-3"/>
    <x v="1"/>
  </r>
  <r>
    <d v="1999-07-05T00:00:00"/>
    <n v="1197.95"/>
    <n v="1232.4000000000001"/>
    <n v="1197.95"/>
    <n v="1230.25"/>
    <n v="55952520"/>
    <n v="1455.57"/>
    <x v="21"/>
    <x v="4"/>
    <s v="Mon"/>
    <s v="Jul-1999"/>
    <s v=""/>
    <n v="32.299999999999955"/>
    <n v="2.6962727993655788E-2"/>
    <x v="1"/>
    <n v="32.400000000000091"/>
    <n v="2.704846182744091E-2"/>
    <x v="2"/>
  </r>
  <r>
    <d v="1999-07-02T00:00:00"/>
    <n v="1183.6500000000001"/>
    <n v="1204.1500000000001"/>
    <n v="1183.6500000000001"/>
    <n v="1197.8499999999999"/>
    <n v="51739331"/>
    <n v="1221.3399999999999"/>
    <x v="21"/>
    <x v="4"/>
    <s v="Fri"/>
    <s v="Jul-1999"/>
    <s v=""/>
    <n v="14.199999999999818"/>
    <n v="1.1996789591517608E-2"/>
    <x v="2"/>
    <n v="14.649999999999864"/>
    <n v="1.2381676808654381E-2"/>
    <x v="0"/>
  </r>
  <r>
    <d v="1999-07-01T00:00:00"/>
    <n v="1187.8499999999999"/>
    <n v="1197"/>
    <n v="1179.3"/>
    <n v="1183.2"/>
    <n v="36948339"/>
    <n v="939.15"/>
    <x v="21"/>
    <x v="4"/>
    <s v="Thu"/>
    <s v="Jul-1999"/>
    <s v="Expiry"/>
    <n v="-4.6499999999998636"/>
    <n v="-3.9146356863239166E-3"/>
    <x v="0"/>
    <n v="-4.5"/>
    <n v="-3.7888355645364991E-3"/>
    <x v="1"/>
  </r>
  <r>
    <d v="1999-06-30T00:00:00"/>
    <n v="1191.45"/>
    <n v="1193.9000000000001"/>
    <n v="1179.6500000000001"/>
    <n v="1187.7"/>
    <n v="31863604"/>
    <n v="760.84"/>
    <x v="21"/>
    <x v="5"/>
    <s v="Wed"/>
    <s v="Jun-1999"/>
    <s v=""/>
    <n v="-3.75"/>
    <n v="-3.1474254060178774E-3"/>
    <x v="0"/>
    <n v="-3.5999999999999091"/>
    <n v="-3.0219088390832779E-3"/>
    <x v="1"/>
  </r>
  <r>
    <d v="1999-06-29T00:00:00"/>
    <n v="1192.2"/>
    <n v="1198.7"/>
    <n v="1185.3"/>
    <n v="1191.3"/>
    <n v="36787438"/>
    <n v="916.26"/>
    <x v="21"/>
    <x v="5"/>
    <s v="Tue"/>
    <s v="Jun-1999"/>
    <s v=""/>
    <n v="-0.90000000000009095"/>
    <n v="-7.549068948163823E-4"/>
    <x v="0"/>
    <n v="-0.90000000000009095"/>
    <n v="-7.549068948163823E-4"/>
    <x v="1"/>
  </r>
  <r>
    <d v="1999-06-28T00:00:00"/>
    <n v="1177.05"/>
    <n v="1194.9000000000001"/>
    <n v="1177.05"/>
    <n v="1192.2"/>
    <n v="31130006"/>
    <n v="746.51"/>
    <x v="21"/>
    <x v="5"/>
    <s v="Mon"/>
    <s v="Jun-1999"/>
    <s v=""/>
    <n v="15.150000000000091"/>
    <n v="1.2871160953230612E-2"/>
    <x v="2"/>
    <n v="15.200000000000045"/>
    <n v="1.2914188615123234E-2"/>
    <x v="0"/>
  </r>
  <r>
    <d v="1999-06-25T00:00:00"/>
    <n v="1181.5999999999999"/>
    <n v="1197"/>
    <n v="1174.2"/>
    <n v="1177"/>
    <n v="44870959"/>
    <n v="1105.81"/>
    <x v="21"/>
    <x v="5"/>
    <s v="Fri"/>
    <s v="Jun-1999"/>
    <s v=""/>
    <n v="-4.5999999999999091"/>
    <n v="-3.8930264048746693E-3"/>
    <x v="0"/>
    <n v="-4.2999999999999545"/>
    <n v="-3.6400575637009691E-3"/>
    <x v="1"/>
  </r>
  <r>
    <d v="1999-06-24T00:00:00"/>
    <n v="1192.55"/>
    <n v="1193.0999999999999"/>
    <n v="1171.3"/>
    <n v="1181.3"/>
    <n v="42199588"/>
    <n v="1096.21"/>
    <x v="21"/>
    <x v="5"/>
    <s v="Thu"/>
    <s v="Jun-1999"/>
    <s v="Expiry"/>
    <n v="-11.25"/>
    <n v="-9.4335667267619813E-3"/>
    <x v="0"/>
    <n v="-11.850000000000136"/>
    <n v="-9.9316934165864599E-3"/>
    <x v="1"/>
  </r>
  <r>
    <d v="1999-06-23T00:00:00"/>
    <n v="1215.95"/>
    <n v="1228.55"/>
    <n v="1188.6500000000001"/>
    <n v="1193.1500000000001"/>
    <n v="51125370"/>
    <n v="1460.78"/>
    <x v="21"/>
    <x v="5"/>
    <s v="Wed"/>
    <s v="Jun-1999"/>
    <s v=""/>
    <n v="-22.799999999999955"/>
    <n v="-1.8750771002097089E-2"/>
    <x v="2"/>
    <n v="-21.149999999999864"/>
    <n v="-1.7417442147739326E-2"/>
    <x v="0"/>
  </r>
  <r>
    <d v="1999-06-22T00:00:00"/>
    <n v="1202.95"/>
    <n v="1219.45"/>
    <n v="1201.2"/>
    <n v="1214.3"/>
    <n v="47528879"/>
    <n v="1246.31"/>
    <x v="21"/>
    <x v="5"/>
    <s v="Tue"/>
    <s v="Jun-1999"/>
    <s v=""/>
    <n v="11.349999999999909"/>
    <n v="9.4351386175650764E-3"/>
    <x v="0"/>
    <n v="12"/>
    <n v="9.9808699991682619E-3"/>
    <x v="1"/>
  </r>
  <r>
    <d v="1999-06-21T00:00:00"/>
    <n v="1175.3"/>
    <n v="1203.3499999999999"/>
    <n v="1175.3"/>
    <n v="1202.3"/>
    <n v="43395719"/>
    <n v="980.79"/>
    <x v="21"/>
    <x v="5"/>
    <s v="Mon"/>
    <s v="Jun-1999"/>
    <s v=""/>
    <n v="27"/>
    <n v="2.2972857993703737E-2"/>
    <x v="1"/>
    <n v="27.149999999999864"/>
    <n v="2.3103433604220621E-2"/>
    <x v="2"/>
  </r>
  <r>
    <d v="1999-06-18T00:00:00"/>
    <n v="1177.1500000000001"/>
    <n v="1189.2"/>
    <n v="1172.2"/>
    <n v="1175.1500000000001"/>
    <n v="48306184"/>
    <n v="1074.44"/>
    <x v="21"/>
    <x v="5"/>
    <s v="Fri"/>
    <s v="Jun-1999"/>
    <s v=""/>
    <n v="-2"/>
    <n v="-1.699018816633394E-3"/>
    <x v="0"/>
    <n v="-1.1999999999998181"/>
    <n v="-1.0201045607173189E-3"/>
    <x v="1"/>
  </r>
  <r>
    <d v="1999-06-17T00:00:00"/>
    <n v="1148.95"/>
    <n v="1181.9000000000001"/>
    <n v="1148.95"/>
    <n v="1176.3499999999999"/>
    <n v="55860460"/>
    <n v="1387.45"/>
    <x v="21"/>
    <x v="5"/>
    <s v="Thu"/>
    <s v="Jun-1999"/>
    <s v="Expiry"/>
    <n v="27.399999999999864"/>
    <n v="2.3847861090560828E-2"/>
    <x v="1"/>
    <n v="28.199999999999818"/>
    <n v="2.4561250707659989E-2"/>
    <x v="2"/>
  </r>
  <r>
    <d v="1999-06-16T00:00:00"/>
    <n v="1120.3499999999999"/>
    <n v="1152.3499999999999"/>
    <n v="1109.7"/>
    <n v="1148.1500000000001"/>
    <n v="61559276"/>
    <n v="1419.12"/>
    <x v="21"/>
    <x v="5"/>
    <s v="Wed"/>
    <s v="Jun-1999"/>
    <s v=""/>
    <n v="27.800000000000182"/>
    <n v="2.4813674298210544E-2"/>
    <x v="1"/>
    <n v="27.650000000000091"/>
    <n v="2.4676483712628372E-2"/>
    <x v="2"/>
  </r>
  <r>
    <d v="1999-06-15T00:00:00"/>
    <n v="1127.4000000000001"/>
    <n v="1143.3"/>
    <n v="1113.3"/>
    <n v="1120.5"/>
    <n v="48334919"/>
    <n v="1105.79"/>
    <x v="21"/>
    <x v="5"/>
    <s v="Tue"/>
    <s v="Jun-1999"/>
    <s v=""/>
    <n v="-6.9000000000000909"/>
    <n v="-6.1202767429484571E-3"/>
    <x v="0"/>
    <n v="-6.4000000000000909"/>
    <n v="-5.679297186973192E-3"/>
    <x v="1"/>
  </r>
  <r>
    <d v="1999-06-14T00:00:00"/>
    <n v="1140.75"/>
    <n v="1140.75"/>
    <n v="1099.8499999999999"/>
    <n v="1126.9000000000001"/>
    <n v="37231705"/>
    <n v="845.12"/>
    <x v="21"/>
    <x v="5"/>
    <s v="Mon"/>
    <s v="Jun-1999"/>
    <s v=""/>
    <n v="-13.849999999999909"/>
    <n v="-1.2141135218058215E-2"/>
    <x v="2"/>
    <n v="-15"/>
    <n v="-1.3136001401173481E-2"/>
    <x v="0"/>
  </r>
  <r>
    <d v="1999-06-11T00:00:00"/>
    <n v="1161.8"/>
    <n v="1162.95"/>
    <n v="1140.25"/>
    <n v="1141.9000000000001"/>
    <n v="45659031"/>
    <n v="1002.76"/>
    <x v="21"/>
    <x v="5"/>
    <s v="Fri"/>
    <s v="Jun-1999"/>
    <s v=""/>
    <n v="-19.899999999999864"/>
    <n v="-1.7128593561714464E-2"/>
    <x v="2"/>
    <n v="-20.699999999999818"/>
    <n v="-1.7804920006880973E-2"/>
    <x v="0"/>
  </r>
  <r>
    <d v="1999-06-10T00:00:00"/>
    <n v="1163.7"/>
    <n v="1175.95"/>
    <n v="1159.5999999999999"/>
    <n v="1162.5999999999999"/>
    <n v="46935354"/>
    <n v="990.57"/>
    <x v="21"/>
    <x v="5"/>
    <s v="Thu"/>
    <s v="Jun-1999"/>
    <s v="Expiry"/>
    <n v="-1.1000000000001364"/>
    <n v="-9.4526080604978634E-4"/>
    <x v="0"/>
    <n v="-0.60000000000013642"/>
    <n v="-5.1581843191208425E-4"/>
    <x v="1"/>
  </r>
  <r>
    <d v="1999-06-09T00:00:00"/>
    <n v="1180"/>
    <n v="1192.05"/>
    <n v="1159.25"/>
    <n v="1163.2"/>
    <n v="50769204"/>
    <n v="1146.74"/>
    <x v="21"/>
    <x v="5"/>
    <s v="Wed"/>
    <s v="Jun-1999"/>
    <s v=""/>
    <n v="-16.799999999999955"/>
    <n v="-1.4237288135593182E-2"/>
    <x v="2"/>
    <n v="-15.75"/>
    <n v="-1.335934518003308E-2"/>
    <x v="0"/>
  </r>
  <r>
    <d v="1999-06-08T00:00:00"/>
    <n v="1145.9000000000001"/>
    <n v="1178.95"/>
    <n v="1138.05"/>
    <n v="1178.95"/>
    <n v="49665952"/>
    <n v="1210.96"/>
    <x v="21"/>
    <x v="5"/>
    <s v="Tue"/>
    <s v="Jun-1999"/>
    <s v=""/>
    <n v="33.049999999999955"/>
    <n v="2.8841958286063313E-2"/>
    <x v="1"/>
    <n v="22.299999999999955"/>
    <n v="1.9279816712056329E-2"/>
    <x v="0"/>
  </r>
  <r>
    <d v="1999-06-07T00:00:00"/>
    <n v="1159.55"/>
    <n v="1164.1500000000001"/>
    <n v="1150.2"/>
    <n v="1156.6500000000001"/>
    <n v="39201548"/>
    <n v="950.03"/>
    <x v="21"/>
    <x v="5"/>
    <s v="Mon"/>
    <s v="Jun-1999"/>
    <s v=""/>
    <n v="-2.8999999999998636"/>
    <n v="-2.5009702039583146E-3"/>
    <x v="0"/>
    <n v="1.6000000000001364"/>
    <n v="1.3852214189863093E-3"/>
    <x v="1"/>
  </r>
  <r>
    <d v="1999-06-04T00:00:00"/>
    <n v="1150.05"/>
    <n v="1162"/>
    <n v="1149.0999999999999"/>
    <n v="1155.05"/>
    <n v="55682784"/>
    <n v="1342.29"/>
    <x v="21"/>
    <x v="5"/>
    <s v="Fri"/>
    <s v="Jun-1999"/>
    <s v=""/>
    <n v="5"/>
    <n v="4.3476370592582933E-3"/>
    <x v="0"/>
    <n v="18.399999999999864"/>
    <n v="1.6187920643997593E-2"/>
    <x v="0"/>
  </r>
  <r>
    <d v="1999-06-03T00:00:00"/>
    <n v="1129.9000000000001"/>
    <n v="1141.05"/>
    <n v="1127.3"/>
    <n v="1136.6500000000001"/>
    <n v="48739231"/>
    <n v="1039.78"/>
    <x v="21"/>
    <x v="5"/>
    <s v="Thu"/>
    <s v="Jun-1999"/>
    <s v="Expiry"/>
    <n v="6.75"/>
    <n v="5.9739799982299318E-3"/>
    <x v="0"/>
    <n v="11.5"/>
    <n v="1.0220859440963426E-2"/>
    <x v="0"/>
  </r>
  <r>
    <d v="1999-06-02T00:00:00"/>
    <n v="1120.6500000000001"/>
    <n v="1127.6500000000001"/>
    <n v="1107.2"/>
    <n v="1125.1500000000001"/>
    <n v="37659523"/>
    <n v="927.53"/>
    <x v="21"/>
    <x v="5"/>
    <s v="Wed"/>
    <s v="Jun-1999"/>
    <s v=""/>
    <n v="4.5"/>
    <n v="4.0155267032525761E-3"/>
    <x v="0"/>
    <n v="1.3500000000001364"/>
    <n v="1.2012813667913655E-3"/>
    <x v="1"/>
  </r>
  <r>
    <d v="1999-06-01T00:00:00"/>
    <n v="1125.55"/>
    <n v="1139.8"/>
    <n v="1113"/>
    <n v="1123.8"/>
    <n v="52296744"/>
    <n v="1223.6300000000001"/>
    <x v="21"/>
    <x v="5"/>
    <s v="Tue"/>
    <s v="Jun-1999"/>
    <s v=""/>
    <n v="-1.75"/>
    <n v="-1.5547954333436987E-3"/>
    <x v="0"/>
    <n v="-8.5"/>
    <n v="-7.5068444758456246E-3"/>
    <x v="1"/>
  </r>
  <r>
    <d v="1999-05-31T00:00:00"/>
    <n v="1098"/>
    <n v="1132.8"/>
    <n v="1097.8499999999999"/>
    <n v="1132.3"/>
    <n v="45142046"/>
    <n v="1110.5999999999999"/>
    <x v="21"/>
    <x v="6"/>
    <s v="Mon"/>
    <s v="May-1999"/>
    <s v=""/>
    <n v="34.299999999999955"/>
    <n v="3.1238615664845131E-2"/>
    <x v="3"/>
    <n v="50.799999999999955"/>
    <n v="4.6971798428109064E-2"/>
    <x v="5"/>
  </r>
  <r>
    <d v="1999-05-28T00:00:00"/>
    <n v="1088"/>
    <n v="1098.25"/>
    <n v="1049.95"/>
    <n v="1081.5"/>
    <n v="53625553"/>
    <n v="1311.04"/>
    <x v="21"/>
    <x v="6"/>
    <s v="Fri"/>
    <s v="May-1999"/>
    <s v=""/>
    <n v="-6.5"/>
    <n v="-5.9742647058823525E-3"/>
    <x v="0"/>
    <n v="-9.9500000000000455"/>
    <n v="-9.1163131613908512E-3"/>
    <x v="1"/>
  </r>
  <r>
    <d v="1999-05-27T00:00:00"/>
    <n v="1132.8499999999999"/>
    <n v="1147.95"/>
    <n v="1091.45"/>
    <n v="1091.45"/>
    <n v="43734545"/>
    <n v="1097.31"/>
    <x v="21"/>
    <x v="6"/>
    <s v="Thu"/>
    <s v="May-1999"/>
    <s v="Expiry"/>
    <n v="-41.399999999999864"/>
    <n v="-3.6544997131129332E-2"/>
    <x v="3"/>
    <n v="-44.049999999999955"/>
    <n v="-3.8793483047115766E-2"/>
    <x v="3"/>
  </r>
  <r>
    <d v="1999-05-26T00:00:00"/>
    <n v="1165.1500000000001"/>
    <n v="1170.0999999999999"/>
    <n v="1122.5999999999999"/>
    <n v="1135.5"/>
    <n v="49532545"/>
    <n v="1230.17"/>
    <x v="21"/>
    <x v="6"/>
    <s v="Wed"/>
    <s v="May-1999"/>
    <s v=""/>
    <n v="-29.650000000000091"/>
    <n v="-2.5447367291765086E-2"/>
    <x v="1"/>
    <n v="-24.700000000000045"/>
    <n v="-2.1289432856404108E-2"/>
    <x v="2"/>
  </r>
  <r>
    <d v="1999-05-25T00:00:00"/>
    <n v="1148.05"/>
    <n v="1164.2"/>
    <n v="1147.4000000000001"/>
    <n v="1160.2"/>
    <n v="50694878"/>
    <n v="1137.73"/>
    <x v="21"/>
    <x v="6"/>
    <s v="Tue"/>
    <s v="May-1999"/>
    <s v=""/>
    <n v="12.150000000000091"/>
    <n v="1.0583162754235523E-2"/>
    <x v="2"/>
    <n v="8.6000000000001364"/>
    <n v="7.4678707884683372E-3"/>
    <x v="1"/>
  </r>
  <r>
    <d v="1999-05-24T00:00:00"/>
    <n v="1147.4000000000001"/>
    <n v="1154.5"/>
    <n v="1132.5"/>
    <n v="1151.5999999999999"/>
    <n v="39332382"/>
    <n v="907.11"/>
    <x v="21"/>
    <x v="6"/>
    <s v="Mon"/>
    <s v="May-1999"/>
    <s v=""/>
    <n v="4.1999999999998181"/>
    <n v="3.6604497123930782E-3"/>
    <x v="0"/>
    <n v="5.75"/>
    <n v="5.0181088275079644E-3"/>
    <x v="1"/>
  </r>
  <r>
    <d v="1999-05-21T00:00:00"/>
    <n v="1176.95"/>
    <n v="1177"/>
    <n v="1139.0999999999999"/>
    <n v="1145.8499999999999"/>
    <n v="51665078"/>
    <n v="1578.11"/>
    <x v="21"/>
    <x v="6"/>
    <s v="Fri"/>
    <s v="May-1999"/>
    <s v=""/>
    <n v="-31.100000000000136"/>
    <n v="-2.6424232125409012E-2"/>
    <x v="1"/>
    <n v="-21.050000000000182"/>
    <n v="-1.8039249292998698E-2"/>
    <x v="0"/>
  </r>
  <r>
    <d v="1999-05-20T00:00:00"/>
    <n v="1181"/>
    <n v="1201.3"/>
    <n v="1166.9000000000001"/>
    <n v="1166.9000000000001"/>
    <n v="63583657"/>
    <n v="1410.39"/>
    <x v="21"/>
    <x v="6"/>
    <s v="Thu"/>
    <s v="May-1999"/>
    <s v="Expiry"/>
    <n v="-14.099999999999909"/>
    <n v="-1.1939034716342006E-2"/>
    <x v="2"/>
    <n v="-13.349999999999909"/>
    <n v="-1.131116288921831E-2"/>
    <x v="0"/>
  </r>
  <r>
    <d v="1999-05-19T00:00:00"/>
    <n v="1169.5999999999999"/>
    <n v="1189.2"/>
    <n v="1161.5999999999999"/>
    <n v="1180.25"/>
    <n v="76331970"/>
    <n v="1667.64"/>
    <x v="21"/>
    <x v="6"/>
    <s v="Wed"/>
    <s v="May-1999"/>
    <s v=""/>
    <n v="10.650000000000091"/>
    <n v="9.1056771545828426E-3"/>
    <x v="0"/>
    <n v="20.099999999999909"/>
    <n v="1.7325345860448999E-2"/>
    <x v="0"/>
  </r>
  <r>
    <d v="1999-05-18T00:00:00"/>
    <n v="1155.75"/>
    <n v="1176.3"/>
    <n v="1153.45"/>
    <n v="1160.1500000000001"/>
    <n v="59038618"/>
    <n v="1543.76"/>
    <x v="21"/>
    <x v="6"/>
    <s v="Tue"/>
    <s v="May-1999"/>
    <s v=""/>
    <n v="4.4000000000000909"/>
    <n v="3.8070516980316599E-3"/>
    <x v="0"/>
    <n v="8.25"/>
    <n v="7.162080041670283E-3"/>
    <x v="1"/>
  </r>
  <r>
    <d v="1999-05-17T00:00:00"/>
    <n v="1164.45"/>
    <n v="1171.0999999999999"/>
    <n v="1120.7"/>
    <n v="1151.9000000000001"/>
    <n v="71281125"/>
    <n v="1784.17"/>
    <x v="21"/>
    <x v="6"/>
    <s v="Mon"/>
    <s v="May-1999"/>
    <s v=""/>
    <n v="-12.549999999999955"/>
    <n v="-1.0777620335780801E-2"/>
    <x v="2"/>
    <n v="-13.449999999999818"/>
    <n v="-1.1541596945123628E-2"/>
    <x v="0"/>
  </r>
  <r>
    <d v="1999-05-14T00:00:00"/>
    <n v="1157.5999999999999"/>
    <n v="1173.55"/>
    <n v="1144.9000000000001"/>
    <n v="1165.3499999999999"/>
    <n v="72328068"/>
    <n v="1984.24"/>
    <x v="21"/>
    <x v="6"/>
    <s v="Fri"/>
    <s v="May-1999"/>
    <s v=""/>
    <n v="7.75"/>
    <n v="6.6948859709744304E-3"/>
    <x v="0"/>
    <n v="17.25"/>
    <n v="1.5024823621635748E-2"/>
    <x v="0"/>
  </r>
  <r>
    <d v="1999-05-13T00:00:00"/>
    <n v="1131.95"/>
    <n v="1149.5999999999999"/>
    <n v="1130.8499999999999"/>
    <n v="1148.0999999999999"/>
    <n v="55932129"/>
    <n v="1494.32"/>
    <x v="21"/>
    <x v="6"/>
    <s v="Thu"/>
    <s v="May-1999"/>
    <s v="Expiry"/>
    <n v="16.149999999999864"/>
    <n v="1.4267414638455642E-2"/>
    <x v="2"/>
    <n v="37.199999999999818"/>
    <n v="3.3486362408857516E-2"/>
    <x v="3"/>
  </r>
  <r>
    <d v="1999-05-12T00:00:00"/>
    <n v="1135.45"/>
    <n v="1142.0999999999999"/>
    <n v="1086.7"/>
    <n v="1110.9000000000001"/>
    <n v="60732425"/>
    <n v="1547.93"/>
    <x v="21"/>
    <x v="6"/>
    <s v="Wed"/>
    <s v="May-1999"/>
    <s v=""/>
    <n v="-24.549999999999955"/>
    <n v="-2.1621383592408255E-2"/>
    <x v="1"/>
    <n v="-5.0999999999999091"/>
    <n v="-4.5698924731181981E-3"/>
    <x v="1"/>
  </r>
  <r>
    <d v="1999-05-11T00:00:00"/>
    <n v="1102.2"/>
    <n v="1121.95"/>
    <n v="1100.5"/>
    <n v="1116"/>
    <n v="45785519"/>
    <n v="1215.1199999999999"/>
    <x v="21"/>
    <x v="6"/>
    <s v="Tue"/>
    <s v="May-1999"/>
    <s v=""/>
    <n v="13.799999999999955"/>
    <n v="1.2520413718018467E-2"/>
    <x v="2"/>
    <n v="21.799999999999955"/>
    <n v="1.9923231584719387E-2"/>
    <x v="0"/>
  </r>
  <r>
    <d v="1999-05-10T00:00:00"/>
    <n v="1070.75"/>
    <n v="1094.2"/>
    <n v="1070.3499999999999"/>
    <n v="1094.2"/>
    <n v="39313449"/>
    <n v="1168.3499999999999"/>
    <x v="21"/>
    <x v="6"/>
    <s v="Mon"/>
    <s v="May-1999"/>
    <s v=""/>
    <n v="23.450000000000045"/>
    <n v="2.1900537006770998E-2"/>
    <x v="1"/>
    <n v="31.299999999999955"/>
    <n v="2.9447737322419749E-2"/>
    <x v="2"/>
  </r>
  <r>
    <d v="1999-05-07T00:00:00"/>
    <n v="1065.4000000000001"/>
    <n v="1080.7"/>
    <n v="1059.05"/>
    <n v="1062.9000000000001"/>
    <n v="44518731"/>
    <n v="1315.68"/>
    <x v="21"/>
    <x v="6"/>
    <s v="Fri"/>
    <s v="May-1999"/>
    <s v=""/>
    <n v="-2.5"/>
    <n v="-2.3465365121081282E-3"/>
    <x v="0"/>
    <n v="15.950000000000045"/>
    <n v="1.5234729452218392E-2"/>
    <x v="0"/>
  </r>
  <r>
    <d v="1999-05-06T00:00:00"/>
    <n v="1024.95"/>
    <n v="1048.05"/>
    <n v="1023.95"/>
    <n v="1046.95"/>
    <n v="38421163"/>
    <n v="1265.3900000000001"/>
    <x v="21"/>
    <x v="6"/>
    <s v="Thu"/>
    <s v="May-1999"/>
    <s v="Expiry"/>
    <n v="22"/>
    <n v="2.146446168105761E-2"/>
    <x v="1"/>
    <n v="27.400000000000091"/>
    <n v="2.687460153989514E-2"/>
    <x v="2"/>
  </r>
  <r>
    <d v="1999-05-05T00:00:00"/>
    <n v="1014.65"/>
    <n v="1034.55"/>
    <n v="1004.9"/>
    <n v="1019.55"/>
    <n v="41621435"/>
    <n v="1174.6300000000001"/>
    <x v="21"/>
    <x v="6"/>
    <s v="Wed"/>
    <s v="May-1999"/>
    <s v=""/>
    <n v="4.8999999999999773"/>
    <n v="4.8292514660227444E-3"/>
    <x v="0"/>
    <n v="11.199999999999932"/>
    <n v="1.1107254425546617E-2"/>
    <x v="0"/>
  </r>
  <r>
    <d v="1999-05-04T00:00:00"/>
    <n v="971.9"/>
    <n v="1008.35"/>
    <n v="971.8"/>
    <n v="1008.35"/>
    <n v="27442244"/>
    <n v="702.42"/>
    <x v="21"/>
    <x v="6"/>
    <s v="Tue"/>
    <s v="May-1999"/>
    <s v=""/>
    <n v="36.450000000000045"/>
    <n v="3.7503858421648363E-2"/>
    <x v="3"/>
    <n v="37.600000000000023"/>
    <n v="3.8732938449652352E-2"/>
    <x v="3"/>
  </r>
  <r>
    <d v="1999-05-03T00:00:00"/>
    <n v="979.8"/>
    <n v="986.4"/>
    <n v="968.25"/>
    <n v="970.75"/>
    <n v="23766140"/>
    <n v="565.66"/>
    <x v="21"/>
    <x v="6"/>
    <s v="Mon"/>
    <s v="May-1999"/>
    <s v=""/>
    <n v="-9.0499999999999545"/>
    <n v="-9.2365788936517191E-3"/>
    <x v="0"/>
    <n v="-7.4500000000000455"/>
    <n v="-7.6160294418319823E-3"/>
    <x v="1"/>
  </r>
  <r>
    <d v="1999-04-30T00:00:00"/>
    <n v="970.9"/>
    <n v="980.75"/>
    <n v="969.6"/>
    <n v="978.2"/>
    <n v="26830845"/>
    <n v="633.65"/>
    <x v="21"/>
    <x v="7"/>
    <s v="Fri"/>
    <s v="Apr-1999"/>
    <s v=""/>
    <n v="7.3000000000000682"/>
    <n v="7.5187969924812737E-3"/>
    <x v="0"/>
    <n v="11.600000000000023"/>
    <n v="1.2000827643285767E-2"/>
    <x v="0"/>
  </r>
  <r>
    <d v="1999-04-29T00:00:00"/>
    <n v="950.25"/>
    <n v="966.6"/>
    <n v="948.4"/>
    <n v="966.6"/>
    <n v="38928257"/>
    <n v="794.57"/>
    <x v="21"/>
    <x v="7"/>
    <s v="Thu"/>
    <s v="Apr-1999"/>
    <s v="Expiry"/>
    <n v="16.350000000000023"/>
    <n v="1.7205998421468058E-2"/>
    <x v="2"/>
    <n v="23.100000000000023"/>
    <n v="2.4483306836248036E-2"/>
    <x v="2"/>
  </r>
  <r>
    <d v="1999-04-28T00:00:00"/>
    <n v="928.85"/>
    <n v="944.45"/>
    <n v="916"/>
    <n v="943.5"/>
    <n v="18546054"/>
    <n v="512.86"/>
    <x v="21"/>
    <x v="7"/>
    <s v="Wed"/>
    <s v="Apr-1999"/>
    <s v=""/>
    <n v="14.649999999999977"/>
    <n v="1.5772191419497202E-2"/>
    <x v="2"/>
    <n v="12.149999999999977"/>
    <n v="1.3045578998228353E-2"/>
    <x v="0"/>
  </r>
  <r>
    <d v="1999-04-26T00:00:00"/>
    <n v="945.9"/>
    <n v="955.5"/>
    <n v="931.3"/>
    <n v="931.35"/>
    <n v="24328639"/>
    <n v="653.20000000000005"/>
    <x v="21"/>
    <x v="7"/>
    <s v="Mon"/>
    <s v="Apr-1999"/>
    <s v=""/>
    <n v="-14.549999999999955"/>
    <n v="-1.5382175705677086E-2"/>
    <x v="2"/>
    <n v="-50.649999999999977"/>
    <n v="-5.1578411405295295E-2"/>
    <x v="4"/>
  </r>
  <r>
    <d v="1999-04-23T00:00:00"/>
    <n v="987.05"/>
    <n v="994.3"/>
    <n v="968.15"/>
    <n v="982"/>
    <n v="21265714"/>
    <n v="667.33"/>
    <x v="21"/>
    <x v="7"/>
    <s v="Fri"/>
    <s v="Apr-1999"/>
    <s v=""/>
    <n v="-5.0499999999999545"/>
    <n v="-5.1162555088394256E-3"/>
    <x v="0"/>
    <n v="0.35000000000002274"/>
    <n v="3.565425559008025E-4"/>
    <x v="1"/>
  </r>
  <r>
    <d v="1999-04-22T00:00:00"/>
    <n v="999.55"/>
    <n v="1012"/>
    <n v="971.9"/>
    <n v="981.65"/>
    <n v="20915374"/>
    <n v="606.47"/>
    <x v="21"/>
    <x v="7"/>
    <s v="Thu"/>
    <s v="Apr-1999"/>
    <s v="Expiry"/>
    <n v="-17.899999999999977"/>
    <n v="-1.790805862638185E-2"/>
    <x v="2"/>
    <n v="-15"/>
    <n v="-1.5050418903326142E-2"/>
    <x v="0"/>
  </r>
  <r>
    <d v="1999-04-21T00:00:00"/>
    <n v="997.35"/>
    <n v="1003.4"/>
    <n v="990.95"/>
    <n v="996.65"/>
    <n v="16536243"/>
    <n v="533.23"/>
    <x v="21"/>
    <x v="7"/>
    <s v="Wed"/>
    <s v="Apr-1999"/>
    <s v=""/>
    <n v="-0.70000000000004547"/>
    <n v="-7.0185992881139562E-4"/>
    <x v="0"/>
    <n v="1.25"/>
    <n v="1.2557765722322684E-3"/>
    <x v="1"/>
  </r>
  <r>
    <d v="1999-04-20T00:00:00"/>
    <n v="995.65"/>
    <n v="1003.7"/>
    <n v="983.7"/>
    <n v="995.4"/>
    <n v="22584253"/>
    <n v="590.98"/>
    <x v="21"/>
    <x v="7"/>
    <s v="Tue"/>
    <s v="Apr-1999"/>
    <s v=""/>
    <n v="-0.25"/>
    <n v="-2.510922512931251E-4"/>
    <x v="0"/>
    <n v="1.5"/>
    <n v="1.5092061575611229E-3"/>
    <x v="1"/>
  </r>
  <r>
    <d v="1999-04-19T00:00:00"/>
    <n v="961.3"/>
    <n v="1000.6"/>
    <n v="955.75"/>
    <n v="993.9"/>
    <n v="21631480"/>
    <n v="619.54"/>
    <x v="21"/>
    <x v="7"/>
    <s v="Mon"/>
    <s v="Apr-1999"/>
    <s v=""/>
    <n v="32.600000000000023"/>
    <n v="3.3912410277748904E-2"/>
    <x v="3"/>
    <n v="26.949999999999932"/>
    <n v="2.7871141217229362E-2"/>
    <x v="2"/>
  </r>
  <r>
    <d v="1999-04-17T00:00:00"/>
    <n v="1065.5"/>
    <n v="1069.55"/>
    <n v="961.4"/>
    <n v="966.95"/>
    <n v="38235071"/>
    <n v="1123.1400000000001"/>
    <x v="21"/>
    <x v="7"/>
    <s v="Sat"/>
    <s v="Apr-1999"/>
    <s v=""/>
    <n v="-98.549999999999955"/>
    <n v="-9.2491787893007937E-2"/>
    <x v="8"/>
    <n v="-77.5"/>
    <n v="-7.4201732969505482E-2"/>
    <x v="9"/>
  </r>
  <r>
    <d v="1999-04-16T00:00:00"/>
    <n v="970.95"/>
    <n v="1044.8499999999999"/>
    <n v="965.15"/>
    <n v="1044.45"/>
    <n v="23364336"/>
    <n v="691.46"/>
    <x v="21"/>
    <x v="7"/>
    <s v="Fri"/>
    <s v="Apr-1999"/>
    <s v=""/>
    <n v="73.5"/>
    <n v="7.569905762397651E-2"/>
    <x v="5"/>
    <n v="75.850000000000023"/>
    <n v="7.8308899442494348E-2"/>
    <x v="9"/>
  </r>
  <r>
    <d v="1999-04-15T00:00:00"/>
    <n v="968.4"/>
    <n v="980.65"/>
    <n v="964.35"/>
    <n v="968.6"/>
    <n v="13792167"/>
    <n v="431.81"/>
    <x v="21"/>
    <x v="7"/>
    <s v="Thu"/>
    <s v="Apr-1999"/>
    <s v="Expiry"/>
    <n v="0.20000000000004547"/>
    <n v="2.065262288311085E-4"/>
    <x v="0"/>
    <n v="-25.649999999999977"/>
    <n v="-2.5798340457631356E-2"/>
    <x v="2"/>
  </r>
  <r>
    <d v="1999-04-13T00:00:00"/>
    <n v="991.05"/>
    <n v="1006.15"/>
    <n v="989.9"/>
    <n v="994.25"/>
    <n v="17907082"/>
    <n v="526.30999999999995"/>
    <x v="21"/>
    <x v="7"/>
    <s v="Tue"/>
    <s v="Apr-1999"/>
    <s v=""/>
    <n v="3.2000000000000455"/>
    <n v="3.228898642853585E-3"/>
    <x v="0"/>
    <n v="-3.9500000000000455"/>
    <n v="-3.9571228210779855E-3"/>
    <x v="1"/>
  </r>
  <r>
    <d v="1999-04-12T00:00:00"/>
    <n v="984.55"/>
    <n v="999.65"/>
    <n v="972.7"/>
    <n v="998.2"/>
    <n v="13243040"/>
    <n v="483.05"/>
    <x v="21"/>
    <x v="7"/>
    <s v="Mon"/>
    <s v="Apr-1999"/>
    <s v=""/>
    <n v="13.650000000000091"/>
    <n v="1.3864201919658821E-2"/>
    <x v="2"/>
    <n v="4.8000000000000682"/>
    <n v="4.8318904771492534E-3"/>
    <x v="1"/>
  </r>
  <r>
    <d v="1999-04-09T00:00:00"/>
    <n v="1021.55"/>
    <n v="1022.15"/>
    <n v="989.75"/>
    <n v="993.4"/>
    <n v="17734072"/>
    <n v="688.36"/>
    <x v="21"/>
    <x v="7"/>
    <s v="Fri"/>
    <s v="Apr-1999"/>
    <s v=""/>
    <n v="-28.149999999999977"/>
    <n v="-2.7556164651754665E-2"/>
    <x v="1"/>
    <n v="-26.950000000000045"/>
    <n v="-2.6412505512814273E-2"/>
    <x v="2"/>
  </r>
  <r>
    <d v="1999-04-08T00:00:00"/>
    <n v="1033"/>
    <n v="1036.95"/>
    <n v="1015.3"/>
    <n v="1020.35"/>
    <n v="14698817"/>
    <n v="468.68"/>
    <x v="21"/>
    <x v="7"/>
    <s v="Thu"/>
    <s v="Apr-1999"/>
    <s v="Expiry"/>
    <n v="-12.649999999999977"/>
    <n v="-1.2245885769603075E-2"/>
    <x v="2"/>
    <n v="-10.699999999999932"/>
    <n v="-1.0377770234227179E-2"/>
    <x v="0"/>
  </r>
  <r>
    <d v="1999-04-07T00:00:00"/>
    <n v="1027.3499999999999"/>
    <n v="1043.4000000000001"/>
    <n v="1027"/>
    <n v="1031.05"/>
    <n v="23963992"/>
    <n v="837.17"/>
    <x v="21"/>
    <x v="7"/>
    <s v="Wed"/>
    <s v="Apr-1999"/>
    <s v=""/>
    <n v="3.7000000000000455"/>
    <n v="3.6014990022874833E-3"/>
    <x v="0"/>
    <n v="6.8499999999999091"/>
    <n v="6.6881468463189896E-3"/>
    <x v="1"/>
  </r>
  <r>
    <d v="1999-04-06T00:00:00"/>
    <n v="999.8"/>
    <n v="1025.95"/>
    <n v="993"/>
    <n v="1024.2"/>
    <n v="24926385"/>
    <n v="840.65"/>
    <x v="21"/>
    <x v="7"/>
    <s v="Tue"/>
    <s v="Apr-1999"/>
    <s v=""/>
    <n v="24.400000000000091"/>
    <n v="2.440488097619533E-2"/>
    <x v="1"/>
    <n v="12.800000000000068"/>
    <n v="1.2655724737987017E-2"/>
    <x v="0"/>
  </r>
  <r>
    <d v="1999-04-05T00:00:00"/>
    <n v="1030.6500000000001"/>
    <n v="1036.45"/>
    <n v="1008.35"/>
    <n v="1011.4"/>
    <n v="19413406"/>
    <n v="664.97"/>
    <x v="21"/>
    <x v="7"/>
    <s v="Mon"/>
    <s v="Apr-1999"/>
    <s v=""/>
    <n v="-19.250000000000114"/>
    <n v="-1.8677533595304042E-2"/>
    <x v="2"/>
    <n v="-52.050000000000068"/>
    <n v="-4.8944473176924221E-2"/>
    <x v="5"/>
  </r>
  <r>
    <d v="1999-04-01T00:00:00"/>
    <n v="1082.55"/>
    <n v="1084.05"/>
    <n v="1062.45"/>
    <n v="1063.45"/>
    <n v="21152167"/>
    <n v="684.74"/>
    <x v="21"/>
    <x v="7"/>
    <s v="Thu"/>
    <s v="Apr-1999"/>
    <s v="Expiry"/>
    <n v="-19.099999999999909"/>
    <n v="-1.7643526857881769E-2"/>
    <x v="2"/>
    <n v="-14.599999999999909"/>
    <n v="-1.3542971105236222E-2"/>
    <x v="0"/>
  </r>
  <r>
    <d v="1999-03-31T00:00:00"/>
    <n v="1076.95"/>
    <n v="1090.4000000000001"/>
    <n v="1073.6500000000001"/>
    <n v="1078.05"/>
    <n v="29690593"/>
    <n v="977.24"/>
    <x v="21"/>
    <x v="8"/>
    <s v="Wed"/>
    <s v="Mar-1999"/>
    <s v=""/>
    <n v="1.0999999999999091"/>
    <n v="1.0214030363525782E-3"/>
    <x v="0"/>
    <n v="23.450000000000045"/>
    <n v="2.2235918831784607E-2"/>
    <x v="2"/>
  </r>
  <r>
    <d v="1999-03-30T00:00:00"/>
    <n v="1036"/>
    <n v="1054.6500000000001"/>
    <n v="1028.45"/>
    <n v="1054.5999999999999"/>
    <n v="35050708"/>
    <n v="949.24"/>
    <x v="21"/>
    <x v="8"/>
    <s v="Tue"/>
    <s v="Mar-1999"/>
    <s v=""/>
    <n v="18.599999999999909"/>
    <n v="1.7953667953667866E-2"/>
    <x v="2"/>
    <n v="13.349999999999909"/>
    <n v="1.2821128451380465E-2"/>
    <x v="0"/>
  </r>
  <r>
    <d v="1999-03-26T00:00:00"/>
    <n v="1054.95"/>
    <n v="1057.8"/>
    <n v="1033"/>
    <n v="1041.25"/>
    <n v="22540158"/>
    <n v="705.2"/>
    <x v="21"/>
    <x v="8"/>
    <s v="Fri"/>
    <s v="Mar-1999"/>
    <s v=""/>
    <n v="-13.700000000000045"/>
    <n v="-1.2986397459595284E-2"/>
    <x v="2"/>
    <n v="-13.650000000000091"/>
    <n v="-1.2939615129396237E-2"/>
    <x v="0"/>
  </r>
  <r>
    <d v="1999-03-25T00:00:00"/>
    <n v="1057.95"/>
    <n v="1068.1500000000001"/>
    <n v="1053.3"/>
    <n v="1054.9000000000001"/>
    <n v="20303824"/>
    <n v="647.07000000000005"/>
    <x v="21"/>
    <x v="8"/>
    <s v="Thu"/>
    <s v="Mar-1999"/>
    <s v="Expiry"/>
    <n v="-3.0499999999999545"/>
    <n v="-2.8829339760857832E-3"/>
    <x v="0"/>
    <n v="-7.8999999999998636"/>
    <n v="-7.4331953330822953E-3"/>
    <x v="1"/>
  </r>
  <r>
    <d v="1999-03-24T00:00:00"/>
    <n v="1091.1500000000001"/>
    <n v="1091.9000000000001"/>
    <n v="1047.05"/>
    <n v="1062.8"/>
    <n v="32963995"/>
    <n v="966.68"/>
    <x v="21"/>
    <x v="8"/>
    <s v="Wed"/>
    <s v="Mar-1999"/>
    <s v=""/>
    <n v="-28.350000000000136"/>
    <n v="-2.5981762360812111E-2"/>
    <x v="1"/>
    <n v="-10.150000000000091"/>
    <n v="-9.4599002749429992E-3"/>
    <x v="1"/>
  </r>
  <r>
    <d v="1999-03-23T00:00:00"/>
    <n v="1063.95"/>
    <n v="1079.8499999999999"/>
    <n v="1063.9000000000001"/>
    <n v="1072.95"/>
    <n v="34872342"/>
    <n v="1099.56"/>
    <x v="21"/>
    <x v="8"/>
    <s v="Tue"/>
    <s v="Mar-1999"/>
    <s v=""/>
    <n v="9"/>
    <n v="8.4590441280135344E-3"/>
    <x v="0"/>
    <n v="9.9500000000000455"/>
    <n v="9.3603010348071915E-3"/>
    <x v="1"/>
  </r>
  <r>
    <d v="1999-03-22T00:00:00"/>
    <n v="1052.5999999999999"/>
    <n v="1066.5999999999999"/>
    <n v="1044.0999999999999"/>
    <n v="1063"/>
    <n v="24383807"/>
    <n v="757.66"/>
    <x v="21"/>
    <x v="8"/>
    <s v="Mon"/>
    <s v="Mar-1999"/>
    <s v=""/>
    <n v="10.400000000000091"/>
    <n v="9.8802964088923542E-3"/>
    <x v="0"/>
    <n v="2.6500000000000909"/>
    <n v="2.4991748007734157E-3"/>
    <x v="1"/>
  </r>
  <r>
    <d v="1999-03-20T00:00:00"/>
    <n v="1063.1500000000001"/>
    <n v="1063.6500000000001"/>
    <n v="1053.5999999999999"/>
    <n v="1060.3499999999999"/>
    <n v="5485787"/>
    <n v="173.26"/>
    <x v="21"/>
    <x v="8"/>
    <s v="Sat"/>
    <s v="Mar-1999"/>
    <s v=""/>
    <n v="-2.8000000000001819"/>
    <n v="-2.6336829233882158E-3"/>
    <x v="0"/>
    <n v="-2.5500000000001819"/>
    <n v="-2.3990968106126463E-3"/>
    <x v="1"/>
  </r>
  <r>
    <d v="1999-03-19T00:00:00"/>
    <n v="1080.7"/>
    <n v="1083.1500000000001"/>
    <n v="1056.4000000000001"/>
    <n v="1062.9000000000001"/>
    <n v="34866588"/>
    <n v="987.62"/>
    <x v="21"/>
    <x v="8"/>
    <s v="Fri"/>
    <s v="Mar-1999"/>
    <s v=""/>
    <n v="-17.799999999999955"/>
    <n v="-1.647080595910054E-2"/>
    <x v="2"/>
    <n v="-11.699999999999818"/>
    <n v="-1.0887772194304689E-2"/>
    <x v="0"/>
  </r>
  <r>
    <d v="1999-03-18T00:00:00"/>
    <n v="1061.4000000000001"/>
    <n v="1074.5999999999999"/>
    <n v="1058.25"/>
    <n v="1074.5999999999999"/>
    <n v="32796300"/>
    <n v="911.45"/>
    <x v="21"/>
    <x v="8"/>
    <s v="Thu"/>
    <s v="Mar-1999"/>
    <s v="Expiry"/>
    <n v="13.199999999999818"/>
    <n v="1.2436404748445276E-2"/>
    <x v="2"/>
    <n v="13.949999999999818"/>
    <n v="1.3152312261349001E-2"/>
    <x v="0"/>
  </r>
  <r>
    <d v="1999-03-17T00:00:00"/>
    <n v="1078.2"/>
    <n v="1088.55"/>
    <n v="1057.75"/>
    <n v="1060.6500000000001"/>
    <n v="33748526"/>
    <n v="1231.68"/>
    <x v="21"/>
    <x v="8"/>
    <s v="Wed"/>
    <s v="Mar-1999"/>
    <s v=""/>
    <n v="-17.549999999999955"/>
    <n v="-1.6277128547579255E-2"/>
    <x v="2"/>
    <n v="7.5"/>
    <n v="7.1214926648625549E-3"/>
    <x v="1"/>
  </r>
  <r>
    <d v="1999-03-16T00:00:00"/>
    <n v="1068.8499999999999"/>
    <n v="1075.7"/>
    <n v="1052.9000000000001"/>
    <n v="1053.1500000000001"/>
    <n v="39902925"/>
    <n v="1208.96"/>
    <x v="21"/>
    <x v="8"/>
    <s v="Tue"/>
    <s v="Mar-1999"/>
    <s v=""/>
    <n v="-15.699999999999818"/>
    <n v="-1.4688684099733189E-2"/>
    <x v="2"/>
    <n v="-20.799999999999955"/>
    <n v="-1.9367754550956705E-2"/>
    <x v="0"/>
  </r>
  <r>
    <d v="1999-03-15T00:00:00"/>
    <n v="1073.1500000000001"/>
    <n v="1082.5"/>
    <n v="1063.45"/>
    <n v="1073.95"/>
    <n v="34696919"/>
    <n v="1082.45"/>
    <x v="21"/>
    <x v="8"/>
    <s v="Mon"/>
    <s v="Mar-1999"/>
    <s v=""/>
    <n v="0.79999999999995453"/>
    <n v="7.4546894655915246E-4"/>
    <x v="0"/>
    <n v="1.2999999999999545"/>
    <n v="1.2119517083857311E-3"/>
    <x v="1"/>
  </r>
  <r>
    <d v="1999-03-12T00:00:00"/>
    <n v="1066.8499999999999"/>
    <n v="1074.1500000000001"/>
    <n v="1057.0999999999999"/>
    <n v="1072.6500000000001"/>
    <n v="35761793"/>
    <n v="1071.3399999999999"/>
    <x v="21"/>
    <x v="8"/>
    <s v="Fri"/>
    <s v="Mar-1999"/>
    <s v=""/>
    <n v="5.8000000000001819"/>
    <n v="5.43656559028934E-3"/>
    <x v="0"/>
    <n v="13.050000000000182"/>
    <n v="1.2315968289920898E-2"/>
    <x v="0"/>
  </r>
  <r>
    <d v="1999-03-11T00:00:00"/>
    <n v="1080.1500000000001"/>
    <n v="1085.4000000000001"/>
    <n v="1059.5999999999999"/>
    <n v="1059.5999999999999"/>
    <n v="39363871"/>
    <n v="1132.6400000000001"/>
    <x v="21"/>
    <x v="8"/>
    <s v="Thu"/>
    <s v="Mar-1999"/>
    <s v="Expiry"/>
    <n v="-20.550000000000182"/>
    <n v="-1.9025135397861576E-2"/>
    <x v="2"/>
    <n v="-19.25"/>
    <n v="-1.7843073643231219E-2"/>
    <x v="0"/>
  </r>
  <r>
    <d v="1999-03-10T00:00:00"/>
    <n v="1099.1500000000001"/>
    <n v="1099.8"/>
    <n v="1062.7"/>
    <n v="1078.8499999999999"/>
    <n v="48973280"/>
    <n v="1563.47"/>
    <x v="21"/>
    <x v="8"/>
    <s v="Wed"/>
    <s v="Mar-1999"/>
    <s v=""/>
    <n v="-20.300000000000182"/>
    <n v="-1.846881681299202E-2"/>
    <x v="2"/>
    <n v="0.5"/>
    <n v="4.6367134974729913E-4"/>
    <x v="1"/>
  </r>
  <r>
    <d v="1999-03-09T00:00:00"/>
    <n v="1074.25"/>
    <n v="1084.6500000000001"/>
    <n v="1071.75"/>
    <n v="1078.3499999999999"/>
    <n v="44676449"/>
    <n v="1387.49"/>
    <x v="21"/>
    <x v="8"/>
    <s v="Tue"/>
    <s v="Mar-1999"/>
    <s v=""/>
    <n v="4.0999999999999091"/>
    <n v="3.8166162438910021E-3"/>
    <x v="0"/>
    <n v="6.25"/>
    <n v="5.8296800671579149E-3"/>
    <x v="1"/>
  </r>
  <r>
    <d v="1999-03-08T00:00:00"/>
    <n v="1064.3499999999999"/>
    <n v="1080.3"/>
    <n v="1056.8499999999999"/>
    <n v="1072.0999999999999"/>
    <n v="53110932"/>
    <n v="1704.44"/>
    <x v="21"/>
    <x v="8"/>
    <s v="Mon"/>
    <s v="Mar-1999"/>
    <s v=""/>
    <n v="7.75"/>
    <n v="7.2814393761450654E-3"/>
    <x v="0"/>
    <n v="17.649999999999864"/>
    <n v="1.6738584095974073E-2"/>
    <x v="0"/>
  </r>
  <r>
    <d v="1999-03-05T00:00:00"/>
    <n v="1043.45"/>
    <n v="1061.4000000000001"/>
    <n v="1033.8"/>
    <n v="1054.45"/>
    <n v="55462206"/>
    <n v="1557.65"/>
    <x v="21"/>
    <x v="8"/>
    <s v="Fri"/>
    <s v="Mar-1999"/>
    <s v=""/>
    <n v="11"/>
    <n v="1.0541952177871483E-2"/>
    <x v="2"/>
    <n v="13.25"/>
    <n v="1.2725701114099116E-2"/>
    <x v="0"/>
  </r>
  <r>
    <d v="1999-03-04T00:00:00"/>
    <n v="1056.8499999999999"/>
    <n v="1060.55"/>
    <n v="1030.45"/>
    <n v="1041.2"/>
    <n v="42622056"/>
    <n v="1215.0999999999999"/>
    <x v="21"/>
    <x v="8"/>
    <s v="Thu"/>
    <s v="Mar-1999"/>
    <s v="Expiry"/>
    <n v="-15.649999999999864"/>
    <n v="-1.4808156313573228E-2"/>
    <x v="2"/>
    <n v="-10.649999999999864"/>
    <n v="-1.012501782573548E-2"/>
    <x v="0"/>
  </r>
  <r>
    <d v="1999-03-03T00:00:00"/>
    <n v="1066.4000000000001"/>
    <n v="1073.05"/>
    <n v="1051.8"/>
    <n v="1051.8499999999999"/>
    <n v="57521186"/>
    <n v="1755.67"/>
    <x v="21"/>
    <x v="8"/>
    <s v="Wed"/>
    <s v="Mar-1999"/>
    <s v=""/>
    <n v="-14.550000000000182"/>
    <n v="-1.364403600900242E-2"/>
    <x v="2"/>
    <n v="36.049999999999955"/>
    <n v="3.5489269541248231E-2"/>
    <x v="3"/>
  </r>
  <r>
    <d v="1999-03-01T00:00:00"/>
    <n v="992.45"/>
    <n v="1018.4"/>
    <n v="984.45"/>
    <n v="1015.8"/>
    <n v="47631336"/>
    <n v="1348.05"/>
    <x v="21"/>
    <x v="8"/>
    <s v="Mon"/>
    <s v="Mar-1999"/>
    <s v=""/>
    <n v="23.349999999999909"/>
    <n v="2.3527633633936125E-2"/>
    <x v="1"/>
    <n v="34.5"/>
    <n v="3.5157444206664633E-2"/>
    <x v="3"/>
  </r>
  <r>
    <d v="1999-02-27T00:00:00"/>
    <n v="947.35"/>
    <n v="981.55"/>
    <n v="932.2"/>
    <n v="981.3"/>
    <n v="59545919"/>
    <n v="1546.01"/>
    <x v="21"/>
    <x v="9"/>
    <s v="Sat"/>
    <s v="Feb-1999"/>
    <s v=""/>
    <n v="33.949999999999932"/>
    <n v="3.5836807937932057E-2"/>
    <x v="3"/>
    <n v="40.099999999999909"/>
    <n v="4.2605184870378142E-2"/>
    <x v="5"/>
  </r>
  <r>
    <d v="1999-02-26T00:00:00"/>
    <n v="955.4"/>
    <n v="955.75"/>
    <n v="938.2"/>
    <n v="941.2"/>
    <n v="32194644"/>
    <n v="738.01"/>
    <x v="21"/>
    <x v="9"/>
    <s v="Fri"/>
    <s v="Feb-1999"/>
    <s v=""/>
    <n v="-14.199999999999932"/>
    <n v="-1.4862884655641544E-2"/>
    <x v="2"/>
    <n v="-13.099999999999909"/>
    <n v="-1.3727339411086566E-2"/>
    <x v="0"/>
  </r>
  <r>
    <d v="1999-02-25T00:00:00"/>
    <n v="954.7"/>
    <n v="962.6"/>
    <n v="951.9"/>
    <n v="954.3"/>
    <n v="34382788"/>
    <n v="745.9"/>
    <x v="21"/>
    <x v="9"/>
    <s v="Thu"/>
    <s v="Feb-1999"/>
    <s v="Expiry"/>
    <n v="-0.40000000000009095"/>
    <n v="-4.1897978422550635E-4"/>
    <x v="0"/>
    <n v="-3.3500000000000227"/>
    <n v="-3.4981465044640766E-3"/>
    <x v="1"/>
  </r>
  <r>
    <d v="1999-02-24T00:00:00"/>
    <n v="959.8"/>
    <n v="961.4"/>
    <n v="947.95"/>
    <n v="957.65"/>
    <n v="36949581"/>
    <n v="754.89"/>
    <x v="21"/>
    <x v="9"/>
    <s v="Wed"/>
    <s v="Feb-1999"/>
    <s v=""/>
    <n v="-2.1499999999999773"/>
    <n v="-2.2400500104188138E-3"/>
    <x v="0"/>
    <n v="8"/>
    <n v="8.4241562680987727E-3"/>
    <x v="1"/>
  </r>
  <r>
    <d v="1999-02-23T00:00:00"/>
    <n v="949.3"/>
    <n v="952.65"/>
    <n v="938.65"/>
    <n v="949.65"/>
    <n v="37794136"/>
    <n v="870.38"/>
    <x v="21"/>
    <x v="9"/>
    <s v="Tue"/>
    <s v="Feb-1999"/>
    <s v=""/>
    <n v="0.35000000000002274"/>
    <n v="3.6869272095230458E-4"/>
    <x v="0"/>
    <n v="-4.2000000000000455"/>
    <n v="-4.4032080515804851E-3"/>
    <x v="1"/>
  </r>
  <r>
    <d v="1999-02-22T00:00:00"/>
    <n v="978.5"/>
    <n v="978.85"/>
    <n v="953.6"/>
    <n v="953.85"/>
    <n v="34742181"/>
    <n v="755.26"/>
    <x v="21"/>
    <x v="9"/>
    <s v="Mon"/>
    <s v="Feb-1999"/>
    <s v=""/>
    <n v="-24.649999999999977"/>
    <n v="-2.5191619826264666E-2"/>
    <x v="1"/>
    <n v="-22.449999999999932"/>
    <n v="-2.2994981050906416E-2"/>
    <x v="2"/>
  </r>
  <r>
    <d v="1999-02-19T00:00:00"/>
    <n v="979.4"/>
    <n v="985.4"/>
    <n v="975.85"/>
    <n v="976.3"/>
    <n v="40208800"/>
    <n v="858.65"/>
    <x v="21"/>
    <x v="9"/>
    <s v="Fri"/>
    <s v="Feb-1999"/>
    <s v=""/>
    <n v="-3.1000000000000227"/>
    <n v="-3.1652031856238745E-3"/>
    <x v="0"/>
    <n v="2.8499999999999091"/>
    <n v="2.9277312650879952E-3"/>
    <x v="1"/>
  </r>
  <r>
    <d v="1999-02-18T00:00:00"/>
    <n v="974.15"/>
    <n v="989.15"/>
    <n v="968.7"/>
    <n v="973.45"/>
    <n v="40515388"/>
    <n v="1018.65"/>
    <x v="21"/>
    <x v="9"/>
    <s v="Thu"/>
    <s v="Feb-1999"/>
    <s v="Expiry"/>
    <n v="-0.69999999999993179"/>
    <n v="-7.1857516809519255E-4"/>
    <x v="0"/>
    <n v="4.4000000000000909"/>
    <n v="4.5405293844487807E-3"/>
    <x v="1"/>
  </r>
  <r>
    <d v="1999-02-17T00:00:00"/>
    <n v="970.1"/>
    <n v="978.75"/>
    <n v="953.1"/>
    <n v="969.05"/>
    <n v="37830915"/>
    <n v="988.61"/>
    <x v="21"/>
    <x v="9"/>
    <s v="Wed"/>
    <s v="Feb-1999"/>
    <s v=""/>
    <n v="-1.0500000000000682"/>
    <n v="-1.0823626430265625E-3"/>
    <x v="0"/>
    <n v="10.149999999999977"/>
    <n v="1.0585045364480111E-2"/>
    <x v="0"/>
  </r>
  <r>
    <d v="1999-02-16T00:00:00"/>
    <n v="952.55"/>
    <n v="960.25"/>
    <n v="951.5"/>
    <n v="958.9"/>
    <n v="29400810"/>
    <n v="775.51"/>
    <x v="21"/>
    <x v="9"/>
    <s v="Tue"/>
    <s v="Feb-1999"/>
    <s v=""/>
    <n v="6.3500000000000227"/>
    <n v="6.6663167287806654E-3"/>
    <x v="0"/>
    <n v="4.3500000000000227"/>
    <n v="4.557121156565945E-3"/>
    <x v="1"/>
  </r>
  <r>
    <d v="1999-02-15T00:00:00"/>
    <n v="974.1"/>
    <n v="976.85"/>
    <n v="954.55"/>
    <n v="954.55"/>
    <n v="31546716"/>
    <n v="957.09"/>
    <x v="21"/>
    <x v="9"/>
    <s v="Mon"/>
    <s v="Feb-1999"/>
    <s v=""/>
    <n v="-19.550000000000068"/>
    <n v="-2.006980802792328E-2"/>
    <x v="1"/>
    <n v="-15.700000000000045"/>
    <n v="-1.6181396547281676E-2"/>
    <x v="0"/>
  </r>
  <r>
    <d v="1999-02-12T00:00:00"/>
    <n v="965.7"/>
    <n v="972.75"/>
    <n v="962.35"/>
    <n v="970.25"/>
    <n v="26221936"/>
    <n v="818.99"/>
    <x v="21"/>
    <x v="9"/>
    <s v="Fri"/>
    <s v="Feb-1999"/>
    <s v=""/>
    <n v="4.5499999999999545"/>
    <n v="4.7116081598839749E-3"/>
    <x v="0"/>
    <n v="10.200000000000045"/>
    <n v="1.0624446643404038E-2"/>
    <x v="0"/>
  </r>
  <r>
    <d v="1999-02-11T00:00:00"/>
    <n v="966.85"/>
    <n v="973.7"/>
    <n v="958.15"/>
    <n v="960.05"/>
    <n v="40018118"/>
    <n v="1267.54"/>
    <x v="21"/>
    <x v="9"/>
    <s v="Thu"/>
    <s v="Feb-1999"/>
    <s v="Expiry"/>
    <n v="-6.8000000000000682"/>
    <n v="-7.033148885556258E-3"/>
    <x v="0"/>
    <n v="0.59999999999990905"/>
    <n v="6.2535827818011264E-4"/>
    <x v="1"/>
  </r>
  <r>
    <d v="1999-02-10T00:00:00"/>
    <n v="938.8"/>
    <n v="959.6"/>
    <n v="935.2"/>
    <n v="959.45"/>
    <n v="33200940"/>
    <n v="973.17"/>
    <x v="21"/>
    <x v="9"/>
    <s v="Wed"/>
    <s v="Feb-1999"/>
    <s v=""/>
    <n v="20.650000000000091"/>
    <n v="2.19961653174266E-2"/>
    <x v="1"/>
    <n v="34.700000000000045"/>
    <n v="3.7523655041903269E-2"/>
    <x v="3"/>
  </r>
  <r>
    <d v="1999-02-09T00:00:00"/>
    <n v="914.7"/>
    <n v="924.75"/>
    <n v="907.45"/>
    <n v="924.75"/>
    <n v="29541446"/>
    <n v="852.68"/>
    <x v="21"/>
    <x v="9"/>
    <s v="Tue"/>
    <s v="Feb-1999"/>
    <s v=""/>
    <n v="10.049999999999955"/>
    <n v="1.098720892095764E-2"/>
    <x v="2"/>
    <n v="8.25"/>
    <n v="9.0016366612111296E-3"/>
    <x v="1"/>
  </r>
  <r>
    <d v="1999-02-08T00:00:00"/>
    <n v="937.75"/>
    <n v="940.9"/>
    <n v="916.5"/>
    <n v="916.5"/>
    <n v="23981136"/>
    <n v="848.21"/>
    <x v="21"/>
    <x v="9"/>
    <s v="Mon"/>
    <s v="Feb-1999"/>
    <s v=""/>
    <n v="-21.25"/>
    <n v="-2.2660623833644363E-2"/>
    <x v="1"/>
    <n v="-19.799999999999955"/>
    <n v="-2.1147068247356567E-2"/>
    <x v="2"/>
  </r>
  <r>
    <d v="1999-02-05T00:00:00"/>
    <n v="939.65"/>
    <n v="943.7"/>
    <n v="930.1"/>
    <n v="936.3"/>
    <n v="23475400"/>
    <n v="710.09"/>
    <x v="21"/>
    <x v="9"/>
    <s v="Fri"/>
    <s v="Feb-1999"/>
    <s v=""/>
    <n v="-3.3500000000000227"/>
    <n v="-3.5651572393976725E-3"/>
    <x v="0"/>
    <n v="-3.4000000000000909"/>
    <n v="-3.6181760136214649E-3"/>
    <x v="1"/>
  </r>
  <r>
    <d v="1999-02-04T00:00:00"/>
    <n v="957.15"/>
    <n v="958.8"/>
    <n v="937.5"/>
    <n v="939.7"/>
    <n v="29432712"/>
    <n v="868.91"/>
    <x v="21"/>
    <x v="9"/>
    <s v="Thu"/>
    <s v="Feb-1999"/>
    <s v="Expiry"/>
    <n v="-17.449999999999932"/>
    <n v="-1.8231207229796723E-2"/>
    <x v="2"/>
    <n v="-12.699999999999932"/>
    <n v="-1.3334733305333822E-2"/>
    <x v="0"/>
  </r>
  <r>
    <d v="1999-02-03T00:00:00"/>
    <n v="948"/>
    <n v="955.55"/>
    <n v="940.75"/>
    <n v="952.4"/>
    <n v="27335489"/>
    <n v="801.51"/>
    <x v="21"/>
    <x v="9"/>
    <s v="Wed"/>
    <s v="Feb-1999"/>
    <s v=""/>
    <n v="4.3999999999999773"/>
    <n v="4.6413502109704397E-3"/>
    <x v="0"/>
    <n v="21.199999999999932"/>
    <n v="2.2766323024054909E-2"/>
    <x v="2"/>
  </r>
  <r>
    <d v="1999-02-02T00:00:00"/>
    <n v="940.1"/>
    <n v="945.15"/>
    <n v="924.95"/>
    <n v="931.2"/>
    <n v="30674923"/>
    <n v="859.68"/>
    <x v="21"/>
    <x v="9"/>
    <s v="Tue"/>
    <s v="Feb-1999"/>
    <s v=""/>
    <n v="-8.8999999999999773"/>
    <n v="-9.4670779704286532E-3"/>
    <x v="0"/>
    <n v="-8.9499999999999318"/>
    <n v="-9.5197574855075597E-3"/>
    <x v="1"/>
  </r>
  <r>
    <d v="1999-02-01T00:00:00"/>
    <n v="962.4"/>
    <n v="968.05"/>
    <n v="940.15"/>
    <n v="940.15"/>
    <n v="23175431"/>
    <n v="731.92"/>
    <x v="21"/>
    <x v="9"/>
    <s v="Mon"/>
    <s v="Feb-1999"/>
    <s v=""/>
    <n v="-22.25"/>
    <n v="-2.3119285120532004E-2"/>
    <x v="1"/>
    <n v="-26.050000000000068"/>
    <n v="-2.6961291658041883E-2"/>
    <x v="2"/>
  </r>
  <r>
    <d v="1999-01-29T00:00:00"/>
    <n v="956.8"/>
    <n v="966.35"/>
    <n v="952.7"/>
    <n v="966.2"/>
    <n v="24052319"/>
    <n v="751.62"/>
    <x v="21"/>
    <x v="10"/>
    <s v="Fri"/>
    <s v="Jan-1999"/>
    <s v=""/>
    <n v="9.4000000000000909"/>
    <n v="9.8244147157191593E-3"/>
    <x v="0"/>
    <n v="11.100000000000023"/>
    <n v="1.1621819704742983E-2"/>
    <x v="0"/>
  </r>
  <r>
    <d v="1999-01-28T00:00:00"/>
    <n v="971.2"/>
    <n v="976.75"/>
    <n v="954.25"/>
    <n v="955.1"/>
    <n v="27405902"/>
    <n v="789.56"/>
    <x v="21"/>
    <x v="10"/>
    <s v="Thu"/>
    <s v="Jan-1999"/>
    <s v="Expiry"/>
    <n v="-16.100000000000023"/>
    <n v="-1.6577429983525557E-2"/>
    <x v="2"/>
    <n v="-16.199999999999932"/>
    <n v="-1.6678678060331444E-2"/>
    <x v="0"/>
  </r>
  <r>
    <d v="1999-01-27T00:00:00"/>
    <n v="968.55"/>
    <n v="985.25"/>
    <n v="967.65"/>
    <n v="971.3"/>
    <n v="41775036"/>
    <n v="1224.3499999999999"/>
    <x v="21"/>
    <x v="10"/>
    <s v="Wed"/>
    <s v="Jan-1999"/>
    <s v=""/>
    <n v="2.75"/>
    <n v="2.8392958546280523E-3"/>
    <x v="0"/>
    <n v="21.5"/>
    <n v="2.2636344493577595E-2"/>
    <x v="2"/>
  </r>
  <r>
    <d v="1999-01-25T00:00:00"/>
    <n v="954.35"/>
    <n v="956.65"/>
    <n v="935"/>
    <n v="949.8"/>
    <n v="40886744"/>
    <n v="1091.78"/>
    <x v="21"/>
    <x v="10"/>
    <s v="Mon"/>
    <s v="Jan-1999"/>
    <s v=""/>
    <n v="-4.5500000000000682"/>
    <n v="-4.7676428983078204E-3"/>
    <x v="0"/>
    <n v="-7.25"/>
    <n v="-7.5753617888302599E-3"/>
    <x v="1"/>
  </r>
  <r>
    <d v="1999-01-22T00:00:00"/>
    <n v="976.6"/>
    <n v="980.45"/>
    <n v="955.15"/>
    <n v="957.05"/>
    <n v="40609469"/>
    <n v="1076.9000000000001"/>
    <x v="21"/>
    <x v="10"/>
    <s v="Fri"/>
    <s v="Jan-1999"/>
    <s v=""/>
    <n v="-19.550000000000068"/>
    <n v="-2.0018431292238448E-2"/>
    <x v="1"/>
    <n v="-10.150000000000091"/>
    <n v="-1.0494210090984378E-2"/>
    <x v="0"/>
  </r>
  <r>
    <d v="1999-01-21T00:00:00"/>
    <n v="935.15"/>
    <n v="967.2"/>
    <n v="932.8"/>
    <n v="967.2"/>
    <n v="49362375"/>
    <n v="1331"/>
    <x v="21"/>
    <x v="10"/>
    <s v="Thu"/>
    <s v="Jan-1999"/>
    <s v="Expiry"/>
    <n v="32.050000000000068"/>
    <n v="3.4272576591990664E-2"/>
    <x v="3"/>
    <n v="43.100000000000023"/>
    <n v="4.6639974028784788E-2"/>
    <x v="5"/>
  </r>
  <r>
    <d v="1999-01-19T00:00:00"/>
    <n v="944.15"/>
    <n v="948"/>
    <n v="923.2"/>
    <n v="924.1"/>
    <n v="39486242"/>
    <n v="1040.48"/>
    <x v="21"/>
    <x v="10"/>
    <s v="Tue"/>
    <s v="Jan-1999"/>
    <s v=""/>
    <n v="-20.049999999999955"/>
    <n v="-2.1236032410104279E-2"/>
    <x v="1"/>
    <n v="-20.799999999999955"/>
    <n v="-2.2012911419197752E-2"/>
    <x v="2"/>
  </r>
  <r>
    <d v="1999-01-18T00:00:00"/>
    <n v="938.65"/>
    <n v="945.05"/>
    <n v="922.8"/>
    <n v="944.9"/>
    <n v="34511324"/>
    <n v="893.02"/>
    <x v="21"/>
    <x v="10"/>
    <s v="Mon"/>
    <s v="Jan-1999"/>
    <s v=""/>
    <n v="6.25"/>
    <n v="6.6584989080061795E-3"/>
    <x v="0"/>
    <n v="10.600000000000023"/>
    <n v="1.134539227228944E-2"/>
    <x v="0"/>
  </r>
  <r>
    <d v="1999-01-15T00:00:00"/>
    <n v="961.7"/>
    <n v="967.85"/>
    <n v="932.25"/>
    <n v="934.3"/>
    <n v="40468309"/>
    <n v="1225.3399999999999"/>
    <x v="21"/>
    <x v="10"/>
    <s v="Fri"/>
    <s v="Jan-1999"/>
    <s v=""/>
    <n v="-27.400000000000091"/>
    <n v="-2.8491213476136101E-2"/>
    <x v="1"/>
    <n v="-20.450000000000045"/>
    <n v="-2.1419219691018638E-2"/>
    <x v="2"/>
  </r>
  <r>
    <d v="1999-01-14T00:00:00"/>
    <n v="948"/>
    <n v="968.4"/>
    <n v="944.5"/>
    <n v="954.75"/>
    <n v="45300099"/>
    <n v="1120.47"/>
    <x v="21"/>
    <x v="10"/>
    <s v="Thu"/>
    <s v="Jan-1999"/>
    <s v="Expiry"/>
    <n v="6.75"/>
    <n v="7.1202531645569618E-3"/>
    <x v="0"/>
    <n v="-6.4500000000000455"/>
    <n v="-6.7103620474407459E-3"/>
    <x v="1"/>
  </r>
  <r>
    <d v="1999-01-13T00:00:00"/>
    <n v="980.3"/>
    <n v="986.25"/>
    <n v="958.05"/>
    <n v="961.2"/>
    <n v="47242946"/>
    <n v="1151.3"/>
    <x v="21"/>
    <x v="10"/>
    <s v="Wed"/>
    <s v="Jan-1999"/>
    <s v=""/>
    <n v="-19.099999999999909"/>
    <n v="-1.9483831480159045E-2"/>
    <x v="2"/>
    <n v="-3.25"/>
    <n v="-3.3697962569340036E-3"/>
    <x v="1"/>
  </r>
  <r>
    <d v="1999-01-12T00:00:00"/>
    <n v="976.7"/>
    <n v="985.55"/>
    <n v="953.9"/>
    <n v="964.45"/>
    <n v="48161247"/>
    <n v="1209.22"/>
    <x v="21"/>
    <x v="10"/>
    <s v="Tue"/>
    <s v="Jan-1999"/>
    <s v=""/>
    <n v="-12.25"/>
    <n v="-1.2542234053445274E-2"/>
    <x v="2"/>
    <n v="-21.149999999999977"/>
    <n v="-2.1459009740259716E-2"/>
    <x v="2"/>
  </r>
  <r>
    <d v="1999-01-11T00:00:00"/>
    <n v="1005.15"/>
    <n v="1016.3"/>
    <n v="985.6"/>
    <n v="985.6"/>
    <n v="68195393"/>
    <n v="1771.62"/>
    <x v="21"/>
    <x v="10"/>
    <s v="Mon"/>
    <s v="Jan-1999"/>
    <s v=""/>
    <n v="-19.549999999999955"/>
    <n v="-1.9449833358205198E-2"/>
    <x v="2"/>
    <n v="-4.4499999999999318"/>
    <n v="-4.4947224887631251E-3"/>
    <x v="1"/>
  </r>
  <r>
    <d v="1999-01-08T00:00:00"/>
    <n v="969.95"/>
    <n v="990.05"/>
    <n v="966.4"/>
    <n v="990.05"/>
    <n v="65940665"/>
    <n v="1494.3"/>
    <x v="21"/>
    <x v="10"/>
    <s v="Fri"/>
    <s v="Jan-1999"/>
    <s v=""/>
    <n v="20.099999999999909"/>
    <n v="2.072271766585897E-2"/>
    <x v="1"/>
    <n v="35.349999999999909"/>
    <n v="3.7027338430920612E-2"/>
    <x v="3"/>
  </r>
  <r>
    <d v="1999-01-07T00:00:00"/>
    <n v="932.95"/>
    <n v="961.15"/>
    <n v="932.95"/>
    <n v="954.7"/>
    <n v="65480034"/>
    <n v="1426.68"/>
    <x v="21"/>
    <x v="10"/>
    <s v="Thu"/>
    <s v="Jan-1999"/>
    <s v="Expiry"/>
    <n v="21.75"/>
    <n v="2.3313146470871963E-2"/>
    <x v="1"/>
    <n v="26.450000000000045"/>
    <n v="2.8494478858066302E-2"/>
    <x v="2"/>
  </r>
  <r>
    <d v="1999-01-06T00:00:00"/>
    <n v="923.3"/>
    <n v="930.55"/>
    <n v="915.65"/>
    <n v="928.25"/>
    <n v="43232321"/>
    <n v="1149.1300000000001"/>
    <x v="21"/>
    <x v="10"/>
    <s v="Wed"/>
    <s v="Jan-1999"/>
    <s v=""/>
    <n v="4.9500000000000455"/>
    <n v="5.3612043756092777E-3"/>
    <x v="0"/>
    <n v="21.049999999999955"/>
    <n v="2.3203262786596068E-2"/>
    <x v="2"/>
  </r>
  <r>
    <d v="1999-01-05T00:00:00"/>
    <n v="901"/>
    <n v="907.2"/>
    <n v="893.15"/>
    <n v="907.2"/>
    <n v="36723940"/>
    <n v="876.41"/>
    <x v="21"/>
    <x v="10"/>
    <s v="Tue"/>
    <s v="Jan-1999"/>
    <s v=""/>
    <n v="6.2000000000000455"/>
    <n v="6.8812430632630914E-3"/>
    <x v="0"/>
    <n v="9.4000000000000909"/>
    <n v="1.0470037870349846E-2"/>
    <x v="0"/>
  </r>
  <r>
    <d v="1999-01-04T00:00:00"/>
    <n v="896.4"/>
    <n v="905.45"/>
    <n v="895.75"/>
    <n v="897.8"/>
    <n v="32224833"/>
    <n v="811.39"/>
    <x v="21"/>
    <x v="10"/>
    <s v="Mon"/>
    <s v="Jan-1999"/>
    <s v=""/>
    <n v="1.3999999999999773"/>
    <n v="1.5618027666220184E-3"/>
    <x v="0"/>
    <n v="7"/>
    <n v="7.8581050740907047E-3"/>
    <x v="1"/>
  </r>
  <r>
    <d v="1999-01-01T00:00:00"/>
    <n v="886.75"/>
    <n v="892.2"/>
    <n v="882.6"/>
    <n v="890.8"/>
    <n v="31356585"/>
    <n v="807.26"/>
    <x v="21"/>
    <x v="10"/>
    <s v="Fri"/>
    <s v="Jan-1999"/>
    <s v=""/>
    <n v="4.0499999999999545"/>
    <n v="4.5672399210599998E-3"/>
    <x v="0"/>
    <n v="890.8"/>
    <e v="#DIV/0!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766B7-C375-4467-9A61-ED902902DF3C}" name="PivotTable1" cacheId="15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 rowHeaderCaption="Year" colHeaderCaption="IntradayChange Ranges">
  <location ref="B2:Q26" firstHeaderRow="1" firstDataRow="2" firstDataCol="1"/>
  <pivotFields count="18">
    <pivotField dataField="1" numFmtId="15" showAll="0"/>
    <pivotField showAll="0"/>
    <pivotField showAll="0"/>
    <pivotField showAll="0"/>
    <pivotField showAll="0"/>
    <pivotField showAll="0"/>
    <pivotField showAll="0"/>
    <pivotField axis="axisRow" showAll="0">
      <items count="23"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t="default"/>
      </items>
    </pivotField>
    <pivotField axis="axisRow" showAll="0">
      <items count="13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t="default"/>
      </items>
    </pivotField>
    <pivotField showAll="0"/>
    <pivotField showAll="0"/>
    <pivotField showAll="0"/>
    <pivotField showAll="0"/>
    <pivotField numFmtId="10" showAll="0"/>
    <pivotField axis="axisCol" numFmtId="10" showAll="0">
      <items count="15">
        <item x="9"/>
        <item x="0"/>
        <item x="2"/>
        <item x="1"/>
        <item x="3"/>
        <item x="4"/>
        <item x="6"/>
        <item x="7"/>
        <item x="5"/>
        <item x="8"/>
        <item x="10"/>
        <item x="11"/>
        <item x="12"/>
        <item x="13"/>
        <item t="default"/>
      </items>
    </pivotField>
    <pivotField showAll="0"/>
    <pivotField showAll="0"/>
    <pivotField showAll="0"/>
  </pivotFields>
  <rowFields count="2">
    <field x="7"/>
    <field x="8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4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Days" fld="0" subtotal="count" baseField="0" baseItem="0"/>
  </dataFields>
  <formats count="22">
    <format dxfId="659">
      <pivotArea type="all" dataOnly="0" outline="0" fieldPosition="0"/>
    </format>
    <format dxfId="660">
      <pivotArea outline="0" collapsedLevelsAreSubtotals="1" fieldPosition="0"/>
    </format>
    <format dxfId="661">
      <pivotArea type="origin" dataOnly="0" labelOnly="1" outline="0" fieldPosition="0"/>
    </format>
    <format dxfId="662">
      <pivotArea field="14" type="button" dataOnly="0" labelOnly="1" outline="0" axis="axisCol" fieldPosition="0"/>
    </format>
    <format dxfId="663">
      <pivotArea type="topRight" dataOnly="0" labelOnly="1" outline="0" fieldPosition="0"/>
    </format>
    <format dxfId="664">
      <pivotArea field="7" type="button" dataOnly="0" labelOnly="1" outline="0" axis="axisRow" fieldPosition="0"/>
    </format>
    <format dxfId="665">
      <pivotArea dataOnly="0" labelOnly="1" fieldPosition="0">
        <references count="1">
          <reference field="7" count="0"/>
        </references>
      </pivotArea>
    </format>
    <format dxfId="666">
      <pivotArea dataOnly="0" labelOnly="1" grandRow="1" outline="0" fieldPosition="0"/>
    </format>
    <format dxfId="667">
      <pivotArea dataOnly="0" labelOnly="1" fieldPosition="0">
        <references count="1">
          <reference field="14" count="0"/>
        </references>
      </pivotArea>
    </format>
    <format dxfId="668">
      <pivotArea dataOnly="0" labelOnly="1" grandCol="1" outline="0" fieldPosition="0"/>
    </format>
    <format dxfId="669">
      <pivotArea type="all" dataOnly="0" outline="0" fieldPosition="0"/>
    </format>
    <format dxfId="670">
      <pivotArea outline="0" collapsedLevelsAreSubtotals="1" fieldPosition="0"/>
    </format>
    <format dxfId="671">
      <pivotArea type="origin" dataOnly="0" labelOnly="1" outline="0" fieldPosition="0"/>
    </format>
    <format dxfId="672">
      <pivotArea field="14" type="button" dataOnly="0" labelOnly="1" outline="0" axis="axisCol" fieldPosition="0"/>
    </format>
    <format dxfId="673">
      <pivotArea type="topRight" dataOnly="0" labelOnly="1" outline="0" fieldPosition="0"/>
    </format>
    <format dxfId="674">
      <pivotArea field="7" type="button" dataOnly="0" labelOnly="1" outline="0" axis="axisRow" fieldPosition="0"/>
    </format>
    <format dxfId="675">
      <pivotArea dataOnly="0" labelOnly="1" fieldPosition="0">
        <references count="1">
          <reference field="7" count="0"/>
        </references>
      </pivotArea>
    </format>
    <format dxfId="676">
      <pivotArea dataOnly="0" labelOnly="1" grandRow="1" outline="0" fieldPosition="0"/>
    </format>
    <format dxfId="677">
      <pivotArea dataOnly="0" labelOnly="1" fieldPosition="0">
        <references count="1">
          <reference field="14" count="0"/>
        </references>
      </pivotArea>
    </format>
    <format dxfId="678">
      <pivotArea dataOnly="0" labelOnly="1" grandCol="1" outline="0" fieldPosition="0"/>
    </format>
    <format dxfId="679">
      <pivotArea dataOnly="0" labelOnly="1" grandCol="1" outline="0" fieldPosition="0"/>
    </format>
    <format dxfId="680">
      <pivotArea field="14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6B346-3285-4174-ADCE-67FFC2F0DF1C}" name="PivotTable2" cacheId="15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 rowHeaderCaption="Year" colHeaderCaption="DayChange Ranges">
  <location ref="T2:AF26" firstHeaderRow="1" firstDataRow="2" firstDataCol="1"/>
  <pivotFields count="18">
    <pivotField dataField="1" numFmtId="15" showAll="0"/>
    <pivotField showAll="0"/>
    <pivotField showAll="0"/>
    <pivotField showAll="0"/>
    <pivotField showAll="0"/>
    <pivotField showAll="0"/>
    <pivotField showAll="0"/>
    <pivotField axis="axisRow" showAll="0">
      <items count="23"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t="default"/>
      </items>
    </pivotField>
    <pivotField axis="axisRow" showAll="0">
      <items count="13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t="default"/>
      </items>
    </pivotField>
    <pivotField showAll="0"/>
    <pivotField showAll="0"/>
    <pivotField showAll="0"/>
    <pivotField showAll="0"/>
    <pivotField numFmtId="10" showAll="0"/>
    <pivotField numFmtId="10" showAll="0">
      <items count="15">
        <item x="9"/>
        <item x="0"/>
        <item x="2"/>
        <item x="1"/>
        <item x="3"/>
        <item x="4"/>
        <item x="6"/>
        <item x="7"/>
        <item x="5"/>
        <item x="8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14">
        <item x="10"/>
        <item x="1"/>
        <item x="0"/>
        <item x="2"/>
        <item x="3"/>
        <item x="5"/>
        <item x="4"/>
        <item x="7"/>
        <item x="9"/>
        <item x="6"/>
        <item x="8"/>
        <item h="1" x="12"/>
        <item h="1" x="11"/>
        <item t="default"/>
      </items>
    </pivotField>
  </pivotFields>
  <rowFields count="2">
    <field x="7"/>
    <field x="8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7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Days" fld="0" subtotal="count" baseField="0" baseItem="0"/>
  </dataFields>
  <formats count="21">
    <format dxfId="681">
      <pivotArea type="all" dataOnly="0" outline="0" fieldPosition="0"/>
    </format>
    <format dxfId="682">
      <pivotArea outline="0" collapsedLevelsAreSubtotals="1" fieldPosition="0"/>
    </format>
    <format dxfId="683">
      <pivotArea type="origin" dataOnly="0" labelOnly="1" outline="0" fieldPosition="0"/>
    </format>
    <format dxfId="684">
      <pivotArea field="14" type="button" dataOnly="0" labelOnly="1" outline="0"/>
    </format>
    <format dxfId="685">
      <pivotArea type="topRight" dataOnly="0" labelOnly="1" outline="0" fieldPosition="0"/>
    </format>
    <format dxfId="686">
      <pivotArea field="7" type="button" dataOnly="0" labelOnly="1" outline="0" axis="axisRow" fieldPosition="0"/>
    </format>
    <format dxfId="687">
      <pivotArea dataOnly="0" labelOnly="1" fieldPosition="0">
        <references count="1">
          <reference field="7" count="0"/>
        </references>
      </pivotArea>
    </format>
    <format dxfId="688">
      <pivotArea dataOnly="0" labelOnly="1" grandRow="1" outline="0" fieldPosition="0"/>
    </format>
    <format dxfId="689">
      <pivotArea dataOnly="0" labelOnly="1" grandCol="1" outline="0" fieldPosition="0"/>
    </format>
    <format dxfId="690">
      <pivotArea type="all" dataOnly="0" outline="0" fieldPosition="0"/>
    </format>
    <format dxfId="691">
      <pivotArea outline="0" collapsedLevelsAreSubtotals="1" fieldPosition="0"/>
    </format>
    <format dxfId="692">
      <pivotArea type="origin" dataOnly="0" labelOnly="1" outline="0" fieldPosition="0"/>
    </format>
    <format dxfId="693">
      <pivotArea field="14" type="button" dataOnly="0" labelOnly="1" outline="0"/>
    </format>
    <format dxfId="694">
      <pivotArea type="topRight" dataOnly="0" labelOnly="1" outline="0" fieldPosition="0"/>
    </format>
    <format dxfId="695">
      <pivotArea field="7" type="button" dataOnly="0" labelOnly="1" outline="0" axis="axisRow" fieldPosition="0"/>
    </format>
    <format dxfId="696">
      <pivotArea dataOnly="0" labelOnly="1" fieldPosition="0">
        <references count="1">
          <reference field="7" count="0"/>
        </references>
      </pivotArea>
    </format>
    <format dxfId="697">
      <pivotArea dataOnly="0" labelOnly="1" grandRow="1" outline="0" fieldPosition="0"/>
    </format>
    <format dxfId="698">
      <pivotArea dataOnly="0" labelOnly="1" grandCol="1" outline="0" fieldPosition="0"/>
    </format>
    <format dxfId="699">
      <pivotArea dataOnly="0" labelOnly="1" grandCol="1" outline="0" fieldPosition="0"/>
    </format>
    <format dxfId="700">
      <pivotArea field="17" type="button" dataOnly="0" labelOnly="1" outline="0" axis="axisCol" fieldPosition="0"/>
    </format>
    <format dxfId="701">
      <pivotArea dataOnly="0" labelOnly="1" fieldPosition="0">
        <references count="1">
          <reference field="17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FE7A07-3D28-419B-9F3B-255F88B70F90}" name="NiftyData" displayName="NiftyData" ref="A1:R5458" totalsRowShown="0" headerRowDxfId="721" dataDxfId="720">
  <autoFilter ref="A1:R5458" xr:uid="{044FB4AE-468A-4F04-AB3D-5629D185BB1C}"/>
  <sortState xmlns:xlrd2="http://schemas.microsoft.com/office/spreadsheetml/2017/richdata2" ref="A2:R5458">
    <sortCondition descending="1" ref="A2:A5458"/>
  </sortState>
  <tableColumns count="18">
    <tableColumn id="1" xr3:uid="{6D9B9970-B503-4B1E-A9D4-225F2EE217CA}" name="Date" dataDxfId="719"/>
    <tableColumn id="2" xr3:uid="{4DC8BD18-8212-407B-8174-FAF546B0AC43}" name="Open" dataDxfId="718"/>
    <tableColumn id="3" xr3:uid="{9EB19062-5521-434C-8D19-4399879F75B8}" name="High" dataDxfId="717"/>
    <tableColumn id="4" xr3:uid="{8C112B36-A212-40F3-90D1-40C934F1EC2A}" name="Low" dataDxfId="716"/>
    <tableColumn id="5" xr3:uid="{1B2A15F1-9BDB-44D5-B93C-B50BCD7638D8}" name="Close" dataDxfId="715"/>
    <tableColumn id="6" xr3:uid="{8F2A7ECA-A517-4C79-A53F-0CC74AC2809D}" name="Shares Traded" dataDxfId="714"/>
    <tableColumn id="7" xr3:uid="{1618D177-0358-4E0E-BE11-C1A5FB877772}" name="Turnover (Rs. Cr)" dataDxfId="713"/>
    <tableColumn id="16" xr3:uid="{43C703C9-A306-4EF8-BC2B-83272004B675}" name="Year" dataDxfId="712">
      <calculatedColumnFormula>TEXT(NiftyData[[#This Row],[Date]], "yyyy")</calculatedColumnFormula>
    </tableColumn>
    <tableColumn id="12" xr3:uid="{AACF2882-1FBB-47DD-810A-578C9CEE53AA}" name="Month" dataDxfId="711">
      <calculatedColumnFormula>TEXT(NiftyData[[#This Row],[Date]], "mmm")</calculatedColumnFormula>
    </tableColumn>
    <tableColumn id="10" xr3:uid="{2D553AF5-56D2-4FAB-8FB6-BB775B9B5835}" name="Day" dataDxfId="710">
      <calculatedColumnFormula>TEXT(NiftyData[[#This Row],[Date]], "ddd")</calculatedColumnFormula>
    </tableColumn>
    <tableColumn id="13" xr3:uid="{E015CB31-E157-4CC6-8C2D-A085106E838D}" name="MonthYear" dataDxfId="702">
      <calculatedColumnFormula>TEXT(NiftyData[[#This Row],[Date]], "mmm-yyyy")</calculatedColumnFormula>
    </tableColumn>
    <tableColumn id="11" xr3:uid="{F518558B-0BBB-4B54-9031-1749A6295670}" name="Is Expiry" dataDxfId="709">
      <calculatedColumnFormula>IF(NiftyData[[#This Row],[Day]]="Thu", "Expiry", "")</calculatedColumnFormula>
    </tableColumn>
    <tableColumn id="8" xr3:uid="{8050DFEC-82AC-4ED4-8380-C96412ADF5DD}" name="Intraday Change" dataDxfId="708">
      <calculatedColumnFormula>NiftyData[[#This Row],[Close]]-NiftyData[[#This Row],[Open]]</calculatedColumnFormula>
    </tableColumn>
    <tableColumn id="9" xr3:uid="{12098822-FF4D-4AE9-B443-7CB5A4AC1938}" name="Intraday Change %" dataDxfId="707" dataCellStyle="Percent">
      <calculatedColumnFormula>NiftyData[[#This Row],[Intraday Change]]/NiftyData[[#This Row],[Open]]</calculatedColumnFormula>
    </tableColumn>
    <tableColumn id="18" xr3:uid="{C10572D6-BB2C-49E2-8C94-46FB79976336}" name="IntradayChange Range" dataDxfId="706" dataCellStyle="Percent">
      <calculatedColumnFormula>_xlfn.CEILING.MATH(ABS(NiftyData[[#This Row],[Intraday Change %]]), 0.01)</calculatedColumnFormula>
    </tableColumn>
    <tableColumn id="14" xr3:uid="{D91A6C66-6F3D-4B8A-9B3E-9E8BAFECC052}" name="DayChange" dataDxfId="705">
      <calculatedColumnFormula>NiftyData[[#This Row],[Close]]-E3</calculatedColumnFormula>
    </tableColumn>
    <tableColumn id="15" xr3:uid="{D7785FBC-78D7-4F5D-9FCF-C5D69C472CD0}" name="DayChange %" dataDxfId="704" dataCellStyle="Percent">
      <calculatedColumnFormula>NiftyData[[#This Row],[DayChange]]/E3</calculatedColumnFormula>
    </tableColumn>
    <tableColumn id="19" xr3:uid="{164F026A-2142-47BC-A1B8-0ECC2DBB0604}" name="DayChange Range" dataDxfId="703">
      <calculatedColumnFormula>_xlfn.CEILING.MATH(ABS(NiftyData[[#This Row],[DayChange %]]), 0.01)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7C0D43-E3D6-414C-A6ED-BB58BA03BBAC}" name="Table2" displayName="Table2" ref="A1:K264" totalsRowShown="0" headerRowDxfId="2" dataDxfId="3" headerRowBorderDxfId="15" tableBorderDxfId="16" totalsRowBorderDxfId="14">
  <autoFilter ref="A1:K264" xr:uid="{B7E3C37C-6F1A-4821-BB88-74A36700AEC3}"/>
  <tableColumns count="11">
    <tableColumn id="1" xr3:uid="{367CAA35-11F8-4C58-AB19-FB2F0F835740}" name="Start of Month" dataDxfId="13"/>
    <tableColumn id="2" xr3:uid="{6EC2228D-32EE-4A08-A518-5206900AD573}" name="Month" dataDxfId="12">
      <calculatedColumnFormula>TEXT(A2,"mmm-yyyy")</calculatedColumnFormula>
    </tableColumn>
    <tableColumn id="3" xr3:uid="{3F0EB368-3CA7-4714-AA60-AE15E443A9F5}" name="Month End Close" dataDxfId="11">
      <calculatedColumnFormula>INDEX(NiftyData[Close],MATCH($B2,NiftyData[MonthYear],0))</calculatedColumnFormula>
    </tableColumn>
    <tableColumn id="4" xr3:uid="{61B79ECC-C987-4AC9-9656-9AA846565C9B}" name="Month High" dataDxfId="10">
      <calculatedColumnFormula>_xlfn.MAXIFS(NiftyData[High], NiftyData[MonthYear], $B2)</calculatedColumnFormula>
    </tableColumn>
    <tableColumn id="5" xr3:uid="{02235ADB-DDDC-437D-8BFA-8162C40C8475}" name="Month Low" dataDxfId="9">
      <calculatedColumnFormula>_xlfn.MINIFS(NiftyData[Low], NiftyData[MonthYear], $B2)</calculatedColumnFormula>
    </tableColumn>
    <tableColumn id="6" xr3:uid="{96BA263E-184E-46C1-BA95-84DA5FFD3F0C}" name="MoM Change" dataDxfId="8">
      <calculatedColumnFormula>C2-C3</calculatedColumnFormula>
    </tableColumn>
    <tableColumn id="7" xr3:uid="{2EBEDEE9-B86F-42E5-9FB7-99A5A903A0E9}" name="MoM Change %" dataDxfId="7" dataCellStyle="Percent"/>
    <tableColumn id="8" xr3:uid="{A6C4C8C8-7090-43A6-83C0-4D5F8A916E27}" name="Previous High" dataDxfId="6"/>
    <tableColumn id="9" xr3:uid="{A1905D5C-10BB-46FF-9293-A00836356B04}" name="Change over Previous High" dataDxfId="5">
      <calculatedColumnFormula>C2-H2</calculatedColumnFormula>
    </tableColumn>
    <tableColumn id="10" xr3:uid="{DEF35621-5AE9-495B-BB2E-974DD6474366}" name="% Change over Previous High" dataDxfId="4" dataCellStyle="Percent">
      <calculatedColumnFormula>I2/H2</calculatedColumnFormula>
    </tableColumn>
    <tableColumn id="11" xr3:uid="{0C177AA1-43F0-45D3-8CD2-57A33C05BAAF}" name="10%+ Rise" dataDxfId="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ACA87-B37A-4E97-AF87-2B159A95F7F6}">
  <dimension ref="A1:R5458"/>
  <sheetViews>
    <sheetView topLeftCell="A5437" workbookViewId="0"/>
  </sheetViews>
  <sheetFormatPr defaultRowHeight="12" x14ac:dyDescent="0.2"/>
  <cols>
    <col min="1" max="1" width="10.140625" style="1" bestFit="1" customWidth="1"/>
    <col min="2" max="4" width="9.140625" style="1"/>
    <col min="5" max="5" width="7.85546875" style="1" bestFit="1" customWidth="1"/>
    <col min="6" max="6" width="11.140625" style="1" customWidth="1"/>
    <col min="7" max="8" width="10.42578125" style="1" customWidth="1"/>
    <col min="9" max="9" width="8.5703125" style="1" customWidth="1"/>
    <col min="10" max="11" width="8.28515625" style="1" customWidth="1"/>
    <col min="12" max="16384" width="9.140625" style="1"/>
  </cols>
  <sheetData>
    <row r="1" spans="1:18" ht="36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12</v>
      </c>
      <c r="I1" s="5" t="s">
        <v>8</v>
      </c>
      <c r="J1" s="5" t="s">
        <v>7</v>
      </c>
      <c r="K1" s="5" t="s">
        <v>33</v>
      </c>
      <c r="L1" s="5" t="s">
        <v>9</v>
      </c>
      <c r="M1" s="5" t="s">
        <v>27</v>
      </c>
      <c r="N1" s="5" t="s">
        <v>26</v>
      </c>
      <c r="O1" s="5" t="s">
        <v>25</v>
      </c>
      <c r="P1" s="5" t="s">
        <v>10</v>
      </c>
      <c r="Q1" s="5" t="s">
        <v>11</v>
      </c>
      <c r="R1" s="5" t="s">
        <v>28</v>
      </c>
    </row>
    <row r="2" spans="1:18" x14ac:dyDescent="0.2">
      <c r="A2" s="2">
        <v>44161</v>
      </c>
      <c r="B2" s="1">
        <v>12906.45</v>
      </c>
      <c r="C2" s="1">
        <v>13018</v>
      </c>
      <c r="D2" s="1">
        <v>12790.4</v>
      </c>
      <c r="E2" s="1">
        <v>12987</v>
      </c>
      <c r="H2" s="1" t="str">
        <f>TEXT(NiftyData[[#This Row],[Date]], "yyyy")</f>
        <v>2020</v>
      </c>
      <c r="I2" s="1" t="str">
        <f>TEXT(NiftyData[[#This Row],[Date]], "mmm")</f>
        <v>Nov</v>
      </c>
      <c r="J2" s="1" t="str">
        <f>TEXT(NiftyData[[#This Row],[Date]], "ddd")</f>
        <v>Thu</v>
      </c>
      <c r="K2" s="1" t="str">
        <f>TEXT(NiftyData[[#This Row],[Date]], "mmm-yyyy")</f>
        <v>Nov-2020</v>
      </c>
      <c r="L2" s="1" t="str">
        <f>IF(NiftyData[[#This Row],[Day]]="Thu", "Expiry", "")</f>
        <v>Expiry</v>
      </c>
      <c r="M2" s="1">
        <f>NiftyData[[#This Row],[Close]]-NiftyData[[#This Row],[Open]]</f>
        <v>80.549999999999272</v>
      </c>
      <c r="N2" s="4">
        <f>NiftyData[[#This Row],[Intraday Change]]/NiftyData[[#This Row],[Open]]</f>
        <v>6.2410655137546938E-3</v>
      </c>
      <c r="O2" s="4">
        <f>_xlfn.CEILING.MATH(ABS(NiftyData[[#This Row],[Intraday Change %]]), 0.01)</f>
        <v>0.01</v>
      </c>
      <c r="P2" s="6">
        <f>NiftyData[[#This Row],[Close]]-E3</f>
        <v>128.60000000000036</v>
      </c>
      <c r="Q2" s="4">
        <f>NiftyData[[#This Row],[DayChange]]/E3</f>
        <v>1.0001244322777356E-2</v>
      </c>
      <c r="R2" s="4">
        <f>_xlfn.CEILING.MATH(ABS(NiftyData[[#This Row],[DayChange %]]), 0.01)</f>
        <v>0.02</v>
      </c>
    </row>
    <row r="3" spans="1:18" x14ac:dyDescent="0.2">
      <c r="A3" s="2">
        <v>44160</v>
      </c>
      <c r="B3" s="1">
        <v>13130</v>
      </c>
      <c r="C3" s="1">
        <v>13145.85</v>
      </c>
      <c r="D3" s="1">
        <v>12833.65</v>
      </c>
      <c r="E3" s="1">
        <v>12858.4</v>
      </c>
      <c r="F3" s="1">
        <v>679005507</v>
      </c>
      <c r="G3" s="1">
        <v>37401.360000000001</v>
      </c>
      <c r="H3" s="1" t="str">
        <f>TEXT(NiftyData[[#This Row],[Date]], "yyyy")</f>
        <v>2020</v>
      </c>
      <c r="I3" s="1" t="str">
        <f>TEXT(NiftyData[[#This Row],[Date]], "mmm")</f>
        <v>Nov</v>
      </c>
      <c r="J3" s="1" t="str">
        <f>TEXT(NiftyData[[#This Row],[Date]], "ddd")</f>
        <v>Wed</v>
      </c>
      <c r="K3" s="1" t="str">
        <f>TEXT(NiftyData[[#This Row],[Date]], "mmm-yyyy")</f>
        <v>Nov-2020</v>
      </c>
      <c r="L3" s="1" t="str">
        <f>IF(NiftyData[[#This Row],[Day]]="Thu", "Expiry", "")</f>
        <v/>
      </c>
      <c r="M3" s="1">
        <f>NiftyData[[#This Row],[Close]]-NiftyData[[#This Row],[Open]]</f>
        <v>-271.60000000000036</v>
      </c>
      <c r="N3" s="4">
        <f>NiftyData[[#This Row],[Intraday Change]]/NiftyData[[#This Row],[Open]]</f>
        <v>-2.0685453160700713E-2</v>
      </c>
      <c r="O3" s="4">
        <f>_xlfn.CEILING.MATH(ABS(NiftyData[[#This Row],[Intraday Change %]]), 0.01)</f>
        <v>0.03</v>
      </c>
      <c r="P3" s="6">
        <f>NiftyData[[#This Row],[Close]]-E4</f>
        <v>-196.75</v>
      </c>
      <c r="Q3" s="4">
        <f>NiftyData[[#This Row],[DayChange]]/E4</f>
        <v>-1.5070680919024294E-2</v>
      </c>
      <c r="R3" s="4">
        <f>_xlfn.CEILING.MATH(ABS(NiftyData[[#This Row],[DayChange %]]), 0.01)</f>
        <v>0.02</v>
      </c>
    </row>
    <row r="4" spans="1:18" x14ac:dyDescent="0.2">
      <c r="A4" s="2">
        <v>44159</v>
      </c>
      <c r="B4" s="1">
        <v>13002.6</v>
      </c>
      <c r="C4" s="1">
        <v>13079.1</v>
      </c>
      <c r="D4" s="1">
        <v>12978</v>
      </c>
      <c r="E4" s="1">
        <v>13055.15</v>
      </c>
      <c r="F4" s="1">
        <v>571864976</v>
      </c>
      <c r="G4" s="1">
        <v>37094.230000000003</v>
      </c>
      <c r="H4" s="1" t="str">
        <f>TEXT(NiftyData[[#This Row],[Date]], "yyyy")</f>
        <v>2020</v>
      </c>
      <c r="I4" s="1" t="str">
        <f>TEXT(NiftyData[[#This Row],[Date]], "mmm")</f>
        <v>Nov</v>
      </c>
      <c r="J4" s="1" t="str">
        <f>TEXT(NiftyData[[#This Row],[Date]], "ddd")</f>
        <v>Tue</v>
      </c>
      <c r="K4" s="1" t="str">
        <f>TEXT(NiftyData[[#This Row],[Date]], "mmm-yyyy")</f>
        <v>Nov-2020</v>
      </c>
      <c r="L4" s="1" t="str">
        <f>IF(NiftyData[[#This Row],[Day]]="Thu", "Expiry", "")</f>
        <v/>
      </c>
      <c r="M4" s="1">
        <f>NiftyData[[#This Row],[Close]]-NiftyData[[#This Row],[Open]]</f>
        <v>52.549999999999272</v>
      </c>
      <c r="N4" s="4">
        <f>NiftyData[[#This Row],[Intraday Change]]/NiftyData[[#This Row],[Open]]</f>
        <v>4.0414993924291504E-3</v>
      </c>
      <c r="O4" s="4">
        <f>_xlfn.CEILING.MATH(ABS(NiftyData[[#This Row],[Intraday Change %]]), 0.01)</f>
        <v>0.01</v>
      </c>
      <c r="P4" s="6">
        <f>NiftyData[[#This Row],[Close]]-E5</f>
        <v>128.69999999999891</v>
      </c>
      <c r="Q4" s="4">
        <f>NiftyData[[#This Row],[DayChange]]/E5</f>
        <v>9.9563298508096882E-3</v>
      </c>
      <c r="R4" s="7">
        <f>_xlfn.CEILING.MATH(ABS(NiftyData[[#This Row],[DayChange %]]), 0.01)</f>
        <v>0.01</v>
      </c>
    </row>
    <row r="5" spans="1:18" x14ac:dyDescent="0.2">
      <c r="A5" s="2">
        <v>44158</v>
      </c>
      <c r="B5" s="1">
        <v>12960.3</v>
      </c>
      <c r="C5" s="1">
        <v>12968.85</v>
      </c>
      <c r="D5" s="1">
        <v>12825.7</v>
      </c>
      <c r="E5" s="1">
        <v>12926.45</v>
      </c>
      <c r="F5" s="1">
        <v>633117401</v>
      </c>
      <c r="G5" s="1">
        <v>42031.38</v>
      </c>
      <c r="H5" s="1" t="str">
        <f>TEXT(NiftyData[[#This Row],[Date]], "yyyy")</f>
        <v>2020</v>
      </c>
      <c r="I5" s="1" t="str">
        <f>TEXT(NiftyData[[#This Row],[Date]], "mmm")</f>
        <v>Nov</v>
      </c>
      <c r="J5" s="1" t="str">
        <f>TEXT(NiftyData[[#This Row],[Date]], "ddd")</f>
        <v>Mon</v>
      </c>
      <c r="K5" s="1" t="str">
        <f>TEXT(NiftyData[[#This Row],[Date]], "mmm-yyyy")</f>
        <v>Nov-2020</v>
      </c>
      <c r="L5" s="1" t="str">
        <f>IF(NiftyData[[#This Row],[Day]]="Thu", "Expiry", "")</f>
        <v/>
      </c>
      <c r="M5" s="1">
        <f>NiftyData[[#This Row],[Close]]-NiftyData[[#This Row],[Open]]</f>
        <v>-33.849999999998545</v>
      </c>
      <c r="N5" s="4">
        <f>NiftyData[[#This Row],[Intraday Change]]/NiftyData[[#This Row],[Open]]</f>
        <v>-2.6118222572007244E-3</v>
      </c>
      <c r="O5" s="4">
        <f>_xlfn.CEILING.MATH(ABS(NiftyData[[#This Row],[Intraday Change %]]), 0.01)</f>
        <v>0.01</v>
      </c>
      <c r="P5" s="6">
        <f>NiftyData[[#This Row],[Close]]-E6</f>
        <v>67.400000000001455</v>
      </c>
      <c r="Q5" s="4">
        <f>NiftyData[[#This Row],[DayChange]]/E6</f>
        <v>5.2414447412523829E-3</v>
      </c>
      <c r="R5" s="7">
        <f>_xlfn.CEILING.MATH(ABS(NiftyData[[#This Row],[DayChange %]]), 0.01)</f>
        <v>0.01</v>
      </c>
    </row>
    <row r="6" spans="1:18" x14ac:dyDescent="0.2">
      <c r="A6" s="2">
        <v>44155</v>
      </c>
      <c r="B6" s="1">
        <v>12813.4</v>
      </c>
      <c r="C6" s="1">
        <v>12892.45</v>
      </c>
      <c r="D6" s="1">
        <v>12730.25</v>
      </c>
      <c r="E6" s="1">
        <v>12859.05</v>
      </c>
      <c r="F6" s="1">
        <v>663997267</v>
      </c>
      <c r="G6" s="1">
        <v>42992.15</v>
      </c>
      <c r="H6" s="1" t="str">
        <f>TEXT(NiftyData[[#This Row],[Date]], "yyyy")</f>
        <v>2020</v>
      </c>
      <c r="I6" s="1" t="str">
        <f>TEXT(NiftyData[[#This Row],[Date]], "mmm")</f>
        <v>Nov</v>
      </c>
      <c r="J6" s="1" t="str">
        <f>TEXT(NiftyData[[#This Row],[Date]], "ddd")</f>
        <v>Fri</v>
      </c>
      <c r="K6" s="1" t="str">
        <f>TEXT(NiftyData[[#This Row],[Date]], "mmm-yyyy")</f>
        <v>Nov-2020</v>
      </c>
      <c r="L6" s="1" t="str">
        <f>IF(NiftyData[[#This Row],[Day]]="Thu", "Expiry", "")</f>
        <v/>
      </c>
      <c r="M6" s="1">
        <f>NiftyData[[#This Row],[Close]]-NiftyData[[#This Row],[Open]]</f>
        <v>45.649999999999636</v>
      </c>
      <c r="N6" s="4">
        <f>NiftyData[[#This Row],[Intraday Change]]/NiftyData[[#This Row],[Open]]</f>
        <v>3.5626765729626516E-3</v>
      </c>
      <c r="O6" s="4">
        <f>_xlfn.CEILING.MATH(ABS(NiftyData[[#This Row],[Intraday Change %]]), 0.01)</f>
        <v>0.01</v>
      </c>
      <c r="P6" s="6">
        <f>NiftyData[[#This Row],[Close]]-E7</f>
        <v>87.349999999998545</v>
      </c>
      <c r="Q6" s="4">
        <f>NiftyData[[#This Row],[DayChange]]/E7</f>
        <v>6.8393401035099898E-3</v>
      </c>
      <c r="R6" s="7">
        <f>_xlfn.CEILING.MATH(ABS(NiftyData[[#This Row],[DayChange %]]), 0.01)</f>
        <v>0.01</v>
      </c>
    </row>
    <row r="7" spans="1:18" x14ac:dyDescent="0.2">
      <c r="A7" s="2">
        <v>44154</v>
      </c>
      <c r="B7" s="1">
        <v>12839.5</v>
      </c>
      <c r="C7" s="1">
        <v>12963</v>
      </c>
      <c r="D7" s="1">
        <v>12745.75</v>
      </c>
      <c r="E7" s="1">
        <v>12771.7</v>
      </c>
      <c r="F7" s="1">
        <v>768751782</v>
      </c>
      <c r="G7" s="1">
        <v>44747.08</v>
      </c>
      <c r="H7" s="1" t="str">
        <f>TEXT(NiftyData[[#This Row],[Date]], "yyyy")</f>
        <v>2020</v>
      </c>
      <c r="I7" s="1" t="str">
        <f>TEXT(NiftyData[[#This Row],[Date]], "mmm")</f>
        <v>Nov</v>
      </c>
      <c r="J7" s="1" t="str">
        <f>TEXT(NiftyData[[#This Row],[Date]], "ddd")</f>
        <v>Thu</v>
      </c>
      <c r="K7" s="1" t="str">
        <f>TEXT(NiftyData[[#This Row],[Date]], "mmm-yyyy")</f>
        <v>Nov-2020</v>
      </c>
      <c r="L7" s="1" t="str">
        <f>IF(NiftyData[[#This Row],[Day]]="Thu", "Expiry", "")</f>
        <v>Expiry</v>
      </c>
      <c r="M7" s="1">
        <f>NiftyData[[#This Row],[Close]]-NiftyData[[#This Row],[Open]]</f>
        <v>-67.799999999999272</v>
      </c>
      <c r="N7" s="4">
        <f>NiftyData[[#This Row],[Intraday Change]]/NiftyData[[#This Row],[Open]]</f>
        <v>-5.2805794618169923E-3</v>
      </c>
      <c r="O7" s="4">
        <f>_xlfn.CEILING.MATH(ABS(NiftyData[[#This Row],[Intraday Change %]]), 0.01)</f>
        <v>0.01</v>
      </c>
      <c r="P7" s="6">
        <f>NiftyData[[#This Row],[Close]]-E8</f>
        <v>-166.54999999999927</v>
      </c>
      <c r="Q7" s="4">
        <f>NiftyData[[#This Row],[DayChange]]/E8</f>
        <v>-1.2872683709156901E-2</v>
      </c>
      <c r="R7" s="7">
        <f>_xlfn.CEILING.MATH(ABS(NiftyData[[#This Row],[DayChange %]]), 0.01)</f>
        <v>0.02</v>
      </c>
    </row>
    <row r="8" spans="1:18" x14ac:dyDescent="0.2">
      <c r="A8" s="2">
        <v>44153</v>
      </c>
      <c r="B8" s="1">
        <v>12860.1</v>
      </c>
      <c r="C8" s="1">
        <v>12948.85</v>
      </c>
      <c r="D8" s="1">
        <v>12819.35</v>
      </c>
      <c r="E8" s="1">
        <v>12938.25</v>
      </c>
      <c r="F8" s="1">
        <v>731321438</v>
      </c>
      <c r="G8" s="1">
        <v>39856.449999999997</v>
      </c>
      <c r="H8" s="1" t="str">
        <f>TEXT(NiftyData[[#This Row],[Date]], "yyyy")</f>
        <v>2020</v>
      </c>
      <c r="I8" s="1" t="str">
        <f>TEXT(NiftyData[[#This Row],[Date]], "mmm")</f>
        <v>Nov</v>
      </c>
      <c r="J8" s="1" t="str">
        <f>TEXT(NiftyData[[#This Row],[Date]], "ddd")</f>
        <v>Wed</v>
      </c>
      <c r="K8" s="1" t="str">
        <f>TEXT(NiftyData[[#This Row],[Date]], "mmm-yyyy")</f>
        <v>Nov-2020</v>
      </c>
      <c r="L8" s="1" t="str">
        <f>IF(NiftyData[[#This Row],[Day]]="Thu", "Expiry", "")</f>
        <v/>
      </c>
      <c r="M8" s="1">
        <f>NiftyData[[#This Row],[Close]]-NiftyData[[#This Row],[Open]]</f>
        <v>78.149999999999636</v>
      </c>
      <c r="N8" s="4">
        <f>NiftyData[[#This Row],[Intraday Change]]/NiftyData[[#This Row],[Open]]</f>
        <v>6.0769356381365335E-3</v>
      </c>
      <c r="O8" s="4">
        <f>_xlfn.CEILING.MATH(ABS(NiftyData[[#This Row],[Intraday Change %]]), 0.01)</f>
        <v>0.01</v>
      </c>
      <c r="P8" s="6">
        <f>NiftyData[[#This Row],[Close]]-E9</f>
        <v>64.049999999999272</v>
      </c>
      <c r="Q8" s="4">
        <f>NiftyData[[#This Row],[DayChange]]/E9</f>
        <v>4.9750664118934978E-3</v>
      </c>
      <c r="R8" s="7">
        <f>_xlfn.CEILING.MATH(ABS(NiftyData[[#This Row],[DayChange %]]), 0.01)</f>
        <v>0.01</v>
      </c>
    </row>
    <row r="9" spans="1:18" x14ac:dyDescent="0.2">
      <c r="A9" s="2">
        <v>44152</v>
      </c>
      <c r="B9" s="1">
        <v>12932.5</v>
      </c>
      <c r="C9" s="1">
        <v>12934.05</v>
      </c>
      <c r="D9" s="1">
        <v>12797.1</v>
      </c>
      <c r="E9" s="1">
        <v>12874.2</v>
      </c>
      <c r="F9" s="1">
        <v>707676873</v>
      </c>
      <c r="G9" s="1">
        <v>40977.03</v>
      </c>
      <c r="H9" s="1" t="str">
        <f>TEXT(NiftyData[[#This Row],[Date]], "yyyy")</f>
        <v>2020</v>
      </c>
      <c r="I9" s="1" t="str">
        <f>TEXT(NiftyData[[#This Row],[Date]], "mmm")</f>
        <v>Nov</v>
      </c>
      <c r="J9" s="1" t="str">
        <f>TEXT(NiftyData[[#This Row],[Date]], "ddd")</f>
        <v>Tue</v>
      </c>
      <c r="K9" s="1" t="str">
        <f>TEXT(NiftyData[[#This Row],[Date]], "mmm-yyyy")</f>
        <v>Nov-2020</v>
      </c>
      <c r="L9" s="1" t="str">
        <f>IF(NiftyData[[#This Row],[Day]]="Thu", "Expiry", "")</f>
        <v/>
      </c>
      <c r="M9" s="1">
        <f>NiftyData[[#This Row],[Close]]-NiftyData[[#This Row],[Open]]</f>
        <v>-58.299999999999272</v>
      </c>
      <c r="N9" s="4">
        <f>NiftyData[[#This Row],[Intraday Change]]/NiftyData[[#This Row],[Open]]</f>
        <v>-4.5080224241252093E-3</v>
      </c>
      <c r="O9" s="4">
        <f>_xlfn.CEILING.MATH(ABS(NiftyData[[#This Row],[Intraday Change %]]), 0.01)</f>
        <v>0.01</v>
      </c>
      <c r="P9" s="6">
        <f>NiftyData[[#This Row],[Close]]-E10</f>
        <v>93.950000000000728</v>
      </c>
      <c r="Q9" s="4">
        <f>NiftyData[[#This Row],[DayChange]]/E10</f>
        <v>7.3511864008920583E-3</v>
      </c>
      <c r="R9" s="7">
        <f>_xlfn.CEILING.MATH(ABS(NiftyData[[#This Row],[DayChange %]]), 0.01)</f>
        <v>0.01</v>
      </c>
    </row>
    <row r="10" spans="1:18" x14ac:dyDescent="0.2">
      <c r="A10" s="2">
        <v>44149</v>
      </c>
      <c r="B10" s="1">
        <v>12823.35</v>
      </c>
      <c r="C10" s="1">
        <v>12828.7</v>
      </c>
      <c r="D10" s="1">
        <v>12749.45</v>
      </c>
      <c r="E10" s="1">
        <v>12780.25</v>
      </c>
      <c r="F10" s="1">
        <v>107868139</v>
      </c>
      <c r="G10" s="1">
        <v>5189.38</v>
      </c>
      <c r="H10" s="1" t="str">
        <f>TEXT(NiftyData[[#This Row],[Date]], "yyyy")</f>
        <v>2020</v>
      </c>
      <c r="I10" s="1" t="str">
        <f>TEXT(NiftyData[[#This Row],[Date]], "mmm")</f>
        <v>Nov</v>
      </c>
      <c r="J10" s="1" t="str">
        <f>TEXT(NiftyData[[#This Row],[Date]], "ddd")</f>
        <v>Sat</v>
      </c>
      <c r="K10" s="1" t="str">
        <f>TEXT(NiftyData[[#This Row],[Date]], "mmm-yyyy")</f>
        <v>Nov-2020</v>
      </c>
      <c r="L10" s="1" t="str">
        <f>IF(NiftyData[[#This Row],[Day]]="Thu", "Expiry", "")</f>
        <v/>
      </c>
      <c r="M10" s="1">
        <f>NiftyData[[#This Row],[Close]]-NiftyData[[#This Row],[Open]]</f>
        <v>-43.100000000000364</v>
      </c>
      <c r="N10" s="4">
        <f>NiftyData[[#This Row],[Intraday Change]]/NiftyData[[#This Row],[Open]]</f>
        <v>-3.3610561982633526E-3</v>
      </c>
      <c r="O10" s="4">
        <f>_xlfn.CEILING.MATH(ABS(NiftyData[[#This Row],[Intraday Change %]]), 0.01)</f>
        <v>0.01</v>
      </c>
      <c r="P10" s="6">
        <f>NiftyData[[#This Row],[Close]]-E11</f>
        <v>60.299999999999272</v>
      </c>
      <c r="Q10" s="4">
        <f>NiftyData[[#This Row],[DayChange]]/E11</f>
        <v>4.7405846721095025E-3</v>
      </c>
      <c r="R10" s="7">
        <f>_xlfn.CEILING.MATH(ABS(NiftyData[[#This Row],[DayChange %]]), 0.01)</f>
        <v>0.01</v>
      </c>
    </row>
    <row r="11" spans="1:18" x14ac:dyDescent="0.2">
      <c r="A11" s="2">
        <v>44148</v>
      </c>
      <c r="B11" s="1">
        <v>12659.7</v>
      </c>
      <c r="C11" s="1">
        <v>12735.95</v>
      </c>
      <c r="D11" s="1">
        <v>12607.7</v>
      </c>
      <c r="E11" s="1">
        <v>12719.95</v>
      </c>
      <c r="F11" s="1">
        <v>513948665</v>
      </c>
      <c r="G11" s="1">
        <v>34568.65</v>
      </c>
      <c r="H11" s="1" t="str">
        <f>TEXT(NiftyData[[#This Row],[Date]], "yyyy")</f>
        <v>2020</v>
      </c>
      <c r="I11" s="1" t="str">
        <f>TEXT(NiftyData[[#This Row],[Date]], "mmm")</f>
        <v>Nov</v>
      </c>
      <c r="J11" s="1" t="str">
        <f>TEXT(NiftyData[[#This Row],[Date]], "ddd")</f>
        <v>Fri</v>
      </c>
      <c r="K11" s="1" t="str">
        <f>TEXT(NiftyData[[#This Row],[Date]], "mmm-yyyy")</f>
        <v>Nov-2020</v>
      </c>
      <c r="L11" s="1" t="str">
        <f>IF(NiftyData[[#This Row],[Day]]="Thu", "Expiry", "")</f>
        <v/>
      </c>
      <c r="M11" s="1">
        <f>NiftyData[[#This Row],[Close]]-NiftyData[[#This Row],[Open]]</f>
        <v>60.25</v>
      </c>
      <c r="N11" s="4">
        <f>NiftyData[[#This Row],[Intraday Change]]/NiftyData[[#This Row],[Open]]</f>
        <v>4.7591965054464159E-3</v>
      </c>
      <c r="O11" s="4">
        <f>_xlfn.CEILING.MATH(ABS(NiftyData[[#This Row],[Intraday Change %]]), 0.01)</f>
        <v>0.01</v>
      </c>
      <c r="P11" s="6">
        <f>NiftyData[[#This Row],[Close]]-E12</f>
        <v>29.150000000001455</v>
      </c>
      <c r="Q11" s="4">
        <f>NiftyData[[#This Row],[DayChange]]/E12</f>
        <v>2.2969395152395008E-3</v>
      </c>
      <c r="R11" s="7">
        <f>_xlfn.CEILING.MATH(ABS(NiftyData[[#This Row],[DayChange %]]), 0.01)</f>
        <v>0.01</v>
      </c>
    </row>
    <row r="12" spans="1:18" x14ac:dyDescent="0.2">
      <c r="A12" s="2">
        <v>44147</v>
      </c>
      <c r="B12" s="1">
        <v>12702.15</v>
      </c>
      <c r="C12" s="1">
        <v>12741.15</v>
      </c>
      <c r="D12" s="1">
        <v>12624.85</v>
      </c>
      <c r="E12" s="1">
        <v>12690.8</v>
      </c>
      <c r="F12" s="1">
        <v>622017762</v>
      </c>
      <c r="G12" s="1">
        <v>36794.239999999998</v>
      </c>
      <c r="H12" s="1" t="str">
        <f>TEXT(NiftyData[[#This Row],[Date]], "yyyy")</f>
        <v>2020</v>
      </c>
      <c r="I12" s="1" t="str">
        <f>TEXT(NiftyData[[#This Row],[Date]], "mmm")</f>
        <v>Nov</v>
      </c>
      <c r="J12" s="1" t="str">
        <f>TEXT(NiftyData[[#This Row],[Date]], "ddd")</f>
        <v>Thu</v>
      </c>
      <c r="K12" s="1" t="str">
        <f>TEXT(NiftyData[[#This Row],[Date]], "mmm-yyyy")</f>
        <v>Nov-2020</v>
      </c>
      <c r="L12" s="1" t="str">
        <f>IF(NiftyData[[#This Row],[Day]]="Thu", "Expiry", "")</f>
        <v>Expiry</v>
      </c>
      <c r="M12" s="1">
        <f>NiftyData[[#This Row],[Close]]-NiftyData[[#This Row],[Open]]</f>
        <v>-11.350000000000364</v>
      </c>
      <c r="N12" s="4">
        <f>NiftyData[[#This Row],[Intraday Change]]/NiftyData[[#This Row],[Open]]</f>
        <v>-8.9354951720774548E-4</v>
      </c>
      <c r="O12" s="4">
        <f>_xlfn.CEILING.MATH(ABS(NiftyData[[#This Row],[Intraday Change %]]), 0.01)</f>
        <v>0.01</v>
      </c>
      <c r="P12" s="6">
        <f>NiftyData[[#This Row],[Close]]-E13</f>
        <v>-58.350000000000364</v>
      </c>
      <c r="Q12" s="4">
        <f>NiftyData[[#This Row],[DayChange]]/E13</f>
        <v>-4.5767757066157641E-3</v>
      </c>
      <c r="R12" s="7">
        <f>_xlfn.CEILING.MATH(ABS(NiftyData[[#This Row],[DayChange %]]), 0.01)</f>
        <v>0.01</v>
      </c>
    </row>
    <row r="13" spans="1:18" x14ac:dyDescent="0.2">
      <c r="A13" s="2">
        <v>44146</v>
      </c>
      <c r="B13" s="1">
        <v>12680.6</v>
      </c>
      <c r="C13" s="1">
        <v>12769.75</v>
      </c>
      <c r="D13" s="1">
        <v>12571.1</v>
      </c>
      <c r="E13" s="1">
        <v>12749.15</v>
      </c>
      <c r="F13" s="1">
        <v>880475468</v>
      </c>
      <c r="G13" s="1">
        <v>54744.55</v>
      </c>
      <c r="H13" s="1" t="str">
        <f>TEXT(NiftyData[[#This Row],[Date]], "yyyy")</f>
        <v>2020</v>
      </c>
      <c r="I13" s="1" t="str">
        <f>TEXT(NiftyData[[#This Row],[Date]], "mmm")</f>
        <v>Nov</v>
      </c>
      <c r="J13" s="1" t="str">
        <f>TEXT(NiftyData[[#This Row],[Date]], "ddd")</f>
        <v>Wed</v>
      </c>
      <c r="K13" s="1" t="str">
        <f>TEXT(NiftyData[[#This Row],[Date]], "mmm-yyyy")</f>
        <v>Nov-2020</v>
      </c>
      <c r="L13" s="1" t="str">
        <f>IF(NiftyData[[#This Row],[Day]]="Thu", "Expiry", "")</f>
        <v/>
      </c>
      <c r="M13" s="1">
        <f>NiftyData[[#This Row],[Close]]-NiftyData[[#This Row],[Open]]</f>
        <v>68.549999999999272</v>
      </c>
      <c r="N13" s="4">
        <f>NiftyData[[#This Row],[Intraday Change]]/NiftyData[[#This Row],[Open]]</f>
        <v>5.4058956200810108E-3</v>
      </c>
      <c r="O13" s="4">
        <f>_xlfn.CEILING.MATH(ABS(NiftyData[[#This Row],[Intraday Change %]]), 0.01)</f>
        <v>0.01</v>
      </c>
      <c r="P13" s="6">
        <f>NiftyData[[#This Row],[Close]]-E14</f>
        <v>118.04999999999927</v>
      </c>
      <c r="Q13" s="4">
        <f>NiftyData[[#This Row],[DayChange]]/E14</f>
        <v>9.3459793683843273E-3</v>
      </c>
      <c r="R13" s="7">
        <f>_xlfn.CEILING.MATH(ABS(NiftyData[[#This Row],[DayChange %]]), 0.01)</f>
        <v>0.01</v>
      </c>
    </row>
    <row r="14" spans="1:18" x14ac:dyDescent="0.2">
      <c r="A14" s="2">
        <v>44145</v>
      </c>
      <c r="B14" s="1">
        <v>12556.4</v>
      </c>
      <c r="C14" s="1">
        <v>12643.9</v>
      </c>
      <c r="D14" s="1">
        <v>12475.25</v>
      </c>
      <c r="E14" s="1">
        <v>12631.1</v>
      </c>
      <c r="F14" s="1">
        <v>847450692</v>
      </c>
      <c r="G14" s="1">
        <v>51247.01</v>
      </c>
      <c r="H14" s="1" t="str">
        <f>TEXT(NiftyData[[#This Row],[Date]], "yyyy")</f>
        <v>2020</v>
      </c>
      <c r="I14" s="1" t="str">
        <f>TEXT(NiftyData[[#This Row],[Date]], "mmm")</f>
        <v>Nov</v>
      </c>
      <c r="J14" s="1" t="str">
        <f>TEXT(NiftyData[[#This Row],[Date]], "ddd")</f>
        <v>Tue</v>
      </c>
      <c r="K14" s="1" t="str">
        <f>TEXT(NiftyData[[#This Row],[Date]], "mmm-yyyy")</f>
        <v>Nov-2020</v>
      </c>
      <c r="L14" s="1" t="str">
        <f>IF(NiftyData[[#This Row],[Day]]="Thu", "Expiry", "")</f>
        <v/>
      </c>
      <c r="M14" s="1">
        <f>NiftyData[[#This Row],[Close]]-NiftyData[[#This Row],[Open]]</f>
        <v>74.700000000000728</v>
      </c>
      <c r="N14" s="4">
        <f>NiftyData[[#This Row],[Intraday Change]]/NiftyData[[#This Row],[Open]]</f>
        <v>5.9491574018031229E-3</v>
      </c>
      <c r="O14" s="4">
        <f>_xlfn.CEILING.MATH(ABS(NiftyData[[#This Row],[Intraday Change %]]), 0.01)</f>
        <v>0.01</v>
      </c>
      <c r="P14" s="6">
        <f>NiftyData[[#This Row],[Close]]-E15</f>
        <v>170.05000000000109</v>
      </c>
      <c r="Q14" s="4">
        <f>NiftyData[[#This Row],[DayChange]]/E15</f>
        <v>1.364652256431048E-2</v>
      </c>
      <c r="R14" s="7">
        <f>_xlfn.CEILING.MATH(ABS(NiftyData[[#This Row],[DayChange %]]), 0.01)</f>
        <v>0.02</v>
      </c>
    </row>
    <row r="15" spans="1:18" x14ac:dyDescent="0.2">
      <c r="A15" s="2">
        <v>44144</v>
      </c>
      <c r="B15" s="1">
        <v>12399.4</v>
      </c>
      <c r="C15" s="1">
        <v>12474.05</v>
      </c>
      <c r="D15" s="1">
        <v>12367.35</v>
      </c>
      <c r="E15" s="1">
        <v>12461.05</v>
      </c>
      <c r="F15" s="1">
        <v>553449924</v>
      </c>
      <c r="G15" s="1">
        <v>34255.11</v>
      </c>
      <c r="H15" s="1" t="str">
        <f>TEXT(NiftyData[[#This Row],[Date]], "yyyy")</f>
        <v>2020</v>
      </c>
      <c r="I15" s="1" t="str">
        <f>TEXT(NiftyData[[#This Row],[Date]], "mmm")</f>
        <v>Nov</v>
      </c>
      <c r="J15" s="1" t="str">
        <f>TEXT(NiftyData[[#This Row],[Date]], "ddd")</f>
        <v>Mon</v>
      </c>
      <c r="K15" s="1" t="str">
        <f>TEXT(NiftyData[[#This Row],[Date]], "mmm-yyyy")</f>
        <v>Nov-2020</v>
      </c>
      <c r="L15" s="1" t="str">
        <f>IF(NiftyData[[#This Row],[Day]]="Thu", "Expiry", "")</f>
        <v/>
      </c>
      <c r="M15" s="1">
        <f>NiftyData[[#This Row],[Close]]-NiftyData[[#This Row],[Open]]</f>
        <v>61.649999999999636</v>
      </c>
      <c r="N15" s="4">
        <f>NiftyData[[#This Row],[Intraday Change]]/NiftyData[[#This Row],[Open]]</f>
        <v>4.9720147749084337E-3</v>
      </c>
      <c r="O15" s="4">
        <f>_xlfn.CEILING.MATH(ABS(NiftyData[[#This Row],[Intraday Change %]]), 0.01)</f>
        <v>0.01</v>
      </c>
      <c r="P15" s="6">
        <f>NiftyData[[#This Row],[Close]]-E16</f>
        <v>197.5</v>
      </c>
      <c r="Q15" s="4">
        <f>NiftyData[[#This Row],[DayChange]]/E16</f>
        <v>1.6104635280974923E-2</v>
      </c>
      <c r="R15" s="7">
        <f>_xlfn.CEILING.MATH(ABS(NiftyData[[#This Row],[DayChange %]]), 0.01)</f>
        <v>0.02</v>
      </c>
    </row>
    <row r="16" spans="1:18" x14ac:dyDescent="0.2">
      <c r="A16" s="2">
        <v>44141</v>
      </c>
      <c r="B16" s="1">
        <v>12156.65</v>
      </c>
      <c r="C16" s="1">
        <v>12280.4</v>
      </c>
      <c r="D16" s="1">
        <v>12131.85</v>
      </c>
      <c r="E16" s="1">
        <v>12263.55</v>
      </c>
      <c r="F16" s="1">
        <v>576837602</v>
      </c>
      <c r="G16" s="1">
        <v>34965.94</v>
      </c>
      <c r="H16" s="1" t="str">
        <f>TEXT(NiftyData[[#This Row],[Date]], "yyyy")</f>
        <v>2020</v>
      </c>
      <c r="I16" s="1" t="str">
        <f>TEXT(NiftyData[[#This Row],[Date]], "mmm")</f>
        <v>Nov</v>
      </c>
      <c r="J16" s="1" t="str">
        <f>TEXT(NiftyData[[#This Row],[Date]], "ddd")</f>
        <v>Fri</v>
      </c>
      <c r="K16" s="1" t="str">
        <f>TEXT(NiftyData[[#This Row],[Date]], "mmm-yyyy")</f>
        <v>Nov-2020</v>
      </c>
      <c r="L16" s="1" t="str">
        <f>IF(NiftyData[[#This Row],[Day]]="Thu", "Expiry", "")</f>
        <v/>
      </c>
      <c r="M16" s="1">
        <f>NiftyData[[#This Row],[Close]]-NiftyData[[#This Row],[Open]]</f>
        <v>106.89999999999964</v>
      </c>
      <c r="N16" s="4">
        <f>NiftyData[[#This Row],[Intraday Change]]/NiftyData[[#This Row],[Open]]</f>
        <v>8.793540983741379E-3</v>
      </c>
      <c r="O16" s="4">
        <f>_xlfn.CEILING.MATH(ABS(NiftyData[[#This Row],[Intraday Change %]]), 0.01)</f>
        <v>0.01</v>
      </c>
      <c r="P16" s="6">
        <f>NiftyData[[#This Row],[Close]]-E17</f>
        <v>143.25</v>
      </c>
      <c r="Q16" s="4">
        <f>NiftyData[[#This Row],[DayChange]]/E17</f>
        <v>1.1819014380832158E-2</v>
      </c>
      <c r="R16" s="7">
        <f>_xlfn.CEILING.MATH(ABS(NiftyData[[#This Row],[DayChange %]]), 0.01)</f>
        <v>0.02</v>
      </c>
    </row>
    <row r="17" spans="1:18" x14ac:dyDescent="0.2">
      <c r="A17" s="2">
        <v>44140</v>
      </c>
      <c r="B17" s="1">
        <v>12062.4</v>
      </c>
      <c r="C17" s="1">
        <v>12131.1</v>
      </c>
      <c r="D17" s="1">
        <v>12027.6</v>
      </c>
      <c r="E17" s="1">
        <v>12120.3</v>
      </c>
      <c r="F17" s="1">
        <v>632455414</v>
      </c>
      <c r="G17" s="1">
        <v>32311.46</v>
      </c>
      <c r="H17" s="1" t="str">
        <f>TEXT(NiftyData[[#This Row],[Date]], "yyyy")</f>
        <v>2020</v>
      </c>
      <c r="I17" s="1" t="str">
        <f>TEXT(NiftyData[[#This Row],[Date]], "mmm")</f>
        <v>Nov</v>
      </c>
      <c r="J17" s="1" t="str">
        <f>TEXT(NiftyData[[#This Row],[Date]], "ddd")</f>
        <v>Thu</v>
      </c>
      <c r="K17" s="1" t="str">
        <f>TEXT(NiftyData[[#This Row],[Date]], "mmm-yyyy")</f>
        <v>Nov-2020</v>
      </c>
      <c r="L17" s="1" t="str">
        <f>IF(NiftyData[[#This Row],[Day]]="Thu", "Expiry", "")</f>
        <v>Expiry</v>
      </c>
      <c r="M17" s="1">
        <f>NiftyData[[#This Row],[Close]]-NiftyData[[#This Row],[Open]]</f>
        <v>57.899999999999636</v>
      </c>
      <c r="N17" s="4">
        <f>NiftyData[[#This Row],[Intraday Change]]/NiftyData[[#This Row],[Open]]</f>
        <v>4.8000397930759746E-3</v>
      </c>
      <c r="O17" s="4">
        <f>_xlfn.CEILING.MATH(ABS(NiftyData[[#This Row],[Intraday Change %]]), 0.01)</f>
        <v>0.01</v>
      </c>
      <c r="P17" s="6">
        <f>NiftyData[[#This Row],[Close]]-E18</f>
        <v>211.79999999999927</v>
      </c>
      <c r="Q17" s="4">
        <f>NiftyData[[#This Row],[DayChange]]/E18</f>
        <v>1.7785615316790467E-2</v>
      </c>
      <c r="R17" s="7">
        <f>_xlfn.CEILING.MATH(ABS(NiftyData[[#This Row],[DayChange %]]), 0.01)</f>
        <v>0.02</v>
      </c>
    </row>
    <row r="18" spans="1:18" x14ac:dyDescent="0.2">
      <c r="A18" s="2">
        <v>44139</v>
      </c>
      <c r="B18" s="1">
        <v>11783.35</v>
      </c>
      <c r="C18" s="1">
        <v>11929.65</v>
      </c>
      <c r="D18" s="1">
        <v>11756.4</v>
      </c>
      <c r="E18" s="1">
        <v>11908.5</v>
      </c>
      <c r="F18" s="1">
        <v>667290347</v>
      </c>
      <c r="G18" s="1">
        <v>38552.089999999997</v>
      </c>
      <c r="H18" s="1" t="str">
        <f>TEXT(NiftyData[[#This Row],[Date]], "yyyy")</f>
        <v>2020</v>
      </c>
      <c r="I18" s="1" t="str">
        <f>TEXT(NiftyData[[#This Row],[Date]], "mmm")</f>
        <v>Nov</v>
      </c>
      <c r="J18" s="1" t="str">
        <f>TEXT(NiftyData[[#This Row],[Date]], "ddd")</f>
        <v>Wed</v>
      </c>
      <c r="K18" s="1" t="str">
        <f>TEXT(NiftyData[[#This Row],[Date]], "mmm-yyyy")</f>
        <v>Nov-2020</v>
      </c>
      <c r="L18" s="1" t="str">
        <f>IF(NiftyData[[#This Row],[Day]]="Thu", "Expiry", "")</f>
        <v/>
      </c>
      <c r="M18" s="1">
        <f>NiftyData[[#This Row],[Close]]-NiftyData[[#This Row],[Open]]</f>
        <v>125.14999999999964</v>
      </c>
      <c r="N18" s="4">
        <f>NiftyData[[#This Row],[Intraday Change]]/NiftyData[[#This Row],[Open]]</f>
        <v>1.0620918499408032E-2</v>
      </c>
      <c r="O18" s="4">
        <f>_xlfn.CEILING.MATH(ABS(NiftyData[[#This Row],[Intraday Change %]]), 0.01)</f>
        <v>0.02</v>
      </c>
      <c r="P18" s="6">
        <f>NiftyData[[#This Row],[Close]]-E19</f>
        <v>95</v>
      </c>
      <c r="Q18" s="4">
        <f>NiftyData[[#This Row],[DayChange]]/E19</f>
        <v>8.041647267956151E-3</v>
      </c>
      <c r="R18" s="7">
        <f>_xlfn.CEILING.MATH(ABS(NiftyData[[#This Row],[DayChange %]]), 0.01)</f>
        <v>0.01</v>
      </c>
    </row>
    <row r="19" spans="1:18" x14ac:dyDescent="0.2">
      <c r="A19" s="2">
        <v>44138</v>
      </c>
      <c r="B19" s="1">
        <v>11734.45</v>
      </c>
      <c r="C19" s="1">
        <v>11836.2</v>
      </c>
      <c r="D19" s="1">
        <v>11723.3</v>
      </c>
      <c r="E19" s="1">
        <v>11813.5</v>
      </c>
      <c r="F19" s="1">
        <v>674303605</v>
      </c>
      <c r="G19" s="1">
        <v>36363.949999999997</v>
      </c>
      <c r="H19" s="1" t="str">
        <f>TEXT(NiftyData[[#This Row],[Date]], "yyyy")</f>
        <v>2020</v>
      </c>
      <c r="I19" s="1" t="str">
        <f>TEXT(NiftyData[[#This Row],[Date]], "mmm")</f>
        <v>Nov</v>
      </c>
      <c r="J19" s="1" t="str">
        <f>TEXT(NiftyData[[#This Row],[Date]], "ddd")</f>
        <v>Tue</v>
      </c>
      <c r="K19" s="1" t="str">
        <f>TEXT(NiftyData[[#This Row],[Date]], "mmm-yyyy")</f>
        <v>Nov-2020</v>
      </c>
      <c r="L19" s="1" t="str">
        <f>IF(NiftyData[[#This Row],[Day]]="Thu", "Expiry", "")</f>
        <v/>
      </c>
      <c r="M19" s="1">
        <f>NiftyData[[#This Row],[Close]]-NiftyData[[#This Row],[Open]]</f>
        <v>79.049999999999272</v>
      </c>
      <c r="N19" s="4">
        <f>NiftyData[[#This Row],[Intraday Change]]/NiftyData[[#This Row],[Open]]</f>
        <v>6.7365747862063643E-3</v>
      </c>
      <c r="O19" s="4">
        <f>_xlfn.CEILING.MATH(ABS(NiftyData[[#This Row],[Intraday Change %]]), 0.01)</f>
        <v>0.01</v>
      </c>
      <c r="P19" s="6">
        <f>NiftyData[[#This Row],[Close]]-E20</f>
        <v>144.35000000000036</v>
      </c>
      <c r="Q19" s="4">
        <f>NiftyData[[#This Row],[DayChange]]/E20</f>
        <v>1.2370224052308898E-2</v>
      </c>
      <c r="R19" s="7">
        <f>_xlfn.CEILING.MATH(ABS(NiftyData[[#This Row],[DayChange %]]), 0.01)</f>
        <v>0.02</v>
      </c>
    </row>
    <row r="20" spans="1:18" x14ac:dyDescent="0.2">
      <c r="A20" s="2">
        <v>44137</v>
      </c>
      <c r="B20" s="1">
        <v>11697.35</v>
      </c>
      <c r="C20" s="1">
        <v>11725.65</v>
      </c>
      <c r="D20" s="1">
        <v>11557.4</v>
      </c>
      <c r="E20" s="1">
        <v>11669.15</v>
      </c>
      <c r="F20" s="1">
        <v>568434165</v>
      </c>
      <c r="G20" s="1">
        <v>35714.57</v>
      </c>
      <c r="H20" s="1" t="str">
        <f>TEXT(NiftyData[[#This Row],[Date]], "yyyy")</f>
        <v>2020</v>
      </c>
      <c r="I20" s="1" t="str">
        <f>TEXT(NiftyData[[#This Row],[Date]], "mmm")</f>
        <v>Nov</v>
      </c>
      <c r="J20" s="1" t="str">
        <f>TEXT(NiftyData[[#This Row],[Date]], "ddd")</f>
        <v>Mon</v>
      </c>
      <c r="K20" s="1" t="str">
        <f>TEXT(NiftyData[[#This Row],[Date]], "mmm-yyyy")</f>
        <v>Nov-2020</v>
      </c>
      <c r="L20" s="1" t="str">
        <f>IF(NiftyData[[#This Row],[Day]]="Thu", "Expiry", "")</f>
        <v/>
      </c>
      <c r="M20" s="1">
        <f>NiftyData[[#This Row],[Close]]-NiftyData[[#This Row],[Open]]</f>
        <v>-28.200000000000728</v>
      </c>
      <c r="N20" s="4">
        <f>NiftyData[[#This Row],[Intraday Change]]/NiftyData[[#This Row],[Open]]</f>
        <v>-2.4108024467080773E-3</v>
      </c>
      <c r="O20" s="4">
        <f>_xlfn.CEILING.MATH(ABS(NiftyData[[#This Row],[Intraday Change %]]), 0.01)</f>
        <v>0.01</v>
      </c>
      <c r="P20" s="6">
        <f>NiftyData[[#This Row],[Close]]-E21</f>
        <v>26.75</v>
      </c>
      <c r="Q20" s="4">
        <f>NiftyData[[#This Row],[DayChange]]/E21</f>
        <v>2.2976362262076546E-3</v>
      </c>
      <c r="R20" s="7">
        <f>_xlfn.CEILING.MATH(ABS(NiftyData[[#This Row],[DayChange %]]), 0.01)</f>
        <v>0.01</v>
      </c>
    </row>
    <row r="21" spans="1:18" x14ac:dyDescent="0.2">
      <c r="A21" s="2">
        <v>44134</v>
      </c>
      <c r="B21" s="1">
        <v>11678.45</v>
      </c>
      <c r="C21" s="1">
        <v>11748.95</v>
      </c>
      <c r="D21" s="1">
        <v>11535.45</v>
      </c>
      <c r="E21" s="1">
        <v>11642.4</v>
      </c>
      <c r="F21" s="1">
        <v>553672805</v>
      </c>
      <c r="G21" s="1">
        <v>28151.58</v>
      </c>
      <c r="H21" s="1" t="str">
        <f>TEXT(NiftyData[[#This Row],[Date]], "yyyy")</f>
        <v>2020</v>
      </c>
      <c r="I21" s="1" t="str">
        <f>TEXT(NiftyData[[#This Row],[Date]], "mmm")</f>
        <v>Oct</v>
      </c>
      <c r="J21" s="1" t="str">
        <f>TEXT(NiftyData[[#This Row],[Date]], "ddd")</f>
        <v>Fri</v>
      </c>
      <c r="K21" s="1" t="str">
        <f>TEXT(NiftyData[[#This Row],[Date]], "mmm-yyyy")</f>
        <v>Oct-2020</v>
      </c>
      <c r="L21" s="1" t="str">
        <f>IF(NiftyData[[#This Row],[Day]]="Thu", "Expiry", "")</f>
        <v/>
      </c>
      <c r="M21" s="1">
        <f>NiftyData[[#This Row],[Close]]-NiftyData[[#This Row],[Open]]</f>
        <v>-36.050000000001091</v>
      </c>
      <c r="N21" s="4">
        <f>NiftyData[[#This Row],[Intraday Change]]/NiftyData[[#This Row],[Open]]</f>
        <v>-3.0868822489286754E-3</v>
      </c>
      <c r="O21" s="4">
        <f>_xlfn.CEILING.MATH(ABS(NiftyData[[#This Row],[Intraday Change %]]), 0.01)</f>
        <v>0.01</v>
      </c>
      <c r="P21" s="6">
        <f>NiftyData[[#This Row],[Close]]-E22</f>
        <v>-28.399999999999636</v>
      </c>
      <c r="Q21" s="4">
        <f>NiftyData[[#This Row],[DayChange]]/E22</f>
        <v>-2.4334235870719779E-3</v>
      </c>
      <c r="R21" s="7">
        <f>_xlfn.CEILING.MATH(ABS(NiftyData[[#This Row],[DayChange %]]), 0.01)</f>
        <v>0.01</v>
      </c>
    </row>
    <row r="22" spans="1:18" x14ac:dyDescent="0.2">
      <c r="A22" s="2">
        <v>44133</v>
      </c>
      <c r="B22" s="1">
        <v>11633.3</v>
      </c>
      <c r="C22" s="1">
        <v>11744.15</v>
      </c>
      <c r="D22" s="1">
        <v>11606.45</v>
      </c>
      <c r="E22" s="1">
        <v>11670.8</v>
      </c>
      <c r="F22" s="1">
        <v>554959844</v>
      </c>
      <c r="G22" s="1">
        <v>30436.62</v>
      </c>
      <c r="H22" s="1" t="str">
        <f>TEXT(NiftyData[[#This Row],[Date]], "yyyy")</f>
        <v>2020</v>
      </c>
      <c r="I22" s="1" t="str">
        <f>TEXT(NiftyData[[#This Row],[Date]], "mmm")</f>
        <v>Oct</v>
      </c>
      <c r="J22" s="1" t="str">
        <f>TEXT(NiftyData[[#This Row],[Date]], "ddd")</f>
        <v>Thu</v>
      </c>
      <c r="K22" s="1" t="str">
        <f>TEXT(NiftyData[[#This Row],[Date]], "mmm-yyyy")</f>
        <v>Oct-2020</v>
      </c>
      <c r="L22" s="1" t="str">
        <f>IF(NiftyData[[#This Row],[Day]]="Thu", "Expiry", "")</f>
        <v>Expiry</v>
      </c>
      <c r="M22" s="1">
        <f>NiftyData[[#This Row],[Close]]-NiftyData[[#This Row],[Open]]</f>
        <v>37.5</v>
      </c>
      <c r="N22" s="4">
        <f>NiftyData[[#This Row],[Intraday Change]]/NiftyData[[#This Row],[Open]]</f>
        <v>3.2235049384095656E-3</v>
      </c>
      <c r="O22" s="4">
        <f>_xlfn.CEILING.MATH(ABS(NiftyData[[#This Row],[Intraday Change %]]), 0.01)</f>
        <v>0.01</v>
      </c>
      <c r="P22" s="6">
        <f>NiftyData[[#This Row],[Close]]-E23</f>
        <v>-58.800000000001091</v>
      </c>
      <c r="Q22" s="4">
        <f>NiftyData[[#This Row],[DayChange]]/E23</f>
        <v>-5.0129586686673963E-3</v>
      </c>
      <c r="R22" s="7">
        <f>_xlfn.CEILING.MATH(ABS(NiftyData[[#This Row],[DayChange %]]), 0.01)</f>
        <v>0.01</v>
      </c>
    </row>
    <row r="23" spans="1:18" x14ac:dyDescent="0.2">
      <c r="A23" s="2">
        <v>44132</v>
      </c>
      <c r="B23" s="1">
        <v>11922.6</v>
      </c>
      <c r="C23" s="1">
        <v>11929.4</v>
      </c>
      <c r="D23" s="1">
        <v>11684.85</v>
      </c>
      <c r="E23" s="1">
        <v>11729.6</v>
      </c>
      <c r="F23" s="1">
        <v>704018608</v>
      </c>
      <c r="G23" s="1">
        <v>37025.89</v>
      </c>
      <c r="H23" s="1" t="str">
        <f>TEXT(NiftyData[[#This Row],[Date]], "yyyy")</f>
        <v>2020</v>
      </c>
      <c r="I23" s="1" t="str">
        <f>TEXT(NiftyData[[#This Row],[Date]], "mmm")</f>
        <v>Oct</v>
      </c>
      <c r="J23" s="1" t="str">
        <f>TEXT(NiftyData[[#This Row],[Date]], "ddd")</f>
        <v>Wed</v>
      </c>
      <c r="K23" s="1" t="str">
        <f>TEXT(NiftyData[[#This Row],[Date]], "mmm-yyyy")</f>
        <v>Oct-2020</v>
      </c>
      <c r="L23" s="1" t="str">
        <f>IF(NiftyData[[#This Row],[Day]]="Thu", "Expiry", "")</f>
        <v/>
      </c>
      <c r="M23" s="1">
        <f>NiftyData[[#This Row],[Close]]-NiftyData[[#This Row],[Open]]</f>
        <v>-193</v>
      </c>
      <c r="N23" s="4">
        <f>NiftyData[[#This Row],[Intraday Change]]/NiftyData[[#This Row],[Open]]</f>
        <v>-1.6187744283964908E-2</v>
      </c>
      <c r="O23" s="4">
        <f>_xlfn.CEILING.MATH(ABS(NiftyData[[#This Row],[Intraday Change %]]), 0.01)</f>
        <v>0.02</v>
      </c>
      <c r="P23" s="6">
        <f>NiftyData[[#This Row],[Close]]-E24</f>
        <v>-159.79999999999927</v>
      </c>
      <c r="Q23" s="4">
        <f>NiftyData[[#This Row],[DayChange]]/E24</f>
        <v>-1.3440543677561465E-2</v>
      </c>
      <c r="R23" s="7">
        <f>_xlfn.CEILING.MATH(ABS(NiftyData[[#This Row],[DayChange %]]), 0.01)</f>
        <v>0.02</v>
      </c>
    </row>
    <row r="24" spans="1:18" x14ac:dyDescent="0.2">
      <c r="A24" s="2">
        <v>44131</v>
      </c>
      <c r="B24" s="1">
        <v>11807.1</v>
      </c>
      <c r="C24" s="1">
        <v>11899.05</v>
      </c>
      <c r="D24" s="1">
        <v>11723</v>
      </c>
      <c r="E24" s="1">
        <v>11889.4</v>
      </c>
      <c r="F24" s="1">
        <v>616318543</v>
      </c>
      <c r="G24" s="1">
        <v>37989.97</v>
      </c>
      <c r="H24" s="1" t="str">
        <f>TEXT(NiftyData[[#This Row],[Date]], "yyyy")</f>
        <v>2020</v>
      </c>
      <c r="I24" s="1" t="str">
        <f>TEXT(NiftyData[[#This Row],[Date]], "mmm")</f>
        <v>Oct</v>
      </c>
      <c r="J24" s="1" t="str">
        <f>TEXT(NiftyData[[#This Row],[Date]], "ddd")</f>
        <v>Tue</v>
      </c>
      <c r="K24" s="1" t="str">
        <f>TEXT(NiftyData[[#This Row],[Date]], "mmm-yyyy")</f>
        <v>Oct-2020</v>
      </c>
      <c r="L24" s="1" t="str">
        <f>IF(NiftyData[[#This Row],[Day]]="Thu", "Expiry", "")</f>
        <v/>
      </c>
      <c r="M24" s="1">
        <f>NiftyData[[#This Row],[Close]]-NiftyData[[#This Row],[Open]]</f>
        <v>82.299999999999272</v>
      </c>
      <c r="N24" s="4">
        <f>NiftyData[[#This Row],[Intraday Change]]/NiftyData[[#This Row],[Open]]</f>
        <v>6.9703822276426276E-3</v>
      </c>
      <c r="O24" s="4">
        <f>_xlfn.CEILING.MATH(ABS(NiftyData[[#This Row],[Intraday Change %]]), 0.01)</f>
        <v>0.01</v>
      </c>
      <c r="P24" s="6">
        <f>NiftyData[[#This Row],[Close]]-E25</f>
        <v>121.64999999999964</v>
      </c>
      <c r="Q24" s="4">
        <f>NiftyData[[#This Row],[DayChange]]/E25</f>
        <v>1.0337575152429277E-2</v>
      </c>
      <c r="R24" s="7">
        <f>_xlfn.CEILING.MATH(ABS(NiftyData[[#This Row],[DayChange %]]), 0.01)</f>
        <v>0.02</v>
      </c>
    </row>
    <row r="25" spans="1:18" x14ac:dyDescent="0.2">
      <c r="A25" s="2">
        <v>44130</v>
      </c>
      <c r="B25" s="1">
        <v>11937.4</v>
      </c>
      <c r="C25" s="1">
        <v>11942.85</v>
      </c>
      <c r="D25" s="1">
        <v>11711.7</v>
      </c>
      <c r="E25" s="1">
        <v>11767.75</v>
      </c>
      <c r="F25" s="1">
        <v>519815905</v>
      </c>
      <c r="G25" s="1">
        <v>29316.02</v>
      </c>
      <c r="H25" s="1" t="str">
        <f>TEXT(NiftyData[[#This Row],[Date]], "yyyy")</f>
        <v>2020</v>
      </c>
      <c r="I25" s="1" t="str">
        <f>TEXT(NiftyData[[#This Row],[Date]], "mmm")</f>
        <v>Oct</v>
      </c>
      <c r="J25" s="1" t="str">
        <f>TEXT(NiftyData[[#This Row],[Date]], "ddd")</f>
        <v>Mon</v>
      </c>
      <c r="K25" s="1" t="str">
        <f>TEXT(NiftyData[[#This Row],[Date]], "mmm-yyyy")</f>
        <v>Oct-2020</v>
      </c>
      <c r="L25" s="1" t="str">
        <f>IF(NiftyData[[#This Row],[Day]]="Thu", "Expiry", "")</f>
        <v/>
      </c>
      <c r="M25" s="1">
        <f>NiftyData[[#This Row],[Close]]-NiftyData[[#This Row],[Open]]</f>
        <v>-169.64999999999964</v>
      </c>
      <c r="N25" s="4">
        <f>NiftyData[[#This Row],[Intraday Change]]/NiftyData[[#This Row],[Open]]</f>
        <v>-1.4211637374972745E-2</v>
      </c>
      <c r="O25" s="4">
        <f>_xlfn.CEILING.MATH(ABS(NiftyData[[#This Row],[Intraday Change %]]), 0.01)</f>
        <v>0.02</v>
      </c>
      <c r="P25" s="6">
        <f>NiftyData[[#This Row],[Close]]-E26</f>
        <v>-162.60000000000036</v>
      </c>
      <c r="Q25" s="4">
        <f>NiftyData[[#This Row],[DayChange]]/E26</f>
        <v>-1.3629105600422482E-2</v>
      </c>
      <c r="R25" s="7">
        <f>_xlfn.CEILING.MATH(ABS(NiftyData[[#This Row],[DayChange %]]), 0.01)</f>
        <v>0.02</v>
      </c>
    </row>
    <row r="26" spans="1:18" x14ac:dyDescent="0.2">
      <c r="A26" s="2">
        <v>44127</v>
      </c>
      <c r="B26" s="1">
        <v>11957.9</v>
      </c>
      <c r="C26" s="1">
        <v>11974.55</v>
      </c>
      <c r="D26" s="1">
        <v>11908.75</v>
      </c>
      <c r="E26" s="1">
        <v>11930.35</v>
      </c>
      <c r="F26" s="1">
        <v>502340361</v>
      </c>
      <c r="G26" s="1">
        <v>27424.61</v>
      </c>
      <c r="H26" s="1" t="str">
        <f>TEXT(NiftyData[[#This Row],[Date]], "yyyy")</f>
        <v>2020</v>
      </c>
      <c r="I26" s="1" t="str">
        <f>TEXT(NiftyData[[#This Row],[Date]], "mmm")</f>
        <v>Oct</v>
      </c>
      <c r="J26" s="1" t="str">
        <f>TEXT(NiftyData[[#This Row],[Date]], "ddd")</f>
        <v>Fri</v>
      </c>
      <c r="K26" s="1" t="str">
        <f>TEXT(NiftyData[[#This Row],[Date]], "mmm-yyyy")</f>
        <v>Oct-2020</v>
      </c>
      <c r="L26" s="1" t="str">
        <f>IF(NiftyData[[#This Row],[Day]]="Thu", "Expiry", "")</f>
        <v/>
      </c>
      <c r="M26" s="1">
        <f>NiftyData[[#This Row],[Close]]-NiftyData[[#This Row],[Open]]</f>
        <v>-27.549999999999272</v>
      </c>
      <c r="N26" s="4">
        <f>NiftyData[[#This Row],[Intraday Change]]/NiftyData[[#This Row],[Open]]</f>
        <v>-2.3039162394734255E-3</v>
      </c>
      <c r="O26" s="4">
        <f>_xlfn.CEILING.MATH(ABS(NiftyData[[#This Row],[Intraday Change %]]), 0.01)</f>
        <v>0.01</v>
      </c>
      <c r="P26" s="6">
        <f>NiftyData[[#This Row],[Close]]-E27</f>
        <v>33.899999999999636</v>
      </c>
      <c r="Q26" s="4">
        <f>NiftyData[[#This Row],[DayChange]]/E27</f>
        <v>2.8495895834471322E-3</v>
      </c>
      <c r="R26" s="7">
        <f>_xlfn.CEILING.MATH(ABS(NiftyData[[#This Row],[DayChange %]]), 0.01)</f>
        <v>0.01</v>
      </c>
    </row>
    <row r="27" spans="1:18" x14ac:dyDescent="0.2">
      <c r="A27" s="2">
        <v>44126</v>
      </c>
      <c r="B27" s="1">
        <v>11890</v>
      </c>
      <c r="C27" s="1">
        <v>11939.55</v>
      </c>
      <c r="D27" s="1">
        <v>11823.45</v>
      </c>
      <c r="E27" s="1">
        <v>11896.45</v>
      </c>
      <c r="F27" s="1">
        <v>544901152</v>
      </c>
      <c r="G27" s="1">
        <v>33013.17</v>
      </c>
      <c r="H27" s="1" t="str">
        <f>TEXT(NiftyData[[#This Row],[Date]], "yyyy")</f>
        <v>2020</v>
      </c>
      <c r="I27" s="1" t="str">
        <f>TEXT(NiftyData[[#This Row],[Date]], "mmm")</f>
        <v>Oct</v>
      </c>
      <c r="J27" s="1" t="str">
        <f>TEXT(NiftyData[[#This Row],[Date]], "ddd")</f>
        <v>Thu</v>
      </c>
      <c r="K27" s="1" t="str">
        <f>TEXT(NiftyData[[#This Row],[Date]], "mmm-yyyy")</f>
        <v>Oct-2020</v>
      </c>
      <c r="L27" s="1" t="str">
        <f>IF(NiftyData[[#This Row],[Day]]="Thu", "Expiry", "")</f>
        <v>Expiry</v>
      </c>
      <c r="M27" s="1">
        <f>NiftyData[[#This Row],[Close]]-NiftyData[[#This Row],[Open]]</f>
        <v>6.4500000000007276</v>
      </c>
      <c r="N27" s="4">
        <f>NiftyData[[#This Row],[Intraday Change]]/NiftyData[[#This Row],[Open]]</f>
        <v>5.4247266610603264E-4</v>
      </c>
      <c r="O27" s="4">
        <f>_xlfn.CEILING.MATH(ABS(NiftyData[[#This Row],[Intraday Change %]]), 0.01)</f>
        <v>0.01</v>
      </c>
      <c r="P27" s="6">
        <f>NiftyData[[#This Row],[Close]]-E28</f>
        <v>-41.199999999998909</v>
      </c>
      <c r="Q27" s="4">
        <f>NiftyData[[#This Row],[DayChange]]/E28</f>
        <v>-3.4512655338361327E-3</v>
      </c>
      <c r="R27" s="7">
        <f>_xlfn.CEILING.MATH(ABS(NiftyData[[#This Row],[DayChange %]]), 0.01)</f>
        <v>0.01</v>
      </c>
    </row>
    <row r="28" spans="1:18" x14ac:dyDescent="0.2">
      <c r="A28" s="2">
        <v>44125</v>
      </c>
      <c r="B28" s="1">
        <v>11958.55</v>
      </c>
      <c r="C28" s="1">
        <v>12018.65</v>
      </c>
      <c r="D28" s="1">
        <v>11775.75</v>
      </c>
      <c r="E28" s="1">
        <v>11937.65</v>
      </c>
      <c r="F28" s="1">
        <v>623658140</v>
      </c>
      <c r="G28" s="1">
        <v>37477.129999999997</v>
      </c>
      <c r="H28" s="1" t="str">
        <f>TEXT(NiftyData[[#This Row],[Date]], "yyyy")</f>
        <v>2020</v>
      </c>
      <c r="I28" s="1" t="str">
        <f>TEXT(NiftyData[[#This Row],[Date]], "mmm")</f>
        <v>Oct</v>
      </c>
      <c r="J28" s="1" t="str">
        <f>TEXT(NiftyData[[#This Row],[Date]], "ddd")</f>
        <v>Wed</v>
      </c>
      <c r="K28" s="1" t="str">
        <f>TEXT(NiftyData[[#This Row],[Date]], "mmm-yyyy")</f>
        <v>Oct-2020</v>
      </c>
      <c r="L28" s="1" t="str">
        <f>IF(NiftyData[[#This Row],[Day]]="Thu", "Expiry", "")</f>
        <v/>
      </c>
      <c r="M28" s="1">
        <f>NiftyData[[#This Row],[Close]]-NiftyData[[#This Row],[Open]]</f>
        <v>-20.899999999999636</v>
      </c>
      <c r="N28" s="4">
        <f>NiftyData[[#This Row],[Intraday Change]]/NiftyData[[#This Row],[Open]]</f>
        <v>-1.7477035259291166E-3</v>
      </c>
      <c r="O28" s="4">
        <f>_xlfn.CEILING.MATH(ABS(NiftyData[[#This Row],[Intraday Change %]]), 0.01)</f>
        <v>0.01</v>
      </c>
      <c r="P28" s="6">
        <f>NiftyData[[#This Row],[Close]]-E29</f>
        <v>40.850000000000364</v>
      </c>
      <c r="Q28" s="4">
        <f>NiftyData[[#This Row],[DayChange]]/E29</f>
        <v>3.4336964561899304E-3</v>
      </c>
      <c r="R28" s="7">
        <f>_xlfn.CEILING.MATH(ABS(NiftyData[[#This Row],[DayChange %]]), 0.01)</f>
        <v>0.01</v>
      </c>
    </row>
    <row r="29" spans="1:18" x14ac:dyDescent="0.2">
      <c r="A29" s="2">
        <v>44124</v>
      </c>
      <c r="B29" s="1">
        <v>11861</v>
      </c>
      <c r="C29" s="1">
        <v>11949.25</v>
      </c>
      <c r="D29" s="1">
        <v>11837.25</v>
      </c>
      <c r="E29" s="1">
        <v>11896.8</v>
      </c>
      <c r="F29" s="1">
        <v>453560934</v>
      </c>
      <c r="G29" s="1">
        <v>28367.34</v>
      </c>
      <c r="H29" s="1" t="str">
        <f>TEXT(NiftyData[[#This Row],[Date]], "yyyy")</f>
        <v>2020</v>
      </c>
      <c r="I29" s="1" t="str">
        <f>TEXT(NiftyData[[#This Row],[Date]], "mmm")</f>
        <v>Oct</v>
      </c>
      <c r="J29" s="1" t="str">
        <f>TEXT(NiftyData[[#This Row],[Date]], "ddd")</f>
        <v>Tue</v>
      </c>
      <c r="K29" s="1" t="str">
        <f>TEXT(NiftyData[[#This Row],[Date]], "mmm-yyyy")</f>
        <v>Oct-2020</v>
      </c>
      <c r="L29" s="1" t="str">
        <f>IF(NiftyData[[#This Row],[Day]]="Thu", "Expiry", "")</f>
        <v/>
      </c>
      <c r="M29" s="1">
        <f>NiftyData[[#This Row],[Close]]-NiftyData[[#This Row],[Open]]</f>
        <v>35.799999999999272</v>
      </c>
      <c r="N29" s="4">
        <f>NiftyData[[#This Row],[Intraday Change]]/NiftyData[[#This Row],[Open]]</f>
        <v>3.0182952533512582E-3</v>
      </c>
      <c r="O29" s="4">
        <f>_xlfn.CEILING.MATH(ABS(NiftyData[[#This Row],[Intraday Change %]]), 0.01)</f>
        <v>0.01</v>
      </c>
      <c r="P29" s="6">
        <f>NiftyData[[#This Row],[Close]]-E30</f>
        <v>23.75</v>
      </c>
      <c r="Q29" s="4">
        <f>NiftyData[[#This Row],[DayChange]]/E30</f>
        <v>2.0003284749916831E-3</v>
      </c>
      <c r="R29" s="7">
        <f>_xlfn.CEILING.MATH(ABS(NiftyData[[#This Row],[DayChange %]]), 0.01)</f>
        <v>0.01</v>
      </c>
    </row>
    <row r="30" spans="1:18" x14ac:dyDescent="0.2">
      <c r="A30" s="2">
        <v>44123</v>
      </c>
      <c r="B30" s="1">
        <v>11879.2</v>
      </c>
      <c r="C30" s="1">
        <v>11898.25</v>
      </c>
      <c r="D30" s="1">
        <v>11820.4</v>
      </c>
      <c r="E30" s="1">
        <v>11873.05</v>
      </c>
      <c r="F30" s="1">
        <v>541420990</v>
      </c>
      <c r="G30" s="1">
        <v>29888.6</v>
      </c>
      <c r="H30" s="1" t="str">
        <f>TEXT(NiftyData[[#This Row],[Date]], "yyyy")</f>
        <v>2020</v>
      </c>
      <c r="I30" s="1" t="str">
        <f>TEXT(NiftyData[[#This Row],[Date]], "mmm")</f>
        <v>Oct</v>
      </c>
      <c r="J30" s="1" t="str">
        <f>TEXT(NiftyData[[#This Row],[Date]], "ddd")</f>
        <v>Mon</v>
      </c>
      <c r="K30" s="1" t="str">
        <f>TEXT(NiftyData[[#This Row],[Date]], "mmm-yyyy")</f>
        <v>Oct-2020</v>
      </c>
      <c r="L30" s="1" t="str">
        <f>IF(NiftyData[[#This Row],[Day]]="Thu", "Expiry", "")</f>
        <v/>
      </c>
      <c r="M30" s="1">
        <f>NiftyData[[#This Row],[Close]]-NiftyData[[#This Row],[Open]]</f>
        <v>-6.1500000000014552</v>
      </c>
      <c r="N30" s="4">
        <f>NiftyData[[#This Row],[Intraday Change]]/NiftyData[[#This Row],[Open]]</f>
        <v>-5.1771163041294485E-4</v>
      </c>
      <c r="O30" s="4">
        <f>_xlfn.CEILING.MATH(ABS(NiftyData[[#This Row],[Intraday Change %]]), 0.01)</f>
        <v>0.01</v>
      </c>
      <c r="P30" s="6">
        <f>NiftyData[[#This Row],[Close]]-E31</f>
        <v>110.59999999999854</v>
      </c>
      <c r="Q30" s="4">
        <f>NiftyData[[#This Row],[DayChange]]/E31</f>
        <v>9.4028029874727234E-3</v>
      </c>
      <c r="R30" s="7">
        <f>_xlfn.CEILING.MATH(ABS(NiftyData[[#This Row],[DayChange %]]), 0.01)</f>
        <v>0.01</v>
      </c>
    </row>
    <row r="31" spans="1:18" x14ac:dyDescent="0.2">
      <c r="A31" s="2">
        <v>44120</v>
      </c>
      <c r="B31" s="1">
        <v>11727.4</v>
      </c>
      <c r="C31" s="1">
        <v>11789.75</v>
      </c>
      <c r="D31" s="1">
        <v>11667.85</v>
      </c>
      <c r="E31" s="1">
        <v>11762.45</v>
      </c>
      <c r="F31" s="1">
        <v>555764762</v>
      </c>
      <c r="G31" s="1">
        <v>30439.19</v>
      </c>
      <c r="H31" s="1" t="str">
        <f>TEXT(NiftyData[[#This Row],[Date]], "yyyy")</f>
        <v>2020</v>
      </c>
      <c r="I31" s="1" t="str">
        <f>TEXT(NiftyData[[#This Row],[Date]], "mmm")</f>
        <v>Oct</v>
      </c>
      <c r="J31" s="1" t="str">
        <f>TEXT(NiftyData[[#This Row],[Date]], "ddd")</f>
        <v>Fri</v>
      </c>
      <c r="K31" s="1" t="str">
        <f>TEXT(NiftyData[[#This Row],[Date]], "mmm-yyyy")</f>
        <v>Oct-2020</v>
      </c>
      <c r="L31" s="1" t="str">
        <f>IF(NiftyData[[#This Row],[Day]]="Thu", "Expiry", "")</f>
        <v/>
      </c>
      <c r="M31" s="1">
        <f>NiftyData[[#This Row],[Close]]-NiftyData[[#This Row],[Open]]</f>
        <v>35.050000000001091</v>
      </c>
      <c r="N31" s="4">
        <f>NiftyData[[#This Row],[Intraday Change]]/NiftyData[[#This Row],[Open]]</f>
        <v>2.9887272541229168E-3</v>
      </c>
      <c r="O31" s="4">
        <f>_xlfn.CEILING.MATH(ABS(NiftyData[[#This Row],[Intraday Change %]]), 0.01)</f>
        <v>0.01</v>
      </c>
      <c r="P31" s="6">
        <f>NiftyData[[#This Row],[Close]]-E32</f>
        <v>82.100000000000364</v>
      </c>
      <c r="Q31" s="4">
        <f>NiftyData[[#This Row],[DayChange]]/E32</f>
        <v>7.0288989627879609E-3</v>
      </c>
      <c r="R31" s="7">
        <f>_xlfn.CEILING.MATH(ABS(NiftyData[[#This Row],[DayChange %]]), 0.01)</f>
        <v>0.01</v>
      </c>
    </row>
    <row r="32" spans="1:18" x14ac:dyDescent="0.2">
      <c r="A32" s="2">
        <v>44119</v>
      </c>
      <c r="B32" s="1">
        <v>12023.45</v>
      </c>
      <c r="C32" s="1">
        <v>12025.45</v>
      </c>
      <c r="D32" s="1">
        <v>11661.3</v>
      </c>
      <c r="E32" s="1">
        <v>11680.35</v>
      </c>
      <c r="F32" s="1">
        <v>608865041</v>
      </c>
      <c r="G32" s="1">
        <v>35175.919999999998</v>
      </c>
      <c r="H32" s="1" t="str">
        <f>TEXT(NiftyData[[#This Row],[Date]], "yyyy")</f>
        <v>2020</v>
      </c>
      <c r="I32" s="1" t="str">
        <f>TEXT(NiftyData[[#This Row],[Date]], "mmm")</f>
        <v>Oct</v>
      </c>
      <c r="J32" s="1" t="str">
        <f>TEXT(NiftyData[[#This Row],[Date]], "ddd")</f>
        <v>Thu</v>
      </c>
      <c r="K32" s="1" t="str">
        <f>TEXT(NiftyData[[#This Row],[Date]], "mmm-yyyy")</f>
        <v>Oct-2020</v>
      </c>
      <c r="L32" s="1" t="str">
        <f>IF(NiftyData[[#This Row],[Day]]="Thu", "Expiry", "")</f>
        <v>Expiry</v>
      </c>
      <c r="M32" s="1">
        <f>NiftyData[[#This Row],[Close]]-NiftyData[[#This Row],[Open]]</f>
        <v>-343.10000000000036</v>
      </c>
      <c r="N32" s="4">
        <f>NiftyData[[#This Row],[Intraday Change]]/NiftyData[[#This Row],[Open]]</f>
        <v>-2.8535902756696319E-2</v>
      </c>
      <c r="O32" s="4">
        <f>_xlfn.CEILING.MATH(ABS(NiftyData[[#This Row],[Intraday Change %]]), 0.01)</f>
        <v>0.03</v>
      </c>
      <c r="P32" s="6">
        <f>NiftyData[[#This Row],[Close]]-E33</f>
        <v>-290.69999999999891</v>
      </c>
      <c r="Q32" s="4">
        <f>NiftyData[[#This Row],[DayChange]]/E33</f>
        <v>-2.4283584146753953E-2</v>
      </c>
      <c r="R32" s="7">
        <f>_xlfn.CEILING.MATH(ABS(NiftyData[[#This Row],[DayChange %]]), 0.01)</f>
        <v>0.03</v>
      </c>
    </row>
    <row r="33" spans="1:18" x14ac:dyDescent="0.2">
      <c r="A33" s="2">
        <v>44118</v>
      </c>
      <c r="B33" s="1">
        <v>11917.4</v>
      </c>
      <c r="C33" s="1">
        <v>11997.2</v>
      </c>
      <c r="D33" s="1">
        <v>11822.15</v>
      </c>
      <c r="E33" s="1">
        <v>11971.05</v>
      </c>
      <c r="F33" s="1">
        <v>569245407</v>
      </c>
      <c r="G33" s="1">
        <v>29940.62</v>
      </c>
      <c r="H33" s="1" t="str">
        <f>TEXT(NiftyData[[#This Row],[Date]], "yyyy")</f>
        <v>2020</v>
      </c>
      <c r="I33" s="1" t="str">
        <f>TEXT(NiftyData[[#This Row],[Date]], "mmm")</f>
        <v>Oct</v>
      </c>
      <c r="J33" s="1" t="str">
        <f>TEXT(NiftyData[[#This Row],[Date]], "ddd")</f>
        <v>Wed</v>
      </c>
      <c r="K33" s="1" t="str">
        <f>TEXT(NiftyData[[#This Row],[Date]], "mmm-yyyy")</f>
        <v>Oct-2020</v>
      </c>
      <c r="L33" s="1" t="str">
        <f>IF(NiftyData[[#This Row],[Day]]="Thu", "Expiry", "")</f>
        <v/>
      </c>
      <c r="M33" s="1">
        <f>NiftyData[[#This Row],[Close]]-NiftyData[[#This Row],[Open]]</f>
        <v>53.649999999999636</v>
      </c>
      <c r="N33" s="4">
        <f>NiftyData[[#This Row],[Intraday Change]]/NiftyData[[#This Row],[Open]]</f>
        <v>4.5018208669675968E-3</v>
      </c>
      <c r="O33" s="4">
        <f>_xlfn.CEILING.MATH(ABS(NiftyData[[#This Row],[Intraday Change %]]), 0.01)</f>
        <v>0.01</v>
      </c>
      <c r="P33" s="6">
        <f>NiftyData[[#This Row],[Close]]-E34</f>
        <v>36.549999999999272</v>
      </c>
      <c r="Q33" s="4">
        <f>NiftyData[[#This Row],[DayChange]]/E34</f>
        <v>3.0625497507226337E-3</v>
      </c>
      <c r="R33" s="7">
        <f>_xlfn.CEILING.MATH(ABS(NiftyData[[#This Row],[DayChange %]]), 0.01)</f>
        <v>0.01</v>
      </c>
    </row>
    <row r="34" spans="1:18" x14ac:dyDescent="0.2">
      <c r="A34" s="2">
        <v>44117</v>
      </c>
      <c r="B34" s="1">
        <v>11934.65</v>
      </c>
      <c r="C34" s="1">
        <v>11988.2</v>
      </c>
      <c r="D34" s="1">
        <v>11888.9</v>
      </c>
      <c r="E34" s="1">
        <v>11934.5</v>
      </c>
      <c r="F34" s="1">
        <v>458304851</v>
      </c>
      <c r="G34" s="1">
        <v>29403.22</v>
      </c>
      <c r="H34" s="1" t="str">
        <f>TEXT(NiftyData[[#This Row],[Date]], "yyyy")</f>
        <v>2020</v>
      </c>
      <c r="I34" s="1" t="str">
        <f>TEXT(NiftyData[[#This Row],[Date]], "mmm")</f>
        <v>Oct</v>
      </c>
      <c r="J34" s="1" t="str">
        <f>TEXT(NiftyData[[#This Row],[Date]], "ddd")</f>
        <v>Tue</v>
      </c>
      <c r="K34" s="1" t="str">
        <f>TEXT(NiftyData[[#This Row],[Date]], "mmm-yyyy")</f>
        <v>Oct-2020</v>
      </c>
      <c r="L34" s="1" t="str">
        <f>IF(NiftyData[[#This Row],[Day]]="Thu", "Expiry", "")</f>
        <v/>
      </c>
      <c r="M34" s="1">
        <f>NiftyData[[#This Row],[Close]]-NiftyData[[#This Row],[Open]]</f>
        <v>-0.1499999999996362</v>
      </c>
      <c r="N34" s="4">
        <f>NiftyData[[#This Row],[Intraday Change]]/NiftyData[[#This Row],[Open]]</f>
        <v>-1.2568445660294705E-5</v>
      </c>
      <c r="O34" s="4">
        <f>_xlfn.CEILING.MATH(ABS(NiftyData[[#This Row],[Intraday Change %]]), 0.01)</f>
        <v>0.01</v>
      </c>
      <c r="P34" s="6">
        <f>NiftyData[[#This Row],[Close]]-E35</f>
        <v>3.5499999999992724</v>
      </c>
      <c r="Q34" s="4">
        <f>NiftyData[[#This Row],[DayChange]]/E35</f>
        <v>2.9754545949813488E-4</v>
      </c>
      <c r="R34" s="7">
        <f>_xlfn.CEILING.MATH(ABS(NiftyData[[#This Row],[DayChange %]]), 0.01)</f>
        <v>0.01</v>
      </c>
    </row>
    <row r="35" spans="1:18" x14ac:dyDescent="0.2">
      <c r="A35" s="2">
        <v>44116</v>
      </c>
      <c r="B35" s="1">
        <v>11973.55</v>
      </c>
      <c r="C35" s="1">
        <v>12022.05</v>
      </c>
      <c r="D35" s="1">
        <v>11867.2</v>
      </c>
      <c r="E35" s="1">
        <v>11930.95</v>
      </c>
      <c r="F35" s="1">
        <v>522627571</v>
      </c>
      <c r="G35" s="1">
        <v>26586.47</v>
      </c>
      <c r="H35" s="1" t="str">
        <f>TEXT(NiftyData[[#This Row],[Date]], "yyyy")</f>
        <v>2020</v>
      </c>
      <c r="I35" s="1" t="str">
        <f>TEXT(NiftyData[[#This Row],[Date]], "mmm")</f>
        <v>Oct</v>
      </c>
      <c r="J35" s="1" t="str">
        <f>TEXT(NiftyData[[#This Row],[Date]], "ddd")</f>
        <v>Mon</v>
      </c>
      <c r="K35" s="1" t="str">
        <f>TEXT(NiftyData[[#This Row],[Date]], "mmm-yyyy")</f>
        <v>Oct-2020</v>
      </c>
      <c r="L35" s="1" t="str">
        <f>IF(NiftyData[[#This Row],[Day]]="Thu", "Expiry", "")</f>
        <v/>
      </c>
      <c r="M35" s="1">
        <f>NiftyData[[#This Row],[Close]]-NiftyData[[#This Row],[Open]]</f>
        <v>-42.599999999998545</v>
      </c>
      <c r="N35" s="4">
        <f>NiftyData[[#This Row],[Intraday Change]]/NiftyData[[#This Row],[Open]]</f>
        <v>-3.5578420769110703E-3</v>
      </c>
      <c r="O35" s="4">
        <f>_xlfn.CEILING.MATH(ABS(NiftyData[[#This Row],[Intraday Change %]]), 0.01)</f>
        <v>0.01</v>
      </c>
      <c r="P35" s="6">
        <f>NiftyData[[#This Row],[Close]]-E36</f>
        <v>16.75</v>
      </c>
      <c r="Q35" s="4">
        <f>NiftyData[[#This Row],[DayChange]]/E36</f>
        <v>1.4058854140437461E-3</v>
      </c>
      <c r="R35" s="7">
        <f>_xlfn.CEILING.MATH(ABS(NiftyData[[#This Row],[DayChange %]]), 0.01)</f>
        <v>0.01</v>
      </c>
    </row>
    <row r="36" spans="1:18" x14ac:dyDescent="0.2">
      <c r="A36" s="2">
        <v>44113</v>
      </c>
      <c r="B36" s="1">
        <v>11852.05</v>
      </c>
      <c r="C36" s="1">
        <v>11938.6</v>
      </c>
      <c r="D36" s="1">
        <v>11805.2</v>
      </c>
      <c r="E36" s="1">
        <v>11914.2</v>
      </c>
      <c r="F36" s="1">
        <v>611079482</v>
      </c>
      <c r="G36" s="1">
        <v>34546.800000000003</v>
      </c>
      <c r="H36" s="1" t="str">
        <f>TEXT(NiftyData[[#This Row],[Date]], "yyyy")</f>
        <v>2020</v>
      </c>
      <c r="I36" s="1" t="str">
        <f>TEXT(NiftyData[[#This Row],[Date]], "mmm")</f>
        <v>Oct</v>
      </c>
      <c r="J36" s="1" t="str">
        <f>TEXT(NiftyData[[#This Row],[Date]], "ddd")</f>
        <v>Fri</v>
      </c>
      <c r="K36" s="1" t="str">
        <f>TEXT(NiftyData[[#This Row],[Date]], "mmm-yyyy")</f>
        <v>Oct-2020</v>
      </c>
      <c r="L36" s="1" t="str">
        <f>IF(NiftyData[[#This Row],[Day]]="Thu", "Expiry", "")</f>
        <v/>
      </c>
      <c r="M36" s="1">
        <f>NiftyData[[#This Row],[Close]]-NiftyData[[#This Row],[Open]]</f>
        <v>62.150000000001455</v>
      </c>
      <c r="N36" s="4">
        <f>NiftyData[[#This Row],[Intraday Change]]/NiftyData[[#This Row],[Open]]</f>
        <v>5.2438185799082403E-3</v>
      </c>
      <c r="O36" s="4">
        <f>_xlfn.CEILING.MATH(ABS(NiftyData[[#This Row],[Intraday Change %]]), 0.01)</f>
        <v>0.01</v>
      </c>
      <c r="P36" s="6">
        <f>NiftyData[[#This Row],[Close]]-E37</f>
        <v>79.600000000000364</v>
      </c>
      <c r="Q36" s="4">
        <f>NiftyData[[#This Row],[DayChange]]/E37</f>
        <v>6.7260405928379801E-3</v>
      </c>
      <c r="R36" s="7">
        <f>_xlfn.CEILING.MATH(ABS(NiftyData[[#This Row],[DayChange %]]), 0.01)</f>
        <v>0.01</v>
      </c>
    </row>
    <row r="37" spans="1:18" x14ac:dyDescent="0.2">
      <c r="A37" s="2">
        <v>44112</v>
      </c>
      <c r="B37" s="1">
        <v>11835.4</v>
      </c>
      <c r="C37" s="1">
        <v>11905.7</v>
      </c>
      <c r="D37" s="1">
        <v>11791.15</v>
      </c>
      <c r="E37" s="1">
        <v>11834.6</v>
      </c>
      <c r="F37" s="1">
        <v>608768573</v>
      </c>
      <c r="G37" s="1">
        <v>38677.49</v>
      </c>
      <c r="H37" s="1" t="str">
        <f>TEXT(NiftyData[[#This Row],[Date]], "yyyy")</f>
        <v>2020</v>
      </c>
      <c r="I37" s="1" t="str">
        <f>TEXT(NiftyData[[#This Row],[Date]], "mmm")</f>
        <v>Oct</v>
      </c>
      <c r="J37" s="1" t="str">
        <f>TEXT(NiftyData[[#This Row],[Date]], "ddd")</f>
        <v>Thu</v>
      </c>
      <c r="K37" s="1" t="str">
        <f>TEXT(NiftyData[[#This Row],[Date]], "mmm-yyyy")</f>
        <v>Oct-2020</v>
      </c>
      <c r="L37" s="1" t="str">
        <f>IF(NiftyData[[#This Row],[Day]]="Thu", "Expiry", "")</f>
        <v>Expiry</v>
      </c>
      <c r="M37" s="1">
        <f>NiftyData[[#This Row],[Close]]-NiftyData[[#This Row],[Open]]</f>
        <v>-0.7999999999992724</v>
      </c>
      <c r="N37" s="4">
        <f>NiftyData[[#This Row],[Intraday Change]]/NiftyData[[#This Row],[Open]]</f>
        <v>-6.7593828683379731E-5</v>
      </c>
      <c r="O37" s="4">
        <f>_xlfn.CEILING.MATH(ABS(NiftyData[[#This Row],[Intraday Change %]]), 0.01)</f>
        <v>0.01</v>
      </c>
      <c r="P37" s="6">
        <f>NiftyData[[#This Row],[Close]]-E38</f>
        <v>95.75</v>
      </c>
      <c r="Q37" s="4">
        <f>NiftyData[[#This Row],[DayChange]]/E38</f>
        <v>8.15667633541616E-3</v>
      </c>
      <c r="R37" s="7">
        <f>_xlfn.CEILING.MATH(ABS(NiftyData[[#This Row],[DayChange %]]), 0.01)</f>
        <v>0.01</v>
      </c>
    </row>
    <row r="38" spans="1:18" x14ac:dyDescent="0.2">
      <c r="A38" s="2">
        <v>44111</v>
      </c>
      <c r="B38" s="1">
        <v>11679.25</v>
      </c>
      <c r="C38" s="1">
        <v>11763.05</v>
      </c>
      <c r="D38" s="1">
        <v>11629.35</v>
      </c>
      <c r="E38" s="1">
        <v>11738.85</v>
      </c>
      <c r="F38" s="1">
        <v>513367516</v>
      </c>
      <c r="G38" s="1">
        <v>32935.980000000003</v>
      </c>
      <c r="H38" s="1" t="str">
        <f>TEXT(NiftyData[[#This Row],[Date]], "yyyy")</f>
        <v>2020</v>
      </c>
      <c r="I38" s="1" t="str">
        <f>TEXT(NiftyData[[#This Row],[Date]], "mmm")</f>
        <v>Oct</v>
      </c>
      <c r="J38" s="1" t="str">
        <f>TEXT(NiftyData[[#This Row],[Date]], "ddd")</f>
        <v>Wed</v>
      </c>
      <c r="K38" s="1" t="str">
        <f>TEXT(NiftyData[[#This Row],[Date]], "mmm-yyyy")</f>
        <v>Oct-2020</v>
      </c>
      <c r="L38" s="1" t="str">
        <f>IF(NiftyData[[#This Row],[Day]]="Thu", "Expiry", "")</f>
        <v/>
      </c>
      <c r="M38" s="1">
        <f>NiftyData[[#This Row],[Close]]-NiftyData[[#This Row],[Open]]</f>
        <v>59.600000000000364</v>
      </c>
      <c r="N38" s="4">
        <f>NiftyData[[#This Row],[Intraday Change]]/NiftyData[[#This Row],[Open]]</f>
        <v>5.1030674058694147E-3</v>
      </c>
      <c r="O38" s="4">
        <f>_xlfn.CEILING.MATH(ABS(NiftyData[[#This Row],[Intraday Change %]]), 0.01)</f>
        <v>0.01</v>
      </c>
      <c r="P38" s="6">
        <f>NiftyData[[#This Row],[Close]]-E39</f>
        <v>76.450000000000728</v>
      </c>
      <c r="Q38" s="4">
        <f>NiftyData[[#This Row],[DayChange]]/E39</f>
        <v>6.5552544930718142E-3</v>
      </c>
      <c r="R38" s="7">
        <f>_xlfn.CEILING.MATH(ABS(NiftyData[[#This Row],[DayChange %]]), 0.01)</f>
        <v>0.01</v>
      </c>
    </row>
    <row r="39" spans="1:18" x14ac:dyDescent="0.2">
      <c r="A39" s="2">
        <v>44110</v>
      </c>
      <c r="B39" s="1">
        <v>11603.45</v>
      </c>
      <c r="C39" s="1">
        <v>11680.3</v>
      </c>
      <c r="D39" s="1">
        <v>11564.3</v>
      </c>
      <c r="E39" s="1">
        <v>11662.4</v>
      </c>
      <c r="F39" s="1">
        <v>561444728</v>
      </c>
      <c r="G39" s="1">
        <v>30373.65</v>
      </c>
      <c r="H39" s="1" t="str">
        <f>TEXT(NiftyData[[#This Row],[Date]], "yyyy")</f>
        <v>2020</v>
      </c>
      <c r="I39" s="1" t="str">
        <f>TEXT(NiftyData[[#This Row],[Date]], "mmm")</f>
        <v>Oct</v>
      </c>
      <c r="J39" s="1" t="str">
        <f>TEXT(NiftyData[[#This Row],[Date]], "ddd")</f>
        <v>Tue</v>
      </c>
      <c r="K39" s="1" t="str">
        <f>TEXT(NiftyData[[#This Row],[Date]], "mmm-yyyy")</f>
        <v>Oct-2020</v>
      </c>
      <c r="L39" s="1" t="str">
        <f>IF(NiftyData[[#This Row],[Day]]="Thu", "Expiry", "")</f>
        <v/>
      </c>
      <c r="M39" s="1">
        <f>NiftyData[[#This Row],[Close]]-NiftyData[[#This Row],[Open]]</f>
        <v>58.949999999998909</v>
      </c>
      <c r="N39" s="4">
        <f>NiftyData[[#This Row],[Intraday Change]]/NiftyData[[#This Row],[Open]]</f>
        <v>5.0803855749797606E-3</v>
      </c>
      <c r="O39" s="4">
        <f>_xlfn.CEILING.MATH(ABS(NiftyData[[#This Row],[Intraday Change %]]), 0.01)</f>
        <v>0.01</v>
      </c>
      <c r="P39" s="6">
        <f>NiftyData[[#This Row],[Close]]-E40</f>
        <v>159.04999999999927</v>
      </c>
      <c r="Q39" s="4">
        <f>NiftyData[[#This Row],[DayChange]]/E40</f>
        <v>1.382640709010847E-2</v>
      </c>
      <c r="R39" s="7">
        <f>_xlfn.CEILING.MATH(ABS(NiftyData[[#This Row],[DayChange %]]), 0.01)</f>
        <v>0.02</v>
      </c>
    </row>
    <row r="40" spans="1:18" x14ac:dyDescent="0.2">
      <c r="A40" s="2">
        <v>44109</v>
      </c>
      <c r="B40" s="1">
        <v>11487.8</v>
      </c>
      <c r="C40" s="1">
        <v>11578.05</v>
      </c>
      <c r="D40" s="1">
        <v>11452.3</v>
      </c>
      <c r="E40" s="1">
        <v>11503.35</v>
      </c>
      <c r="F40" s="1">
        <v>530597393</v>
      </c>
      <c r="G40" s="1">
        <v>31341.55</v>
      </c>
      <c r="H40" s="1" t="str">
        <f>TEXT(NiftyData[[#This Row],[Date]], "yyyy")</f>
        <v>2020</v>
      </c>
      <c r="I40" s="1" t="str">
        <f>TEXT(NiftyData[[#This Row],[Date]], "mmm")</f>
        <v>Oct</v>
      </c>
      <c r="J40" s="1" t="str">
        <f>TEXT(NiftyData[[#This Row],[Date]], "ddd")</f>
        <v>Mon</v>
      </c>
      <c r="K40" s="1" t="str">
        <f>TEXT(NiftyData[[#This Row],[Date]], "mmm-yyyy")</f>
        <v>Oct-2020</v>
      </c>
      <c r="L40" s="1" t="str">
        <f>IF(NiftyData[[#This Row],[Day]]="Thu", "Expiry", "")</f>
        <v/>
      </c>
      <c r="M40" s="1">
        <f>NiftyData[[#This Row],[Close]]-NiftyData[[#This Row],[Open]]</f>
        <v>15.550000000001091</v>
      </c>
      <c r="N40" s="4">
        <f>NiftyData[[#This Row],[Intraday Change]]/NiftyData[[#This Row],[Open]]</f>
        <v>1.3536099166072783E-3</v>
      </c>
      <c r="O40" s="4">
        <f>_xlfn.CEILING.MATH(ABS(NiftyData[[#This Row],[Intraday Change %]]), 0.01)</f>
        <v>0.01</v>
      </c>
      <c r="P40" s="6">
        <f>NiftyData[[#This Row],[Close]]-E41</f>
        <v>86.399999999999636</v>
      </c>
      <c r="Q40" s="4">
        <f>NiftyData[[#This Row],[DayChange]]/E41</f>
        <v>7.5676954002601073E-3</v>
      </c>
      <c r="R40" s="7">
        <f>_xlfn.CEILING.MATH(ABS(NiftyData[[#This Row],[DayChange %]]), 0.01)</f>
        <v>0.01</v>
      </c>
    </row>
    <row r="41" spans="1:18" x14ac:dyDescent="0.2">
      <c r="A41" s="2">
        <v>44105</v>
      </c>
      <c r="B41" s="1">
        <v>11364.45</v>
      </c>
      <c r="C41" s="1">
        <v>11428.6</v>
      </c>
      <c r="D41" s="1">
        <v>11347.05</v>
      </c>
      <c r="E41" s="1">
        <v>11416.95</v>
      </c>
      <c r="F41" s="1">
        <v>447740006</v>
      </c>
      <c r="G41" s="1">
        <v>26212.720000000001</v>
      </c>
      <c r="H41" s="1" t="str">
        <f>TEXT(NiftyData[[#This Row],[Date]], "yyyy")</f>
        <v>2020</v>
      </c>
      <c r="I41" s="1" t="str">
        <f>TEXT(NiftyData[[#This Row],[Date]], "mmm")</f>
        <v>Oct</v>
      </c>
      <c r="J41" s="1" t="str">
        <f>TEXT(NiftyData[[#This Row],[Date]], "ddd")</f>
        <v>Thu</v>
      </c>
      <c r="K41" s="1" t="str">
        <f>TEXT(NiftyData[[#This Row],[Date]], "mmm-yyyy")</f>
        <v>Oct-2020</v>
      </c>
      <c r="L41" s="1" t="str">
        <f>IF(NiftyData[[#This Row],[Day]]="Thu", "Expiry", "")</f>
        <v>Expiry</v>
      </c>
      <c r="M41" s="1">
        <f>NiftyData[[#This Row],[Close]]-NiftyData[[#This Row],[Open]]</f>
        <v>52.5</v>
      </c>
      <c r="N41" s="4">
        <f>NiftyData[[#This Row],[Intraday Change]]/NiftyData[[#This Row],[Open]]</f>
        <v>4.6196692316830112E-3</v>
      </c>
      <c r="O41" s="4">
        <f>_xlfn.CEILING.MATH(ABS(NiftyData[[#This Row],[Intraday Change %]]), 0.01)</f>
        <v>0.01</v>
      </c>
      <c r="P41" s="6">
        <f>NiftyData[[#This Row],[Close]]-E42</f>
        <v>169.40000000000146</v>
      </c>
      <c r="Q41" s="4">
        <f>NiftyData[[#This Row],[DayChange]]/E42</f>
        <v>1.5061057741463827E-2</v>
      </c>
      <c r="R41" s="7">
        <f>_xlfn.CEILING.MATH(ABS(NiftyData[[#This Row],[DayChange %]]), 0.01)</f>
        <v>0.02</v>
      </c>
    </row>
    <row r="42" spans="1:18" x14ac:dyDescent="0.2">
      <c r="A42" s="2">
        <v>44104</v>
      </c>
      <c r="B42" s="1">
        <v>11244.45</v>
      </c>
      <c r="C42" s="1">
        <v>11295.4</v>
      </c>
      <c r="D42" s="1">
        <v>11184.55</v>
      </c>
      <c r="E42" s="1">
        <v>11247.55</v>
      </c>
      <c r="F42" s="1">
        <v>499343849</v>
      </c>
      <c r="G42" s="1">
        <v>28134.77</v>
      </c>
      <c r="H42" s="1" t="str">
        <f>TEXT(NiftyData[[#This Row],[Date]], "yyyy")</f>
        <v>2020</v>
      </c>
      <c r="I42" s="1" t="str">
        <f>TEXT(NiftyData[[#This Row],[Date]], "mmm")</f>
        <v>Sep</v>
      </c>
      <c r="J42" s="1" t="str">
        <f>TEXT(NiftyData[[#This Row],[Date]], "ddd")</f>
        <v>Wed</v>
      </c>
      <c r="K42" s="1" t="str">
        <f>TEXT(NiftyData[[#This Row],[Date]], "mmm-yyyy")</f>
        <v>Sep-2020</v>
      </c>
      <c r="L42" s="1" t="str">
        <f>IF(NiftyData[[#This Row],[Day]]="Thu", "Expiry", "")</f>
        <v/>
      </c>
      <c r="M42" s="1">
        <f>NiftyData[[#This Row],[Close]]-NiftyData[[#This Row],[Open]]</f>
        <v>3.0999999999985448</v>
      </c>
      <c r="N42" s="4">
        <f>NiftyData[[#This Row],[Intraday Change]]/NiftyData[[#This Row],[Open]]</f>
        <v>2.756915633933669E-4</v>
      </c>
      <c r="O42" s="4">
        <f>_xlfn.CEILING.MATH(ABS(NiftyData[[#This Row],[Intraday Change %]]), 0.01)</f>
        <v>0.01</v>
      </c>
      <c r="P42" s="6">
        <f>NiftyData[[#This Row],[Close]]-E43</f>
        <v>25.149999999999636</v>
      </c>
      <c r="Q42" s="4">
        <f>NiftyData[[#This Row],[DayChange]]/E43</f>
        <v>2.2410536070715387E-3</v>
      </c>
      <c r="R42" s="7">
        <f>_xlfn.CEILING.MATH(ABS(NiftyData[[#This Row],[DayChange %]]), 0.01)</f>
        <v>0.01</v>
      </c>
    </row>
    <row r="43" spans="1:18" x14ac:dyDescent="0.2">
      <c r="A43" s="2">
        <v>44103</v>
      </c>
      <c r="B43" s="1">
        <v>11288.6</v>
      </c>
      <c r="C43" s="1">
        <v>11305.4</v>
      </c>
      <c r="D43" s="1">
        <v>11181</v>
      </c>
      <c r="E43" s="1">
        <v>11222.4</v>
      </c>
      <c r="F43" s="1">
        <v>498295735</v>
      </c>
      <c r="G43" s="1">
        <v>26875.14</v>
      </c>
      <c r="H43" s="1" t="str">
        <f>TEXT(NiftyData[[#This Row],[Date]], "yyyy")</f>
        <v>2020</v>
      </c>
      <c r="I43" s="1" t="str">
        <f>TEXT(NiftyData[[#This Row],[Date]], "mmm")</f>
        <v>Sep</v>
      </c>
      <c r="J43" s="1" t="str">
        <f>TEXT(NiftyData[[#This Row],[Date]], "ddd")</f>
        <v>Tue</v>
      </c>
      <c r="K43" s="1" t="str">
        <f>TEXT(NiftyData[[#This Row],[Date]], "mmm-yyyy")</f>
        <v>Sep-2020</v>
      </c>
      <c r="L43" s="1" t="str">
        <f>IF(NiftyData[[#This Row],[Day]]="Thu", "Expiry", "")</f>
        <v/>
      </c>
      <c r="M43" s="1">
        <f>NiftyData[[#This Row],[Close]]-NiftyData[[#This Row],[Open]]</f>
        <v>-66.200000000000728</v>
      </c>
      <c r="N43" s="4">
        <f>NiftyData[[#This Row],[Intraday Change]]/NiftyData[[#This Row],[Open]]</f>
        <v>-5.864323299612062E-3</v>
      </c>
      <c r="O43" s="4">
        <f>_xlfn.CEILING.MATH(ABS(NiftyData[[#This Row],[Intraday Change %]]), 0.01)</f>
        <v>0.01</v>
      </c>
      <c r="P43" s="6">
        <f>NiftyData[[#This Row],[Close]]-E44</f>
        <v>-5.1499999999996362</v>
      </c>
      <c r="Q43" s="4">
        <f>NiftyData[[#This Row],[DayChange]]/E44</f>
        <v>-4.5869312539241746E-4</v>
      </c>
      <c r="R43" s="7">
        <f>_xlfn.CEILING.MATH(ABS(NiftyData[[#This Row],[DayChange %]]), 0.01)</f>
        <v>0.01</v>
      </c>
    </row>
    <row r="44" spans="1:18" x14ac:dyDescent="0.2">
      <c r="A44" s="2">
        <v>44102</v>
      </c>
      <c r="B44" s="1">
        <v>11140.85</v>
      </c>
      <c r="C44" s="1">
        <v>11239.35</v>
      </c>
      <c r="D44" s="1">
        <v>11099.85</v>
      </c>
      <c r="E44" s="1">
        <v>11227.55</v>
      </c>
      <c r="F44" s="1">
        <v>472777324</v>
      </c>
      <c r="G44" s="1">
        <v>24361.17</v>
      </c>
      <c r="H44" s="1" t="str">
        <f>TEXT(NiftyData[[#This Row],[Date]], "yyyy")</f>
        <v>2020</v>
      </c>
      <c r="I44" s="1" t="str">
        <f>TEXT(NiftyData[[#This Row],[Date]], "mmm")</f>
        <v>Sep</v>
      </c>
      <c r="J44" s="1" t="str">
        <f>TEXT(NiftyData[[#This Row],[Date]], "ddd")</f>
        <v>Mon</v>
      </c>
      <c r="K44" s="1" t="str">
        <f>TEXT(NiftyData[[#This Row],[Date]], "mmm-yyyy")</f>
        <v>Sep-2020</v>
      </c>
      <c r="L44" s="1" t="str">
        <f>IF(NiftyData[[#This Row],[Day]]="Thu", "Expiry", "")</f>
        <v/>
      </c>
      <c r="M44" s="1">
        <f>NiftyData[[#This Row],[Close]]-NiftyData[[#This Row],[Open]]</f>
        <v>86.699999999998909</v>
      </c>
      <c r="N44" s="4">
        <f>NiftyData[[#This Row],[Intraday Change]]/NiftyData[[#This Row],[Open]]</f>
        <v>7.7821710192668338E-3</v>
      </c>
      <c r="O44" s="4">
        <f>_xlfn.CEILING.MATH(ABS(NiftyData[[#This Row],[Intraday Change %]]), 0.01)</f>
        <v>0.01</v>
      </c>
      <c r="P44" s="6">
        <f>NiftyData[[#This Row],[Close]]-E45</f>
        <v>177.29999999999927</v>
      </c>
      <c r="Q44" s="4">
        <f>NiftyData[[#This Row],[DayChange]]/E45</f>
        <v>1.6044885862310742E-2</v>
      </c>
      <c r="R44" s="7">
        <f>_xlfn.CEILING.MATH(ABS(NiftyData[[#This Row],[DayChange %]]), 0.01)</f>
        <v>0.02</v>
      </c>
    </row>
    <row r="45" spans="1:18" x14ac:dyDescent="0.2">
      <c r="A45" s="2">
        <v>44099</v>
      </c>
      <c r="B45" s="1">
        <v>10910.4</v>
      </c>
      <c r="C45" s="1">
        <v>11072.6</v>
      </c>
      <c r="D45" s="1">
        <v>10854.85</v>
      </c>
      <c r="E45" s="1">
        <v>11050.25</v>
      </c>
      <c r="F45" s="1">
        <v>559597322</v>
      </c>
      <c r="G45" s="1">
        <v>31122.18</v>
      </c>
      <c r="H45" s="1" t="str">
        <f>TEXT(NiftyData[[#This Row],[Date]], "yyyy")</f>
        <v>2020</v>
      </c>
      <c r="I45" s="1" t="str">
        <f>TEXT(NiftyData[[#This Row],[Date]], "mmm")</f>
        <v>Sep</v>
      </c>
      <c r="J45" s="1" t="str">
        <f>TEXT(NiftyData[[#This Row],[Date]], "ddd")</f>
        <v>Fri</v>
      </c>
      <c r="K45" s="1" t="str">
        <f>TEXT(NiftyData[[#This Row],[Date]], "mmm-yyyy")</f>
        <v>Sep-2020</v>
      </c>
      <c r="L45" s="1" t="str">
        <f>IF(NiftyData[[#This Row],[Day]]="Thu", "Expiry", "")</f>
        <v/>
      </c>
      <c r="M45" s="1">
        <f>NiftyData[[#This Row],[Close]]-NiftyData[[#This Row],[Open]]</f>
        <v>139.85000000000036</v>
      </c>
      <c r="N45" s="4">
        <f>NiftyData[[#This Row],[Intraday Change]]/NiftyData[[#This Row],[Open]]</f>
        <v>1.2818045167913218E-2</v>
      </c>
      <c r="O45" s="4">
        <f>_xlfn.CEILING.MATH(ABS(NiftyData[[#This Row],[Intraday Change %]]), 0.01)</f>
        <v>0.02</v>
      </c>
      <c r="P45" s="6">
        <f>NiftyData[[#This Row],[Close]]-E46</f>
        <v>244.70000000000073</v>
      </c>
      <c r="Q45" s="4">
        <f>NiftyData[[#This Row],[DayChange]]/E46</f>
        <v>2.264576999782526E-2</v>
      </c>
      <c r="R45" s="7">
        <f>_xlfn.CEILING.MATH(ABS(NiftyData[[#This Row],[DayChange %]]), 0.01)</f>
        <v>0.03</v>
      </c>
    </row>
    <row r="46" spans="1:18" x14ac:dyDescent="0.2">
      <c r="A46" s="2">
        <v>44098</v>
      </c>
      <c r="B46" s="1">
        <v>11011</v>
      </c>
      <c r="C46" s="1">
        <v>11015.3</v>
      </c>
      <c r="D46" s="1">
        <v>10790.2</v>
      </c>
      <c r="E46" s="1">
        <v>10805.55</v>
      </c>
      <c r="F46" s="1">
        <v>706139506</v>
      </c>
      <c r="G46" s="1">
        <v>33623.71</v>
      </c>
      <c r="H46" s="1" t="str">
        <f>TEXT(NiftyData[[#This Row],[Date]], "yyyy")</f>
        <v>2020</v>
      </c>
      <c r="I46" s="1" t="str">
        <f>TEXT(NiftyData[[#This Row],[Date]], "mmm")</f>
        <v>Sep</v>
      </c>
      <c r="J46" s="1" t="str">
        <f>TEXT(NiftyData[[#This Row],[Date]], "ddd")</f>
        <v>Thu</v>
      </c>
      <c r="K46" s="1" t="str">
        <f>TEXT(NiftyData[[#This Row],[Date]], "mmm-yyyy")</f>
        <v>Sep-2020</v>
      </c>
      <c r="L46" s="1" t="str">
        <f>IF(NiftyData[[#This Row],[Day]]="Thu", "Expiry", "")</f>
        <v>Expiry</v>
      </c>
      <c r="M46" s="1">
        <f>NiftyData[[#This Row],[Close]]-NiftyData[[#This Row],[Open]]</f>
        <v>-205.45000000000073</v>
      </c>
      <c r="N46" s="4">
        <f>NiftyData[[#This Row],[Intraday Change]]/NiftyData[[#This Row],[Open]]</f>
        <v>-1.8658614113159635E-2</v>
      </c>
      <c r="O46" s="4">
        <f>_xlfn.CEILING.MATH(ABS(NiftyData[[#This Row],[Intraday Change %]]), 0.01)</f>
        <v>0.02</v>
      </c>
      <c r="P46" s="6">
        <f>NiftyData[[#This Row],[Close]]-E47</f>
        <v>-326.30000000000109</v>
      </c>
      <c r="Q46" s="4">
        <f>NiftyData[[#This Row],[DayChange]]/E47</f>
        <v>-2.9312288613303365E-2</v>
      </c>
      <c r="R46" s="7">
        <f>_xlfn.CEILING.MATH(ABS(NiftyData[[#This Row],[DayChange %]]), 0.01)</f>
        <v>0.03</v>
      </c>
    </row>
    <row r="47" spans="1:18" x14ac:dyDescent="0.2">
      <c r="A47" s="2">
        <v>44097</v>
      </c>
      <c r="B47" s="1">
        <v>11258.75</v>
      </c>
      <c r="C47" s="1">
        <v>11259.55</v>
      </c>
      <c r="D47" s="1">
        <v>11024.4</v>
      </c>
      <c r="E47" s="1">
        <v>11131.85</v>
      </c>
      <c r="F47" s="1">
        <v>714925847</v>
      </c>
      <c r="G47" s="1">
        <v>35542.980000000003</v>
      </c>
      <c r="H47" s="1" t="str">
        <f>TEXT(NiftyData[[#This Row],[Date]], "yyyy")</f>
        <v>2020</v>
      </c>
      <c r="I47" s="1" t="str">
        <f>TEXT(NiftyData[[#This Row],[Date]], "mmm")</f>
        <v>Sep</v>
      </c>
      <c r="J47" s="1" t="str">
        <f>TEXT(NiftyData[[#This Row],[Date]], "ddd")</f>
        <v>Wed</v>
      </c>
      <c r="K47" s="1" t="str">
        <f>TEXT(NiftyData[[#This Row],[Date]], "mmm-yyyy")</f>
        <v>Sep-2020</v>
      </c>
      <c r="L47" s="1" t="str">
        <f>IF(NiftyData[[#This Row],[Day]]="Thu", "Expiry", "")</f>
        <v/>
      </c>
      <c r="M47" s="1">
        <f>NiftyData[[#This Row],[Close]]-NiftyData[[#This Row],[Open]]</f>
        <v>-126.89999999999964</v>
      </c>
      <c r="N47" s="4">
        <f>NiftyData[[#This Row],[Intraday Change]]/NiftyData[[#This Row],[Open]]</f>
        <v>-1.1271233485067138E-2</v>
      </c>
      <c r="O47" s="4">
        <f>_xlfn.CEILING.MATH(ABS(NiftyData[[#This Row],[Intraday Change %]]), 0.01)</f>
        <v>0.02</v>
      </c>
      <c r="P47" s="6">
        <f>NiftyData[[#This Row],[Close]]-E48</f>
        <v>-21.799999999999272</v>
      </c>
      <c r="Q47" s="4">
        <f>NiftyData[[#This Row],[DayChange]]/E48</f>
        <v>-1.9545171311632758E-3</v>
      </c>
      <c r="R47" s="7">
        <f>_xlfn.CEILING.MATH(ABS(NiftyData[[#This Row],[DayChange %]]), 0.01)</f>
        <v>0.01</v>
      </c>
    </row>
    <row r="48" spans="1:18" x14ac:dyDescent="0.2">
      <c r="A48" s="2">
        <v>44096</v>
      </c>
      <c r="B48" s="1">
        <v>11301.75</v>
      </c>
      <c r="C48" s="1">
        <v>11302.2</v>
      </c>
      <c r="D48" s="1">
        <v>11084.65</v>
      </c>
      <c r="E48" s="1">
        <v>11153.65</v>
      </c>
      <c r="F48" s="1">
        <v>672249921</v>
      </c>
      <c r="G48" s="1">
        <v>36296.49</v>
      </c>
      <c r="H48" s="1" t="str">
        <f>TEXT(NiftyData[[#This Row],[Date]], "yyyy")</f>
        <v>2020</v>
      </c>
      <c r="I48" s="1" t="str">
        <f>TEXT(NiftyData[[#This Row],[Date]], "mmm")</f>
        <v>Sep</v>
      </c>
      <c r="J48" s="1" t="str">
        <f>TEXT(NiftyData[[#This Row],[Date]], "ddd")</f>
        <v>Tue</v>
      </c>
      <c r="K48" s="1" t="str">
        <f>TEXT(NiftyData[[#This Row],[Date]], "mmm-yyyy")</f>
        <v>Sep-2020</v>
      </c>
      <c r="L48" s="1" t="str">
        <f>IF(NiftyData[[#This Row],[Day]]="Thu", "Expiry", "")</f>
        <v/>
      </c>
      <c r="M48" s="1">
        <f>NiftyData[[#This Row],[Close]]-NiftyData[[#This Row],[Open]]</f>
        <v>-148.10000000000036</v>
      </c>
      <c r="N48" s="4">
        <f>NiftyData[[#This Row],[Intraday Change]]/NiftyData[[#This Row],[Open]]</f>
        <v>-1.3104165284137444E-2</v>
      </c>
      <c r="O48" s="4">
        <f>_xlfn.CEILING.MATH(ABS(NiftyData[[#This Row],[Intraday Change %]]), 0.01)</f>
        <v>0.02</v>
      </c>
      <c r="P48" s="6">
        <f>NiftyData[[#This Row],[Close]]-E49</f>
        <v>-96.899999999999636</v>
      </c>
      <c r="Q48" s="4">
        <f>NiftyData[[#This Row],[DayChange]]/E49</f>
        <v>-8.6129122576229285E-3</v>
      </c>
      <c r="R48" s="7">
        <f>_xlfn.CEILING.MATH(ABS(NiftyData[[#This Row],[DayChange %]]), 0.01)</f>
        <v>0.01</v>
      </c>
    </row>
    <row r="49" spans="1:18" x14ac:dyDescent="0.2">
      <c r="A49" s="2">
        <v>44095</v>
      </c>
      <c r="B49" s="1">
        <v>11503.8</v>
      </c>
      <c r="C49" s="1">
        <v>11535.25</v>
      </c>
      <c r="D49" s="1">
        <v>11218.5</v>
      </c>
      <c r="E49" s="1">
        <v>11250.55</v>
      </c>
      <c r="F49" s="1">
        <v>602851737</v>
      </c>
      <c r="G49" s="1">
        <v>37213.230000000003</v>
      </c>
      <c r="H49" s="1" t="str">
        <f>TEXT(NiftyData[[#This Row],[Date]], "yyyy")</f>
        <v>2020</v>
      </c>
      <c r="I49" s="1" t="str">
        <f>TEXT(NiftyData[[#This Row],[Date]], "mmm")</f>
        <v>Sep</v>
      </c>
      <c r="J49" s="1" t="str">
        <f>TEXT(NiftyData[[#This Row],[Date]], "ddd")</f>
        <v>Mon</v>
      </c>
      <c r="K49" s="1" t="str">
        <f>TEXT(NiftyData[[#This Row],[Date]], "mmm-yyyy")</f>
        <v>Sep-2020</v>
      </c>
      <c r="L49" s="1" t="str">
        <f>IF(NiftyData[[#This Row],[Day]]="Thu", "Expiry", "")</f>
        <v/>
      </c>
      <c r="M49" s="1">
        <f>NiftyData[[#This Row],[Close]]-NiftyData[[#This Row],[Open]]</f>
        <v>-253.25</v>
      </c>
      <c r="N49" s="4">
        <f>NiftyData[[#This Row],[Intraday Change]]/NiftyData[[#This Row],[Open]]</f>
        <v>-2.2014464785549123E-2</v>
      </c>
      <c r="O49" s="4">
        <f>_xlfn.CEILING.MATH(ABS(NiftyData[[#This Row],[Intraday Change %]]), 0.01)</f>
        <v>0.03</v>
      </c>
      <c r="P49" s="6">
        <f>NiftyData[[#This Row],[Close]]-E50</f>
        <v>-254.40000000000146</v>
      </c>
      <c r="Q49" s="4">
        <f>NiftyData[[#This Row],[DayChange]]/E50</f>
        <v>-2.2112221261283312E-2</v>
      </c>
      <c r="R49" s="7">
        <f>_xlfn.CEILING.MATH(ABS(NiftyData[[#This Row],[DayChange %]]), 0.01)</f>
        <v>0.03</v>
      </c>
    </row>
    <row r="50" spans="1:18" x14ac:dyDescent="0.2">
      <c r="A50" s="2">
        <v>44092</v>
      </c>
      <c r="B50" s="1">
        <v>11584.1</v>
      </c>
      <c r="C50" s="1">
        <v>11584.1</v>
      </c>
      <c r="D50" s="1">
        <v>11446.1</v>
      </c>
      <c r="E50" s="1">
        <v>11504.95</v>
      </c>
      <c r="F50" s="1">
        <v>764154094</v>
      </c>
      <c r="G50" s="1">
        <v>48698.68</v>
      </c>
      <c r="H50" s="1" t="str">
        <f>TEXT(NiftyData[[#This Row],[Date]], "yyyy")</f>
        <v>2020</v>
      </c>
      <c r="I50" s="1" t="str">
        <f>TEXT(NiftyData[[#This Row],[Date]], "mmm")</f>
        <v>Sep</v>
      </c>
      <c r="J50" s="1" t="str">
        <f>TEXT(NiftyData[[#This Row],[Date]], "ddd")</f>
        <v>Fri</v>
      </c>
      <c r="K50" s="1" t="str">
        <f>TEXT(NiftyData[[#This Row],[Date]], "mmm-yyyy")</f>
        <v>Sep-2020</v>
      </c>
      <c r="L50" s="1" t="str">
        <f>IF(NiftyData[[#This Row],[Day]]="Thu", "Expiry", "")</f>
        <v/>
      </c>
      <c r="M50" s="1">
        <f>NiftyData[[#This Row],[Close]]-NiftyData[[#This Row],[Open]]</f>
        <v>-79.149999999999636</v>
      </c>
      <c r="N50" s="4">
        <f>NiftyData[[#This Row],[Intraday Change]]/NiftyData[[#This Row],[Open]]</f>
        <v>-6.8326412928064878E-3</v>
      </c>
      <c r="O50" s="4">
        <f>_xlfn.CEILING.MATH(ABS(NiftyData[[#This Row],[Intraday Change %]]), 0.01)</f>
        <v>0.01</v>
      </c>
      <c r="P50" s="6">
        <f>NiftyData[[#This Row],[Close]]-E51</f>
        <v>-11.149999999999636</v>
      </c>
      <c r="Q50" s="4">
        <f>NiftyData[[#This Row],[DayChange]]/E51</f>
        <v>-9.6820972377798355E-4</v>
      </c>
      <c r="R50" s="7">
        <f>_xlfn.CEILING.MATH(ABS(NiftyData[[#This Row],[DayChange %]]), 0.01)</f>
        <v>0.01</v>
      </c>
    </row>
    <row r="51" spans="1:18" x14ac:dyDescent="0.2">
      <c r="A51" s="2">
        <v>44091</v>
      </c>
      <c r="B51" s="1">
        <v>11539.4</v>
      </c>
      <c r="C51" s="1">
        <v>11587.2</v>
      </c>
      <c r="D51" s="1">
        <v>11498.5</v>
      </c>
      <c r="E51" s="1">
        <v>11516.1</v>
      </c>
      <c r="F51" s="1">
        <v>517729494</v>
      </c>
      <c r="G51" s="1">
        <v>29674.95</v>
      </c>
      <c r="H51" s="1" t="str">
        <f>TEXT(NiftyData[[#This Row],[Date]], "yyyy")</f>
        <v>2020</v>
      </c>
      <c r="I51" s="1" t="str">
        <f>TEXT(NiftyData[[#This Row],[Date]], "mmm")</f>
        <v>Sep</v>
      </c>
      <c r="J51" s="1" t="str">
        <f>TEXT(NiftyData[[#This Row],[Date]], "ddd")</f>
        <v>Thu</v>
      </c>
      <c r="K51" s="1" t="str">
        <f>TEXT(NiftyData[[#This Row],[Date]], "mmm-yyyy")</f>
        <v>Sep-2020</v>
      </c>
      <c r="L51" s="1" t="str">
        <f>IF(NiftyData[[#This Row],[Day]]="Thu", "Expiry", "")</f>
        <v>Expiry</v>
      </c>
      <c r="M51" s="1">
        <f>NiftyData[[#This Row],[Close]]-NiftyData[[#This Row],[Open]]</f>
        <v>-23.299999999999272</v>
      </c>
      <c r="N51" s="4">
        <f>NiftyData[[#This Row],[Intraday Change]]/NiftyData[[#This Row],[Open]]</f>
        <v>-2.0191691075791872E-3</v>
      </c>
      <c r="O51" s="4">
        <f>_xlfn.CEILING.MATH(ABS(NiftyData[[#This Row],[Intraday Change %]]), 0.01)</f>
        <v>0.01</v>
      </c>
      <c r="P51" s="6">
        <f>NiftyData[[#This Row],[Close]]-E52</f>
        <v>-88.449999999998909</v>
      </c>
      <c r="Q51" s="4">
        <f>NiftyData[[#This Row],[DayChange]]/E52</f>
        <v>-7.6220103321541048E-3</v>
      </c>
      <c r="R51" s="7">
        <f>_xlfn.CEILING.MATH(ABS(NiftyData[[#This Row],[DayChange %]]), 0.01)</f>
        <v>0.01</v>
      </c>
    </row>
    <row r="52" spans="1:18" x14ac:dyDescent="0.2">
      <c r="A52" s="2">
        <v>44090</v>
      </c>
      <c r="B52" s="1">
        <v>11538.45</v>
      </c>
      <c r="C52" s="1">
        <v>11618.1</v>
      </c>
      <c r="D52" s="1">
        <v>11516.75</v>
      </c>
      <c r="E52" s="1">
        <v>11604.55</v>
      </c>
      <c r="F52" s="1">
        <v>527804775</v>
      </c>
      <c r="G52" s="1">
        <v>27629.71</v>
      </c>
      <c r="H52" s="1" t="str">
        <f>TEXT(NiftyData[[#This Row],[Date]], "yyyy")</f>
        <v>2020</v>
      </c>
      <c r="I52" s="1" t="str">
        <f>TEXT(NiftyData[[#This Row],[Date]], "mmm")</f>
        <v>Sep</v>
      </c>
      <c r="J52" s="1" t="str">
        <f>TEXT(NiftyData[[#This Row],[Date]], "ddd")</f>
        <v>Wed</v>
      </c>
      <c r="K52" s="1" t="str">
        <f>TEXT(NiftyData[[#This Row],[Date]], "mmm-yyyy")</f>
        <v>Sep-2020</v>
      </c>
      <c r="L52" s="1" t="str">
        <f>IF(NiftyData[[#This Row],[Day]]="Thu", "Expiry", "")</f>
        <v/>
      </c>
      <c r="M52" s="1">
        <f>NiftyData[[#This Row],[Close]]-NiftyData[[#This Row],[Open]]</f>
        <v>66.099999999998545</v>
      </c>
      <c r="N52" s="4">
        <f>NiftyData[[#This Row],[Intraday Change]]/NiftyData[[#This Row],[Open]]</f>
        <v>5.7286723953389358E-3</v>
      </c>
      <c r="O52" s="4">
        <f>_xlfn.CEILING.MATH(ABS(NiftyData[[#This Row],[Intraday Change %]]), 0.01)</f>
        <v>0.01</v>
      </c>
      <c r="P52" s="6">
        <f>NiftyData[[#This Row],[Close]]-E53</f>
        <v>82.75</v>
      </c>
      <c r="Q52" s="4">
        <f>NiftyData[[#This Row],[DayChange]]/E53</f>
        <v>7.1820375288583387E-3</v>
      </c>
      <c r="R52" s="7">
        <f>_xlfn.CEILING.MATH(ABS(NiftyData[[#This Row],[DayChange %]]), 0.01)</f>
        <v>0.01</v>
      </c>
    </row>
    <row r="53" spans="1:18" x14ac:dyDescent="0.2">
      <c r="A53" s="2">
        <v>44089</v>
      </c>
      <c r="B53" s="1">
        <v>11487.2</v>
      </c>
      <c r="C53" s="1">
        <v>11535.95</v>
      </c>
      <c r="D53" s="1">
        <v>11442.25</v>
      </c>
      <c r="E53" s="1">
        <v>11521.8</v>
      </c>
      <c r="F53" s="1">
        <v>506667239</v>
      </c>
      <c r="G53" s="1">
        <v>28054.51</v>
      </c>
      <c r="H53" s="1" t="str">
        <f>TEXT(NiftyData[[#This Row],[Date]], "yyyy")</f>
        <v>2020</v>
      </c>
      <c r="I53" s="1" t="str">
        <f>TEXT(NiftyData[[#This Row],[Date]], "mmm")</f>
        <v>Sep</v>
      </c>
      <c r="J53" s="1" t="str">
        <f>TEXT(NiftyData[[#This Row],[Date]], "ddd")</f>
        <v>Tue</v>
      </c>
      <c r="K53" s="1" t="str">
        <f>TEXT(NiftyData[[#This Row],[Date]], "mmm-yyyy")</f>
        <v>Sep-2020</v>
      </c>
      <c r="L53" s="1" t="str">
        <f>IF(NiftyData[[#This Row],[Day]]="Thu", "Expiry", "")</f>
        <v/>
      </c>
      <c r="M53" s="1">
        <f>NiftyData[[#This Row],[Close]]-NiftyData[[#This Row],[Open]]</f>
        <v>34.599999999998545</v>
      </c>
      <c r="N53" s="4">
        <f>NiftyData[[#This Row],[Intraday Change]]/NiftyData[[#This Row],[Open]]</f>
        <v>3.0120481927709574E-3</v>
      </c>
      <c r="O53" s="4">
        <f>_xlfn.CEILING.MATH(ABS(NiftyData[[#This Row],[Intraday Change %]]), 0.01)</f>
        <v>0.01</v>
      </c>
      <c r="P53" s="6">
        <f>NiftyData[[#This Row],[Close]]-E54</f>
        <v>81.75</v>
      </c>
      <c r="Q53" s="4">
        <f>NiftyData[[#This Row],[DayChange]]/E54</f>
        <v>7.1459477886897356E-3</v>
      </c>
      <c r="R53" s="7">
        <f>_xlfn.CEILING.MATH(ABS(NiftyData[[#This Row],[DayChange %]]), 0.01)</f>
        <v>0.01</v>
      </c>
    </row>
    <row r="54" spans="1:18" x14ac:dyDescent="0.2">
      <c r="A54" s="2">
        <v>44088</v>
      </c>
      <c r="B54" s="1">
        <v>11540.15</v>
      </c>
      <c r="C54" s="1">
        <v>11568.9</v>
      </c>
      <c r="D54" s="1">
        <v>11383.55</v>
      </c>
      <c r="E54" s="1">
        <v>11440.05</v>
      </c>
      <c r="F54" s="1">
        <v>642270123</v>
      </c>
      <c r="G54" s="1">
        <v>33996.94</v>
      </c>
      <c r="H54" s="1" t="str">
        <f>TEXT(NiftyData[[#This Row],[Date]], "yyyy")</f>
        <v>2020</v>
      </c>
      <c r="I54" s="1" t="str">
        <f>TEXT(NiftyData[[#This Row],[Date]], "mmm")</f>
        <v>Sep</v>
      </c>
      <c r="J54" s="1" t="str">
        <f>TEXT(NiftyData[[#This Row],[Date]], "ddd")</f>
        <v>Mon</v>
      </c>
      <c r="K54" s="1" t="str">
        <f>TEXT(NiftyData[[#This Row],[Date]], "mmm-yyyy")</f>
        <v>Sep-2020</v>
      </c>
      <c r="L54" s="1" t="str">
        <f>IF(NiftyData[[#This Row],[Day]]="Thu", "Expiry", "")</f>
        <v/>
      </c>
      <c r="M54" s="1">
        <f>NiftyData[[#This Row],[Close]]-NiftyData[[#This Row],[Open]]</f>
        <v>-100.10000000000036</v>
      </c>
      <c r="N54" s="4">
        <f>NiftyData[[#This Row],[Intraday Change]]/NiftyData[[#This Row],[Open]]</f>
        <v>-8.6740640286305081E-3</v>
      </c>
      <c r="O54" s="4">
        <f>_xlfn.CEILING.MATH(ABS(NiftyData[[#This Row],[Intraday Change %]]), 0.01)</f>
        <v>0.01</v>
      </c>
      <c r="P54" s="6">
        <f>NiftyData[[#This Row],[Close]]-E55</f>
        <v>-24.400000000001455</v>
      </c>
      <c r="Q54" s="4">
        <f>NiftyData[[#This Row],[DayChange]]/E55</f>
        <v>-2.1283184103905073E-3</v>
      </c>
      <c r="R54" s="7">
        <f>_xlfn.CEILING.MATH(ABS(NiftyData[[#This Row],[DayChange %]]), 0.01)</f>
        <v>0.01</v>
      </c>
    </row>
    <row r="55" spans="1:18" x14ac:dyDescent="0.2">
      <c r="A55" s="2">
        <v>44085</v>
      </c>
      <c r="B55" s="1">
        <v>11447.8</v>
      </c>
      <c r="C55" s="1">
        <v>11493.5</v>
      </c>
      <c r="D55" s="1">
        <v>11419.9</v>
      </c>
      <c r="E55" s="1">
        <v>11464.45</v>
      </c>
      <c r="F55" s="1">
        <v>554789157</v>
      </c>
      <c r="G55" s="1">
        <v>29614.09</v>
      </c>
      <c r="H55" s="1" t="str">
        <f>TEXT(NiftyData[[#This Row],[Date]], "yyyy")</f>
        <v>2020</v>
      </c>
      <c r="I55" s="1" t="str">
        <f>TEXT(NiftyData[[#This Row],[Date]], "mmm")</f>
        <v>Sep</v>
      </c>
      <c r="J55" s="1" t="str">
        <f>TEXT(NiftyData[[#This Row],[Date]], "ddd")</f>
        <v>Fri</v>
      </c>
      <c r="K55" s="1" t="str">
        <f>TEXT(NiftyData[[#This Row],[Date]], "mmm-yyyy")</f>
        <v>Sep-2020</v>
      </c>
      <c r="L55" s="1" t="str">
        <f>IF(NiftyData[[#This Row],[Day]]="Thu", "Expiry", "")</f>
        <v/>
      </c>
      <c r="M55" s="1">
        <f>NiftyData[[#This Row],[Close]]-NiftyData[[#This Row],[Open]]</f>
        <v>16.650000000001455</v>
      </c>
      <c r="N55" s="4">
        <f>NiftyData[[#This Row],[Intraday Change]]/NiftyData[[#This Row],[Open]]</f>
        <v>1.4544279250162874E-3</v>
      </c>
      <c r="O55" s="4">
        <f>_xlfn.CEILING.MATH(ABS(NiftyData[[#This Row],[Intraday Change %]]), 0.01)</f>
        <v>0.01</v>
      </c>
      <c r="P55" s="6">
        <f>NiftyData[[#This Row],[Close]]-E56</f>
        <v>15.200000000000728</v>
      </c>
      <c r="Q55" s="4">
        <f>NiftyData[[#This Row],[DayChange]]/E56</f>
        <v>1.3275978775902986E-3</v>
      </c>
      <c r="R55" s="7">
        <f>_xlfn.CEILING.MATH(ABS(NiftyData[[#This Row],[DayChange %]]), 0.01)</f>
        <v>0.01</v>
      </c>
    </row>
    <row r="56" spans="1:18" x14ac:dyDescent="0.2">
      <c r="A56" s="2">
        <v>44084</v>
      </c>
      <c r="B56" s="1">
        <v>11363.3</v>
      </c>
      <c r="C56" s="1">
        <v>11464.05</v>
      </c>
      <c r="D56" s="1">
        <v>11327.4</v>
      </c>
      <c r="E56" s="1">
        <v>11449.25</v>
      </c>
      <c r="F56" s="1">
        <v>679419973</v>
      </c>
      <c r="G56" s="1">
        <v>39239.1</v>
      </c>
      <c r="H56" s="1" t="str">
        <f>TEXT(NiftyData[[#This Row],[Date]], "yyyy")</f>
        <v>2020</v>
      </c>
      <c r="I56" s="1" t="str">
        <f>TEXT(NiftyData[[#This Row],[Date]], "mmm")</f>
        <v>Sep</v>
      </c>
      <c r="J56" s="1" t="str">
        <f>TEXT(NiftyData[[#This Row],[Date]], "ddd")</f>
        <v>Thu</v>
      </c>
      <c r="K56" s="1" t="str">
        <f>TEXT(NiftyData[[#This Row],[Date]], "mmm-yyyy")</f>
        <v>Sep-2020</v>
      </c>
      <c r="L56" s="1" t="str">
        <f>IF(NiftyData[[#This Row],[Day]]="Thu", "Expiry", "")</f>
        <v>Expiry</v>
      </c>
      <c r="M56" s="1">
        <f>NiftyData[[#This Row],[Close]]-NiftyData[[#This Row],[Open]]</f>
        <v>85.950000000000728</v>
      </c>
      <c r="N56" s="4">
        <f>NiftyData[[#This Row],[Intraday Change]]/NiftyData[[#This Row],[Open]]</f>
        <v>7.5638238891871847E-3</v>
      </c>
      <c r="O56" s="4">
        <f>_xlfn.CEILING.MATH(ABS(NiftyData[[#This Row],[Intraday Change %]]), 0.01)</f>
        <v>0.01</v>
      </c>
      <c r="P56" s="6">
        <f>NiftyData[[#This Row],[Close]]-E57</f>
        <v>171.25</v>
      </c>
      <c r="Q56" s="4">
        <f>NiftyData[[#This Row],[DayChange]]/E57</f>
        <v>1.5184429863450966E-2</v>
      </c>
      <c r="R56" s="7">
        <f>_xlfn.CEILING.MATH(ABS(NiftyData[[#This Row],[DayChange %]]), 0.01)</f>
        <v>0.02</v>
      </c>
    </row>
    <row r="57" spans="1:18" x14ac:dyDescent="0.2">
      <c r="A57" s="2">
        <v>44083</v>
      </c>
      <c r="B57" s="1">
        <v>11218.6</v>
      </c>
      <c r="C57" s="1">
        <v>11298.15</v>
      </c>
      <c r="D57" s="1">
        <v>11185.15</v>
      </c>
      <c r="E57" s="1">
        <v>11278</v>
      </c>
      <c r="F57" s="1">
        <v>728880693</v>
      </c>
      <c r="G57" s="1">
        <v>32660.67</v>
      </c>
      <c r="H57" s="1" t="str">
        <f>TEXT(NiftyData[[#This Row],[Date]], "yyyy")</f>
        <v>2020</v>
      </c>
      <c r="I57" s="1" t="str">
        <f>TEXT(NiftyData[[#This Row],[Date]], "mmm")</f>
        <v>Sep</v>
      </c>
      <c r="J57" s="1" t="str">
        <f>TEXT(NiftyData[[#This Row],[Date]], "ddd")</f>
        <v>Wed</v>
      </c>
      <c r="K57" s="1" t="str">
        <f>TEXT(NiftyData[[#This Row],[Date]], "mmm-yyyy")</f>
        <v>Sep-2020</v>
      </c>
      <c r="L57" s="1" t="str">
        <f>IF(NiftyData[[#This Row],[Day]]="Thu", "Expiry", "")</f>
        <v/>
      </c>
      <c r="M57" s="1">
        <f>NiftyData[[#This Row],[Close]]-NiftyData[[#This Row],[Open]]</f>
        <v>59.399999999999636</v>
      </c>
      <c r="N57" s="4">
        <f>NiftyData[[#This Row],[Intraday Change]]/NiftyData[[#This Row],[Open]]</f>
        <v>5.2947783145846751E-3</v>
      </c>
      <c r="O57" s="4">
        <f>_xlfn.CEILING.MATH(ABS(NiftyData[[#This Row],[Intraday Change %]]), 0.01)</f>
        <v>0.01</v>
      </c>
      <c r="P57" s="6">
        <f>NiftyData[[#This Row],[Close]]-E58</f>
        <v>-39.350000000000364</v>
      </c>
      <c r="Q57" s="4">
        <f>NiftyData[[#This Row],[DayChange]]/E58</f>
        <v>-3.4769623630974003E-3</v>
      </c>
      <c r="R57" s="7">
        <f>_xlfn.CEILING.MATH(ABS(NiftyData[[#This Row],[DayChange %]]), 0.01)</f>
        <v>0.01</v>
      </c>
    </row>
    <row r="58" spans="1:18" x14ac:dyDescent="0.2">
      <c r="A58" s="2">
        <v>44082</v>
      </c>
      <c r="B58" s="1">
        <v>11378.55</v>
      </c>
      <c r="C58" s="1">
        <v>11437.25</v>
      </c>
      <c r="D58" s="1">
        <v>11290.45</v>
      </c>
      <c r="E58" s="1">
        <v>11317.35</v>
      </c>
      <c r="F58" s="1">
        <v>572239350</v>
      </c>
      <c r="G58" s="1">
        <v>27979.7</v>
      </c>
      <c r="H58" s="1" t="str">
        <f>TEXT(NiftyData[[#This Row],[Date]], "yyyy")</f>
        <v>2020</v>
      </c>
      <c r="I58" s="1" t="str">
        <f>TEXT(NiftyData[[#This Row],[Date]], "mmm")</f>
        <v>Sep</v>
      </c>
      <c r="J58" s="1" t="str">
        <f>TEXT(NiftyData[[#This Row],[Date]], "ddd")</f>
        <v>Tue</v>
      </c>
      <c r="K58" s="1" t="str">
        <f>TEXT(NiftyData[[#This Row],[Date]], "mmm-yyyy")</f>
        <v>Sep-2020</v>
      </c>
      <c r="L58" s="1" t="str">
        <f>IF(NiftyData[[#This Row],[Day]]="Thu", "Expiry", "")</f>
        <v/>
      </c>
      <c r="M58" s="1">
        <f>NiftyData[[#This Row],[Close]]-NiftyData[[#This Row],[Open]]</f>
        <v>-61.199999999998909</v>
      </c>
      <c r="N58" s="4">
        <f>NiftyData[[#This Row],[Intraday Change]]/NiftyData[[#This Row],[Open]]</f>
        <v>-5.3785412025257094E-3</v>
      </c>
      <c r="O58" s="4">
        <f>_xlfn.CEILING.MATH(ABS(NiftyData[[#This Row],[Intraday Change %]]), 0.01)</f>
        <v>0.01</v>
      </c>
      <c r="P58" s="6">
        <f>NiftyData[[#This Row],[Close]]-E59</f>
        <v>-37.699999999998909</v>
      </c>
      <c r="Q58" s="4">
        <f>NiftyData[[#This Row],[DayChange]]/E59</f>
        <v>-3.3201086741140649E-3</v>
      </c>
      <c r="R58" s="7">
        <f>_xlfn.CEILING.MATH(ABS(NiftyData[[#This Row],[DayChange %]]), 0.01)</f>
        <v>0.01</v>
      </c>
    </row>
    <row r="59" spans="1:18" x14ac:dyDescent="0.2">
      <c r="A59" s="2">
        <v>44081</v>
      </c>
      <c r="B59" s="1">
        <v>11359.6</v>
      </c>
      <c r="C59" s="1">
        <v>11381.15</v>
      </c>
      <c r="D59" s="1">
        <v>11251.7</v>
      </c>
      <c r="E59" s="1">
        <v>11355.05</v>
      </c>
      <c r="F59" s="1">
        <v>560322964</v>
      </c>
      <c r="G59" s="1">
        <v>25959.82</v>
      </c>
      <c r="H59" s="1" t="str">
        <f>TEXT(NiftyData[[#This Row],[Date]], "yyyy")</f>
        <v>2020</v>
      </c>
      <c r="I59" s="1" t="str">
        <f>TEXT(NiftyData[[#This Row],[Date]], "mmm")</f>
        <v>Sep</v>
      </c>
      <c r="J59" s="1" t="str">
        <f>TEXT(NiftyData[[#This Row],[Date]], "ddd")</f>
        <v>Mon</v>
      </c>
      <c r="K59" s="1" t="str">
        <f>TEXT(NiftyData[[#This Row],[Date]], "mmm-yyyy")</f>
        <v>Sep-2020</v>
      </c>
      <c r="L59" s="1" t="str">
        <f>IF(NiftyData[[#This Row],[Day]]="Thu", "Expiry", "")</f>
        <v/>
      </c>
      <c r="M59" s="1">
        <f>NiftyData[[#This Row],[Close]]-NiftyData[[#This Row],[Open]]</f>
        <v>-4.5500000000010914</v>
      </c>
      <c r="N59" s="4">
        <f>NiftyData[[#This Row],[Intraday Change]]/NiftyData[[#This Row],[Open]]</f>
        <v>-4.0054227261532901E-4</v>
      </c>
      <c r="O59" s="4">
        <f>_xlfn.CEILING.MATH(ABS(NiftyData[[#This Row],[Intraday Change %]]), 0.01)</f>
        <v>0.01</v>
      </c>
      <c r="P59" s="6">
        <f>NiftyData[[#This Row],[Close]]-E60</f>
        <v>21.199999999998909</v>
      </c>
      <c r="Q59" s="4">
        <f>NiftyData[[#This Row],[DayChange]]/E60</f>
        <v>1.8705029623648547E-3</v>
      </c>
      <c r="R59" s="7">
        <f>_xlfn.CEILING.MATH(ABS(NiftyData[[#This Row],[DayChange %]]), 0.01)</f>
        <v>0.01</v>
      </c>
    </row>
    <row r="60" spans="1:18" x14ac:dyDescent="0.2">
      <c r="A60" s="2">
        <v>44078</v>
      </c>
      <c r="B60" s="1">
        <v>11354.4</v>
      </c>
      <c r="C60" s="1">
        <v>11452.05</v>
      </c>
      <c r="D60" s="1">
        <v>11303.65</v>
      </c>
      <c r="E60" s="1">
        <v>11333.85</v>
      </c>
      <c r="F60" s="1">
        <v>681338905</v>
      </c>
      <c r="G60" s="1">
        <v>31746.86</v>
      </c>
      <c r="H60" s="1" t="str">
        <f>TEXT(NiftyData[[#This Row],[Date]], "yyyy")</f>
        <v>2020</v>
      </c>
      <c r="I60" s="1" t="str">
        <f>TEXT(NiftyData[[#This Row],[Date]], "mmm")</f>
        <v>Sep</v>
      </c>
      <c r="J60" s="1" t="str">
        <f>TEXT(NiftyData[[#This Row],[Date]], "ddd")</f>
        <v>Fri</v>
      </c>
      <c r="K60" s="1" t="str">
        <f>TEXT(NiftyData[[#This Row],[Date]], "mmm-yyyy")</f>
        <v>Sep-2020</v>
      </c>
      <c r="L60" s="1" t="str">
        <f>IF(NiftyData[[#This Row],[Day]]="Thu", "Expiry", "")</f>
        <v/>
      </c>
      <c r="M60" s="1">
        <f>NiftyData[[#This Row],[Close]]-NiftyData[[#This Row],[Open]]</f>
        <v>-20.549999999999272</v>
      </c>
      <c r="N60" s="4">
        <f>NiftyData[[#This Row],[Intraday Change]]/NiftyData[[#This Row],[Open]]</f>
        <v>-1.8098710632001051E-3</v>
      </c>
      <c r="O60" s="4">
        <f>_xlfn.CEILING.MATH(ABS(NiftyData[[#This Row],[Intraday Change %]]), 0.01)</f>
        <v>0.01</v>
      </c>
      <c r="P60" s="6">
        <f>NiftyData[[#This Row],[Close]]-E61</f>
        <v>-193.60000000000036</v>
      </c>
      <c r="Q60" s="4">
        <f>NiftyData[[#This Row],[DayChange]]/E61</f>
        <v>-1.679469440335897E-2</v>
      </c>
      <c r="R60" s="7">
        <f>_xlfn.CEILING.MATH(ABS(NiftyData[[#This Row],[DayChange %]]), 0.01)</f>
        <v>0.02</v>
      </c>
    </row>
    <row r="61" spans="1:18" x14ac:dyDescent="0.2">
      <c r="A61" s="2">
        <v>44077</v>
      </c>
      <c r="B61" s="1">
        <v>11566.2</v>
      </c>
      <c r="C61" s="1">
        <v>11584.95</v>
      </c>
      <c r="D61" s="1">
        <v>11507.65</v>
      </c>
      <c r="E61" s="1">
        <v>11527.45</v>
      </c>
      <c r="F61" s="1">
        <v>607115212</v>
      </c>
      <c r="G61" s="1">
        <v>26868.26</v>
      </c>
      <c r="H61" s="1" t="str">
        <f>TEXT(NiftyData[[#This Row],[Date]], "yyyy")</f>
        <v>2020</v>
      </c>
      <c r="I61" s="1" t="str">
        <f>TEXT(NiftyData[[#This Row],[Date]], "mmm")</f>
        <v>Sep</v>
      </c>
      <c r="J61" s="1" t="str">
        <f>TEXT(NiftyData[[#This Row],[Date]], "ddd")</f>
        <v>Thu</v>
      </c>
      <c r="K61" s="1" t="str">
        <f>TEXT(NiftyData[[#This Row],[Date]], "mmm-yyyy")</f>
        <v>Sep-2020</v>
      </c>
      <c r="L61" s="1" t="str">
        <f>IF(NiftyData[[#This Row],[Day]]="Thu", "Expiry", "")</f>
        <v>Expiry</v>
      </c>
      <c r="M61" s="1">
        <f>NiftyData[[#This Row],[Close]]-NiftyData[[#This Row],[Open]]</f>
        <v>-38.75</v>
      </c>
      <c r="N61" s="4">
        <f>NiftyData[[#This Row],[Intraday Change]]/NiftyData[[#This Row],[Open]]</f>
        <v>-3.3502792619875153E-3</v>
      </c>
      <c r="O61" s="4">
        <f>_xlfn.CEILING.MATH(ABS(NiftyData[[#This Row],[Intraday Change %]]), 0.01)</f>
        <v>0.01</v>
      </c>
      <c r="P61" s="6">
        <f>NiftyData[[#This Row],[Close]]-E62</f>
        <v>-7.5499999999992724</v>
      </c>
      <c r="Q61" s="4">
        <f>NiftyData[[#This Row],[DayChange]]/E62</f>
        <v>-6.5452969224094257E-4</v>
      </c>
      <c r="R61" s="7">
        <f>_xlfn.CEILING.MATH(ABS(NiftyData[[#This Row],[DayChange %]]), 0.01)</f>
        <v>0.01</v>
      </c>
    </row>
    <row r="62" spans="1:18" x14ac:dyDescent="0.2">
      <c r="A62" s="2">
        <v>44076</v>
      </c>
      <c r="B62" s="1">
        <v>11478.55</v>
      </c>
      <c r="C62" s="1">
        <v>11554.75</v>
      </c>
      <c r="D62" s="1">
        <v>11430.4</v>
      </c>
      <c r="E62" s="1">
        <v>11535</v>
      </c>
      <c r="F62" s="1">
        <v>593494423</v>
      </c>
      <c r="G62" s="1">
        <v>27454.65</v>
      </c>
      <c r="H62" s="1" t="str">
        <f>TEXT(NiftyData[[#This Row],[Date]], "yyyy")</f>
        <v>2020</v>
      </c>
      <c r="I62" s="1" t="str">
        <f>TEXT(NiftyData[[#This Row],[Date]], "mmm")</f>
        <v>Sep</v>
      </c>
      <c r="J62" s="1" t="str">
        <f>TEXT(NiftyData[[#This Row],[Date]], "ddd")</f>
        <v>Wed</v>
      </c>
      <c r="K62" s="1" t="str">
        <f>TEXT(NiftyData[[#This Row],[Date]], "mmm-yyyy")</f>
        <v>Sep-2020</v>
      </c>
      <c r="L62" s="1" t="str">
        <f>IF(NiftyData[[#This Row],[Day]]="Thu", "Expiry", "")</f>
        <v/>
      </c>
      <c r="M62" s="1">
        <f>NiftyData[[#This Row],[Close]]-NiftyData[[#This Row],[Open]]</f>
        <v>56.450000000000728</v>
      </c>
      <c r="N62" s="4">
        <f>NiftyData[[#This Row],[Intraday Change]]/NiftyData[[#This Row],[Open]]</f>
        <v>4.9178685461143375E-3</v>
      </c>
      <c r="O62" s="4">
        <f>_xlfn.CEILING.MATH(ABS(NiftyData[[#This Row],[Intraday Change %]]), 0.01)</f>
        <v>0.01</v>
      </c>
      <c r="P62" s="6">
        <f>NiftyData[[#This Row],[Close]]-E63</f>
        <v>64.75</v>
      </c>
      <c r="Q62" s="4">
        <f>NiftyData[[#This Row],[DayChange]]/E63</f>
        <v>5.6450382511279177E-3</v>
      </c>
      <c r="R62" s="7">
        <f>_xlfn.CEILING.MATH(ABS(NiftyData[[#This Row],[DayChange %]]), 0.01)</f>
        <v>0.01</v>
      </c>
    </row>
    <row r="63" spans="1:18" x14ac:dyDescent="0.2">
      <c r="A63" s="2">
        <v>44075</v>
      </c>
      <c r="B63" s="1">
        <v>11464.3</v>
      </c>
      <c r="C63" s="1">
        <v>11553.55</v>
      </c>
      <c r="D63" s="1">
        <v>11366.9</v>
      </c>
      <c r="E63" s="1">
        <v>11470.25</v>
      </c>
      <c r="F63" s="1">
        <v>783769555</v>
      </c>
      <c r="G63" s="1">
        <v>36752.54</v>
      </c>
      <c r="H63" s="1" t="str">
        <f>TEXT(NiftyData[[#This Row],[Date]], "yyyy")</f>
        <v>2020</v>
      </c>
      <c r="I63" s="1" t="str">
        <f>TEXT(NiftyData[[#This Row],[Date]], "mmm")</f>
        <v>Sep</v>
      </c>
      <c r="J63" s="1" t="str">
        <f>TEXT(NiftyData[[#This Row],[Date]], "ddd")</f>
        <v>Tue</v>
      </c>
      <c r="K63" s="1" t="str">
        <f>TEXT(NiftyData[[#This Row],[Date]], "mmm-yyyy")</f>
        <v>Sep-2020</v>
      </c>
      <c r="L63" s="1" t="str">
        <f>IF(NiftyData[[#This Row],[Day]]="Thu", "Expiry", "")</f>
        <v/>
      </c>
      <c r="M63" s="1">
        <f>NiftyData[[#This Row],[Close]]-NiftyData[[#This Row],[Open]]</f>
        <v>5.9500000000007276</v>
      </c>
      <c r="N63" s="4">
        <f>NiftyData[[#This Row],[Intraday Change]]/NiftyData[[#This Row],[Open]]</f>
        <v>5.1900246853281299E-4</v>
      </c>
      <c r="O63" s="4">
        <f>_xlfn.CEILING.MATH(ABS(NiftyData[[#This Row],[Intraday Change %]]), 0.01)</f>
        <v>0.01</v>
      </c>
      <c r="P63" s="6">
        <f>NiftyData[[#This Row],[Close]]-E64</f>
        <v>82.75</v>
      </c>
      <c r="Q63" s="4">
        <f>NiftyData[[#This Row],[DayChange]]/E64</f>
        <v>7.2667398463227223E-3</v>
      </c>
      <c r="R63" s="7">
        <f>_xlfn.CEILING.MATH(ABS(NiftyData[[#This Row],[DayChange %]]), 0.01)</f>
        <v>0.01</v>
      </c>
    </row>
    <row r="64" spans="1:18" x14ac:dyDescent="0.2">
      <c r="A64" s="2">
        <v>44074</v>
      </c>
      <c r="B64" s="1">
        <v>11777.55</v>
      </c>
      <c r="C64" s="1">
        <v>11794.25</v>
      </c>
      <c r="D64" s="1">
        <v>11325.85</v>
      </c>
      <c r="E64" s="1">
        <v>11387.5</v>
      </c>
      <c r="F64" s="1">
        <v>1371789450</v>
      </c>
      <c r="G64" s="1">
        <v>61668.55</v>
      </c>
      <c r="H64" s="1" t="str">
        <f>TEXT(NiftyData[[#This Row],[Date]], "yyyy")</f>
        <v>2020</v>
      </c>
      <c r="I64" s="1" t="str">
        <f>TEXT(NiftyData[[#This Row],[Date]], "mmm")</f>
        <v>Aug</v>
      </c>
      <c r="J64" s="1" t="str">
        <f>TEXT(NiftyData[[#This Row],[Date]], "ddd")</f>
        <v>Mon</v>
      </c>
      <c r="K64" s="1" t="str">
        <f>TEXT(NiftyData[[#This Row],[Date]], "mmm-yyyy")</f>
        <v>Aug-2020</v>
      </c>
      <c r="L64" s="1" t="str">
        <f>IF(NiftyData[[#This Row],[Day]]="Thu", "Expiry", "")</f>
        <v/>
      </c>
      <c r="M64" s="1">
        <f>NiftyData[[#This Row],[Close]]-NiftyData[[#This Row],[Open]]</f>
        <v>-390.04999999999927</v>
      </c>
      <c r="N64" s="4">
        <f>NiftyData[[#This Row],[Intraday Change]]/NiftyData[[#This Row],[Open]]</f>
        <v>-3.3118093321616068E-2</v>
      </c>
      <c r="O64" s="4">
        <f>_xlfn.CEILING.MATH(ABS(NiftyData[[#This Row],[Intraday Change %]]), 0.01)</f>
        <v>0.04</v>
      </c>
      <c r="P64" s="6">
        <f>NiftyData[[#This Row],[Close]]-E65</f>
        <v>-260.10000000000036</v>
      </c>
      <c r="Q64" s="4">
        <f>NiftyData[[#This Row],[DayChange]]/E65</f>
        <v>-2.233078058999282E-2</v>
      </c>
      <c r="R64" s="7">
        <f>_xlfn.CEILING.MATH(ABS(NiftyData[[#This Row],[DayChange %]]), 0.01)</f>
        <v>0.03</v>
      </c>
    </row>
    <row r="65" spans="1:18" x14ac:dyDescent="0.2">
      <c r="A65" s="2">
        <v>44071</v>
      </c>
      <c r="B65" s="1">
        <v>11602.95</v>
      </c>
      <c r="C65" s="1">
        <v>11686.05</v>
      </c>
      <c r="D65" s="1">
        <v>11589.4</v>
      </c>
      <c r="E65" s="1">
        <v>11647.6</v>
      </c>
      <c r="F65" s="1">
        <v>806997707</v>
      </c>
      <c r="G65" s="1">
        <v>39349.919999999998</v>
      </c>
      <c r="H65" s="1" t="str">
        <f>TEXT(NiftyData[[#This Row],[Date]], "yyyy")</f>
        <v>2020</v>
      </c>
      <c r="I65" s="1" t="str">
        <f>TEXT(NiftyData[[#This Row],[Date]], "mmm")</f>
        <v>Aug</v>
      </c>
      <c r="J65" s="1" t="str">
        <f>TEXT(NiftyData[[#This Row],[Date]], "ddd")</f>
        <v>Fri</v>
      </c>
      <c r="K65" s="1" t="str">
        <f>TEXT(NiftyData[[#This Row],[Date]], "mmm-yyyy")</f>
        <v>Aug-2020</v>
      </c>
      <c r="L65" s="1" t="str">
        <f>IF(NiftyData[[#This Row],[Day]]="Thu", "Expiry", "")</f>
        <v/>
      </c>
      <c r="M65" s="1">
        <f>NiftyData[[#This Row],[Close]]-NiftyData[[#This Row],[Open]]</f>
        <v>44.649999999999636</v>
      </c>
      <c r="N65" s="4">
        <f>NiftyData[[#This Row],[Intraday Change]]/NiftyData[[#This Row],[Open]]</f>
        <v>3.8481593043148193E-3</v>
      </c>
      <c r="O65" s="4">
        <f>_xlfn.CEILING.MATH(ABS(NiftyData[[#This Row],[Intraday Change %]]), 0.01)</f>
        <v>0.01</v>
      </c>
      <c r="P65" s="6">
        <f>NiftyData[[#This Row],[Close]]-E66</f>
        <v>88.350000000000364</v>
      </c>
      <c r="Q65" s="4">
        <f>NiftyData[[#This Row],[DayChange]]/E66</f>
        <v>7.6432294482773853E-3</v>
      </c>
      <c r="R65" s="7">
        <f>_xlfn.CEILING.MATH(ABS(NiftyData[[#This Row],[DayChange %]]), 0.01)</f>
        <v>0.01</v>
      </c>
    </row>
    <row r="66" spans="1:18" x14ac:dyDescent="0.2">
      <c r="A66" s="2">
        <v>44070</v>
      </c>
      <c r="B66" s="1">
        <v>11609.3</v>
      </c>
      <c r="C66" s="1">
        <v>11617.35</v>
      </c>
      <c r="D66" s="1">
        <v>11540.6</v>
      </c>
      <c r="E66" s="1">
        <v>11559.25</v>
      </c>
      <c r="F66" s="1">
        <v>719776490</v>
      </c>
      <c r="G66" s="1">
        <v>31580.61</v>
      </c>
      <c r="H66" s="1" t="str">
        <f>TEXT(NiftyData[[#This Row],[Date]], "yyyy")</f>
        <v>2020</v>
      </c>
      <c r="I66" s="1" t="str">
        <f>TEXT(NiftyData[[#This Row],[Date]], "mmm")</f>
        <v>Aug</v>
      </c>
      <c r="J66" s="1" t="str">
        <f>TEXT(NiftyData[[#This Row],[Date]], "ddd")</f>
        <v>Thu</v>
      </c>
      <c r="K66" s="1" t="str">
        <f>TEXT(NiftyData[[#This Row],[Date]], "mmm-yyyy")</f>
        <v>Aug-2020</v>
      </c>
      <c r="L66" s="1" t="str">
        <f>IF(NiftyData[[#This Row],[Day]]="Thu", "Expiry", "")</f>
        <v>Expiry</v>
      </c>
      <c r="M66" s="1">
        <f>NiftyData[[#This Row],[Close]]-NiftyData[[#This Row],[Open]]</f>
        <v>-50.049999999999272</v>
      </c>
      <c r="N66" s="4">
        <f>NiftyData[[#This Row],[Intraday Change]]/NiftyData[[#This Row],[Open]]</f>
        <v>-4.3111987802881549E-3</v>
      </c>
      <c r="O66" s="4">
        <f>_xlfn.CEILING.MATH(ABS(NiftyData[[#This Row],[Intraday Change %]]), 0.01)</f>
        <v>0.01</v>
      </c>
      <c r="P66" s="6">
        <f>NiftyData[[#This Row],[Close]]-E67</f>
        <v>9.6499999999996362</v>
      </c>
      <c r="Q66" s="4">
        <f>NiftyData[[#This Row],[DayChange]]/E67</f>
        <v>8.3552677148989016E-4</v>
      </c>
      <c r="R66" s="7">
        <f>_xlfn.CEILING.MATH(ABS(NiftyData[[#This Row],[DayChange %]]), 0.01)</f>
        <v>0.01</v>
      </c>
    </row>
    <row r="67" spans="1:18" x14ac:dyDescent="0.2">
      <c r="A67" s="2">
        <v>44069</v>
      </c>
      <c r="B67" s="1">
        <v>11512.85</v>
      </c>
      <c r="C67" s="1">
        <v>11561.75</v>
      </c>
      <c r="D67" s="1">
        <v>11461.85</v>
      </c>
      <c r="E67" s="1">
        <v>11549.6</v>
      </c>
      <c r="F67" s="1">
        <v>743442521</v>
      </c>
      <c r="G67" s="1">
        <v>34852.01</v>
      </c>
      <c r="H67" s="1" t="str">
        <f>TEXT(NiftyData[[#This Row],[Date]], "yyyy")</f>
        <v>2020</v>
      </c>
      <c r="I67" s="1" t="str">
        <f>TEXT(NiftyData[[#This Row],[Date]], "mmm")</f>
        <v>Aug</v>
      </c>
      <c r="J67" s="1" t="str">
        <f>TEXT(NiftyData[[#This Row],[Date]], "ddd")</f>
        <v>Wed</v>
      </c>
      <c r="K67" s="1" t="str">
        <f>TEXT(NiftyData[[#This Row],[Date]], "mmm-yyyy")</f>
        <v>Aug-2020</v>
      </c>
      <c r="L67" s="1" t="str">
        <f>IF(NiftyData[[#This Row],[Day]]="Thu", "Expiry", "")</f>
        <v/>
      </c>
      <c r="M67" s="1">
        <f>NiftyData[[#This Row],[Close]]-NiftyData[[#This Row],[Open]]</f>
        <v>36.75</v>
      </c>
      <c r="N67" s="4">
        <f>NiftyData[[#This Row],[Intraday Change]]/NiftyData[[#This Row],[Open]]</f>
        <v>3.1920853654829168E-3</v>
      </c>
      <c r="O67" s="4">
        <f>_xlfn.CEILING.MATH(ABS(NiftyData[[#This Row],[Intraday Change %]]), 0.01)</f>
        <v>0.01</v>
      </c>
      <c r="P67" s="6">
        <f>NiftyData[[#This Row],[Close]]-E68</f>
        <v>77.350000000000364</v>
      </c>
      <c r="Q67" s="4">
        <f>NiftyData[[#This Row],[DayChange]]/E68</f>
        <v>6.7423565560374259E-3</v>
      </c>
      <c r="R67" s="7">
        <f>_xlfn.CEILING.MATH(ABS(NiftyData[[#This Row],[DayChange %]]), 0.01)</f>
        <v>0.01</v>
      </c>
    </row>
    <row r="68" spans="1:18" x14ac:dyDescent="0.2">
      <c r="A68" s="2">
        <v>44068</v>
      </c>
      <c r="B68" s="1">
        <v>11513.1</v>
      </c>
      <c r="C68" s="1">
        <v>11525.9</v>
      </c>
      <c r="D68" s="1">
        <v>11423.35</v>
      </c>
      <c r="E68" s="1">
        <v>11472.25</v>
      </c>
      <c r="F68" s="1">
        <v>638152608</v>
      </c>
      <c r="G68" s="1">
        <v>28742.82</v>
      </c>
      <c r="H68" s="1" t="str">
        <f>TEXT(NiftyData[[#This Row],[Date]], "yyyy")</f>
        <v>2020</v>
      </c>
      <c r="I68" s="1" t="str">
        <f>TEXT(NiftyData[[#This Row],[Date]], "mmm")</f>
        <v>Aug</v>
      </c>
      <c r="J68" s="1" t="str">
        <f>TEXT(NiftyData[[#This Row],[Date]], "ddd")</f>
        <v>Tue</v>
      </c>
      <c r="K68" s="1" t="str">
        <f>TEXT(NiftyData[[#This Row],[Date]], "mmm-yyyy")</f>
        <v>Aug-2020</v>
      </c>
      <c r="L68" s="1" t="str">
        <f>IF(NiftyData[[#This Row],[Day]]="Thu", "Expiry", "")</f>
        <v/>
      </c>
      <c r="M68" s="1">
        <f>NiftyData[[#This Row],[Close]]-NiftyData[[#This Row],[Open]]</f>
        <v>-40.850000000000364</v>
      </c>
      <c r="N68" s="4">
        <f>NiftyData[[#This Row],[Intraday Change]]/NiftyData[[#This Row],[Open]]</f>
        <v>-3.5481321277501597E-3</v>
      </c>
      <c r="O68" s="4">
        <f>_xlfn.CEILING.MATH(ABS(NiftyData[[#This Row],[Intraday Change %]]), 0.01)</f>
        <v>0.01</v>
      </c>
      <c r="P68" s="6">
        <f>NiftyData[[#This Row],[Close]]-E69</f>
        <v>5.7999999999992724</v>
      </c>
      <c r="Q68" s="4">
        <f>NiftyData[[#This Row],[DayChange]]/E69</f>
        <v>5.0582351120000276E-4</v>
      </c>
      <c r="R68" s="7">
        <f>_xlfn.CEILING.MATH(ABS(NiftyData[[#This Row],[DayChange %]]), 0.01)</f>
        <v>0.01</v>
      </c>
    </row>
    <row r="69" spans="1:18" x14ac:dyDescent="0.2">
      <c r="A69" s="2">
        <v>44067</v>
      </c>
      <c r="B69" s="1">
        <v>11412</v>
      </c>
      <c r="C69" s="1">
        <v>11497.25</v>
      </c>
      <c r="D69" s="1">
        <v>11410.65</v>
      </c>
      <c r="E69" s="1">
        <v>11466.45</v>
      </c>
      <c r="F69" s="1">
        <v>532900535</v>
      </c>
      <c r="G69" s="1">
        <v>28920.84</v>
      </c>
      <c r="H69" s="1" t="str">
        <f>TEXT(NiftyData[[#This Row],[Date]], "yyyy")</f>
        <v>2020</v>
      </c>
      <c r="I69" s="1" t="str">
        <f>TEXT(NiftyData[[#This Row],[Date]], "mmm")</f>
        <v>Aug</v>
      </c>
      <c r="J69" s="1" t="str">
        <f>TEXT(NiftyData[[#This Row],[Date]], "ddd")</f>
        <v>Mon</v>
      </c>
      <c r="K69" s="1" t="str">
        <f>TEXT(NiftyData[[#This Row],[Date]], "mmm-yyyy")</f>
        <v>Aug-2020</v>
      </c>
      <c r="L69" s="1" t="str">
        <f>IF(NiftyData[[#This Row],[Day]]="Thu", "Expiry", "")</f>
        <v/>
      </c>
      <c r="M69" s="1">
        <f>NiftyData[[#This Row],[Close]]-NiftyData[[#This Row],[Open]]</f>
        <v>54.450000000000728</v>
      </c>
      <c r="N69" s="4">
        <f>NiftyData[[#This Row],[Intraday Change]]/NiftyData[[#This Row],[Open]]</f>
        <v>4.771293375394386E-3</v>
      </c>
      <c r="O69" s="4">
        <f>_xlfn.CEILING.MATH(ABS(NiftyData[[#This Row],[Intraday Change %]]), 0.01)</f>
        <v>0.01</v>
      </c>
      <c r="P69" s="6">
        <f>NiftyData[[#This Row],[Close]]-E70</f>
        <v>94.850000000000364</v>
      </c>
      <c r="Q69" s="4">
        <f>NiftyData[[#This Row],[DayChange]]/E70</f>
        <v>8.3409546589750215E-3</v>
      </c>
      <c r="R69" s="7">
        <f>_xlfn.CEILING.MATH(ABS(NiftyData[[#This Row],[DayChange %]]), 0.01)</f>
        <v>0.01</v>
      </c>
    </row>
    <row r="70" spans="1:18" x14ac:dyDescent="0.2">
      <c r="A70" s="2">
        <v>44064</v>
      </c>
      <c r="B70" s="1">
        <v>11409.65</v>
      </c>
      <c r="C70" s="1">
        <v>11418.5</v>
      </c>
      <c r="D70" s="1">
        <v>11362.2</v>
      </c>
      <c r="E70" s="1">
        <v>11371.6</v>
      </c>
      <c r="F70" s="1">
        <v>668719170</v>
      </c>
      <c r="G70" s="1">
        <v>26294.26</v>
      </c>
      <c r="H70" s="1" t="str">
        <f>TEXT(NiftyData[[#This Row],[Date]], "yyyy")</f>
        <v>2020</v>
      </c>
      <c r="I70" s="1" t="str">
        <f>TEXT(NiftyData[[#This Row],[Date]], "mmm")</f>
        <v>Aug</v>
      </c>
      <c r="J70" s="1" t="str">
        <f>TEXT(NiftyData[[#This Row],[Date]], "ddd")</f>
        <v>Fri</v>
      </c>
      <c r="K70" s="1" t="str">
        <f>TEXT(NiftyData[[#This Row],[Date]], "mmm-yyyy")</f>
        <v>Aug-2020</v>
      </c>
      <c r="L70" s="1" t="str">
        <f>IF(NiftyData[[#This Row],[Day]]="Thu", "Expiry", "")</f>
        <v/>
      </c>
      <c r="M70" s="1">
        <f>NiftyData[[#This Row],[Close]]-NiftyData[[#This Row],[Open]]</f>
        <v>-38.049999999999272</v>
      </c>
      <c r="N70" s="4">
        <f>NiftyData[[#This Row],[Intraday Change]]/NiftyData[[#This Row],[Open]]</f>
        <v>-3.3348963377491225E-3</v>
      </c>
      <c r="O70" s="4">
        <f>_xlfn.CEILING.MATH(ABS(NiftyData[[#This Row],[Intraday Change %]]), 0.01)</f>
        <v>0.01</v>
      </c>
      <c r="P70" s="6">
        <f>NiftyData[[#This Row],[Close]]-E71</f>
        <v>59.399999999999636</v>
      </c>
      <c r="Q70" s="4">
        <f>NiftyData[[#This Row],[DayChange]]/E71</f>
        <v>5.2509679814712997E-3</v>
      </c>
      <c r="R70" s="7">
        <f>_xlfn.CEILING.MATH(ABS(NiftyData[[#This Row],[DayChange %]]), 0.01)</f>
        <v>0.01</v>
      </c>
    </row>
    <row r="71" spans="1:18" x14ac:dyDescent="0.2">
      <c r="A71" s="2">
        <v>44063</v>
      </c>
      <c r="B71" s="1">
        <v>11317.45</v>
      </c>
      <c r="C71" s="1">
        <v>11361.45</v>
      </c>
      <c r="D71" s="1">
        <v>11289.8</v>
      </c>
      <c r="E71" s="1">
        <v>11312.2</v>
      </c>
      <c r="F71" s="1">
        <v>791587770</v>
      </c>
      <c r="G71" s="1">
        <v>27676.18</v>
      </c>
      <c r="H71" s="1" t="str">
        <f>TEXT(NiftyData[[#This Row],[Date]], "yyyy")</f>
        <v>2020</v>
      </c>
      <c r="I71" s="1" t="str">
        <f>TEXT(NiftyData[[#This Row],[Date]], "mmm")</f>
        <v>Aug</v>
      </c>
      <c r="J71" s="1" t="str">
        <f>TEXT(NiftyData[[#This Row],[Date]], "ddd")</f>
        <v>Thu</v>
      </c>
      <c r="K71" s="1" t="str">
        <f>TEXT(NiftyData[[#This Row],[Date]], "mmm-yyyy")</f>
        <v>Aug-2020</v>
      </c>
      <c r="L71" s="1" t="str">
        <f>IF(NiftyData[[#This Row],[Day]]="Thu", "Expiry", "")</f>
        <v>Expiry</v>
      </c>
      <c r="M71" s="1">
        <f>NiftyData[[#This Row],[Close]]-NiftyData[[#This Row],[Open]]</f>
        <v>-5.25</v>
      </c>
      <c r="N71" s="4">
        <f>NiftyData[[#This Row],[Intraday Change]]/NiftyData[[#This Row],[Open]]</f>
        <v>-4.6388541588432018E-4</v>
      </c>
      <c r="O71" s="4">
        <f>_xlfn.CEILING.MATH(ABS(NiftyData[[#This Row],[Intraday Change %]]), 0.01)</f>
        <v>0.01</v>
      </c>
      <c r="P71" s="6">
        <f>NiftyData[[#This Row],[Close]]-E72</f>
        <v>-96.199999999998909</v>
      </c>
      <c r="Q71" s="4">
        <f>NiftyData[[#This Row],[DayChange]]/E72</f>
        <v>-8.4323831562707219E-3</v>
      </c>
      <c r="R71" s="7">
        <f>_xlfn.CEILING.MATH(ABS(NiftyData[[#This Row],[DayChange %]]), 0.01)</f>
        <v>0.01</v>
      </c>
    </row>
    <row r="72" spans="1:18" x14ac:dyDescent="0.2">
      <c r="A72" s="2">
        <v>44062</v>
      </c>
      <c r="B72" s="1">
        <v>11452.15</v>
      </c>
      <c r="C72" s="1">
        <v>11460.35</v>
      </c>
      <c r="D72" s="1">
        <v>11394.1</v>
      </c>
      <c r="E72" s="1">
        <v>11408.4</v>
      </c>
      <c r="F72" s="1">
        <v>626217997</v>
      </c>
      <c r="G72" s="1">
        <v>27528.12</v>
      </c>
      <c r="H72" s="1" t="str">
        <f>TEXT(NiftyData[[#This Row],[Date]], "yyyy")</f>
        <v>2020</v>
      </c>
      <c r="I72" s="1" t="str">
        <f>TEXT(NiftyData[[#This Row],[Date]], "mmm")</f>
        <v>Aug</v>
      </c>
      <c r="J72" s="1" t="str">
        <f>TEXT(NiftyData[[#This Row],[Date]], "ddd")</f>
        <v>Wed</v>
      </c>
      <c r="K72" s="1" t="str">
        <f>TEXT(NiftyData[[#This Row],[Date]], "mmm-yyyy")</f>
        <v>Aug-2020</v>
      </c>
      <c r="L72" s="1" t="str">
        <f>IF(NiftyData[[#This Row],[Day]]="Thu", "Expiry", "")</f>
        <v/>
      </c>
      <c r="M72" s="1">
        <f>NiftyData[[#This Row],[Close]]-NiftyData[[#This Row],[Open]]</f>
        <v>-43.75</v>
      </c>
      <c r="N72" s="4">
        <f>NiftyData[[#This Row],[Intraday Change]]/NiftyData[[#This Row],[Open]]</f>
        <v>-3.8202433604170396E-3</v>
      </c>
      <c r="O72" s="4">
        <f>_xlfn.CEILING.MATH(ABS(NiftyData[[#This Row],[Intraday Change %]]), 0.01)</f>
        <v>0.01</v>
      </c>
      <c r="P72" s="6">
        <f>NiftyData[[#This Row],[Close]]-E73</f>
        <v>23.049999999999272</v>
      </c>
      <c r="Q72" s="4">
        <f>NiftyData[[#This Row],[DayChange]]/E73</f>
        <v>2.0245315251616572E-3</v>
      </c>
      <c r="R72" s="7">
        <f>_xlfn.CEILING.MATH(ABS(NiftyData[[#This Row],[DayChange %]]), 0.01)</f>
        <v>0.01</v>
      </c>
    </row>
    <row r="73" spans="1:18" x14ac:dyDescent="0.2">
      <c r="A73" s="2">
        <v>44061</v>
      </c>
      <c r="B73" s="1">
        <v>11259.8</v>
      </c>
      <c r="C73" s="1">
        <v>11401.7</v>
      </c>
      <c r="D73" s="1">
        <v>11253.15</v>
      </c>
      <c r="E73" s="1">
        <v>11385.35</v>
      </c>
      <c r="F73" s="1">
        <v>579242492</v>
      </c>
      <c r="G73" s="1">
        <v>27267.51</v>
      </c>
      <c r="H73" s="1" t="str">
        <f>TEXT(NiftyData[[#This Row],[Date]], "yyyy")</f>
        <v>2020</v>
      </c>
      <c r="I73" s="1" t="str">
        <f>TEXT(NiftyData[[#This Row],[Date]], "mmm")</f>
        <v>Aug</v>
      </c>
      <c r="J73" s="1" t="str">
        <f>TEXT(NiftyData[[#This Row],[Date]], "ddd")</f>
        <v>Tue</v>
      </c>
      <c r="K73" s="1" t="str">
        <f>TEXT(NiftyData[[#This Row],[Date]], "mmm-yyyy")</f>
        <v>Aug-2020</v>
      </c>
      <c r="L73" s="1" t="str">
        <f>IF(NiftyData[[#This Row],[Day]]="Thu", "Expiry", "")</f>
        <v/>
      </c>
      <c r="M73" s="1">
        <f>NiftyData[[#This Row],[Close]]-NiftyData[[#This Row],[Open]]</f>
        <v>125.55000000000109</v>
      </c>
      <c r="N73" s="4">
        <f>NiftyData[[#This Row],[Intraday Change]]/NiftyData[[#This Row],[Open]]</f>
        <v>1.115028686122321E-2</v>
      </c>
      <c r="O73" s="4">
        <f>_xlfn.CEILING.MATH(ABS(NiftyData[[#This Row],[Intraday Change %]]), 0.01)</f>
        <v>0.02</v>
      </c>
      <c r="P73" s="6">
        <f>NiftyData[[#This Row],[Close]]-E74</f>
        <v>138.25</v>
      </c>
      <c r="Q73" s="4">
        <f>NiftyData[[#This Row],[DayChange]]/E74</f>
        <v>1.2292057508157659E-2</v>
      </c>
      <c r="R73" s="7">
        <f>_xlfn.CEILING.MATH(ABS(NiftyData[[#This Row],[DayChange %]]), 0.01)</f>
        <v>0.02</v>
      </c>
    </row>
    <row r="74" spans="1:18" x14ac:dyDescent="0.2">
      <c r="A74" s="2">
        <v>44060</v>
      </c>
      <c r="B74" s="1">
        <v>11248.9</v>
      </c>
      <c r="C74" s="1">
        <v>11267.1</v>
      </c>
      <c r="D74" s="1">
        <v>11144.5</v>
      </c>
      <c r="E74" s="1">
        <v>11247.1</v>
      </c>
      <c r="F74" s="1">
        <v>633963958</v>
      </c>
      <c r="G74" s="1">
        <v>27468.67</v>
      </c>
      <c r="H74" s="1" t="str">
        <f>TEXT(NiftyData[[#This Row],[Date]], "yyyy")</f>
        <v>2020</v>
      </c>
      <c r="I74" s="1" t="str">
        <f>TEXT(NiftyData[[#This Row],[Date]], "mmm")</f>
        <v>Aug</v>
      </c>
      <c r="J74" s="1" t="str">
        <f>TEXT(NiftyData[[#This Row],[Date]], "ddd")</f>
        <v>Mon</v>
      </c>
      <c r="K74" s="1" t="str">
        <f>TEXT(NiftyData[[#This Row],[Date]], "mmm-yyyy")</f>
        <v>Aug-2020</v>
      </c>
      <c r="L74" s="1" t="str">
        <f>IF(NiftyData[[#This Row],[Day]]="Thu", "Expiry", "")</f>
        <v/>
      </c>
      <c r="M74" s="1">
        <f>NiftyData[[#This Row],[Close]]-NiftyData[[#This Row],[Open]]</f>
        <v>-1.7999999999992724</v>
      </c>
      <c r="N74" s="4">
        <f>NiftyData[[#This Row],[Intraday Change]]/NiftyData[[#This Row],[Open]]</f>
        <v>-1.6001564597420837E-4</v>
      </c>
      <c r="O74" s="4">
        <f>_xlfn.CEILING.MATH(ABS(NiftyData[[#This Row],[Intraday Change %]]), 0.01)</f>
        <v>0.01</v>
      </c>
      <c r="P74" s="6">
        <f>NiftyData[[#This Row],[Close]]-E75</f>
        <v>68.700000000000728</v>
      </c>
      <c r="Q74" s="4">
        <f>NiftyData[[#This Row],[DayChange]]/E75</f>
        <v>6.1457811493595442E-3</v>
      </c>
      <c r="R74" s="7">
        <f>_xlfn.CEILING.MATH(ABS(NiftyData[[#This Row],[DayChange %]]), 0.01)</f>
        <v>0.01</v>
      </c>
    </row>
    <row r="75" spans="1:18" x14ac:dyDescent="0.2">
      <c r="A75" s="2">
        <v>44057</v>
      </c>
      <c r="B75" s="1">
        <v>11353.3</v>
      </c>
      <c r="C75" s="1">
        <v>11366.25</v>
      </c>
      <c r="D75" s="1">
        <v>11111.45</v>
      </c>
      <c r="E75" s="1">
        <v>11178.4</v>
      </c>
      <c r="F75" s="1">
        <v>645109756</v>
      </c>
      <c r="G75" s="1">
        <v>31059.23</v>
      </c>
      <c r="H75" s="1" t="str">
        <f>TEXT(NiftyData[[#This Row],[Date]], "yyyy")</f>
        <v>2020</v>
      </c>
      <c r="I75" s="1" t="str">
        <f>TEXT(NiftyData[[#This Row],[Date]], "mmm")</f>
        <v>Aug</v>
      </c>
      <c r="J75" s="1" t="str">
        <f>TEXT(NiftyData[[#This Row],[Date]], "ddd")</f>
        <v>Fri</v>
      </c>
      <c r="K75" s="1" t="str">
        <f>TEXT(NiftyData[[#This Row],[Date]], "mmm-yyyy")</f>
        <v>Aug-2020</v>
      </c>
      <c r="L75" s="1" t="str">
        <f>IF(NiftyData[[#This Row],[Day]]="Thu", "Expiry", "")</f>
        <v/>
      </c>
      <c r="M75" s="1">
        <f>NiftyData[[#This Row],[Close]]-NiftyData[[#This Row],[Open]]</f>
        <v>-174.89999999999964</v>
      </c>
      <c r="N75" s="4">
        <f>NiftyData[[#This Row],[Intraday Change]]/NiftyData[[#This Row],[Open]]</f>
        <v>-1.5405212581363978E-2</v>
      </c>
      <c r="O75" s="4">
        <f>_xlfn.CEILING.MATH(ABS(NiftyData[[#This Row],[Intraday Change %]]), 0.01)</f>
        <v>0.02</v>
      </c>
      <c r="P75" s="6">
        <f>NiftyData[[#This Row],[Close]]-E76</f>
        <v>-122.05000000000109</v>
      </c>
      <c r="Q75" s="4">
        <f>NiftyData[[#This Row],[DayChange]]/E76</f>
        <v>-1.0800454849143272E-2</v>
      </c>
      <c r="R75" s="7">
        <f>_xlfn.CEILING.MATH(ABS(NiftyData[[#This Row],[DayChange %]]), 0.01)</f>
        <v>0.02</v>
      </c>
    </row>
    <row r="76" spans="1:18" x14ac:dyDescent="0.2">
      <c r="A76" s="2">
        <v>44056</v>
      </c>
      <c r="B76" s="1">
        <v>11334.85</v>
      </c>
      <c r="C76" s="1">
        <v>11359.3</v>
      </c>
      <c r="D76" s="1">
        <v>11269.95</v>
      </c>
      <c r="E76" s="1">
        <v>11300.45</v>
      </c>
      <c r="F76" s="1">
        <v>562355175</v>
      </c>
      <c r="G76" s="1">
        <v>26500.52</v>
      </c>
      <c r="H76" s="1" t="str">
        <f>TEXT(NiftyData[[#This Row],[Date]], "yyyy")</f>
        <v>2020</v>
      </c>
      <c r="I76" s="1" t="str">
        <f>TEXT(NiftyData[[#This Row],[Date]], "mmm")</f>
        <v>Aug</v>
      </c>
      <c r="J76" s="1" t="str">
        <f>TEXT(NiftyData[[#This Row],[Date]], "ddd")</f>
        <v>Thu</v>
      </c>
      <c r="K76" s="1" t="str">
        <f>TEXT(NiftyData[[#This Row],[Date]], "mmm-yyyy")</f>
        <v>Aug-2020</v>
      </c>
      <c r="L76" s="1" t="str">
        <f>IF(NiftyData[[#This Row],[Day]]="Thu", "Expiry", "")</f>
        <v>Expiry</v>
      </c>
      <c r="M76" s="1">
        <f>NiftyData[[#This Row],[Close]]-NiftyData[[#This Row],[Open]]</f>
        <v>-34.399999999999636</v>
      </c>
      <c r="N76" s="4">
        <f>NiftyData[[#This Row],[Intraday Change]]/NiftyData[[#This Row],[Open]]</f>
        <v>-3.0348879782264109E-3</v>
      </c>
      <c r="O76" s="4">
        <f>_xlfn.CEILING.MATH(ABS(NiftyData[[#This Row],[Intraday Change %]]), 0.01)</f>
        <v>0.01</v>
      </c>
      <c r="P76" s="6">
        <f>NiftyData[[#This Row],[Close]]-E77</f>
        <v>-7.9499999999989086</v>
      </c>
      <c r="Q76" s="4">
        <f>NiftyData[[#This Row],[DayChange]]/E77</f>
        <v>-7.0301722613268973E-4</v>
      </c>
      <c r="R76" s="7">
        <f>_xlfn.CEILING.MATH(ABS(NiftyData[[#This Row],[DayChange %]]), 0.01)</f>
        <v>0.01</v>
      </c>
    </row>
    <row r="77" spans="1:18" x14ac:dyDescent="0.2">
      <c r="A77" s="2">
        <v>44055</v>
      </c>
      <c r="B77" s="1">
        <v>11289</v>
      </c>
      <c r="C77" s="1">
        <v>11322</v>
      </c>
      <c r="D77" s="1">
        <v>11242.65</v>
      </c>
      <c r="E77" s="1">
        <v>11308.4</v>
      </c>
      <c r="F77" s="1">
        <v>609858960</v>
      </c>
      <c r="G77" s="1">
        <v>28088.09</v>
      </c>
      <c r="H77" s="1" t="str">
        <f>TEXT(NiftyData[[#This Row],[Date]], "yyyy")</f>
        <v>2020</v>
      </c>
      <c r="I77" s="1" t="str">
        <f>TEXT(NiftyData[[#This Row],[Date]], "mmm")</f>
        <v>Aug</v>
      </c>
      <c r="J77" s="1" t="str">
        <f>TEXT(NiftyData[[#This Row],[Date]], "ddd")</f>
        <v>Wed</v>
      </c>
      <c r="K77" s="1" t="str">
        <f>TEXT(NiftyData[[#This Row],[Date]], "mmm-yyyy")</f>
        <v>Aug-2020</v>
      </c>
      <c r="L77" s="1" t="str">
        <f>IF(NiftyData[[#This Row],[Day]]="Thu", "Expiry", "")</f>
        <v/>
      </c>
      <c r="M77" s="1">
        <f>NiftyData[[#This Row],[Close]]-NiftyData[[#This Row],[Open]]</f>
        <v>19.399999999999636</v>
      </c>
      <c r="N77" s="4">
        <f>NiftyData[[#This Row],[Intraday Change]]/NiftyData[[#This Row],[Open]]</f>
        <v>1.7184870227654916E-3</v>
      </c>
      <c r="O77" s="4">
        <f>_xlfn.CEILING.MATH(ABS(NiftyData[[#This Row],[Intraday Change %]]), 0.01)</f>
        <v>0.01</v>
      </c>
      <c r="P77" s="6">
        <f>NiftyData[[#This Row],[Close]]-E78</f>
        <v>-14.100000000000364</v>
      </c>
      <c r="Q77" s="4">
        <f>NiftyData[[#This Row],[DayChange]]/E78</f>
        <v>-1.2453080150143841E-3</v>
      </c>
      <c r="R77" s="7">
        <f>_xlfn.CEILING.MATH(ABS(NiftyData[[#This Row],[DayChange %]]), 0.01)</f>
        <v>0.01</v>
      </c>
    </row>
    <row r="78" spans="1:18" x14ac:dyDescent="0.2">
      <c r="A78" s="2">
        <v>44054</v>
      </c>
      <c r="B78" s="1">
        <v>11322.25</v>
      </c>
      <c r="C78" s="1">
        <v>11373.6</v>
      </c>
      <c r="D78" s="1">
        <v>11299.15</v>
      </c>
      <c r="E78" s="1">
        <v>11322.5</v>
      </c>
      <c r="F78" s="1">
        <v>586084846</v>
      </c>
      <c r="G78" s="1">
        <v>30314.89</v>
      </c>
      <c r="H78" s="1" t="str">
        <f>TEXT(NiftyData[[#This Row],[Date]], "yyyy")</f>
        <v>2020</v>
      </c>
      <c r="I78" s="1" t="str">
        <f>TEXT(NiftyData[[#This Row],[Date]], "mmm")</f>
        <v>Aug</v>
      </c>
      <c r="J78" s="1" t="str">
        <f>TEXT(NiftyData[[#This Row],[Date]], "ddd")</f>
        <v>Tue</v>
      </c>
      <c r="K78" s="1" t="str">
        <f>TEXT(NiftyData[[#This Row],[Date]], "mmm-yyyy")</f>
        <v>Aug-2020</v>
      </c>
      <c r="L78" s="1" t="str">
        <f>IF(NiftyData[[#This Row],[Day]]="Thu", "Expiry", "")</f>
        <v/>
      </c>
      <c r="M78" s="1">
        <f>NiftyData[[#This Row],[Close]]-NiftyData[[#This Row],[Open]]</f>
        <v>0.25</v>
      </c>
      <c r="N78" s="4">
        <f>NiftyData[[#This Row],[Intraday Change]]/NiftyData[[#This Row],[Open]]</f>
        <v>2.2080416878270662E-5</v>
      </c>
      <c r="O78" s="4">
        <f>_xlfn.CEILING.MATH(ABS(NiftyData[[#This Row],[Intraday Change %]]), 0.01)</f>
        <v>0.01</v>
      </c>
      <c r="P78" s="6">
        <f>NiftyData[[#This Row],[Close]]-E79</f>
        <v>52.350000000000364</v>
      </c>
      <c r="Q78" s="4">
        <f>NiftyData[[#This Row],[DayChange]]/E79</f>
        <v>4.6450135978669642E-3</v>
      </c>
      <c r="R78" s="7">
        <f>_xlfn.CEILING.MATH(ABS(NiftyData[[#This Row],[DayChange %]]), 0.01)</f>
        <v>0.01</v>
      </c>
    </row>
    <row r="79" spans="1:18" x14ac:dyDescent="0.2">
      <c r="A79" s="2">
        <v>44053</v>
      </c>
      <c r="B79" s="1">
        <v>11270.25</v>
      </c>
      <c r="C79" s="1">
        <v>11337.3</v>
      </c>
      <c r="D79" s="1">
        <v>11238</v>
      </c>
      <c r="E79" s="1">
        <v>11270.15</v>
      </c>
      <c r="F79" s="1">
        <v>491999534</v>
      </c>
      <c r="G79" s="1">
        <v>29108.25</v>
      </c>
      <c r="H79" s="1" t="str">
        <f>TEXT(NiftyData[[#This Row],[Date]], "yyyy")</f>
        <v>2020</v>
      </c>
      <c r="I79" s="1" t="str">
        <f>TEXT(NiftyData[[#This Row],[Date]], "mmm")</f>
        <v>Aug</v>
      </c>
      <c r="J79" s="1" t="str">
        <f>TEXT(NiftyData[[#This Row],[Date]], "ddd")</f>
        <v>Mon</v>
      </c>
      <c r="K79" s="1" t="str">
        <f>TEXT(NiftyData[[#This Row],[Date]], "mmm-yyyy")</f>
        <v>Aug-2020</v>
      </c>
      <c r="L79" s="1" t="str">
        <f>IF(NiftyData[[#This Row],[Day]]="Thu", "Expiry", "")</f>
        <v/>
      </c>
      <c r="M79" s="1">
        <f>NiftyData[[#This Row],[Close]]-NiftyData[[#This Row],[Open]]</f>
        <v>-0.1000000000003638</v>
      </c>
      <c r="N79" s="4">
        <f>NiftyData[[#This Row],[Intraday Change]]/NiftyData[[#This Row],[Open]]</f>
        <v>-8.8729176371743132E-6</v>
      </c>
      <c r="O79" s="4">
        <f>_xlfn.CEILING.MATH(ABS(NiftyData[[#This Row],[Intraday Change %]]), 0.01)</f>
        <v>0.01</v>
      </c>
      <c r="P79" s="6">
        <f>NiftyData[[#This Row],[Close]]-E80</f>
        <v>56.100000000000364</v>
      </c>
      <c r="Q79" s="4">
        <f>NiftyData[[#This Row],[DayChange]]/E80</f>
        <v>5.0026529220041256E-3</v>
      </c>
      <c r="R79" s="7">
        <f>_xlfn.CEILING.MATH(ABS(NiftyData[[#This Row],[DayChange %]]), 0.01)</f>
        <v>0.01</v>
      </c>
    </row>
    <row r="80" spans="1:18" x14ac:dyDescent="0.2">
      <c r="A80" s="2">
        <v>44050</v>
      </c>
      <c r="B80" s="1">
        <v>11186.65</v>
      </c>
      <c r="C80" s="1">
        <v>11231.9</v>
      </c>
      <c r="D80" s="1">
        <v>11142.05</v>
      </c>
      <c r="E80" s="1">
        <v>11214.05</v>
      </c>
      <c r="F80" s="1">
        <v>452629891</v>
      </c>
      <c r="G80" s="1">
        <v>27054.43</v>
      </c>
      <c r="H80" s="1" t="str">
        <f>TEXT(NiftyData[[#This Row],[Date]], "yyyy")</f>
        <v>2020</v>
      </c>
      <c r="I80" s="1" t="str">
        <f>TEXT(NiftyData[[#This Row],[Date]], "mmm")</f>
        <v>Aug</v>
      </c>
      <c r="J80" s="1" t="str">
        <f>TEXT(NiftyData[[#This Row],[Date]], "ddd")</f>
        <v>Fri</v>
      </c>
      <c r="K80" s="1" t="str">
        <f>TEXT(NiftyData[[#This Row],[Date]], "mmm-yyyy")</f>
        <v>Aug-2020</v>
      </c>
      <c r="L80" s="1" t="str">
        <f>IF(NiftyData[[#This Row],[Day]]="Thu", "Expiry", "")</f>
        <v/>
      </c>
      <c r="M80" s="1">
        <f>NiftyData[[#This Row],[Close]]-NiftyData[[#This Row],[Open]]</f>
        <v>27.399999999999636</v>
      </c>
      <c r="N80" s="4">
        <f>NiftyData[[#This Row],[Intraday Change]]/NiftyData[[#This Row],[Open]]</f>
        <v>2.4493481068952401E-3</v>
      </c>
      <c r="O80" s="4">
        <f>_xlfn.CEILING.MATH(ABS(NiftyData[[#This Row],[Intraday Change %]]), 0.01)</f>
        <v>0.01</v>
      </c>
      <c r="P80" s="6">
        <f>NiftyData[[#This Row],[Close]]-E81</f>
        <v>13.899999999999636</v>
      </c>
      <c r="Q80" s="4">
        <f>NiftyData[[#This Row],[DayChange]]/E81</f>
        <v>1.2410548073016555E-3</v>
      </c>
      <c r="R80" s="7">
        <f>_xlfn.CEILING.MATH(ABS(NiftyData[[#This Row],[DayChange %]]), 0.01)</f>
        <v>0.01</v>
      </c>
    </row>
    <row r="81" spans="1:18" x14ac:dyDescent="0.2">
      <c r="A81" s="2">
        <v>44049</v>
      </c>
      <c r="B81" s="1">
        <v>11185.7</v>
      </c>
      <c r="C81" s="1">
        <v>11256.8</v>
      </c>
      <c r="D81" s="1">
        <v>11127.3</v>
      </c>
      <c r="E81" s="1">
        <v>11200.15</v>
      </c>
      <c r="F81" s="1">
        <v>600374615</v>
      </c>
      <c r="G81" s="1">
        <v>31501.08</v>
      </c>
      <c r="H81" s="1" t="str">
        <f>TEXT(NiftyData[[#This Row],[Date]], "yyyy")</f>
        <v>2020</v>
      </c>
      <c r="I81" s="1" t="str">
        <f>TEXT(NiftyData[[#This Row],[Date]], "mmm")</f>
        <v>Aug</v>
      </c>
      <c r="J81" s="1" t="str">
        <f>TEXT(NiftyData[[#This Row],[Date]], "ddd")</f>
        <v>Thu</v>
      </c>
      <c r="K81" s="1" t="str">
        <f>TEXT(NiftyData[[#This Row],[Date]], "mmm-yyyy")</f>
        <v>Aug-2020</v>
      </c>
      <c r="L81" s="1" t="str">
        <f>IF(NiftyData[[#This Row],[Day]]="Thu", "Expiry", "")</f>
        <v>Expiry</v>
      </c>
      <c r="M81" s="1">
        <f>NiftyData[[#This Row],[Close]]-NiftyData[[#This Row],[Open]]</f>
        <v>14.449999999998909</v>
      </c>
      <c r="N81" s="4">
        <f>NiftyData[[#This Row],[Intraday Change]]/NiftyData[[#This Row],[Open]]</f>
        <v>1.2918279589117273E-3</v>
      </c>
      <c r="O81" s="4">
        <f>_xlfn.CEILING.MATH(ABS(NiftyData[[#This Row],[Intraday Change %]]), 0.01)</f>
        <v>0.01</v>
      </c>
      <c r="P81" s="6">
        <f>NiftyData[[#This Row],[Close]]-E82</f>
        <v>98.5</v>
      </c>
      <c r="Q81" s="4">
        <f>NiftyData[[#This Row],[DayChange]]/E82</f>
        <v>8.8725549805659526E-3</v>
      </c>
      <c r="R81" s="7">
        <f>_xlfn.CEILING.MATH(ABS(NiftyData[[#This Row],[DayChange %]]), 0.01)</f>
        <v>0.01</v>
      </c>
    </row>
    <row r="82" spans="1:18" x14ac:dyDescent="0.2">
      <c r="A82" s="2">
        <v>44048</v>
      </c>
      <c r="B82" s="1">
        <v>11155.75</v>
      </c>
      <c r="C82" s="1">
        <v>11225.65</v>
      </c>
      <c r="D82" s="1">
        <v>11064.05</v>
      </c>
      <c r="E82" s="1">
        <v>11101.65</v>
      </c>
      <c r="F82" s="1">
        <v>667639446</v>
      </c>
      <c r="G82" s="1">
        <v>34894.58</v>
      </c>
      <c r="H82" s="1" t="str">
        <f>TEXT(NiftyData[[#This Row],[Date]], "yyyy")</f>
        <v>2020</v>
      </c>
      <c r="I82" s="1" t="str">
        <f>TEXT(NiftyData[[#This Row],[Date]], "mmm")</f>
        <v>Aug</v>
      </c>
      <c r="J82" s="1" t="str">
        <f>TEXT(NiftyData[[#This Row],[Date]], "ddd")</f>
        <v>Wed</v>
      </c>
      <c r="K82" s="1" t="str">
        <f>TEXT(NiftyData[[#This Row],[Date]], "mmm-yyyy")</f>
        <v>Aug-2020</v>
      </c>
      <c r="L82" s="1" t="str">
        <f>IF(NiftyData[[#This Row],[Day]]="Thu", "Expiry", "")</f>
        <v/>
      </c>
      <c r="M82" s="1">
        <f>NiftyData[[#This Row],[Close]]-NiftyData[[#This Row],[Open]]</f>
        <v>-54.100000000000364</v>
      </c>
      <c r="N82" s="4">
        <f>NiftyData[[#This Row],[Intraday Change]]/NiftyData[[#This Row],[Open]]</f>
        <v>-4.8495170651906292E-3</v>
      </c>
      <c r="O82" s="4">
        <f>_xlfn.CEILING.MATH(ABS(NiftyData[[#This Row],[Intraday Change %]]), 0.01)</f>
        <v>0.01</v>
      </c>
      <c r="P82" s="6">
        <f>NiftyData[[#This Row],[Close]]-E83</f>
        <v>6.3999999999996362</v>
      </c>
      <c r="Q82" s="4">
        <f>NiftyData[[#This Row],[DayChange]]/E83</f>
        <v>5.7682341542548716E-4</v>
      </c>
      <c r="R82" s="7">
        <f>_xlfn.CEILING.MATH(ABS(NiftyData[[#This Row],[DayChange %]]), 0.01)</f>
        <v>0.01</v>
      </c>
    </row>
    <row r="83" spans="1:18" x14ac:dyDescent="0.2">
      <c r="A83" s="2">
        <v>44047</v>
      </c>
      <c r="B83" s="1">
        <v>10946.65</v>
      </c>
      <c r="C83" s="1">
        <v>11112.25</v>
      </c>
      <c r="D83" s="1">
        <v>10908.1</v>
      </c>
      <c r="E83" s="1">
        <v>11095.25</v>
      </c>
      <c r="F83" s="1">
        <v>625738313</v>
      </c>
      <c r="G83" s="1">
        <v>35357.96</v>
      </c>
      <c r="H83" s="1" t="str">
        <f>TEXT(NiftyData[[#This Row],[Date]], "yyyy")</f>
        <v>2020</v>
      </c>
      <c r="I83" s="1" t="str">
        <f>TEXT(NiftyData[[#This Row],[Date]], "mmm")</f>
        <v>Aug</v>
      </c>
      <c r="J83" s="1" t="str">
        <f>TEXT(NiftyData[[#This Row],[Date]], "ddd")</f>
        <v>Tue</v>
      </c>
      <c r="K83" s="1" t="str">
        <f>TEXT(NiftyData[[#This Row],[Date]], "mmm-yyyy")</f>
        <v>Aug-2020</v>
      </c>
      <c r="L83" s="1" t="str">
        <f>IF(NiftyData[[#This Row],[Day]]="Thu", "Expiry", "")</f>
        <v/>
      </c>
      <c r="M83" s="1">
        <f>NiftyData[[#This Row],[Close]]-NiftyData[[#This Row],[Open]]</f>
        <v>148.60000000000036</v>
      </c>
      <c r="N83" s="4">
        <f>NiftyData[[#This Row],[Intraday Change]]/NiftyData[[#This Row],[Open]]</f>
        <v>1.3574929316274876E-2</v>
      </c>
      <c r="O83" s="4">
        <f>_xlfn.CEILING.MATH(ABS(NiftyData[[#This Row],[Intraday Change %]]), 0.01)</f>
        <v>0.02</v>
      </c>
      <c r="P83" s="6">
        <f>NiftyData[[#This Row],[Close]]-E84</f>
        <v>203.64999999999964</v>
      </c>
      <c r="Q83" s="4">
        <f>NiftyData[[#This Row],[DayChange]]/E84</f>
        <v>1.8697895625986966E-2</v>
      </c>
      <c r="R83" s="7">
        <f>_xlfn.CEILING.MATH(ABS(NiftyData[[#This Row],[DayChange %]]), 0.01)</f>
        <v>0.02</v>
      </c>
    </row>
    <row r="84" spans="1:18" x14ac:dyDescent="0.2">
      <c r="A84" s="2">
        <v>44046</v>
      </c>
      <c r="B84" s="1">
        <v>11057.55</v>
      </c>
      <c r="C84" s="1">
        <v>11058.05</v>
      </c>
      <c r="D84" s="1">
        <v>10882.25</v>
      </c>
      <c r="E84" s="1">
        <v>10891.6</v>
      </c>
      <c r="F84" s="1">
        <v>680929323</v>
      </c>
      <c r="G84" s="1">
        <v>31149.94</v>
      </c>
      <c r="H84" s="1" t="str">
        <f>TEXT(NiftyData[[#This Row],[Date]], "yyyy")</f>
        <v>2020</v>
      </c>
      <c r="I84" s="1" t="str">
        <f>TEXT(NiftyData[[#This Row],[Date]], "mmm")</f>
        <v>Aug</v>
      </c>
      <c r="J84" s="1" t="str">
        <f>TEXT(NiftyData[[#This Row],[Date]], "ddd")</f>
        <v>Mon</v>
      </c>
      <c r="K84" s="1" t="str">
        <f>TEXT(NiftyData[[#This Row],[Date]], "mmm-yyyy")</f>
        <v>Aug-2020</v>
      </c>
      <c r="L84" s="1" t="str">
        <f>IF(NiftyData[[#This Row],[Day]]="Thu", "Expiry", "")</f>
        <v/>
      </c>
      <c r="M84" s="1">
        <f>NiftyData[[#This Row],[Close]]-NiftyData[[#This Row],[Open]]</f>
        <v>-165.94999999999891</v>
      </c>
      <c r="N84" s="4">
        <f>NiftyData[[#This Row],[Intraday Change]]/NiftyData[[#This Row],[Open]]</f>
        <v>-1.5007845318357043E-2</v>
      </c>
      <c r="O84" s="4">
        <f>_xlfn.CEILING.MATH(ABS(NiftyData[[#This Row],[Intraday Change %]]), 0.01)</f>
        <v>0.02</v>
      </c>
      <c r="P84" s="6">
        <f>NiftyData[[#This Row],[Close]]-E85</f>
        <v>-181.85000000000036</v>
      </c>
      <c r="Q84" s="4">
        <f>NiftyData[[#This Row],[DayChange]]/E85</f>
        <v>-1.6422162921221513E-2</v>
      </c>
      <c r="R84" s="7">
        <f>_xlfn.CEILING.MATH(ABS(NiftyData[[#This Row],[DayChange %]]), 0.01)</f>
        <v>0.02</v>
      </c>
    </row>
    <row r="85" spans="1:18" x14ac:dyDescent="0.2">
      <c r="A85" s="2">
        <v>44043</v>
      </c>
      <c r="B85" s="1">
        <v>11139.5</v>
      </c>
      <c r="C85" s="1">
        <v>11150.4</v>
      </c>
      <c r="D85" s="1">
        <v>11026.65</v>
      </c>
      <c r="E85" s="1">
        <v>11073.45</v>
      </c>
      <c r="F85" s="1">
        <v>642560311</v>
      </c>
      <c r="G85" s="1">
        <v>36220.089999999997</v>
      </c>
      <c r="H85" s="1" t="str">
        <f>TEXT(NiftyData[[#This Row],[Date]], "yyyy")</f>
        <v>2020</v>
      </c>
      <c r="I85" s="1" t="str">
        <f>TEXT(NiftyData[[#This Row],[Date]], "mmm")</f>
        <v>Jul</v>
      </c>
      <c r="J85" s="1" t="str">
        <f>TEXT(NiftyData[[#This Row],[Date]], "ddd")</f>
        <v>Fri</v>
      </c>
      <c r="K85" s="1" t="str">
        <f>TEXT(NiftyData[[#This Row],[Date]], "mmm-yyyy")</f>
        <v>Jul-2020</v>
      </c>
      <c r="L85" s="1" t="str">
        <f>IF(NiftyData[[#This Row],[Day]]="Thu", "Expiry", "")</f>
        <v/>
      </c>
      <c r="M85" s="1">
        <f>NiftyData[[#This Row],[Close]]-NiftyData[[#This Row],[Open]]</f>
        <v>-66.049999999999272</v>
      </c>
      <c r="N85" s="4">
        <f>NiftyData[[#This Row],[Intraday Change]]/NiftyData[[#This Row],[Open]]</f>
        <v>-5.9293505094482942E-3</v>
      </c>
      <c r="O85" s="4">
        <f>_xlfn.CEILING.MATH(ABS(NiftyData[[#This Row],[Intraday Change %]]), 0.01)</f>
        <v>0.01</v>
      </c>
      <c r="P85" s="6">
        <f>NiftyData[[#This Row],[Close]]-E86</f>
        <v>-28.699999999998909</v>
      </c>
      <c r="Q85" s="4">
        <f>NiftyData[[#This Row],[DayChange]]/E86</f>
        <v>-2.5850848709483218E-3</v>
      </c>
      <c r="R85" s="7">
        <f>_xlfn.CEILING.MATH(ABS(NiftyData[[#This Row],[DayChange %]]), 0.01)</f>
        <v>0.01</v>
      </c>
    </row>
    <row r="86" spans="1:18" x14ac:dyDescent="0.2">
      <c r="A86" s="2">
        <v>44042</v>
      </c>
      <c r="B86" s="1">
        <v>11254.3</v>
      </c>
      <c r="C86" s="1">
        <v>11299.95</v>
      </c>
      <c r="D86" s="1">
        <v>11084.95</v>
      </c>
      <c r="E86" s="1">
        <v>11102.15</v>
      </c>
      <c r="F86" s="1">
        <v>677761342</v>
      </c>
      <c r="G86" s="1">
        <v>39150.44</v>
      </c>
      <c r="H86" s="1" t="str">
        <f>TEXT(NiftyData[[#This Row],[Date]], "yyyy")</f>
        <v>2020</v>
      </c>
      <c r="I86" s="1" t="str">
        <f>TEXT(NiftyData[[#This Row],[Date]], "mmm")</f>
        <v>Jul</v>
      </c>
      <c r="J86" s="1" t="str">
        <f>TEXT(NiftyData[[#This Row],[Date]], "ddd")</f>
        <v>Thu</v>
      </c>
      <c r="K86" s="1" t="str">
        <f>TEXT(NiftyData[[#This Row],[Date]], "mmm-yyyy")</f>
        <v>Jul-2020</v>
      </c>
      <c r="L86" s="1" t="str">
        <f>IF(NiftyData[[#This Row],[Day]]="Thu", "Expiry", "")</f>
        <v>Expiry</v>
      </c>
      <c r="M86" s="1">
        <f>NiftyData[[#This Row],[Close]]-NiftyData[[#This Row],[Open]]</f>
        <v>-152.14999999999964</v>
      </c>
      <c r="N86" s="4">
        <f>NiftyData[[#This Row],[Intraday Change]]/NiftyData[[#This Row],[Open]]</f>
        <v>-1.3519277076317464E-2</v>
      </c>
      <c r="O86" s="4">
        <f>_xlfn.CEILING.MATH(ABS(NiftyData[[#This Row],[Intraday Change %]]), 0.01)</f>
        <v>0.02</v>
      </c>
      <c r="P86" s="6">
        <f>NiftyData[[#This Row],[Close]]-E87</f>
        <v>-100.70000000000073</v>
      </c>
      <c r="Q86" s="4">
        <f>NiftyData[[#This Row],[DayChange]]/E87</f>
        <v>-8.9887841040450171E-3</v>
      </c>
      <c r="R86" s="7">
        <f>_xlfn.CEILING.MATH(ABS(NiftyData[[#This Row],[DayChange %]]), 0.01)</f>
        <v>0.01</v>
      </c>
    </row>
    <row r="87" spans="1:18" x14ac:dyDescent="0.2">
      <c r="A87" s="2">
        <v>44041</v>
      </c>
      <c r="B87" s="1">
        <v>11276.9</v>
      </c>
      <c r="C87" s="1">
        <v>11341.4</v>
      </c>
      <c r="D87" s="1">
        <v>11149.75</v>
      </c>
      <c r="E87" s="1">
        <v>11202.85</v>
      </c>
      <c r="F87" s="1">
        <v>600726301</v>
      </c>
      <c r="G87" s="1">
        <v>38726.019999999997</v>
      </c>
      <c r="H87" s="1" t="str">
        <f>TEXT(NiftyData[[#This Row],[Date]], "yyyy")</f>
        <v>2020</v>
      </c>
      <c r="I87" s="1" t="str">
        <f>TEXT(NiftyData[[#This Row],[Date]], "mmm")</f>
        <v>Jul</v>
      </c>
      <c r="J87" s="1" t="str">
        <f>TEXT(NiftyData[[#This Row],[Date]], "ddd")</f>
        <v>Wed</v>
      </c>
      <c r="K87" s="1" t="str">
        <f>TEXT(NiftyData[[#This Row],[Date]], "mmm-yyyy")</f>
        <v>Jul-2020</v>
      </c>
      <c r="L87" s="1" t="str">
        <f>IF(NiftyData[[#This Row],[Day]]="Thu", "Expiry", "")</f>
        <v/>
      </c>
      <c r="M87" s="1">
        <f>NiftyData[[#This Row],[Close]]-NiftyData[[#This Row],[Open]]</f>
        <v>-74.049999999999272</v>
      </c>
      <c r="N87" s="4">
        <f>NiftyData[[#This Row],[Intraday Change]]/NiftyData[[#This Row],[Open]]</f>
        <v>-6.5665209410386959E-3</v>
      </c>
      <c r="O87" s="4">
        <f>_xlfn.CEILING.MATH(ABS(NiftyData[[#This Row],[Intraday Change %]]), 0.01)</f>
        <v>0.01</v>
      </c>
      <c r="P87" s="6">
        <f>NiftyData[[#This Row],[Close]]-E88</f>
        <v>-97.699999999998909</v>
      </c>
      <c r="Q87" s="4">
        <f>NiftyData[[#This Row],[DayChange]]/E88</f>
        <v>-8.6455968957262173E-3</v>
      </c>
      <c r="R87" s="7">
        <f>_xlfn.CEILING.MATH(ABS(NiftyData[[#This Row],[DayChange %]]), 0.01)</f>
        <v>0.01</v>
      </c>
    </row>
    <row r="88" spans="1:18" x14ac:dyDescent="0.2">
      <c r="A88" s="2">
        <v>44040</v>
      </c>
      <c r="B88" s="1">
        <v>11154.1</v>
      </c>
      <c r="C88" s="1">
        <v>11317.75</v>
      </c>
      <c r="D88" s="1">
        <v>11151.4</v>
      </c>
      <c r="E88" s="1">
        <v>11300.55</v>
      </c>
      <c r="F88" s="1">
        <v>683891350</v>
      </c>
      <c r="G88" s="1">
        <v>38677.47</v>
      </c>
      <c r="H88" s="1" t="str">
        <f>TEXT(NiftyData[[#This Row],[Date]], "yyyy")</f>
        <v>2020</v>
      </c>
      <c r="I88" s="1" t="str">
        <f>TEXT(NiftyData[[#This Row],[Date]], "mmm")</f>
        <v>Jul</v>
      </c>
      <c r="J88" s="1" t="str">
        <f>TEXT(NiftyData[[#This Row],[Date]], "ddd")</f>
        <v>Tue</v>
      </c>
      <c r="K88" s="1" t="str">
        <f>TEXT(NiftyData[[#This Row],[Date]], "mmm-yyyy")</f>
        <v>Jul-2020</v>
      </c>
      <c r="L88" s="1" t="str">
        <f>IF(NiftyData[[#This Row],[Day]]="Thu", "Expiry", "")</f>
        <v/>
      </c>
      <c r="M88" s="1">
        <f>NiftyData[[#This Row],[Close]]-NiftyData[[#This Row],[Open]]</f>
        <v>146.44999999999891</v>
      </c>
      <c r="N88" s="4">
        <f>NiftyData[[#This Row],[Intraday Change]]/NiftyData[[#This Row],[Open]]</f>
        <v>1.3129701186110839E-2</v>
      </c>
      <c r="O88" s="4">
        <f>_xlfn.CEILING.MATH(ABS(NiftyData[[#This Row],[Intraday Change %]]), 0.01)</f>
        <v>0.02</v>
      </c>
      <c r="P88" s="6">
        <f>NiftyData[[#This Row],[Close]]-E89</f>
        <v>168.75</v>
      </c>
      <c r="Q88" s="4">
        <f>NiftyData[[#This Row],[DayChange]]/E89</f>
        <v>1.5159273432868001E-2</v>
      </c>
      <c r="R88" s="7">
        <f>_xlfn.CEILING.MATH(ABS(NiftyData[[#This Row],[DayChange %]]), 0.01)</f>
        <v>0.02</v>
      </c>
    </row>
    <row r="89" spans="1:18" x14ac:dyDescent="0.2">
      <c r="A89" s="2">
        <v>44039</v>
      </c>
      <c r="B89" s="1">
        <v>11225</v>
      </c>
      <c r="C89" s="1">
        <v>11225</v>
      </c>
      <c r="D89" s="1">
        <v>11087.85</v>
      </c>
      <c r="E89" s="1">
        <v>11131.8</v>
      </c>
      <c r="F89" s="1">
        <v>588148687</v>
      </c>
      <c r="G89" s="1">
        <v>34539.730000000003</v>
      </c>
      <c r="H89" s="1" t="str">
        <f>TEXT(NiftyData[[#This Row],[Date]], "yyyy")</f>
        <v>2020</v>
      </c>
      <c r="I89" s="1" t="str">
        <f>TEXT(NiftyData[[#This Row],[Date]], "mmm")</f>
        <v>Jul</v>
      </c>
      <c r="J89" s="1" t="str">
        <f>TEXT(NiftyData[[#This Row],[Date]], "ddd")</f>
        <v>Mon</v>
      </c>
      <c r="K89" s="1" t="str">
        <f>TEXT(NiftyData[[#This Row],[Date]], "mmm-yyyy")</f>
        <v>Jul-2020</v>
      </c>
      <c r="L89" s="1" t="str">
        <f>IF(NiftyData[[#This Row],[Day]]="Thu", "Expiry", "")</f>
        <v/>
      </c>
      <c r="M89" s="1">
        <f>NiftyData[[#This Row],[Close]]-NiftyData[[#This Row],[Open]]</f>
        <v>-93.200000000000728</v>
      </c>
      <c r="N89" s="4">
        <f>NiftyData[[#This Row],[Intraday Change]]/NiftyData[[#This Row],[Open]]</f>
        <v>-8.3028953229399311E-3</v>
      </c>
      <c r="O89" s="4">
        <f>_xlfn.CEILING.MATH(ABS(NiftyData[[#This Row],[Intraday Change %]]), 0.01)</f>
        <v>0.01</v>
      </c>
      <c r="P89" s="6">
        <f>NiftyData[[#This Row],[Close]]-E90</f>
        <v>-62.350000000000364</v>
      </c>
      <c r="Q89" s="4">
        <f>NiftyData[[#This Row],[DayChange]]/E90</f>
        <v>-5.5698735500239287E-3</v>
      </c>
      <c r="R89" s="7">
        <f>_xlfn.CEILING.MATH(ABS(NiftyData[[#This Row],[DayChange %]]), 0.01)</f>
        <v>0.01</v>
      </c>
    </row>
    <row r="90" spans="1:18" x14ac:dyDescent="0.2">
      <c r="A90" s="2">
        <v>44036</v>
      </c>
      <c r="B90" s="1">
        <v>11149.95</v>
      </c>
      <c r="C90" s="1">
        <v>11225.4</v>
      </c>
      <c r="D90" s="1">
        <v>11090.3</v>
      </c>
      <c r="E90" s="1">
        <v>11194.15</v>
      </c>
      <c r="F90" s="1">
        <v>678935175</v>
      </c>
      <c r="G90" s="1">
        <v>40217.17</v>
      </c>
      <c r="H90" s="1" t="str">
        <f>TEXT(NiftyData[[#This Row],[Date]], "yyyy")</f>
        <v>2020</v>
      </c>
      <c r="I90" s="1" t="str">
        <f>TEXT(NiftyData[[#This Row],[Date]], "mmm")</f>
        <v>Jul</v>
      </c>
      <c r="J90" s="1" t="str">
        <f>TEXT(NiftyData[[#This Row],[Date]], "ddd")</f>
        <v>Fri</v>
      </c>
      <c r="K90" s="1" t="str">
        <f>TEXT(NiftyData[[#This Row],[Date]], "mmm-yyyy")</f>
        <v>Jul-2020</v>
      </c>
      <c r="L90" s="1" t="str">
        <f>IF(NiftyData[[#This Row],[Day]]="Thu", "Expiry", "")</f>
        <v/>
      </c>
      <c r="M90" s="1">
        <f>NiftyData[[#This Row],[Close]]-NiftyData[[#This Row],[Open]]</f>
        <v>44.199999999998909</v>
      </c>
      <c r="N90" s="4">
        <f>NiftyData[[#This Row],[Intraday Change]]/NiftyData[[#This Row],[Open]]</f>
        <v>3.9641433369655386E-3</v>
      </c>
      <c r="O90" s="4">
        <f>_xlfn.CEILING.MATH(ABS(NiftyData[[#This Row],[Intraday Change %]]), 0.01)</f>
        <v>0.01</v>
      </c>
      <c r="P90" s="6">
        <f>NiftyData[[#This Row],[Close]]-E91</f>
        <v>-21.300000000001091</v>
      </c>
      <c r="Q90" s="4">
        <f>NiftyData[[#This Row],[DayChange]]/E91</f>
        <v>-1.8991658827778725E-3</v>
      </c>
      <c r="R90" s="7">
        <f>_xlfn.CEILING.MATH(ABS(NiftyData[[#This Row],[DayChange %]]), 0.01)</f>
        <v>0.01</v>
      </c>
    </row>
    <row r="91" spans="1:18" x14ac:dyDescent="0.2">
      <c r="A91" s="2">
        <v>44035</v>
      </c>
      <c r="B91" s="1">
        <v>11135</v>
      </c>
      <c r="C91" s="1">
        <v>11239.8</v>
      </c>
      <c r="D91" s="1">
        <v>11103.15</v>
      </c>
      <c r="E91" s="1">
        <v>11215.45</v>
      </c>
      <c r="F91" s="1">
        <v>621575333</v>
      </c>
      <c r="G91" s="1">
        <v>32744.93</v>
      </c>
      <c r="H91" s="1" t="str">
        <f>TEXT(NiftyData[[#This Row],[Date]], "yyyy")</f>
        <v>2020</v>
      </c>
      <c r="I91" s="1" t="str">
        <f>TEXT(NiftyData[[#This Row],[Date]], "mmm")</f>
        <v>Jul</v>
      </c>
      <c r="J91" s="1" t="str">
        <f>TEXT(NiftyData[[#This Row],[Date]], "ddd")</f>
        <v>Thu</v>
      </c>
      <c r="K91" s="1" t="str">
        <f>TEXT(NiftyData[[#This Row],[Date]], "mmm-yyyy")</f>
        <v>Jul-2020</v>
      </c>
      <c r="L91" s="1" t="str">
        <f>IF(NiftyData[[#This Row],[Day]]="Thu", "Expiry", "")</f>
        <v>Expiry</v>
      </c>
      <c r="M91" s="1">
        <f>NiftyData[[#This Row],[Close]]-NiftyData[[#This Row],[Open]]</f>
        <v>80.450000000000728</v>
      </c>
      <c r="N91" s="4">
        <f>NiftyData[[#This Row],[Intraday Change]]/NiftyData[[#This Row],[Open]]</f>
        <v>7.2249663224068904E-3</v>
      </c>
      <c r="O91" s="4">
        <f>_xlfn.CEILING.MATH(ABS(NiftyData[[#This Row],[Intraday Change %]]), 0.01)</f>
        <v>0.01</v>
      </c>
      <c r="P91" s="6">
        <f>NiftyData[[#This Row],[Close]]-E92</f>
        <v>82.850000000000364</v>
      </c>
      <c r="Q91" s="4">
        <f>NiftyData[[#This Row],[DayChange]]/E92</f>
        <v>7.4421069651294724E-3</v>
      </c>
      <c r="R91" s="7">
        <f>_xlfn.CEILING.MATH(ABS(NiftyData[[#This Row],[DayChange %]]), 0.01)</f>
        <v>0.01</v>
      </c>
    </row>
    <row r="92" spans="1:18" x14ac:dyDescent="0.2">
      <c r="A92" s="2">
        <v>44034</v>
      </c>
      <c r="B92" s="1">
        <v>11231.2</v>
      </c>
      <c r="C92" s="1">
        <v>11238.1</v>
      </c>
      <c r="D92" s="1">
        <v>11056.55</v>
      </c>
      <c r="E92" s="1">
        <v>11132.6</v>
      </c>
      <c r="F92" s="1">
        <v>765074288</v>
      </c>
      <c r="G92" s="1">
        <v>41068.720000000001</v>
      </c>
      <c r="H92" s="1" t="str">
        <f>TEXT(NiftyData[[#This Row],[Date]], "yyyy")</f>
        <v>2020</v>
      </c>
      <c r="I92" s="1" t="str">
        <f>TEXT(NiftyData[[#This Row],[Date]], "mmm")</f>
        <v>Jul</v>
      </c>
      <c r="J92" s="1" t="str">
        <f>TEXT(NiftyData[[#This Row],[Date]], "ddd")</f>
        <v>Wed</v>
      </c>
      <c r="K92" s="1" t="str">
        <f>TEXT(NiftyData[[#This Row],[Date]], "mmm-yyyy")</f>
        <v>Jul-2020</v>
      </c>
      <c r="L92" s="1" t="str">
        <f>IF(NiftyData[[#This Row],[Day]]="Thu", "Expiry", "")</f>
        <v/>
      </c>
      <c r="M92" s="1">
        <f>NiftyData[[#This Row],[Close]]-NiftyData[[#This Row],[Open]]</f>
        <v>-98.600000000000364</v>
      </c>
      <c r="N92" s="4">
        <f>NiftyData[[#This Row],[Intraday Change]]/NiftyData[[#This Row],[Open]]</f>
        <v>-8.7791153216041345E-3</v>
      </c>
      <c r="O92" s="4">
        <f>_xlfn.CEILING.MATH(ABS(NiftyData[[#This Row],[Intraday Change %]]), 0.01)</f>
        <v>0.01</v>
      </c>
      <c r="P92" s="6">
        <f>NiftyData[[#This Row],[Close]]-E93</f>
        <v>-29.649999999999636</v>
      </c>
      <c r="Q92" s="4">
        <f>NiftyData[[#This Row],[DayChange]]/E93</f>
        <v>-2.6562744966292314E-3</v>
      </c>
      <c r="R92" s="7">
        <f>_xlfn.CEILING.MATH(ABS(NiftyData[[#This Row],[DayChange %]]), 0.01)</f>
        <v>0.01</v>
      </c>
    </row>
    <row r="93" spans="1:18" x14ac:dyDescent="0.2">
      <c r="A93" s="2">
        <v>44033</v>
      </c>
      <c r="B93" s="1">
        <v>11126.1</v>
      </c>
      <c r="C93" s="1">
        <v>11179.55</v>
      </c>
      <c r="D93" s="1">
        <v>11113.25</v>
      </c>
      <c r="E93" s="1">
        <v>11162.25</v>
      </c>
      <c r="F93" s="1">
        <v>771998838</v>
      </c>
      <c r="G93" s="1">
        <v>42461.89</v>
      </c>
      <c r="H93" s="1" t="str">
        <f>TEXT(NiftyData[[#This Row],[Date]], "yyyy")</f>
        <v>2020</v>
      </c>
      <c r="I93" s="1" t="str">
        <f>TEXT(NiftyData[[#This Row],[Date]], "mmm")</f>
        <v>Jul</v>
      </c>
      <c r="J93" s="1" t="str">
        <f>TEXT(NiftyData[[#This Row],[Date]], "ddd")</f>
        <v>Tue</v>
      </c>
      <c r="K93" s="1" t="str">
        <f>TEXT(NiftyData[[#This Row],[Date]], "mmm-yyyy")</f>
        <v>Jul-2020</v>
      </c>
      <c r="L93" s="1" t="str">
        <f>IF(NiftyData[[#This Row],[Day]]="Thu", "Expiry", "")</f>
        <v/>
      </c>
      <c r="M93" s="1">
        <f>NiftyData[[#This Row],[Close]]-NiftyData[[#This Row],[Open]]</f>
        <v>36.149999999999636</v>
      </c>
      <c r="N93" s="4">
        <f>NiftyData[[#This Row],[Intraday Change]]/NiftyData[[#This Row],[Open]]</f>
        <v>3.2491169412462262E-3</v>
      </c>
      <c r="O93" s="4">
        <f>_xlfn.CEILING.MATH(ABS(NiftyData[[#This Row],[Intraday Change %]]), 0.01)</f>
        <v>0.01</v>
      </c>
      <c r="P93" s="6">
        <f>NiftyData[[#This Row],[Close]]-E94</f>
        <v>140.04999999999927</v>
      </c>
      <c r="Q93" s="4">
        <f>NiftyData[[#This Row],[DayChange]]/E94</f>
        <v>1.2706174810836246E-2</v>
      </c>
      <c r="R93" s="7">
        <f>_xlfn.CEILING.MATH(ABS(NiftyData[[#This Row],[DayChange %]]), 0.01)</f>
        <v>0.02</v>
      </c>
    </row>
    <row r="94" spans="1:18" x14ac:dyDescent="0.2">
      <c r="A94" s="2">
        <v>44032</v>
      </c>
      <c r="B94" s="1">
        <v>10999.45</v>
      </c>
      <c r="C94" s="1">
        <v>11037.9</v>
      </c>
      <c r="D94" s="1">
        <v>10953</v>
      </c>
      <c r="E94" s="1">
        <v>11022.2</v>
      </c>
      <c r="F94" s="1">
        <v>554306867</v>
      </c>
      <c r="G94" s="1">
        <v>32738.639999999999</v>
      </c>
      <c r="H94" s="1" t="str">
        <f>TEXT(NiftyData[[#This Row],[Date]], "yyyy")</f>
        <v>2020</v>
      </c>
      <c r="I94" s="1" t="str">
        <f>TEXT(NiftyData[[#This Row],[Date]], "mmm")</f>
        <v>Jul</v>
      </c>
      <c r="J94" s="1" t="str">
        <f>TEXT(NiftyData[[#This Row],[Date]], "ddd")</f>
        <v>Mon</v>
      </c>
      <c r="K94" s="1" t="str">
        <f>TEXT(NiftyData[[#This Row],[Date]], "mmm-yyyy")</f>
        <v>Jul-2020</v>
      </c>
      <c r="L94" s="1" t="str">
        <f>IF(NiftyData[[#This Row],[Day]]="Thu", "Expiry", "")</f>
        <v/>
      </c>
      <c r="M94" s="1">
        <f>NiftyData[[#This Row],[Close]]-NiftyData[[#This Row],[Open]]</f>
        <v>22.75</v>
      </c>
      <c r="N94" s="4">
        <f>NiftyData[[#This Row],[Intraday Change]]/NiftyData[[#This Row],[Open]]</f>
        <v>2.0682852324434404E-3</v>
      </c>
      <c r="O94" s="4">
        <f>_xlfn.CEILING.MATH(ABS(NiftyData[[#This Row],[Intraday Change %]]), 0.01)</f>
        <v>0.01</v>
      </c>
      <c r="P94" s="6">
        <f>NiftyData[[#This Row],[Close]]-E95</f>
        <v>120.5</v>
      </c>
      <c r="Q94" s="4">
        <f>NiftyData[[#This Row],[DayChange]]/E95</f>
        <v>1.1053321958960529E-2</v>
      </c>
      <c r="R94" s="7">
        <f>_xlfn.CEILING.MATH(ABS(NiftyData[[#This Row],[DayChange %]]), 0.01)</f>
        <v>0.02</v>
      </c>
    </row>
    <row r="95" spans="1:18" x14ac:dyDescent="0.2">
      <c r="A95" s="2">
        <v>44029</v>
      </c>
      <c r="B95" s="1">
        <v>10752</v>
      </c>
      <c r="C95" s="1">
        <v>10933.45</v>
      </c>
      <c r="D95" s="1">
        <v>10749.65</v>
      </c>
      <c r="E95" s="1">
        <v>10901.7</v>
      </c>
      <c r="F95" s="1">
        <v>676881092</v>
      </c>
      <c r="G95" s="1">
        <v>35592.83</v>
      </c>
      <c r="H95" s="1" t="str">
        <f>TEXT(NiftyData[[#This Row],[Date]], "yyyy")</f>
        <v>2020</v>
      </c>
      <c r="I95" s="1" t="str">
        <f>TEXT(NiftyData[[#This Row],[Date]], "mmm")</f>
        <v>Jul</v>
      </c>
      <c r="J95" s="1" t="str">
        <f>TEXT(NiftyData[[#This Row],[Date]], "ddd")</f>
        <v>Fri</v>
      </c>
      <c r="K95" s="1" t="str">
        <f>TEXT(NiftyData[[#This Row],[Date]], "mmm-yyyy")</f>
        <v>Jul-2020</v>
      </c>
      <c r="L95" s="1" t="str">
        <f>IF(NiftyData[[#This Row],[Day]]="Thu", "Expiry", "")</f>
        <v/>
      </c>
      <c r="M95" s="1">
        <f>NiftyData[[#This Row],[Close]]-NiftyData[[#This Row],[Open]]</f>
        <v>149.70000000000073</v>
      </c>
      <c r="N95" s="4">
        <f>NiftyData[[#This Row],[Intraday Change]]/NiftyData[[#This Row],[Open]]</f>
        <v>1.392299107142864E-2</v>
      </c>
      <c r="O95" s="4">
        <f>_xlfn.CEILING.MATH(ABS(NiftyData[[#This Row],[Intraday Change %]]), 0.01)</f>
        <v>0.02</v>
      </c>
      <c r="P95" s="6">
        <f>NiftyData[[#This Row],[Close]]-E96</f>
        <v>161.75</v>
      </c>
      <c r="Q95" s="4">
        <f>NiftyData[[#This Row],[DayChange]]/E96</f>
        <v>1.5060591529755724E-2</v>
      </c>
      <c r="R95" s="7">
        <f>_xlfn.CEILING.MATH(ABS(NiftyData[[#This Row],[DayChange %]]), 0.01)</f>
        <v>0.02</v>
      </c>
    </row>
    <row r="96" spans="1:18" x14ac:dyDescent="0.2">
      <c r="A96" s="2">
        <v>44028</v>
      </c>
      <c r="B96" s="1">
        <v>10706.2</v>
      </c>
      <c r="C96" s="1">
        <v>10755.3</v>
      </c>
      <c r="D96" s="1">
        <v>10595.2</v>
      </c>
      <c r="E96" s="1">
        <v>10739.95</v>
      </c>
      <c r="F96" s="1">
        <v>694402635</v>
      </c>
      <c r="G96" s="1">
        <v>41453.949999999997</v>
      </c>
      <c r="H96" s="1" t="str">
        <f>TEXT(NiftyData[[#This Row],[Date]], "yyyy")</f>
        <v>2020</v>
      </c>
      <c r="I96" s="1" t="str">
        <f>TEXT(NiftyData[[#This Row],[Date]], "mmm")</f>
        <v>Jul</v>
      </c>
      <c r="J96" s="1" t="str">
        <f>TEXT(NiftyData[[#This Row],[Date]], "ddd")</f>
        <v>Thu</v>
      </c>
      <c r="K96" s="1" t="str">
        <f>TEXT(NiftyData[[#This Row],[Date]], "mmm-yyyy")</f>
        <v>Jul-2020</v>
      </c>
      <c r="L96" s="1" t="str">
        <f>IF(NiftyData[[#This Row],[Day]]="Thu", "Expiry", "")</f>
        <v>Expiry</v>
      </c>
      <c r="M96" s="1">
        <f>NiftyData[[#This Row],[Close]]-NiftyData[[#This Row],[Open]]</f>
        <v>33.75</v>
      </c>
      <c r="N96" s="4">
        <f>NiftyData[[#This Row],[Intraday Change]]/NiftyData[[#This Row],[Open]]</f>
        <v>3.1523789953484893E-3</v>
      </c>
      <c r="O96" s="4">
        <f>_xlfn.CEILING.MATH(ABS(NiftyData[[#This Row],[Intraday Change %]]), 0.01)</f>
        <v>0.01</v>
      </c>
      <c r="P96" s="6">
        <f>NiftyData[[#This Row],[Close]]-E97</f>
        <v>121.75</v>
      </c>
      <c r="Q96" s="4">
        <f>NiftyData[[#This Row],[DayChange]]/E97</f>
        <v>1.1466161873010491E-2</v>
      </c>
      <c r="R96" s="7">
        <f>_xlfn.CEILING.MATH(ABS(NiftyData[[#This Row],[DayChange %]]), 0.01)</f>
        <v>0.02</v>
      </c>
    </row>
    <row r="97" spans="1:18" x14ac:dyDescent="0.2">
      <c r="A97" s="2">
        <v>44027</v>
      </c>
      <c r="B97" s="1">
        <v>10701</v>
      </c>
      <c r="C97" s="1">
        <v>10827.45</v>
      </c>
      <c r="D97" s="1">
        <v>10577.75</v>
      </c>
      <c r="E97" s="1">
        <v>10618.2</v>
      </c>
      <c r="F97" s="1">
        <v>715901258</v>
      </c>
      <c r="G97" s="1">
        <v>42376.03</v>
      </c>
      <c r="H97" s="1" t="str">
        <f>TEXT(NiftyData[[#This Row],[Date]], "yyyy")</f>
        <v>2020</v>
      </c>
      <c r="I97" s="1" t="str">
        <f>TEXT(NiftyData[[#This Row],[Date]], "mmm")</f>
        <v>Jul</v>
      </c>
      <c r="J97" s="1" t="str">
        <f>TEXT(NiftyData[[#This Row],[Date]], "ddd")</f>
        <v>Wed</v>
      </c>
      <c r="K97" s="1" t="str">
        <f>TEXT(NiftyData[[#This Row],[Date]], "mmm-yyyy")</f>
        <v>Jul-2020</v>
      </c>
      <c r="L97" s="1" t="str">
        <f>IF(NiftyData[[#This Row],[Day]]="Thu", "Expiry", "")</f>
        <v/>
      </c>
      <c r="M97" s="1">
        <f>NiftyData[[#This Row],[Close]]-NiftyData[[#This Row],[Open]]</f>
        <v>-82.799999999999272</v>
      </c>
      <c r="N97" s="4">
        <f>NiftyData[[#This Row],[Intraday Change]]/NiftyData[[#This Row],[Open]]</f>
        <v>-7.737594617325416E-3</v>
      </c>
      <c r="O97" s="4">
        <f>_xlfn.CEILING.MATH(ABS(NiftyData[[#This Row],[Intraday Change %]]), 0.01)</f>
        <v>0.01</v>
      </c>
      <c r="P97" s="6">
        <f>NiftyData[[#This Row],[Close]]-E98</f>
        <v>10.850000000000364</v>
      </c>
      <c r="Q97" s="4">
        <f>NiftyData[[#This Row],[DayChange]]/E98</f>
        <v>1.0228756475463112E-3</v>
      </c>
      <c r="R97" s="7">
        <f>_xlfn.CEILING.MATH(ABS(NiftyData[[#This Row],[DayChange %]]), 0.01)</f>
        <v>0.01</v>
      </c>
    </row>
    <row r="98" spans="1:18" x14ac:dyDescent="0.2">
      <c r="A98" s="2">
        <v>44026</v>
      </c>
      <c r="B98" s="1">
        <v>10750.85</v>
      </c>
      <c r="C98" s="1">
        <v>10755.65</v>
      </c>
      <c r="D98" s="1">
        <v>10562.9</v>
      </c>
      <c r="E98" s="1">
        <v>10607.35</v>
      </c>
      <c r="F98" s="1">
        <v>532368699</v>
      </c>
      <c r="G98" s="1">
        <v>30902.47</v>
      </c>
      <c r="H98" s="1" t="str">
        <f>TEXT(NiftyData[[#This Row],[Date]], "yyyy")</f>
        <v>2020</v>
      </c>
      <c r="I98" s="1" t="str">
        <f>TEXT(NiftyData[[#This Row],[Date]], "mmm")</f>
        <v>Jul</v>
      </c>
      <c r="J98" s="1" t="str">
        <f>TEXT(NiftyData[[#This Row],[Date]], "ddd")</f>
        <v>Tue</v>
      </c>
      <c r="K98" s="1" t="str">
        <f>TEXT(NiftyData[[#This Row],[Date]], "mmm-yyyy")</f>
        <v>Jul-2020</v>
      </c>
      <c r="L98" s="1" t="str">
        <f>IF(NiftyData[[#This Row],[Day]]="Thu", "Expiry", "")</f>
        <v/>
      </c>
      <c r="M98" s="1">
        <f>NiftyData[[#This Row],[Close]]-NiftyData[[#This Row],[Open]]</f>
        <v>-143.5</v>
      </c>
      <c r="N98" s="4">
        <f>NiftyData[[#This Row],[Intraday Change]]/NiftyData[[#This Row],[Open]]</f>
        <v>-1.3347781803299274E-2</v>
      </c>
      <c r="O98" s="4">
        <f>_xlfn.CEILING.MATH(ABS(NiftyData[[#This Row],[Intraday Change %]]), 0.01)</f>
        <v>0.02</v>
      </c>
      <c r="P98" s="6">
        <f>NiftyData[[#This Row],[Close]]-E99</f>
        <v>-195.35000000000036</v>
      </c>
      <c r="Q98" s="4">
        <f>NiftyData[[#This Row],[DayChange]]/E99</f>
        <v>-1.8083442102437387E-2</v>
      </c>
      <c r="R98" s="7">
        <f>_xlfn.CEILING.MATH(ABS(NiftyData[[#This Row],[DayChange %]]), 0.01)</f>
        <v>0.02</v>
      </c>
    </row>
    <row r="99" spans="1:18" x14ac:dyDescent="0.2">
      <c r="A99" s="2">
        <v>44025</v>
      </c>
      <c r="B99" s="1">
        <v>10851.85</v>
      </c>
      <c r="C99" s="1">
        <v>10894.05</v>
      </c>
      <c r="D99" s="1">
        <v>10756.05</v>
      </c>
      <c r="E99" s="1">
        <v>10802.7</v>
      </c>
      <c r="F99" s="1">
        <v>554050579</v>
      </c>
      <c r="G99" s="1">
        <v>30606.3</v>
      </c>
      <c r="H99" s="1" t="str">
        <f>TEXT(NiftyData[[#This Row],[Date]], "yyyy")</f>
        <v>2020</v>
      </c>
      <c r="I99" s="1" t="str">
        <f>TEXT(NiftyData[[#This Row],[Date]], "mmm")</f>
        <v>Jul</v>
      </c>
      <c r="J99" s="1" t="str">
        <f>TEXT(NiftyData[[#This Row],[Date]], "ddd")</f>
        <v>Mon</v>
      </c>
      <c r="K99" s="1" t="str">
        <f>TEXT(NiftyData[[#This Row],[Date]], "mmm-yyyy")</f>
        <v>Jul-2020</v>
      </c>
      <c r="L99" s="1" t="str">
        <f>IF(NiftyData[[#This Row],[Day]]="Thu", "Expiry", "")</f>
        <v/>
      </c>
      <c r="M99" s="1">
        <f>NiftyData[[#This Row],[Close]]-NiftyData[[#This Row],[Open]]</f>
        <v>-49.149999999999636</v>
      </c>
      <c r="N99" s="4">
        <f>NiftyData[[#This Row],[Intraday Change]]/NiftyData[[#This Row],[Open]]</f>
        <v>-4.5291816602698745E-3</v>
      </c>
      <c r="O99" s="4">
        <f>_xlfn.CEILING.MATH(ABS(NiftyData[[#This Row],[Intraday Change %]]), 0.01)</f>
        <v>0.01</v>
      </c>
      <c r="P99" s="6">
        <f>NiftyData[[#This Row],[Close]]-E100</f>
        <v>34.650000000001455</v>
      </c>
      <c r="Q99" s="4">
        <f>NiftyData[[#This Row],[DayChange]]/E100</f>
        <v>3.2178528145765909E-3</v>
      </c>
      <c r="R99" s="7">
        <f>_xlfn.CEILING.MATH(ABS(NiftyData[[#This Row],[DayChange %]]), 0.01)</f>
        <v>0.01</v>
      </c>
    </row>
    <row r="100" spans="1:18" x14ac:dyDescent="0.2">
      <c r="A100" s="2">
        <v>44022</v>
      </c>
      <c r="B100" s="1">
        <v>10764.1</v>
      </c>
      <c r="C100" s="1">
        <v>10819.4</v>
      </c>
      <c r="D100" s="1">
        <v>10713</v>
      </c>
      <c r="E100" s="1">
        <v>10768.05</v>
      </c>
      <c r="F100" s="1">
        <v>590705425</v>
      </c>
      <c r="G100" s="1">
        <v>31557.58</v>
      </c>
      <c r="H100" s="1" t="str">
        <f>TEXT(NiftyData[[#This Row],[Date]], "yyyy")</f>
        <v>2020</v>
      </c>
      <c r="I100" s="1" t="str">
        <f>TEXT(NiftyData[[#This Row],[Date]], "mmm")</f>
        <v>Jul</v>
      </c>
      <c r="J100" s="1" t="str">
        <f>TEXT(NiftyData[[#This Row],[Date]], "ddd")</f>
        <v>Fri</v>
      </c>
      <c r="K100" s="1" t="str">
        <f>TEXT(NiftyData[[#This Row],[Date]], "mmm-yyyy")</f>
        <v>Jul-2020</v>
      </c>
      <c r="L100" s="1" t="str">
        <f>IF(NiftyData[[#This Row],[Day]]="Thu", "Expiry", "")</f>
        <v/>
      </c>
      <c r="M100" s="1">
        <f>NiftyData[[#This Row],[Close]]-NiftyData[[#This Row],[Open]]</f>
        <v>3.9499999999989086</v>
      </c>
      <c r="N100" s="4">
        <f>NiftyData[[#This Row],[Intraday Change]]/NiftyData[[#This Row],[Open]]</f>
        <v>3.6696054477373014E-4</v>
      </c>
      <c r="O100" s="4">
        <f>_xlfn.CEILING.MATH(ABS(NiftyData[[#This Row],[Intraday Change %]]), 0.01)</f>
        <v>0.01</v>
      </c>
      <c r="P100" s="6">
        <f>NiftyData[[#This Row],[Close]]-E101</f>
        <v>-45.400000000001455</v>
      </c>
      <c r="Q100" s="4">
        <f>NiftyData[[#This Row],[DayChange]]/E101</f>
        <v>-4.1984750472792171E-3</v>
      </c>
      <c r="R100" s="7">
        <f>_xlfn.CEILING.MATH(ABS(NiftyData[[#This Row],[DayChange %]]), 0.01)</f>
        <v>0.01</v>
      </c>
    </row>
    <row r="101" spans="1:18" x14ac:dyDescent="0.2">
      <c r="A101" s="2">
        <v>44021</v>
      </c>
      <c r="B101" s="1">
        <v>10755.55</v>
      </c>
      <c r="C101" s="1">
        <v>10836.85</v>
      </c>
      <c r="D101" s="1">
        <v>10733</v>
      </c>
      <c r="E101" s="1">
        <v>10813.45</v>
      </c>
      <c r="F101" s="1">
        <v>618652409</v>
      </c>
      <c r="G101" s="1">
        <v>31315.87</v>
      </c>
      <c r="H101" s="1" t="str">
        <f>TEXT(NiftyData[[#This Row],[Date]], "yyyy")</f>
        <v>2020</v>
      </c>
      <c r="I101" s="1" t="str">
        <f>TEXT(NiftyData[[#This Row],[Date]], "mmm")</f>
        <v>Jul</v>
      </c>
      <c r="J101" s="1" t="str">
        <f>TEXT(NiftyData[[#This Row],[Date]], "ddd")</f>
        <v>Thu</v>
      </c>
      <c r="K101" s="1" t="str">
        <f>TEXT(NiftyData[[#This Row],[Date]], "mmm-yyyy")</f>
        <v>Jul-2020</v>
      </c>
      <c r="L101" s="1" t="str">
        <f>IF(NiftyData[[#This Row],[Day]]="Thu", "Expiry", "")</f>
        <v>Expiry</v>
      </c>
      <c r="M101" s="1">
        <f>NiftyData[[#This Row],[Close]]-NiftyData[[#This Row],[Open]]</f>
        <v>57.900000000001455</v>
      </c>
      <c r="N101" s="4">
        <f>NiftyData[[#This Row],[Intraday Change]]/NiftyData[[#This Row],[Open]]</f>
        <v>5.3832672434232986E-3</v>
      </c>
      <c r="O101" s="4">
        <f>_xlfn.CEILING.MATH(ABS(NiftyData[[#This Row],[Intraday Change %]]), 0.01)</f>
        <v>0.01</v>
      </c>
      <c r="P101" s="6">
        <f>NiftyData[[#This Row],[Close]]-E102</f>
        <v>107.70000000000073</v>
      </c>
      <c r="Q101" s="4">
        <f>NiftyData[[#This Row],[DayChange]]/E102</f>
        <v>1.0060014478201035E-2</v>
      </c>
      <c r="R101" s="7">
        <f>_xlfn.CEILING.MATH(ABS(NiftyData[[#This Row],[DayChange %]]), 0.01)</f>
        <v>0.02</v>
      </c>
    </row>
    <row r="102" spans="1:18" x14ac:dyDescent="0.2">
      <c r="A102" s="2">
        <v>44020</v>
      </c>
      <c r="B102" s="1">
        <v>10818.65</v>
      </c>
      <c r="C102" s="1">
        <v>10847.85</v>
      </c>
      <c r="D102" s="1">
        <v>10676.55</v>
      </c>
      <c r="E102" s="1">
        <v>10705.75</v>
      </c>
      <c r="F102" s="1">
        <v>767941333</v>
      </c>
      <c r="G102" s="1">
        <v>37676.339999999997</v>
      </c>
      <c r="H102" s="1" t="str">
        <f>TEXT(NiftyData[[#This Row],[Date]], "yyyy")</f>
        <v>2020</v>
      </c>
      <c r="I102" s="1" t="str">
        <f>TEXT(NiftyData[[#This Row],[Date]], "mmm")</f>
        <v>Jul</v>
      </c>
      <c r="J102" s="1" t="str">
        <f>TEXT(NiftyData[[#This Row],[Date]], "ddd")</f>
        <v>Wed</v>
      </c>
      <c r="K102" s="1" t="str">
        <f>TEXT(NiftyData[[#This Row],[Date]], "mmm-yyyy")</f>
        <v>Jul-2020</v>
      </c>
      <c r="L102" s="1" t="str">
        <f>IF(NiftyData[[#This Row],[Day]]="Thu", "Expiry", "")</f>
        <v/>
      </c>
      <c r="M102" s="1">
        <f>NiftyData[[#This Row],[Close]]-NiftyData[[#This Row],[Open]]</f>
        <v>-112.89999999999964</v>
      </c>
      <c r="N102" s="4">
        <f>NiftyData[[#This Row],[Intraday Change]]/NiftyData[[#This Row],[Open]]</f>
        <v>-1.0435682825491132E-2</v>
      </c>
      <c r="O102" s="4">
        <f>_xlfn.CEILING.MATH(ABS(NiftyData[[#This Row],[Intraday Change %]]), 0.01)</f>
        <v>0.02</v>
      </c>
      <c r="P102" s="6">
        <f>NiftyData[[#This Row],[Close]]-E103</f>
        <v>-93.899999999999636</v>
      </c>
      <c r="Q102" s="4">
        <f>NiftyData[[#This Row],[DayChange]]/E103</f>
        <v>-8.6947262179792525E-3</v>
      </c>
      <c r="R102" s="7">
        <f>_xlfn.CEILING.MATH(ABS(NiftyData[[#This Row],[DayChange %]]), 0.01)</f>
        <v>0.01</v>
      </c>
    </row>
    <row r="103" spans="1:18" x14ac:dyDescent="0.2">
      <c r="A103" s="2">
        <v>44019</v>
      </c>
      <c r="B103" s="1">
        <v>10802.85</v>
      </c>
      <c r="C103" s="1">
        <v>10813.8</v>
      </c>
      <c r="D103" s="1">
        <v>10689.7</v>
      </c>
      <c r="E103" s="1">
        <v>10799.65</v>
      </c>
      <c r="F103" s="1">
        <v>636764929</v>
      </c>
      <c r="G103" s="1">
        <v>36502.370000000003</v>
      </c>
      <c r="H103" s="1" t="str">
        <f>TEXT(NiftyData[[#This Row],[Date]], "yyyy")</f>
        <v>2020</v>
      </c>
      <c r="I103" s="1" t="str">
        <f>TEXT(NiftyData[[#This Row],[Date]], "mmm")</f>
        <v>Jul</v>
      </c>
      <c r="J103" s="1" t="str">
        <f>TEXT(NiftyData[[#This Row],[Date]], "ddd")</f>
        <v>Tue</v>
      </c>
      <c r="K103" s="1" t="str">
        <f>TEXT(NiftyData[[#This Row],[Date]], "mmm-yyyy")</f>
        <v>Jul-2020</v>
      </c>
      <c r="L103" s="1" t="str">
        <f>IF(NiftyData[[#This Row],[Day]]="Thu", "Expiry", "")</f>
        <v/>
      </c>
      <c r="M103" s="1">
        <f>NiftyData[[#This Row],[Close]]-NiftyData[[#This Row],[Open]]</f>
        <v>-3.2000000000007276</v>
      </c>
      <c r="N103" s="4">
        <f>NiftyData[[#This Row],[Intraday Change]]/NiftyData[[#This Row],[Open]]</f>
        <v>-2.9621812762379624E-4</v>
      </c>
      <c r="O103" s="4">
        <f>_xlfn.CEILING.MATH(ABS(NiftyData[[#This Row],[Intraday Change %]]), 0.01)</f>
        <v>0.01</v>
      </c>
      <c r="P103" s="6">
        <f>NiftyData[[#This Row],[Close]]-E104</f>
        <v>36</v>
      </c>
      <c r="Q103" s="4">
        <f>NiftyData[[#This Row],[DayChange]]/E104</f>
        <v>3.3445903573601893E-3</v>
      </c>
      <c r="R103" s="7">
        <f>_xlfn.CEILING.MATH(ABS(NiftyData[[#This Row],[DayChange %]]), 0.01)</f>
        <v>0.01</v>
      </c>
    </row>
    <row r="104" spans="1:18" x14ac:dyDescent="0.2">
      <c r="A104" s="2">
        <v>44018</v>
      </c>
      <c r="B104" s="1">
        <v>10723.85</v>
      </c>
      <c r="C104" s="1">
        <v>10811.4</v>
      </c>
      <c r="D104" s="1">
        <v>10695.1</v>
      </c>
      <c r="E104" s="1">
        <v>10763.65</v>
      </c>
      <c r="F104" s="1">
        <v>571212914</v>
      </c>
      <c r="G104" s="1">
        <v>29857.54</v>
      </c>
      <c r="H104" s="1" t="str">
        <f>TEXT(NiftyData[[#This Row],[Date]], "yyyy")</f>
        <v>2020</v>
      </c>
      <c r="I104" s="1" t="str">
        <f>TEXT(NiftyData[[#This Row],[Date]], "mmm")</f>
        <v>Jul</v>
      </c>
      <c r="J104" s="1" t="str">
        <f>TEXT(NiftyData[[#This Row],[Date]], "ddd")</f>
        <v>Mon</v>
      </c>
      <c r="K104" s="1" t="str">
        <f>TEXT(NiftyData[[#This Row],[Date]], "mmm-yyyy")</f>
        <v>Jul-2020</v>
      </c>
      <c r="L104" s="1" t="str">
        <f>IF(NiftyData[[#This Row],[Day]]="Thu", "Expiry", "")</f>
        <v/>
      </c>
      <c r="M104" s="1">
        <f>NiftyData[[#This Row],[Close]]-NiftyData[[#This Row],[Open]]</f>
        <v>39.799999999999272</v>
      </c>
      <c r="N104" s="4">
        <f>NiftyData[[#This Row],[Intraday Change]]/NiftyData[[#This Row],[Open]]</f>
        <v>3.7113536649616761E-3</v>
      </c>
      <c r="O104" s="4">
        <f>_xlfn.CEILING.MATH(ABS(NiftyData[[#This Row],[Intraday Change %]]), 0.01)</f>
        <v>0.01</v>
      </c>
      <c r="P104" s="6">
        <f>NiftyData[[#This Row],[Close]]-E105</f>
        <v>156.29999999999927</v>
      </c>
      <c r="Q104" s="4">
        <f>NiftyData[[#This Row],[DayChange]]/E105</f>
        <v>1.4735065779860123E-2</v>
      </c>
      <c r="R104" s="7">
        <f>_xlfn.CEILING.MATH(ABS(NiftyData[[#This Row],[DayChange %]]), 0.01)</f>
        <v>0.02</v>
      </c>
    </row>
    <row r="105" spans="1:18" x14ac:dyDescent="0.2">
      <c r="A105" s="2">
        <v>44015</v>
      </c>
      <c r="B105" s="1">
        <v>10614.95</v>
      </c>
      <c r="C105" s="1">
        <v>10631.3</v>
      </c>
      <c r="D105" s="1">
        <v>10562.65</v>
      </c>
      <c r="E105" s="1">
        <v>10607.35</v>
      </c>
      <c r="F105" s="1">
        <v>525190704</v>
      </c>
      <c r="G105" s="1">
        <v>25186.39</v>
      </c>
      <c r="H105" s="1" t="str">
        <f>TEXT(NiftyData[[#This Row],[Date]], "yyyy")</f>
        <v>2020</v>
      </c>
      <c r="I105" s="1" t="str">
        <f>TEXT(NiftyData[[#This Row],[Date]], "mmm")</f>
        <v>Jul</v>
      </c>
      <c r="J105" s="1" t="str">
        <f>TEXT(NiftyData[[#This Row],[Date]], "ddd")</f>
        <v>Fri</v>
      </c>
      <c r="K105" s="1" t="str">
        <f>TEXT(NiftyData[[#This Row],[Date]], "mmm-yyyy")</f>
        <v>Jul-2020</v>
      </c>
      <c r="L105" s="1" t="str">
        <f>IF(NiftyData[[#This Row],[Day]]="Thu", "Expiry", "")</f>
        <v/>
      </c>
      <c r="M105" s="1">
        <f>NiftyData[[#This Row],[Close]]-NiftyData[[#This Row],[Open]]</f>
        <v>-7.6000000000003638</v>
      </c>
      <c r="N105" s="4">
        <f>NiftyData[[#This Row],[Intraday Change]]/NiftyData[[#This Row],[Open]]</f>
        <v>-7.1597134230499092E-4</v>
      </c>
      <c r="O105" s="4">
        <f>_xlfn.CEILING.MATH(ABS(NiftyData[[#This Row],[Intraday Change %]]), 0.01)</f>
        <v>0.01</v>
      </c>
      <c r="P105" s="6">
        <f>NiftyData[[#This Row],[Close]]-E106</f>
        <v>55.649999999999636</v>
      </c>
      <c r="Q105" s="4">
        <f>NiftyData[[#This Row],[DayChange]]/E106</f>
        <v>5.2740316726214388E-3</v>
      </c>
      <c r="R105" s="7">
        <f>_xlfn.CEILING.MATH(ABS(NiftyData[[#This Row],[DayChange %]]), 0.01)</f>
        <v>0.01</v>
      </c>
    </row>
    <row r="106" spans="1:18" x14ac:dyDescent="0.2">
      <c r="A106" s="2">
        <v>44014</v>
      </c>
      <c r="B106" s="1">
        <v>10493.05</v>
      </c>
      <c r="C106" s="1">
        <v>10598.2</v>
      </c>
      <c r="D106" s="1">
        <v>10485.549999999999</v>
      </c>
      <c r="E106" s="1">
        <v>10551.7</v>
      </c>
      <c r="F106" s="1">
        <v>597423931</v>
      </c>
      <c r="G106" s="1">
        <v>31235.17</v>
      </c>
      <c r="H106" s="1" t="str">
        <f>TEXT(NiftyData[[#This Row],[Date]], "yyyy")</f>
        <v>2020</v>
      </c>
      <c r="I106" s="1" t="str">
        <f>TEXT(NiftyData[[#This Row],[Date]], "mmm")</f>
        <v>Jul</v>
      </c>
      <c r="J106" s="1" t="str">
        <f>TEXT(NiftyData[[#This Row],[Date]], "ddd")</f>
        <v>Thu</v>
      </c>
      <c r="K106" s="1" t="str">
        <f>TEXT(NiftyData[[#This Row],[Date]], "mmm-yyyy")</f>
        <v>Jul-2020</v>
      </c>
      <c r="L106" s="1" t="str">
        <f>IF(NiftyData[[#This Row],[Day]]="Thu", "Expiry", "")</f>
        <v>Expiry</v>
      </c>
      <c r="M106" s="1">
        <f>NiftyData[[#This Row],[Close]]-NiftyData[[#This Row],[Open]]</f>
        <v>58.650000000001455</v>
      </c>
      <c r="N106" s="4">
        <f>NiftyData[[#This Row],[Intraday Change]]/NiftyData[[#This Row],[Open]]</f>
        <v>5.589413945421156E-3</v>
      </c>
      <c r="O106" s="4">
        <f>_xlfn.CEILING.MATH(ABS(NiftyData[[#This Row],[Intraday Change %]]), 0.01)</f>
        <v>0.01</v>
      </c>
      <c r="P106" s="6">
        <f>NiftyData[[#This Row],[Close]]-E107</f>
        <v>121.65000000000146</v>
      </c>
      <c r="Q106" s="4">
        <f>NiftyData[[#This Row],[DayChange]]/E107</f>
        <v>1.1663414844607789E-2</v>
      </c>
      <c r="R106" s="7">
        <f>_xlfn.CEILING.MATH(ABS(NiftyData[[#This Row],[DayChange %]]), 0.01)</f>
        <v>0.02</v>
      </c>
    </row>
    <row r="107" spans="1:18" x14ac:dyDescent="0.2">
      <c r="A107" s="2">
        <v>44013</v>
      </c>
      <c r="B107" s="1">
        <v>10323.799999999999</v>
      </c>
      <c r="C107" s="1">
        <v>10447.049999999999</v>
      </c>
      <c r="D107" s="1">
        <v>10299.6</v>
      </c>
      <c r="E107" s="1">
        <v>10430.049999999999</v>
      </c>
      <c r="F107" s="1">
        <v>573550127</v>
      </c>
      <c r="G107" s="1">
        <v>28736.28</v>
      </c>
      <c r="H107" s="1" t="str">
        <f>TEXT(NiftyData[[#This Row],[Date]], "yyyy")</f>
        <v>2020</v>
      </c>
      <c r="I107" s="1" t="str">
        <f>TEXT(NiftyData[[#This Row],[Date]], "mmm")</f>
        <v>Jul</v>
      </c>
      <c r="J107" s="1" t="str">
        <f>TEXT(NiftyData[[#This Row],[Date]], "ddd")</f>
        <v>Wed</v>
      </c>
      <c r="K107" s="1" t="str">
        <f>TEXT(NiftyData[[#This Row],[Date]], "mmm-yyyy")</f>
        <v>Jul-2020</v>
      </c>
      <c r="L107" s="1" t="str">
        <f>IF(NiftyData[[#This Row],[Day]]="Thu", "Expiry", "")</f>
        <v/>
      </c>
      <c r="M107" s="1">
        <f>NiftyData[[#This Row],[Close]]-NiftyData[[#This Row],[Open]]</f>
        <v>106.25</v>
      </c>
      <c r="N107" s="4">
        <f>NiftyData[[#This Row],[Intraday Change]]/NiftyData[[#This Row],[Open]]</f>
        <v>1.0291753036672544E-2</v>
      </c>
      <c r="O107" s="4">
        <f>_xlfn.CEILING.MATH(ABS(NiftyData[[#This Row],[Intraday Change %]]), 0.01)</f>
        <v>0.02</v>
      </c>
      <c r="P107" s="6">
        <f>NiftyData[[#This Row],[Close]]-E108</f>
        <v>127.94999999999891</v>
      </c>
      <c r="Q107" s="4">
        <f>NiftyData[[#This Row],[DayChange]]/E108</f>
        <v>1.2419797905281341E-2</v>
      </c>
      <c r="R107" s="7">
        <f>_xlfn.CEILING.MATH(ABS(NiftyData[[#This Row],[DayChange %]]), 0.01)</f>
        <v>0.02</v>
      </c>
    </row>
    <row r="108" spans="1:18" x14ac:dyDescent="0.2">
      <c r="A108" s="2">
        <v>44012</v>
      </c>
      <c r="B108" s="1">
        <v>10382.6</v>
      </c>
      <c r="C108" s="1">
        <v>10401.049999999999</v>
      </c>
      <c r="D108" s="1">
        <v>10267.35</v>
      </c>
      <c r="E108" s="1">
        <v>10302.1</v>
      </c>
      <c r="F108" s="1">
        <v>556238560</v>
      </c>
      <c r="G108" s="1">
        <v>27342.55</v>
      </c>
      <c r="H108" s="1" t="str">
        <f>TEXT(NiftyData[[#This Row],[Date]], "yyyy")</f>
        <v>2020</v>
      </c>
      <c r="I108" s="1" t="str">
        <f>TEXT(NiftyData[[#This Row],[Date]], "mmm")</f>
        <v>Jun</v>
      </c>
      <c r="J108" s="1" t="str">
        <f>TEXT(NiftyData[[#This Row],[Date]], "ddd")</f>
        <v>Tue</v>
      </c>
      <c r="K108" s="1" t="str">
        <f>TEXT(NiftyData[[#This Row],[Date]], "mmm-yyyy")</f>
        <v>Jun-2020</v>
      </c>
      <c r="L108" s="1" t="str">
        <f>IF(NiftyData[[#This Row],[Day]]="Thu", "Expiry", "")</f>
        <v/>
      </c>
      <c r="M108" s="1">
        <f>NiftyData[[#This Row],[Close]]-NiftyData[[#This Row],[Open]]</f>
        <v>-80.5</v>
      </c>
      <c r="N108" s="4">
        <f>NiftyData[[#This Row],[Intraday Change]]/NiftyData[[#This Row],[Open]]</f>
        <v>-7.753356577350567E-3</v>
      </c>
      <c r="O108" s="4">
        <f>_xlfn.CEILING.MATH(ABS(NiftyData[[#This Row],[Intraday Change %]]), 0.01)</f>
        <v>0.01</v>
      </c>
      <c r="P108" s="6">
        <f>NiftyData[[#This Row],[Close]]-E109</f>
        <v>-10.299999999999272</v>
      </c>
      <c r="Q108" s="4">
        <f>NiftyData[[#This Row],[DayChange]]/E109</f>
        <v>-9.987975640975207E-4</v>
      </c>
      <c r="R108" s="7">
        <f>_xlfn.CEILING.MATH(ABS(NiftyData[[#This Row],[DayChange %]]), 0.01)</f>
        <v>0.01</v>
      </c>
    </row>
    <row r="109" spans="1:18" x14ac:dyDescent="0.2">
      <c r="A109" s="2">
        <v>44011</v>
      </c>
      <c r="B109" s="1">
        <v>10311.950000000001</v>
      </c>
      <c r="C109" s="1">
        <v>10337.950000000001</v>
      </c>
      <c r="D109" s="1">
        <v>10223.6</v>
      </c>
      <c r="E109" s="1">
        <v>10312.4</v>
      </c>
      <c r="F109" s="1">
        <v>574544482</v>
      </c>
      <c r="G109" s="1">
        <v>27019.46</v>
      </c>
      <c r="H109" s="1" t="str">
        <f>TEXT(NiftyData[[#This Row],[Date]], "yyyy")</f>
        <v>2020</v>
      </c>
      <c r="I109" s="1" t="str">
        <f>TEXT(NiftyData[[#This Row],[Date]], "mmm")</f>
        <v>Jun</v>
      </c>
      <c r="J109" s="1" t="str">
        <f>TEXT(NiftyData[[#This Row],[Date]], "ddd")</f>
        <v>Mon</v>
      </c>
      <c r="K109" s="1" t="str">
        <f>TEXT(NiftyData[[#This Row],[Date]], "mmm-yyyy")</f>
        <v>Jun-2020</v>
      </c>
      <c r="L109" s="1" t="str">
        <f>IF(NiftyData[[#This Row],[Day]]="Thu", "Expiry", "")</f>
        <v/>
      </c>
      <c r="M109" s="1">
        <f>NiftyData[[#This Row],[Close]]-NiftyData[[#This Row],[Open]]</f>
        <v>0.44999999999890861</v>
      </c>
      <c r="N109" s="4">
        <f>NiftyData[[#This Row],[Intraday Change]]/NiftyData[[#This Row],[Open]]</f>
        <v>4.3638691033112898E-5</v>
      </c>
      <c r="O109" s="4">
        <f>_xlfn.CEILING.MATH(ABS(NiftyData[[#This Row],[Intraday Change %]]), 0.01)</f>
        <v>0.01</v>
      </c>
      <c r="P109" s="6">
        <f>NiftyData[[#This Row],[Close]]-E110</f>
        <v>-70.600000000000364</v>
      </c>
      <c r="Q109" s="4">
        <f>NiftyData[[#This Row],[DayChange]]/E110</f>
        <v>-6.7995762303766118E-3</v>
      </c>
      <c r="R109" s="7">
        <f>_xlfn.CEILING.MATH(ABS(NiftyData[[#This Row],[DayChange %]]), 0.01)</f>
        <v>0.01</v>
      </c>
    </row>
    <row r="110" spans="1:18" x14ac:dyDescent="0.2">
      <c r="A110" s="2">
        <v>44008</v>
      </c>
      <c r="B110" s="1">
        <v>10378.9</v>
      </c>
      <c r="C110" s="1">
        <v>10409.85</v>
      </c>
      <c r="D110" s="1">
        <v>10311.25</v>
      </c>
      <c r="E110" s="1">
        <v>10383</v>
      </c>
      <c r="F110" s="1">
        <v>671910159</v>
      </c>
      <c r="G110" s="1">
        <v>31841.68</v>
      </c>
      <c r="H110" s="1" t="str">
        <f>TEXT(NiftyData[[#This Row],[Date]], "yyyy")</f>
        <v>2020</v>
      </c>
      <c r="I110" s="1" t="str">
        <f>TEXT(NiftyData[[#This Row],[Date]], "mmm")</f>
        <v>Jun</v>
      </c>
      <c r="J110" s="1" t="str">
        <f>TEXT(NiftyData[[#This Row],[Date]], "ddd")</f>
        <v>Fri</v>
      </c>
      <c r="K110" s="1" t="str">
        <f>TEXT(NiftyData[[#This Row],[Date]], "mmm-yyyy")</f>
        <v>Jun-2020</v>
      </c>
      <c r="L110" s="1" t="str">
        <f>IF(NiftyData[[#This Row],[Day]]="Thu", "Expiry", "")</f>
        <v/>
      </c>
      <c r="M110" s="1">
        <f>NiftyData[[#This Row],[Close]]-NiftyData[[#This Row],[Open]]</f>
        <v>4.1000000000003638</v>
      </c>
      <c r="N110" s="4">
        <f>NiftyData[[#This Row],[Intraday Change]]/NiftyData[[#This Row],[Open]]</f>
        <v>3.9503222884894969E-4</v>
      </c>
      <c r="O110" s="4">
        <f>_xlfn.CEILING.MATH(ABS(NiftyData[[#This Row],[Intraday Change %]]), 0.01)</f>
        <v>0.01</v>
      </c>
      <c r="P110" s="6">
        <f>NiftyData[[#This Row],[Close]]-E111</f>
        <v>94.100000000000364</v>
      </c>
      <c r="Q110" s="4">
        <f>NiftyData[[#This Row],[DayChange]]/E111</f>
        <v>9.1457784602824756E-3</v>
      </c>
      <c r="R110" s="7">
        <f>_xlfn.CEILING.MATH(ABS(NiftyData[[#This Row],[DayChange %]]), 0.01)</f>
        <v>0.01</v>
      </c>
    </row>
    <row r="111" spans="1:18" x14ac:dyDescent="0.2">
      <c r="A111" s="2">
        <v>44007</v>
      </c>
      <c r="B111" s="1">
        <v>10235.549999999999</v>
      </c>
      <c r="C111" s="1">
        <v>10361.799999999999</v>
      </c>
      <c r="D111" s="1">
        <v>10194.5</v>
      </c>
      <c r="E111" s="1">
        <v>10288.9</v>
      </c>
      <c r="F111" s="1">
        <v>994190886</v>
      </c>
      <c r="G111" s="1">
        <v>41726.07</v>
      </c>
      <c r="H111" s="1" t="str">
        <f>TEXT(NiftyData[[#This Row],[Date]], "yyyy")</f>
        <v>2020</v>
      </c>
      <c r="I111" s="1" t="str">
        <f>TEXT(NiftyData[[#This Row],[Date]], "mmm")</f>
        <v>Jun</v>
      </c>
      <c r="J111" s="1" t="str">
        <f>TEXT(NiftyData[[#This Row],[Date]], "ddd")</f>
        <v>Thu</v>
      </c>
      <c r="K111" s="1" t="str">
        <f>TEXT(NiftyData[[#This Row],[Date]], "mmm-yyyy")</f>
        <v>Jun-2020</v>
      </c>
      <c r="L111" s="1" t="str">
        <f>IF(NiftyData[[#This Row],[Day]]="Thu", "Expiry", "")</f>
        <v>Expiry</v>
      </c>
      <c r="M111" s="1">
        <f>NiftyData[[#This Row],[Close]]-NiftyData[[#This Row],[Open]]</f>
        <v>53.350000000000364</v>
      </c>
      <c r="N111" s="4">
        <f>NiftyData[[#This Row],[Intraday Change]]/NiftyData[[#This Row],[Open]]</f>
        <v>5.2122260161887113E-3</v>
      </c>
      <c r="O111" s="4">
        <f>_xlfn.CEILING.MATH(ABS(NiftyData[[#This Row],[Intraday Change %]]), 0.01)</f>
        <v>0.01</v>
      </c>
      <c r="P111" s="6">
        <f>NiftyData[[#This Row],[Close]]-E112</f>
        <v>-16.399999999999636</v>
      </c>
      <c r="Q111" s="4">
        <f>NiftyData[[#This Row],[DayChange]]/E112</f>
        <v>-1.5914141267114627E-3</v>
      </c>
      <c r="R111" s="7">
        <f>_xlfn.CEILING.MATH(ABS(NiftyData[[#This Row],[DayChange %]]), 0.01)</f>
        <v>0.01</v>
      </c>
    </row>
    <row r="112" spans="1:18" x14ac:dyDescent="0.2">
      <c r="A112" s="2">
        <v>44006</v>
      </c>
      <c r="B112" s="1">
        <v>10529.25</v>
      </c>
      <c r="C112" s="1">
        <v>10553.15</v>
      </c>
      <c r="D112" s="1">
        <v>10281.950000000001</v>
      </c>
      <c r="E112" s="1">
        <v>10305.299999999999</v>
      </c>
      <c r="F112" s="1">
        <v>854799801</v>
      </c>
      <c r="G112" s="1">
        <v>41394.449999999997</v>
      </c>
      <c r="H112" s="1" t="str">
        <f>TEXT(NiftyData[[#This Row],[Date]], "yyyy")</f>
        <v>2020</v>
      </c>
      <c r="I112" s="1" t="str">
        <f>TEXT(NiftyData[[#This Row],[Date]], "mmm")</f>
        <v>Jun</v>
      </c>
      <c r="J112" s="1" t="str">
        <f>TEXT(NiftyData[[#This Row],[Date]], "ddd")</f>
        <v>Wed</v>
      </c>
      <c r="K112" s="1" t="str">
        <f>TEXT(NiftyData[[#This Row],[Date]], "mmm-yyyy")</f>
        <v>Jun-2020</v>
      </c>
      <c r="L112" s="1" t="str">
        <f>IF(NiftyData[[#This Row],[Day]]="Thu", "Expiry", "")</f>
        <v/>
      </c>
      <c r="M112" s="1">
        <f>NiftyData[[#This Row],[Close]]-NiftyData[[#This Row],[Open]]</f>
        <v>-223.95000000000073</v>
      </c>
      <c r="N112" s="4">
        <f>NiftyData[[#This Row],[Intraday Change]]/NiftyData[[#This Row],[Open]]</f>
        <v>-2.1269321176722058E-2</v>
      </c>
      <c r="O112" s="4">
        <f>_xlfn.CEILING.MATH(ABS(NiftyData[[#This Row],[Intraday Change %]]), 0.01)</f>
        <v>0.03</v>
      </c>
      <c r="P112" s="6">
        <f>NiftyData[[#This Row],[Close]]-E113</f>
        <v>-165.70000000000073</v>
      </c>
      <c r="Q112" s="4">
        <f>NiftyData[[#This Row],[DayChange]]/E113</f>
        <v>-1.5824658580842397E-2</v>
      </c>
      <c r="R112" s="7">
        <f>_xlfn.CEILING.MATH(ABS(NiftyData[[#This Row],[DayChange %]]), 0.01)</f>
        <v>0.02</v>
      </c>
    </row>
    <row r="113" spans="1:18" x14ac:dyDescent="0.2">
      <c r="A113" s="2">
        <v>44005</v>
      </c>
      <c r="B113" s="1">
        <v>10347.950000000001</v>
      </c>
      <c r="C113" s="1">
        <v>10484.700000000001</v>
      </c>
      <c r="D113" s="1">
        <v>10301.75</v>
      </c>
      <c r="E113" s="1">
        <v>10471</v>
      </c>
      <c r="F113" s="1">
        <v>669195109</v>
      </c>
      <c r="G113" s="1">
        <v>34148.129999999997</v>
      </c>
      <c r="H113" s="1" t="str">
        <f>TEXT(NiftyData[[#This Row],[Date]], "yyyy")</f>
        <v>2020</v>
      </c>
      <c r="I113" s="1" t="str">
        <f>TEXT(NiftyData[[#This Row],[Date]], "mmm")</f>
        <v>Jun</v>
      </c>
      <c r="J113" s="1" t="str">
        <f>TEXT(NiftyData[[#This Row],[Date]], "ddd")</f>
        <v>Tue</v>
      </c>
      <c r="K113" s="1" t="str">
        <f>TEXT(NiftyData[[#This Row],[Date]], "mmm-yyyy")</f>
        <v>Jun-2020</v>
      </c>
      <c r="L113" s="1" t="str">
        <f>IF(NiftyData[[#This Row],[Day]]="Thu", "Expiry", "")</f>
        <v/>
      </c>
      <c r="M113" s="1">
        <f>NiftyData[[#This Row],[Close]]-NiftyData[[#This Row],[Open]]</f>
        <v>123.04999999999927</v>
      </c>
      <c r="N113" s="4">
        <f>NiftyData[[#This Row],[Intraday Change]]/NiftyData[[#This Row],[Open]]</f>
        <v>1.1891244159471128E-2</v>
      </c>
      <c r="O113" s="4">
        <f>_xlfn.CEILING.MATH(ABS(NiftyData[[#This Row],[Intraday Change %]]), 0.01)</f>
        <v>0.02</v>
      </c>
      <c r="P113" s="6">
        <f>NiftyData[[#This Row],[Close]]-E114</f>
        <v>159.79999999999927</v>
      </c>
      <c r="Q113" s="4">
        <f>NiftyData[[#This Row],[DayChange]]/E114</f>
        <v>1.5497711226627285E-2</v>
      </c>
      <c r="R113" s="7">
        <f>_xlfn.CEILING.MATH(ABS(NiftyData[[#This Row],[DayChange %]]), 0.01)</f>
        <v>0.02</v>
      </c>
    </row>
    <row r="114" spans="1:18" x14ac:dyDescent="0.2">
      <c r="A114" s="2">
        <v>44004</v>
      </c>
      <c r="B114" s="1">
        <v>10318.75</v>
      </c>
      <c r="C114" s="1">
        <v>10393.65</v>
      </c>
      <c r="D114" s="1">
        <v>10277.6</v>
      </c>
      <c r="E114" s="1">
        <v>10311.200000000001</v>
      </c>
      <c r="F114" s="1">
        <v>685385093</v>
      </c>
      <c r="G114" s="1">
        <v>35529.800000000003</v>
      </c>
      <c r="H114" s="1" t="str">
        <f>TEXT(NiftyData[[#This Row],[Date]], "yyyy")</f>
        <v>2020</v>
      </c>
      <c r="I114" s="1" t="str">
        <f>TEXT(NiftyData[[#This Row],[Date]], "mmm")</f>
        <v>Jun</v>
      </c>
      <c r="J114" s="1" t="str">
        <f>TEXT(NiftyData[[#This Row],[Date]], "ddd")</f>
        <v>Mon</v>
      </c>
      <c r="K114" s="1" t="str">
        <f>TEXT(NiftyData[[#This Row],[Date]], "mmm-yyyy")</f>
        <v>Jun-2020</v>
      </c>
      <c r="L114" s="1" t="str">
        <f>IF(NiftyData[[#This Row],[Day]]="Thu", "Expiry", "")</f>
        <v/>
      </c>
      <c r="M114" s="1">
        <f>NiftyData[[#This Row],[Close]]-NiftyData[[#This Row],[Open]]</f>
        <v>-7.5499999999992724</v>
      </c>
      <c r="N114" s="4">
        <f>NiftyData[[#This Row],[Intraday Change]]/NiftyData[[#This Row],[Open]]</f>
        <v>-7.3167777104777925E-4</v>
      </c>
      <c r="O114" s="4">
        <f>_xlfn.CEILING.MATH(ABS(NiftyData[[#This Row],[Intraday Change %]]), 0.01)</f>
        <v>0.01</v>
      </c>
      <c r="P114" s="6">
        <f>NiftyData[[#This Row],[Close]]-E115</f>
        <v>66.800000000001091</v>
      </c>
      <c r="Q114" s="4">
        <f>NiftyData[[#This Row],[DayChange]]/E115</f>
        <v>6.5206356643630762E-3</v>
      </c>
      <c r="R114" s="7">
        <f>_xlfn.CEILING.MATH(ABS(NiftyData[[#This Row],[DayChange %]]), 0.01)</f>
        <v>0.01</v>
      </c>
    </row>
    <row r="115" spans="1:18" x14ac:dyDescent="0.2">
      <c r="A115" s="2">
        <v>44001</v>
      </c>
      <c r="B115" s="1">
        <v>10119</v>
      </c>
      <c r="C115" s="1">
        <v>10272.4</v>
      </c>
      <c r="D115" s="1">
        <v>10072.65</v>
      </c>
      <c r="E115" s="1">
        <v>10244.4</v>
      </c>
      <c r="F115" s="1">
        <v>892096343</v>
      </c>
      <c r="G115" s="1">
        <v>48103.56</v>
      </c>
      <c r="H115" s="1" t="str">
        <f>TEXT(NiftyData[[#This Row],[Date]], "yyyy")</f>
        <v>2020</v>
      </c>
      <c r="I115" s="1" t="str">
        <f>TEXT(NiftyData[[#This Row],[Date]], "mmm")</f>
        <v>Jun</v>
      </c>
      <c r="J115" s="1" t="str">
        <f>TEXT(NiftyData[[#This Row],[Date]], "ddd")</f>
        <v>Fri</v>
      </c>
      <c r="K115" s="1" t="str">
        <f>TEXT(NiftyData[[#This Row],[Date]], "mmm-yyyy")</f>
        <v>Jun-2020</v>
      </c>
      <c r="L115" s="1" t="str">
        <f>IF(NiftyData[[#This Row],[Day]]="Thu", "Expiry", "")</f>
        <v/>
      </c>
      <c r="M115" s="1">
        <f>NiftyData[[#This Row],[Close]]-NiftyData[[#This Row],[Open]]</f>
        <v>125.39999999999964</v>
      </c>
      <c r="N115" s="4">
        <f>NiftyData[[#This Row],[Intraday Change]]/NiftyData[[#This Row],[Open]]</f>
        <v>1.2392528906018345E-2</v>
      </c>
      <c r="O115" s="4">
        <f>_xlfn.CEILING.MATH(ABS(NiftyData[[#This Row],[Intraday Change %]]), 0.01)</f>
        <v>0.02</v>
      </c>
      <c r="P115" s="6">
        <f>NiftyData[[#This Row],[Close]]-E116</f>
        <v>152.75</v>
      </c>
      <c r="Q115" s="4">
        <f>NiftyData[[#This Row],[DayChange]]/E116</f>
        <v>1.513627603018337E-2</v>
      </c>
      <c r="R115" s="7">
        <f>_xlfn.CEILING.MATH(ABS(NiftyData[[#This Row],[DayChange %]]), 0.01)</f>
        <v>0.02</v>
      </c>
    </row>
    <row r="116" spans="1:18" x14ac:dyDescent="0.2">
      <c r="A116" s="2">
        <v>44000</v>
      </c>
      <c r="B116" s="1">
        <v>9863.25</v>
      </c>
      <c r="C116" s="1">
        <v>10111.200000000001</v>
      </c>
      <c r="D116" s="1">
        <v>9845.0499999999993</v>
      </c>
      <c r="E116" s="1">
        <v>10091.65</v>
      </c>
      <c r="F116" s="1">
        <v>622895963</v>
      </c>
      <c r="G116" s="1">
        <v>28594.32</v>
      </c>
      <c r="H116" s="1" t="str">
        <f>TEXT(NiftyData[[#This Row],[Date]], "yyyy")</f>
        <v>2020</v>
      </c>
      <c r="I116" s="1" t="str">
        <f>TEXT(NiftyData[[#This Row],[Date]], "mmm")</f>
        <v>Jun</v>
      </c>
      <c r="J116" s="1" t="str">
        <f>TEXT(NiftyData[[#This Row],[Date]], "ddd")</f>
        <v>Thu</v>
      </c>
      <c r="K116" s="1" t="str">
        <f>TEXT(NiftyData[[#This Row],[Date]], "mmm-yyyy")</f>
        <v>Jun-2020</v>
      </c>
      <c r="L116" s="1" t="str">
        <f>IF(NiftyData[[#This Row],[Day]]="Thu", "Expiry", "")</f>
        <v>Expiry</v>
      </c>
      <c r="M116" s="1">
        <f>NiftyData[[#This Row],[Close]]-NiftyData[[#This Row],[Open]]</f>
        <v>228.39999999999964</v>
      </c>
      <c r="N116" s="4">
        <f>NiftyData[[#This Row],[Intraday Change]]/NiftyData[[#This Row],[Open]]</f>
        <v>2.315666742706508E-2</v>
      </c>
      <c r="O116" s="4">
        <f>_xlfn.CEILING.MATH(ABS(NiftyData[[#This Row],[Intraday Change %]]), 0.01)</f>
        <v>0.03</v>
      </c>
      <c r="P116" s="6">
        <f>NiftyData[[#This Row],[Close]]-E117</f>
        <v>210.5</v>
      </c>
      <c r="Q116" s="4">
        <f>NiftyData[[#This Row],[DayChange]]/E117</f>
        <v>2.1303188394063446E-2</v>
      </c>
      <c r="R116" s="7">
        <f>_xlfn.CEILING.MATH(ABS(NiftyData[[#This Row],[DayChange %]]), 0.01)</f>
        <v>0.03</v>
      </c>
    </row>
    <row r="117" spans="1:18" x14ac:dyDescent="0.2">
      <c r="A117" s="2">
        <v>43999</v>
      </c>
      <c r="B117" s="1">
        <v>9876.7000000000007</v>
      </c>
      <c r="C117" s="1">
        <v>10003.6</v>
      </c>
      <c r="D117" s="1">
        <v>9833.7999999999993</v>
      </c>
      <c r="E117" s="1">
        <v>9881.15</v>
      </c>
      <c r="F117" s="1">
        <v>685418390</v>
      </c>
      <c r="G117" s="1">
        <v>30700.69</v>
      </c>
      <c r="H117" s="1" t="str">
        <f>TEXT(NiftyData[[#This Row],[Date]], "yyyy")</f>
        <v>2020</v>
      </c>
      <c r="I117" s="1" t="str">
        <f>TEXT(NiftyData[[#This Row],[Date]], "mmm")</f>
        <v>Jun</v>
      </c>
      <c r="J117" s="1" t="str">
        <f>TEXT(NiftyData[[#This Row],[Date]], "ddd")</f>
        <v>Wed</v>
      </c>
      <c r="K117" s="1" t="str">
        <f>TEXT(NiftyData[[#This Row],[Date]], "mmm-yyyy")</f>
        <v>Jun-2020</v>
      </c>
      <c r="L117" s="1" t="str">
        <f>IF(NiftyData[[#This Row],[Day]]="Thu", "Expiry", "")</f>
        <v/>
      </c>
      <c r="M117" s="1">
        <f>NiftyData[[#This Row],[Close]]-NiftyData[[#This Row],[Open]]</f>
        <v>4.4499999999989086</v>
      </c>
      <c r="N117" s="4">
        <f>NiftyData[[#This Row],[Intraday Change]]/NiftyData[[#This Row],[Open]]</f>
        <v>4.5055534743374898E-4</v>
      </c>
      <c r="O117" s="4">
        <f>_xlfn.CEILING.MATH(ABS(NiftyData[[#This Row],[Intraday Change %]]), 0.01)</f>
        <v>0.01</v>
      </c>
      <c r="P117" s="6">
        <f>NiftyData[[#This Row],[Close]]-E118</f>
        <v>-32.850000000000364</v>
      </c>
      <c r="Q117" s="4">
        <f>NiftyData[[#This Row],[DayChange]]/E118</f>
        <v>-3.3134960661690906E-3</v>
      </c>
      <c r="R117" s="7">
        <f>_xlfn.CEILING.MATH(ABS(NiftyData[[#This Row],[DayChange %]]), 0.01)</f>
        <v>0.01</v>
      </c>
    </row>
    <row r="118" spans="1:18" x14ac:dyDescent="0.2">
      <c r="A118" s="2">
        <v>43998</v>
      </c>
      <c r="B118" s="1">
        <v>10014.799999999999</v>
      </c>
      <c r="C118" s="1">
        <v>10046.15</v>
      </c>
      <c r="D118" s="1">
        <v>9728.5</v>
      </c>
      <c r="E118" s="1">
        <v>9914</v>
      </c>
      <c r="F118" s="1">
        <v>899895044</v>
      </c>
      <c r="G118" s="1">
        <v>36257.89</v>
      </c>
      <c r="H118" s="1" t="str">
        <f>TEXT(NiftyData[[#This Row],[Date]], "yyyy")</f>
        <v>2020</v>
      </c>
      <c r="I118" s="1" t="str">
        <f>TEXT(NiftyData[[#This Row],[Date]], "mmm")</f>
        <v>Jun</v>
      </c>
      <c r="J118" s="1" t="str">
        <f>TEXT(NiftyData[[#This Row],[Date]], "ddd")</f>
        <v>Tue</v>
      </c>
      <c r="K118" s="1" t="str">
        <f>TEXT(NiftyData[[#This Row],[Date]], "mmm-yyyy")</f>
        <v>Jun-2020</v>
      </c>
      <c r="L118" s="1" t="str">
        <f>IF(NiftyData[[#This Row],[Day]]="Thu", "Expiry", "")</f>
        <v/>
      </c>
      <c r="M118" s="1">
        <f>NiftyData[[#This Row],[Close]]-NiftyData[[#This Row],[Open]]</f>
        <v>-100.79999999999927</v>
      </c>
      <c r="N118" s="4">
        <f>NiftyData[[#This Row],[Intraday Change]]/NiftyData[[#This Row],[Open]]</f>
        <v>-1.0065103646602956E-2</v>
      </c>
      <c r="O118" s="4">
        <f>_xlfn.CEILING.MATH(ABS(NiftyData[[#This Row],[Intraday Change %]]), 0.01)</f>
        <v>0.02</v>
      </c>
      <c r="P118" s="6">
        <f>NiftyData[[#This Row],[Close]]-E119</f>
        <v>100.29999999999927</v>
      </c>
      <c r="Q118" s="4">
        <f>NiftyData[[#This Row],[DayChange]]/E119</f>
        <v>1.022040616688907E-2</v>
      </c>
      <c r="R118" s="7">
        <f>_xlfn.CEILING.MATH(ABS(NiftyData[[#This Row],[DayChange %]]), 0.01)</f>
        <v>0.02</v>
      </c>
    </row>
    <row r="119" spans="1:18" x14ac:dyDescent="0.2">
      <c r="A119" s="2">
        <v>43997</v>
      </c>
      <c r="B119" s="1">
        <v>9919.35</v>
      </c>
      <c r="C119" s="1">
        <v>9943.35</v>
      </c>
      <c r="D119" s="1">
        <v>9726.35</v>
      </c>
      <c r="E119" s="1">
        <v>9813.7000000000007</v>
      </c>
      <c r="F119" s="1">
        <v>716053036</v>
      </c>
      <c r="G119" s="1">
        <v>31926.65</v>
      </c>
      <c r="H119" s="1" t="str">
        <f>TEXT(NiftyData[[#This Row],[Date]], "yyyy")</f>
        <v>2020</v>
      </c>
      <c r="I119" s="1" t="str">
        <f>TEXT(NiftyData[[#This Row],[Date]], "mmm")</f>
        <v>Jun</v>
      </c>
      <c r="J119" s="1" t="str">
        <f>TEXT(NiftyData[[#This Row],[Date]], "ddd")</f>
        <v>Mon</v>
      </c>
      <c r="K119" s="1" t="str">
        <f>TEXT(NiftyData[[#This Row],[Date]], "mmm-yyyy")</f>
        <v>Jun-2020</v>
      </c>
      <c r="L119" s="1" t="str">
        <f>IF(NiftyData[[#This Row],[Day]]="Thu", "Expiry", "")</f>
        <v/>
      </c>
      <c r="M119" s="1">
        <f>NiftyData[[#This Row],[Close]]-NiftyData[[#This Row],[Open]]</f>
        <v>-105.64999999999964</v>
      </c>
      <c r="N119" s="4">
        <f>NiftyData[[#This Row],[Intraday Change]]/NiftyData[[#This Row],[Open]]</f>
        <v>-1.0650899504503786E-2</v>
      </c>
      <c r="O119" s="4">
        <f>_xlfn.CEILING.MATH(ABS(NiftyData[[#This Row],[Intraday Change %]]), 0.01)</f>
        <v>0.02</v>
      </c>
      <c r="P119" s="6">
        <f>NiftyData[[#This Row],[Close]]-E120</f>
        <v>-159.19999999999891</v>
      </c>
      <c r="Q119" s="4">
        <f>NiftyData[[#This Row],[DayChange]]/E120</f>
        <v>-1.5963260435780859E-2</v>
      </c>
      <c r="R119" s="7">
        <f>_xlfn.CEILING.MATH(ABS(NiftyData[[#This Row],[DayChange %]]), 0.01)</f>
        <v>0.02</v>
      </c>
    </row>
    <row r="120" spans="1:18" x14ac:dyDescent="0.2">
      <c r="A120" s="2">
        <v>43994</v>
      </c>
      <c r="B120" s="1">
        <v>9544.9500000000007</v>
      </c>
      <c r="C120" s="1">
        <v>9996.0499999999993</v>
      </c>
      <c r="D120" s="1">
        <v>9544.35</v>
      </c>
      <c r="E120" s="1">
        <v>9972.9</v>
      </c>
      <c r="F120" s="1">
        <v>796306399</v>
      </c>
      <c r="G120" s="1">
        <v>36505.769999999997</v>
      </c>
      <c r="H120" s="1" t="str">
        <f>TEXT(NiftyData[[#This Row],[Date]], "yyyy")</f>
        <v>2020</v>
      </c>
      <c r="I120" s="1" t="str">
        <f>TEXT(NiftyData[[#This Row],[Date]], "mmm")</f>
        <v>Jun</v>
      </c>
      <c r="J120" s="1" t="str">
        <f>TEXT(NiftyData[[#This Row],[Date]], "ddd")</f>
        <v>Fri</v>
      </c>
      <c r="K120" s="1" t="str">
        <f>TEXT(NiftyData[[#This Row],[Date]], "mmm-yyyy")</f>
        <v>Jun-2020</v>
      </c>
      <c r="L120" s="1" t="str">
        <f>IF(NiftyData[[#This Row],[Day]]="Thu", "Expiry", "")</f>
        <v/>
      </c>
      <c r="M120" s="1">
        <f>NiftyData[[#This Row],[Close]]-NiftyData[[#This Row],[Open]]</f>
        <v>427.94999999999891</v>
      </c>
      <c r="N120" s="4">
        <f>NiftyData[[#This Row],[Intraday Change]]/NiftyData[[#This Row],[Open]]</f>
        <v>4.483522700485585E-2</v>
      </c>
      <c r="O120" s="4">
        <f>_xlfn.CEILING.MATH(ABS(NiftyData[[#This Row],[Intraday Change %]]), 0.01)</f>
        <v>0.05</v>
      </c>
      <c r="P120" s="6">
        <f>NiftyData[[#This Row],[Close]]-E121</f>
        <v>70.899999999999636</v>
      </c>
      <c r="Q120" s="4">
        <f>NiftyData[[#This Row],[DayChange]]/E121</f>
        <v>7.1601696626943682E-3</v>
      </c>
      <c r="R120" s="7">
        <f>_xlfn.CEILING.MATH(ABS(NiftyData[[#This Row],[DayChange %]]), 0.01)</f>
        <v>0.01</v>
      </c>
    </row>
    <row r="121" spans="1:18" x14ac:dyDescent="0.2">
      <c r="A121" s="2">
        <v>43993</v>
      </c>
      <c r="B121" s="1">
        <v>10094.1</v>
      </c>
      <c r="C121" s="1">
        <v>10112.049999999999</v>
      </c>
      <c r="D121" s="1">
        <v>9885.0499999999993</v>
      </c>
      <c r="E121" s="1">
        <v>9902</v>
      </c>
      <c r="F121" s="1">
        <v>715453486</v>
      </c>
      <c r="G121" s="1">
        <v>30813.85</v>
      </c>
      <c r="H121" s="1" t="str">
        <f>TEXT(NiftyData[[#This Row],[Date]], "yyyy")</f>
        <v>2020</v>
      </c>
      <c r="I121" s="1" t="str">
        <f>TEXT(NiftyData[[#This Row],[Date]], "mmm")</f>
        <v>Jun</v>
      </c>
      <c r="J121" s="1" t="str">
        <f>TEXT(NiftyData[[#This Row],[Date]], "ddd")</f>
        <v>Thu</v>
      </c>
      <c r="K121" s="1" t="str">
        <f>TEXT(NiftyData[[#This Row],[Date]], "mmm-yyyy")</f>
        <v>Jun-2020</v>
      </c>
      <c r="L121" s="1" t="str">
        <f>IF(NiftyData[[#This Row],[Day]]="Thu", "Expiry", "")</f>
        <v>Expiry</v>
      </c>
      <c r="M121" s="1">
        <f>NiftyData[[#This Row],[Close]]-NiftyData[[#This Row],[Open]]</f>
        <v>-192.10000000000036</v>
      </c>
      <c r="N121" s="4">
        <f>NiftyData[[#This Row],[Intraday Change]]/NiftyData[[#This Row],[Open]]</f>
        <v>-1.903091905172332E-2</v>
      </c>
      <c r="O121" s="4">
        <f>_xlfn.CEILING.MATH(ABS(NiftyData[[#This Row],[Intraday Change %]]), 0.01)</f>
        <v>0.02</v>
      </c>
      <c r="P121" s="6">
        <f>NiftyData[[#This Row],[Close]]-E122</f>
        <v>-214.14999999999964</v>
      </c>
      <c r="Q121" s="4">
        <f>NiftyData[[#This Row],[DayChange]]/E122</f>
        <v>-2.1169120663493489E-2</v>
      </c>
      <c r="R121" s="7">
        <f>_xlfn.CEILING.MATH(ABS(NiftyData[[#This Row],[DayChange %]]), 0.01)</f>
        <v>0.03</v>
      </c>
    </row>
    <row r="122" spans="1:18" x14ac:dyDescent="0.2">
      <c r="A122" s="2">
        <v>43992</v>
      </c>
      <c r="B122" s="1">
        <v>10072.6</v>
      </c>
      <c r="C122" s="1">
        <v>10148.75</v>
      </c>
      <c r="D122" s="1">
        <v>10036.85</v>
      </c>
      <c r="E122" s="1">
        <v>10116.15</v>
      </c>
      <c r="F122" s="1">
        <v>632383068</v>
      </c>
      <c r="G122" s="1">
        <v>28485.47</v>
      </c>
      <c r="H122" s="1" t="str">
        <f>TEXT(NiftyData[[#This Row],[Date]], "yyyy")</f>
        <v>2020</v>
      </c>
      <c r="I122" s="1" t="str">
        <f>TEXT(NiftyData[[#This Row],[Date]], "mmm")</f>
        <v>Jun</v>
      </c>
      <c r="J122" s="1" t="str">
        <f>TEXT(NiftyData[[#This Row],[Date]], "ddd")</f>
        <v>Wed</v>
      </c>
      <c r="K122" s="1" t="str">
        <f>TEXT(NiftyData[[#This Row],[Date]], "mmm-yyyy")</f>
        <v>Jun-2020</v>
      </c>
      <c r="L122" s="1" t="str">
        <f>IF(NiftyData[[#This Row],[Day]]="Thu", "Expiry", "")</f>
        <v/>
      </c>
      <c r="M122" s="1">
        <f>NiftyData[[#This Row],[Close]]-NiftyData[[#This Row],[Open]]</f>
        <v>43.549999999999272</v>
      </c>
      <c r="N122" s="4">
        <f>NiftyData[[#This Row],[Intraday Change]]/NiftyData[[#This Row],[Open]]</f>
        <v>4.3236105871373104E-3</v>
      </c>
      <c r="O122" s="4">
        <f>_xlfn.CEILING.MATH(ABS(NiftyData[[#This Row],[Intraday Change %]]), 0.01)</f>
        <v>0.01</v>
      </c>
      <c r="P122" s="6">
        <f>NiftyData[[#This Row],[Close]]-E123</f>
        <v>69.5</v>
      </c>
      <c r="Q122" s="4">
        <f>NiftyData[[#This Row],[DayChange]]/E123</f>
        <v>6.9177287951705298E-3</v>
      </c>
      <c r="R122" s="7">
        <f>_xlfn.CEILING.MATH(ABS(NiftyData[[#This Row],[DayChange %]]), 0.01)</f>
        <v>0.01</v>
      </c>
    </row>
    <row r="123" spans="1:18" x14ac:dyDescent="0.2">
      <c r="A123" s="2">
        <v>43991</v>
      </c>
      <c r="B123" s="1">
        <v>10181.15</v>
      </c>
      <c r="C123" s="1">
        <v>10291.15</v>
      </c>
      <c r="D123" s="1">
        <v>10021.450000000001</v>
      </c>
      <c r="E123" s="1">
        <v>10046.65</v>
      </c>
      <c r="F123" s="1">
        <v>754217460</v>
      </c>
      <c r="G123" s="1">
        <v>36201.050000000003</v>
      </c>
      <c r="H123" s="1" t="str">
        <f>TEXT(NiftyData[[#This Row],[Date]], "yyyy")</f>
        <v>2020</v>
      </c>
      <c r="I123" s="1" t="str">
        <f>TEXT(NiftyData[[#This Row],[Date]], "mmm")</f>
        <v>Jun</v>
      </c>
      <c r="J123" s="1" t="str">
        <f>TEXT(NiftyData[[#This Row],[Date]], "ddd")</f>
        <v>Tue</v>
      </c>
      <c r="K123" s="1" t="str">
        <f>TEXT(NiftyData[[#This Row],[Date]], "mmm-yyyy")</f>
        <v>Jun-2020</v>
      </c>
      <c r="L123" s="1" t="str">
        <f>IF(NiftyData[[#This Row],[Day]]="Thu", "Expiry", "")</f>
        <v/>
      </c>
      <c r="M123" s="1">
        <f>NiftyData[[#This Row],[Close]]-NiftyData[[#This Row],[Open]]</f>
        <v>-134.5</v>
      </c>
      <c r="N123" s="4">
        <f>NiftyData[[#This Row],[Intraday Change]]/NiftyData[[#This Row],[Open]]</f>
        <v>-1.3210688379996366E-2</v>
      </c>
      <c r="O123" s="4">
        <f>_xlfn.CEILING.MATH(ABS(NiftyData[[#This Row],[Intraday Change %]]), 0.01)</f>
        <v>0.02</v>
      </c>
      <c r="P123" s="6">
        <f>NiftyData[[#This Row],[Close]]-E124</f>
        <v>-120.80000000000109</v>
      </c>
      <c r="Q123" s="4">
        <f>NiftyData[[#This Row],[DayChange]]/E124</f>
        <v>-1.1881051787813176E-2</v>
      </c>
      <c r="R123" s="7">
        <f>_xlfn.CEILING.MATH(ABS(NiftyData[[#This Row],[DayChange %]]), 0.01)</f>
        <v>0.02</v>
      </c>
    </row>
    <row r="124" spans="1:18" x14ac:dyDescent="0.2">
      <c r="A124" s="2">
        <v>43990</v>
      </c>
      <c r="B124" s="1">
        <v>10326.75</v>
      </c>
      <c r="C124" s="1">
        <v>10328.5</v>
      </c>
      <c r="D124" s="1">
        <v>10120.25</v>
      </c>
      <c r="E124" s="1">
        <v>10167.450000000001</v>
      </c>
      <c r="F124" s="1">
        <v>936485541</v>
      </c>
      <c r="G124" s="1">
        <v>37819.06</v>
      </c>
      <c r="H124" s="1" t="str">
        <f>TEXT(NiftyData[[#This Row],[Date]], "yyyy")</f>
        <v>2020</v>
      </c>
      <c r="I124" s="1" t="str">
        <f>TEXT(NiftyData[[#This Row],[Date]], "mmm")</f>
        <v>Jun</v>
      </c>
      <c r="J124" s="1" t="str">
        <f>TEXT(NiftyData[[#This Row],[Date]], "ddd")</f>
        <v>Mon</v>
      </c>
      <c r="K124" s="1" t="str">
        <f>TEXT(NiftyData[[#This Row],[Date]], "mmm-yyyy")</f>
        <v>Jun-2020</v>
      </c>
      <c r="L124" s="1" t="str">
        <f>IF(NiftyData[[#This Row],[Day]]="Thu", "Expiry", "")</f>
        <v/>
      </c>
      <c r="M124" s="1">
        <f>NiftyData[[#This Row],[Close]]-NiftyData[[#This Row],[Open]]</f>
        <v>-159.29999999999927</v>
      </c>
      <c r="N124" s="4">
        <f>NiftyData[[#This Row],[Intraday Change]]/NiftyData[[#This Row],[Open]]</f>
        <v>-1.5425956859612101E-2</v>
      </c>
      <c r="O124" s="4">
        <f>_xlfn.CEILING.MATH(ABS(NiftyData[[#This Row],[Intraday Change %]]), 0.01)</f>
        <v>0.02</v>
      </c>
      <c r="P124" s="6">
        <f>NiftyData[[#This Row],[Close]]-E125</f>
        <v>25.300000000001091</v>
      </c>
      <c r="Q124" s="4">
        <f>NiftyData[[#This Row],[DayChange]]/E125</f>
        <v>2.4945401123037119E-3</v>
      </c>
      <c r="R124" s="7">
        <f>_xlfn.CEILING.MATH(ABS(NiftyData[[#This Row],[DayChange %]]), 0.01)</f>
        <v>0.01</v>
      </c>
    </row>
    <row r="125" spans="1:18" x14ac:dyDescent="0.2">
      <c r="A125" s="2">
        <v>43987</v>
      </c>
      <c r="B125" s="1">
        <v>10093.799999999999</v>
      </c>
      <c r="C125" s="1">
        <v>10177.799999999999</v>
      </c>
      <c r="D125" s="1">
        <v>10040.75</v>
      </c>
      <c r="E125" s="1">
        <v>10142.15</v>
      </c>
      <c r="F125" s="1">
        <v>987122302</v>
      </c>
      <c r="G125" s="1">
        <v>37824.629999999997</v>
      </c>
      <c r="H125" s="1" t="str">
        <f>TEXT(NiftyData[[#This Row],[Date]], "yyyy")</f>
        <v>2020</v>
      </c>
      <c r="I125" s="1" t="str">
        <f>TEXT(NiftyData[[#This Row],[Date]], "mmm")</f>
        <v>Jun</v>
      </c>
      <c r="J125" s="1" t="str">
        <f>TEXT(NiftyData[[#This Row],[Date]], "ddd")</f>
        <v>Fri</v>
      </c>
      <c r="K125" s="1" t="str">
        <f>TEXT(NiftyData[[#This Row],[Date]], "mmm-yyyy")</f>
        <v>Jun-2020</v>
      </c>
      <c r="L125" s="1" t="str">
        <f>IF(NiftyData[[#This Row],[Day]]="Thu", "Expiry", "")</f>
        <v/>
      </c>
      <c r="M125" s="1">
        <f>NiftyData[[#This Row],[Close]]-NiftyData[[#This Row],[Open]]</f>
        <v>48.350000000000364</v>
      </c>
      <c r="N125" s="4">
        <f>NiftyData[[#This Row],[Intraday Change]]/NiftyData[[#This Row],[Open]]</f>
        <v>4.7900691513602777E-3</v>
      </c>
      <c r="O125" s="4">
        <f>_xlfn.CEILING.MATH(ABS(NiftyData[[#This Row],[Intraday Change %]]), 0.01)</f>
        <v>0.01</v>
      </c>
      <c r="P125" s="6">
        <f>NiftyData[[#This Row],[Close]]-E126</f>
        <v>113.04999999999927</v>
      </c>
      <c r="Q125" s="4">
        <f>NiftyData[[#This Row],[DayChange]]/E126</f>
        <v>1.1272197904098998E-2</v>
      </c>
      <c r="R125" s="7">
        <f>_xlfn.CEILING.MATH(ABS(NiftyData[[#This Row],[DayChange %]]), 0.01)</f>
        <v>0.02</v>
      </c>
    </row>
    <row r="126" spans="1:18" x14ac:dyDescent="0.2">
      <c r="A126" s="2">
        <v>43986</v>
      </c>
      <c r="B126" s="1">
        <v>10054.25</v>
      </c>
      <c r="C126" s="1">
        <v>10123.85</v>
      </c>
      <c r="D126" s="1">
        <v>9944.25</v>
      </c>
      <c r="E126" s="1">
        <v>10029.1</v>
      </c>
      <c r="F126" s="1">
        <v>775106567</v>
      </c>
      <c r="G126" s="1">
        <v>36399.040000000001</v>
      </c>
      <c r="H126" s="1" t="str">
        <f>TEXT(NiftyData[[#This Row],[Date]], "yyyy")</f>
        <v>2020</v>
      </c>
      <c r="I126" s="1" t="str">
        <f>TEXT(NiftyData[[#This Row],[Date]], "mmm")</f>
        <v>Jun</v>
      </c>
      <c r="J126" s="1" t="str">
        <f>TEXT(NiftyData[[#This Row],[Date]], "ddd")</f>
        <v>Thu</v>
      </c>
      <c r="K126" s="1" t="str">
        <f>TEXT(NiftyData[[#This Row],[Date]], "mmm-yyyy")</f>
        <v>Jun-2020</v>
      </c>
      <c r="L126" s="1" t="str">
        <f>IF(NiftyData[[#This Row],[Day]]="Thu", "Expiry", "")</f>
        <v>Expiry</v>
      </c>
      <c r="M126" s="1">
        <f>NiftyData[[#This Row],[Close]]-NiftyData[[#This Row],[Open]]</f>
        <v>-25.149999999999636</v>
      </c>
      <c r="N126" s="4">
        <f>NiftyData[[#This Row],[Intraday Change]]/NiftyData[[#This Row],[Open]]</f>
        <v>-2.5014297436407127E-3</v>
      </c>
      <c r="O126" s="4">
        <f>_xlfn.CEILING.MATH(ABS(NiftyData[[#This Row],[Intraday Change %]]), 0.01)</f>
        <v>0.01</v>
      </c>
      <c r="P126" s="6">
        <f>NiftyData[[#This Row],[Close]]-E127</f>
        <v>-32.449999999998909</v>
      </c>
      <c r="Q126" s="4">
        <f>NiftyData[[#This Row],[DayChange]]/E127</f>
        <v>-3.2251492066330645E-3</v>
      </c>
      <c r="R126" s="7">
        <f>_xlfn.CEILING.MATH(ABS(NiftyData[[#This Row],[DayChange %]]), 0.01)</f>
        <v>0.01</v>
      </c>
    </row>
    <row r="127" spans="1:18" x14ac:dyDescent="0.2">
      <c r="A127" s="2">
        <v>43985</v>
      </c>
      <c r="B127" s="1">
        <v>10108.299999999999</v>
      </c>
      <c r="C127" s="1">
        <v>10176.200000000001</v>
      </c>
      <c r="D127" s="1">
        <v>10035.549999999999</v>
      </c>
      <c r="E127" s="1">
        <v>10061.549999999999</v>
      </c>
      <c r="F127" s="1">
        <v>794664422</v>
      </c>
      <c r="G127" s="1">
        <v>38343.61</v>
      </c>
      <c r="H127" s="1" t="str">
        <f>TEXT(NiftyData[[#This Row],[Date]], "yyyy")</f>
        <v>2020</v>
      </c>
      <c r="I127" s="1" t="str">
        <f>TEXT(NiftyData[[#This Row],[Date]], "mmm")</f>
        <v>Jun</v>
      </c>
      <c r="J127" s="1" t="str">
        <f>TEXT(NiftyData[[#This Row],[Date]], "ddd")</f>
        <v>Wed</v>
      </c>
      <c r="K127" s="1" t="str">
        <f>TEXT(NiftyData[[#This Row],[Date]], "mmm-yyyy")</f>
        <v>Jun-2020</v>
      </c>
      <c r="L127" s="1" t="str">
        <f>IF(NiftyData[[#This Row],[Day]]="Thu", "Expiry", "")</f>
        <v/>
      </c>
      <c r="M127" s="1">
        <f>NiftyData[[#This Row],[Close]]-NiftyData[[#This Row],[Open]]</f>
        <v>-46.75</v>
      </c>
      <c r="N127" s="4">
        <f>NiftyData[[#This Row],[Intraday Change]]/NiftyData[[#This Row],[Open]]</f>
        <v>-4.6249122008646367E-3</v>
      </c>
      <c r="O127" s="4">
        <f>_xlfn.CEILING.MATH(ABS(NiftyData[[#This Row],[Intraday Change %]]), 0.01)</f>
        <v>0.01</v>
      </c>
      <c r="P127" s="6">
        <f>NiftyData[[#This Row],[Close]]-E128</f>
        <v>82.449999999998909</v>
      </c>
      <c r="Q127" s="4">
        <f>NiftyData[[#This Row],[DayChange]]/E128</f>
        <v>8.2622681404133543E-3</v>
      </c>
      <c r="R127" s="7">
        <f>_xlfn.CEILING.MATH(ABS(NiftyData[[#This Row],[DayChange %]]), 0.01)</f>
        <v>0.01</v>
      </c>
    </row>
    <row r="128" spans="1:18" x14ac:dyDescent="0.2">
      <c r="A128" s="2">
        <v>43984</v>
      </c>
      <c r="B128" s="1">
        <v>9880.85</v>
      </c>
      <c r="C128" s="1">
        <v>9995.6</v>
      </c>
      <c r="D128" s="1">
        <v>9824.0499999999993</v>
      </c>
      <c r="E128" s="1">
        <v>9979.1</v>
      </c>
      <c r="F128" s="1">
        <v>770192848</v>
      </c>
      <c r="G128" s="1">
        <v>36723.11</v>
      </c>
      <c r="H128" s="1" t="str">
        <f>TEXT(NiftyData[[#This Row],[Date]], "yyyy")</f>
        <v>2020</v>
      </c>
      <c r="I128" s="1" t="str">
        <f>TEXT(NiftyData[[#This Row],[Date]], "mmm")</f>
        <v>Jun</v>
      </c>
      <c r="J128" s="1" t="str">
        <f>TEXT(NiftyData[[#This Row],[Date]], "ddd")</f>
        <v>Tue</v>
      </c>
      <c r="K128" s="1" t="str">
        <f>TEXT(NiftyData[[#This Row],[Date]], "mmm-yyyy")</f>
        <v>Jun-2020</v>
      </c>
      <c r="L128" s="1" t="str">
        <f>IF(NiftyData[[#This Row],[Day]]="Thu", "Expiry", "")</f>
        <v/>
      </c>
      <c r="M128" s="1">
        <f>NiftyData[[#This Row],[Close]]-NiftyData[[#This Row],[Open]]</f>
        <v>98.25</v>
      </c>
      <c r="N128" s="4">
        <f>NiftyData[[#This Row],[Intraday Change]]/NiftyData[[#This Row],[Open]]</f>
        <v>9.9434765227687898E-3</v>
      </c>
      <c r="O128" s="4">
        <f>_xlfn.CEILING.MATH(ABS(NiftyData[[#This Row],[Intraday Change %]]), 0.01)</f>
        <v>0.01</v>
      </c>
      <c r="P128" s="6">
        <f>NiftyData[[#This Row],[Close]]-E129</f>
        <v>152.95000000000073</v>
      </c>
      <c r="Q128" s="4">
        <f>NiftyData[[#This Row],[DayChange]]/E129</f>
        <v>1.5565608096762286E-2</v>
      </c>
      <c r="R128" s="7">
        <f>_xlfn.CEILING.MATH(ABS(NiftyData[[#This Row],[DayChange %]]), 0.01)</f>
        <v>0.02</v>
      </c>
    </row>
    <row r="129" spans="1:18" x14ac:dyDescent="0.2">
      <c r="A129" s="2">
        <v>43983</v>
      </c>
      <c r="B129" s="1">
        <v>9726.85</v>
      </c>
      <c r="C129" s="1">
        <v>9931.6</v>
      </c>
      <c r="D129" s="1">
        <v>9706.9500000000007</v>
      </c>
      <c r="E129" s="1">
        <v>9826.15</v>
      </c>
      <c r="F129" s="1">
        <v>794183122</v>
      </c>
      <c r="G129" s="1">
        <v>38096.92</v>
      </c>
      <c r="H129" s="1" t="str">
        <f>TEXT(NiftyData[[#This Row],[Date]], "yyyy")</f>
        <v>2020</v>
      </c>
      <c r="I129" s="1" t="str">
        <f>TEXT(NiftyData[[#This Row],[Date]], "mmm")</f>
        <v>Jun</v>
      </c>
      <c r="J129" s="1" t="str">
        <f>TEXT(NiftyData[[#This Row],[Date]], "ddd")</f>
        <v>Mon</v>
      </c>
      <c r="K129" s="1" t="str">
        <f>TEXT(NiftyData[[#This Row],[Date]], "mmm-yyyy")</f>
        <v>Jun-2020</v>
      </c>
      <c r="L129" s="1" t="str">
        <f>IF(NiftyData[[#This Row],[Day]]="Thu", "Expiry", "")</f>
        <v/>
      </c>
      <c r="M129" s="1">
        <f>NiftyData[[#This Row],[Close]]-NiftyData[[#This Row],[Open]]</f>
        <v>99.299999999999272</v>
      </c>
      <c r="N129" s="4">
        <f>NiftyData[[#This Row],[Intraday Change]]/NiftyData[[#This Row],[Open]]</f>
        <v>1.0208854870795711E-2</v>
      </c>
      <c r="O129" s="4">
        <f>_xlfn.CEILING.MATH(ABS(NiftyData[[#This Row],[Intraday Change %]]), 0.01)</f>
        <v>0.02</v>
      </c>
      <c r="P129" s="6">
        <f>NiftyData[[#This Row],[Close]]-E130</f>
        <v>245.85000000000036</v>
      </c>
      <c r="Q129" s="4">
        <f>NiftyData[[#This Row],[DayChange]]/E130</f>
        <v>2.5662035635627318E-2</v>
      </c>
      <c r="R129" s="7">
        <f>_xlfn.CEILING.MATH(ABS(NiftyData[[#This Row],[DayChange %]]), 0.01)</f>
        <v>0.03</v>
      </c>
    </row>
    <row r="130" spans="1:18" x14ac:dyDescent="0.2">
      <c r="A130" s="2">
        <v>43980</v>
      </c>
      <c r="B130" s="1">
        <v>9422.2000000000007</v>
      </c>
      <c r="C130" s="1">
        <v>9598.85</v>
      </c>
      <c r="D130" s="1">
        <v>9376.9</v>
      </c>
      <c r="E130" s="1">
        <v>9580.2999999999993</v>
      </c>
      <c r="F130" s="1">
        <v>967005438</v>
      </c>
      <c r="G130" s="1">
        <v>45006.25</v>
      </c>
      <c r="H130" s="1" t="str">
        <f>TEXT(NiftyData[[#This Row],[Date]], "yyyy")</f>
        <v>2020</v>
      </c>
      <c r="I130" s="1" t="str">
        <f>TEXT(NiftyData[[#This Row],[Date]], "mmm")</f>
        <v>May</v>
      </c>
      <c r="J130" s="1" t="str">
        <f>TEXT(NiftyData[[#This Row],[Date]], "ddd")</f>
        <v>Fri</v>
      </c>
      <c r="K130" s="1" t="str">
        <f>TEXT(NiftyData[[#This Row],[Date]], "mmm-yyyy")</f>
        <v>May-2020</v>
      </c>
      <c r="L130" s="1" t="str">
        <f>IF(NiftyData[[#This Row],[Day]]="Thu", "Expiry", "")</f>
        <v/>
      </c>
      <c r="M130" s="1">
        <f>NiftyData[[#This Row],[Close]]-NiftyData[[#This Row],[Open]]</f>
        <v>158.09999999999854</v>
      </c>
      <c r="N130" s="4">
        <f>NiftyData[[#This Row],[Intraday Change]]/NiftyData[[#This Row],[Open]]</f>
        <v>1.6779520706416605E-2</v>
      </c>
      <c r="O130" s="4">
        <f>_xlfn.CEILING.MATH(ABS(NiftyData[[#This Row],[Intraday Change %]]), 0.01)</f>
        <v>0.02</v>
      </c>
      <c r="P130" s="6">
        <f>NiftyData[[#This Row],[Close]]-E131</f>
        <v>90.199999999998909</v>
      </c>
      <c r="Q130" s="4">
        <f>NiftyData[[#This Row],[DayChange]]/E131</f>
        <v>9.5046416792234963E-3</v>
      </c>
      <c r="R130" s="7">
        <f>_xlfn.CEILING.MATH(ABS(NiftyData[[#This Row],[DayChange %]]), 0.01)</f>
        <v>0.01</v>
      </c>
    </row>
    <row r="131" spans="1:18" x14ac:dyDescent="0.2">
      <c r="A131" s="2">
        <v>43979</v>
      </c>
      <c r="B131" s="1">
        <v>9364.9500000000007</v>
      </c>
      <c r="C131" s="1">
        <v>9511.25</v>
      </c>
      <c r="D131" s="1">
        <v>9336.5</v>
      </c>
      <c r="E131" s="1">
        <v>9490.1</v>
      </c>
      <c r="F131" s="1">
        <v>837911425</v>
      </c>
      <c r="G131" s="1">
        <v>37761.910000000003</v>
      </c>
      <c r="H131" s="1" t="str">
        <f>TEXT(NiftyData[[#This Row],[Date]], "yyyy")</f>
        <v>2020</v>
      </c>
      <c r="I131" s="1" t="str">
        <f>TEXT(NiftyData[[#This Row],[Date]], "mmm")</f>
        <v>May</v>
      </c>
      <c r="J131" s="1" t="str">
        <f>TEXT(NiftyData[[#This Row],[Date]], "ddd")</f>
        <v>Thu</v>
      </c>
      <c r="K131" s="1" t="str">
        <f>TEXT(NiftyData[[#This Row],[Date]], "mmm-yyyy")</f>
        <v>May-2020</v>
      </c>
      <c r="L131" s="1" t="str">
        <f>IF(NiftyData[[#This Row],[Day]]="Thu", "Expiry", "")</f>
        <v>Expiry</v>
      </c>
      <c r="M131" s="1">
        <f>NiftyData[[#This Row],[Close]]-NiftyData[[#This Row],[Open]]</f>
        <v>125.14999999999964</v>
      </c>
      <c r="N131" s="4">
        <f>NiftyData[[#This Row],[Intraday Change]]/NiftyData[[#This Row],[Open]]</f>
        <v>1.3363659175969933E-2</v>
      </c>
      <c r="O131" s="4">
        <f>_xlfn.CEILING.MATH(ABS(NiftyData[[#This Row],[Intraday Change %]]), 0.01)</f>
        <v>0.02</v>
      </c>
      <c r="P131" s="6">
        <f>NiftyData[[#This Row],[Close]]-E132</f>
        <v>175.14999999999964</v>
      </c>
      <c r="Q131" s="4">
        <f>NiftyData[[#This Row],[DayChange]]/E132</f>
        <v>1.8803106833638356E-2</v>
      </c>
      <c r="R131" s="7">
        <f>_xlfn.CEILING.MATH(ABS(NiftyData[[#This Row],[DayChange %]]), 0.01)</f>
        <v>0.02</v>
      </c>
    </row>
    <row r="132" spans="1:18" x14ac:dyDescent="0.2">
      <c r="A132" s="2">
        <v>43978</v>
      </c>
      <c r="B132" s="1">
        <v>9082.2000000000007</v>
      </c>
      <c r="C132" s="1">
        <v>9334</v>
      </c>
      <c r="D132" s="1">
        <v>9004.25</v>
      </c>
      <c r="E132" s="1">
        <v>9314.9500000000007</v>
      </c>
      <c r="F132" s="1">
        <v>763492487</v>
      </c>
      <c r="G132" s="1">
        <v>34603.879999999997</v>
      </c>
      <c r="H132" s="1" t="str">
        <f>TEXT(NiftyData[[#This Row],[Date]], "yyyy")</f>
        <v>2020</v>
      </c>
      <c r="I132" s="1" t="str">
        <f>TEXT(NiftyData[[#This Row],[Date]], "mmm")</f>
        <v>May</v>
      </c>
      <c r="J132" s="1" t="str">
        <f>TEXT(NiftyData[[#This Row],[Date]], "ddd")</f>
        <v>Wed</v>
      </c>
      <c r="K132" s="1" t="str">
        <f>TEXT(NiftyData[[#This Row],[Date]], "mmm-yyyy")</f>
        <v>May-2020</v>
      </c>
      <c r="L132" s="1" t="str">
        <f>IF(NiftyData[[#This Row],[Day]]="Thu", "Expiry", "")</f>
        <v/>
      </c>
      <c r="M132" s="1">
        <f>NiftyData[[#This Row],[Close]]-NiftyData[[#This Row],[Open]]</f>
        <v>232.75</v>
      </c>
      <c r="N132" s="4">
        <f>NiftyData[[#This Row],[Intraday Change]]/NiftyData[[#This Row],[Open]]</f>
        <v>2.5627050714584571E-2</v>
      </c>
      <c r="O132" s="4">
        <f>_xlfn.CEILING.MATH(ABS(NiftyData[[#This Row],[Intraday Change %]]), 0.01)</f>
        <v>0.03</v>
      </c>
      <c r="P132" s="6">
        <f>NiftyData[[#This Row],[Close]]-E133</f>
        <v>285.90000000000146</v>
      </c>
      <c r="Q132" s="4">
        <f>NiftyData[[#This Row],[DayChange]]/E133</f>
        <v>3.1664460823674856E-2</v>
      </c>
      <c r="R132" s="7">
        <f>_xlfn.CEILING.MATH(ABS(NiftyData[[#This Row],[DayChange %]]), 0.01)</f>
        <v>0.04</v>
      </c>
    </row>
    <row r="133" spans="1:18" x14ac:dyDescent="0.2">
      <c r="A133" s="2">
        <v>43977</v>
      </c>
      <c r="B133" s="1">
        <v>9099.75</v>
      </c>
      <c r="C133" s="1">
        <v>9161.65</v>
      </c>
      <c r="D133" s="1">
        <v>8996.65</v>
      </c>
      <c r="E133" s="1">
        <v>9029.0499999999993</v>
      </c>
      <c r="F133" s="1">
        <v>654959960</v>
      </c>
      <c r="G133" s="1">
        <v>30871.59</v>
      </c>
      <c r="H133" s="1" t="str">
        <f>TEXT(NiftyData[[#This Row],[Date]], "yyyy")</f>
        <v>2020</v>
      </c>
      <c r="I133" s="1" t="str">
        <f>TEXT(NiftyData[[#This Row],[Date]], "mmm")</f>
        <v>May</v>
      </c>
      <c r="J133" s="1" t="str">
        <f>TEXT(NiftyData[[#This Row],[Date]], "ddd")</f>
        <v>Tue</v>
      </c>
      <c r="K133" s="1" t="str">
        <f>TEXT(NiftyData[[#This Row],[Date]], "mmm-yyyy")</f>
        <v>May-2020</v>
      </c>
      <c r="L133" s="1" t="str">
        <f>IF(NiftyData[[#This Row],[Day]]="Thu", "Expiry", "")</f>
        <v/>
      </c>
      <c r="M133" s="1">
        <f>NiftyData[[#This Row],[Close]]-NiftyData[[#This Row],[Open]]</f>
        <v>-70.700000000000728</v>
      </c>
      <c r="N133" s="4">
        <f>NiftyData[[#This Row],[Intraday Change]]/NiftyData[[#This Row],[Open]]</f>
        <v>-7.7694442155005058E-3</v>
      </c>
      <c r="O133" s="4">
        <f>_xlfn.CEILING.MATH(ABS(NiftyData[[#This Row],[Intraday Change %]]), 0.01)</f>
        <v>0.01</v>
      </c>
      <c r="P133" s="6">
        <f>NiftyData[[#This Row],[Close]]-E134</f>
        <v>-10.200000000000728</v>
      </c>
      <c r="Q133" s="4">
        <f>NiftyData[[#This Row],[DayChange]]/E134</f>
        <v>-1.1284122023398765E-3</v>
      </c>
      <c r="R133" s="7">
        <f>_xlfn.CEILING.MATH(ABS(NiftyData[[#This Row],[DayChange %]]), 0.01)</f>
        <v>0.01</v>
      </c>
    </row>
    <row r="134" spans="1:18" x14ac:dyDescent="0.2">
      <c r="A134" s="2">
        <v>43973</v>
      </c>
      <c r="B134" s="1">
        <v>9067.9</v>
      </c>
      <c r="C134" s="1">
        <v>9149.6</v>
      </c>
      <c r="D134" s="1">
        <v>8968.5499999999993</v>
      </c>
      <c r="E134" s="1">
        <v>9039.25</v>
      </c>
      <c r="F134" s="1">
        <v>675759336</v>
      </c>
      <c r="G134" s="1">
        <v>31625.47</v>
      </c>
      <c r="H134" s="1" t="str">
        <f>TEXT(NiftyData[[#This Row],[Date]], "yyyy")</f>
        <v>2020</v>
      </c>
      <c r="I134" s="1" t="str">
        <f>TEXT(NiftyData[[#This Row],[Date]], "mmm")</f>
        <v>May</v>
      </c>
      <c r="J134" s="1" t="str">
        <f>TEXT(NiftyData[[#This Row],[Date]], "ddd")</f>
        <v>Fri</v>
      </c>
      <c r="K134" s="1" t="str">
        <f>TEXT(NiftyData[[#This Row],[Date]], "mmm-yyyy")</f>
        <v>May-2020</v>
      </c>
      <c r="L134" s="1" t="str">
        <f>IF(NiftyData[[#This Row],[Day]]="Thu", "Expiry", "")</f>
        <v/>
      </c>
      <c r="M134" s="1">
        <f>NiftyData[[#This Row],[Close]]-NiftyData[[#This Row],[Open]]</f>
        <v>-28.649999999999636</v>
      </c>
      <c r="N134" s="4">
        <f>NiftyData[[#This Row],[Intraday Change]]/NiftyData[[#This Row],[Open]]</f>
        <v>-3.1594966861125109E-3</v>
      </c>
      <c r="O134" s="4">
        <f>_xlfn.CEILING.MATH(ABS(NiftyData[[#This Row],[Intraday Change %]]), 0.01)</f>
        <v>0.01</v>
      </c>
      <c r="P134" s="6">
        <f>NiftyData[[#This Row],[Close]]-E135</f>
        <v>-67</v>
      </c>
      <c r="Q134" s="4">
        <f>NiftyData[[#This Row],[DayChange]]/E135</f>
        <v>-7.3575840768702813E-3</v>
      </c>
      <c r="R134" s="7">
        <f>_xlfn.CEILING.MATH(ABS(NiftyData[[#This Row],[DayChange %]]), 0.01)</f>
        <v>0.01</v>
      </c>
    </row>
    <row r="135" spans="1:18" x14ac:dyDescent="0.2">
      <c r="A135" s="2">
        <v>43972</v>
      </c>
      <c r="B135" s="1">
        <v>9079.4500000000007</v>
      </c>
      <c r="C135" s="1">
        <v>9178.5499999999993</v>
      </c>
      <c r="D135" s="1">
        <v>9056.1</v>
      </c>
      <c r="E135" s="1">
        <v>9106.25</v>
      </c>
      <c r="F135" s="1">
        <v>631542699</v>
      </c>
      <c r="G135" s="1">
        <v>28303.51</v>
      </c>
      <c r="H135" s="1" t="str">
        <f>TEXT(NiftyData[[#This Row],[Date]], "yyyy")</f>
        <v>2020</v>
      </c>
      <c r="I135" s="1" t="str">
        <f>TEXT(NiftyData[[#This Row],[Date]], "mmm")</f>
        <v>May</v>
      </c>
      <c r="J135" s="1" t="str">
        <f>TEXT(NiftyData[[#This Row],[Date]], "ddd")</f>
        <v>Thu</v>
      </c>
      <c r="K135" s="1" t="str">
        <f>TEXT(NiftyData[[#This Row],[Date]], "mmm-yyyy")</f>
        <v>May-2020</v>
      </c>
      <c r="L135" s="1" t="str">
        <f>IF(NiftyData[[#This Row],[Day]]="Thu", "Expiry", "")</f>
        <v>Expiry</v>
      </c>
      <c r="M135" s="1">
        <f>NiftyData[[#This Row],[Close]]-NiftyData[[#This Row],[Open]]</f>
        <v>26.799999999999272</v>
      </c>
      <c r="N135" s="4">
        <f>NiftyData[[#This Row],[Intraday Change]]/NiftyData[[#This Row],[Open]]</f>
        <v>2.9517206438715196E-3</v>
      </c>
      <c r="O135" s="4">
        <f>_xlfn.CEILING.MATH(ABS(NiftyData[[#This Row],[Intraday Change %]]), 0.01)</f>
        <v>0.01</v>
      </c>
      <c r="P135" s="6">
        <f>NiftyData[[#This Row],[Close]]-E136</f>
        <v>39.700000000000728</v>
      </c>
      <c r="Q135" s="4">
        <f>NiftyData[[#This Row],[DayChange]]/E136</f>
        <v>4.3787328145767392E-3</v>
      </c>
      <c r="R135" s="7">
        <f>_xlfn.CEILING.MATH(ABS(NiftyData[[#This Row],[DayChange %]]), 0.01)</f>
        <v>0.01</v>
      </c>
    </row>
    <row r="136" spans="1:18" x14ac:dyDescent="0.2">
      <c r="A136" s="2">
        <v>43971</v>
      </c>
      <c r="B136" s="1">
        <v>8889.15</v>
      </c>
      <c r="C136" s="1">
        <v>9093.7999999999993</v>
      </c>
      <c r="D136" s="1">
        <v>8875.35</v>
      </c>
      <c r="E136" s="1">
        <v>9066.5499999999993</v>
      </c>
      <c r="F136" s="1">
        <v>622308140</v>
      </c>
      <c r="G136" s="1">
        <v>30721.99</v>
      </c>
      <c r="H136" s="1" t="str">
        <f>TEXT(NiftyData[[#This Row],[Date]], "yyyy")</f>
        <v>2020</v>
      </c>
      <c r="I136" s="1" t="str">
        <f>TEXT(NiftyData[[#This Row],[Date]], "mmm")</f>
        <v>May</v>
      </c>
      <c r="J136" s="1" t="str">
        <f>TEXT(NiftyData[[#This Row],[Date]], "ddd")</f>
        <v>Wed</v>
      </c>
      <c r="K136" s="1" t="str">
        <f>TEXT(NiftyData[[#This Row],[Date]], "mmm-yyyy")</f>
        <v>May-2020</v>
      </c>
      <c r="L136" s="1" t="str">
        <f>IF(NiftyData[[#This Row],[Day]]="Thu", "Expiry", "")</f>
        <v/>
      </c>
      <c r="M136" s="1">
        <f>NiftyData[[#This Row],[Close]]-NiftyData[[#This Row],[Open]]</f>
        <v>177.39999999999964</v>
      </c>
      <c r="N136" s="4">
        <f>NiftyData[[#This Row],[Intraday Change]]/NiftyData[[#This Row],[Open]]</f>
        <v>1.9956913765658092E-2</v>
      </c>
      <c r="O136" s="4">
        <f>_xlfn.CEILING.MATH(ABS(NiftyData[[#This Row],[Intraday Change %]]), 0.01)</f>
        <v>0.02</v>
      </c>
      <c r="P136" s="6">
        <f>NiftyData[[#This Row],[Close]]-E137</f>
        <v>187.44999999999891</v>
      </c>
      <c r="Q136" s="4">
        <f>NiftyData[[#This Row],[DayChange]]/E137</f>
        <v>2.111137390050781E-2</v>
      </c>
      <c r="R136" s="7">
        <f>_xlfn.CEILING.MATH(ABS(NiftyData[[#This Row],[DayChange %]]), 0.01)</f>
        <v>0.03</v>
      </c>
    </row>
    <row r="137" spans="1:18" x14ac:dyDescent="0.2">
      <c r="A137" s="2">
        <v>43970</v>
      </c>
      <c r="B137" s="1">
        <v>8961.7000000000007</v>
      </c>
      <c r="C137" s="1">
        <v>9030.35</v>
      </c>
      <c r="D137" s="1">
        <v>8855.2999999999993</v>
      </c>
      <c r="E137" s="1">
        <v>8879.1</v>
      </c>
      <c r="F137" s="1">
        <v>762152894</v>
      </c>
      <c r="G137" s="1">
        <v>32026.94</v>
      </c>
      <c r="H137" s="1" t="str">
        <f>TEXT(NiftyData[[#This Row],[Date]], "yyyy")</f>
        <v>2020</v>
      </c>
      <c r="I137" s="1" t="str">
        <f>TEXT(NiftyData[[#This Row],[Date]], "mmm")</f>
        <v>May</v>
      </c>
      <c r="J137" s="1" t="str">
        <f>TEXT(NiftyData[[#This Row],[Date]], "ddd")</f>
        <v>Tue</v>
      </c>
      <c r="K137" s="1" t="str">
        <f>TEXT(NiftyData[[#This Row],[Date]], "mmm-yyyy")</f>
        <v>May-2020</v>
      </c>
      <c r="L137" s="1" t="str">
        <f>IF(NiftyData[[#This Row],[Day]]="Thu", "Expiry", "")</f>
        <v/>
      </c>
      <c r="M137" s="1">
        <f>NiftyData[[#This Row],[Close]]-NiftyData[[#This Row],[Open]]</f>
        <v>-82.600000000000364</v>
      </c>
      <c r="N137" s="4">
        <f>NiftyData[[#This Row],[Intraday Change]]/NiftyData[[#This Row],[Open]]</f>
        <v>-9.2170012386043228E-3</v>
      </c>
      <c r="O137" s="4">
        <f>_xlfn.CEILING.MATH(ABS(NiftyData[[#This Row],[Intraday Change %]]), 0.01)</f>
        <v>0.01</v>
      </c>
      <c r="P137" s="6">
        <f>NiftyData[[#This Row],[Close]]-E138</f>
        <v>55.850000000000364</v>
      </c>
      <c r="Q137" s="4">
        <f>NiftyData[[#This Row],[DayChange]]/E138</f>
        <v>6.3298671124586026E-3</v>
      </c>
      <c r="R137" s="7">
        <f>_xlfn.CEILING.MATH(ABS(NiftyData[[#This Row],[DayChange %]]), 0.01)</f>
        <v>0.01</v>
      </c>
    </row>
    <row r="138" spans="1:18" x14ac:dyDescent="0.2">
      <c r="A138" s="2">
        <v>43969</v>
      </c>
      <c r="B138" s="1">
        <v>9158.2999999999993</v>
      </c>
      <c r="C138" s="1">
        <v>9158.2999999999993</v>
      </c>
      <c r="D138" s="1">
        <v>8806.75</v>
      </c>
      <c r="E138" s="1">
        <v>8823.25</v>
      </c>
      <c r="F138" s="1">
        <v>772983297</v>
      </c>
      <c r="G138" s="1">
        <v>33347.46</v>
      </c>
      <c r="H138" s="1" t="str">
        <f>TEXT(NiftyData[[#This Row],[Date]], "yyyy")</f>
        <v>2020</v>
      </c>
      <c r="I138" s="1" t="str">
        <f>TEXT(NiftyData[[#This Row],[Date]], "mmm")</f>
        <v>May</v>
      </c>
      <c r="J138" s="1" t="str">
        <f>TEXT(NiftyData[[#This Row],[Date]], "ddd")</f>
        <v>Mon</v>
      </c>
      <c r="K138" s="1" t="str">
        <f>TEXT(NiftyData[[#This Row],[Date]], "mmm-yyyy")</f>
        <v>May-2020</v>
      </c>
      <c r="L138" s="1" t="str">
        <f>IF(NiftyData[[#This Row],[Day]]="Thu", "Expiry", "")</f>
        <v/>
      </c>
      <c r="M138" s="1">
        <f>NiftyData[[#This Row],[Close]]-NiftyData[[#This Row],[Open]]</f>
        <v>-335.04999999999927</v>
      </c>
      <c r="N138" s="4">
        <f>NiftyData[[#This Row],[Intraday Change]]/NiftyData[[#This Row],[Open]]</f>
        <v>-3.6584300579801853E-2</v>
      </c>
      <c r="O138" s="4">
        <f>_xlfn.CEILING.MATH(ABS(NiftyData[[#This Row],[Intraday Change %]]), 0.01)</f>
        <v>0.04</v>
      </c>
      <c r="P138" s="6">
        <f>NiftyData[[#This Row],[Close]]-E139</f>
        <v>-313.60000000000036</v>
      </c>
      <c r="Q138" s="4">
        <f>NiftyData[[#This Row],[DayChange]]/E139</f>
        <v>-3.4322550988579253E-2</v>
      </c>
      <c r="R138" s="7">
        <f>_xlfn.CEILING.MATH(ABS(NiftyData[[#This Row],[DayChange %]]), 0.01)</f>
        <v>0.04</v>
      </c>
    </row>
    <row r="139" spans="1:18" x14ac:dyDescent="0.2">
      <c r="A139" s="2">
        <v>43966</v>
      </c>
      <c r="B139" s="1">
        <v>9182.4</v>
      </c>
      <c r="C139" s="1">
        <v>9182.4</v>
      </c>
      <c r="D139" s="1">
        <v>9050</v>
      </c>
      <c r="E139" s="1">
        <v>9136.85</v>
      </c>
      <c r="F139" s="1">
        <v>575857112</v>
      </c>
      <c r="G139" s="1">
        <v>25847.33</v>
      </c>
      <c r="H139" s="1" t="str">
        <f>TEXT(NiftyData[[#This Row],[Date]], "yyyy")</f>
        <v>2020</v>
      </c>
      <c r="I139" s="1" t="str">
        <f>TEXT(NiftyData[[#This Row],[Date]], "mmm")</f>
        <v>May</v>
      </c>
      <c r="J139" s="1" t="str">
        <f>TEXT(NiftyData[[#This Row],[Date]], "ddd")</f>
        <v>Fri</v>
      </c>
      <c r="K139" s="1" t="str">
        <f>TEXT(NiftyData[[#This Row],[Date]], "mmm-yyyy")</f>
        <v>May-2020</v>
      </c>
      <c r="L139" s="1" t="str">
        <f>IF(NiftyData[[#This Row],[Day]]="Thu", "Expiry", "")</f>
        <v/>
      </c>
      <c r="M139" s="1">
        <f>NiftyData[[#This Row],[Close]]-NiftyData[[#This Row],[Open]]</f>
        <v>-45.549999999999272</v>
      </c>
      <c r="N139" s="4">
        <f>NiftyData[[#This Row],[Intraday Change]]/NiftyData[[#This Row],[Open]]</f>
        <v>-4.9605767555322439E-3</v>
      </c>
      <c r="O139" s="4">
        <f>_xlfn.CEILING.MATH(ABS(NiftyData[[#This Row],[Intraday Change %]]), 0.01)</f>
        <v>0.01</v>
      </c>
      <c r="P139" s="6">
        <f>NiftyData[[#This Row],[Close]]-E140</f>
        <v>-5.8999999999996362</v>
      </c>
      <c r="Q139" s="4">
        <f>NiftyData[[#This Row],[DayChange]]/E140</f>
        <v>-6.4532006234444082E-4</v>
      </c>
      <c r="R139" s="7">
        <f>_xlfn.CEILING.MATH(ABS(NiftyData[[#This Row],[DayChange %]]), 0.01)</f>
        <v>0.01</v>
      </c>
    </row>
    <row r="140" spans="1:18" x14ac:dyDescent="0.2">
      <c r="A140" s="2">
        <v>43965</v>
      </c>
      <c r="B140" s="1">
        <v>9213.9500000000007</v>
      </c>
      <c r="C140" s="1">
        <v>9281.1</v>
      </c>
      <c r="D140" s="1">
        <v>9119.75</v>
      </c>
      <c r="E140" s="1">
        <v>9142.75</v>
      </c>
      <c r="F140" s="1">
        <v>602555564</v>
      </c>
      <c r="G140" s="1">
        <v>29541.59</v>
      </c>
      <c r="H140" s="1" t="str">
        <f>TEXT(NiftyData[[#This Row],[Date]], "yyyy")</f>
        <v>2020</v>
      </c>
      <c r="I140" s="1" t="str">
        <f>TEXT(NiftyData[[#This Row],[Date]], "mmm")</f>
        <v>May</v>
      </c>
      <c r="J140" s="1" t="str">
        <f>TEXT(NiftyData[[#This Row],[Date]], "ddd")</f>
        <v>Thu</v>
      </c>
      <c r="K140" s="1" t="str">
        <f>TEXT(NiftyData[[#This Row],[Date]], "mmm-yyyy")</f>
        <v>May-2020</v>
      </c>
      <c r="L140" s="1" t="str">
        <f>IF(NiftyData[[#This Row],[Day]]="Thu", "Expiry", "")</f>
        <v>Expiry</v>
      </c>
      <c r="M140" s="1">
        <f>NiftyData[[#This Row],[Close]]-NiftyData[[#This Row],[Open]]</f>
        <v>-71.200000000000728</v>
      </c>
      <c r="N140" s="4">
        <f>NiftyData[[#This Row],[Intraday Change]]/NiftyData[[#This Row],[Open]]</f>
        <v>-7.7274133243615088E-3</v>
      </c>
      <c r="O140" s="4">
        <f>_xlfn.CEILING.MATH(ABS(NiftyData[[#This Row],[Intraday Change %]]), 0.01)</f>
        <v>0.01</v>
      </c>
      <c r="P140" s="6">
        <f>NiftyData[[#This Row],[Close]]-E141</f>
        <v>-240.79999999999927</v>
      </c>
      <c r="Q140" s="4">
        <f>NiftyData[[#This Row],[DayChange]]/E141</f>
        <v>-2.5661929653489277E-2</v>
      </c>
      <c r="R140" s="7">
        <f>_xlfn.CEILING.MATH(ABS(NiftyData[[#This Row],[DayChange %]]), 0.01)</f>
        <v>0.03</v>
      </c>
    </row>
    <row r="141" spans="1:18" x14ac:dyDescent="0.2">
      <c r="A141" s="2">
        <v>43964</v>
      </c>
      <c r="B141" s="1">
        <v>9584.2000000000007</v>
      </c>
      <c r="C141" s="1">
        <v>9584.5</v>
      </c>
      <c r="D141" s="1">
        <v>9351.1</v>
      </c>
      <c r="E141" s="1">
        <v>9383.5499999999993</v>
      </c>
      <c r="F141" s="1">
        <v>846395245</v>
      </c>
      <c r="G141" s="1">
        <v>36488.9</v>
      </c>
      <c r="H141" s="1" t="str">
        <f>TEXT(NiftyData[[#This Row],[Date]], "yyyy")</f>
        <v>2020</v>
      </c>
      <c r="I141" s="1" t="str">
        <f>TEXT(NiftyData[[#This Row],[Date]], "mmm")</f>
        <v>May</v>
      </c>
      <c r="J141" s="1" t="str">
        <f>TEXT(NiftyData[[#This Row],[Date]], "ddd")</f>
        <v>Wed</v>
      </c>
      <c r="K141" s="1" t="str">
        <f>TEXT(NiftyData[[#This Row],[Date]], "mmm-yyyy")</f>
        <v>May-2020</v>
      </c>
      <c r="L141" s="1" t="str">
        <f>IF(NiftyData[[#This Row],[Day]]="Thu", "Expiry", "")</f>
        <v/>
      </c>
      <c r="M141" s="1">
        <f>NiftyData[[#This Row],[Close]]-NiftyData[[#This Row],[Open]]</f>
        <v>-200.65000000000146</v>
      </c>
      <c r="N141" s="4">
        <f>NiftyData[[#This Row],[Intraday Change]]/NiftyData[[#This Row],[Open]]</f>
        <v>-2.0935498007136896E-2</v>
      </c>
      <c r="O141" s="4">
        <f>_xlfn.CEILING.MATH(ABS(NiftyData[[#This Row],[Intraday Change %]]), 0.01)</f>
        <v>0.03</v>
      </c>
      <c r="P141" s="6">
        <f>NiftyData[[#This Row],[Close]]-E142</f>
        <v>187</v>
      </c>
      <c r="Q141" s="4">
        <f>NiftyData[[#This Row],[DayChange]]/E142</f>
        <v>2.03337120985587E-2</v>
      </c>
      <c r="R141" s="7">
        <f>_xlfn.CEILING.MATH(ABS(NiftyData[[#This Row],[DayChange %]]), 0.01)</f>
        <v>0.03</v>
      </c>
    </row>
    <row r="142" spans="1:18" x14ac:dyDescent="0.2">
      <c r="A142" s="2">
        <v>43963</v>
      </c>
      <c r="B142" s="1">
        <v>9168.85</v>
      </c>
      <c r="C142" s="1">
        <v>9240.85</v>
      </c>
      <c r="D142" s="1">
        <v>9043.9500000000007</v>
      </c>
      <c r="E142" s="1">
        <v>9196.5499999999993</v>
      </c>
      <c r="F142" s="1">
        <v>805458787</v>
      </c>
      <c r="G142" s="1">
        <v>37706.269999999997</v>
      </c>
      <c r="H142" s="1" t="str">
        <f>TEXT(NiftyData[[#This Row],[Date]], "yyyy")</f>
        <v>2020</v>
      </c>
      <c r="I142" s="1" t="str">
        <f>TEXT(NiftyData[[#This Row],[Date]], "mmm")</f>
        <v>May</v>
      </c>
      <c r="J142" s="1" t="str">
        <f>TEXT(NiftyData[[#This Row],[Date]], "ddd")</f>
        <v>Tue</v>
      </c>
      <c r="K142" s="1" t="str">
        <f>TEXT(NiftyData[[#This Row],[Date]], "mmm-yyyy")</f>
        <v>May-2020</v>
      </c>
      <c r="L142" s="1" t="str">
        <f>IF(NiftyData[[#This Row],[Day]]="Thu", "Expiry", "")</f>
        <v/>
      </c>
      <c r="M142" s="1">
        <f>NiftyData[[#This Row],[Close]]-NiftyData[[#This Row],[Open]]</f>
        <v>27.699999999998909</v>
      </c>
      <c r="N142" s="4">
        <f>NiftyData[[#This Row],[Intraday Change]]/NiftyData[[#This Row],[Open]]</f>
        <v>3.0210986110579745E-3</v>
      </c>
      <c r="O142" s="4">
        <f>_xlfn.CEILING.MATH(ABS(NiftyData[[#This Row],[Intraday Change %]]), 0.01)</f>
        <v>0.01</v>
      </c>
      <c r="P142" s="6">
        <f>NiftyData[[#This Row],[Close]]-E143</f>
        <v>-42.650000000001455</v>
      </c>
      <c r="Q142" s="4">
        <f>NiftyData[[#This Row],[DayChange]]/E143</f>
        <v>-4.6162005368431741E-3</v>
      </c>
      <c r="R142" s="7">
        <f>_xlfn.CEILING.MATH(ABS(NiftyData[[#This Row],[DayChange %]]), 0.01)</f>
        <v>0.01</v>
      </c>
    </row>
    <row r="143" spans="1:18" x14ac:dyDescent="0.2">
      <c r="A143" s="2">
        <v>43962</v>
      </c>
      <c r="B143" s="1">
        <v>9348.15</v>
      </c>
      <c r="C143" s="1">
        <v>9439.9</v>
      </c>
      <c r="D143" s="1">
        <v>9219.9500000000007</v>
      </c>
      <c r="E143" s="1">
        <v>9239.2000000000007</v>
      </c>
      <c r="F143" s="1">
        <v>704647074</v>
      </c>
      <c r="G143" s="1">
        <v>31048.47</v>
      </c>
      <c r="H143" s="1" t="str">
        <f>TEXT(NiftyData[[#This Row],[Date]], "yyyy")</f>
        <v>2020</v>
      </c>
      <c r="I143" s="1" t="str">
        <f>TEXT(NiftyData[[#This Row],[Date]], "mmm")</f>
        <v>May</v>
      </c>
      <c r="J143" s="1" t="str">
        <f>TEXT(NiftyData[[#This Row],[Date]], "ddd")</f>
        <v>Mon</v>
      </c>
      <c r="K143" s="1" t="str">
        <f>TEXT(NiftyData[[#This Row],[Date]], "mmm-yyyy")</f>
        <v>May-2020</v>
      </c>
      <c r="L143" s="1" t="str">
        <f>IF(NiftyData[[#This Row],[Day]]="Thu", "Expiry", "")</f>
        <v/>
      </c>
      <c r="M143" s="1">
        <f>NiftyData[[#This Row],[Close]]-NiftyData[[#This Row],[Open]]</f>
        <v>-108.94999999999891</v>
      </c>
      <c r="N143" s="4">
        <f>NiftyData[[#This Row],[Intraday Change]]/NiftyData[[#This Row],[Open]]</f>
        <v>-1.165471242973197E-2</v>
      </c>
      <c r="O143" s="4">
        <f>_xlfn.CEILING.MATH(ABS(NiftyData[[#This Row],[Intraday Change %]]), 0.01)</f>
        <v>0.02</v>
      </c>
      <c r="P143" s="6">
        <f>NiftyData[[#This Row],[Close]]-E144</f>
        <v>-12.299999999999272</v>
      </c>
      <c r="Q143" s="4">
        <f>NiftyData[[#This Row],[DayChange]]/E144</f>
        <v>-1.329514132843244E-3</v>
      </c>
      <c r="R143" s="7">
        <f>_xlfn.CEILING.MATH(ABS(NiftyData[[#This Row],[DayChange %]]), 0.01)</f>
        <v>0.01</v>
      </c>
    </row>
    <row r="144" spans="1:18" x14ac:dyDescent="0.2">
      <c r="A144" s="2">
        <v>43959</v>
      </c>
      <c r="B144" s="1">
        <v>9376.9500000000007</v>
      </c>
      <c r="C144" s="1">
        <v>9382.65</v>
      </c>
      <c r="D144" s="1">
        <v>9238.2000000000007</v>
      </c>
      <c r="E144" s="1">
        <v>9251.5</v>
      </c>
      <c r="F144" s="1">
        <v>609053504</v>
      </c>
      <c r="G144" s="1">
        <v>30743.45</v>
      </c>
      <c r="H144" s="1" t="str">
        <f>TEXT(NiftyData[[#This Row],[Date]], "yyyy")</f>
        <v>2020</v>
      </c>
      <c r="I144" s="1" t="str">
        <f>TEXT(NiftyData[[#This Row],[Date]], "mmm")</f>
        <v>May</v>
      </c>
      <c r="J144" s="1" t="str">
        <f>TEXT(NiftyData[[#This Row],[Date]], "ddd")</f>
        <v>Fri</v>
      </c>
      <c r="K144" s="1" t="str">
        <f>TEXT(NiftyData[[#This Row],[Date]], "mmm-yyyy")</f>
        <v>May-2020</v>
      </c>
      <c r="L144" s="1" t="str">
        <f>IF(NiftyData[[#This Row],[Day]]="Thu", "Expiry", "")</f>
        <v/>
      </c>
      <c r="M144" s="1">
        <f>NiftyData[[#This Row],[Close]]-NiftyData[[#This Row],[Open]]</f>
        <v>-125.45000000000073</v>
      </c>
      <c r="N144" s="4">
        <f>NiftyData[[#This Row],[Intraday Change]]/NiftyData[[#This Row],[Open]]</f>
        <v>-1.3378550594809689E-2</v>
      </c>
      <c r="O144" s="4">
        <f>_xlfn.CEILING.MATH(ABS(NiftyData[[#This Row],[Intraday Change %]]), 0.01)</f>
        <v>0.02</v>
      </c>
      <c r="P144" s="6">
        <f>NiftyData[[#This Row],[Close]]-E145</f>
        <v>52.450000000000728</v>
      </c>
      <c r="Q144" s="4">
        <f>NiftyData[[#This Row],[DayChange]]/E145</f>
        <v>5.7016757165142852E-3</v>
      </c>
      <c r="R144" s="7">
        <f>_xlfn.CEILING.MATH(ABS(NiftyData[[#This Row],[DayChange %]]), 0.01)</f>
        <v>0.01</v>
      </c>
    </row>
    <row r="145" spans="1:18" x14ac:dyDescent="0.2">
      <c r="A145" s="2">
        <v>43958</v>
      </c>
      <c r="B145" s="1">
        <v>9234.0499999999993</v>
      </c>
      <c r="C145" s="1">
        <v>9277.85</v>
      </c>
      <c r="D145" s="1">
        <v>9175.9</v>
      </c>
      <c r="E145" s="1">
        <v>9199.0499999999993</v>
      </c>
      <c r="F145" s="1">
        <v>708740416</v>
      </c>
      <c r="G145" s="1">
        <v>59705.53</v>
      </c>
      <c r="H145" s="1" t="str">
        <f>TEXT(NiftyData[[#This Row],[Date]], "yyyy")</f>
        <v>2020</v>
      </c>
      <c r="I145" s="1" t="str">
        <f>TEXT(NiftyData[[#This Row],[Date]], "mmm")</f>
        <v>May</v>
      </c>
      <c r="J145" s="1" t="str">
        <f>TEXT(NiftyData[[#This Row],[Date]], "ddd")</f>
        <v>Thu</v>
      </c>
      <c r="K145" s="1" t="str">
        <f>TEXT(NiftyData[[#This Row],[Date]], "mmm-yyyy")</f>
        <v>May-2020</v>
      </c>
      <c r="L145" s="1" t="str">
        <f>IF(NiftyData[[#This Row],[Day]]="Thu", "Expiry", "")</f>
        <v>Expiry</v>
      </c>
      <c r="M145" s="1">
        <f>NiftyData[[#This Row],[Close]]-NiftyData[[#This Row],[Open]]</f>
        <v>-35</v>
      </c>
      <c r="N145" s="4">
        <f>NiftyData[[#This Row],[Intraday Change]]/NiftyData[[#This Row],[Open]]</f>
        <v>-3.7903195239358681E-3</v>
      </c>
      <c r="O145" s="4">
        <f>_xlfn.CEILING.MATH(ABS(NiftyData[[#This Row],[Intraday Change %]]), 0.01)</f>
        <v>0.01</v>
      </c>
      <c r="P145" s="6">
        <f>NiftyData[[#This Row],[Close]]-E146</f>
        <v>-71.850000000000364</v>
      </c>
      <c r="Q145" s="4">
        <f>NiftyData[[#This Row],[DayChange]]/E146</f>
        <v>-7.7500566288063047E-3</v>
      </c>
      <c r="R145" s="7">
        <f>_xlfn.CEILING.MATH(ABS(NiftyData[[#This Row],[DayChange %]]), 0.01)</f>
        <v>0.01</v>
      </c>
    </row>
    <row r="146" spans="1:18" x14ac:dyDescent="0.2">
      <c r="A146" s="2">
        <v>43957</v>
      </c>
      <c r="B146" s="1">
        <v>9226.7999999999993</v>
      </c>
      <c r="C146" s="1">
        <v>9346.9</v>
      </c>
      <c r="D146" s="1">
        <v>9116.5</v>
      </c>
      <c r="E146" s="1">
        <v>9270.9</v>
      </c>
      <c r="F146" s="1">
        <v>722185448</v>
      </c>
      <c r="G146" s="1">
        <v>30798.1</v>
      </c>
      <c r="H146" s="1" t="str">
        <f>TEXT(NiftyData[[#This Row],[Date]], "yyyy")</f>
        <v>2020</v>
      </c>
      <c r="I146" s="1" t="str">
        <f>TEXT(NiftyData[[#This Row],[Date]], "mmm")</f>
        <v>May</v>
      </c>
      <c r="J146" s="1" t="str">
        <f>TEXT(NiftyData[[#This Row],[Date]], "ddd")</f>
        <v>Wed</v>
      </c>
      <c r="K146" s="1" t="str">
        <f>TEXT(NiftyData[[#This Row],[Date]], "mmm-yyyy")</f>
        <v>May-2020</v>
      </c>
      <c r="L146" s="1" t="str">
        <f>IF(NiftyData[[#This Row],[Day]]="Thu", "Expiry", "")</f>
        <v/>
      </c>
      <c r="M146" s="1">
        <f>NiftyData[[#This Row],[Close]]-NiftyData[[#This Row],[Open]]</f>
        <v>44.100000000000364</v>
      </c>
      <c r="N146" s="4">
        <f>NiftyData[[#This Row],[Intraday Change]]/NiftyData[[#This Row],[Open]]</f>
        <v>4.7795552087397976E-3</v>
      </c>
      <c r="O146" s="4">
        <f>_xlfn.CEILING.MATH(ABS(NiftyData[[#This Row],[Intraday Change %]]), 0.01)</f>
        <v>0.01</v>
      </c>
      <c r="P146" s="6">
        <f>NiftyData[[#This Row],[Close]]-E147</f>
        <v>65.299999999999272</v>
      </c>
      <c r="Q146" s="4">
        <f>NiftyData[[#This Row],[DayChange]]/E147</f>
        <v>7.0935082992960013E-3</v>
      </c>
      <c r="R146" s="7">
        <f>_xlfn.CEILING.MATH(ABS(NiftyData[[#This Row],[DayChange %]]), 0.01)</f>
        <v>0.01</v>
      </c>
    </row>
    <row r="147" spans="1:18" x14ac:dyDescent="0.2">
      <c r="A147" s="2">
        <v>43956</v>
      </c>
      <c r="B147" s="1">
        <v>9429.4</v>
      </c>
      <c r="C147" s="1">
        <v>9450.9</v>
      </c>
      <c r="D147" s="1">
        <v>9190.75</v>
      </c>
      <c r="E147" s="1">
        <v>9205.6</v>
      </c>
      <c r="F147" s="1">
        <v>725196178</v>
      </c>
      <c r="G147" s="1">
        <v>29700.2</v>
      </c>
      <c r="H147" s="1" t="str">
        <f>TEXT(NiftyData[[#This Row],[Date]], "yyyy")</f>
        <v>2020</v>
      </c>
      <c r="I147" s="1" t="str">
        <f>TEXT(NiftyData[[#This Row],[Date]], "mmm")</f>
        <v>May</v>
      </c>
      <c r="J147" s="1" t="str">
        <f>TEXT(NiftyData[[#This Row],[Date]], "ddd")</f>
        <v>Tue</v>
      </c>
      <c r="K147" s="1" t="str">
        <f>TEXT(NiftyData[[#This Row],[Date]], "mmm-yyyy")</f>
        <v>May-2020</v>
      </c>
      <c r="L147" s="1" t="str">
        <f>IF(NiftyData[[#This Row],[Day]]="Thu", "Expiry", "")</f>
        <v/>
      </c>
      <c r="M147" s="1">
        <f>NiftyData[[#This Row],[Close]]-NiftyData[[#This Row],[Open]]</f>
        <v>-223.79999999999927</v>
      </c>
      <c r="N147" s="4">
        <f>NiftyData[[#This Row],[Intraday Change]]/NiftyData[[#This Row],[Open]]</f>
        <v>-2.3734277896790813E-2</v>
      </c>
      <c r="O147" s="4">
        <f>_xlfn.CEILING.MATH(ABS(NiftyData[[#This Row],[Intraday Change %]]), 0.01)</f>
        <v>0.03</v>
      </c>
      <c r="P147" s="6">
        <f>NiftyData[[#This Row],[Close]]-E148</f>
        <v>-87.899999999999636</v>
      </c>
      <c r="Q147" s="4">
        <f>NiftyData[[#This Row],[DayChange]]/E148</f>
        <v>-9.4582234895356585E-3</v>
      </c>
      <c r="R147" s="7">
        <f>_xlfn.CEILING.MATH(ABS(NiftyData[[#This Row],[DayChange %]]), 0.01)</f>
        <v>0.01</v>
      </c>
    </row>
    <row r="148" spans="1:18" x14ac:dyDescent="0.2">
      <c r="A148" s="2">
        <v>43955</v>
      </c>
      <c r="B148" s="1">
        <v>9533.5</v>
      </c>
      <c r="C148" s="1">
        <v>9533.5</v>
      </c>
      <c r="D148" s="1">
        <v>9266.9500000000007</v>
      </c>
      <c r="E148" s="1">
        <v>9293.5</v>
      </c>
      <c r="F148" s="1">
        <v>687487134</v>
      </c>
      <c r="G148" s="1">
        <v>29785.95</v>
      </c>
      <c r="H148" s="1" t="str">
        <f>TEXT(NiftyData[[#This Row],[Date]], "yyyy")</f>
        <v>2020</v>
      </c>
      <c r="I148" s="1" t="str">
        <f>TEXT(NiftyData[[#This Row],[Date]], "mmm")</f>
        <v>May</v>
      </c>
      <c r="J148" s="1" t="str">
        <f>TEXT(NiftyData[[#This Row],[Date]], "ddd")</f>
        <v>Mon</v>
      </c>
      <c r="K148" s="1" t="str">
        <f>TEXT(NiftyData[[#This Row],[Date]], "mmm-yyyy")</f>
        <v>May-2020</v>
      </c>
      <c r="L148" s="1" t="str">
        <f>IF(NiftyData[[#This Row],[Day]]="Thu", "Expiry", "")</f>
        <v/>
      </c>
      <c r="M148" s="1">
        <f>NiftyData[[#This Row],[Close]]-NiftyData[[#This Row],[Open]]</f>
        <v>-240</v>
      </c>
      <c r="N148" s="4">
        <f>NiftyData[[#This Row],[Intraday Change]]/NiftyData[[#This Row],[Open]]</f>
        <v>-2.5174385063198197E-2</v>
      </c>
      <c r="O148" s="4">
        <f>_xlfn.CEILING.MATH(ABS(NiftyData[[#This Row],[Intraday Change %]]), 0.01)</f>
        <v>0.03</v>
      </c>
      <c r="P148" s="6">
        <f>NiftyData[[#This Row],[Close]]-E149</f>
        <v>-566.39999999999964</v>
      </c>
      <c r="Q148" s="4">
        <f>NiftyData[[#This Row],[DayChange]]/E149</f>
        <v>-5.7444801671416509E-2</v>
      </c>
      <c r="R148" s="7">
        <f>_xlfn.CEILING.MATH(ABS(NiftyData[[#This Row],[DayChange %]]), 0.01)</f>
        <v>0.06</v>
      </c>
    </row>
    <row r="149" spans="1:18" x14ac:dyDescent="0.2">
      <c r="A149" s="2">
        <v>43951</v>
      </c>
      <c r="B149" s="1">
        <v>9753.5</v>
      </c>
      <c r="C149" s="1">
        <v>9889.0499999999993</v>
      </c>
      <c r="D149" s="1">
        <v>9731.5</v>
      </c>
      <c r="E149" s="1">
        <v>9859.9</v>
      </c>
      <c r="F149" s="1">
        <v>931173802</v>
      </c>
      <c r="G149" s="1">
        <v>39332.46</v>
      </c>
      <c r="H149" s="1" t="str">
        <f>TEXT(NiftyData[[#This Row],[Date]], "yyyy")</f>
        <v>2020</v>
      </c>
      <c r="I149" s="1" t="str">
        <f>TEXT(NiftyData[[#This Row],[Date]], "mmm")</f>
        <v>Apr</v>
      </c>
      <c r="J149" s="1" t="str">
        <f>TEXT(NiftyData[[#This Row],[Date]], "ddd")</f>
        <v>Thu</v>
      </c>
      <c r="K149" s="1" t="str">
        <f>TEXT(NiftyData[[#This Row],[Date]], "mmm-yyyy")</f>
        <v>Apr-2020</v>
      </c>
      <c r="L149" s="1" t="str">
        <f>IF(NiftyData[[#This Row],[Day]]="Thu", "Expiry", "")</f>
        <v>Expiry</v>
      </c>
      <c r="M149" s="1">
        <f>NiftyData[[#This Row],[Close]]-NiftyData[[#This Row],[Open]]</f>
        <v>106.39999999999964</v>
      </c>
      <c r="N149" s="4">
        <f>NiftyData[[#This Row],[Intraday Change]]/NiftyData[[#This Row],[Open]]</f>
        <v>1.0908904495821976E-2</v>
      </c>
      <c r="O149" s="4">
        <f>_xlfn.CEILING.MATH(ABS(NiftyData[[#This Row],[Intraday Change %]]), 0.01)</f>
        <v>0.02</v>
      </c>
      <c r="P149" s="6">
        <f>NiftyData[[#This Row],[Close]]-E150</f>
        <v>306.54999999999927</v>
      </c>
      <c r="Q149" s="4">
        <f>NiftyData[[#This Row],[DayChange]]/E150</f>
        <v>3.2088220362490566E-2</v>
      </c>
      <c r="R149" s="7">
        <f>_xlfn.CEILING.MATH(ABS(NiftyData[[#This Row],[DayChange %]]), 0.01)</f>
        <v>0.04</v>
      </c>
    </row>
    <row r="150" spans="1:18" x14ac:dyDescent="0.2">
      <c r="A150" s="2">
        <v>43950</v>
      </c>
      <c r="B150" s="1">
        <v>9408.6</v>
      </c>
      <c r="C150" s="1">
        <v>9599.85</v>
      </c>
      <c r="D150" s="1">
        <v>9392.35</v>
      </c>
      <c r="E150" s="1">
        <v>9553.35</v>
      </c>
      <c r="F150" s="1">
        <v>653026950</v>
      </c>
      <c r="G150" s="1">
        <v>31673.23</v>
      </c>
      <c r="H150" s="1" t="str">
        <f>TEXT(NiftyData[[#This Row],[Date]], "yyyy")</f>
        <v>2020</v>
      </c>
      <c r="I150" s="1" t="str">
        <f>TEXT(NiftyData[[#This Row],[Date]], "mmm")</f>
        <v>Apr</v>
      </c>
      <c r="J150" s="1" t="str">
        <f>TEXT(NiftyData[[#This Row],[Date]], "ddd")</f>
        <v>Wed</v>
      </c>
      <c r="K150" s="1" t="str">
        <f>TEXT(NiftyData[[#This Row],[Date]], "mmm-yyyy")</f>
        <v>Apr-2020</v>
      </c>
      <c r="L150" s="1" t="str">
        <f>IF(NiftyData[[#This Row],[Day]]="Thu", "Expiry", "")</f>
        <v/>
      </c>
      <c r="M150" s="1">
        <f>NiftyData[[#This Row],[Close]]-NiftyData[[#This Row],[Open]]</f>
        <v>144.75</v>
      </c>
      <c r="N150" s="4">
        <f>NiftyData[[#This Row],[Intraday Change]]/NiftyData[[#This Row],[Open]]</f>
        <v>1.5384860659396721E-2</v>
      </c>
      <c r="O150" s="4">
        <f>_xlfn.CEILING.MATH(ABS(NiftyData[[#This Row],[Intraday Change %]]), 0.01)</f>
        <v>0.02</v>
      </c>
      <c r="P150" s="6">
        <f>NiftyData[[#This Row],[Close]]-E151</f>
        <v>172.45000000000073</v>
      </c>
      <c r="Q150" s="4">
        <f>NiftyData[[#This Row],[DayChange]]/E151</f>
        <v>1.8383097570595652E-2</v>
      </c>
      <c r="R150" s="7">
        <f>_xlfn.CEILING.MATH(ABS(NiftyData[[#This Row],[DayChange %]]), 0.01)</f>
        <v>0.02</v>
      </c>
    </row>
    <row r="151" spans="1:18" x14ac:dyDescent="0.2">
      <c r="A151" s="2">
        <v>43949</v>
      </c>
      <c r="B151" s="1">
        <v>9389.7999999999993</v>
      </c>
      <c r="C151" s="1">
        <v>9404.4</v>
      </c>
      <c r="D151" s="1">
        <v>9260</v>
      </c>
      <c r="E151" s="1">
        <v>9380.9</v>
      </c>
      <c r="F151" s="1">
        <v>614548983</v>
      </c>
      <c r="G151" s="1">
        <v>30091.41</v>
      </c>
      <c r="H151" s="1" t="str">
        <f>TEXT(NiftyData[[#This Row],[Date]], "yyyy")</f>
        <v>2020</v>
      </c>
      <c r="I151" s="1" t="str">
        <f>TEXT(NiftyData[[#This Row],[Date]], "mmm")</f>
        <v>Apr</v>
      </c>
      <c r="J151" s="1" t="str">
        <f>TEXT(NiftyData[[#This Row],[Date]], "ddd")</f>
        <v>Tue</v>
      </c>
      <c r="K151" s="1" t="str">
        <f>TEXT(NiftyData[[#This Row],[Date]], "mmm-yyyy")</f>
        <v>Apr-2020</v>
      </c>
      <c r="L151" s="1" t="str">
        <f>IF(NiftyData[[#This Row],[Day]]="Thu", "Expiry", "")</f>
        <v/>
      </c>
      <c r="M151" s="1">
        <f>NiftyData[[#This Row],[Close]]-NiftyData[[#This Row],[Open]]</f>
        <v>-8.8999999999996362</v>
      </c>
      <c r="N151" s="4">
        <f>NiftyData[[#This Row],[Intraday Change]]/NiftyData[[#This Row],[Open]]</f>
        <v>-9.4783701463286088E-4</v>
      </c>
      <c r="O151" s="4">
        <f>_xlfn.CEILING.MATH(ABS(NiftyData[[#This Row],[Intraday Change %]]), 0.01)</f>
        <v>0.01</v>
      </c>
      <c r="P151" s="6">
        <f>NiftyData[[#This Row],[Close]]-E152</f>
        <v>98.600000000000364</v>
      </c>
      <c r="Q151" s="4">
        <f>NiftyData[[#This Row],[DayChange]]/E152</f>
        <v>1.0622367301207716E-2</v>
      </c>
      <c r="R151" s="7">
        <f>_xlfn.CEILING.MATH(ABS(NiftyData[[#This Row],[DayChange %]]), 0.01)</f>
        <v>0.02</v>
      </c>
    </row>
    <row r="152" spans="1:18" x14ac:dyDescent="0.2">
      <c r="A152" s="2">
        <v>43948</v>
      </c>
      <c r="B152" s="1">
        <v>9259.7000000000007</v>
      </c>
      <c r="C152" s="1">
        <v>9377.1</v>
      </c>
      <c r="D152" s="1">
        <v>9250.35</v>
      </c>
      <c r="E152" s="1">
        <v>9282.2999999999993</v>
      </c>
      <c r="F152" s="1">
        <v>512793298</v>
      </c>
      <c r="G152" s="1">
        <v>26696.54</v>
      </c>
      <c r="H152" s="1" t="str">
        <f>TEXT(NiftyData[[#This Row],[Date]], "yyyy")</f>
        <v>2020</v>
      </c>
      <c r="I152" s="1" t="str">
        <f>TEXT(NiftyData[[#This Row],[Date]], "mmm")</f>
        <v>Apr</v>
      </c>
      <c r="J152" s="1" t="str">
        <f>TEXT(NiftyData[[#This Row],[Date]], "ddd")</f>
        <v>Mon</v>
      </c>
      <c r="K152" s="1" t="str">
        <f>TEXT(NiftyData[[#This Row],[Date]], "mmm-yyyy")</f>
        <v>Apr-2020</v>
      </c>
      <c r="L152" s="1" t="str">
        <f>IF(NiftyData[[#This Row],[Day]]="Thu", "Expiry", "")</f>
        <v/>
      </c>
      <c r="M152" s="1">
        <f>NiftyData[[#This Row],[Close]]-NiftyData[[#This Row],[Open]]</f>
        <v>22.599999999998545</v>
      </c>
      <c r="N152" s="4">
        <f>NiftyData[[#This Row],[Intraday Change]]/NiftyData[[#This Row],[Open]]</f>
        <v>2.4406838234498464E-3</v>
      </c>
      <c r="O152" s="4">
        <f>_xlfn.CEILING.MATH(ABS(NiftyData[[#This Row],[Intraday Change %]]), 0.01)</f>
        <v>0.01</v>
      </c>
      <c r="P152" s="6">
        <f>NiftyData[[#This Row],[Close]]-E153</f>
        <v>127.89999999999964</v>
      </c>
      <c r="Q152" s="4">
        <f>NiftyData[[#This Row],[DayChange]]/E153</f>
        <v>1.3971423577733073E-2</v>
      </c>
      <c r="R152" s="7">
        <f>_xlfn.CEILING.MATH(ABS(NiftyData[[#This Row],[DayChange %]]), 0.01)</f>
        <v>0.02</v>
      </c>
    </row>
    <row r="153" spans="1:18" x14ac:dyDescent="0.2">
      <c r="A153" s="2">
        <v>43945</v>
      </c>
      <c r="B153" s="1">
        <v>9163.9</v>
      </c>
      <c r="C153" s="1">
        <v>9296.9</v>
      </c>
      <c r="D153" s="1">
        <v>9141.2999999999993</v>
      </c>
      <c r="E153" s="1">
        <v>9154.4</v>
      </c>
      <c r="F153" s="1">
        <v>659439249</v>
      </c>
      <c r="G153" s="1">
        <v>32859.050000000003</v>
      </c>
      <c r="H153" s="1" t="str">
        <f>TEXT(NiftyData[[#This Row],[Date]], "yyyy")</f>
        <v>2020</v>
      </c>
      <c r="I153" s="1" t="str">
        <f>TEXT(NiftyData[[#This Row],[Date]], "mmm")</f>
        <v>Apr</v>
      </c>
      <c r="J153" s="1" t="str">
        <f>TEXT(NiftyData[[#This Row],[Date]], "ddd")</f>
        <v>Fri</v>
      </c>
      <c r="K153" s="1" t="str">
        <f>TEXT(NiftyData[[#This Row],[Date]], "mmm-yyyy")</f>
        <v>Apr-2020</v>
      </c>
      <c r="L153" s="1" t="str">
        <f>IF(NiftyData[[#This Row],[Day]]="Thu", "Expiry", "")</f>
        <v/>
      </c>
      <c r="M153" s="1">
        <f>NiftyData[[#This Row],[Close]]-NiftyData[[#This Row],[Open]]</f>
        <v>-9.5</v>
      </c>
      <c r="N153" s="4">
        <f>NiftyData[[#This Row],[Intraday Change]]/NiftyData[[#This Row],[Open]]</f>
        <v>-1.0366765241873002E-3</v>
      </c>
      <c r="O153" s="4">
        <f>_xlfn.CEILING.MATH(ABS(NiftyData[[#This Row],[Intraday Change %]]), 0.01)</f>
        <v>0.01</v>
      </c>
      <c r="P153" s="6">
        <f>NiftyData[[#This Row],[Close]]-E154</f>
        <v>-159.5</v>
      </c>
      <c r="Q153" s="4">
        <f>NiftyData[[#This Row],[DayChange]]/E154</f>
        <v>-1.7124942290554977E-2</v>
      </c>
      <c r="R153" s="7">
        <f>_xlfn.CEILING.MATH(ABS(NiftyData[[#This Row],[DayChange %]]), 0.01)</f>
        <v>0.02</v>
      </c>
    </row>
    <row r="154" spans="1:18" x14ac:dyDescent="0.2">
      <c r="A154" s="2">
        <v>43944</v>
      </c>
      <c r="B154" s="1">
        <v>9232.35</v>
      </c>
      <c r="C154" s="1">
        <v>9343.6</v>
      </c>
      <c r="D154" s="1">
        <v>9170.15</v>
      </c>
      <c r="E154" s="1">
        <v>9313.9</v>
      </c>
      <c r="F154" s="1">
        <v>666650462</v>
      </c>
      <c r="G154" s="1">
        <v>30270.55</v>
      </c>
      <c r="H154" s="1" t="str">
        <f>TEXT(NiftyData[[#This Row],[Date]], "yyyy")</f>
        <v>2020</v>
      </c>
      <c r="I154" s="1" t="str">
        <f>TEXT(NiftyData[[#This Row],[Date]], "mmm")</f>
        <v>Apr</v>
      </c>
      <c r="J154" s="1" t="str">
        <f>TEXT(NiftyData[[#This Row],[Date]], "ddd")</f>
        <v>Thu</v>
      </c>
      <c r="K154" s="1" t="str">
        <f>TEXT(NiftyData[[#This Row],[Date]], "mmm-yyyy")</f>
        <v>Apr-2020</v>
      </c>
      <c r="L154" s="1" t="str">
        <f>IF(NiftyData[[#This Row],[Day]]="Thu", "Expiry", "")</f>
        <v>Expiry</v>
      </c>
      <c r="M154" s="1">
        <f>NiftyData[[#This Row],[Close]]-NiftyData[[#This Row],[Open]]</f>
        <v>81.549999999999272</v>
      </c>
      <c r="N154" s="4">
        <f>NiftyData[[#This Row],[Intraday Change]]/NiftyData[[#This Row],[Open]]</f>
        <v>8.8330706699810205E-3</v>
      </c>
      <c r="O154" s="4">
        <f>_xlfn.CEILING.MATH(ABS(NiftyData[[#This Row],[Intraday Change %]]), 0.01)</f>
        <v>0.01</v>
      </c>
      <c r="P154" s="6">
        <f>NiftyData[[#This Row],[Close]]-E155</f>
        <v>126.60000000000036</v>
      </c>
      <c r="Q154" s="4">
        <f>NiftyData[[#This Row],[DayChange]]/E155</f>
        <v>1.3779891807168631E-2</v>
      </c>
      <c r="R154" s="7">
        <f>_xlfn.CEILING.MATH(ABS(NiftyData[[#This Row],[DayChange %]]), 0.01)</f>
        <v>0.02</v>
      </c>
    </row>
    <row r="155" spans="1:18" x14ac:dyDescent="0.2">
      <c r="A155" s="2">
        <v>43943</v>
      </c>
      <c r="B155" s="1">
        <v>9026.75</v>
      </c>
      <c r="C155" s="1">
        <v>9209.75</v>
      </c>
      <c r="D155" s="1">
        <v>8946.25</v>
      </c>
      <c r="E155" s="1">
        <v>9187.2999999999993</v>
      </c>
      <c r="F155" s="1">
        <v>734383388</v>
      </c>
      <c r="G155" s="1">
        <v>33981.82</v>
      </c>
      <c r="H155" s="1" t="str">
        <f>TEXT(NiftyData[[#This Row],[Date]], "yyyy")</f>
        <v>2020</v>
      </c>
      <c r="I155" s="1" t="str">
        <f>TEXT(NiftyData[[#This Row],[Date]], "mmm")</f>
        <v>Apr</v>
      </c>
      <c r="J155" s="1" t="str">
        <f>TEXT(NiftyData[[#This Row],[Date]], "ddd")</f>
        <v>Wed</v>
      </c>
      <c r="K155" s="1" t="str">
        <f>TEXT(NiftyData[[#This Row],[Date]], "mmm-yyyy")</f>
        <v>Apr-2020</v>
      </c>
      <c r="L155" s="1" t="str">
        <f>IF(NiftyData[[#This Row],[Day]]="Thu", "Expiry", "")</f>
        <v/>
      </c>
      <c r="M155" s="1">
        <f>NiftyData[[#This Row],[Close]]-NiftyData[[#This Row],[Open]]</f>
        <v>160.54999999999927</v>
      </c>
      <c r="N155" s="4">
        <f>NiftyData[[#This Row],[Intraday Change]]/NiftyData[[#This Row],[Open]]</f>
        <v>1.778602487052364E-2</v>
      </c>
      <c r="O155" s="4">
        <f>_xlfn.CEILING.MATH(ABS(NiftyData[[#This Row],[Intraday Change %]]), 0.01)</f>
        <v>0.02</v>
      </c>
      <c r="P155" s="6">
        <f>NiftyData[[#This Row],[Close]]-E156</f>
        <v>205.84999999999854</v>
      </c>
      <c r="Q155" s="4">
        <f>NiftyData[[#This Row],[DayChange]]/E156</f>
        <v>2.2919461779556588E-2</v>
      </c>
      <c r="R155" s="7">
        <f>_xlfn.CEILING.MATH(ABS(NiftyData[[#This Row],[DayChange %]]), 0.01)</f>
        <v>0.03</v>
      </c>
    </row>
    <row r="156" spans="1:18" x14ac:dyDescent="0.2">
      <c r="A156" s="2">
        <v>43942</v>
      </c>
      <c r="B156" s="1">
        <v>9016.9500000000007</v>
      </c>
      <c r="C156" s="1">
        <v>9044.4</v>
      </c>
      <c r="D156" s="1">
        <v>8909.4</v>
      </c>
      <c r="E156" s="1">
        <v>8981.4500000000007</v>
      </c>
      <c r="F156" s="1">
        <v>655122903</v>
      </c>
      <c r="G156" s="1">
        <v>28273.89</v>
      </c>
      <c r="H156" s="1" t="str">
        <f>TEXT(NiftyData[[#This Row],[Date]], "yyyy")</f>
        <v>2020</v>
      </c>
      <c r="I156" s="1" t="str">
        <f>TEXT(NiftyData[[#This Row],[Date]], "mmm")</f>
        <v>Apr</v>
      </c>
      <c r="J156" s="1" t="str">
        <f>TEXT(NiftyData[[#This Row],[Date]], "ddd")</f>
        <v>Tue</v>
      </c>
      <c r="K156" s="1" t="str">
        <f>TEXT(NiftyData[[#This Row],[Date]], "mmm-yyyy")</f>
        <v>Apr-2020</v>
      </c>
      <c r="L156" s="1" t="str">
        <f>IF(NiftyData[[#This Row],[Day]]="Thu", "Expiry", "")</f>
        <v/>
      </c>
      <c r="M156" s="1">
        <f>NiftyData[[#This Row],[Close]]-NiftyData[[#This Row],[Open]]</f>
        <v>-35.5</v>
      </c>
      <c r="N156" s="4">
        <f>NiftyData[[#This Row],[Intraday Change]]/NiftyData[[#This Row],[Open]]</f>
        <v>-3.9370297051663809E-3</v>
      </c>
      <c r="O156" s="4">
        <f>_xlfn.CEILING.MATH(ABS(NiftyData[[#This Row],[Intraday Change %]]), 0.01)</f>
        <v>0.01</v>
      </c>
      <c r="P156" s="6">
        <f>NiftyData[[#This Row],[Close]]-E157</f>
        <v>-280.39999999999964</v>
      </c>
      <c r="Q156" s="4">
        <f>NiftyData[[#This Row],[DayChange]]/E157</f>
        <v>-3.0274729130789164E-2</v>
      </c>
      <c r="R156" s="7">
        <f>_xlfn.CEILING.MATH(ABS(NiftyData[[#This Row],[DayChange %]]), 0.01)</f>
        <v>0.04</v>
      </c>
    </row>
    <row r="157" spans="1:18" x14ac:dyDescent="0.2">
      <c r="A157" s="2">
        <v>43941</v>
      </c>
      <c r="B157" s="1">
        <v>9390.2000000000007</v>
      </c>
      <c r="C157" s="1">
        <v>9390.85</v>
      </c>
      <c r="D157" s="1">
        <v>9230.7999999999993</v>
      </c>
      <c r="E157" s="1">
        <v>9261.85</v>
      </c>
      <c r="F157" s="1">
        <v>726364699</v>
      </c>
      <c r="G157" s="1">
        <v>28620.91</v>
      </c>
      <c r="H157" s="1" t="str">
        <f>TEXT(NiftyData[[#This Row],[Date]], "yyyy")</f>
        <v>2020</v>
      </c>
      <c r="I157" s="1" t="str">
        <f>TEXT(NiftyData[[#This Row],[Date]], "mmm")</f>
        <v>Apr</v>
      </c>
      <c r="J157" s="1" t="str">
        <f>TEXT(NiftyData[[#This Row],[Date]], "ddd")</f>
        <v>Mon</v>
      </c>
      <c r="K157" s="1" t="str">
        <f>TEXT(NiftyData[[#This Row],[Date]], "mmm-yyyy")</f>
        <v>Apr-2020</v>
      </c>
      <c r="L157" s="1" t="str">
        <f>IF(NiftyData[[#This Row],[Day]]="Thu", "Expiry", "")</f>
        <v/>
      </c>
      <c r="M157" s="1">
        <f>NiftyData[[#This Row],[Close]]-NiftyData[[#This Row],[Open]]</f>
        <v>-128.35000000000036</v>
      </c>
      <c r="N157" s="4">
        <f>NiftyData[[#This Row],[Intraday Change]]/NiftyData[[#This Row],[Open]]</f>
        <v>-1.3668505463142463E-2</v>
      </c>
      <c r="O157" s="4">
        <f>_xlfn.CEILING.MATH(ABS(NiftyData[[#This Row],[Intraday Change %]]), 0.01)</f>
        <v>0.02</v>
      </c>
      <c r="P157" s="6">
        <f>NiftyData[[#This Row],[Close]]-E158</f>
        <v>-4.8999999999996362</v>
      </c>
      <c r="Q157" s="4">
        <f>NiftyData[[#This Row],[DayChange]]/E158</f>
        <v>-5.287722232713342E-4</v>
      </c>
      <c r="R157" s="7">
        <f>_xlfn.CEILING.MATH(ABS(NiftyData[[#This Row],[DayChange %]]), 0.01)</f>
        <v>0.01</v>
      </c>
    </row>
    <row r="158" spans="1:18" x14ac:dyDescent="0.2">
      <c r="A158" s="2">
        <v>43938</v>
      </c>
      <c r="B158" s="1">
        <v>9323.4500000000007</v>
      </c>
      <c r="C158" s="1">
        <v>9324</v>
      </c>
      <c r="D158" s="1">
        <v>9091.35</v>
      </c>
      <c r="E158" s="1">
        <v>9266.75</v>
      </c>
      <c r="F158" s="1">
        <v>684910520</v>
      </c>
      <c r="G158" s="1">
        <v>33334.730000000003</v>
      </c>
      <c r="H158" s="1" t="str">
        <f>TEXT(NiftyData[[#This Row],[Date]], "yyyy")</f>
        <v>2020</v>
      </c>
      <c r="I158" s="1" t="str">
        <f>TEXT(NiftyData[[#This Row],[Date]], "mmm")</f>
        <v>Apr</v>
      </c>
      <c r="J158" s="1" t="str">
        <f>TEXT(NiftyData[[#This Row],[Date]], "ddd")</f>
        <v>Fri</v>
      </c>
      <c r="K158" s="1" t="str">
        <f>TEXT(NiftyData[[#This Row],[Date]], "mmm-yyyy")</f>
        <v>Apr-2020</v>
      </c>
      <c r="L158" s="1" t="str">
        <f>IF(NiftyData[[#This Row],[Day]]="Thu", "Expiry", "")</f>
        <v/>
      </c>
      <c r="M158" s="1">
        <f>NiftyData[[#This Row],[Close]]-NiftyData[[#This Row],[Open]]</f>
        <v>-56.700000000000728</v>
      </c>
      <c r="N158" s="4">
        <f>NiftyData[[#This Row],[Intraday Change]]/NiftyData[[#This Row],[Open]]</f>
        <v>-6.0814398103707021E-3</v>
      </c>
      <c r="O158" s="4">
        <f>_xlfn.CEILING.MATH(ABS(NiftyData[[#This Row],[Intraday Change %]]), 0.01)</f>
        <v>0.01</v>
      </c>
      <c r="P158" s="6">
        <f>NiftyData[[#This Row],[Close]]-E159</f>
        <v>273.95000000000073</v>
      </c>
      <c r="Q158" s="4">
        <f>NiftyData[[#This Row],[DayChange]]/E159</f>
        <v>3.0463259496486161E-2</v>
      </c>
      <c r="R158" s="7">
        <f>_xlfn.CEILING.MATH(ABS(NiftyData[[#This Row],[DayChange %]]), 0.01)</f>
        <v>0.04</v>
      </c>
    </row>
    <row r="159" spans="1:18" x14ac:dyDescent="0.2">
      <c r="A159" s="2">
        <v>43937</v>
      </c>
      <c r="B159" s="1">
        <v>8851.25</v>
      </c>
      <c r="C159" s="1">
        <v>9053.75</v>
      </c>
      <c r="D159" s="1">
        <v>8821.9</v>
      </c>
      <c r="E159" s="1">
        <v>8992.7999999999993</v>
      </c>
      <c r="F159" s="1">
        <v>720116479</v>
      </c>
      <c r="G159" s="1">
        <v>31318.29</v>
      </c>
      <c r="H159" s="1" t="str">
        <f>TEXT(NiftyData[[#This Row],[Date]], "yyyy")</f>
        <v>2020</v>
      </c>
      <c r="I159" s="1" t="str">
        <f>TEXT(NiftyData[[#This Row],[Date]], "mmm")</f>
        <v>Apr</v>
      </c>
      <c r="J159" s="1" t="str">
        <f>TEXT(NiftyData[[#This Row],[Date]], "ddd")</f>
        <v>Thu</v>
      </c>
      <c r="K159" s="1" t="str">
        <f>TEXT(NiftyData[[#This Row],[Date]], "mmm-yyyy")</f>
        <v>Apr-2020</v>
      </c>
      <c r="L159" s="1" t="str">
        <f>IF(NiftyData[[#This Row],[Day]]="Thu", "Expiry", "")</f>
        <v>Expiry</v>
      </c>
      <c r="M159" s="1">
        <f>NiftyData[[#This Row],[Close]]-NiftyData[[#This Row],[Open]]</f>
        <v>141.54999999999927</v>
      </c>
      <c r="N159" s="4">
        <f>NiftyData[[#This Row],[Intraday Change]]/NiftyData[[#This Row],[Open]]</f>
        <v>1.5992091512498152E-2</v>
      </c>
      <c r="O159" s="4">
        <f>_xlfn.CEILING.MATH(ABS(NiftyData[[#This Row],[Intraday Change %]]), 0.01)</f>
        <v>0.02</v>
      </c>
      <c r="P159" s="6">
        <f>NiftyData[[#This Row],[Close]]-E160</f>
        <v>67.5</v>
      </c>
      <c r="Q159" s="4">
        <f>NiftyData[[#This Row],[DayChange]]/E160</f>
        <v>7.5627709992941421E-3</v>
      </c>
      <c r="R159" s="7">
        <f>_xlfn.CEILING.MATH(ABS(NiftyData[[#This Row],[DayChange %]]), 0.01)</f>
        <v>0.01</v>
      </c>
    </row>
    <row r="160" spans="1:18" x14ac:dyDescent="0.2">
      <c r="A160" s="2">
        <v>43936</v>
      </c>
      <c r="B160" s="1">
        <v>9196.4</v>
      </c>
      <c r="C160" s="1">
        <v>9261.2000000000007</v>
      </c>
      <c r="D160" s="1">
        <v>8874.1</v>
      </c>
      <c r="E160" s="1">
        <v>8925.2999999999993</v>
      </c>
      <c r="F160" s="1">
        <v>880159358</v>
      </c>
      <c r="G160" s="1">
        <v>41878.639999999999</v>
      </c>
      <c r="H160" s="1" t="str">
        <f>TEXT(NiftyData[[#This Row],[Date]], "yyyy")</f>
        <v>2020</v>
      </c>
      <c r="I160" s="1" t="str">
        <f>TEXT(NiftyData[[#This Row],[Date]], "mmm")</f>
        <v>Apr</v>
      </c>
      <c r="J160" s="1" t="str">
        <f>TEXT(NiftyData[[#This Row],[Date]], "ddd")</f>
        <v>Wed</v>
      </c>
      <c r="K160" s="1" t="str">
        <f>TEXT(NiftyData[[#This Row],[Date]], "mmm-yyyy")</f>
        <v>Apr-2020</v>
      </c>
      <c r="L160" s="1" t="str">
        <f>IF(NiftyData[[#This Row],[Day]]="Thu", "Expiry", "")</f>
        <v/>
      </c>
      <c r="M160" s="1">
        <f>NiftyData[[#This Row],[Close]]-NiftyData[[#This Row],[Open]]</f>
        <v>-271.10000000000036</v>
      </c>
      <c r="N160" s="4">
        <f>NiftyData[[#This Row],[Intraday Change]]/NiftyData[[#This Row],[Open]]</f>
        <v>-2.9478926536470832E-2</v>
      </c>
      <c r="O160" s="4">
        <f>_xlfn.CEILING.MATH(ABS(NiftyData[[#This Row],[Intraday Change %]]), 0.01)</f>
        <v>0.03</v>
      </c>
      <c r="P160" s="6">
        <f>NiftyData[[#This Row],[Close]]-E161</f>
        <v>-68.550000000001091</v>
      </c>
      <c r="Q160" s="4">
        <f>NiftyData[[#This Row],[DayChange]]/E161</f>
        <v>-7.6218749478811727E-3</v>
      </c>
      <c r="R160" s="7">
        <f>_xlfn.CEILING.MATH(ABS(NiftyData[[#This Row],[DayChange %]]), 0.01)</f>
        <v>0.01</v>
      </c>
    </row>
    <row r="161" spans="1:18" x14ac:dyDescent="0.2">
      <c r="A161" s="2">
        <v>43934</v>
      </c>
      <c r="B161" s="1">
        <v>9103.9500000000007</v>
      </c>
      <c r="C161" s="1">
        <v>9112.0499999999993</v>
      </c>
      <c r="D161" s="1">
        <v>8912.4</v>
      </c>
      <c r="E161" s="1">
        <v>8993.85</v>
      </c>
      <c r="F161" s="1">
        <v>644468815</v>
      </c>
      <c r="G161" s="1">
        <v>26749.06</v>
      </c>
      <c r="H161" s="1" t="str">
        <f>TEXT(NiftyData[[#This Row],[Date]], "yyyy")</f>
        <v>2020</v>
      </c>
      <c r="I161" s="1" t="str">
        <f>TEXT(NiftyData[[#This Row],[Date]], "mmm")</f>
        <v>Apr</v>
      </c>
      <c r="J161" s="1" t="str">
        <f>TEXT(NiftyData[[#This Row],[Date]], "ddd")</f>
        <v>Mon</v>
      </c>
      <c r="K161" s="1" t="str">
        <f>TEXT(NiftyData[[#This Row],[Date]], "mmm-yyyy")</f>
        <v>Apr-2020</v>
      </c>
      <c r="L161" s="1" t="str">
        <f>IF(NiftyData[[#This Row],[Day]]="Thu", "Expiry", "")</f>
        <v/>
      </c>
      <c r="M161" s="1">
        <f>NiftyData[[#This Row],[Close]]-NiftyData[[#This Row],[Open]]</f>
        <v>-110.10000000000036</v>
      </c>
      <c r="N161" s="4">
        <f>NiftyData[[#This Row],[Intraday Change]]/NiftyData[[#This Row],[Open]]</f>
        <v>-1.2093651656698505E-2</v>
      </c>
      <c r="O161" s="4">
        <f>_xlfn.CEILING.MATH(ABS(NiftyData[[#This Row],[Intraday Change %]]), 0.01)</f>
        <v>0.02</v>
      </c>
      <c r="P161" s="6">
        <f>NiftyData[[#This Row],[Close]]-E162</f>
        <v>-118.04999999999927</v>
      </c>
      <c r="Q161" s="4">
        <f>NiftyData[[#This Row],[DayChange]]/E162</f>
        <v>-1.295558555295814E-2</v>
      </c>
      <c r="R161" s="7">
        <f>_xlfn.CEILING.MATH(ABS(NiftyData[[#This Row],[DayChange %]]), 0.01)</f>
        <v>0.02</v>
      </c>
    </row>
    <row r="162" spans="1:18" x14ac:dyDescent="0.2">
      <c r="A162" s="2">
        <v>43930</v>
      </c>
      <c r="B162" s="1">
        <v>8973.0499999999993</v>
      </c>
      <c r="C162" s="1">
        <v>9128.35</v>
      </c>
      <c r="D162" s="1">
        <v>8904.5499999999993</v>
      </c>
      <c r="E162" s="1">
        <v>9111.9</v>
      </c>
      <c r="F162" s="1">
        <v>743036134</v>
      </c>
      <c r="G162" s="1">
        <v>32907.82</v>
      </c>
      <c r="H162" s="1" t="str">
        <f>TEXT(NiftyData[[#This Row],[Date]], "yyyy")</f>
        <v>2020</v>
      </c>
      <c r="I162" s="1" t="str">
        <f>TEXT(NiftyData[[#This Row],[Date]], "mmm")</f>
        <v>Apr</v>
      </c>
      <c r="J162" s="1" t="str">
        <f>TEXT(NiftyData[[#This Row],[Date]], "ddd")</f>
        <v>Thu</v>
      </c>
      <c r="K162" s="1" t="str">
        <f>TEXT(NiftyData[[#This Row],[Date]], "mmm-yyyy")</f>
        <v>Apr-2020</v>
      </c>
      <c r="L162" s="1" t="str">
        <f>IF(NiftyData[[#This Row],[Day]]="Thu", "Expiry", "")</f>
        <v>Expiry</v>
      </c>
      <c r="M162" s="1">
        <f>NiftyData[[#This Row],[Close]]-NiftyData[[#This Row],[Open]]</f>
        <v>138.85000000000036</v>
      </c>
      <c r="N162" s="4">
        <f>NiftyData[[#This Row],[Intraday Change]]/NiftyData[[#This Row],[Open]]</f>
        <v>1.5474114152935778E-2</v>
      </c>
      <c r="O162" s="4">
        <f>_xlfn.CEILING.MATH(ABS(NiftyData[[#This Row],[Intraday Change %]]), 0.01)</f>
        <v>0.02</v>
      </c>
      <c r="P162" s="6">
        <f>NiftyData[[#This Row],[Close]]-E163</f>
        <v>363.14999999999964</v>
      </c>
      <c r="Q162" s="4">
        <f>NiftyData[[#This Row],[DayChange]]/E163</f>
        <v>4.1508786969567037E-2</v>
      </c>
      <c r="R162" s="7">
        <f>_xlfn.CEILING.MATH(ABS(NiftyData[[#This Row],[DayChange %]]), 0.01)</f>
        <v>0.05</v>
      </c>
    </row>
    <row r="163" spans="1:18" x14ac:dyDescent="0.2">
      <c r="A163" s="2">
        <v>43929</v>
      </c>
      <c r="B163" s="1">
        <v>8688.9</v>
      </c>
      <c r="C163" s="1">
        <v>9131.7000000000007</v>
      </c>
      <c r="D163" s="1">
        <v>8653.9</v>
      </c>
      <c r="E163" s="1">
        <v>8748.75</v>
      </c>
      <c r="F163" s="1">
        <v>897562690</v>
      </c>
      <c r="G163" s="1">
        <v>37641.68</v>
      </c>
      <c r="H163" s="1" t="str">
        <f>TEXT(NiftyData[[#This Row],[Date]], "yyyy")</f>
        <v>2020</v>
      </c>
      <c r="I163" s="1" t="str">
        <f>TEXT(NiftyData[[#This Row],[Date]], "mmm")</f>
        <v>Apr</v>
      </c>
      <c r="J163" s="1" t="str">
        <f>TEXT(NiftyData[[#This Row],[Date]], "ddd")</f>
        <v>Wed</v>
      </c>
      <c r="K163" s="1" t="str">
        <f>TEXT(NiftyData[[#This Row],[Date]], "mmm-yyyy")</f>
        <v>Apr-2020</v>
      </c>
      <c r="L163" s="1" t="str">
        <f>IF(NiftyData[[#This Row],[Day]]="Thu", "Expiry", "")</f>
        <v/>
      </c>
      <c r="M163" s="1">
        <f>NiftyData[[#This Row],[Close]]-NiftyData[[#This Row],[Open]]</f>
        <v>59.850000000000364</v>
      </c>
      <c r="N163" s="4">
        <f>NiftyData[[#This Row],[Intraday Change]]/NiftyData[[#This Row],[Open]]</f>
        <v>6.8880986085695962E-3</v>
      </c>
      <c r="O163" s="4">
        <f>_xlfn.CEILING.MATH(ABS(NiftyData[[#This Row],[Intraday Change %]]), 0.01)</f>
        <v>0.01</v>
      </c>
      <c r="P163" s="6">
        <f>NiftyData[[#This Row],[Close]]-E164</f>
        <v>-43.450000000000728</v>
      </c>
      <c r="Q163" s="4">
        <f>NiftyData[[#This Row],[DayChange]]/E164</f>
        <v>-4.9418803029959192E-3</v>
      </c>
      <c r="R163" s="7">
        <f>_xlfn.CEILING.MATH(ABS(NiftyData[[#This Row],[DayChange %]]), 0.01)</f>
        <v>0.01</v>
      </c>
    </row>
    <row r="164" spans="1:18" x14ac:dyDescent="0.2">
      <c r="A164" s="2">
        <v>43928</v>
      </c>
      <c r="B164" s="1">
        <v>8446.2999999999993</v>
      </c>
      <c r="C164" s="1">
        <v>8819.4</v>
      </c>
      <c r="D164" s="1">
        <v>8360.9500000000007</v>
      </c>
      <c r="E164" s="1">
        <v>8792.2000000000007</v>
      </c>
      <c r="F164" s="1">
        <v>815245226</v>
      </c>
      <c r="G164" s="1">
        <v>35206.69</v>
      </c>
      <c r="H164" s="1" t="str">
        <f>TEXT(NiftyData[[#This Row],[Date]], "yyyy")</f>
        <v>2020</v>
      </c>
      <c r="I164" s="1" t="str">
        <f>TEXT(NiftyData[[#This Row],[Date]], "mmm")</f>
        <v>Apr</v>
      </c>
      <c r="J164" s="1" t="str">
        <f>TEXT(NiftyData[[#This Row],[Date]], "ddd")</f>
        <v>Tue</v>
      </c>
      <c r="K164" s="1" t="str">
        <f>TEXT(NiftyData[[#This Row],[Date]], "mmm-yyyy")</f>
        <v>Apr-2020</v>
      </c>
      <c r="L164" s="1" t="str">
        <f>IF(NiftyData[[#This Row],[Day]]="Thu", "Expiry", "")</f>
        <v/>
      </c>
      <c r="M164" s="1">
        <f>NiftyData[[#This Row],[Close]]-NiftyData[[#This Row],[Open]]</f>
        <v>345.90000000000146</v>
      </c>
      <c r="N164" s="4">
        <f>NiftyData[[#This Row],[Intraday Change]]/NiftyData[[#This Row],[Open]]</f>
        <v>4.0952843256810853E-2</v>
      </c>
      <c r="O164" s="4">
        <f>_xlfn.CEILING.MATH(ABS(NiftyData[[#This Row],[Intraday Change %]]), 0.01)</f>
        <v>0.05</v>
      </c>
      <c r="P164" s="6">
        <f>NiftyData[[#This Row],[Close]]-E165</f>
        <v>708.40000000000055</v>
      </c>
      <c r="Q164" s="4">
        <f>NiftyData[[#This Row],[DayChange]]/E165</f>
        <v>8.7632054231920692E-2</v>
      </c>
      <c r="R164" s="7">
        <f>_xlfn.CEILING.MATH(ABS(NiftyData[[#This Row],[DayChange %]]), 0.01)</f>
        <v>0.09</v>
      </c>
    </row>
    <row r="165" spans="1:18" x14ac:dyDescent="0.2">
      <c r="A165" s="2">
        <v>43924</v>
      </c>
      <c r="B165" s="1">
        <v>8356.5499999999993</v>
      </c>
      <c r="C165" s="1">
        <v>8356.5499999999993</v>
      </c>
      <c r="D165" s="1">
        <v>8055.8</v>
      </c>
      <c r="E165" s="1">
        <v>8083.8</v>
      </c>
      <c r="F165" s="1">
        <v>697752438</v>
      </c>
      <c r="G165" s="1">
        <v>26561.18</v>
      </c>
      <c r="H165" s="1" t="str">
        <f>TEXT(NiftyData[[#This Row],[Date]], "yyyy")</f>
        <v>2020</v>
      </c>
      <c r="I165" s="1" t="str">
        <f>TEXT(NiftyData[[#This Row],[Date]], "mmm")</f>
        <v>Apr</v>
      </c>
      <c r="J165" s="1" t="str">
        <f>TEXT(NiftyData[[#This Row],[Date]], "ddd")</f>
        <v>Fri</v>
      </c>
      <c r="K165" s="1" t="str">
        <f>TEXT(NiftyData[[#This Row],[Date]], "mmm-yyyy")</f>
        <v>Apr-2020</v>
      </c>
      <c r="L165" s="1" t="str">
        <f>IF(NiftyData[[#This Row],[Day]]="Thu", "Expiry", "")</f>
        <v/>
      </c>
      <c r="M165" s="1">
        <f>NiftyData[[#This Row],[Close]]-NiftyData[[#This Row],[Open]]</f>
        <v>-272.74999999999909</v>
      </c>
      <c r="N165" s="4">
        <f>NiftyData[[#This Row],[Intraday Change]]/NiftyData[[#This Row],[Open]]</f>
        <v>-3.263906755778391E-2</v>
      </c>
      <c r="O165" s="4">
        <f>_xlfn.CEILING.MATH(ABS(NiftyData[[#This Row],[Intraday Change %]]), 0.01)</f>
        <v>0.04</v>
      </c>
      <c r="P165" s="6">
        <f>NiftyData[[#This Row],[Close]]-E166</f>
        <v>-169.99999999999909</v>
      </c>
      <c r="Q165" s="4">
        <f>NiftyData[[#This Row],[DayChange]]/E166</f>
        <v>-2.059657369938684E-2</v>
      </c>
      <c r="R165" s="7">
        <f>_xlfn.CEILING.MATH(ABS(NiftyData[[#This Row],[DayChange %]]), 0.01)</f>
        <v>0.03</v>
      </c>
    </row>
    <row r="166" spans="1:18" x14ac:dyDescent="0.2">
      <c r="A166" s="2">
        <v>43922</v>
      </c>
      <c r="B166" s="1">
        <v>8584.1</v>
      </c>
      <c r="C166" s="1">
        <v>8588.1</v>
      </c>
      <c r="D166" s="1">
        <v>8198.35</v>
      </c>
      <c r="E166" s="1">
        <v>8253.7999999999993</v>
      </c>
      <c r="F166" s="1">
        <v>507509685</v>
      </c>
      <c r="G166" s="1">
        <v>21307.3</v>
      </c>
      <c r="H166" s="1" t="str">
        <f>TEXT(NiftyData[[#This Row],[Date]], "yyyy")</f>
        <v>2020</v>
      </c>
      <c r="I166" s="1" t="str">
        <f>TEXT(NiftyData[[#This Row],[Date]], "mmm")</f>
        <v>Apr</v>
      </c>
      <c r="J166" s="1" t="str">
        <f>TEXT(NiftyData[[#This Row],[Date]], "ddd")</f>
        <v>Wed</v>
      </c>
      <c r="K166" s="1" t="str">
        <f>TEXT(NiftyData[[#This Row],[Date]], "mmm-yyyy")</f>
        <v>Apr-2020</v>
      </c>
      <c r="L166" s="1" t="str">
        <f>IF(NiftyData[[#This Row],[Day]]="Thu", "Expiry", "")</f>
        <v/>
      </c>
      <c r="M166" s="1">
        <f>NiftyData[[#This Row],[Close]]-NiftyData[[#This Row],[Open]]</f>
        <v>-330.30000000000109</v>
      </c>
      <c r="N166" s="4">
        <f>NiftyData[[#This Row],[Intraday Change]]/NiftyData[[#This Row],[Open]]</f>
        <v>-3.8478116517748052E-2</v>
      </c>
      <c r="O166" s="4">
        <f>_xlfn.CEILING.MATH(ABS(NiftyData[[#This Row],[Intraday Change %]]), 0.01)</f>
        <v>0.04</v>
      </c>
      <c r="P166" s="6">
        <f>NiftyData[[#This Row],[Close]]-E167</f>
        <v>-343.95000000000073</v>
      </c>
      <c r="Q166" s="4">
        <f>NiftyData[[#This Row],[DayChange]]/E167</f>
        <v>-4.000465237998322E-2</v>
      </c>
      <c r="R166" s="7">
        <f>_xlfn.CEILING.MATH(ABS(NiftyData[[#This Row],[DayChange %]]), 0.01)</f>
        <v>0.05</v>
      </c>
    </row>
    <row r="167" spans="1:18" x14ac:dyDescent="0.2">
      <c r="A167" s="2">
        <v>43921</v>
      </c>
      <c r="B167" s="1">
        <v>8529.35</v>
      </c>
      <c r="C167" s="1">
        <v>8678.2999999999993</v>
      </c>
      <c r="D167" s="1">
        <v>8358</v>
      </c>
      <c r="E167" s="1">
        <v>8597.75</v>
      </c>
      <c r="F167" s="1">
        <v>713390935</v>
      </c>
      <c r="G167" s="1">
        <v>27401.3</v>
      </c>
      <c r="H167" s="1" t="str">
        <f>TEXT(NiftyData[[#This Row],[Date]], "yyyy")</f>
        <v>2020</v>
      </c>
      <c r="I167" s="1" t="str">
        <f>TEXT(NiftyData[[#This Row],[Date]], "mmm")</f>
        <v>Mar</v>
      </c>
      <c r="J167" s="1" t="str">
        <f>TEXT(NiftyData[[#This Row],[Date]], "ddd")</f>
        <v>Tue</v>
      </c>
      <c r="K167" s="1" t="str">
        <f>TEXT(NiftyData[[#This Row],[Date]], "mmm-yyyy")</f>
        <v>Mar-2020</v>
      </c>
      <c r="L167" s="1" t="str">
        <f>IF(NiftyData[[#This Row],[Day]]="Thu", "Expiry", "")</f>
        <v/>
      </c>
      <c r="M167" s="1">
        <f>NiftyData[[#This Row],[Close]]-NiftyData[[#This Row],[Open]]</f>
        <v>68.399999999999636</v>
      </c>
      <c r="N167" s="4">
        <f>NiftyData[[#This Row],[Intraday Change]]/NiftyData[[#This Row],[Open]]</f>
        <v>8.0193684161160746E-3</v>
      </c>
      <c r="O167" s="4">
        <f>_xlfn.CEILING.MATH(ABS(NiftyData[[#This Row],[Intraday Change %]]), 0.01)</f>
        <v>0.01</v>
      </c>
      <c r="P167" s="6">
        <f>NiftyData[[#This Row],[Close]]-E168</f>
        <v>316.64999999999964</v>
      </c>
      <c r="Q167" s="4">
        <f>NiftyData[[#This Row],[DayChange]]/E168</f>
        <v>3.8237673738995982E-2</v>
      </c>
      <c r="R167" s="7">
        <f>_xlfn.CEILING.MATH(ABS(NiftyData[[#This Row],[DayChange %]]), 0.01)</f>
        <v>0.04</v>
      </c>
    </row>
    <row r="168" spans="1:18" x14ac:dyDescent="0.2">
      <c r="A168" s="2">
        <v>43920</v>
      </c>
      <c r="B168" s="1">
        <v>8385.9500000000007</v>
      </c>
      <c r="C168" s="1">
        <v>8576</v>
      </c>
      <c r="D168" s="1">
        <v>8244</v>
      </c>
      <c r="E168" s="1">
        <v>8281.1</v>
      </c>
      <c r="F168" s="1">
        <v>593953051</v>
      </c>
      <c r="G168" s="1">
        <v>24724.44</v>
      </c>
      <c r="H168" s="1" t="str">
        <f>TEXT(NiftyData[[#This Row],[Date]], "yyyy")</f>
        <v>2020</v>
      </c>
      <c r="I168" s="1" t="str">
        <f>TEXT(NiftyData[[#This Row],[Date]], "mmm")</f>
        <v>Mar</v>
      </c>
      <c r="J168" s="1" t="str">
        <f>TEXT(NiftyData[[#This Row],[Date]], "ddd")</f>
        <v>Mon</v>
      </c>
      <c r="K168" s="1" t="str">
        <f>TEXT(NiftyData[[#This Row],[Date]], "mmm-yyyy")</f>
        <v>Mar-2020</v>
      </c>
      <c r="L168" s="1" t="str">
        <f>IF(NiftyData[[#This Row],[Day]]="Thu", "Expiry", "")</f>
        <v/>
      </c>
      <c r="M168" s="1">
        <f>NiftyData[[#This Row],[Close]]-NiftyData[[#This Row],[Open]]</f>
        <v>-104.85000000000036</v>
      </c>
      <c r="N168" s="4">
        <f>NiftyData[[#This Row],[Intraday Change]]/NiftyData[[#This Row],[Open]]</f>
        <v>-1.250305570627065E-2</v>
      </c>
      <c r="O168" s="4">
        <f>_xlfn.CEILING.MATH(ABS(NiftyData[[#This Row],[Intraday Change %]]), 0.01)</f>
        <v>0.02</v>
      </c>
      <c r="P168" s="6">
        <f>NiftyData[[#This Row],[Close]]-E169</f>
        <v>-379.14999999999964</v>
      </c>
      <c r="Q168" s="4">
        <f>NiftyData[[#This Row],[DayChange]]/E169</f>
        <v>-4.3780491325308118E-2</v>
      </c>
      <c r="R168" s="7">
        <f>_xlfn.CEILING.MATH(ABS(NiftyData[[#This Row],[DayChange %]]), 0.01)</f>
        <v>0.05</v>
      </c>
    </row>
    <row r="169" spans="1:18" x14ac:dyDescent="0.2">
      <c r="A169" s="2">
        <v>43917</v>
      </c>
      <c r="B169" s="1">
        <v>8949.1</v>
      </c>
      <c r="C169" s="1">
        <v>9038.9</v>
      </c>
      <c r="D169" s="1">
        <v>8522.9</v>
      </c>
      <c r="E169" s="1">
        <v>8660.25</v>
      </c>
      <c r="F169" s="1">
        <v>801923401</v>
      </c>
      <c r="G169" s="1">
        <v>31336.86</v>
      </c>
      <c r="H169" s="1" t="str">
        <f>TEXT(NiftyData[[#This Row],[Date]], "yyyy")</f>
        <v>2020</v>
      </c>
      <c r="I169" s="1" t="str">
        <f>TEXT(NiftyData[[#This Row],[Date]], "mmm")</f>
        <v>Mar</v>
      </c>
      <c r="J169" s="1" t="str">
        <f>TEXT(NiftyData[[#This Row],[Date]], "ddd")</f>
        <v>Fri</v>
      </c>
      <c r="K169" s="1" t="str">
        <f>TEXT(NiftyData[[#This Row],[Date]], "mmm-yyyy")</f>
        <v>Mar-2020</v>
      </c>
      <c r="L169" s="1" t="str">
        <f>IF(NiftyData[[#This Row],[Day]]="Thu", "Expiry", "")</f>
        <v/>
      </c>
      <c r="M169" s="1">
        <f>NiftyData[[#This Row],[Close]]-NiftyData[[#This Row],[Open]]</f>
        <v>-288.85000000000036</v>
      </c>
      <c r="N169" s="4">
        <f>NiftyData[[#This Row],[Intraday Change]]/NiftyData[[#This Row],[Open]]</f>
        <v>-3.2276988747471855E-2</v>
      </c>
      <c r="O169" s="4">
        <f>_xlfn.CEILING.MATH(ABS(NiftyData[[#This Row],[Intraday Change %]]), 0.01)</f>
        <v>0.04</v>
      </c>
      <c r="P169" s="6">
        <f>NiftyData[[#This Row],[Close]]-E170</f>
        <v>18.799999999999272</v>
      </c>
      <c r="Q169" s="4">
        <f>NiftyData[[#This Row],[DayChange]]/E170</f>
        <v>2.1755608144465653E-3</v>
      </c>
      <c r="R169" s="7">
        <f>_xlfn.CEILING.MATH(ABS(NiftyData[[#This Row],[DayChange %]]), 0.01)</f>
        <v>0.01</v>
      </c>
    </row>
    <row r="170" spans="1:18" x14ac:dyDescent="0.2">
      <c r="A170" s="2">
        <v>43916</v>
      </c>
      <c r="B170" s="1">
        <v>8451</v>
      </c>
      <c r="C170" s="1">
        <v>8749.0499999999993</v>
      </c>
      <c r="D170" s="1">
        <v>8304.9</v>
      </c>
      <c r="E170" s="1">
        <v>8641.4500000000007</v>
      </c>
      <c r="F170" s="1">
        <v>866534643</v>
      </c>
      <c r="G170" s="1">
        <v>32228.31</v>
      </c>
      <c r="H170" s="1" t="str">
        <f>TEXT(NiftyData[[#This Row],[Date]], "yyyy")</f>
        <v>2020</v>
      </c>
      <c r="I170" s="1" t="str">
        <f>TEXT(NiftyData[[#This Row],[Date]], "mmm")</f>
        <v>Mar</v>
      </c>
      <c r="J170" s="1" t="str">
        <f>TEXT(NiftyData[[#This Row],[Date]], "ddd")</f>
        <v>Thu</v>
      </c>
      <c r="K170" s="1" t="str">
        <f>TEXT(NiftyData[[#This Row],[Date]], "mmm-yyyy")</f>
        <v>Mar-2020</v>
      </c>
      <c r="L170" s="1" t="str">
        <f>IF(NiftyData[[#This Row],[Day]]="Thu", "Expiry", "")</f>
        <v>Expiry</v>
      </c>
      <c r="M170" s="1">
        <f>NiftyData[[#This Row],[Close]]-NiftyData[[#This Row],[Open]]</f>
        <v>190.45000000000073</v>
      </c>
      <c r="N170" s="4">
        <f>NiftyData[[#This Row],[Intraday Change]]/NiftyData[[#This Row],[Open]]</f>
        <v>2.25357945805231E-2</v>
      </c>
      <c r="O170" s="4">
        <f>_xlfn.CEILING.MATH(ABS(NiftyData[[#This Row],[Intraday Change %]]), 0.01)</f>
        <v>0.03</v>
      </c>
      <c r="P170" s="6">
        <f>NiftyData[[#This Row],[Close]]-E171</f>
        <v>323.60000000000036</v>
      </c>
      <c r="Q170" s="4">
        <f>NiftyData[[#This Row],[DayChange]]/E171</f>
        <v>3.8904284159969264E-2</v>
      </c>
      <c r="R170" s="7">
        <f>_xlfn.CEILING.MATH(ABS(NiftyData[[#This Row],[DayChange %]]), 0.01)</f>
        <v>0.04</v>
      </c>
    </row>
    <row r="171" spans="1:18" x14ac:dyDescent="0.2">
      <c r="A171" s="2">
        <v>43915</v>
      </c>
      <c r="B171" s="1">
        <v>7735.15</v>
      </c>
      <c r="C171" s="1">
        <v>8376.75</v>
      </c>
      <c r="D171" s="1">
        <v>7714.75</v>
      </c>
      <c r="E171" s="1">
        <v>8317.85</v>
      </c>
      <c r="F171" s="1">
        <v>738114713</v>
      </c>
      <c r="G171" s="1">
        <v>28482.01</v>
      </c>
      <c r="H171" s="1" t="str">
        <f>TEXT(NiftyData[[#This Row],[Date]], "yyyy")</f>
        <v>2020</v>
      </c>
      <c r="I171" s="1" t="str">
        <f>TEXT(NiftyData[[#This Row],[Date]], "mmm")</f>
        <v>Mar</v>
      </c>
      <c r="J171" s="1" t="str">
        <f>TEXT(NiftyData[[#This Row],[Date]], "ddd")</f>
        <v>Wed</v>
      </c>
      <c r="K171" s="1" t="str">
        <f>TEXT(NiftyData[[#This Row],[Date]], "mmm-yyyy")</f>
        <v>Mar-2020</v>
      </c>
      <c r="L171" s="1" t="str">
        <f>IF(NiftyData[[#This Row],[Day]]="Thu", "Expiry", "")</f>
        <v/>
      </c>
      <c r="M171" s="1">
        <f>NiftyData[[#This Row],[Close]]-NiftyData[[#This Row],[Open]]</f>
        <v>582.70000000000073</v>
      </c>
      <c r="N171" s="4">
        <f>NiftyData[[#This Row],[Intraday Change]]/NiftyData[[#This Row],[Open]]</f>
        <v>7.5331441536363328E-2</v>
      </c>
      <c r="O171" s="4">
        <f>_xlfn.CEILING.MATH(ABS(NiftyData[[#This Row],[Intraday Change %]]), 0.01)</f>
        <v>0.08</v>
      </c>
      <c r="P171" s="6">
        <f>NiftyData[[#This Row],[Close]]-E172</f>
        <v>516.80000000000018</v>
      </c>
      <c r="Q171" s="4">
        <f>NiftyData[[#This Row],[DayChange]]/E172</f>
        <v>6.6247492324751175E-2</v>
      </c>
      <c r="R171" s="7">
        <f>_xlfn.CEILING.MATH(ABS(NiftyData[[#This Row],[DayChange %]]), 0.01)</f>
        <v>7.0000000000000007E-2</v>
      </c>
    </row>
    <row r="172" spans="1:18" x14ac:dyDescent="0.2">
      <c r="A172" s="2">
        <v>43914</v>
      </c>
      <c r="B172" s="1">
        <v>7848.3</v>
      </c>
      <c r="C172" s="1">
        <v>8036.95</v>
      </c>
      <c r="D172" s="1">
        <v>7511.1</v>
      </c>
      <c r="E172" s="1">
        <v>7801.05</v>
      </c>
      <c r="F172" s="1">
        <v>739354439</v>
      </c>
      <c r="G172" s="1">
        <v>28282.09</v>
      </c>
      <c r="H172" s="1" t="str">
        <f>TEXT(NiftyData[[#This Row],[Date]], "yyyy")</f>
        <v>2020</v>
      </c>
      <c r="I172" s="1" t="str">
        <f>TEXT(NiftyData[[#This Row],[Date]], "mmm")</f>
        <v>Mar</v>
      </c>
      <c r="J172" s="1" t="str">
        <f>TEXT(NiftyData[[#This Row],[Date]], "ddd")</f>
        <v>Tue</v>
      </c>
      <c r="K172" s="1" t="str">
        <f>TEXT(NiftyData[[#This Row],[Date]], "mmm-yyyy")</f>
        <v>Mar-2020</v>
      </c>
      <c r="L172" s="1" t="str">
        <f>IF(NiftyData[[#This Row],[Day]]="Thu", "Expiry", "")</f>
        <v/>
      </c>
      <c r="M172" s="1">
        <f>NiftyData[[#This Row],[Close]]-NiftyData[[#This Row],[Open]]</f>
        <v>-47.25</v>
      </c>
      <c r="N172" s="4">
        <f>NiftyData[[#This Row],[Intraday Change]]/NiftyData[[#This Row],[Open]]</f>
        <v>-6.0204120637590303E-3</v>
      </c>
      <c r="O172" s="4">
        <f>_xlfn.CEILING.MATH(ABS(NiftyData[[#This Row],[Intraday Change %]]), 0.01)</f>
        <v>0.01</v>
      </c>
      <c r="P172" s="6">
        <f>NiftyData[[#This Row],[Close]]-E173</f>
        <v>190.80000000000018</v>
      </c>
      <c r="Q172" s="4">
        <f>NiftyData[[#This Row],[DayChange]]/E173</f>
        <v>2.507144968956344E-2</v>
      </c>
      <c r="R172" s="7">
        <f>_xlfn.CEILING.MATH(ABS(NiftyData[[#This Row],[DayChange %]]), 0.01)</f>
        <v>0.03</v>
      </c>
    </row>
    <row r="173" spans="1:18" x14ac:dyDescent="0.2">
      <c r="A173" s="2">
        <v>43913</v>
      </c>
      <c r="B173" s="1">
        <v>7945.7</v>
      </c>
      <c r="C173" s="1">
        <v>8159.25</v>
      </c>
      <c r="D173" s="1">
        <v>7583.6</v>
      </c>
      <c r="E173" s="1">
        <v>7610.25</v>
      </c>
      <c r="F173" s="1">
        <v>654151814</v>
      </c>
      <c r="G173" s="1">
        <v>23891.9</v>
      </c>
      <c r="H173" s="1" t="str">
        <f>TEXT(NiftyData[[#This Row],[Date]], "yyyy")</f>
        <v>2020</v>
      </c>
      <c r="I173" s="1" t="str">
        <f>TEXT(NiftyData[[#This Row],[Date]], "mmm")</f>
        <v>Mar</v>
      </c>
      <c r="J173" s="1" t="str">
        <f>TEXT(NiftyData[[#This Row],[Date]], "ddd")</f>
        <v>Mon</v>
      </c>
      <c r="K173" s="1" t="str">
        <f>TEXT(NiftyData[[#This Row],[Date]], "mmm-yyyy")</f>
        <v>Mar-2020</v>
      </c>
      <c r="L173" s="1" t="str">
        <f>IF(NiftyData[[#This Row],[Day]]="Thu", "Expiry", "")</f>
        <v/>
      </c>
      <c r="M173" s="1">
        <f>NiftyData[[#This Row],[Close]]-NiftyData[[#This Row],[Open]]</f>
        <v>-335.44999999999982</v>
      </c>
      <c r="N173" s="4">
        <f>NiftyData[[#This Row],[Intraday Change]]/NiftyData[[#This Row],[Open]]</f>
        <v>-4.2217803340171389E-2</v>
      </c>
      <c r="O173" s="4">
        <f>_xlfn.CEILING.MATH(ABS(NiftyData[[#This Row],[Intraday Change %]]), 0.01)</f>
        <v>0.05</v>
      </c>
      <c r="P173" s="6">
        <f>NiftyData[[#This Row],[Close]]-E174</f>
        <v>-1135.2000000000007</v>
      </c>
      <c r="Q173" s="4">
        <f>NiftyData[[#This Row],[DayChange]]/E174</f>
        <v>-0.12980464127060365</v>
      </c>
      <c r="R173" s="7">
        <f>_xlfn.CEILING.MATH(ABS(NiftyData[[#This Row],[DayChange %]]), 0.01)</f>
        <v>0.13</v>
      </c>
    </row>
    <row r="174" spans="1:18" x14ac:dyDescent="0.2">
      <c r="A174" s="2">
        <v>43910</v>
      </c>
      <c r="B174" s="1">
        <v>8284.4500000000007</v>
      </c>
      <c r="C174" s="1">
        <v>8883</v>
      </c>
      <c r="D174" s="1">
        <v>8178.2</v>
      </c>
      <c r="E174" s="1">
        <v>8745.4500000000007</v>
      </c>
      <c r="F174" s="1">
        <v>1072263600</v>
      </c>
      <c r="G174" s="1">
        <v>37321.25</v>
      </c>
      <c r="H174" s="1" t="str">
        <f>TEXT(NiftyData[[#This Row],[Date]], "yyyy")</f>
        <v>2020</v>
      </c>
      <c r="I174" s="1" t="str">
        <f>TEXT(NiftyData[[#This Row],[Date]], "mmm")</f>
        <v>Mar</v>
      </c>
      <c r="J174" s="1" t="str">
        <f>TEXT(NiftyData[[#This Row],[Date]], "ddd")</f>
        <v>Fri</v>
      </c>
      <c r="K174" s="1" t="str">
        <f>TEXT(NiftyData[[#This Row],[Date]], "mmm-yyyy")</f>
        <v>Mar-2020</v>
      </c>
      <c r="L174" s="1" t="str">
        <f>IF(NiftyData[[#This Row],[Day]]="Thu", "Expiry", "")</f>
        <v/>
      </c>
      <c r="M174" s="1">
        <f>NiftyData[[#This Row],[Close]]-NiftyData[[#This Row],[Open]]</f>
        <v>461</v>
      </c>
      <c r="N174" s="4">
        <f>NiftyData[[#This Row],[Intraday Change]]/NiftyData[[#This Row],[Open]]</f>
        <v>5.5646421910929507E-2</v>
      </c>
      <c r="O174" s="4">
        <f>_xlfn.CEILING.MATH(ABS(NiftyData[[#This Row],[Intraday Change %]]), 0.01)</f>
        <v>0.06</v>
      </c>
      <c r="P174" s="6">
        <f>NiftyData[[#This Row],[Close]]-E175</f>
        <v>482</v>
      </c>
      <c r="Q174" s="4">
        <f>NiftyData[[#This Row],[DayChange]]/E175</f>
        <v>5.8329148237116456E-2</v>
      </c>
      <c r="R174" s="7">
        <f>_xlfn.CEILING.MATH(ABS(NiftyData[[#This Row],[DayChange %]]), 0.01)</f>
        <v>0.06</v>
      </c>
    </row>
    <row r="175" spans="1:18" x14ac:dyDescent="0.2">
      <c r="A175" s="2">
        <v>43909</v>
      </c>
      <c r="B175" s="1">
        <v>8063.3</v>
      </c>
      <c r="C175" s="1">
        <v>8575.4500000000007</v>
      </c>
      <c r="D175" s="1">
        <v>7832.55</v>
      </c>
      <c r="E175" s="1">
        <v>8263.4500000000007</v>
      </c>
      <c r="F175" s="1">
        <v>926508824</v>
      </c>
      <c r="G175" s="1">
        <v>34274.230000000003</v>
      </c>
      <c r="H175" s="1" t="str">
        <f>TEXT(NiftyData[[#This Row],[Date]], "yyyy")</f>
        <v>2020</v>
      </c>
      <c r="I175" s="1" t="str">
        <f>TEXT(NiftyData[[#This Row],[Date]], "mmm")</f>
        <v>Mar</v>
      </c>
      <c r="J175" s="1" t="str">
        <f>TEXT(NiftyData[[#This Row],[Date]], "ddd")</f>
        <v>Thu</v>
      </c>
      <c r="K175" s="1" t="str">
        <f>TEXT(NiftyData[[#This Row],[Date]], "mmm-yyyy")</f>
        <v>Mar-2020</v>
      </c>
      <c r="L175" s="1" t="str">
        <f>IF(NiftyData[[#This Row],[Day]]="Thu", "Expiry", "")</f>
        <v>Expiry</v>
      </c>
      <c r="M175" s="1">
        <f>NiftyData[[#This Row],[Close]]-NiftyData[[#This Row],[Open]]</f>
        <v>200.15000000000055</v>
      </c>
      <c r="N175" s="4">
        <f>NiftyData[[#This Row],[Intraday Change]]/NiftyData[[#This Row],[Open]]</f>
        <v>2.482234320935604E-2</v>
      </c>
      <c r="O175" s="4">
        <f>_xlfn.CEILING.MATH(ABS(NiftyData[[#This Row],[Intraday Change %]]), 0.01)</f>
        <v>0.03</v>
      </c>
      <c r="P175" s="6">
        <f>NiftyData[[#This Row],[Close]]-E176</f>
        <v>-205.34999999999854</v>
      </c>
      <c r="Q175" s="4">
        <f>NiftyData[[#This Row],[DayChange]]/E176</f>
        <v>-2.424782731910053E-2</v>
      </c>
      <c r="R175" s="7">
        <f>_xlfn.CEILING.MATH(ABS(NiftyData[[#This Row],[DayChange %]]), 0.01)</f>
        <v>0.03</v>
      </c>
    </row>
    <row r="176" spans="1:18" x14ac:dyDescent="0.2">
      <c r="A176" s="2">
        <v>43908</v>
      </c>
      <c r="B176" s="1">
        <v>9088.4500000000007</v>
      </c>
      <c r="C176" s="1">
        <v>9127.5499999999993</v>
      </c>
      <c r="D176" s="1">
        <v>8407.0499999999993</v>
      </c>
      <c r="E176" s="1">
        <v>8468.7999999999993</v>
      </c>
      <c r="F176" s="1">
        <v>1517275761</v>
      </c>
      <c r="G176" s="1">
        <v>39256.71</v>
      </c>
      <c r="H176" s="1" t="str">
        <f>TEXT(NiftyData[[#This Row],[Date]], "yyyy")</f>
        <v>2020</v>
      </c>
      <c r="I176" s="1" t="str">
        <f>TEXT(NiftyData[[#This Row],[Date]], "mmm")</f>
        <v>Mar</v>
      </c>
      <c r="J176" s="1" t="str">
        <f>TEXT(NiftyData[[#This Row],[Date]], "ddd")</f>
        <v>Wed</v>
      </c>
      <c r="K176" s="1" t="str">
        <f>TEXT(NiftyData[[#This Row],[Date]], "mmm-yyyy")</f>
        <v>Mar-2020</v>
      </c>
      <c r="L176" s="1" t="str">
        <f>IF(NiftyData[[#This Row],[Day]]="Thu", "Expiry", "")</f>
        <v/>
      </c>
      <c r="M176" s="1">
        <f>NiftyData[[#This Row],[Close]]-NiftyData[[#This Row],[Open]]</f>
        <v>-619.65000000000146</v>
      </c>
      <c r="N176" s="4">
        <f>NiftyData[[#This Row],[Intraday Change]]/NiftyData[[#This Row],[Open]]</f>
        <v>-6.8179942674493607E-2</v>
      </c>
      <c r="O176" s="4">
        <f>_xlfn.CEILING.MATH(ABS(NiftyData[[#This Row],[Intraday Change %]]), 0.01)</f>
        <v>7.0000000000000007E-2</v>
      </c>
      <c r="P176" s="6">
        <f>NiftyData[[#This Row],[Close]]-E177</f>
        <v>-498.25</v>
      </c>
      <c r="Q176" s="4">
        <f>NiftyData[[#This Row],[DayChange]]/E177</f>
        <v>-5.5564539062456439E-2</v>
      </c>
      <c r="R176" s="7">
        <f>_xlfn.CEILING.MATH(ABS(NiftyData[[#This Row],[DayChange %]]), 0.01)</f>
        <v>0.06</v>
      </c>
    </row>
    <row r="177" spans="1:18" x14ac:dyDescent="0.2">
      <c r="A177" s="2">
        <v>43907</v>
      </c>
      <c r="B177" s="1">
        <v>9285.4</v>
      </c>
      <c r="C177" s="1">
        <v>9403.7999999999993</v>
      </c>
      <c r="D177" s="1">
        <v>8915.6</v>
      </c>
      <c r="E177" s="1">
        <v>8967.0499999999993</v>
      </c>
      <c r="F177" s="1">
        <v>936185892</v>
      </c>
      <c r="G177" s="1">
        <v>28004.16</v>
      </c>
      <c r="H177" s="1" t="str">
        <f>TEXT(NiftyData[[#This Row],[Date]], "yyyy")</f>
        <v>2020</v>
      </c>
      <c r="I177" s="1" t="str">
        <f>TEXT(NiftyData[[#This Row],[Date]], "mmm")</f>
        <v>Mar</v>
      </c>
      <c r="J177" s="1" t="str">
        <f>TEXT(NiftyData[[#This Row],[Date]], "ddd")</f>
        <v>Tue</v>
      </c>
      <c r="K177" s="1" t="str">
        <f>TEXT(NiftyData[[#This Row],[Date]], "mmm-yyyy")</f>
        <v>Mar-2020</v>
      </c>
      <c r="L177" s="1" t="str">
        <f>IF(NiftyData[[#This Row],[Day]]="Thu", "Expiry", "")</f>
        <v/>
      </c>
      <c r="M177" s="1">
        <f>NiftyData[[#This Row],[Close]]-NiftyData[[#This Row],[Open]]</f>
        <v>-318.35000000000036</v>
      </c>
      <c r="N177" s="4">
        <f>NiftyData[[#This Row],[Intraday Change]]/NiftyData[[#This Row],[Open]]</f>
        <v>-3.4285006569453158E-2</v>
      </c>
      <c r="O177" s="4">
        <f>_xlfn.CEILING.MATH(ABS(NiftyData[[#This Row],[Intraday Change %]]), 0.01)</f>
        <v>0.04</v>
      </c>
      <c r="P177" s="6">
        <f>NiftyData[[#This Row],[Close]]-E178</f>
        <v>-230.35000000000036</v>
      </c>
      <c r="Q177" s="4">
        <f>NiftyData[[#This Row],[DayChange]]/E178</f>
        <v>-2.5045121447365599E-2</v>
      </c>
      <c r="R177" s="7">
        <f>_xlfn.CEILING.MATH(ABS(NiftyData[[#This Row],[DayChange %]]), 0.01)</f>
        <v>0.03</v>
      </c>
    </row>
    <row r="178" spans="1:18" x14ac:dyDescent="0.2">
      <c r="A178" s="2">
        <v>43906</v>
      </c>
      <c r="B178" s="1">
        <v>9587.7999999999993</v>
      </c>
      <c r="C178" s="1">
        <v>9602.2000000000007</v>
      </c>
      <c r="D178" s="1">
        <v>9165.1</v>
      </c>
      <c r="E178" s="1">
        <v>9197.4</v>
      </c>
      <c r="F178" s="1">
        <v>898523271</v>
      </c>
      <c r="G178" s="1">
        <v>29181.8</v>
      </c>
      <c r="H178" s="1" t="str">
        <f>TEXT(NiftyData[[#This Row],[Date]], "yyyy")</f>
        <v>2020</v>
      </c>
      <c r="I178" s="1" t="str">
        <f>TEXT(NiftyData[[#This Row],[Date]], "mmm")</f>
        <v>Mar</v>
      </c>
      <c r="J178" s="1" t="str">
        <f>TEXT(NiftyData[[#This Row],[Date]], "ddd")</f>
        <v>Mon</v>
      </c>
      <c r="K178" s="1" t="str">
        <f>TEXT(NiftyData[[#This Row],[Date]], "mmm-yyyy")</f>
        <v>Mar-2020</v>
      </c>
      <c r="L178" s="1" t="str">
        <f>IF(NiftyData[[#This Row],[Day]]="Thu", "Expiry", "")</f>
        <v/>
      </c>
      <c r="M178" s="1">
        <f>NiftyData[[#This Row],[Close]]-NiftyData[[#This Row],[Open]]</f>
        <v>-390.39999999999964</v>
      </c>
      <c r="N178" s="4">
        <f>NiftyData[[#This Row],[Intraday Change]]/NiftyData[[#This Row],[Open]]</f>
        <v>-4.0718412983166072E-2</v>
      </c>
      <c r="O178" s="4">
        <f>_xlfn.CEILING.MATH(ABS(NiftyData[[#This Row],[Intraday Change %]]), 0.01)</f>
        <v>0.05</v>
      </c>
      <c r="P178" s="6">
        <f>NiftyData[[#This Row],[Close]]-E179</f>
        <v>-757.80000000000109</v>
      </c>
      <c r="Q178" s="4">
        <f>NiftyData[[#This Row],[DayChange]]/E179</f>
        <v>-7.6121022179363659E-2</v>
      </c>
      <c r="R178" s="7">
        <f>_xlfn.CEILING.MATH(ABS(NiftyData[[#This Row],[DayChange %]]), 0.01)</f>
        <v>0.08</v>
      </c>
    </row>
    <row r="179" spans="1:18" x14ac:dyDescent="0.2">
      <c r="A179" s="2">
        <v>43903</v>
      </c>
      <c r="B179" s="1">
        <v>9107.6</v>
      </c>
      <c r="C179" s="1">
        <v>10159.4</v>
      </c>
      <c r="D179" s="1">
        <v>8555.15</v>
      </c>
      <c r="E179" s="1">
        <v>9955.2000000000007</v>
      </c>
      <c r="F179" s="1">
        <v>1389061775</v>
      </c>
      <c r="G179" s="1">
        <v>44167.89</v>
      </c>
      <c r="H179" s="1" t="str">
        <f>TEXT(NiftyData[[#This Row],[Date]], "yyyy")</f>
        <v>2020</v>
      </c>
      <c r="I179" s="1" t="str">
        <f>TEXT(NiftyData[[#This Row],[Date]], "mmm")</f>
        <v>Mar</v>
      </c>
      <c r="J179" s="1" t="str">
        <f>TEXT(NiftyData[[#This Row],[Date]], "ddd")</f>
        <v>Fri</v>
      </c>
      <c r="K179" s="1" t="str">
        <f>TEXT(NiftyData[[#This Row],[Date]], "mmm-yyyy")</f>
        <v>Mar-2020</v>
      </c>
      <c r="L179" s="1" t="str">
        <f>IF(NiftyData[[#This Row],[Day]]="Thu", "Expiry", "")</f>
        <v/>
      </c>
      <c r="M179" s="1">
        <f>NiftyData[[#This Row],[Close]]-NiftyData[[#This Row],[Open]]</f>
        <v>847.60000000000036</v>
      </c>
      <c r="N179" s="4">
        <f>NiftyData[[#This Row],[Intraday Change]]/NiftyData[[#This Row],[Open]]</f>
        <v>9.3065132416882634E-2</v>
      </c>
      <c r="O179" s="4">
        <f>_xlfn.CEILING.MATH(ABS(NiftyData[[#This Row],[Intraday Change %]]), 0.01)</f>
        <v>0.1</v>
      </c>
      <c r="P179" s="6">
        <f>NiftyData[[#This Row],[Close]]-E180</f>
        <v>365.05000000000109</v>
      </c>
      <c r="Q179" s="4">
        <f>NiftyData[[#This Row],[DayChange]]/E180</f>
        <v>3.8065098043304962E-2</v>
      </c>
      <c r="R179" s="7">
        <f>_xlfn.CEILING.MATH(ABS(NiftyData[[#This Row],[DayChange %]]), 0.01)</f>
        <v>0.04</v>
      </c>
    </row>
    <row r="180" spans="1:18" x14ac:dyDescent="0.2">
      <c r="A180" s="2">
        <v>43902</v>
      </c>
      <c r="B180" s="1">
        <v>10039.950000000001</v>
      </c>
      <c r="C180" s="1">
        <v>10040.75</v>
      </c>
      <c r="D180" s="1">
        <v>9508</v>
      </c>
      <c r="E180" s="1">
        <v>9590.15</v>
      </c>
      <c r="F180" s="1">
        <v>1344263317</v>
      </c>
      <c r="G180" s="1">
        <v>39283.97</v>
      </c>
      <c r="H180" s="1" t="str">
        <f>TEXT(NiftyData[[#This Row],[Date]], "yyyy")</f>
        <v>2020</v>
      </c>
      <c r="I180" s="1" t="str">
        <f>TEXT(NiftyData[[#This Row],[Date]], "mmm")</f>
        <v>Mar</v>
      </c>
      <c r="J180" s="1" t="str">
        <f>TEXT(NiftyData[[#This Row],[Date]], "ddd")</f>
        <v>Thu</v>
      </c>
      <c r="K180" s="1" t="str">
        <f>TEXT(NiftyData[[#This Row],[Date]], "mmm-yyyy")</f>
        <v>Mar-2020</v>
      </c>
      <c r="L180" s="1" t="str">
        <f>IF(NiftyData[[#This Row],[Day]]="Thu", "Expiry", "")</f>
        <v>Expiry</v>
      </c>
      <c r="M180" s="1">
        <f>NiftyData[[#This Row],[Close]]-NiftyData[[#This Row],[Open]]</f>
        <v>-449.80000000000109</v>
      </c>
      <c r="N180" s="4">
        <f>NiftyData[[#This Row],[Intraday Change]]/NiftyData[[#This Row],[Open]]</f>
        <v>-4.4801019925398138E-2</v>
      </c>
      <c r="O180" s="4">
        <f>_xlfn.CEILING.MATH(ABS(NiftyData[[#This Row],[Intraday Change %]]), 0.01)</f>
        <v>0.05</v>
      </c>
      <c r="P180" s="6">
        <f>NiftyData[[#This Row],[Close]]-E181</f>
        <v>-868.25</v>
      </c>
      <c r="Q180" s="4">
        <f>NiftyData[[#This Row],[DayChange]]/E181</f>
        <v>-8.3019391111451082E-2</v>
      </c>
      <c r="R180" s="7">
        <f>_xlfn.CEILING.MATH(ABS(NiftyData[[#This Row],[DayChange %]]), 0.01)</f>
        <v>0.09</v>
      </c>
    </row>
    <row r="181" spans="1:18" x14ac:dyDescent="0.2">
      <c r="A181" s="2">
        <v>43901</v>
      </c>
      <c r="B181" s="1">
        <v>10334.299999999999</v>
      </c>
      <c r="C181" s="1">
        <v>10545.1</v>
      </c>
      <c r="D181" s="1">
        <v>10334</v>
      </c>
      <c r="E181" s="1">
        <v>10458.4</v>
      </c>
      <c r="F181" s="1">
        <v>1219079693</v>
      </c>
      <c r="G181" s="1">
        <v>32548.47</v>
      </c>
      <c r="H181" s="1" t="str">
        <f>TEXT(NiftyData[[#This Row],[Date]], "yyyy")</f>
        <v>2020</v>
      </c>
      <c r="I181" s="1" t="str">
        <f>TEXT(NiftyData[[#This Row],[Date]], "mmm")</f>
        <v>Mar</v>
      </c>
      <c r="J181" s="1" t="str">
        <f>TEXT(NiftyData[[#This Row],[Date]], "ddd")</f>
        <v>Wed</v>
      </c>
      <c r="K181" s="1" t="str">
        <f>TEXT(NiftyData[[#This Row],[Date]], "mmm-yyyy")</f>
        <v>Mar-2020</v>
      </c>
      <c r="L181" s="1" t="str">
        <f>IF(NiftyData[[#This Row],[Day]]="Thu", "Expiry", "")</f>
        <v/>
      </c>
      <c r="M181" s="1">
        <f>NiftyData[[#This Row],[Close]]-NiftyData[[#This Row],[Open]]</f>
        <v>124.10000000000036</v>
      </c>
      <c r="N181" s="4">
        <f>NiftyData[[#This Row],[Intraday Change]]/NiftyData[[#This Row],[Open]]</f>
        <v>1.200855403849321E-2</v>
      </c>
      <c r="O181" s="4">
        <f>_xlfn.CEILING.MATH(ABS(NiftyData[[#This Row],[Intraday Change %]]), 0.01)</f>
        <v>0.02</v>
      </c>
      <c r="P181" s="6">
        <f>NiftyData[[#This Row],[Close]]-E182</f>
        <v>6.9499999999989086</v>
      </c>
      <c r="Q181" s="4">
        <f>NiftyData[[#This Row],[DayChange]]/E182</f>
        <v>6.6497950045198595E-4</v>
      </c>
      <c r="R181" s="7">
        <f>_xlfn.CEILING.MATH(ABS(NiftyData[[#This Row],[DayChange %]]), 0.01)</f>
        <v>0.01</v>
      </c>
    </row>
    <row r="182" spans="1:18" x14ac:dyDescent="0.2">
      <c r="A182" s="2">
        <v>43899</v>
      </c>
      <c r="B182" s="1">
        <v>10742.05</v>
      </c>
      <c r="C182" s="1">
        <v>10751.55</v>
      </c>
      <c r="D182" s="1">
        <v>10294.450000000001</v>
      </c>
      <c r="E182" s="1">
        <v>10451.450000000001</v>
      </c>
      <c r="F182" s="1">
        <v>1566119057</v>
      </c>
      <c r="G182" s="1">
        <v>35151.79</v>
      </c>
      <c r="H182" s="1" t="str">
        <f>TEXT(NiftyData[[#This Row],[Date]], "yyyy")</f>
        <v>2020</v>
      </c>
      <c r="I182" s="1" t="str">
        <f>TEXT(NiftyData[[#This Row],[Date]], "mmm")</f>
        <v>Mar</v>
      </c>
      <c r="J182" s="1" t="str">
        <f>TEXT(NiftyData[[#This Row],[Date]], "ddd")</f>
        <v>Mon</v>
      </c>
      <c r="K182" s="1" t="str">
        <f>TEXT(NiftyData[[#This Row],[Date]], "mmm-yyyy")</f>
        <v>Mar-2020</v>
      </c>
      <c r="L182" s="1" t="str">
        <f>IF(NiftyData[[#This Row],[Day]]="Thu", "Expiry", "")</f>
        <v/>
      </c>
      <c r="M182" s="1">
        <f>NiftyData[[#This Row],[Close]]-NiftyData[[#This Row],[Open]]</f>
        <v>-290.59999999999854</v>
      </c>
      <c r="N182" s="4">
        <f>NiftyData[[#This Row],[Intraday Change]]/NiftyData[[#This Row],[Open]]</f>
        <v>-2.7052564454643067E-2</v>
      </c>
      <c r="O182" s="4">
        <f>_xlfn.CEILING.MATH(ABS(NiftyData[[#This Row],[Intraday Change %]]), 0.01)</f>
        <v>0.03</v>
      </c>
      <c r="P182" s="6">
        <f>NiftyData[[#This Row],[Close]]-E183</f>
        <v>-538</v>
      </c>
      <c r="Q182" s="4">
        <f>NiftyData[[#This Row],[DayChange]]/E183</f>
        <v>-4.8956044206033965E-2</v>
      </c>
      <c r="R182" s="7">
        <f>_xlfn.CEILING.MATH(ABS(NiftyData[[#This Row],[DayChange %]]), 0.01)</f>
        <v>0.05</v>
      </c>
    </row>
    <row r="183" spans="1:18" x14ac:dyDescent="0.2">
      <c r="A183" s="2">
        <v>43896</v>
      </c>
      <c r="B183" s="1">
        <v>10942.65</v>
      </c>
      <c r="C183" s="1">
        <v>11035.1</v>
      </c>
      <c r="D183" s="1">
        <v>10827.4</v>
      </c>
      <c r="E183" s="1">
        <v>10989.45</v>
      </c>
      <c r="F183" s="1">
        <v>1811564187</v>
      </c>
      <c r="G183" s="1">
        <v>26455.29</v>
      </c>
      <c r="H183" s="1" t="str">
        <f>TEXT(NiftyData[[#This Row],[Date]], "yyyy")</f>
        <v>2020</v>
      </c>
      <c r="I183" s="1" t="str">
        <f>TEXT(NiftyData[[#This Row],[Date]], "mmm")</f>
        <v>Mar</v>
      </c>
      <c r="J183" s="1" t="str">
        <f>TEXT(NiftyData[[#This Row],[Date]], "ddd")</f>
        <v>Fri</v>
      </c>
      <c r="K183" s="1" t="str">
        <f>TEXT(NiftyData[[#This Row],[Date]], "mmm-yyyy")</f>
        <v>Mar-2020</v>
      </c>
      <c r="L183" s="1" t="str">
        <f>IF(NiftyData[[#This Row],[Day]]="Thu", "Expiry", "")</f>
        <v/>
      </c>
      <c r="M183" s="1">
        <f>NiftyData[[#This Row],[Close]]-NiftyData[[#This Row],[Open]]</f>
        <v>46.800000000001091</v>
      </c>
      <c r="N183" s="4">
        <f>NiftyData[[#This Row],[Intraday Change]]/NiftyData[[#This Row],[Open]]</f>
        <v>4.2768433606120175E-3</v>
      </c>
      <c r="O183" s="4">
        <f>_xlfn.CEILING.MATH(ABS(NiftyData[[#This Row],[Intraday Change %]]), 0.01)</f>
        <v>0.01</v>
      </c>
      <c r="P183" s="6">
        <f>NiftyData[[#This Row],[Close]]-E184</f>
        <v>-279.54999999999927</v>
      </c>
      <c r="Q183" s="4">
        <f>NiftyData[[#This Row],[DayChange]]/E184</f>
        <v>-2.4806992634661396E-2</v>
      </c>
      <c r="R183" s="7">
        <f>_xlfn.CEILING.MATH(ABS(NiftyData[[#This Row],[DayChange %]]), 0.01)</f>
        <v>0.03</v>
      </c>
    </row>
    <row r="184" spans="1:18" x14ac:dyDescent="0.2">
      <c r="A184" s="2">
        <v>43895</v>
      </c>
      <c r="B184" s="1">
        <v>11306.05</v>
      </c>
      <c r="C184" s="1">
        <v>11389.5</v>
      </c>
      <c r="D184" s="1">
        <v>11244.6</v>
      </c>
      <c r="E184" s="1">
        <v>11269</v>
      </c>
      <c r="F184" s="1">
        <v>1353209029</v>
      </c>
      <c r="G184" s="1">
        <v>26980.65</v>
      </c>
      <c r="H184" s="1" t="str">
        <f>TEXT(NiftyData[[#This Row],[Date]], "yyyy")</f>
        <v>2020</v>
      </c>
      <c r="I184" s="1" t="str">
        <f>TEXT(NiftyData[[#This Row],[Date]], "mmm")</f>
        <v>Mar</v>
      </c>
      <c r="J184" s="1" t="str">
        <f>TEXT(NiftyData[[#This Row],[Date]], "ddd")</f>
        <v>Thu</v>
      </c>
      <c r="K184" s="1" t="str">
        <f>TEXT(NiftyData[[#This Row],[Date]], "mmm-yyyy")</f>
        <v>Mar-2020</v>
      </c>
      <c r="L184" s="1" t="str">
        <f>IF(NiftyData[[#This Row],[Day]]="Thu", "Expiry", "")</f>
        <v>Expiry</v>
      </c>
      <c r="M184" s="1">
        <f>NiftyData[[#This Row],[Close]]-NiftyData[[#This Row],[Open]]</f>
        <v>-37.049999999999272</v>
      </c>
      <c r="N184" s="4">
        <f>NiftyData[[#This Row],[Intraday Change]]/NiftyData[[#This Row],[Open]]</f>
        <v>-3.2770065584354639E-3</v>
      </c>
      <c r="O184" s="4">
        <f>_xlfn.CEILING.MATH(ABS(NiftyData[[#This Row],[Intraday Change %]]), 0.01)</f>
        <v>0.01</v>
      </c>
      <c r="P184" s="6">
        <f>NiftyData[[#This Row],[Close]]-E185</f>
        <v>18</v>
      </c>
      <c r="Q184" s="4">
        <f>NiftyData[[#This Row],[DayChange]]/E185</f>
        <v>1.5998577904186295E-3</v>
      </c>
      <c r="R184" s="7">
        <f>_xlfn.CEILING.MATH(ABS(NiftyData[[#This Row],[DayChange %]]), 0.01)</f>
        <v>0.01</v>
      </c>
    </row>
    <row r="185" spans="1:18" x14ac:dyDescent="0.2">
      <c r="A185" s="2">
        <v>43894</v>
      </c>
      <c r="B185" s="1">
        <v>11351.35</v>
      </c>
      <c r="C185" s="1">
        <v>11356.6</v>
      </c>
      <c r="D185" s="1">
        <v>11082.15</v>
      </c>
      <c r="E185" s="1">
        <v>11251</v>
      </c>
      <c r="F185" s="1">
        <v>798021596</v>
      </c>
      <c r="G185" s="1">
        <v>26928.46</v>
      </c>
      <c r="H185" s="1" t="str">
        <f>TEXT(NiftyData[[#This Row],[Date]], "yyyy")</f>
        <v>2020</v>
      </c>
      <c r="I185" s="1" t="str">
        <f>TEXT(NiftyData[[#This Row],[Date]], "mmm")</f>
        <v>Mar</v>
      </c>
      <c r="J185" s="1" t="str">
        <f>TEXT(NiftyData[[#This Row],[Date]], "ddd")</f>
        <v>Wed</v>
      </c>
      <c r="K185" s="1" t="str">
        <f>TEXT(NiftyData[[#This Row],[Date]], "mmm-yyyy")</f>
        <v>Mar-2020</v>
      </c>
      <c r="L185" s="1" t="str">
        <f>IF(NiftyData[[#This Row],[Day]]="Thu", "Expiry", "")</f>
        <v/>
      </c>
      <c r="M185" s="1">
        <f>NiftyData[[#This Row],[Close]]-NiftyData[[#This Row],[Open]]</f>
        <v>-100.35000000000036</v>
      </c>
      <c r="N185" s="4">
        <f>NiftyData[[#This Row],[Intraday Change]]/NiftyData[[#This Row],[Open]]</f>
        <v>-8.8403581952807685E-3</v>
      </c>
      <c r="O185" s="4">
        <f>_xlfn.CEILING.MATH(ABS(NiftyData[[#This Row],[Intraday Change %]]), 0.01)</f>
        <v>0.01</v>
      </c>
      <c r="P185" s="6">
        <f>NiftyData[[#This Row],[Close]]-E186</f>
        <v>-52.299999999999272</v>
      </c>
      <c r="Q185" s="4">
        <f>NiftyData[[#This Row],[DayChange]]/E186</f>
        <v>-4.6269673458192986E-3</v>
      </c>
      <c r="R185" s="7">
        <f>_xlfn.CEILING.MATH(ABS(NiftyData[[#This Row],[DayChange %]]), 0.01)</f>
        <v>0.01</v>
      </c>
    </row>
    <row r="186" spans="1:18" x14ac:dyDescent="0.2">
      <c r="A186" s="2">
        <v>43893</v>
      </c>
      <c r="B186" s="1">
        <v>11217.55</v>
      </c>
      <c r="C186" s="1">
        <v>11342.25</v>
      </c>
      <c r="D186" s="1">
        <v>11152.55</v>
      </c>
      <c r="E186" s="1">
        <v>11303.3</v>
      </c>
      <c r="F186" s="1">
        <v>696919348</v>
      </c>
      <c r="G186" s="1">
        <v>23281.200000000001</v>
      </c>
      <c r="H186" s="1" t="str">
        <f>TEXT(NiftyData[[#This Row],[Date]], "yyyy")</f>
        <v>2020</v>
      </c>
      <c r="I186" s="1" t="str">
        <f>TEXT(NiftyData[[#This Row],[Date]], "mmm")</f>
        <v>Mar</v>
      </c>
      <c r="J186" s="1" t="str">
        <f>TEXT(NiftyData[[#This Row],[Date]], "ddd")</f>
        <v>Tue</v>
      </c>
      <c r="K186" s="1" t="str">
        <f>TEXT(NiftyData[[#This Row],[Date]], "mmm-yyyy")</f>
        <v>Mar-2020</v>
      </c>
      <c r="L186" s="1" t="str">
        <f>IF(NiftyData[[#This Row],[Day]]="Thu", "Expiry", "")</f>
        <v/>
      </c>
      <c r="M186" s="1">
        <f>NiftyData[[#This Row],[Close]]-NiftyData[[#This Row],[Open]]</f>
        <v>85.75</v>
      </c>
      <c r="N186" s="4">
        <f>NiftyData[[#This Row],[Intraday Change]]/NiftyData[[#This Row],[Open]]</f>
        <v>7.6442716992569685E-3</v>
      </c>
      <c r="O186" s="4">
        <f>_xlfn.CEILING.MATH(ABS(NiftyData[[#This Row],[Intraday Change %]]), 0.01)</f>
        <v>0.01</v>
      </c>
      <c r="P186" s="6">
        <f>NiftyData[[#This Row],[Close]]-E187</f>
        <v>170.54999999999927</v>
      </c>
      <c r="Q186" s="4">
        <f>NiftyData[[#This Row],[DayChange]]/E187</f>
        <v>1.5319664952504931E-2</v>
      </c>
      <c r="R186" s="7">
        <f>_xlfn.CEILING.MATH(ABS(NiftyData[[#This Row],[DayChange %]]), 0.01)</f>
        <v>0.02</v>
      </c>
    </row>
    <row r="187" spans="1:18" x14ac:dyDescent="0.2">
      <c r="A187" s="2">
        <v>43892</v>
      </c>
      <c r="B187" s="1">
        <v>11387.35</v>
      </c>
      <c r="C187" s="1">
        <v>11433</v>
      </c>
      <c r="D187" s="1">
        <v>11036.25</v>
      </c>
      <c r="E187" s="1">
        <v>11132.75</v>
      </c>
      <c r="F187" s="1">
        <v>681148567</v>
      </c>
      <c r="G187" s="1">
        <v>24204.55</v>
      </c>
      <c r="H187" s="1" t="str">
        <f>TEXT(NiftyData[[#This Row],[Date]], "yyyy")</f>
        <v>2020</v>
      </c>
      <c r="I187" s="1" t="str">
        <f>TEXT(NiftyData[[#This Row],[Date]], "mmm")</f>
        <v>Mar</v>
      </c>
      <c r="J187" s="1" t="str">
        <f>TEXT(NiftyData[[#This Row],[Date]], "ddd")</f>
        <v>Mon</v>
      </c>
      <c r="K187" s="1" t="str">
        <f>TEXT(NiftyData[[#This Row],[Date]], "mmm-yyyy")</f>
        <v>Mar-2020</v>
      </c>
      <c r="L187" s="1" t="str">
        <f>IF(NiftyData[[#This Row],[Day]]="Thu", "Expiry", "")</f>
        <v/>
      </c>
      <c r="M187" s="1">
        <f>NiftyData[[#This Row],[Close]]-NiftyData[[#This Row],[Open]]</f>
        <v>-254.60000000000036</v>
      </c>
      <c r="N187" s="4">
        <f>NiftyData[[#This Row],[Intraday Change]]/NiftyData[[#This Row],[Open]]</f>
        <v>-2.2358143027131013E-2</v>
      </c>
      <c r="O187" s="4">
        <f>_xlfn.CEILING.MATH(ABS(NiftyData[[#This Row],[Intraday Change %]]), 0.01)</f>
        <v>0.03</v>
      </c>
      <c r="P187" s="6">
        <f>NiftyData[[#This Row],[Close]]-E188</f>
        <v>-69</v>
      </c>
      <c r="Q187" s="4">
        <f>NiftyData[[#This Row],[DayChange]]/E188</f>
        <v>-6.159751824491709E-3</v>
      </c>
      <c r="R187" s="7">
        <f>_xlfn.CEILING.MATH(ABS(NiftyData[[#This Row],[DayChange %]]), 0.01)</f>
        <v>0.01</v>
      </c>
    </row>
    <row r="188" spans="1:18" x14ac:dyDescent="0.2">
      <c r="A188" s="2">
        <v>43889</v>
      </c>
      <c r="B188" s="1">
        <v>11382</v>
      </c>
      <c r="C188" s="1">
        <v>11384.8</v>
      </c>
      <c r="D188" s="1">
        <v>11175.05</v>
      </c>
      <c r="E188" s="1">
        <v>11201.75</v>
      </c>
      <c r="F188" s="1">
        <v>810523106</v>
      </c>
      <c r="G188" s="1">
        <v>32297.15</v>
      </c>
      <c r="H188" s="1" t="str">
        <f>TEXT(NiftyData[[#This Row],[Date]], "yyyy")</f>
        <v>2020</v>
      </c>
      <c r="I188" s="1" t="str">
        <f>TEXT(NiftyData[[#This Row],[Date]], "mmm")</f>
        <v>Feb</v>
      </c>
      <c r="J188" s="1" t="str">
        <f>TEXT(NiftyData[[#This Row],[Date]], "ddd")</f>
        <v>Fri</v>
      </c>
      <c r="K188" s="1" t="str">
        <f>TEXT(NiftyData[[#This Row],[Date]], "mmm-yyyy")</f>
        <v>Feb-2020</v>
      </c>
      <c r="L188" s="1" t="str">
        <f>IF(NiftyData[[#This Row],[Day]]="Thu", "Expiry", "")</f>
        <v/>
      </c>
      <c r="M188" s="1">
        <f>NiftyData[[#This Row],[Close]]-NiftyData[[#This Row],[Open]]</f>
        <v>-180.25</v>
      </c>
      <c r="N188" s="4">
        <f>NiftyData[[#This Row],[Intraday Change]]/NiftyData[[#This Row],[Open]]</f>
        <v>-1.5836408364083641E-2</v>
      </c>
      <c r="O188" s="4">
        <f>_xlfn.CEILING.MATH(ABS(NiftyData[[#This Row],[Intraday Change %]]), 0.01)</f>
        <v>0.02</v>
      </c>
      <c r="P188" s="6">
        <f>NiftyData[[#This Row],[Close]]-E189</f>
        <v>-431.54999999999927</v>
      </c>
      <c r="Q188" s="4">
        <f>NiftyData[[#This Row],[DayChange]]/E189</f>
        <v>-3.7096094831217223E-2</v>
      </c>
      <c r="R188" s="7">
        <f>_xlfn.CEILING.MATH(ABS(NiftyData[[#This Row],[DayChange %]]), 0.01)</f>
        <v>0.04</v>
      </c>
    </row>
    <row r="189" spans="1:18" x14ac:dyDescent="0.2">
      <c r="A189" s="2">
        <v>43888</v>
      </c>
      <c r="B189" s="1">
        <v>11661.25</v>
      </c>
      <c r="C189" s="1">
        <v>11663.85</v>
      </c>
      <c r="D189" s="1">
        <v>11536.7</v>
      </c>
      <c r="E189" s="1">
        <v>11633.3</v>
      </c>
      <c r="F189" s="1">
        <v>609266324</v>
      </c>
      <c r="G189" s="1">
        <v>21623.47</v>
      </c>
      <c r="H189" s="1" t="str">
        <f>TEXT(NiftyData[[#This Row],[Date]], "yyyy")</f>
        <v>2020</v>
      </c>
      <c r="I189" s="1" t="str">
        <f>TEXT(NiftyData[[#This Row],[Date]], "mmm")</f>
        <v>Feb</v>
      </c>
      <c r="J189" s="1" t="str">
        <f>TEXT(NiftyData[[#This Row],[Date]], "ddd")</f>
        <v>Thu</v>
      </c>
      <c r="K189" s="1" t="str">
        <f>TEXT(NiftyData[[#This Row],[Date]], "mmm-yyyy")</f>
        <v>Feb-2020</v>
      </c>
      <c r="L189" s="1" t="str">
        <f>IF(NiftyData[[#This Row],[Day]]="Thu", "Expiry", "")</f>
        <v>Expiry</v>
      </c>
      <c r="M189" s="1">
        <f>NiftyData[[#This Row],[Close]]-NiftyData[[#This Row],[Open]]</f>
        <v>-27.950000000000728</v>
      </c>
      <c r="N189" s="4">
        <f>NiftyData[[#This Row],[Intraday Change]]/NiftyData[[#This Row],[Open]]</f>
        <v>-2.3968270982956995E-3</v>
      </c>
      <c r="O189" s="4">
        <f>_xlfn.CEILING.MATH(ABS(NiftyData[[#This Row],[Intraday Change %]]), 0.01)</f>
        <v>0.01</v>
      </c>
      <c r="P189" s="6">
        <f>NiftyData[[#This Row],[Close]]-E190</f>
        <v>-45.200000000000728</v>
      </c>
      <c r="Q189" s="4">
        <f>NiftyData[[#This Row],[DayChange]]/E190</f>
        <v>-3.8703600633643643E-3</v>
      </c>
      <c r="R189" s="7">
        <f>_xlfn.CEILING.MATH(ABS(NiftyData[[#This Row],[DayChange %]]), 0.01)</f>
        <v>0.01</v>
      </c>
    </row>
    <row r="190" spans="1:18" x14ac:dyDescent="0.2">
      <c r="A190" s="2">
        <v>43887</v>
      </c>
      <c r="B190" s="1">
        <v>11738.55</v>
      </c>
      <c r="C190" s="1">
        <v>11783.25</v>
      </c>
      <c r="D190" s="1">
        <v>11639.6</v>
      </c>
      <c r="E190" s="1">
        <v>11678.5</v>
      </c>
      <c r="F190" s="1">
        <v>567990976</v>
      </c>
      <c r="G190" s="1">
        <v>21887.07</v>
      </c>
      <c r="H190" s="1" t="str">
        <f>TEXT(NiftyData[[#This Row],[Date]], "yyyy")</f>
        <v>2020</v>
      </c>
      <c r="I190" s="1" t="str">
        <f>TEXT(NiftyData[[#This Row],[Date]], "mmm")</f>
        <v>Feb</v>
      </c>
      <c r="J190" s="1" t="str">
        <f>TEXT(NiftyData[[#This Row],[Date]], "ddd")</f>
        <v>Wed</v>
      </c>
      <c r="K190" s="1" t="str">
        <f>TEXT(NiftyData[[#This Row],[Date]], "mmm-yyyy")</f>
        <v>Feb-2020</v>
      </c>
      <c r="L190" s="1" t="str">
        <f>IF(NiftyData[[#This Row],[Day]]="Thu", "Expiry", "")</f>
        <v/>
      </c>
      <c r="M190" s="1">
        <f>NiftyData[[#This Row],[Close]]-NiftyData[[#This Row],[Open]]</f>
        <v>-60.049999999999272</v>
      </c>
      <c r="N190" s="4">
        <f>NiftyData[[#This Row],[Intraday Change]]/NiftyData[[#This Row],[Open]]</f>
        <v>-5.115623309522835E-3</v>
      </c>
      <c r="O190" s="4">
        <f>_xlfn.CEILING.MATH(ABS(NiftyData[[#This Row],[Intraday Change %]]), 0.01)</f>
        <v>0.01</v>
      </c>
      <c r="P190" s="6">
        <f>NiftyData[[#This Row],[Close]]-E191</f>
        <v>-119.39999999999964</v>
      </c>
      <c r="Q190" s="4">
        <f>NiftyData[[#This Row],[DayChange]]/E191</f>
        <v>-1.0120445163969828E-2</v>
      </c>
      <c r="R190" s="7">
        <f>_xlfn.CEILING.MATH(ABS(NiftyData[[#This Row],[DayChange %]]), 0.01)</f>
        <v>0.02</v>
      </c>
    </row>
    <row r="191" spans="1:18" x14ac:dyDescent="0.2">
      <c r="A191" s="2">
        <v>43886</v>
      </c>
      <c r="B191" s="1">
        <v>11877.5</v>
      </c>
      <c r="C191" s="1">
        <v>11883.05</v>
      </c>
      <c r="D191" s="1">
        <v>11779.9</v>
      </c>
      <c r="E191" s="1">
        <v>11797.9</v>
      </c>
      <c r="F191" s="1">
        <v>461349973</v>
      </c>
      <c r="G191" s="1">
        <v>18510.82</v>
      </c>
      <c r="H191" s="1" t="str">
        <f>TEXT(NiftyData[[#This Row],[Date]], "yyyy")</f>
        <v>2020</v>
      </c>
      <c r="I191" s="1" t="str">
        <f>TEXT(NiftyData[[#This Row],[Date]], "mmm")</f>
        <v>Feb</v>
      </c>
      <c r="J191" s="1" t="str">
        <f>TEXT(NiftyData[[#This Row],[Date]], "ddd")</f>
        <v>Tue</v>
      </c>
      <c r="K191" s="1" t="str">
        <f>TEXT(NiftyData[[#This Row],[Date]], "mmm-yyyy")</f>
        <v>Feb-2020</v>
      </c>
      <c r="L191" s="1" t="str">
        <f>IF(NiftyData[[#This Row],[Day]]="Thu", "Expiry", "")</f>
        <v/>
      </c>
      <c r="M191" s="1">
        <f>NiftyData[[#This Row],[Close]]-NiftyData[[#This Row],[Open]]</f>
        <v>-79.600000000000364</v>
      </c>
      <c r="N191" s="4">
        <f>NiftyData[[#This Row],[Intraday Change]]/NiftyData[[#This Row],[Open]]</f>
        <v>-6.7017470006314767E-3</v>
      </c>
      <c r="O191" s="4">
        <f>_xlfn.CEILING.MATH(ABS(NiftyData[[#This Row],[Intraday Change %]]), 0.01)</f>
        <v>0.01</v>
      </c>
      <c r="P191" s="6">
        <f>NiftyData[[#This Row],[Close]]-E192</f>
        <v>-31.5</v>
      </c>
      <c r="Q191" s="4">
        <f>NiftyData[[#This Row],[DayChange]]/E192</f>
        <v>-2.6628569496339629E-3</v>
      </c>
      <c r="R191" s="7">
        <f>_xlfn.CEILING.MATH(ABS(NiftyData[[#This Row],[DayChange %]]), 0.01)</f>
        <v>0.01</v>
      </c>
    </row>
    <row r="192" spans="1:18" x14ac:dyDescent="0.2">
      <c r="A192" s="2">
        <v>43885</v>
      </c>
      <c r="B192" s="1">
        <v>12012.55</v>
      </c>
      <c r="C192" s="1">
        <v>12012.55</v>
      </c>
      <c r="D192" s="1">
        <v>11813.4</v>
      </c>
      <c r="E192" s="1">
        <v>11829.4</v>
      </c>
      <c r="F192" s="1">
        <v>491224913</v>
      </c>
      <c r="G192" s="1">
        <v>19421.04</v>
      </c>
      <c r="H192" s="1" t="str">
        <f>TEXT(NiftyData[[#This Row],[Date]], "yyyy")</f>
        <v>2020</v>
      </c>
      <c r="I192" s="1" t="str">
        <f>TEXT(NiftyData[[#This Row],[Date]], "mmm")</f>
        <v>Feb</v>
      </c>
      <c r="J192" s="1" t="str">
        <f>TEXT(NiftyData[[#This Row],[Date]], "ddd")</f>
        <v>Mon</v>
      </c>
      <c r="K192" s="1" t="str">
        <f>TEXT(NiftyData[[#This Row],[Date]], "mmm-yyyy")</f>
        <v>Feb-2020</v>
      </c>
      <c r="L192" s="1" t="str">
        <f>IF(NiftyData[[#This Row],[Day]]="Thu", "Expiry", "")</f>
        <v/>
      </c>
      <c r="M192" s="1">
        <f>NiftyData[[#This Row],[Close]]-NiftyData[[#This Row],[Open]]</f>
        <v>-183.14999999999964</v>
      </c>
      <c r="N192" s="4">
        <f>NiftyData[[#This Row],[Intraday Change]]/NiftyData[[#This Row],[Open]]</f>
        <v>-1.524655464493381E-2</v>
      </c>
      <c r="O192" s="4">
        <f>_xlfn.CEILING.MATH(ABS(NiftyData[[#This Row],[Intraday Change %]]), 0.01)</f>
        <v>0.02</v>
      </c>
      <c r="P192" s="6">
        <f>NiftyData[[#This Row],[Close]]-E193</f>
        <v>-251.45000000000073</v>
      </c>
      <c r="Q192" s="4">
        <f>NiftyData[[#This Row],[DayChange]]/E193</f>
        <v>-2.0813932794464026E-2</v>
      </c>
      <c r="R192" s="7">
        <f>_xlfn.CEILING.MATH(ABS(NiftyData[[#This Row],[DayChange %]]), 0.01)</f>
        <v>0.03</v>
      </c>
    </row>
    <row r="193" spans="1:18" x14ac:dyDescent="0.2">
      <c r="A193" s="2">
        <v>43881</v>
      </c>
      <c r="B193" s="1">
        <v>12119</v>
      </c>
      <c r="C193" s="1">
        <v>12152</v>
      </c>
      <c r="D193" s="1">
        <v>12071.45</v>
      </c>
      <c r="E193" s="1">
        <v>12080.85</v>
      </c>
      <c r="F193" s="1">
        <v>502875583</v>
      </c>
      <c r="G193" s="1">
        <v>18831.509999999998</v>
      </c>
      <c r="H193" s="1" t="str">
        <f>TEXT(NiftyData[[#This Row],[Date]], "yyyy")</f>
        <v>2020</v>
      </c>
      <c r="I193" s="1" t="str">
        <f>TEXT(NiftyData[[#This Row],[Date]], "mmm")</f>
        <v>Feb</v>
      </c>
      <c r="J193" s="1" t="str">
        <f>TEXT(NiftyData[[#This Row],[Date]], "ddd")</f>
        <v>Thu</v>
      </c>
      <c r="K193" s="1" t="str">
        <f>TEXT(NiftyData[[#This Row],[Date]], "mmm-yyyy")</f>
        <v>Feb-2020</v>
      </c>
      <c r="L193" s="1" t="str">
        <f>IF(NiftyData[[#This Row],[Day]]="Thu", "Expiry", "")</f>
        <v>Expiry</v>
      </c>
      <c r="M193" s="1">
        <f>NiftyData[[#This Row],[Close]]-NiftyData[[#This Row],[Open]]</f>
        <v>-38.149999999999636</v>
      </c>
      <c r="N193" s="4">
        <f>NiftyData[[#This Row],[Intraday Change]]/NiftyData[[#This Row],[Open]]</f>
        <v>-3.1479495007838629E-3</v>
      </c>
      <c r="O193" s="4">
        <f>_xlfn.CEILING.MATH(ABS(NiftyData[[#This Row],[Intraday Change %]]), 0.01)</f>
        <v>0.01</v>
      </c>
      <c r="P193" s="6">
        <f>NiftyData[[#This Row],[Close]]-E194</f>
        <v>-45.049999999999272</v>
      </c>
      <c r="Q193" s="4">
        <f>NiftyData[[#This Row],[DayChange]]/E194</f>
        <v>-3.7151881509825476E-3</v>
      </c>
      <c r="R193" s="7">
        <f>_xlfn.CEILING.MATH(ABS(NiftyData[[#This Row],[DayChange %]]), 0.01)</f>
        <v>0.01</v>
      </c>
    </row>
    <row r="194" spans="1:18" x14ac:dyDescent="0.2">
      <c r="A194" s="2">
        <v>43880</v>
      </c>
      <c r="B194" s="1">
        <v>12090.6</v>
      </c>
      <c r="C194" s="1">
        <v>12134.7</v>
      </c>
      <c r="D194" s="1">
        <v>12042.1</v>
      </c>
      <c r="E194" s="1">
        <v>12125.9</v>
      </c>
      <c r="F194" s="1">
        <v>514030605</v>
      </c>
      <c r="G194" s="1">
        <v>17610.89</v>
      </c>
      <c r="H194" s="1" t="str">
        <f>TEXT(NiftyData[[#This Row],[Date]], "yyyy")</f>
        <v>2020</v>
      </c>
      <c r="I194" s="1" t="str">
        <f>TEXT(NiftyData[[#This Row],[Date]], "mmm")</f>
        <v>Feb</v>
      </c>
      <c r="J194" s="1" t="str">
        <f>TEXT(NiftyData[[#This Row],[Date]], "ddd")</f>
        <v>Wed</v>
      </c>
      <c r="K194" s="1" t="str">
        <f>TEXT(NiftyData[[#This Row],[Date]], "mmm-yyyy")</f>
        <v>Feb-2020</v>
      </c>
      <c r="L194" s="1" t="str">
        <f>IF(NiftyData[[#This Row],[Day]]="Thu", "Expiry", "")</f>
        <v/>
      </c>
      <c r="M194" s="1">
        <f>NiftyData[[#This Row],[Close]]-NiftyData[[#This Row],[Open]]</f>
        <v>35.299999999999272</v>
      </c>
      <c r="N194" s="4">
        <f>NiftyData[[#This Row],[Intraday Change]]/NiftyData[[#This Row],[Open]]</f>
        <v>2.9196235091723545E-3</v>
      </c>
      <c r="O194" s="4">
        <f>_xlfn.CEILING.MATH(ABS(NiftyData[[#This Row],[Intraday Change %]]), 0.01)</f>
        <v>0.01</v>
      </c>
      <c r="P194" s="6">
        <f>NiftyData[[#This Row],[Close]]-E195</f>
        <v>133.39999999999964</v>
      </c>
      <c r="Q194" s="4">
        <f>NiftyData[[#This Row],[DayChange]]/E195</f>
        <v>1.1123618928496948E-2</v>
      </c>
      <c r="R194" s="7">
        <f>_xlfn.CEILING.MATH(ABS(NiftyData[[#This Row],[DayChange %]]), 0.01)</f>
        <v>0.02</v>
      </c>
    </row>
    <row r="195" spans="1:18" x14ac:dyDescent="0.2">
      <c r="A195" s="2">
        <v>43879</v>
      </c>
      <c r="B195" s="1">
        <v>12028.25</v>
      </c>
      <c r="C195" s="1">
        <v>12030.75</v>
      </c>
      <c r="D195" s="1">
        <v>11908.05</v>
      </c>
      <c r="E195" s="1">
        <v>11992.5</v>
      </c>
      <c r="F195" s="1">
        <v>677307424</v>
      </c>
      <c r="G195" s="1">
        <v>18853</v>
      </c>
      <c r="H195" s="1" t="str">
        <f>TEXT(NiftyData[[#This Row],[Date]], "yyyy")</f>
        <v>2020</v>
      </c>
      <c r="I195" s="1" t="str">
        <f>TEXT(NiftyData[[#This Row],[Date]], "mmm")</f>
        <v>Feb</v>
      </c>
      <c r="J195" s="1" t="str">
        <f>TEXT(NiftyData[[#This Row],[Date]], "ddd")</f>
        <v>Tue</v>
      </c>
      <c r="K195" s="1" t="str">
        <f>TEXT(NiftyData[[#This Row],[Date]], "mmm-yyyy")</f>
        <v>Feb-2020</v>
      </c>
      <c r="L195" s="1" t="str">
        <f>IF(NiftyData[[#This Row],[Day]]="Thu", "Expiry", "")</f>
        <v/>
      </c>
      <c r="M195" s="1">
        <f>NiftyData[[#This Row],[Close]]-NiftyData[[#This Row],[Open]]</f>
        <v>-35.75</v>
      </c>
      <c r="N195" s="4">
        <f>NiftyData[[#This Row],[Intraday Change]]/NiftyData[[#This Row],[Open]]</f>
        <v>-2.9721696838692245E-3</v>
      </c>
      <c r="O195" s="4">
        <f>_xlfn.CEILING.MATH(ABS(NiftyData[[#This Row],[Intraday Change %]]), 0.01)</f>
        <v>0.01</v>
      </c>
      <c r="P195" s="6">
        <f>NiftyData[[#This Row],[Close]]-E196</f>
        <v>-53.299999999999272</v>
      </c>
      <c r="Q195" s="4">
        <f>NiftyData[[#This Row],[DayChange]]/E196</f>
        <v>-4.424778761061887E-3</v>
      </c>
      <c r="R195" s="7">
        <f>_xlfn.CEILING.MATH(ABS(NiftyData[[#This Row],[DayChange %]]), 0.01)</f>
        <v>0.01</v>
      </c>
    </row>
    <row r="196" spans="1:18" x14ac:dyDescent="0.2">
      <c r="A196" s="2">
        <v>43878</v>
      </c>
      <c r="B196" s="1">
        <v>12131.8</v>
      </c>
      <c r="C196" s="1">
        <v>12159.6</v>
      </c>
      <c r="D196" s="1">
        <v>12037</v>
      </c>
      <c r="E196" s="1">
        <v>12045.8</v>
      </c>
      <c r="F196" s="1">
        <v>455412408</v>
      </c>
      <c r="G196" s="1">
        <v>15439.55</v>
      </c>
      <c r="H196" s="1" t="str">
        <f>TEXT(NiftyData[[#This Row],[Date]], "yyyy")</f>
        <v>2020</v>
      </c>
      <c r="I196" s="1" t="str">
        <f>TEXT(NiftyData[[#This Row],[Date]], "mmm")</f>
        <v>Feb</v>
      </c>
      <c r="J196" s="1" t="str">
        <f>TEXT(NiftyData[[#This Row],[Date]], "ddd")</f>
        <v>Mon</v>
      </c>
      <c r="K196" s="1" t="str">
        <f>TEXT(NiftyData[[#This Row],[Date]], "mmm-yyyy")</f>
        <v>Feb-2020</v>
      </c>
      <c r="L196" s="1" t="str">
        <f>IF(NiftyData[[#This Row],[Day]]="Thu", "Expiry", "")</f>
        <v/>
      </c>
      <c r="M196" s="1">
        <f>NiftyData[[#This Row],[Close]]-NiftyData[[#This Row],[Open]]</f>
        <v>-86</v>
      </c>
      <c r="N196" s="4">
        <f>NiftyData[[#This Row],[Intraday Change]]/NiftyData[[#This Row],[Open]]</f>
        <v>-7.0888079262763984E-3</v>
      </c>
      <c r="O196" s="4">
        <f>_xlfn.CEILING.MATH(ABS(NiftyData[[#This Row],[Intraday Change %]]), 0.01)</f>
        <v>0.01</v>
      </c>
      <c r="P196" s="6">
        <f>NiftyData[[#This Row],[Close]]-E197</f>
        <v>-67.650000000001455</v>
      </c>
      <c r="Q196" s="4">
        <f>NiftyData[[#This Row],[DayChange]]/E197</f>
        <v>-5.5847013030970909E-3</v>
      </c>
      <c r="R196" s="7">
        <f>_xlfn.CEILING.MATH(ABS(NiftyData[[#This Row],[DayChange %]]), 0.01)</f>
        <v>0.01</v>
      </c>
    </row>
    <row r="197" spans="1:18" x14ac:dyDescent="0.2">
      <c r="A197" s="2">
        <v>43875</v>
      </c>
      <c r="B197" s="1">
        <v>12190.15</v>
      </c>
      <c r="C197" s="1">
        <v>12246.7</v>
      </c>
      <c r="D197" s="1">
        <v>12091.2</v>
      </c>
      <c r="E197" s="1">
        <v>12113.45</v>
      </c>
      <c r="F197" s="1">
        <v>623053270</v>
      </c>
      <c r="G197" s="1">
        <v>20759.509999999998</v>
      </c>
      <c r="H197" s="1" t="str">
        <f>TEXT(NiftyData[[#This Row],[Date]], "yyyy")</f>
        <v>2020</v>
      </c>
      <c r="I197" s="1" t="str">
        <f>TEXT(NiftyData[[#This Row],[Date]], "mmm")</f>
        <v>Feb</v>
      </c>
      <c r="J197" s="1" t="str">
        <f>TEXT(NiftyData[[#This Row],[Date]], "ddd")</f>
        <v>Fri</v>
      </c>
      <c r="K197" s="1" t="str">
        <f>TEXT(NiftyData[[#This Row],[Date]], "mmm-yyyy")</f>
        <v>Feb-2020</v>
      </c>
      <c r="L197" s="1" t="str">
        <f>IF(NiftyData[[#This Row],[Day]]="Thu", "Expiry", "")</f>
        <v/>
      </c>
      <c r="M197" s="1">
        <f>NiftyData[[#This Row],[Close]]-NiftyData[[#This Row],[Open]]</f>
        <v>-76.699999999998909</v>
      </c>
      <c r="N197" s="4">
        <f>NiftyData[[#This Row],[Intraday Change]]/NiftyData[[#This Row],[Open]]</f>
        <v>-6.2919652342259044E-3</v>
      </c>
      <c r="O197" s="4">
        <f>_xlfn.CEILING.MATH(ABS(NiftyData[[#This Row],[Intraday Change %]]), 0.01)</f>
        <v>0.01</v>
      </c>
      <c r="P197" s="6">
        <f>NiftyData[[#This Row],[Close]]-E198</f>
        <v>-61.199999999998909</v>
      </c>
      <c r="Q197" s="4">
        <f>NiftyData[[#This Row],[DayChange]]/E198</f>
        <v>-5.0268385538803093E-3</v>
      </c>
      <c r="R197" s="7">
        <f>_xlfn.CEILING.MATH(ABS(NiftyData[[#This Row],[DayChange %]]), 0.01)</f>
        <v>0.01</v>
      </c>
    </row>
    <row r="198" spans="1:18" x14ac:dyDescent="0.2">
      <c r="A198" s="2">
        <v>43874</v>
      </c>
      <c r="B198" s="1">
        <v>12219.55</v>
      </c>
      <c r="C198" s="1">
        <v>12225.65</v>
      </c>
      <c r="D198" s="1">
        <v>12139.8</v>
      </c>
      <c r="E198" s="1">
        <v>12174.65</v>
      </c>
      <c r="F198" s="1">
        <v>501510138</v>
      </c>
      <c r="G198" s="1">
        <v>16315.27</v>
      </c>
      <c r="H198" s="1" t="str">
        <f>TEXT(NiftyData[[#This Row],[Date]], "yyyy")</f>
        <v>2020</v>
      </c>
      <c r="I198" s="1" t="str">
        <f>TEXT(NiftyData[[#This Row],[Date]], "mmm")</f>
        <v>Feb</v>
      </c>
      <c r="J198" s="1" t="str">
        <f>TEXT(NiftyData[[#This Row],[Date]], "ddd")</f>
        <v>Thu</v>
      </c>
      <c r="K198" s="1" t="str">
        <f>TEXT(NiftyData[[#This Row],[Date]], "mmm-yyyy")</f>
        <v>Feb-2020</v>
      </c>
      <c r="L198" s="1" t="str">
        <f>IF(NiftyData[[#This Row],[Day]]="Thu", "Expiry", "")</f>
        <v>Expiry</v>
      </c>
      <c r="M198" s="1">
        <f>NiftyData[[#This Row],[Close]]-NiftyData[[#This Row],[Open]]</f>
        <v>-44.899999999999636</v>
      </c>
      <c r="N198" s="4">
        <f>NiftyData[[#This Row],[Intraday Change]]/NiftyData[[#This Row],[Open]]</f>
        <v>-3.6744397297772536E-3</v>
      </c>
      <c r="O198" s="4">
        <f>_xlfn.CEILING.MATH(ABS(NiftyData[[#This Row],[Intraday Change %]]), 0.01)</f>
        <v>0.01</v>
      </c>
      <c r="P198" s="6">
        <f>NiftyData[[#This Row],[Close]]-E199</f>
        <v>-26.550000000001091</v>
      </c>
      <c r="Q198" s="4">
        <f>NiftyData[[#This Row],[DayChange]]/E199</f>
        <v>-2.1760154738879036E-3</v>
      </c>
      <c r="R198" s="7">
        <f>_xlfn.CEILING.MATH(ABS(NiftyData[[#This Row],[DayChange %]]), 0.01)</f>
        <v>0.01</v>
      </c>
    </row>
    <row r="199" spans="1:18" x14ac:dyDescent="0.2">
      <c r="A199" s="2">
        <v>43873</v>
      </c>
      <c r="B199" s="1">
        <v>12151</v>
      </c>
      <c r="C199" s="1">
        <v>12231.75</v>
      </c>
      <c r="D199" s="1">
        <v>12144.3</v>
      </c>
      <c r="E199" s="1">
        <v>12201.2</v>
      </c>
      <c r="F199" s="1">
        <v>412399174</v>
      </c>
      <c r="G199" s="1">
        <v>16598.330000000002</v>
      </c>
      <c r="H199" s="1" t="str">
        <f>TEXT(NiftyData[[#This Row],[Date]], "yyyy")</f>
        <v>2020</v>
      </c>
      <c r="I199" s="1" t="str">
        <f>TEXT(NiftyData[[#This Row],[Date]], "mmm")</f>
        <v>Feb</v>
      </c>
      <c r="J199" s="1" t="str">
        <f>TEXT(NiftyData[[#This Row],[Date]], "ddd")</f>
        <v>Wed</v>
      </c>
      <c r="K199" s="1" t="str">
        <f>TEXT(NiftyData[[#This Row],[Date]], "mmm-yyyy")</f>
        <v>Feb-2020</v>
      </c>
      <c r="L199" s="1" t="str">
        <f>IF(NiftyData[[#This Row],[Day]]="Thu", "Expiry", "")</f>
        <v/>
      </c>
      <c r="M199" s="1">
        <f>NiftyData[[#This Row],[Close]]-NiftyData[[#This Row],[Open]]</f>
        <v>50.200000000000728</v>
      </c>
      <c r="N199" s="4">
        <f>NiftyData[[#This Row],[Intraday Change]]/NiftyData[[#This Row],[Open]]</f>
        <v>4.1313472142211118E-3</v>
      </c>
      <c r="O199" s="4">
        <f>_xlfn.CEILING.MATH(ABS(NiftyData[[#This Row],[Intraday Change %]]), 0.01)</f>
        <v>0.01</v>
      </c>
      <c r="P199" s="6">
        <f>NiftyData[[#This Row],[Close]]-E200</f>
        <v>93.300000000001091</v>
      </c>
      <c r="Q199" s="4">
        <f>NiftyData[[#This Row],[DayChange]]/E200</f>
        <v>7.7057127990816819E-3</v>
      </c>
      <c r="R199" s="7">
        <f>_xlfn.CEILING.MATH(ABS(NiftyData[[#This Row],[DayChange %]]), 0.01)</f>
        <v>0.01</v>
      </c>
    </row>
    <row r="200" spans="1:18" x14ac:dyDescent="0.2">
      <c r="A200" s="2">
        <v>43872</v>
      </c>
      <c r="B200" s="1">
        <v>12108.4</v>
      </c>
      <c r="C200" s="1">
        <v>12172.3</v>
      </c>
      <c r="D200" s="1">
        <v>12099</v>
      </c>
      <c r="E200" s="1">
        <v>12107.9</v>
      </c>
      <c r="F200" s="1">
        <v>480491557</v>
      </c>
      <c r="G200" s="1">
        <v>16209.52</v>
      </c>
      <c r="H200" s="1" t="str">
        <f>TEXT(NiftyData[[#This Row],[Date]], "yyyy")</f>
        <v>2020</v>
      </c>
      <c r="I200" s="1" t="str">
        <f>TEXT(NiftyData[[#This Row],[Date]], "mmm")</f>
        <v>Feb</v>
      </c>
      <c r="J200" s="1" t="str">
        <f>TEXT(NiftyData[[#This Row],[Date]], "ddd")</f>
        <v>Tue</v>
      </c>
      <c r="K200" s="1" t="str">
        <f>TEXT(NiftyData[[#This Row],[Date]], "mmm-yyyy")</f>
        <v>Feb-2020</v>
      </c>
      <c r="L200" s="1" t="str">
        <f>IF(NiftyData[[#This Row],[Day]]="Thu", "Expiry", "")</f>
        <v/>
      </c>
      <c r="M200" s="1">
        <f>NiftyData[[#This Row],[Close]]-NiftyData[[#This Row],[Open]]</f>
        <v>-0.5</v>
      </c>
      <c r="N200" s="4">
        <f>NiftyData[[#This Row],[Intraday Change]]/NiftyData[[#This Row],[Open]]</f>
        <v>-4.1293647385286247E-5</v>
      </c>
      <c r="O200" s="4">
        <f>_xlfn.CEILING.MATH(ABS(NiftyData[[#This Row],[Intraday Change %]]), 0.01)</f>
        <v>0.01</v>
      </c>
      <c r="P200" s="6">
        <f>NiftyData[[#This Row],[Close]]-E201</f>
        <v>76.399999999999636</v>
      </c>
      <c r="Q200" s="4">
        <f>NiftyData[[#This Row],[DayChange]]/E201</f>
        <v>6.3499979221210683E-3</v>
      </c>
      <c r="R200" s="7">
        <f>_xlfn.CEILING.MATH(ABS(NiftyData[[#This Row],[DayChange %]]), 0.01)</f>
        <v>0.01</v>
      </c>
    </row>
    <row r="201" spans="1:18" x14ac:dyDescent="0.2">
      <c r="A201" s="2">
        <v>43871</v>
      </c>
      <c r="B201" s="1">
        <v>12102.35</v>
      </c>
      <c r="C201" s="1">
        <v>12103.55</v>
      </c>
      <c r="D201" s="1">
        <v>11990.75</v>
      </c>
      <c r="E201" s="1">
        <v>12031.5</v>
      </c>
      <c r="F201" s="1">
        <v>525674715</v>
      </c>
      <c r="G201" s="1">
        <v>17185.14</v>
      </c>
      <c r="H201" s="1" t="str">
        <f>TEXT(NiftyData[[#This Row],[Date]], "yyyy")</f>
        <v>2020</v>
      </c>
      <c r="I201" s="1" t="str">
        <f>TEXT(NiftyData[[#This Row],[Date]], "mmm")</f>
        <v>Feb</v>
      </c>
      <c r="J201" s="1" t="str">
        <f>TEXT(NiftyData[[#This Row],[Date]], "ddd")</f>
        <v>Mon</v>
      </c>
      <c r="K201" s="1" t="str">
        <f>TEXT(NiftyData[[#This Row],[Date]], "mmm-yyyy")</f>
        <v>Feb-2020</v>
      </c>
      <c r="L201" s="1" t="str">
        <f>IF(NiftyData[[#This Row],[Day]]="Thu", "Expiry", "")</f>
        <v/>
      </c>
      <c r="M201" s="1">
        <f>NiftyData[[#This Row],[Close]]-NiftyData[[#This Row],[Open]]</f>
        <v>-70.850000000000364</v>
      </c>
      <c r="N201" s="4">
        <f>NiftyData[[#This Row],[Intraday Change]]/NiftyData[[#This Row],[Open]]</f>
        <v>-5.8542349213169644E-3</v>
      </c>
      <c r="O201" s="4">
        <f>_xlfn.CEILING.MATH(ABS(NiftyData[[#This Row],[Intraday Change %]]), 0.01)</f>
        <v>0.01</v>
      </c>
      <c r="P201" s="6">
        <f>NiftyData[[#This Row],[Close]]-E202</f>
        <v>-66.850000000000364</v>
      </c>
      <c r="Q201" s="4">
        <f>NiftyData[[#This Row],[DayChange]]/E202</f>
        <v>-5.5255468720941583E-3</v>
      </c>
      <c r="R201" s="7">
        <f>_xlfn.CEILING.MATH(ABS(NiftyData[[#This Row],[DayChange %]]), 0.01)</f>
        <v>0.01</v>
      </c>
    </row>
    <row r="202" spans="1:18" x14ac:dyDescent="0.2">
      <c r="A202" s="2">
        <v>43868</v>
      </c>
      <c r="B202" s="1">
        <v>12151.15</v>
      </c>
      <c r="C202" s="1">
        <v>12154.7</v>
      </c>
      <c r="D202" s="1">
        <v>12073.95</v>
      </c>
      <c r="E202" s="1">
        <v>12098.35</v>
      </c>
      <c r="F202" s="1">
        <v>473475144</v>
      </c>
      <c r="G202" s="1">
        <v>16339.61</v>
      </c>
      <c r="H202" s="1" t="str">
        <f>TEXT(NiftyData[[#This Row],[Date]], "yyyy")</f>
        <v>2020</v>
      </c>
      <c r="I202" s="1" t="str">
        <f>TEXT(NiftyData[[#This Row],[Date]], "mmm")</f>
        <v>Feb</v>
      </c>
      <c r="J202" s="1" t="str">
        <f>TEXT(NiftyData[[#This Row],[Date]], "ddd")</f>
        <v>Fri</v>
      </c>
      <c r="K202" s="1" t="str">
        <f>TEXT(NiftyData[[#This Row],[Date]], "mmm-yyyy")</f>
        <v>Feb-2020</v>
      </c>
      <c r="L202" s="1" t="str">
        <f>IF(NiftyData[[#This Row],[Day]]="Thu", "Expiry", "")</f>
        <v/>
      </c>
      <c r="M202" s="1">
        <f>NiftyData[[#This Row],[Close]]-NiftyData[[#This Row],[Open]]</f>
        <v>-52.799999999999272</v>
      </c>
      <c r="N202" s="4">
        <f>NiftyData[[#This Row],[Intraday Change]]/NiftyData[[#This Row],[Open]]</f>
        <v>-4.3452677318607108E-3</v>
      </c>
      <c r="O202" s="4">
        <f>_xlfn.CEILING.MATH(ABS(NiftyData[[#This Row],[Intraday Change %]]), 0.01)</f>
        <v>0.01</v>
      </c>
      <c r="P202" s="6">
        <f>NiftyData[[#This Row],[Close]]-E203</f>
        <v>-39.600000000000364</v>
      </c>
      <c r="Q202" s="4">
        <f>NiftyData[[#This Row],[DayChange]]/E203</f>
        <v>-3.2624949023517449E-3</v>
      </c>
      <c r="R202" s="7">
        <f>_xlfn.CEILING.MATH(ABS(NiftyData[[#This Row],[DayChange %]]), 0.01)</f>
        <v>0.01</v>
      </c>
    </row>
    <row r="203" spans="1:18" x14ac:dyDescent="0.2">
      <c r="A203" s="2">
        <v>43867</v>
      </c>
      <c r="B203" s="1">
        <v>12120</v>
      </c>
      <c r="C203" s="1">
        <v>12160.6</v>
      </c>
      <c r="D203" s="1">
        <v>12084.65</v>
      </c>
      <c r="E203" s="1">
        <v>12137.95</v>
      </c>
      <c r="F203" s="1">
        <v>565116236</v>
      </c>
      <c r="G203" s="1">
        <v>21735.919999999998</v>
      </c>
      <c r="H203" s="1" t="str">
        <f>TEXT(NiftyData[[#This Row],[Date]], "yyyy")</f>
        <v>2020</v>
      </c>
      <c r="I203" s="1" t="str">
        <f>TEXT(NiftyData[[#This Row],[Date]], "mmm")</f>
        <v>Feb</v>
      </c>
      <c r="J203" s="1" t="str">
        <f>TEXT(NiftyData[[#This Row],[Date]], "ddd")</f>
        <v>Thu</v>
      </c>
      <c r="K203" s="1" t="str">
        <f>TEXT(NiftyData[[#This Row],[Date]], "mmm-yyyy")</f>
        <v>Feb-2020</v>
      </c>
      <c r="L203" s="1" t="str">
        <f>IF(NiftyData[[#This Row],[Day]]="Thu", "Expiry", "")</f>
        <v>Expiry</v>
      </c>
      <c r="M203" s="1">
        <f>NiftyData[[#This Row],[Close]]-NiftyData[[#This Row],[Open]]</f>
        <v>17.950000000000728</v>
      </c>
      <c r="N203" s="4">
        <f>NiftyData[[#This Row],[Intraday Change]]/NiftyData[[#This Row],[Open]]</f>
        <v>1.481023102310291E-3</v>
      </c>
      <c r="O203" s="4">
        <f>_xlfn.CEILING.MATH(ABS(NiftyData[[#This Row],[Intraday Change %]]), 0.01)</f>
        <v>0.01</v>
      </c>
      <c r="P203" s="6">
        <f>NiftyData[[#This Row],[Close]]-E204</f>
        <v>48.800000000001091</v>
      </c>
      <c r="Q203" s="4">
        <f>NiftyData[[#This Row],[DayChange]]/E204</f>
        <v>4.0366775166162296E-3</v>
      </c>
      <c r="R203" s="7">
        <f>_xlfn.CEILING.MATH(ABS(NiftyData[[#This Row],[DayChange %]]), 0.01)</f>
        <v>0.01</v>
      </c>
    </row>
    <row r="204" spans="1:18" x14ac:dyDescent="0.2">
      <c r="A204" s="2">
        <v>43866</v>
      </c>
      <c r="B204" s="1">
        <v>12005.85</v>
      </c>
      <c r="C204" s="1">
        <v>12098.15</v>
      </c>
      <c r="D204" s="1">
        <v>11953.35</v>
      </c>
      <c r="E204" s="1">
        <v>12089.15</v>
      </c>
      <c r="F204" s="1">
        <v>758032580</v>
      </c>
      <c r="G204" s="1">
        <v>22998.05</v>
      </c>
      <c r="H204" s="1" t="str">
        <f>TEXT(NiftyData[[#This Row],[Date]], "yyyy")</f>
        <v>2020</v>
      </c>
      <c r="I204" s="1" t="str">
        <f>TEXT(NiftyData[[#This Row],[Date]], "mmm")</f>
        <v>Feb</v>
      </c>
      <c r="J204" s="1" t="str">
        <f>TEXT(NiftyData[[#This Row],[Date]], "ddd")</f>
        <v>Wed</v>
      </c>
      <c r="K204" s="1" t="str">
        <f>TEXT(NiftyData[[#This Row],[Date]], "mmm-yyyy")</f>
        <v>Feb-2020</v>
      </c>
      <c r="L204" s="1" t="str">
        <f>IF(NiftyData[[#This Row],[Day]]="Thu", "Expiry", "")</f>
        <v/>
      </c>
      <c r="M204" s="1">
        <f>NiftyData[[#This Row],[Close]]-NiftyData[[#This Row],[Open]]</f>
        <v>83.299999999999272</v>
      </c>
      <c r="N204" s="4">
        <f>NiftyData[[#This Row],[Intraday Change]]/NiftyData[[#This Row],[Open]]</f>
        <v>6.9382842530932229E-3</v>
      </c>
      <c r="O204" s="4">
        <f>_xlfn.CEILING.MATH(ABS(NiftyData[[#This Row],[Intraday Change %]]), 0.01)</f>
        <v>0.01</v>
      </c>
      <c r="P204" s="6">
        <f>NiftyData[[#This Row],[Close]]-E205</f>
        <v>109.5</v>
      </c>
      <c r="Q204" s="4">
        <f>NiftyData[[#This Row],[DayChange]]/E205</f>
        <v>9.1405007658821417E-3</v>
      </c>
      <c r="R204" s="7">
        <f>_xlfn.CEILING.MATH(ABS(NiftyData[[#This Row],[DayChange %]]), 0.01)</f>
        <v>0.01</v>
      </c>
    </row>
    <row r="205" spans="1:18" x14ac:dyDescent="0.2">
      <c r="A205" s="2">
        <v>43865</v>
      </c>
      <c r="B205" s="1">
        <v>11786.25</v>
      </c>
      <c r="C205" s="1">
        <v>11986.15</v>
      </c>
      <c r="D205" s="1">
        <v>11783.4</v>
      </c>
      <c r="E205" s="1">
        <v>11979.65</v>
      </c>
      <c r="F205" s="1">
        <v>560430291</v>
      </c>
      <c r="G205" s="1">
        <v>22338.5</v>
      </c>
      <c r="H205" s="1" t="str">
        <f>TEXT(NiftyData[[#This Row],[Date]], "yyyy")</f>
        <v>2020</v>
      </c>
      <c r="I205" s="1" t="str">
        <f>TEXT(NiftyData[[#This Row],[Date]], "mmm")</f>
        <v>Feb</v>
      </c>
      <c r="J205" s="1" t="str">
        <f>TEXT(NiftyData[[#This Row],[Date]], "ddd")</f>
        <v>Tue</v>
      </c>
      <c r="K205" s="1" t="str">
        <f>TEXT(NiftyData[[#This Row],[Date]], "mmm-yyyy")</f>
        <v>Feb-2020</v>
      </c>
      <c r="L205" s="1" t="str">
        <f>IF(NiftyData[[#This Row],[Day]]="Thu", "Expiry", "")</f>
        <v/>
      </c>
      <c r="M205" s="1">
        <f>NiftyData[[#This Row],[Close]]-NiftyData[[#This Row],[Open]]</f>
        <v>193.39999999999964</v>
      </c>
      <c r="N205" s="4">
        <f>NiftyData[[#This Row],[Intraday Change]]/NiftyData[[#This Row],[Open]]</f>
        <v>1.6408951108282926E-2</v>
      </c>
      <c r="O205" s="4">
        <f>_xlfn.CEILING.MATH(ABS(NiftyData[[#This Row],[Intraday Change %]]), 0.01)</f>
        <v>0.02</v>
      </c>
      <c r="P205" s="6">
        <f>NiftyData[[#This Row],[Close]]-E206</f>
        <v>271.75</v>
      </c>
      <c r="Q205" s="4">
        <f>NiftyData[[#This Row],[DayChange]]/E206</f>
        <v>2.3210823461081834E-2</v>
      </c>
      <c r="R205" s="7">
        <f>_xlfn.CEILING.MATH(ABS(NiftyData[[#This Row],[DayChange %]]), 0.01)</f>
        <v>0.03</v>
      </c>
    </row>
    <row r="206" spans="1:18" x14ac:dyDescent="0.2">
      <c r="A206" s="2">
        <v>43864</v>
      </c>
      <c r="B206" s="1">
        <v>11627.45</v>
      </c>
      <c r="C206" s="1">
        <v>11749.85</v>
      </c>
      <c r="D206" s="1">
        <v>11614.5</v>
      </c>
      <c r="E206" s="1">
        <v>11707.9</v>
      </c>
      <c r="F206" s="1">
        <v>669815788</v>
      </c>
      <c r="G206" s="1">
        <v>25415.26</v>
      </c>
      <c r="H206" s="1" t="str">
        <f>TEXT(NiftyData[[#This Row],[Date]], "yyyy")</f>
        <v>2020</v>
      </c>
      <c r="I206" s="1" t="str">
        <f>TEXT(NiftyData[[#This Row],[Date]], "mmm")</f>
        <v>Feb</v>
      </c>
      <c r="J206" s="1" t="str">
        <f>TEXT(NiftyData[[#This Row],[Date]], "ddd")</f>
        <v>Mon</v>
      </c>
      <c r="K206" s="1" t="str">
        <f>TEXT(NiftyData[[#This Row],[Date]], "mmm-yyyy")</f>
        <v>Feb-2020</v>
      </c>
      <c r="L206" s="1" t="str">
        <f>IF(NiftyData[[#This Row],[Day]]="Thu", "Expiry", "")</f>
        <v/>
      </c>
      <c r="M206" s="1">
        <f>NiftyData[[#This Row],[Close]]-NiftyData[[#This Row],[Open]]</f>
        <v>80.449999999998909</v>
      </c>
      <c r="N206" s="4">
        <f>NiftyData[[#This Row],[Intraday Change]]/NiftyData[[#This Row],[Open]]</f>
        <v>6.9189719155961886E-3</v>
      </c>
      <c r="O206" s="4">
        <f>_xlfn.CEILING.MATH(ABS(NiftyData[[#This Row],[Intraday Change %]]), 0.01)</f>
        <v>0.01</v>
      </c>
      <c r="P206" s="6">
        <f>NiftyData[[#This Row],[Close]]-E207</f>
        <v>46.049999999999272</v>
      </c>
      <c r="Q206" s="4">
        <f>NiftyData[[#This Row],[DayChange]]/E207</f>
        <v>3.9487731363376539E-3</v>
      </c>
      <c r="R206" s="7">
        <f>_xlfn.CEILING.MATH(ABS(NiftyData[[#This Row],[DayChange %]]), 0.01)</f>
        <v>0.01</v>
      </c>
    </row>
    <row r="207" spans="1:18" x14ac:dyDescent="0.2">
      <c r="A207" s="2">
        <v>43862</v>
      </c>
      <c r="B207" s="1">
        <v>11939</v>
      </c>
      <c r="C207" s="1">
        <v>12017.35</v>
      </c>
      <c r="D207" s="1">
        <v>11633.3</v>
      </c>
      <c r="E207" s="1">
        <v>11661.85</v>
      </c>
      <c r="F207" s="1">
        <v>537634767</v>
      </c>
      <c r="G207" s="1">
        <v>20598.12</v>
      </c>
      <c r="H207" s="1" t="str">
        <f>TEXT(NiftyData[[#This Row],[Date]], "yyyy")</f>
        <v>2020</v>
      </c>
      <c r="I207" s="1" t="str">
        <f>TEXT(NiftyData[[#This Row],[Date]], "mmm")</f>
        <v>Feb</v>
      </c>
      <c r="J207" s="1" t="str">
        <f>TEXT(NiftyData[[#This Row],[Date]], "ddd")</f>
        <v>Sat</v>
      </c>
      <c r="K207" s="1" t="str">
        <f>TEXT(NiftyData[[#This Row],[Date]], "mmm-yyyy")</f>
        <v>Feb-2020</v>
      </c>
      <c r="L207" s="1" t="str">
        <f>IF(NiftyData[[#This Row],[Day]]="Thu", "Expiry", "")</f>
        <v/>
      </c>
      <c r="M207" s="1">
        <f>NiftyData[[#This Row],[Close]]-NiftyData[[#This Row],[Open]]</f>
        <v>-277.14999999999964</v>
      </c>
      <c r="N207" s="4">
        <f>NiftyData[[#This Row],[Intraday Change]]/NiftyData[[#This Row],[Open]]</f>
        <v>-2.3213837004774238E-2</v>
      </c>
      <c r="O207" s="4">
        <f>_xlfn.CEILING.MATH(ABS(NiftyData[[#This Row],[Intraday Change %]]), 0.01)</f>
        <v>0.03</v>
      </c>
      <c r="P207" s="6">
        <f>NiftyData[[#This Row],[Close]]-E208</f>
        <v>-300.25</v>
      </c>
      <c r="Q207" s="4">
        <f>NiftyData[[#This Row],[DayChange]]/E208</f>
        <v>-2.5100107840596551E-2</v>
      </c>
      <c r="R207" s="7">
        <f>_xlfn.CEILING.MATH(ABS(NiftyData[[#This Row],[DayChange %]]), 0.01)</f>
        <v>0.03</v>
      </c>
    </row>
    <row r="208" spans="1:18" x14ac:dyDescent="0.2">
      <c r="A208" s="2">
        <v>43861</v>
      </c>
      <c r="B208" s="1">
        <v>12100.4</v>
      </c>
      <c r="C208" s="1">
        <v>12103.55</v>
      </c>
      <c r="D208" s="1">
        <v>11945.85</v>
      </c>
      <c r="E208" s="1">
        <v>11962.1</v>
      </c>
      <c r="F208" s="1">
        <v>771278258</v>
      </c>
      <c r="G208" s="1">
        <v>26044.91</v>
      </c>
      <c r="H208" s="1" t="str">
        <f>TEXT(NiftyData[[#This Row],[Date]], "yyyy")</f>
        <v>2020</v>
      </c>
      <c r="I208" s="1" t="str">
        <f>TEXT(NiftyData[[#This Row],[Date]], "mmm")</f>
        <v>Jan</v>
      </c>
      <c r="J208" s="1" t="str">
        <f>TEXT(NiftyData[[#This Row],[Date]], "ddd")</f>
        <v>Fri</v>
      </c>
      <c r="K208" s="1" t="str">
        <f>TEXT(NiftyData[[#This Row],[Date]], "mmm-yyyy")</f>
        <v>Jan-2020</v>
      </c>
      <c r="L208" s="1" t="str">
        <f>IF(NiftyData[[#This Row],[Day]]="Thu", "Expiry", "")</f>
        <v/>
      </c>
      <c r="M208" s="1">
        <f>NiftyData[[#This Row],[Close]]-NiftyData[[#This Row],[Open]]</f>
        <v>-138.29999999999927</v>
      </c>
      <c r="N208" s="4">
        <f>NiftyData[[#This Row],[Intraday Change]]/NiftyData[[#This Row],[Open]]</f>
        <v>-1.14293742355624E-2</v>
      </c>
      <c r="O208" s="4">
        <f>_xlfn.CEILING.MATH(ABS(NiftyData[[#This Row],[Intraday Change %]]), 0.01)</f>
        <v>0.02</v>
      </c>
      <c r="P208" s="6">
        <f>NiftyData[[#This Row],[Close]]-E209</f>
        <v>-73.699999999998909</v>
      </c>
      <c r="Q208" s="4">
        <f>NiftyData[[#This Row],[DayChange]]/E209</f>
        <v>-6.1233985277255286E-3</v>
      </c>
      <c r="R208" s="7">
        <f>_xlfn.CEILING.MATH(ABS(NiftyData[[#This Row],[DayChange %]]), 0.01)</f>
        <v>0.01</v>
      </c>
    </row>
    <row r="209" spans="1:18" x14ac:dyDescent="0.2">
      <c r="A209" s="2">
        <v>43860</v>
      </c>
      <c r="B209" s="1">
        <v>12147.75</v>
      </c>
      <c r="C209" s="1">
        <v>12150.3</v>
      </c>
      <c r="D209" s="1">
        <v>12010.6</v>
      </c>
      <c r="E209" s="1">
        <v>12035.8</v>
      </c>
      <c r="F209" s="1">
        <v>538138743</v>
      </c>
      <c r="G209" s="1">
        <v>19372.669999999998</v>
      </c>
      <c r="H209" s="1" t="str">
        <f>TEXT(NiftyData[[#This Row],[Date]], "yyyy")</f>
        <v>2020</v>
      </c>
      <c r="I209" s="1" t="str">
        <f>TEXT(NiftyData[[#This Row],[Date]], "mmm")</f>
        <v>Jan</v>
      </c>
      <c r="J209" s="1" t="str">
        <f>TEXT(NiftyData[[#This Row],[Date]], "ddd")</f>
        <v>Thu</v>
      </c>
      <c r="K209" s="1" t="str">
        <f>TEXT(NiftyData[[#This Row],[Date]], "mmm-yyyy")</f>
        <v>Jan-2020</v>
      </c>
      <c r="L209" s="1" t="str">
        <f>IF(NiftyData[[#This Row],[Day]]="Thu", "Expiry", "")</f>
        <v>Expiry</v>
      </c>
      <c r="M209" s="1">
        <f>NiftyData[[#This Row],[Close]]-NiftyData[[#This Row],[Open]]</f>
        <v>-111.95000000000073</v>
      </c>
      <c r="N209" s="4">
        <f>NiftyData[[#This Row],[Intraday Change]]/NiftyData[[#This Row],[Open]]</f>
        <v>-9.215698380358562E-3</v>
      </c>
      <c r="O209" s="4">
        <f>_xlfn.CEILING.MATH(ABS(NiftyData[[#This Row],[Intraday Change %]]), 0.01)</f>
        <v>0.01</v>
      </c>
      <c r="P209" s="6">
        <f>NiftyData[[#This Row],[Close]]-E210</f>
        <v>-93.700000000000728</v>
      </c>
      <c r="Q209" s="4">
        <f>NiftyData[[#This Row],[DayChange]]/E210</f>
        <v>-7.7249680530937573E-3</v>
      </c>
      <c r="R209" s="7">
        <f>_xlfn.CEILING.MATH(ABS(NiftyData[[#This Row],[DayChange %]]), 0.01)</f>
        <v>0.01</v>
      </c>
    </row>
    <row r="210" spans="1:18" x14ac:dyDescent="0.2">
      <c r="A210" s="2">
        <v>43859</v>
      </c>
      <c r="B210" s="1">
        <v>12114.9</v>
      </c>
      <c r="C210" s="1">
        <v>12169.6</v>
      </c>
      <c r="D210" s="1">
        <v>12103.8</v>
      </c>
      <c r="E210" s="1">
        <v>12129.5</v>
      </c>
      <c r="F210" s="1">
        <v>514362340</v>
      </c>
      <c r="G210" s="1">
        <v>20646.18</v>
      </c>
      <c r="H210" s="1" t="str">
        <f>TEXT(NiftyData[[#This Row],[Date]], "yyyy")</f>
        <v>2020</v>
      </c>
      <c r="I210" s="1" t="str">
        <f>TEXT(NiftyData[[#This Row],[Date]], "mmm")</f>
        <v>Jan</v>
      </c>
      <c r="J210" s="1" t="str">
        <f>TEXT(NiftyData[[#This Row],[Date]], "ddd")</f>
        <v>Wed</v>
      </c>
      <c r="K210" s="1" t="str">
        <f>TEXT(NiftyData[[#This Row],[Date]], "mmm-yyyy")</f>
        <v>Jan-2020</v>
      </c>
      <c r="L210" s="1" t="str">
        <f>IF(NiftyData[[#This Row],[Day]]="Thu", "Expiry", "")</f>
        <v/>
      </c>
      <c r="M210" s="1">
        <f>NiftyData[[#This Row],[Close]]-NiftyData[[#This Row],[Open]]</f>
        <v>14.600000000000364</v>
      </c>
      <c r="N210" s="4">
        <f>NiftyData[[#This Row],[Intraday Change]]/NiftyData[[#This Row],[Open]]</f>
        <v>1.2051275701822025E-3</v>
      </c>
      <c r="O210" s="4">
        <f>_xlfn.CEILING.MATH(ABS(NiftyData[[#This Row],[Intraday Change %]]), 0.01)</f>
        <v>0.01</v>
      </c>
      <c r="P210" s="6">
        <f>NiftyData[[#This Row],[Close]]-E211</f>
        <v>73.700000000000728</v>
      </c>
      <c r="Q210" s="4">
        <f>NiftyData[[#This Row],[DayChange]]/E211</f>
        <v>6.1132401002007937E-3</v>
      </c>
      <c r="R210" s="7">
        <f>_xlfn.CEILING.MATH(ABS(NiftyData[[#This Row],[DayChange %]]), 0.01)</f>
        <v>0.01</v>
      </c>
    </row>
    <row r="211" spans="1:18" x14ac:dyDescent="0.2">
      <c r="A211" s="2">
        <v>43858</v>
      </c>
      <c r="B211" s="1">
        <v>12148.1</v>
      </c>
      <c r="C211" s="1">
        <v>12163.55</v>
      </c>
      <c r="D211" s="1">
        <v>12024.5</v>
      </c>
      <c r="E211" s="1">
        <v>12055.8</v>
      </c>
      <c r="F211" s="1">
        <v>478484057</v>
      </c>
      <c r="G211" s="1">
        <v>20917.62</v>
      </c>
      <c r="H211" s="1" t="str">
        <f>TEXT(NiftyData[[#This Row],[Date]], "yyyy")</f>
        <v>2020</v>
      </c>
      <c r="I211" s="1" t="str">
        <f>TEXT(NiftyData[[#This Row],[Date]], "mmm")</f>
        <v>Jan</v>
      </c>
      <c r="J211" s="1" t="str">
        <f>TEXT(NiftyData[[#This Row],[Date]], "ddd")</f>
        <v>Tue</v>
      </c>
      <c r="K211" s="1" t="str">
        <f>TEXT(NiftyData[[#This Row],[Date]], "mmm-yyyy")</f>
        <v>Jan-2020</v>
      </c>
      <c r="L211" s="1" t="str">
        <f>IF(NiftyData[[#This Row],[Day]]="Thu", "Expiry", "")</f>
        <v/>
      </c>
      <c r="M211" s="1">
        <f>NiftyData[[#This Row],[Close]]-NiftyData[[#This Row],[Open]]</f>
        <v>-92.300000000001091</v>
      </c>
      <c r="N211" s="4">
        <f>NiftyData[[#This Row],[Intraday Change]]/NiftyData[[#This Row],[Open]]</f>
        <v>-7.5978959672706918E-3</v>
      </c>
      <c r="O211" s="4">
        <f>_xlfn.CEILING.MATH(ABS(NiftyData[[#This Row],[Intraday Change %]]), 0.01)</f>
        <v>0.01</v>
      </c>
      <c r="P211" s="6">
        <f>NiftyData[[#This Row],[Close]]-E212</f>
        <v>-63.200000000000728</v>
      </c>
      <c r="Q211" s="4">
        <f>NiftyData[[#This Row],[DayChange]]/E212</f>
        <v>-5.2149517286905461E-3</v>
      </c>
      <c r="R211" s="7">
        <f>_xlfn.CEILING.MATH(ABS(NiftyData[[#This Row],[DayChange %]]), 0.01)</f>
        <v>0.01</v>
      </c>
    </row>
    <row r="212" spans="1:18" x14ac:dyDescent="0.2">
      <c r="A212" s="2">
        <v>43857</v>
      </c>
      <c r="B212" s="1">
        <v>12197.1</v>
      </c>
      <c r="C212" s="1">
        <v>12216.6</v>
      </c>
      <c r="D212" s="1">
        <v>12107</v>
      </c>
      <c r="E212" s="1">
        <v>12119</v>
      </c>
      <c r="F212" s="1">
        <v>441158138</v>
      </c>
      <c r="G212" s="1">
        <v>17988.61</v>
      </c>
      <c r="H212" s="1" t="str">
        <f>TEXT(NiftyData[[#This Row],[Date]], "yyyy")</f>
        <v>2020</v>
      </c>
      <c r="I212" s="1" t="str">
        <f>TEXT(NiftyData[[#This Row],[Date]], "mmm")</f>
        <v>Jan</v>
      </c>
      <c r="J212" s="1" t="str">
        <f>TEXT(NiftyData[[#This Row],[Date]], "ddd")</f>
        <v>Mon</v>
      </c>
      <c r="K212" s="1" t="str">
        <f>TEXT(NiftyData[[#This Row],[Date]], "mmm-yyyy")</f>
        <v>Jan-2020</v>
      </c>
      <c r="L212" s="1" t="str">
        <f>IF(NiftyData[[#This Row],[Day]]="Thu", "Expiry", "")</f>
        <v/>
      </c>
      <c r="M212" s="1">
        <f>NiftyData[[#This Row],[Close]]-NiftyData[[#This Row],[Open]]</f>
        <v>-78.100000000000364</v>
      </c>
      <c r="N212" s="4">
        <f>NiftyData[[#This Row],[Intraday Change]]/NiftyData[[#This Row],[Open]]</f>
        <v>-6.4031614072197788E-3</v>
      </c>
      <c r="O212" s="4">
        <f>_xlfn.CEILING.MATH(ABS(NiftyData[[#This Row],[Intraday Change %]]), 0.01)</f>
        <v>0.01</v>
      </c>
      <c r="P212" s="6">
        <f>NiftyData[[#This Row],[Close]]-E213</f>
        <v>-129.25</v>
      </c>
      <c r="Q212" s="4">
        <f>NiftyData[[#This Row],[DayChange]]/E213</f>
        <v>-1.0552527912150715E-2</v>
      </c>
      <c r="R212" s="7">
        <f>_xlfn.CEILING.MATH(ABS(NiftyData[[#This Row],[DayChange %]]), 0.01)</f>
        <v>0.02</v>
      </c>
    </row>
    <row r="213" spans="1:18" x14ac:dyDescent="0.2">
      <c r="A213" s="2">
        <v>43854</v>
      </c>
      <c r="B213" s="1">
        <v>12174.55</v>
      </c>
      <c r="C213" s="1">
        <v>12272.15</v>
      </c>
      <c r="D213" s="1">
        <v>12149.65</v>
      </c>
      <c r="E213" s="1">
        <v>12248.25</v>
      </c>
      <c r="F213" s="1">
        <v>593237908</v>
      </c>
      <c r="G213" s="1">
        <v>18032.27</v>
      </c>
      <c r="H213" s="1" t="str">
        <f>TEXT(NiftyData[[#This Row],[Date]], "yyyy")</f>
        <v>2020</v>
      </c>
      <c r="I213" s="1" t="str">
        <f>TEXT(NiftyData[[#This Row],[Date]], "mmm")</f>
        <v>Jan</v>
      </c>
      <c r="J213" s="1" t="str">
        <f>TEXT(NiftyData[[#This Row],[Date]], "ddd")</f>
        <v>Fri</v>
      </c>
      <c r="K213" s="1" t="str">
        <f>TEXT(NiftyData[[#This Row],[Date]], "mmm-yyyy")</f>
        <v>Jan-2020</v>
      </c>
      <c r="L213" s="1" t="str">
        <f>IF(NiftyData[[#This Row],[Day]]="Thu", "Expiry", "")</f>
        <v/>
      </c>
      <c r="M213" s="1">
        <f>NiftyData[[#This Row],[Close]]-NiftyData[[#This Row],[Open]]</f>
        <v>73.700000000000728</v>
      </c>
      <c r="N213" s="4">
        <f>NiftyData[[#This Row],[Intraday Change]]/NiftyData[[#This Row],[Open]]</f>
        <v>6.0536118378092607E-3</v>
      </c>
      <c r="O213" s="4">
        <f>_xlfn.CEILING.MATH(ABS(NiftyData[[#This Row],[Intraday Change %]]), 0.01)</f>
        <v>0.01</v>
      </c>
      <c r="P213" s="6">
        <f>NiftyData[[#This Row],[Close]]-E214</f>
        <v>67.899999999999636</v>
      </c>
      <c r="Q213" s="4">
        <f>NiftyData[[#This Row],[DayChange]]/E214</f>
        <v>5.5745524553891829E-3</v>
      </c>
      <c r="R213" s="7">
        <f>_xlfn.CEILING.MATH(ABS(NiftyData[[#This Row],[DayChange %]]), 0.01)</f>
        <v>0.01</v>
      </c>
    </row>
    <row r="214" spans="1:18" x14ac:dyDescent="0.2">
      <c r="A214" s="2">
        <v>43853</v>
      </c>
      <c r="B214" s="1">
        <v>12123.75</v>
      </c>
      <c r="C214" s="1">
        <v>12189</v>
      </c>
      <c r="D214" s="1">
        <v>12094.1</v>
      </c>
      <c r="E214" s="1">
        <v>12180.35</v>
      </c>
      <c r="F214" s="1">
        <v>867653663</v>
      </c>
      <c r="G214" s="1">
        <v>23829.39</v>
      </c>
      <c r="H214" s="1" t="str">
        <f>TEXT(NiftyData[[#This Row],[Date]], "yyyy")</f>
        <v>2020</v>
      </c>
      <c r="I214" s="1" t="str">
        <f>TEXT(NiftyData[[#This Row],[Date]], "mmm")</f>
        <v>Jan</v>
      </c>
      <c r="J214" s="1" t="str">
        <f>TEXT(NiftyData[[#This Row],[Date]], "ddd")</f>
        <v>Thu</v>
      </c>
      <c r="K214" s="1" t="str">
        <f>TEXT(NiftyData[[#This Row],[Date]], "mmm-yyyy")</f>
        <v>Jan-2020</v>
      </c>
      <c r="L214" s="1" t="str">
        <f>IF(NiftyData[[#This Row],[Day]]="Thu", "Expiry", "")</f>
        <v>Expiry</v>
      </c>
      <c r="M214" s="1">
        <f>NiftyData[[#This Row],[Close]]-NiftyData[[#This Row],[Open]]</f>
        <v>56.600000000000364</v>
      </c>
      <c r="N214" s="4">
        <f>NiftyData[[#This Row],[Intraday Change]]/NiftyData[[#This Row],[Open]]</f>
        <v>4.66852252809571E-3</v>
      </c>
      <c r="O214" s="4">
        <f>_xlfn.CEILING.MATH(ABS(NiftyData[[#This Row],[Intraday Change %]]), 0.01)</f>
        <v>0.01</v>
      </c>
      <c r="P214" s="6">
        <f>NiftyData[[#This Row],[Close]]-E215</f>
        <v>73.450000000000728</v>
      </c>
      <c r="Q214" s="4">
        <f>NiftyData[[#This Row],[DayChange]]/E215</f>
        <v>6.0667883603565511E-3</v>
      </c>
      <c r="R214" s="7">
        <f>_xlfn.CEILING.MATH(ABS(NiftyData[[#This Row],[DayChange %]]), 0.01)</f>
        <v>0.01</v>
      </c>
    </row>
    <row r="215" spans="1:18" x14ac:dyDescent="0.2">
      <c r="A215" s="2">
        <v>43852</v>
      </c>
      <c r="B215" s="1">
        <v>12218.35</v>
      </c>
      <c r="C215" s="1">
        <v>12225.05</v>
      </c>
      <c r="D215" s="1">
        <v>12087.9</v>
      </c>
      <c r="E215" s="1">
        <v>12106.9</v>
      </c>
      <c r="F215" s="1">
        <v>526294513</v>
      </c>
      <c r="G215" s="1">
        <v>19758.68</v>
      </c>
      <c r="H215" s="1" t="str">
        <f>TEXT(NiftyData[[#This Row],[Date]], "yyyy")</f>
        <v>2020</v>
      </c>
      <c r="I215" s="1" t="str">
        <f>TEXT(NiftyData[[#This Row],[Date]], "mmm")</f>
        <v>Jan</v>
      </c>
      <c r="J215" s="1" t="str">
        <f>TEXT(NiftyData[[#This Row],[Date]], "ddd")</f>
        <v>Wed</v>
      </c>
      <c r="K215" s="1" t="str">
        <f>TEXT(NiftyData[[#This Row],[Date]], "mmm-yyyy")</f>
        <v>Jan-2020</v>
      </c>
      <c r="L215" s="1" t="str">
        <f>IF(NiftyData[[#This Row],[Day]]="Thu", "Expiry", "")</f>
        <v/>
      </c>
      <c r="M215" s="1">
        <f>NiftyData[[#This Row],[Close]]-NiftyData[[#This Row],[Open]]</f>
        <v>-111.45000000000073</v>
      </c>
      <c r="N215" s="4">
        <f>NiftyData[[#This Row],[Intraday Change]]/NiftyData[[#This Row],[Open]]</f>
        <v>-9.1215262289916985E-3</v>
      </c>
      <c r="O215" s="4">
        <f>_xlfn.CEILING.MATH(ABS(NiftyData[[#This Row],[Intraday Change %]]), 0.01)</f>
        <v>0.01</v>
      </c>
      <c r="P215" s="6">
        <f>NiftyData[[#This Row],[Close]]-E216</f>
        <v>-62.950000000000728</v>
      </c>
      <c r="Q215" s="4">
        <f>NiftyData[[#This Row],[DayChange]]/E216</f>
        <v>-5.1726192188071935E-3</v>
      </c>
      <c r="R215" s="7">
        <f>_xlfn.CEILING.MATH(ABS(NiftyData[[#This Row],[DayChange %]]), 0.01)</f>
        <v>0.01</v>
      </c>
    </row>
    <row r="216" spans="1:18" x14ac:dyDescent="0.2">
      <c r="A216" s="2">
        <v>43851</v>
      </c>
      <c r="B216" s="1">
        <v>12195.3</v>
      </c>
      <c r="C216" s="1">
        <v>12230.05</v>
      </c>
      <c r="D216" s="1">
        <v>12162.3</v>
      </c>
      <c r="E216" s="1">
        <v>12169.85</v>
      </c>
      <c r="F216" s="1">
        <v>443976442</v>
      </c>
      <c r="G216" s="1">
        <v>18682.650000000001</v>
      </c>
      <c r="H216" s="1" t="str">
        <f>TEXT(NiftyData[[#This Row],[Date]], "yyyy")</f>
        <v>2020</v>
      </c>
      <c r="I216" s="1" t="str">
        <f>TEXT(NiftyData[[#This Row],[Date]], "mmm")</f>
        <v>Jan</v>
      </c>
      <c r="J216" s="1" t="str">
        <f>TEXT(NiftyData[[#This Row],[Date]], "ddd")</f>
        <v>Tue</v>
      </c>
      <c r="K216" s="1" t="str">
        <f>TEXT(NiftyData[[#This Row],[Date]], "mmm-yyyy")</f>
        <v>Jan-2020</v>
      </c>
      <c r="L216" s="1" t="str">
        <f>IF(NiftyData[[#This Row],[Day]]="Thu", "Expiry", "")</f>
        <v/>
      </c>
      <c r="M216" s="1">
        <f>NiftyData[[#This Row],[Close]]-NiftyData[[#This Row],[Open]]</f>
        <v>-25.449999999998909</v>
      </c>
      <c r="N216" s="4">
        <f>NiftyData[[#This Row],[Intraday Change]]/NiftyData[[#This Row],[Open]]</f>
        <v>-2.0868695317047478E-3</v>
      </c>
      <c r="O216" s="4">
        <f>_xlfn.CEILING.MATH(ABS(NiftyData[[#This Row],[Intraday Change %]]), 0.01)</f>
        <v>0.01</v>
      </c>
      <c r="P216" s="6">
        <f>NiftyData[[#This Row],[Close]]-E217</f>
        <v>-54.699999999998909</v>
      </c>
      <c r="Q216" s="4">
        <f>NiftyData[[#This Row],[DayChange]]/E217</f>
        <v>-4.4746023371002542E-3</v>
      </c>
      <c r="R216" s="7">
        <f>_xlfn.CEILING.MATH(ABS(NiftyData[[#This Row],[DayChange %]]), 0.01)</f>
        <v>0.01</v>
      </c>
    </row>
    <row r="217" spans="1:18" x14ac:dyDescent="0.2">
      <c r="A217" s="2">
        <v>43850</v>
      </c>
      <c r="B217" s="1">
        <v>12430.5</v>
      </c>
      <c r="C217" s="1">
        <v>12430.5</v>
      </c>
      <c r="D217" s="1">
        <v>12216.9</v>
      </c>
      <c r="E217" s="1">
        <v>12224.55</v>
      </c>
      <c r="F217" s="1">
        <v>491609317</v>
      </c>
      <c r="G217" s="1">
        <v>21415.43</v>
      </c>
      <c r="H217" s="1" t="str">
        <f>TEXT(NiftyData[[#This Row],[Date]], "yyyy")</f>
        <v>2020</v>
      </c>
      <c r="I217" s="1" t="str">
        <f>TEXT(NiftyData[[#This Row],[Date]], "mmm")</f>
        <v>Jan</v>
      </c>
      <c r="J217" s="1" t="str">
        <f>TEXT(NiftyData[[#This Row],[Date]], "ddd")</f>
        <v>Mon</v>
      </c>
      <c r="K217" s="1" t="str">
        <f>TEXT(NiftyData[[#This Row],[Date]], "mmm-yyyy")</f>
        <v>Jan-2020</v>
      </c>
      <c r="L217" s="1" t="str">
        <f>IF(NiftyData[[#This Row],[Day]]="Thu", "Expiry", "")</f>
        <v/>
      </c>
      <c r="M217" s="1">
        <f>NiftyData[[#This Row],[Close]]-NiftyData[[#This Row],[Open]]</f>
        <v>-205.95000000000073</v>
      </c>
      <c r="N217" s="4">
        <f>NiftyData[[#This Row],[Intraday Change]]/NiftyData[[#This Row],[Open]]</f>
        <v>-1.6568118740195547E-2</v>
      </c>
      <c r="O217" s="4">
        <f>_xlfn.CEILING.MATH(ABS(NiftyData[[#This Row],[Intraday Change %]]), 0.01)</f>
        <v>0.02</v>
      </c>
      <c r="P217" s="6">
        <f>NiftyData[[#This Row],[Close]]-E218</f>
        <v>-127.80000000000109</v>
      </c>
      <c r="Q217" s="4">
        <f>NiftyData[[#This Row],[DayChange]]/E218</f>
        <v>-1.034620942573689E-2</v>
      </c>
      <c r="R217" s="7">
        <f>_xlfn.CEILING.MATH(ABS(NiftyData[[#This Row],[DayChange %]]), 0.01)</f>
        <v>0.02</v>
      </c>
    </row>
    <row r="218" spans="1:18" x14ac:dyDescent="0.2">
      <c r="A218" s="2">
        <v>43847</v>
      </c>
      <c r="B218" s="1">
        <v>12328.4</v>
      </c>
      <c r="C218" s="1">
        <v>12385.45</v>
      </c>
      <c r="D218" s="1">
        <v>12321.4</v>
      </c>
      <c r="E218" s="1">
        <v>12352.35</v>
      </c>
      <c r="F218" s="1">
        <v>502060615</v>
      </c>
      <c r="G218" s="1">
        <v>21397.63</v>
      </c>
      <c r="H218" s="1" t="str">
        <f>TEXT(NiftyData[[#This Row],[Date]], "yyyy")</f>
        <v>2020</v>
      </c>
      <c r="I218" s="1" t="str">
        <f>TEXT(NiftyData[[#This Row],[Date]], "mmm")</f>
        <v>Jan</v>
      </c>
      <c r="J218" s="1" t="str">
        <f>TEXT(NiftyData[[#This Row],[Date]], "ddd")</f>
        <v>Fri</v>
      </c>
      <c r="K218" s="1" t="str">
        <f>TEXT(NiftyData[[#This Row],[Date]], "mmm-yyyy")</f>
        <v>Jan-2020</v>
      </c>
      <c r="L218" s="1" t="str">
        <f>IF(NiftyData[[#This Row],[Day]]="Thu", "Expiry", "")</f>
        <v/>
      </c>
      <c r="M218" s="1">
        <f>NiftyData[[#This Row],[Close]]-NiftyData[[#This Row],[Open]]</f>
        <v>23.950000000000728</v>
      </c>
      <c r="N218" s="4">
        <f>NiftyData[[#This Row],[Intraday Change]]/NiftyData[[#This Row],[Open]]</f>
        <v>1.9426689594757413E-3</v>
      </c>
      <c r="O218" s="4">
        <f>_xlfn.CEILING.MATH(ABS(NiftyData[[#This Row],[Intraday Change %]]), 0.01)</f>
        <v>0.01</v>
      </c>
      <c r="P218" s="6">
        <f>NiftyData[[#This Row],[Close]]-E219</f>
        <v>-3.1499999999996362</v>
      </c>
      <c r="Q218" s="4">
        <f>NiftyData[[#This Row],[DayChange]]/E219</f>
        <v>-2.5494718951071474E-4</v>
      </c>
      <c r="R218" s="7">
        <f>_xlfn.CEILING.MATH(ABS(NiftyData[[#This Row],[DayChange %]]), 0.01)</f>
        <v>0.01</v>
      </c>
    </row>
    <row r="219" spans="1:18" x14ac:dyDescent="0.2">
      <c r="A219" s="2">
        <v>43846</v>
      </c>
      <c r="B219" s="1">
        <v>12347.1</v>
      </c>
      <c r="C219" s="1">
        <v>12389.05</v>
      </c>
      <c r="D219" s="1">
        <v>12315.8</v>
      </c>
      <c r="E219" s="1">
        <v>12355.5</v>
      </c>
      <c r="F219" s="1">
        <v>395670245</v>
      </c>
      <c r="G219" s="1">
        <v>16004.06</v>
      </c>
      <c r="H219" s="1" t="str">
        <f>TEXT(NiftyData[[#This Row],[Date]], "yyyy")</f>
        <v>2020</v>
      </c>
      <c r="I219" s="1" t="str">
        <f>TEXT(NiftyData[[#This Row],[Date]], "mmm")</f>
        <v>Jan</v>
      </c>
      <c r="J219" s="1" t="str">
        <f>TEXT(NiftyData[[#This Row],[Date]], "ddd")</f>
        <v>Thu</v>
      </c>
      <c r="K219" s="1" t="str">
        <f>TEXT(NiftyData[[#This Row],[Date]], "mmm-yyyy")</f>
        <v>Jan-2020</v>
      </c>
      <c r="L219" s="1" t="str">
        <f>IF(NiftyData[[#This Row],[Day]]="Thu", "Expiry", "")</f>
        <v>Expiry</v>
      </c>
      <c r="M219" s="1">
        <f>NiftyData[[#This Row],[Close]]-NiftyData[[#This Row],[Open]]</f>
        <v>8.3999999999996362</v>
      </c>
      <c r="N219" s="4">
        <f>NiftyData[[#This Row],[Intraday Change]]/NiftyData[[#This Row],[Open]]</f>
        <v>6.8032169497287917E-4</v>
      </c>
      <c r="O219" s="4">
        <f>_xlfn.CEILING.MATH(ABS(NiftyData[[#This Row],[Intraday Change %]]), 0.01)</f>
        <v>0.01</v>
      </c>
      <c r="P219" s="6">
        <f>NiftyData[[#This Row],[Close]]-E220</f>
        <v>12.200000000000728</v>
      </c>
      <c r="Q219" s="4">
        <f>NiftyData[[#This Row],[DayChange]]/E220</f>
        <v>9.883904628422487E-4</v>
      </c>
      <c r="R219" s="7">
        <f>_xlfn.CEILING.MATH(ABS(NiftyData[[#This Row],[DayChange %]]), 0.01)</f>
        <v>0.01</v>
      </c>
    </row>
    <row r="220" spans="1:18" x14ac:dyDescent="0.2">
      <c r="A220" s="2">
        <v>43845</v>
      </c>
      <c r="B220" s="1">
        <v>12349.4</v>
      </c>
      <c r="C220" s="1">
        <v>12355.15</v>
      </c>
      <c r="D220" s="1">
        <v>12278.75</v>
      </c>
      <c r="E220" s="1">
        <v>12343.3</v>
      </c>
      <c r="F220" s="1">
        <v>684352965</v>
      </c>
      <c r="G220" s="1">
        <v>17882.509999999998</v>
      </c>
      <c r="H220" s="1" t="str">
        <f>TEXT(NiftyData[[#This Row],[Date]], "yyyy")</f>
        <v>2020</v>
      </c>
      <c r="I220" s="1" t="str">
        <f>TEXT(NiftyData[[#This Row],[Date]], "mmm")</f>
        <v>Jan</v>
      </c>
      <c r="J220" s="1" t="str">
        <f>TEXT(NiftyData[[#This Row],[Date]], "ddd")</f>
        <v>Wed</v>
      </c>
      <c r="K220" s="1" t="str">
        <f>TEXT(NiftyData[[#This Row],[Date]], "mmm-yyyy")</f>
        <v>Jan-2020</v>
      </c>
      <c r="L220" s="1" t="str">
        <f>IF(NiftyData[[#This Row],[Day]]="Thu", "Expiry", "")</f>
        <v/>
      </c>
      <c r="M220" s="1">
        <f>NiftyData[[#This Row],[Close]]-NiftyData[[#This Row],[Open]]</f>
        <v>-6.1000000000003638</v>
      </c>
      <c r="N220" s="4">
        <f>NiftyData[[#This Row],[Intraday Change]]/NiftyData[[#This Row],[Open]]</f>
        <v>-4.9395112313151764E-4</v>
      </c>
      <c r="O220" s="4">
        <f>_xlfn.CEILING.MATH(ABS(NiftyData[[#This Row],[Intraday Change %]]), 0.01)</f>
        <v>0.01</v>
      </c>
      <c r="P220" s="6">
        <f>NiftyData[[#This Row],[Close]]-E221</f>
        <v>-19</v>
      </c>
      <c r="Q220" s="4">
        <f>NiftyData[[#This Row],[DayChange]]/E221</f>
        <v>-1.5369308300235394E-3</v>
      </c>
      <c r="R220" s="7">
        <f>_xlfn.CEILING.MATH(ABS(NiftyData[[#This Row],[DayChange %]]), 0.01)</f>
        <v>0.01</v>
      </c>
    </row>
    <row r="221" spans="1:18" x14ac:dyDescent="0.2">
      <c r="A221" s="2">
        <v>43844</v>
      </c>
      <c r="B221" s="1">
        <v>12333.1</v>
      </c>
      <c r="C221" s="1">
        <v>12374.25</v>
      </c>
      <c r="D221" s="1">
        <v>12308.7</v>
      </c>
      <c r="E221" s="1">
        <v>12362.3</v>
      </c>
      <c r="F221" s="1">
        <v>616260555</v>
      </c>
      <c r="G221" s="1">
        <v>17948.919999999998</v>
      </c>
      <c r="H221" s="1" t="str">
        <f>TEXT(NiftyData[[#This Row],[Date]], "yyyy")</f>
        <v>2020</v>
      </c>
      <c r="I221" s="1" t="str">
        <f>TEXT(NiftyData[[#This Row],[Date]], "mmm")</f>
        <v>Jan</v>
      </c>
      <c r="J221" s="1" t="str">
        <f>TEXT(NiftyData[[#This Row],[Date]], "ddd")</f>
        <v>Tue</v>
      </c>
      <c r="K221" s="1" t="str">
        <f>TEXT(NiftyData[[#This Row],[Date]], "mmm-yyyy")</f>
        <v>Jan-2020</v>
      </c>
      <c r="L221" s="1" t="str">
        <f>IF(NiftyData[[#This Row],[Day]]="Thu", "Expiry", "")</f>
        <v/>
      </c>
      <c r="M221" s="1">
        <f>NiftyData[[#This Row],[Close]]-NiftyData[[#This Row],[Open]]</f>
        <v>29.199999999998909</v>
      </c>
      <c r="N221" s="4">
        <f>NiftyData[[#This Row],[Intraday Change]]/NiftyData[[#This Row],[Open]]</f>
        <v>2.3676123602337537E-3</v>
      </c>
      <c r="O221" s="4">
        <f>_xlfn.CEILING.MATH(ABS(NiftyData[[#This Row],[Intraday Change %]]), 0.01)</f>
        <v>0.01</v>
      </c>
      <c r="P221" s="6">
        <f>NiftyData[[#This Row],[Close]]-E222</f>
        <v>32.75</v>
      </c>
      <c r="Q221" s="4">
        <f>NiftyData[[#This Row],[DayChange]]/E222</f>
        <v>2.6562202189049887E-3</v>
      </c>
      <c r="R221" s="7">
        <f>_xlfn.CEILING.MATH(ABS(NiftyData[[#This Row],[DayChange %]]), 0.01)</f>
        <v>0.01</v>
      </c>
    </row>
    <row r="222" spans="1:18" x14ac:dyDescent="0.2">
      <c r="A222" s="2">
        <v>43843</v>
      </c>
      <c r="B222" s="1">
        <v>12296.7</v>
      </c>
      <c r="C222" s="1">
        <v>12337.75</v>
      </c>
      <c r="D222" s="1">
        <v>12285.8</v>
      </c>
      <c r="E222" s="1">
        <v>12329.55</v>
      </c>
      <c r="F222" s="1">
        <v>500968242</v>
      </c>
      <c r="G222" s="1">
        <v>17522.13</v>
      </c>
      <c r="H222" s="1" t="str">
        <f>TEXT(NiftyData[[#This Row],[Date]], "yyyy")</f>
        <v>2020</v>
      </c>
      <c r="I222" s="1" t="str">
        <f>TEXT(NiftyData[[#This Row],[Date]], "mmm")</f>
        <v>Jan</v>
      </c>
      <c r="J222" s="1" t="str">
        <f>TEXT(NiftyData[[#This Row],[Date]], "ddd")</f>
        <v>Mon</v>
      </c>
      <c r="K222" s="1" t="str">
        <f>TEXT(NiftyData[[#This Row],[Date]], "mmm-yyyy")</f>
        <v>Jan-2020</v>
      </c>
      <c r="L222" s="1" t="str">
        <f>IF(NiftyData[[#This Row],[Day]]="Thu", "Expiry", "")</f>
        <v/>
      </c>
      <c r="M222" s="1">
        <f>NiftyData[[#This Row],[Close]]-NiftyData[[#This Row],[Open]]</f>
        <v>32.849999999998545</v>
      </c>
      <c r="N222" s="4">
        <f>NiftyData[[#This Row],[Intraday Change]]/NiftyData[[#This Row],[Open]]</f>
        <v>2.6714484373855213E-3</v>
      </c>
      <c r="O222" s="4">
        <f>_xlfn.CEILING.MATH(ABS(NiftyData[[#This Row],[Intraday Change %]]), 0.01)</f>
        <v>0.01</v>
      </c>
      <c r="P222" s="6">
        <f>NiftyData[[#This Row],[Close]]-E223</f>
        <v>72.75</v>
      </c>
      <c r="Q222" s="4">
        <f>NiftyData[[#This Row],[DayChange]]/E223</f>
        <v>5.9354807127472101E-3</v>
      </c>
      <c r="R222" s="7">
        <f>_xlfn.CEILING.MATH(ABS(NiftyData[[#This Row],[DayChange %]]), 0.01)</f>
        <v>0.01</v>
      </c>
    </row>
    <row r="223" spans="1:18" x14ac:dyDescent="0.2">
      <c r="A223" s="2">
        <v>43840</v>
      </c>
      <c r="B223" s="1">
        <v>12271</v>
      </c>
      <c r="C223" s="1">
        <v>12311.2</v>
      </c>
      <c r="D223" s="1">
        <v>12213.2</v>
      </c>
      <c r="E223" s="1">
        <v>12256.8</v>
      </c>
      <c r="F223" s="1">
        <v>660627930</v>
      </c>
      <c r="G223" s="1">
        <v>18818.62</v>
      </c>
      <c r="H223" s="1" t="str">
        <f>TEXT(NiftyData[[#This Row],[Date]], "yyyy")</f>
        <v>2020</v>
      </c>
      <c r="I223" s="1" t="str">
        <f>TEXT(NiftyData[[#This Row],[Date]], "mmm")</f>
        <v>Jan</v>
      </c>
      <c r="J223" s="1" t="str">
        <f>TEXT(NiftyData[[#This Row],[Date]], "ddd")</f>
        <v>Fri</v>
      </c>
      <c r="K223" s="1" t="str">
        <f>TEXT(NiftyData[[#This Row],[Date]], "mmm-yyyy")</f>
        <v>Jan-2020</v>
      </c>
      <c r="L223" s="1" t="str">
        <f>IF(NiftyData[[#This Row],[Day]]="Thu", "Expiry", "")</f>
        <v/>
      </c>
      <c r="M223" s="1">
        <f>NiftyData[[#This Row],[Close]]-NiftyData[[#This Row],[Open]]</f>
        <v>-14.200000000000728</v>
      </c>
      <c r="N223" s="4">
        <f>NiftyData[[#This Row],[Intraday Change]]/NiftyData[[#This Row],[Open]]</f>
        <v>-1.1571999022085182E-3</v>
      </c>
      <c r="O223" s="4">
        <f>_xlfn.CEILING.MATH(ABS(NiftyData[[#This Row],[Intraday Change %]]), 0.01)</f>
        <v>0.01</v>
      </c>
      <c r="P223" s="6">
        <f>NiftyData[[#This Row],[Close]]-E224</f>
        <v>40.899999999999636</v>
      </c>
      <c r="Q223" s="4">
        <f>NiftyData[[#This Row],[DayChange]]/E224</f>
        <v>3.3480955148617489E-3</v>
      </c>
      <c r="R223" s="7">
        <f>_xlfn.CEILING.MATH(ABS(NiftyData[[#This Row],[DayChange %]]), 0.01)</f>
        <v>0.01</v>
      </c>
    </row>
    <row r="224" spans="1:18" x14ac:dyDescent="0.2">
      <c r="A224" s="2">
        <v>43839</v>
      </c>
      <c r="B224" s="1">
        <v>12153.15</v>
      </c>
      <c r="C224" s="1">
        <v>12224.05</v>
      </c>
      <c r="D224" s="1">
        <v>12132.55</v>
      </c>
      <c r="E224" s="1">
        <v>12215.9</v>
      </c>
      <c r="F224" s="1">
        <v>477469878</v>
      </c>
      <c r="G224" s="1">
        <v>18456.64</v>
      </c>
      <c r="H224" s="1" t="str">
        <f>TEXT(NiftyData[[#This Row],[Date]], "yyyy")</f>
        <v>2020</v>
      </c>
      <c r="I224" s="1" t="str">
        <f>TEXT(NiftyData[[#This Row],[Date]], "mmm")</f>
        <v>Jan</v>
      </c>
      <c r="J224" s="1" t="str">
        <f>TEXT(NiftyData[[#This Row],[Date]], "ddd")</f>
        <v>Thu</v>
      </c>
      <c r="K224" s="1" t="str">
        <f>TEXT(NiftyData[[#This Row],[Date]], "mmm-yyyy")</f>
        <v>Jan-2020</v>
      </c>
      <c r="L224" s="1" t="str">
        <f>IF(NiftyData[[#This Row],[Day]]="Thu", "Expiry", "")</f>
        <v>Expiry</v>
      </c>
      <c r="M224" s="1">
        <f>NiftyData[[#This Row],[Close]]-NiftyData[[#This Row],[Open]]</f>
        <v>62.75</v>
      </c>
      <c r="N224" s="4">
        <f>NiftyData[[#This Row],[Intraday Change]]/NiftyData[[#This Row],[Open]]</f>
        <v>5.1632704278314675E-3</v>
      </c>
      <c r="O224" s="4">
        <f>_xlfn.CEILING.MATH(ABS(NiftyData[[#This Row],[Intraday Change %]]), 0.01)</f>
        <v>0.01</v>
      </c>
      <c r="P224" s="6">
        <f>NiftyData[[#This Row],[Close]]-E225</f>
        <v>190.54999999999927</v>
      </c>
      <c r="Q224" s="4">
        <f>NiftyData[[#This Row],[DayChange]]/E225</f>
        <v>1.5845692640962573E-2</v>
      </c>
      <c r="R224" s="7">
        <f>_xlfn.CEILING.MATH(ABS(NiftyData[[#This Row],[DayChange %]]), 0.01)</f>
        <v>0.02</v>
      </c>
    </row>
    <row r="225" spans="1:18" x14ac:dyDescent="0.2">
      <c r="A225" s="2">
        <v>43838</v>
      </c>
      <c r="B225" s="1">
        <v>11939.1</v>
      </c>
      <c r="C225" s="1">
        <v>12044.95</v>
      </c>
      <c r="D225" s="1">
        <v>11929.6</v>
      </c>
      <c r="E225" s="1">
        <v>12025.35</v>
      </c>
      <c r="F225" s="1">
        <v>445991640</v>
      </c>
      <c r="G225" s="1">
        <v>18281.150000000001</v>
      </c>
      <c r="H225" s="1" t="str">
        <f>TEXT(NiftyData[[#This Row],[Date]], "yyyy")</f>
        <v>2020</v>
      </c>
      <c r="I225" s="1" t="str">
        <f>TEXT(NiftyData[[#This Row],[Date]], "mmm")</f>
        <v>Jan</v>
      </c>
      <c r="J225" s="1" t="str">
        <f>TEXT(NiftyData[[#This Row],[Date]], "ddd")</f>
        <v>Wed</v>
      </c>
      <c r="K225" s="1" t="str">
        <f>TEXT(NiftyData[[#This Row],[Date]], "mmm-yyyy")</f>
        <v>Jan-2020</v>
      </c>
      <c r="L225" s="1" t="str">
        <f>IF(NiftyData[[#This Row],[Day]]="Thu", "Expiry", "")</f>
        <v/>
      </c>
      <c r="M225" s="1">
        <f>NiftyData[[#This Row],[Close]]-NiftyData[[#This Row],[Open]]</f>
        <v>86.25</v>
      </c>
      <c r="N225" s="4">
        <f>NiftyData[[#This Row],[Intraday Change]]/NiftyData[[#This Row],[Open]]</f>
        <v>7.224162625323517E-3</v>
      </c>
      <c r="O225" s="4">
        <f>_xlfn.CEILING.MATH(ABS(NiftyData[[#This Row],[Intraday Change %]]), 0.01)</f>
        <v>0.01</v>
      </c>
      <c r="P225" s="6">
        <f>NiftyData[[#This Row],[Close]]-E226</f>
        <v>-27.600000000000364</v>
      </c>
      <c r="Q225" s="4">
        <f>NiftyData[[#This Row],[DayChange]]/E226</f>
        <v>-2.2898958346297266E-3</v>
      </c>
      <c r="R225" s="7">
        <f>_xlfn.CEILING.MATH(ABS(NiftyData[[#This Row],[DayChange %]]), 0.01)</f>
        <v>0.01</v>
      </c>
    </row>
    <row r="226" spans="1:18" x14ac:dyDescent="0.2">
      <c r="A226" s="2">
        <v>43837</v>
      </c>
      <c r="B226" s="1">
        <v>12079.1</v>
      </c>
      <c r="C226" s="1">
        <v>12152.15</v>
      </c>
      <c r="D226" s="1">
        <v>12005.35</v>
      </c>
      <c r="E226" s="1">
        <v>12052.95</v>
      </c>
      <c r="F226" s="1">
        <v>447818617</v>
      </c>
      <c r="G226" s="1">
        <v>17797.68</v>
      </c>
      <c r="H226" s="1" t="str">
        <f>TEXT(NiftyData[[#This Row],[Date]], "yyyy")</f>
        <v>2020</v>
      </c>
      <c r="I226" s="1" t="str">
        <f>TEXT(NiftyData[[#This Row],[Date]], "mmm")</f>
        <v>Jan</v>
      </c>
      <c r="J226" s="1" t="str">
        <f>TEXT(NiftyData[[#This Row],[Date]], "ddd")</f>
        <v>Tue</v>
      </c>
      <c r="K226" s="1" t="str">
        <f>TEXT(NiftyData[[#This Row],[Date]], "mmm-yyyy")</f>
        <v>Jan-2020</v>
      </c>
      <c r="L226" s="1" t="str">
        <f>IF(NiftyData[[#This Row],[Day]]="Thu", "Expiry", "")</f>
        <v/>
      </c>
      <c r="M226" s="1">
        <f>NiftyData[[#This Row],[Close]]-NiftyData[[#This Row],[Open]]</f>
        <v>-26.149999999999636</v>
      </c>
      <c r="N226" s="4">
        <f>NiftyData[[#This Row],[Intraday Change]]/NiftyData[[#This Row],[Open]]</f>
        <v>-2.1648963912874E-3</v>
      </c>
      <c r="O226" s="4">
        <f>_xlfn.CEILING.MATH(ABS(NiftyData[[#This Row],[Intraday Change %]]), 0.01)</f>
        <v>0.01</v>
      </c>
      <c r="P226" s="6">
        <f>NiftyData[[#This Row],[Close]]-E227</f>
        <v>59.900000000001455</v>
      </c>
      <c r="Q226" s="4">
        <f>NiftyData[[#This Row],[DayChange]]/E227</f>
        <v>4.9945593489563924E-3</v>
      </c>
      <c r="R226" s="7">
        <f>_xlfn.CEILING.MATH(ABS(NiftyData[[#This Row],[DayChange %]]), 0.01)</f>
        <v>0.01</v>
      </c>
    </row>
    <row r="227" spans="1:18" x14ac:dyDescent="0.2">
      <c r="A227" s="2">
        <v>43836</v>
      </c>
      <c r="B227" s="1">
        <v>12170.6</v>
      </c>
      <c r="C227" s="1">
        <v>12179.1</v>
      </c>
      <c r="D227" s="1">
        <v>11974.2</v>
      </c>
      <c r="E227" s="1">
        <v>11993.05</v>
      </c>
      <c r="F227" s="1">
        <v>396501419</v>
      </c>
      <c r="G227" s="1">
        <v>16869.22</v>
      </c>
      <c r="H227" s="1" t="str">
        <f>TEXT(NiftyData[[#This Row],[Date]], "yyyy")</f>
        <v>2020</v>
      </c>
      <c r="I227" s="1" t="str">
        <f>TEXT(NiftyData[[#This Row],[Date]], "mmm")</f>
        <v>Jan</v>
      </c>
      <c r="J227" s="1" t="str">
        <f>TEXT(NiftyData[[#This Row],[Date]], "ddd")</f>
        <v>Mon</v>
      </c>
      <c r="K227" s="1" t="str">
        <f>TEXT(NiftyData[[#This Row],[Date]], "mmm-yyyy")</f>
        <v>Jan-2020</v>
      </c>
      <c r="L227" s="1" t="str">
        <f>IF(NiftyData[[#This Row],[Day]]="Thu", "Expiry", "")</f>
        <v/>
      </c>
      <c r="M227" s="1">
        <f>NiftyData[[#This Row],[Close]]-NiftyData[[#This Row],[Open]]</f>
        <v>-177.55000000000109</v>
      </c>
      <c r="N227" s="4">
        <f>NiftyData[[#This Row],[Intraday Change]]/NiftyData[[#This Row],[Open]]</f>
        <v>-1.4588434423939747E-2</v>
      </c>
      <c r="O227" s="4">
        <f>_xlfn.CEILING.MATH(ABS(NiftyData[[#This Row],[Intraday Change %]]), 0.01)</f>
        <v>0.02</v>
      </c>
      <c r="P227" s="6">
        <f>NiftyData[[#This Row],[Close]]-E228</f>
        <v>-233.60000000000036</v>
      </c>
      <c r="Q227" s="4">
        <f>NiftyData[[#This Row],[DayChange]]/E228</f>
        <v>-1.9105805760367751E-2</v>
      </c>
      <c r="R227" s="7">
        <f>_xlfn.CEILING.MATH(ABS(NiftyData[[#This Row],[DayChange %]]), 0.01)</f>
        <v>0.02</v>
      </c>
    </row>
    <row r="228" spans="1:18" x14ac:dyDescent="0.2">
      <c r="A228" s="2">
        <v>43833</v>
      </c>
      <c r="B228" s="1">
        <v>12261.1</v>
      </c>
      <c r="C228" s="1">
        <v>12265.6</v>
      </c>
      <c r="D228" s="1">
        <v>12191.35</v>
      </c>
      <c r="E228" s="1">
        <v>12226.65</v>
      </c>
      <c r="F228" s="1">
        <v>428770054</v>
      </c>
      <c r="G228" s="1">
        <v>16827.27</v>
      </c>
      <c r="H228" s="1" t="str">
        <f>TEXT(NiftyData[[#This Row],[Date]], "yyyy")</f>
        <v>2020</v>
      </c>
      <c r="I228" s="1" t="str">
        <f>TEXT(NiftyData[[#This Row],[Date]], "mmm")</f>
        <v>Jan</v>
      </c>
      <c r="J228" s="1" t="str">
        <f>TEXT(NiftyData[[#This Row],[Date]], "ddd")</f>
        <v>Fri</v>
      </c>
      <c r="K228" s="1" t="str">
        <f>TEXT(NiftyData[[#This Row],[Date]], "mmm-yyyy")</f>
        <v>Jan-2020</v>
      </c>
      <c r="L228" s="1" t="str">
        <f>IF(NiftyData[[#This Row],[Day]]="Thu", "Expiry", "")</f>
        <v/>
      </c>
      <c r="M228" s="1">
        <f>NiftyData[[#This Row],[Close]]-NiftyData[[#This Row],[Open]]</f>
        <v>-34.450000000000728</v>
      </c>
      <c r="N228" s="4">
        <f>NiftyData[[#This Row],[Intraday Change]]/NiftyData[[#This Row],[Open]]</f>
        <v>-2.8096989666506859E-3</v>
      </c>
      <c r="O228" s="4">
        <f>_xlfn.CEILING.MATH(ABS(NiftyData[[#This Row],[Intraday Change %]]), 0.01)</f>
        <v>0.01</v>
      </c>
      <c r="P228" s="6">
        <f>NiftyData[[#This Row],[Close]]-E229</f>
        <v>-55.550000000001091</v>
      </c>
      <c r="Q228" s="4">
        <f>NiftyData[[#This Row],[DayChange]]/E229</f>
        <v>-4.5228053606032378E-3</v>
      </c>
      <c r="R228" s="7">
        <f>_xlfn.CEILING.MATH(ABS(NiftyData[[#This Row],[DayChange %]]), 0.01)</f>
        <v>0.01</v>
      </c>
    </row>
    <row r="229" spans="1:18" x14ac:dyDescent="0.2">
      <c r="A229" s="2">
        <v>43832</v>
      </c>
      <c r="B229" s="1">
        <v>12198.55</v>
      </c>
      <c r="C229" s="1">
        <v>12289.9</v>
      </c>
      <c r="D229" s="1">
        <v>12195.25</v>
      </c>
      <c r="E229" s="1">
        <v>12282.2</v>
      </c>
      <c r="F229" s="1">
        <v>407697594</v>
      </c>
      <c r="G229" s="1">
        <v>15256.55</v>
      </c>
      <c r="H229" s="1" t="str">
        <f>TEXT(NiftyData[[#This Row],[Date]], "yyyy")</f>
        <v>2020</v>
      </c>
      <c r="I229" s="1" t="str">
        <f>TEXT(NiftyData[[#This Row],[Date]], "mmm")</f>
        <v>Jan</v>
      </c>
      <c r="J229" s="1" t="str">
        <f>TEXT(NiftyData[[#This Row],[Date]], "ddd")</f>
        <v>Thu</v>
      </c>
      <c r="K229" s="1" t="str">
        <f>TEXT(NiftyData[[#This Row],[Date]], "mmm-yyyy")</f>
        <v>Jan-2020</v>
      </c>
      <c r="L229" s="1" t="str">
        <f>IF(NiftyData[[#This Row],[Day]]="Thu", "Expiry", "")</f>
        <v>Expiry</v>
      </c>
      <c r="M229" s="1">
        <f>NiftyData[[#This Row],[Close]]-NiftyData[[#This Row],[Open]]</f>
        <v>83.650000000001455</v>
      </c>
      <c r="N229" s="4">
        <f>NiftyData[[#This Row],[Intraday Change]]/NiftyData[[#This Row],[Open]]</f>
        <v>6.8573723926205537E-3</v>
      </c>
      <c r="O229" s="4">
        <f>_xlfn.CEILING.MATH(ABS(NiftyData[[#This Row],[Intraday Change %]]), 0.01)</f>
        <v>0.01</v>
      </c>
      <c r="P229" s="6">
        <f>NiftyData[[#This Row],[Close]]-E230</f>
        <v>99.700000000000728</v>
      </c>
      <c r="Q229" s="4">
        <f>NiftyData[[#This Row],[DayChange]]/E230</f>
        <v>8.1838703057665278E-3</v>
      </c>
      <c r="R229" s="7">
        <f>_xlfn.CEILING.MATH(ABS(NiftyData[[#This Row],[DayChange %]]), 0.01)</f>
        <v>0.01</v>
      </c>
    </row>
    <row r="230" spans="1:18" x14ac:dyDescent="0.2">
      <c r="A230" s="2">
        <v>43831</v>
      </c>
      <c r="B230" s="1">
        <v>12202.15</v>
      </c>
      <c r="C230" s="1">
        <v>12222.2</v>
      </c>
      <c r="D230" s="1">
        <v>12165.3</v>
      </c>
      <c r="E230" s="1">
        <v>12182.5</v>
      </c>
      <c r="F230" s="1">
        <v>304078039</v>
      </c>
      <c r="G230" s="1">
        <v>10445.68</v>
      </c>
      <c r="H230" s="1" t="str">
        <f>TEXT(NiftyData[[#This Row],[Date]], "yyyy")</f>
        <v>2020</v>
      </c>
      <c r="I230" s="1" t="str">
        <f>TEXT(NiftyData[[#This Row],[Date]], "mmm")</f>
        <v>Jan</v>
      </c>
      <c r="J230" s="1" t="str">
        <f>TEXT(NiftyData[[#This Row],[Date]], "ddd")</f>
        <v>Wed</v>
      </c>
      <c r="K230" s="1" t="str">
        <f>TEXT(NiftyData[[#This Row],[Date]], "mmm-yyyy")</f>
        <v>Jan-2020</v>
      </c>
      <c r="L230" s="1" t="str">
        <f>IF(NiftyData[[#This Row],[Day]]="Thu", "Expiry", "")</f>
        <v/>
      </c>
      <c r="M230" s="1">
        <f>NiftyData[[#This Row],[Close]]-NiftyData[[#This Row],[Open]]</f>
        <v>-19.649999999999636</v>
      </c>
      <c r="N230" s="4">
        <f>NiftyData[[#This Row],[Intraday Change]]/NiftyData[[#This Row],[Open]]</f>
        <v>-1.6103719426494214E-3</v>
      </c>
      <c r="O230" s="4">
        <f>_xlfn.CEILING.MATH(ABS(NiftyData[[#This Row],[Intraday Change %]]), 0.01)</f>
        <v>0.01</v>
      </c>
      <c r="P230" s="6">
        <f>NiftyData[[#This Row],[Close]]-E231</f>
        <v>14.049999999999272</v>
      </c>
      <c r="Q230" s="4">
        <f>NiftyData[[#This Row],[DayChange]]/E231</f>
        <v>1.1546252809519102E-3</v>
      </c>
      <c r="R230" s="7">
        <f>_xlfn.CEILING.MATH(ABS(NiftyData[[#This Row],[DayChange %]]), 0.01)</f>
        <v>0.01</v>
      </c>
    </row>
    <row r="231" spans="1:18" x14ac:dyDescent="0.2">
      <c r="A231" s="2">
        <v>43830</v>
      </c>
      <c r="B231" s="1">
        <v>12247.1</v>
      </c>
      <c r="C231" s="1">
        <v>12247.1</v>
      </c>
      <c r="D231" s="1">
        <v>12151.8</v>
      </c>
      <c r="E231" s="1">
        <v>12168.45</v>
      </c>
      <c r="F231" s="1">
        <v>426931711</v>
      </c>
      <c r="G231" s="1">
        <v>14812.89</v>
      </c>
      <c r="H231" s="1" t="str">
        <f>TEXT(NiftyData[[#This Row],[Date]], "yyyy")</f>
        <v>2019</v>
      </c>
      <c r="I231" s="1" t="str">
        <f>TEXT(NiftyData[[#This Row],[Date]], "mmm")</f>
        <v>Dec</v>
      </c>
      <c r="J231" s="1" t="str">
        <f>TEXT(NiftyData[[#This Row],[Date]], "ddd")</f>
        <v>Tue</v>
      </c>
      <c r="K231" s="1" t="str">
        <f>TEXT(NiftyData[[#This Row],[Date]], "mmm-yyyy")</f>
        <v>Dec-2019</v>
      </c>
      <c r="L231" s="1" t="str">
        <f>IF(NiftyData[[#This Row],[Day]]="Thu", "Expiry", "")</f>
        <v/>
      </c>
      <c r="M231" s="1">
        <f>NiftyData[[#This Row],[Close]]-NiftyData[[#This Row],[Open]]</f>
        <v>-78.649999999999636</v>
      </c>
      <c r="N231" s="4">
        <f>NiftyData[[#This Row],[Intraday Change]]/NiftyData[[#This Row],[Open]]</f>
        <v>-6.421928456532537E-3</v>
      </c>
      <c r="O231" s="4">
        <f>_xlfn.CEILING.MATH(ABS(NiftyData[[#This Row],[Intraday Change %]]), 0.01)</f>
        <v>0.01</v>
      </c>
      <c r="P231" s="6">
        <f>NiftyData[[#This Row],[Close]]-E232</f>
        <v>-87.399999999999636</v>
      </c>
      <c r="Q231" s="4">
        <f>NiftyData[[#This Row],[DayChange]]/E232</f>
        <v>-7.1312883235352615E-3</v>
      </c>
      <c r="R231" s="7">
        <f>_xlfn.CEILING.MATH(ABS(NiftyData[[#This Row],[DayChange %]]), 0.01)</f>
        <v>0.01</v>
      </c>
    </row>
    <row r="232" spans="1:18" x14ac:dyDescent="0.2">
      <c r="A232" s="2">
        <v>43829</v>
      </c>
      <c r="B232" s="1">
        <v>12274.9</v>
      </c>
      <c r="C232" s="1">
        <v>12286.45</v>
      </c>
      <c r="D232" s="1">
        <v>12213.8</v>
      </c>
      <c r="E232" s="1">
        <v>12255.85</v>
      </c>
      <c r="F232" s="1">
        <v>411084614</v>
      </c>
      <c r="G232" s="1">
        <v>14556.73</v>
      </c>
      <c r="H232" s="1" t="str">
        <f>TEXT(NiftyData[[#This Row],[Date]], "yyyy")</f>
        <v>2019</v>
      </c>
      <c r="I232" s="1" t="str">
        <f>TEXT(NiftyData[[#This Row],[Date]], "mmm")</f>
        <v>Dec</v>
      </c>
      <c r="J232" s="1" t="str">
        <f>TEXT(NiftyData[[#This Row],[Date]], "ddd")</f>
        <v>Mon</v>
      </c>
      <c r="K232" s="1" t="str">
        <f>TEXT(NiftyData[[#This Row],[Date]], "mmm-yyyy")</f>
        <v>Dec-2019</v>
      </c>
      <c r="L232" s="1" t="str">
        <f>IF(NiftyData[[#This Row],[Day]]="Thu", "Expiry", "")</f>
        <v/>
      </c>
      <c r="M232" s="1">
        <f>NiftyData[[#This Row],[Close]]-NiftyData[[#This Row],[Open]]</f>
        <v>-19.049999999999272</v>
      </c>
      <c r="N232" s="4">
        <f>NiftyData[[#This Row],[Intraday Change]]/NiftyData[[#This Row],[Open]]</f>
        <v>-1.5519474700404299E-3</v>
      </c>
      <c r="O232" s="4">
        <f>_xlfn.CEILING.MATH(ABS(NiftyData[[#This Row],[Intraday Change %]]), 0.01)</f>
        <v>0.01</v>
      </c>
      <c r="P232" s="6">
        <f>NiftyData[[#This Row],[Close]]-E233</f>
        <v>10.050000000001091</v>
      </c>
      <c r="Q232" s="4">
        <f>NiftyData[[#This Row],[DayChange]]/E233</f>
        <v>8.2068954253712231E-4</v>
      </c>
      <c r="R232" s="7">
        <f>_xlfn.CEILING.MATH(ABS(NiftyData[[#This Row],[DayChange %]]), 0.01)</f>
        <v>0.01</v>
      </c>
    </row>
    <row r="233" spans="1:18" x14ac:dyDescent="0.2">
      <c r="A233" s="2">
        <v>43826</v>
      </c>
      <c r="B233" s="1">
        <v>12172.9</v>
      </c>
      <c r="C233" s="1">
        <v>12258.45</v>
      </c>
      <c r="D233" s="1">
        <v>12157.9</v>
      </c>
      <c r="E233" s="1">
        <v>12245.8</v>
      </c>
      <c r="F233" s="1">
        <v>383788556</v>
      </c>
      <c r="G233" s="1">
        <v>13676.2</v>
      </c>
      <c r="H233" s="1" t="str">
        <f>TEXT(NiftyData[[#This Row],[Date]], "yyyy")</f>
        <v>2019</v>
      </c>
      <c r="I233" s="1" t="str">
        <f>TEXT(NiftyData[[#This Row],[Date]], "mmm")</f>
        <v>Dec</v>
      </c>
      <c r="J233" s="1" t="str">
        <f>TEXT(NiftyData[[#This Row],[Date]], "ddd")</f>
        <v>Fri</v>
      </c>
      <c r="K233" s="1" t="str">
        <f>TEXT(NiftyData[[#This Row],[Date]], "mmm-yyyy")</f>
        <v>Dec-2019</v>
      </c>
      <c r="L233" s="1" t="str">
        <f>IF(NiftyData[[#This Row],[Day]]="Thu", "Expiry", "")</f>
        <v/>
      </c>
      <c r="M233" s="1">
        <f>NiftyData[[#This Row],[Close]]-NiftyData[[#This Row],[Open]]</f>
        <v>72.899999999999636</v>
      </c>
      <c r="N233" s="4">
        <f>NiftyData[[#This Row],[Intraday Change]]/NiftyData[[#This Row],[Open]]</f>
        <v>5.9887126321582895E-3</v>
      </c>
      <c r="O233" s="4">
        <f>_xlfn.CEILING.MATH(ABS(NiftyData[[#This Row],[Intraday Change %]]), 0.01)</f>
        <v>0.01</v>
      </c>
      <c r="P233" s="6">
        <f>NiftyData[[#This Row],[Close]]-E234</f>
        <v>119.25</v>
      </c>
      <c r="Q233" s="4">
        <f>NiftyData[[#This Row],[DayChange]]/E234</f>
        <v>9.8337944427722649E-3</v>
      </c>
      <c r="R233" s="7">
        <f>_xlfn.CEILING.MATH(ABS(NiftyData[[#This Row],[DayChange %]]), 0.01)</f>
        <v>0.01</v>
      </c>
    </row>
    <row r="234" spans="1:18" x14ac:dyDescent="0.2">
      <c r="A234" s="2">
        <v>43825</v>
      </c>
      <c r="B234" s="1">
        <v>12211.85</v>
      </c>
      <c r="C234" s="1">
        <v>12221.55</v>
      </c>
      <c r="D234" s="1">
        <v>12118.85</v>
      </c>
      <c r="E234" s="1">
        <v>12126.55</v>
      </c>
      <c r="F234" s="1">
        <v>520326632</v>
      </c>
      <c r="G234" s="1">
        <v>16362.31</v>
      </c>
      <c r="H234" s="1" t="str">
        <f>TEXT(NiftyData[[#This Row],[Date]], "yyyy")</f>
        <v>2019</v>
      </c>
      <c r="I234" s="1" t="str">
        <f>TEXT(NiftyData[[#This Row],[Date]], "mmm")</f>
        <v>Dec</v>
      </c>
      <c r="J234" s="1" t="str">
        <f>TEXT(NiftyData[[#This Row],[Date]], "ddd")</f>
        <v>Thu</v>
      </c>
      <c r="K234" s="1" t="str">
        <f>TEXT(NiftyData[[#This Row],[Date]], "mmm-yyyy")</f>
        <v>Dec-2019</v>
      </c>
      <c r="L234" s="1" t="str">
        <f>IF(NiftyData[[#This Row],[Day]]="Thu", "Expiry", "")</f>
        <v>Expiry</v>
      </c>
      <c r="M234" s="1">
        <f>NiftyData[[#This Row],[Close]]-NiftyData[[#This Row],[Open]]</f>
        <v>-85.300000000001091</v>
      </c>
      <c r="N234" s="4">
        <f>NiftyData[[#This Row],[Intraday Change]]/NiftyData[[#This Row],[Open]]</f>
        <v>-6.985018649917997E-3</v>
      </c>
      <c r="O234" s="4">
        <f>_xlfn.CEILING.MATH(ABS(NiftyData[[#This Row],[Intraday Change %]]), 0.01)</f>
        <v>0.01</v>
      </c>
      <c r="P234" s="6">
        <f>NiftyData[[#This Row],[Close]]-E235</f>
        <v>-88</v>
      </c>
      <c r="Q234" s="4">
        <f>NiftyData[[#This Row],[DayChange]]/E235</f>
        <v>-7.2045224752446879E-3</v>
      </c>
      <c r="R234" s="7">
        <f>_xlfn.CEILING.MATH(ABS(NiftyData[[#This Row],[DayChange %]]), 0.01)</f>
        <v>0.01</v>
      </c>
    </row>
    <row r="235" spans="1:18" x14ac:dyDescent="0.2">
      <c r="A235" s="2">
        <v>43823</v>
      </c>
      <c r="B235" s="1">
        <v>12269.25</v>
      </c>
      <c r="C235" s="1">
        <v>12283.7</v>
      </c>
      <c r="D235" s="1">
        <v>12202.1</v>
      </c>
      <c r="E235" s="1">
        <v>12214.55</v>
      </c>
      <c r="F235" s="1">
        <v>470290298</v>
      </c>
      <c r="G235" s="1">
        <v>13864.56</v>
      </c>
      <c r="H235" s="1" t="str">
        <f>TEXT(NiftyData[[#This Row],[Date]], "yyyy")</f>
        <v>2019</v>
      </c>
      <c r="I235" s="1" t="str">
        <f>TEXT(NiftyData[[#This Row],[Date]], "mmm")</f>
        <v>Dec</v>
      </c>
      <c r="J235" s="1" t="str">
        <f>TEXT(NiftyData[[#This Row],[Date]], "ddd")</f>
        <v>Tue</v>
      </c>
      <c r="K235" s="1" t="str">
        <f>TEXT(NiftyData[[#This Row],[Date]], "mmm-yyyy")</f>
        <v>Dec-2019</v>
      </c>
      <c r="L235" s="1" t="str">
        <f>IF(NiftyData[[#This Row],[Day]]="Thu", "Expiry", "")</f>
        <v/>
      </c>
      <c r="M235" s="1">
        <f>NiftyData[[#This Row],[Close]]-NiftyData[[#This Row],[Open]]</f>
        <v>-54.700000000000728</v>
      </c>
      <c r="N235" s="4">
        <f>NiftyData[[#This Row],[Intraday Change]]/NiftyData[[#This Row],[Open]]</f>
        <v>-4.4583002221000242E-3</v>
      </c>
      <c r="O235" s="4">
        <f>_xlfn.CEILING.MATH(ABS(NiftyData[[#This Row],[Intraday Change %]]), 0.01)</f>
        <v>0.01</v>
      </c>
      <c r="P235" s="6">
        <f>NiftyData[[#This Row],[Close]]-E236</f>
        <v>-48.200000000000728</v>
      </c>
      <c r="Q235" s="4">
        <f>NiftyData[[#This Row],[DayChange]]/E236</f>
        <v>-3.9306028419400811E-3</v>
      </c>
      <c r="R235" s="7">
        <f>_xlfn.CEILING.MATH(ABS(NiftyData[[#This Row],[DayChange %]]), 0.01)</f>
        <v>0.01</v>
      </c>
    </row>
    <row r="236" spans="1:18" x14ac:dyDescent="0.2">
      <c r="A236" s="2">
        <v>43822</v>
      </c>
      <c r="B236" s="1">
        <v>12235.45</v>
      </c>
      <c r="C236" s="1">
        <v>12287.15</v>
      </c>
      <c r="D236" s="1">
        <v>12213.25</v>
      </c>
      <c r="E236" s="1">
        <v>12262.75</v>
      </c>
      <c r="F236" s="1">
        <v>604782354</v>
      </c>
      <c r="G236" s="1">
        <v>18078.23</v>
      </c>
      <c r="H236" s="1" t="str">
        <f>TEXT(NiftyData[[#This Row],[Date]], "yyyy")</f>
        <v>2019</v>
      </c>
      <c r="I236" s="1" t="str">
        <f>TEXT(NiftyData[[#This Row],[Date]], "mmm")</f>
        <v>Dec</v>
      </c>
      <c r="J236" s="1" t="str">
        <f>TEXT(NiftyData[[#This Row],[Date]], "ddd")</f>
        <v>Mon</v>
      </c>
      <c r="K236" s="1" t="str">
        <f>TEXT(NiftyData[[#This Row],[Date]], "mmm-yyyy")</f>
        <v>Dec-2019</v>
      </c>
      <c r="L236" s="1" t="str">
        <f>IF(NiftyData[[#This Row],[Day]]="Thu", "Expiry", "")</f>
        <v/>
      </c>
      <c r="M236" s="1">
        <f>NiftyData[[#This Row],[Close]]-NiftyData[[#This Row],[Open]]</f>
        <v>27.299999999999272</v>
      </c>
      <c r="N236" s="4">
        <f>NiftyData[[#This Row],[Intraday Change]]/NiftyData[[#This Row],[Open]]</f>
        <v>2.2312215733789336E-3</v>
      </c>
      <c r="O236" s="4">
        <f>_xlfn.CEILING.MATH(ABS(NiftyData[[#This Row],[Intraday Change %]]), 0.01)</f>
        <v>0.01</v>
      </c>
      <c r="P236" s="6">
        <f>NiftyData[[#This Row],[Close]]-E237</f>
        <v>-9.0499999999992724</v>
      </c>
      <c r="Q236" s="4">
        <f>NiftyData[[#This Row],[DayChange]]/E237</f>
        <v>-7.3746312684359861E-4</v>
      </c>
      <c r="R236" s="7">
        <f>_xlfn.CEILING.MATH(ABS(NiftyData[[#This Row],[DayChange %]]), 0.01)</f>
        <v>0.01</v>
      </c>
    </row>
    <row r="237" spans="1:18" x14ac:dyDescent="0.2">
      <c r="A237" s="2">
        <v>43819</v>
      </c>
      <c r="B237" s="1">
        <v>12266.45</v>
      </c>
      <c r="C237" s="1">
        <v>12293.9</v>
      </c>
      <c r="D237" s="1">
        <v>12252.75</v>
      </c>
      <c r="E237" s="1">
        <v>12271.8</v>
      </c>
      <c r="F237" s="1">
        <v>810676090</v>
      </c>
      <c r="G237" s="1">
        <v>25750.240000000002</v>
      </c>
      <c r="H237" s="1" t="str">
        <f>TEXT(NiftyData[[#This Row],[Date]], "yyyy")</f>
        <v>2019</v>
      </c>
      <c r="I237" s="1" t="str">
        <f>TEXT(NiftyData[[#This Row],[Date]], "mmm")</f>
        <v>Dec</v>
      </c>
      <c r="J237" s="1" t="str">
        <f>TEXT(NiftyData[[#This Row],[Date]], "ddd")</f>
        <v>Fri</v>
      </c>
      <c r="K237" s="1" t="str">
        <f>TEXT(NiftyData[[#This Row],[Date]], "mmm-yyyy")</f>
        <v>Dec-2019</v>
      </c>
      <c r="L237" s="1" t="str">
        <f>IF(NiftyData[[#This Row],[Day]]="Thu", "Expiry", "")</f>
        <v/>
      </c>
      <c r="M237" s="1">
        <f>NiftyData[[#This Row],[Close]]-NiftyData[[#This Row],[Open]]</f>
        <v>5.3499999999985448</v>
      </c>
      <c r="N237" s="4">
        <f>NiftyData[[#This Row],[Intraday Change]]/NiftyData[[#This Row],[Open]]</f>
        <v>4.3614900806659989E-4</v>
      </c>
      <c r="O237" s="4">
        <f>_xlfn.CEILING.MATH(ABS(NiftyData[[#This Row],[Intraday Change %]]), 0.01)</f>
        <v>0.01</v>
      </c>
      <c r="P237" s="6">
        <f>NiftyData[[#This Row],[Close]]-E238</f>
        <v>12.099999999998545</v>
      </c>
      <c r="Q237" s="4">
        <f>NiftyData[[#This Row],[DayChange]]/E238</f>
        <v>9.8697358010379891E-4</v>
      </c>
      <c r="R237" s="7">
        <f>_xlfn.CEILING.MATH(ABS(NiftyData[[#This Row],[DayChange %]]), 0.01)</f>
        <v>0.01</v>
      </c>
    </row>
    <row r="238" spans="1:18" x14ac:dyDescent="0.2">
      <c r="A238" s="2">
        <v>43818</v>
      </c>
      <c r="B238" s="1">
        <v>12223.4</v>
      </c>
      <c r="C238" s="1">
        <v>12268.35</v>
      </c>
      <c r="D238" s="1">
        <v>12191.15</v>
      </c>
      <c r="E238" s="1">
        <v>12259.7</v>
      </c>
      <c r="F238" s="1">
        <v>623049839</v>
      </c>
      <c r="G238" s="1">
        <v>19761.900000000001</v>
      </c>
      <c r="H238" s="1" t="str">
        <f>TEXT(NiftyData[[#This Row],[Date]], "yyyy")</f>
        <v>2019</v>
      </c>
      <c r="I238" s="1" t="str">
        <f>TEXT(NiftyData[[#This Row],[Date]], "mmm")</f>
        <v>Dec</v>
      </c>
      <c r="J238" s="1" t="str">
        <f>TEXT(NiftyData[[#This Row],[Date]], "ddd")</f>
        <v>Thu</v>
      </c>
      <c r="K238" s="1" t="str">
        <f>TEXT(NiftyData[[#This Row],[Date]], "mmm-yyyy")</f>
        <v>Dec-2019</v>
      </c>
      <c r="L238" s="1" t="str">
        <f>IF(NiftyData[[#This Row],[Day]]="Thu", "Expiry", "")</f>
        <v>Expiry</v>
      </c>
      <c r="M238" s="1">
        <f>NiftyData[[#This Row],[Close]]-NiftyData[[#This Row],[Open]]</f>
        <v>36.300000000001091</v>
      </c>
      <c r="N238" s="4">
        <f>NiftyData[[#This Row],[Intraday Change]]/NiftyData[[#This Row],[Open]]</f>
        <v>2.9697138275767048E-3</v>
      </c>
      <c r="O238" s="4">
        <f>_xlfn.CEILING.MATH(ABS(NiftyData[[#This Row],[Intraday Change %]]), 0.01)</f>
        <v>0.01</v>
      </c>
      <c r="P238" s="6">
        <f>NiftyData[[#This Row],[Close]]-E239</f>
        <v>38.050000000001091</v>
      </c>
      <c r="Q238" s="4">
        <f>NiftyData[[#This Row],[DayChange]]/E239</f>
        <v>3.1133275785185381E-3</v>
      </c>
      <c r="R238" s="7">
        <f>_xlfn.CEILING.MATH(ABS(NiftyData[[#This Row],[DayChange %]]), 0.01)</f>
        <v>0.01</v>
      </c>
    </row>
    <row r="239" spans="1:18" x14ac:dyDescent="0.2">
      <c r="A239" s="2">
        <v>43817</v>
      </c>
      <c r="B239" s="1">
        <v>12197</v>
      </c>
      <c r="C239" s="1">
        <v>12237.7</v>
      </c>
      <c r="D239" s="1">
        <v>12163.45</v>
      </c>
      <c r="E239" s="1">
        <v>12221.65</v>
      </c>
      <c r="F239" s="1">
        <v>518854651</v>
      </c>
      <c r="G239" s="1">
        <v>22341.06</v>
      </c>
      <c r="H239" s="1" t="str">
        <f>TEXT(NiftyData[[#This Row],[Date]], "yyyy")</f>
        <v>2019</v>
      </c>
      <c r="I239" s="1" t="str">
        <f>TEXT(NiftyData[[#This Row],[Date]], "mmm")</f>
        <v>Dec</v>
      </c>
      <c r="J239" s="1" t="str">
        <f>TEXT(NiftyData[[#This Row],[Date]], "ddd")</f>
        <v>Wed</v>
      </c>
      <c r="K239" s="1" t="str">
        <f>TEXT(NiftyData[[#This Row],[Date]], "mmm-yyyy")</f>
        <v>Dec-2019</v>
      </c>
      <c r="L239" s="1" t="str">
        <f>IF(NiftyData[[#This Row],[Day]]="Thu", "Expiry", "")</f>
        <v/>
      </c>
      <c r="M239" s="1">
        <f>NiftyData[[#This Row],[Close]]-NiftyData[[#This Row],[Open]]</f>
        <v>24.649999999999636</v>
      </c>
      <c r="N239" s="4">
        <f>NiftyData[[#This Row],[Intraday Change]]/NiftyData[[#This Row],[Open]]</f>
        <v>2.0209887677297396E-3</v>
      </c>
      <c r="O239" s="4">
        <f>_xlfn.CEILING.MATH(ABS(NiftyData[[#This Row],[Intraday Change %]]), 0.01)</f>
        <v>0.01</v>
      </c>
      <c r="P239" s="6">
        <f>NiftyData[[#This Row],[Close]]-E240</f>
        <v>56.649999999999636</v>
      </c>
      <c r="Q239" s="4">
        <f>NiftyData[[#This Row],[DayChange]]/E240</f>
        <v>4.6568023016851324E-3</v>
      </c>
      <c r="R239" s="7">
        <f>_xlfn.CEILING.MATH(ABS(NiftyData[[#This Row],[DayChange %]]), 0.01)</f>
        <v>0.01</v>
      </c>
    </row>
    <row r="240" spans="1:18" x14ac:dyDescent="0.2">
      <c r="A240" s="2">
        <v>43816</v>
      </c>
      <c r="B240" s="1">
        <v>12082.45</v>
      </c>
      <c r="C240" s="1">
        <v>12182.75</v>
      </c>
      <c r="D240" s="1">
        <v>12070.35</v>
      </c>
      <c r="E240" s="1">
        <v>12165</v>
      </c>
      <c r="F240" s="1">
        <v>499585789</v>
      </c>
      <c r="G240" s="1">
        <v>20968.79</v>
      </c>
      <c r="H240" s="1" t="str">
        <f>TEXT(NiftyData[[#This Row],[Date]], "yyyy")</f>
        <v>2019</v>
      </c>
      <c r="I240" s="1" t="str">
        <f>TEXT(NiftyData[[#This Row],[Date]], "mmm")</f>
        <v>Dec</v>
      </c>
      <c r="J240" s="1" t="str">
        <f>TEXT(NiftyData[[#This Row],[Date]], "ddd")</f>
        <v>Tue</v>
      </c>
      <c r="K240" s="1" t="str">
        <f>TEXT(NiftyData[[#This Row],[Date]], "mmm-yyyy")</f>
        <v>Dec-2019</v>
      </c>
      <c r="L240" s="1" t="str">
        <f>IF(NiftyData[[#This Row],[Day]]="Thu", "Expiry", "")</f>
        <v/>
      </c>
      <c r="M240" s="1">
        <f>NiftyData[[#This Row],[Close]]-NiftyData[[#This Row],[Open]]</f>
        <v>82.549999999999272</v>
      </c>
      <c r="N240" s="4">
        <f>NiftyData[[#This Row],[Intraday Change]]/NiftyData[[#This Row],[Open]]</f>
        <v>6.8322235970353085E-3</v>
      </c>
      <c r="O240" s="4">
        <f>_xlfn.CEILING.MATH(ABS(NiftyData[[#This Row],[Intraday Change %]]), 0.01)</f>
        <v>0.01</v>
      </c>
      <c r="P240" s="6">
        <f>NiftyData[[#This Row],[Close]]-E241</f>
        <v>111.04999999999927</v>
      </c>
      <c r="Q240" s="4">
        <f>NiftyData[[#This Row],[DayChange]]/E241</f>
        <v>9.2127476885169816E-3</v>
      </c>
      <c r="R240" s="7">
        <f>_xlfn.CEILING.MATH(ABS(NiftyData[[#This Row],[DayChange %]]), 0.01)</f>
        <v>0.01</v>
      </c>
    </row>
    <row r="241" spans="1:18" x14ac:dyDescent="0.2">
      <c r="A241" s="2">
        <v>43815</v>
      </c>
      <c r="B241" s="1">
        <v>12131.35</v>
      </c>
      <c r="C241" s="1">
        <v>12134.65</v>
      </c>
      <c r="D241" s="1">
        <v>12046.3</v>
      </c>
      <c r="E241" s="1">
        <v>12053.95</v>
      </c>
      <c r="F241" s="1">
        <v>437703921</v>
      </c>
      <c r="G241" s="1">
        <v>16110.34</v>
      </c>
      <c r="H241" s="1" t="str">
        <f>TEXT(NiftyData[[#This Row],[Date]], "yyyy")</f>
        <v>2019</v>
      </c>
      <c r="I241" s="1" t="str">
        <f>TEXT(NiftyData[[#This Row],[Date]], "mmm")</f>
        <v>Dec</v>
      </c>
      <c r="J241" s="1" t="str">
        <f>TEXT(NiftyData[[#This Row],[Date]], "ddd")</f>
        <v>Mon</v>
      </c>
      <c r="K241" s="1" t="str">
        <f>TEXT(NiftyData[[#This Row],[Date]], "mmm-yyyy")</f>
        <v>Dec-2019</v>
      </c>
      <c r="L241" s="1" t="str">
        <f>IF(NiftyData[[#This Row],[Day]]="Thu", "Expiry", "")</f>
        <v/>
      </c>
      <c r="M241" s="1">
        <f>NiftyData[[#This Row],[Close]]-NiftyData[[#This Row],[Open]]</f>
        <v>-77.399999999999636</v>
      </c>
      <c r="N241" s="4">
        <f>NiftyData[[#This Row],[Intraday Change]]/NiftyData[[#This Row],[Open]]</f>
        <v>-6.3801637905096823E-3</v>
      </c>
      <c r="O241" s="4">
        <f>_xlfn.CEILING.MATH(ABS(NiftyData[[#This Row],[Intraday Change %]]), 0.01)</f>
        <v>0.01</v>
      </c>
      <c r="P241" s="6">
        <f>NiftyData[[#This Row],[Close]]-E242</f>
        <v>-32.75</v>
      </c>
      <c r="Q241" s="4">
        <f>NiftyData[[#This Row],[DayChange]]/E242</f>
        <v>-2.7095898797852183E-3</v>
      </c>
      <c r="R241" s="7">
        <f>_xlfn.CEILING.MATH(ABS(NiftyData[[#This Row],[DayChange %]]), 0.01)</f>
        <v>0.01</v>
      </c>
    </row>
    <row r="242" spans="1:18" x14ac:dyDescent="0.2">
      <c r="A242" s="2">
        <v>43812</v>
      </c>
      <c r="B242" s="1">
        <v>12026.4</v>
      </c>
      <c r="C242" s="1">
        <v>12098.85</v>
      </c>
      <c r="D242" s="1">
        <v>12023.6</v>
      </c>
      <c r="E242" s="1">
        <v>12086.7</v>
      </c>
      <c r="F242" s="1">
        <v>597712516</v>
      </c>
      <c r="G242" s="1">
        <v>20626.8</v>
      </c>
      <c r="H242" s="1" t="str">
        <f>TEXT(NiftyData[[#This Row],[Date]], "yyyy")</f>
        <v>2019</v>
      </c>
      <c r="I242" s="1" t="str">
        <f>TEXT(NiftyData[[#This Row],[Date]], "mmm")</f>
        <v>Dec</v>
      </c>
      <c r="J242" s="1" t="str">
        <f>TEXT(NiftyData[[#This Row],[Date]], "ddd")</f>
        <v>Fri</v>
      </c>
      <c r="K242" s="1" t="str">
        <f>TEXT(NiftyData[[#This Row],[Date]], "mmm-yyyy")</f>
        <v>Dec-2019</v>
      </c>
      <c r="L242" s="1" t="str">
        <f>IF(NiftyData[[#This Row],[Day]]="Thu", "Expiry", "")</f>
        <v/>
      </c>
      <c r="M242" s="1">
        <f>NiftyData[[#This Row],[Close]]-NiftyData[[#This Row],[Open]]</f>
        <v>60.300000000001091</v>
      </c>
      <c r="N242" s="4">
        <f>NiftyData[[#This Row],[Intraday Change]]/NiftyData[[#This Row],[Open]]</f>
        <v>5.0139692676113463E-3</v>
      </c>
      <c r="O242" s="4">
        <f>_xlfn.CEILING.MATH(ABS(NiftyData[[#This Row],[Intraday Change %]]), 0.01)</f>
        <v>0.01</v>
      </c>
      <c r="P242" s="6">
        <f>NiftyData[[#This Row],[Close]]-E243</f>
        <v>114.90000000000146</v>
      </c>
      <c r="Q242" s="4">
        <f>NiftyData[[#This Row],[DayChange]]/E243</f>
        <v>9.5975542524934822E-3</v>
      </c>
      <c r="R242" s="7">
        <f>_xlfn.CEILING.MATH(ABS(NiftyData[[#This Row],[DayChange %]]), 0.01)</f>
        <v>0.01</v>
      </c>
    </row>
    <row r="243" spans="1:18" x14ac:dyDescent="0.2">
      <c r="A243" s="2">
        <v>43811</v>
      </c>
      <c r="B243" s="1">
        <v>11944.3</v>
      </c>
      <c r="C243" s="1">
        <v>12005.5</v>
      </c>
      <c r="D243" s="1">
        <v>11934</v>
      </c>
      <c r="E243" s="1">
        <v>11971.8</v>
      </c>
      <c r="F243" s="1">
        <v>752617138</v>
      </c>
      <c r="G243" s="1">
        <v>18401.22</v>
      </c>
      <c r="H243" s="1" t="str">
        <f>TEXT(NiftyData[[#This Row],[Date]], "yyyy")</f>
        <v>2019</v>
      </c>
      <c r="I243" s="1" t="str">
        <f>TEXT(NiftyData[[#This Row],[Date]], "mmm")</f>
        <v>Dec</v>
      </c>
      <c r="J243" s="1" t="str">
        <f>TEXT(NiftyData[[#This Row],[Date]], "ddd")</f>
        <v>Thu</v>
      </c>
      <c r="K243" s="1" t="str">
        <f>TEXT(NiftyData[[#This Row],[Date]], "mmm-yyyy")</f>
        <v>Dec-2019</v>
      </c>
      <c r="L243" s="1" t="str">
        <f>IF(NiftyData[[#This Row],[Day]]="Thu", "Expiry", "")</f>
        <v>Expiry</v>
      </c>
      <c r="M243" s="1">
        <f>NiftyData[[#This Row],[Close]]-NiftyData[[#This Row],[Open]]</f>
        <v>27.5</v>
      </c>
      <c r="N243" s="4">
        <f>NiftyData[[#This Row],[Intraday Change]]/NiftyData[[#This Row],[Open]]</f>
        <v>2.3023534238088461E-3</v>
      </c>
      <c r="O243" s="4">
        <f>_xlfn.CEILING.MATH(ABS(NiftyData[[#This Row],[Intraday Change %]]), 0.01)</f>
        <v>0.01</v>
      </c>
      <c r="P243" s="6">
        <f>NiftyData[[#This Row],[Close]]-E244</f>
        <v>61.649999999999636</v>
      </c>
      <c r="Q243" s="4">
        <f>NiftyData[[#This Row],[DayChange]]/E244</f>
        <v>5.1762572259794913E-3</v>
      </c>
      <c r="R243" s="7">
        <f>_xlfn.CEILING.MATH(ABS(NiftyData[[#This Row],[DayChange %]]), 0.01)</f>
        <v>0.01</v>
      </c>
    </row>
    <row r="244" spans="1:18" x14ac:dyDescent="0.2">
      <c r="A244" s="2">
        <v>43810</v>
      </c>
      <c r="B244" s="1">
        <v>11867.35</v>
      </c>
      <c r="C244" s="1">
        <v>11923.2</v>
      </c>
      <c r="D244" s="1">
        <v>11832.3</v>
      </c>
      <c r="E244" s="1">
        <v>11910.15</v>
      </c>
      <c r="F244" s="1">
        <v>997655048</v>
      </c>
      <c r="G244" s="1">
        <v>18760.57</v>
      </c>
      <c r="H244" s="1" t="str">
        <f>TEXT(NiftyData[[#This Row],[Date]], "yyyy")</f>
        <v>2019</v>
      </c>
      <c r="I244" s="1" t="str">
        <f>TEXT(NiftyData[[#This Row],[Date]], "mmm")</f>
        <v>Dec</v>
      </c>
      <c r="J244" s="1" t="str">
        <f>TEXT(NiftyData[[#This Row],[Date]], "ddd")</f>
        <v>Wed</v>
      </c>
      <c r="K244" s="1" t="str">
        <f>TEXT(NiftyData[[#This Row],[Date]], "mmm-yyyy")</f>
        <v>Dec-2019</v>
      </c>
      <c r="L244" s="1" t="str">
        <f>IF(NiftyData[[#This Row],[Day]]="Thu", "Expiry", "")</f>
        <v/>
      </c>
      <c r="M244" s="1">
        <f>NiftyData[[#This Row],[Close]]-NiftyData[[#This Row],[Open]]</f>
        <v>42.799999999999272</v>
      </c>
      <c r="N244" s="4">
        <f>NiftyData[[#This Row],[Intraday Change]]/NiftyData[[#This Row],[Open]]</f>
        <v>3.6065338934133796E-3</v>
      </c>
      <c r="O244" s="4">
        <f>_xlfn.CEILING.MATH(ABS(NiftyData[[#This Row],[Intraday Change %]]), 0.01)</f>
        <v>0.01</v>
      </c>
      <c r="P244" s="6">
        <f>NiftyData[[#This Row],[Close]]-E245</f>
        <v>53.350000000000364</v>
      </c>
      <c r="Q244" s="4">
        <f>NiftyData[[#This Row],[DayChange]]/E245</f>
        <v>4.4995276971864558E-3</v>
      </c>
      <c r="R244" s="7">
        <f>_xlfn.CEILING.MATH(ABS(NiftyData[[#This Row],[DayChange %]]), 0.01)</f>
        <v>0.01</v>
      </c>
    </row>
    <row r="245" spans="1:18" x14ac:dyDescent="0.2">
      <c r="A245" s="2">
        <v>43809</v>
      </c>
      <c r="B245" s="1">
        <v>11950.5</v>
      </c>
      <c r="C245" s="1">
        <v>11953.2</v>
      </c>
      <c r="D245" s="1">
        <v>11844.7</v>
      </c>
      <c r="E245" s="1">
        <v>11856.8</v>
      </c>
      <c r="F245" s="1">
        <v>650219487</v>
      </c>
      <c r="G245" s="1">
        <v>16514.63</v>
      </c>
      <c r="H245" s="1" t="str">
        <f>TEXT(NiftyData[[#This Row],[Date]], "yyyy")</f>
        <v>2019</v>
      </c>
      <c r="I245" s="1" t="str">
        <f>TEXT(NiftyData[[#This Row],[Date]], "mmm")</f>
        <v>Dec</v>
      </c>
      <c r="J245" s="1" t="str">
        <f>TEXT(NiftyData[[#This Row],[Date]], "ddd")</f>
        <v>Tue</v>
      </c>
      <c r="K245" s="1" t="str">
        <f>TEXT(NiftyData[[#This Row],[Date]], "mmm-yyyy")</f>
        <v>Dec-2019</v>
      </c>
      <c r="L245" s="1" t="str">
        <f>IF(NiftyData[[#This Row],[Day]]="Thu", "Expiry", "")</f>
        <v/>
      </c>
      <c r="M245" s="1">
        <f>NiftyData[[#This Row],[Close]]-NiftyData[[#This Row],[Open]]</f>
        <v>-93.700000000000728</v>
      </c>
      <c r="N245" s="4">
        <f>NiftyData[[#This Row],[Intraday Change]]/NiftyData[[#This Row],[Open]]</f>
        <v>-7.8406761223380386E-3</v>
      </c>
      <c r="O245" s="4">
        <f>_xlfn.CEILING.MATH(ABS(NiftyData[[#This Row],[Intraday Change %]]), 0.01)</f>
        <v>0.01</v>
      </c>
      <c r="P245" s="6">
        <f>NiftyData[[#This Row],[Close]]-E246</f>
        <v>-80.700000000000728</v>
      </c>
      <c r="Q245" s="4">
        <f>NiftyData[[#This Row],[DayChange]]/E246</f>
        <v>-6.7602094240838302E-3</v>
      </c>
      <c r="R245" s="7">
        <f>_xlfn.CEILING.MATH(ABS(NiftyData[[#This Row],[DayChange %]]), 0.01)</f>
        <v>0.01</v>
      </c>
    </row>
    <row r="246" spans="1:18" x14ac:dyDescent="0.2">
      <c r="A246" s="2">
        <v>43808</v>
      </c>
      <c r="B246" s="1">
        <v>11939.1</v>
      </c>
      <c r="C246" s="1">
        <v>11981.95</v>
      </c>
      <c r="D246" s="1">
        <v>11888.05</v>
      </c>
      <c r="E246" s="1">
        <v>11937.5</v>
      </c>
      <c r="F246" s="1">
        <v>599115748</v>
      </c>
      <c r="G246" s="1">
        <v>16672.87</v>
      </c>
      <c r="H246" s="1" t="str">
        <f>TEXT(NiftyData[[#This Row],[Date]], "yyyy")</f>
        <v>2019</v>
      </c>
      <c r="I246" s="1" t="str">
        <f>TEXT(NiftyData[[#This Row],[Date]], "mmm")</f>
        <v>Dec</v>
      </c>
      <c r="J246" s="1" t="str">
        <f>TEXT(NiftyData[[#This Row],[Date]], "ddd")</f>
        <v>Mon</v>
      </c>
      <c r="K246" s="1" t="str">
        <f>TEXT(NiftyData[[#This Row],[Date]], "mmm-yyyy")</f>
        <v>Dec-2019</v>
      </c>
      <c r="L246" s="1" t="str">
        <f>IF(NiftyData[[#This Row],[Day]]="Thu", "Expiry", "")</f>
        <v/>
      </c>
      <c r="M246" s="1">
        <f>NiftyData[[#This Row],[Close]]-NiftyData[[#This Row],[Open]]</f>
        <v>-1.6000000000003638</v>
      </c>
      <c r="N246" s="4">
        <f>NiftyData[[#This Row],[Intraday Change]]/NiftyData[[#This Row],[Open]]</f>
        <v>-1.3401345160023485E-4</v>
      </c>
      <c r="O246" s="4">
        <f>_xlfn.CEILING.MATH(ABS(NiftyData[[#This Row],[Intraday Change %]]), 0.01)</f>
        <v>0.01</v>
      </c>
      <c r="P246" s="6">
        <f>NiftyData[[#This Row],[Close]]-E247</f>
        <v>16</v>
      </c>
      <c r="Q246" s="4">
        <f>NiftyData[[#This Row],[DayChange]]/E247</f>
        <v>1.3421129891372731E-3</v>
      </c>
      <c r="R246" s="7">
        <f>_xlfn.CEILING.MATH(ABS(NiftyData[[#This Row],[DayChange %]]), 0.01)</f>
        <v>0.01</v>
      </c>
    </row>
    <row r="247" spans="1:18" x14ac:dyDescent="0.2">
      <c r="A247" s="2">
        <v>43805</v>
      </c>
      <c r="B247" s="1">
        <v>12047.35</v>
      </c>
      <c r="C247" s="1">
        <v>12057.05</v>
      </c>
      <c r="D247" s="1">
        <v>11888.85</v>
      </c>
      <c r="E247" s="1">
        <v>11921.5</v>
      </c>
      <c r="F247" s="1">
        <v>609221205</v>
      </c>
      <c r="G247" s="1">
        <v>18245.490000000002</v>
      </c>
      <c r="H247" s="1" t="str">
        <f>TEXT(NiftyData[[#This Row],[Date]], "yyyy")</f>
        <v>2019</v>
      </c>
      <c r="I247" s="1" t="str">
        <f>TEXT(NiftyData[[#This Row],[Date]], "mmm")</f>
        <v>Dec</v>
      </c>
      <c r="J247" s="1" t="str">
        <f>TEXT(NiftyData[[#This Row],[Date]], "ddd")</f>
        <v>Fri</v>
      </c>
      <c r="K247" s="1" t="str">
        <f>TEXT(NiftyData[[#This Row],[Date]], "mmm-yyyy")</f>
        <v>Dec-2019</v>
      </c>
      <c r="L247" s="1" t="str">
        <f>IF(NiftyData[[#This Row],[Day]]="Thu", "Expiry", "")</f>
        <v/>
      </c>
      <c r="M247" s="1">
        <f>NiftyData[[#This Row],[Close]]-NiftyData[[#This Row],[Open]]</f>
        <v>-125.85000000000036</v>
      </c>
      <c r="N247" s="4">
        <f>NiftyData[[#This Row],[Intraday Change]]/NiftyData[[#This Row],[Open]]</f>
        <v>-1.0446280717336208E-2</v>
      </c>
      <c r="O247" s="4">
        <f>_xlfn.CEILING.MATH(ABS(NiftyData[[#This Row],[Intraday Change %]]), 0.01)</f>
        <v>0.02</v>
      </c>
      <c r="P247" s="6">
        <f>NiftyData[[#This Row],[Close]]-E248</f>
        <v>-96.899999999999636</v>
      </c>
      <c r="Q247" s="4">
        <f>NiftyData[[#This Row],[DayChange]]/E248</f>
        <v>-8.0626372894894195E-3</v>
      </c>
      <c r="R247" s="7">
        <f>_xlfn.CEILING.MATH(ABS(NiftyData[[#This Row],[DayChange %]]), 0.01)</f>
        <v>0.01</v>
      </c>
    </row>
    <row r="248" spans="1:18" x14ac:dyDescent="0.2">
      <c r="A248" s="2">
        <v>43804</v>
      </c>
      <c r="B248" s="1">
        <v>12071.25</v>
      </c>
      <c r="C248" s="1">
        <v>12081.2</v>
      </c>
      <c r="D248" s="1">
        <v>11998.75</v>
      </c>
      <c r="E248" s="1">
        <v>12018.4</v>
      </c>
      <c r="F248" s="1">
        <v>562228745</v>
      </c>
      <c r="G248" s="1">
        <v>19589.810000000001</v>
      </c>
      <c r="H248" s="1" t="str">
        <f>TEXT(NiftyData[[#This Row],[Date]], "yyyy")</f>
        <v>2019</v>
      </c>
      <c r="I248" s="1" t="str">
        <f>TEXT(NiftyData[[#This Row],[Date]], "mmm")</f>
        <v>Dec</v>
      </c>
      <c r="J248" s="1" t="str">
        <f>TEXT(NiftyData[[#This Row],[Date]], "ddd")</f>
        <v>Thu</v>
      </c>
      <c r="K248" s="1" t="str">
        <f>TEXT(NiftyData[[#This Row],[Date]], "mmm-yyyy")</f>
        <v>Dec-2019</v>
      </c>
      <c r="L248" s="1" t="str">
        <f>IF(NiftyData[[#This Row],[Day]]="Thu", "Expiry", "")</f>
        <v>Expiry</v>
      </c>
      <c r="M248" s="1">
        <f>NiftyData[[#This Row],[Close]]-NiftyData[[#This Row],[Open]]</f>
        <v>-52.850000000000364</v>
      </c>
      <c r="N248" s="4">
        <f>NiftyData[[#This Row],[Intraday Change]]/NiftyData[[#This Row],[Open]]</f>
        <v>-4.3781712747230292E-3</v>
      </c>
      <c r="O248" s="4">
        <f>_xlfn.CEILING.MATH(ABS(NiftyData[[#This Row],[Intraday Change %]]), 0.01)</f>
        <v>0.01</v>
      </c>
      <c r="P248" s="6">
        <f>NiftyData[[#This Row],[Close]]-E249</f>
        <v>-24.800000000001091</v>
      </c>
      <c r="Q248" s="4">
        <f>NiftyData[[#This Row],[DayChange]]/E249</f>
        <v>-2.0592533545902326E-3</v>
      </c>
      <c r="R248" s="7">
        <f>_xlfn.CEILING.MATH(ABS(NiftyData[[#This Row],[DayChange %]]), 0.01)</f>
        <v>0.01</v>
      </c>
    </row>
    <row r="249" spans="1:18" x14ac:dyDescent="0.2">
      <c r="A249" s="2">
        <v>43803</v>
      </c>
      <c r="B249" s="1">
        <v>11969.95</v>
      </c>
      <c r="C249" s="1">
        <v>12054.7</v>
      </c>
      <c r="D249" s="1">
        <v>11935.3</v>
      </c>
      <c r="E249" s="1">
        <v>12043.2</v>
      </c>
      <c r="F249" s="1">
        <v>747193818</v>
      </c>
      <c r="G249" s="1">
        <v>22132.83</v>
      </c>
      <c r="H249" s="1" t="str">
        <f>TEXT(NiftyData[[#This Row],[Date]], "yyyy")</f>
        <v>2019</v>
      </c>
      <c r="I249" s="1" t="str">
        <f>TEXT(NiftyData[[#This Row],[Date]], "mmm")</f>
        <v>Dec</v>
      </c>
      <c r="J249" s="1" t="str">
        <f>TEXT(NiftyData[[#This Row],[Date]], "ddd")</f>
        <v>Wed</v>
      </c>
      <c r="K249" s="1" t="str">
        <f>TEXT(NiftyData[[#This Row],[Date]], "mmm-yyyy")</f>
        <v>Dec-2019</v>
      </c>
      <c r="L249" s="1" t="str">
        <f>IF(NiftyData[[#This Row],[Day]]="Thu", "Expiry", "")</f>
        <v/>
      </c>
      <c r="M249" s="1">
        <f>NiftyData[[#This Row],[Close]]-NiftyData[[#This Row],[Open]]</f>
        <v>73.25</v>
      </c>
      <c r="N249" s="4">
        <f>NiftyData[[#This Row],[Intraday Change]]/NiftyData[[#This Row],[Open]]</f>
        <v>6.1194908917748189E-3</v>
      </c>
      <c r="O249" s="4">
        <f>_xlfn.CEILING.MATH(ABS(NiftyData[[#This Row],[Intraday Change %]]), 0.01)</f>
        <v>0.01</v>
      </c>
      <c r="P249" s="6">
        <f>NiftyData[[#This Row],[Close]]-E250</f>
        <v>49</v>
      </c>
      <c r="Q249" s="4">
        <f>NiftyData[[#This Row],[DayChange]]/E250</f>
        <v>4.0853078988177614E-3</v>
      </c>
      <c r="R249" s="7">
        <f>_xlfn.CEILING.MATH(ABS(NiftyData[[#This Row],[DayChange %]]), 0.01)</f>
        <v>0.01</v>
      </c>
    </row>
    <row r="250" spans="1:18" x14ac:dyDescent="0.2">
      <c r="A250" s="2">
        <v>43802</v>
      </c>
      <c r="B250" s="1">
        <v>12067.65</v>
      </c>
      <c r="C250" s="1">
        <v>12068.6</v>
      </c>
      <c r="D250" s="1">
        <v>11956.4</v>
      </c>
      <c r="E250" s="1">
        <v>11994.2</v>
      </c>
      <c r="F250" s="1">
        <v>605789334</v>
      </c>
      <c r="G250" s="1">
        <v>18203.759999999998</v>
      </c>
      <c r="H250" s="1" t="str">
        <f>TEXT(NiftyData[[#This Row],[Date]], "yyyy")</f>
        <v>2019</v>
      </c>
      <c r="I250" s="1" t="str">
        <f>TEXT(NiftyData[[#This Row],[Date]], "mmm")</f>
        <v>Dec</v>
      </c>
      <c r="J250" s="1" t="str">
        <f>TEXT(NiftyData[[#This Row],[Date]], "ddd")</f>
        <v>Tue</v>
      </c>
      <c r="K250" s="1" t="str">
        <f>TEXT(NiftyData[[#This Row],[Date]], "mmm-yyyy")</f>
        <v>Dec-2019</v>
      </c>
      <c r="L250" s="1" t="str">
        <f>IF(NiftyData[[#This Row],[Day]]="Thu", "Expiry", "")</f>
        <v/>
      </c>
      <c r="M250" s="1">
        <f>NiftyData[[#This Row],[Close]]-NiftyData[[#This Row],[Open]]</f>
        <v>-73.449999999998909</v>
      </c>
      <c r="N250" s="4">
        <f>NiftyData[[#This Row],[Intraday Change]]/NiftyData[[#This Row],[Open]]</f>
        <v>-6.0865205735995747E-3</v>
      </c>
      <c r="O250" s="4">
        <f>_xlfn.CEILING.MATH(ABS(NiftyData[[#This Row],[Intraday Change %]]), 0.01)</f>
        <v>0.01</v>
      </c>
      <c r="P250" s="6">
        <f>NiftyData[[#This Row],[Close]]-E251</f>
        <v>-54</v>
      </c>
      <c r="Q250" s="4">
        <f>NiftyData[[#This Row],[DayChange]]/E251</f>
        <v>-4.4819973108016133E-3</v>
      </c>
      <c r="R250" s="7">
        <f>_xlfn.CEILING.MATH(ABS(NiftyData[[#This Row],[DayChange %]]), 0.01)</f>
        <v>0.01</v>
      </c>
    </row>
    <row r="251" spans="1:18" x14ac:dyDescent="0.2">
      <c r="A251" s="2">
        <v>43801</v>
      </c>
      <c r="B251" s="1">
        <v>12137.05</v>
      </c>
      <c r="C251" s="1">
        <v>12137.15</v>
      </c>
      <c r="D251" s="1">
        <v>12023.7</v>
      </c>
      <c r="E251" s="1">
        <v>12048.2</v>
      </c>
      <c r="F251" s="1">
        <v>720945335</v>
      </c>
      <c r="G251" s="1">
        <v>23113.18</v>
      </c>
      <c r="H251" s="1" t="str">
        <f>TEXT(NiftyData[[#This Row],[Date]], "yyyy")</f>
        <v>2019</v>
      </c>
      <c r="I251" s="1" t="str">
        <f>TEXT(NiftyData[[#This Row],[Date]], "mmm")</f>
        <v>Dec</v>
      </c>
      <c r="J251" s="1" t="str">
        <f>TEXT(NiftyData[[#This Row],[Date]], "ddd")</f>
        <v>Mon</v>
      </c>
      <c r="K251" s="1" t="str">
        <f>TEXT(NiftyData[[#This Row],[Date]], "mmm-yyyy")</f>
        <v>Dec-2019</v>
      </c>
      <c r="L251" s="1" t="str">
        <f>IF(NiftyData[[#This Row],[Day]]="Thu", "Expiry", "")</f>
        <v/>
      </c>
      <c r="M251" s="1">
        <f>NiftyData[[#This Row],[Close]]-NiftyData[[#This Row],[Open]]</f>
        <v>-88.849999999998545</v>
      </c>
      <c r="N251" s="4">
        <f>NiftyData[[#This Row],[Intraday Change]]/NiftyData[[#This Row],[Open]]</f>
        <v>-7.3205597735857188E-3</v>
      </c>
      <c r="O251" s="4">
        <f>_xlfn.CEILING.MATH(ABS(NiftyData[[#This Row],[Intraday Change %]]), 0.01)</f>
        <v>0.01</v>
      </c>
      <c r="P251" s="6">
        <f>NiftyData[[#This Row],[Close]]-E252</f>
        <v>-7.8499999999985448</v>
      </c>
      <c r="Q251" s="4">
        <f>NiftyData[[#This Row],[DayChange]]/E252</f>
        <v>-6.5112536859075277E-4</v>
      </c>
      <c r="R251" s="7">
        <f>_xlfn.CEILING.MATH(ABS(NiftyData[[#This Row],[DayChange %]]), 0.01)</f>
        <v>0.01</v>
      </c>
    </row>
    <row r="252" spans="1:18" x14ac:dyDescent="0.2">
      <c r="A252" s="2">
        <v>43798</v>
      </c>
      <c r="B252" s="1">
        <v>12146.2</v>
      </c>
      <c r="C252" s="1">
        <v>12147.4</v>
      </c>
      <c r="D252" s="1">
        <v>12017.4</v>
      </c>
      <c r="E252" s="1">
        <v>12056.05</v>
      </c>
      <c r="F252" s="1">
        <v>804430391</v>
      </c>
      <c r="G252" s="1">
        <v>21838.04</v>
      </c>
      <c r="H252" s="1" t="str">
        <f>TEXT(NiftyData[[#This Row],[Date]], "yyyy")</f>
        <v>2019</v>
      </c>
      <c r="I252" s="1" t="str">
        <f>TEXT(NiftyData[[#This Row],[Date]], "mmm")</f>
        <v>Nov</v>
      </c>
      <c r="J252" s="1" t="str">
        <f>TEXT(NiftyData[[#This Row],[Date]], "ddd")</f>
        <v>Fri</v>
      </c>
      <c r="K252" s="1" t="str">
        <f>TEXT(NiftyData[[#This Row],[Date]], "mmm-yyyy")</f>
        <v>Nov-2019</v>
      </c>
      <c r="L252" s="1" t="str">
        <f>IF(NiftyData[[#This Row],[Day]]="Thu", "Expiry", "")</f>
        <v/>
      </c>
      <c r="M252" s="1">
        <f>NiftyData[[#This Row],[Close]]-NiftyData[[#This Row],[Open]]</f>
        <v>-90.150000000001455</v>
      </c>
      <c r="N252" s="4">
        <f>NiftyData[[#This Row],[Intraday Change]]/NiftyData[[#This Row],[Open]]</f>
        <v>-7.4220743936376354E-3</v>
      </c>
      <c r="O252" s="4">
        <f>_xlfn.CEILING.MATH(ABS(NiftyData[[#This Row],[Intraday Change %]]), 0.01)</f>
        <v>0.01</v>
      </c>
      <c r="P252" s="6">
        <f>NiftyData[[#This Row],[Close]]-E253</f>
        <v>-95.100000000000364</v>
      </c>
      <c r="Q252" s="4">
        <f>NiftyData[[#This Row],[DayChange]]/E253</f>
        <v>-7.8264197215901672E-3</v>
      </c>
      <c r="R252" s="7">
        <f>_xlfn.CEILING.MATH(ABS(NiftyData[[#This Row],[DayChange %]]), 0.01)</f>
        <v>0.01</v>
      </c>
    </row>
    <row r="253" spans="1:18" x14ac:dyDescent="0.2">
      <c r="A253" s="2">
        <v>43797</v>
      </c>
      <c r="B253" s="1">
        <v>12132.1</v>
      </c>
      <c r="C253" s="1">
        <v>12158.8</v>
      </c>
      <c r="D253" s="1">
        <v>12099.95</v>
      </c>
      <c r="E253" s="1">
        <v>12151.15</v>
      </c>
      <c r="F253" s="1">
        <v>620479403</v>
      </c>
      <c r="G253" s="1">
        <v>21229.58</v>
      </c>
      <c r="H253" s="1" t="str">
        <f>TEXT(NiftyData[[#This Row],[Date]], "yyyy")</f>
        <v>2019</v>
      </c>
      <c r="I253" s="1" t="str">
        <f>TEXT(NiftyData[[#This Row],[Date]], "mmm")</f>
        <v>Nov</v>
      </c>
      <c r="J253" s="1" t="str">
        <f>TEXT(NiftyData[[#This Row],[Date]], "ddd")</f>
        <v>Thu</v>
      </c>
      <c r="K253" s="1" t="str">
        <f>TEXT(NiftyData[[#This Row],[Date]], "mmm-yyyy")</f>
        <v>Nov-2019</v>
      </c>
      <c r="L253" s="1" t="str">
        <f>IF(NiftyData[[#This Row],[Day]]="Thu", "Expiry", "")</f>
        <v>Expiry</v>
      </c>
      <c r="M253" s="1">
        <f>NiftyData[[#This Row],[Close]]-NiftyData[[#This Row],[Open]]</f>
        <v>19.049999999999272</v>
      </c>
      <c r="N253" s="4">
        <f>NiftyData[[#This Row],[Intraday Change]]/NiftyData[[#This Row],[Open]]</f>
        <v>1.5702145547761123E-3</v>
      </c>
      <c r="O253" s="4">
        <f>_xlfn.CEILING.MATH(ABS(NiftyData[[#This Row],[Intraday Change %]]), 0.01)</f>
        <v>0.01</v>
      </c>
      <c r="P253" s="6">
        <f>NiftyData[[#This Row],[Close]]-E254</f>
        <v>50.449999999998909</v>
      </c>
      <c r="Q253" s="4">
        <f>NiftyData[[#This Row],[DayChange]]/E254</f>
        <v>4.1691802953547239E-3</v>
      </c>
      <c r="R253" s="7">
        <f>_xlfn.CEILING.MATH(ABS(NiftyData[[#This Row],[DayChange %]]), 0.01)</f>
        <v>0.01</v>
      </c>
    </row>
    <row r="254" spans="1:18" x14ac:dyDescent="0.2">
      <c r="A254" s="2">
        <v>43796</v>
      </c>
      <c r="B254" s="1">
        <v>12068.5</v>
      </c>
      <c r="C254" s="1">
        <v>12114.9</v>
      </c>
      <c r="D254" s="1">
        <v>12055.15</v>
      </c>
      <c r="E254" s="1">
        <v>12100.7</v>
      </c>
      <c r="F254" s="1">
        <v>584226618</v>
      </c>
      <c r="G254" s="1">
        <v>19937.400000000001</v>
      </c>
      <c r="H254" s="1" t="str">
        <f>TEXT(NiftyData[[#This Row],[Date]], "yyyy")</f>
        <v>2019</v>
      </c>
      <c r="I254" s="1" t="str">
        <f>TEXT(NiftyData[[#This Row],[Date]], "mmm")</f>
        <v>Nov</v>
      </c>
      <c r="J254" s="1" t="str">
        <f>TEXT(NiftyData[[#This Row],[Date]], "ddd")</f>
        <v>Wed</v>
      </c>
      <c r="K254" s="1" t="str">
        <f>TEXT(NiftyData[[#This Row],[Date]], "mmm-yyyy")</f>
        <v>Nov-2019</v>
      </c>
      <c r="L254" s="1" t="str">
        <f>IF(NiftyData[[#This Row],[Day]]="Thu", "Expiry", "")</f>
        <v/>
      </c>
      <c r="M254" s="1">
        <f>NiftyData[[#This Row],[Close]]-NiftyData[[#This Row],[Open]]</f>
        <v>32.200000000000728</v>
      </c>
      <c r="N254" s="4">
        <f>NiftyData[[#This Row],[Intraday Change]]/NiftyData[[#This Row],[Open]]</f>
        <v>2.6681029125409728E-3</v>
      </c>
      <c r="O254" s="4">
        <f>_xlfn.CEILING.MATH(ABS(NiftyData[[#This Row],[Intraday Change %]]), 0.01)</f>
        <v>0.01</v>
      </c>
      <c r="P254" s="6">
        <f>NiftyData[[#This Row],[Close]]-E255</f>
        <v>63</v>
      </c>
      <c r="Q254" s="4">
        <f>NiftyData[[#This Row],[DayChange]]/E255</f>
        <v>5.2335579055799693E-3</v>
      </c>
      <c r="R254" s="7">
        <f>_xlfn.CEILING.MATH(ABS(NiftyData[[#This Row],[DayChange %]]), 0.01)</f>
        <v>0.01</v>
      </c>
    </row>
    <row r="255" spans="1:18" x14ac:dyDescent="0.2">
      <c r="A255" s="2">
        <v>43795</v>
      </c>
      <c r="B255" s="1">
        <v>12110.2</v>
      </c>
      <c r="C255" s="1">
        <v>12132.45</v>
      </c>
      <c r="D255" s="1">
        <v>12006.35</v>
      </c>
      <c r="E255" s="1">
        <v>12037.7</v>
      </c>
      <c r="F255" s="1">
        <v>1201335831</v>
      </c>
      <c r="G255" s="1">
        <v>46030.62</v>
      </c>
      <c r="H255" s="1" t="str">
        <f>TEXT(NiftyData[[#This Row],[Date]], "yyyy")</f>
        <v>2019</v>
      </c>
      <c r="I255" s="1" t="str">
        <f>TEXT(NiftyData[[#This Row],[Date]], "mmm")</f>
        <v>Nov</v>
      </c>
      <c r="J255" s="1" t="str">
        <f>TEXT(NiftyData[[#This Row],[Date]], "ddd")</f>
        <v>Tue</v>
      </c>
      <c r="K255" s="1" t="str">
        <f>TEXT(NiftyData[[#This Row],[Date]], "mmm-yyyy")</f>
        <v>Nov-2019</v>
      </c>
      <c r="L255" s="1" t="str">
        <f>IF(NiftyData[[#This Row],[Day]]="Thu", "Expiry", "")</f>
        <v/>
      </c>
      <c r="M255" s="1">
        <f>NiftyData[[#This Row],[Close]]-NiftyData[[#This Row],[Open]]</f>
        <v>-72.5</v>
      </c>
      <c r="N255" s="4">
        <f>NiftyData[[#This Row],[Intraday Change]]/NiftyData[[#This Row],[Open]]</f>
        <v>-5.9866889068718931E-3</v>
      </c>
      <c r="O255" s="4">
        <f>_xlfn.CEILING.MATH(ABS(NiftyData[[#This Row],[Intraday Change %]]), 0.01)</f>
        <v>0.01</v>
      </c>
      <c r="P255" s="6">
        <f>NiftyData[[#This Row],[Close]]-E256</f>
        <v>-36.049999999999272</v>
      </c>
      <c r="Q255" s="4">
        <f>NiftyData[[#This Row],[DayChange]]/E256</f>
        <v>-2.9858163370948773E-3</v>
      </c>
      <c r="R255" s="7">
        <f>_xlfn.CEILING.MATH(ABS(NiftyData[[#This Row],[DayChange %]]), 0.01)</f>
        <v>0.01</v>
      </c>
    </row>
    <row r="256" spans="1:18" x14ac:dyDescent="0.2">
      <c r="A256" s="2">
        <v>43794</v>
      </c>
      <c r="B256" s="1">
        <v>11922.45</v>
      </c>
      <c r="C256" s="1">
        <v>12084.5</v>
      </c>
      <c r="D256" s="1">
        <v>11919.75</v>
      </c>
      <c r="E256" s="1">
        <v>12073.75</v>
      </c>
      <c r="F256" s="1">
        <v>534289467</v>
      </c>
      <c r="G256" s="1">
        <v>19990.439999999999</v>
      </c>
      <c r="H256" s="1" t="str">
        <f>TEXT(NiftyData[[#This Row],[Date]], "yyyy")</f>
        <v>2019</v>
      </c>
      <c r="I256" s="1" t="str">
        <f>TEXT(NiftyData[[#This Row],[Date]], "mmm")</f>
        <v>Nov</v>
      </c>
      <c r="J256" s="1" t="str">
        <f>TEXT(NiftyData[[#This Row],[Date]], "ddd")</f>
        <v>Mon</v>
      </c>
      <c r="K256" s="1" t="str">
        <f>TEXT(NiftyData[[#This Row],[Date]], "mmm-yyyy")</f>
        <v>Nov-2019</v>
      </c>
      <c r="L256" s="1" t="str">
        <f>IF(NiftyData[[#This Row],[Day]]="Thu", "Expiry", "")</f>
        <v/>
      </c>
      <c r="M256" s="1">
        <f>NiftyData[[#This Row],[Close]]-NiftyData[[#This Row],[Open]]</f>
        <v>151.29999999999927</v>
      </c>
      <c r="N256" s="4">
        <f>NiftyData[[#This Row],[Intraday Change]]/NiftyData[[#This Row],[Open]]</f>
        <v>1.2690344685865679E-2</v>
      </c>
      <c r="O256" s="4">
        <f>_xlfn.CEILING.MATH(ABS(NiftyData[[#This Row],[Intraday Change %]]), 0.01)</f>
        <v>0.02</v>
      </c>
      <c r="P256" s="6">
        <f>NiftyData[[#This Row],[Close]]-E257</f>
        <v>159.35000000000036</v>
      </c>
      <c r="Q256" s="4">
        <f>NiftyData[[#This Row],[DayChange]]/E257</f>
        <v>1.3374571946552102E-2</v>
      </c>
      <c r="R256" s="7">
        <f>_xlfn.CEILING.MATH(ABS(NiftyData[[#This Row],[DayChange %]]), 0.01)</f>
        <v>0.02</v>
      </c>
    </row>
    <row r="257" spans="1:18" x14ac:dyDescent="0.2">
      <c r="A257" s="2">
        <v>43791</v>
      </c>
      <c r="B257" s="1">
        <v>11967.3</v>
      </c>
      <c r="C257" s="1">
        <v>11968.1</v>
      </c>
      <c r="D257" s="1">
        <v>11883.5</v>
      </c>
      <c r="E257" s="1">
        <v>11914.4</v>
      </c>
      <c r="F257" s="1">
        <v>486815185</v>
      </c>
      <c r="G257" s="1">
        <v>19243.57</v>
      </c>
      <c r="H257" s="1" t="str">
        <f>TEXT(NiftyData[[#This Row],[Date]], "yyyy")</f>
        <v>2019</v>
      </c>
      <c r="I257" s="1" t="str">
        <f>TEXT(NiftyData[[#This Row],[Date]], "mmm")</f>
        <v>Nov</v>
      </c>
      <c r="J257" s="1" t="str">
        <f>TEXT(NiftyData[[#This Row],[Date]], "ddd")</f>
        <v>Fri</v>
      </c>
      <c r="K257" s="1" t="str">
        <f>TEXT(NiftyData[[#This Row],[Date]], "mmm-yyyy")</f>
        <v>Nov-2019</v>
      </c>
      <c r="L257" s="1" t="str">
        <f>IF(NiftyData[[#This Row],[Day]]="Thu", "Expiry", "")</f>
        <v/>
      </c>
      <c r="M257" s="1">
        <f>NiftyData[[#This Row],[Close]]-NiftyData[[#This Row],[Open]]</f>
        <v>-52.899999999999636</v>
      </c>
      <c r="N257" s="4">
        <f>NiftyData[[#This Row],[Intraday Change]]/NiftyData[[#This Row],[Open]]</f>
        <v>-4.4203788657424517E-3</v>
      </c>
      <c r="O257" s="4">
        <f>_xlfn.CEILING.MATH(ABS(NiftyData[[#This Row],[Intraday Change %]]), 0.01)</f>
        <v>0.01</v>
      </c>
      <c r="P257" s="6">
        <f>NiftyData[[#This Row],[Close]]-E258</f>
        <v>-54</v>
      </c>
      <c r="Q257" s="4">
        <f>NiftyData[[#This Row],[DayChange]]/E258</f>
        <v>-4.5118812873901279E-3</v>
      </c>
      <c r="R257" s="7">
        <f>_xlfn.CEILING.MATH(ABS(NiftyData[[#This Row],[DayChange %]]), 0.01)</f>
        <v>0.01</v>
      </c>
    </row>
    <row r="258" spans="1:18" x14ac:dyDescent="0.2">
      <c r="A258" s="2">
        <v>43790</v>
      </c>
      <c r="B258" s="1">
        <v>12025.65</v>
      </c>
      <c r="C258" s="1">
        <v>12028.2</v>
      </c>
      <c r="D258" s="1">
        <v>11956.9</v>
      </c>
      <c r="E258" s="1">
        <v>11968.4</v>
      </c>
      <c r="F258" s="1">
        <v>557685781</v>
      </c>
      <c r="G258" s="1">
        <v>21609.99</v>
      </c>
      <c r="H258" s="1" t="str">
        <f>TEXT(NiftyData[[#This Row],[Date]], "yyyy")</f>
        <v>2019</v>
      </c>
      <c r="I258" s="1" t="str">
        <f>TEXT(NiftyData[[#This Row],[Date]], "mmm")</f>
        <v>Nov</v>
      </c>
      <c r="J258" s="1" t="str">
        <f>TEXT(NiftyData[[#This Row],[Date]], "ddd")</f>
        <v>Thu</v>
      </c>
      <c r="K258" s="1" t="str">
        <f>TEXT(NiftyData[[#This Row],[Date]], "mmm-yyyy")</f>
        <v>Nov-2019</v>
      </c>
      <c r="L258" s="1" t="str">
        <f>IF(NiftyData[[#This Row],[Day]]="Thu", "Expiry", "")</f>
        <v>Expiry</v>
      </c>
      <c r="M258" s="1">
        <f>NiftyData[[#This Row],[Close]]-NiftyData[[#This Row],[Open]]</f>
        <v>-57.25</v>
      </c>
      <c r="N258" s="4">
        <f>NiftyData[[#This Row],[Intraday Change]]/NiftyData[[#This Row],[Open]]</f>
        <v>-4.760657428080811E-3</v>
      </c>
      <c r="O258" s="4">
        <f>_xlfn.CEILING.MATH(ABS(NiftyData[[#This Row],[Intraday Change %]]), 0.01)</f>
        <v>0.01</v>
      </c>
      <c r="P258" s="6">
        <f>NiftyData[[#This Row],[Close]]-E259</f>
        <v>-30.700000000000728</v>
      </c>
      <c r="Q258" s="4">
        <f>NiftyData[[#This Row],[DayChange]]/E259</f>
        <v>-2.5585252227250982E-3</v>
      </c>
      <c r="R258" s="7">
        <f>_xlfn.CEILING.MATH(ABS(NiftyData[[#This Row],[DayChange %]]), 0.01)</f>
        <v>0.01</v>
      </c>
    </row>
    <row r="259" spans="1:18" x14ac:dyDescent="0.2">
      <c r="A259" s="2">
        <v>43789</v>
      </c>
      <c r="B259" s="1">
        <v>12004.75</v>
      </c>
      <c r="C259" s="1">
        <v>12038.6</v>
      </c>
      <c r="D259" s="1">
        <v>11966.05</v>
      </c>
      <c r="E259" s="1">
        <v>11999.1</v>
      </c>
      <c r="F259" s="1">
        <v>646661147</v>
      </c>
      <c r="G259" s="1">
        <v>24341.14</v>
      </c>
      <c r="H259" s="1" t="str">
        <f>TEXT(NiftyData[[#This Row],[Date]], "yyyy")</f>
        <v>2019</v>
      </c>
      <c r="I259" s="1" t="str">
        <f>TEXT(NiftyData[[#This Row],[Date]], "mmm")</f>
        <v>Nov</v>
      </c>
      <c r="J259" s="1" t="str">
        <f>TEXT(NiftyData[[#This Row],[Date]], "ddd")</f>
        <v>Wed</v>
      </c>
      <c r="K259" s="1" t="str">
        <f>TEXT(NiftyData[[#This Row],[Date]], "mmm-yyyy")</f>
        <v>Nov-2019</v>
      </c>
      <c r="L259" s="1" t="str">
        <f>IF(NiftyData[[#This Row],[Day]]="Thu", "Expiry", "")</f>
        <v/>
      </c>
      <c r="M259" s="1">
        <f>NiftyData[[#This Row],[Close]]-NiftyData[[#This Row],[Open]]</f>
        <v>-5.6499999999996362</v>
      </c>
      <c r="N259" s="4">
        <f>NiftyData[[#This Row],[Intraday Change]]/NiftyData[[#This Row],[Open]]</f>
        <v>-4.7064703554839846E-4</v>
      </c>
      <c r="O259" s="4">
        <f>_xlfn.CEILING.MATH(ABS(NiftyData[[#This Row],[Intraday Change %]]), 0.01)</f>
        <v>0.01</v>
      </c>
      <c r="P259" s="6">
        <f>NiftyData[[#This Row],[Close]]-E260</f>
        <v>59</v>
      </c>
      <c r="Q259" s="4">
        <f>NiftyData[[#This Row],[DayChange]]/E260</f>
        <v>4.941332149646988E-3</v>
      </c>
      <c r="R259" s="7">
        <f>_xlfn.CEILING.MATH(ABS(NiftyData[[#This Row],[DayChange %]]), 0.01)</f>
        <v>0.01</v>
      </c>
    </row>
    <row r="260" spans="1:18" x14ac:dyDescent="0.2">
      <c r="A260" s="2">
        <v>43788</v>
      </c>
      <c r="B260" s="1">
        <v>11919.45</v>
      </c>
      <c r="C260" s="1">
        <v>11958.85</v>
      </c>
      <c r="D260" s="1">
        <v>11881.75</v>
      </c>
      <c r="E260" s="1">
        <v>11940.1</v>
      </c>
      <c r="F260" s="1">
        <v>613909679</v>
      </c>
      <c r="G260" s="1">
        <v>21574.84</v>
      </c>
      <c r="H260" s="1" t="str">
        <f>TEXT(NiftyData[[#This Row],[Date]], "yyyy")</f>
        <v>2019</v>
      </c>
      <c r="I260" s="1" t="str">
        <f>TEXT(NiftyData[[#This Row],[Date]], "mmm")</f>
        <v>Nov</v>
      </c>
      <c r="J260" s="1" t="str">
        <f>TEXT(NiftyData[[#This Row],[Date]], "ddd")</f>
        <v>Tue</v>
      </c>
      <c r="K260" s="1" t="str">
        <f>TEXT(NiftyData[[#This Row],[Date]], "mmm-yyyy")</f>
        <v>Nov-2019</v>
      </c>
      <c r="L260" s="1" t="str">
        <f>IF(NiftyData[[#This Row],[Day]]="Thu", "Expiry", "")</f>
        <v/>
      </c>
      <c r="M260" s="1">
        <f>NiftyData[[#This Row],[Close]]-NiftyData[[#This Row],[Open]]</f>
        <v>20.649999999999636</v>
      </c>
      <c r="N260" s="4">
        <f>NiftyData[[#This Row],[Intraday Change]]/NiftyData[[#This Row],[Open]]</f>
        <v>1.7324624877825432E-3</v>
      </c>
      <c r="O260" s="4">
        <f>_xlfn.CEILING.MATH(ABS(NiftyData[[#This Row],[Intraday Change %]]), 0.01)</f>
        <v>0.01</v>
      </c>
      <c r="P260" s="6">
        <f>NiftyData[[#This Row],[Close]]-E261</f>
        <v>55.600000000000364</v>
      </c>
      <c r="Q260" s="4">
        <f>NiftyData[[#This Row],[DayChange]]/E261</f>
        <v>4.6783625730994456E-3</v>
      </c>
      <c r="R260" s="7">
        <f>_xlfn.CEILING.MATH(ABS(NiftyData[[#This Row],[DayChange %]]), 0.01)</f>
        <v>0.01</v>
      </c>
    </row>
    <row r="261" spans="1:18" x14ac:dyDescent="0.2">
      <c r="A261" s="2">
        <v>43787</v>
      </c>
      <c r="B261" s="1">
        <v>11915.15</v>
      </c>
      <c r="C261" s="1">
        <v>11946.2</v>
      </c>
      <c r="D261" s="1">
        <v>11867.6</v>
      </c>
      <c r="E261" s="1">
        <v>11884.5</v>
      </c>
      <c r="F261" s="1">
        <v>514352437</v>
      </c>
      <c r="G261" s="1">
        <v>17991.41</v>
      </c>
      <c r="H261" s="1" t="str">
        <f>TEXT(NiftyData[[#This Row],[Date]], "yyyy")</f>
        <v>2019</v>
      </c>
      <c r="I261" s="1" t="str">
        <f>TEXT(NiftyData[[#This Row],[Date]], "mmm")</f>
        <v>Nov</v>
      </c>
      <c r="J261" s="1" t="str">
        <f>TEXT(NiftyData[[#This Row],[Date]], "ddd")</f>
        <v>Mon</v>
      </c>
      <c r="K261" s="1" t="str">
        <f>TEXT(NiftyData[[#This Row],[Date]], "mmm-yyyy")</f>
        <v>Nov-2019</v>
      </c>
      <c r="L261" s="1" t="str">
        <f>IF(NiftyData[[#This Row],[Day]]="Thu", "Expiry", "")</f>
        <v/>
      </c>
      <c r="M261" s="1">
        <f>NiftyData[[#This Row],[Close]]-NiftyData[[#This Row],[Open]]</f>
        <v>-30.649999999999636</v>
      </c>
      <c r="N261" s="4">
        <f>NiftyData[[#This Row],[Intraday Change]]/NiftyData[[#This Row],[Open]]</f>
        <v>-2.5723553627104686E-3</v>
      </c>
      <c r="O261" s="4">
        <f>_xlfn.CEILING.MATH(ABS(NiftyData[[#This Row],[Intraday Change %]]), 0.01)</f>
        <v>0.01</v>
      </c>
      <c r="P261" s="6">
        <f>NiftyData[[#This Row],[Close]]-E262</f>
        <v>-10.950000000000728</v>
      </c>
      <c r="Q261" s="4">
        <f>NiftyData[[#This Row],[DayChange]]/E262</f>
        <v>-9.2052003076812793E-4</v>
      </c>
      <c r="R261" s="7">
        <f>_xlfn.CEILING.MATH(ABS(NiftyData[[#This Row],[DayChange %]]), 0.01)</f>
        <v>0.01</v>
      </c>
    </row>
    <row r="262" spans="1:18" x14ac:dyDescent="0.2">
      <c r="A262" s="2">
        <v>43784</v>
      </c>
      <c r="B262" s="1">
        <v>11904.2</v>
      </c>
      <c r="C262" s="1">
        <v>11973.65</v>
      </c>
      <c r="D262" s="1">
        <v>11879.25</v>
      </c>
      <c r="E262" s="1">
        <v>11895.45</v>
      </c>
      <c r="F262" s="1">
        <v>580154179</v>
      </c>
      <c r="G262" s="1">
        <v>22350.63</v>
      </c>
      <c r="H262" s="1" t="str">
        <f>TEXT(NiftyData[[#This Row],[Date]], "yyyy")</f>
        <v>2019</v>
      </c>
      <c r="I262" s="1" t="str">
        <f>TEXT(NiftyData[[#This Row],[Date]], "mmm")</f>
        <v>Nov</v>
      </c>
      <c r="J262" s="1" t="str">
        <f>TEXT(NiftyData[[#This Row],[Date]], "ddd")</f>
        <v>Fri</v>
      </c>
      <c r="K262" s="1" t="str">
        <f>TEXT(NiftyData[[#This Row],[Date]], "mmm-yyyy")</f>
        <v>Nov-2019</v>
      </c>
      <c r="L262" s="1" t="str">
        <f>IF(NiftyData[[#This Row],[Day]]="Thu", "Expiry", "")</f>
        <v/>
      </c>
      <c r="M262" s="1">
        <f>NiftyData[[#This Row],[Close]]-NiftyData[[#This Row],[Open]]</f>
        <v>-8.75</v>
      </c>
      <c r="N262" s="4">
        <f>NiftyData[[#This Row],[Intraday Change]]/NiftyData[[#This Row],[Open]]</f>
        <v>-7.3503469363753963E-4</v>
      </c>
      <c r="O262" s="4">
        <f>_xlfn.CEILING.MATH(ABS(NiftyData[[#This Row],[Intraday Change %]]), 0.01)</f>
        <v>0.01</v>
      </c>
      <c r="P262" s="6">
        <f>NiftyData[[#This Row],[Close]]-E263</f>
        <v>23.350000000000364</v>
      </c>
      <c r="Q262" s="4">
        <f>NiftyData[[#This Row],[DayChange]]/E263</f>
        <v>1.9667961017848876E-3</v>
      </c>
      <c r="R262" s="7">
        <f>_xlfn.CEILING.MATH(ABS(NiftyData[[#This Row],[DayChange %]]), 0.01)</f>
        <v>0.01</v>
      </c>
    </row>
    <row r="263" spans="1:18" x14ac:dyDescent="0.2">
      <c r="A263" s="2">
        <v>43783</v>
      </c>
      <c r="B263" s="1">
        <v>11858.75</v>
      </c>
      <c r="C263" s="1">
        <v>11895.65</v>
      </c>
      <c r="D263" s="1">
        <v>11802.65</v>
      </c>
      <c r="E263" s="1">
        <v>11872.1</v>
      </c>
      <c r="F263" s="1">
        <v>559494025</v>
      </c>
      <c r="G263" s="1">
        <v>19114.86</v>
      </c>
      <c r="H263" s="1" t="str">
        <f>TEXT(NiftyData[[#This Row],[Date]], "yyyy")</f>
        <v>2019</v>
      </c>
      <c r="I263" s="1" t="str">
        <f>TEXT(NiftyData[[#This Row],[Date]], "mmm")</f>
        <v>Nov</v>
      </c>
      <c r="J263" s="1" t="str">
        <f>TEXT(NiftyData[[#This Row],[Date]], "ddd")</f>
        <v>Thu</v>
      </c>
      <c r="K263" s="1" t="str">
        <f>TEXT(NiftyData[[#This Row],[Date]], "mmm-yyyy")</f>
        <v>Nov-2019</v>
      </c>
      <c r="L263" s="1" t="str">
        <f>IF(NiftyData[[#This Row],[Day]]="Thu", "Expiry", "")</f>
        <v>Expiry</v>
      </c>
      <c r="M263" s="1">
        <f>NiftyData[[#This Row],[Close]]-NiftyData[[#This Row],[Open]]</f>
        <v>13.350000000000364</v>
      </c>
      <c r="N263" s="4">
        <f>NiftyData[[#This Row],[Intraday Change]]/NiftyData[[#This Row],[Open]]</f>
        <v>1.1257510277221767E-3</v>
      </c>
      <c r="O263" s="4">
        <f>_xlfn.CEILING.MATH(ABS(NiftyData[[#This Row],[Intraday Change %]]), 0.01)</f>
        <v>0.01</v>
      </c>
      <c r="P263" s="6">
        <f>NiftyData[[#This Row],[Close]]-E264</f>
        <v>31.649999999999636</v>
      </c>
      <c r="Q263" s="4">
        <f>NiftyData[[#This Row],[DayChange]]/E264</f>
        <v>2.6730402982994427E-3</v>
      </c>
      <c r="R263" s="7">
        <f>_xlfn.CEILING.MATH(ABS(NiftyData[[#This Row],[DayChange %]]), 0.01)</f>
        <v>0.01</v>
      </c>
    </row>
    <row r="264" spans="1:18" x14ac:dyDescent="0.2">
      <c r="A264" s="2">
        <v>43782</v>
      </c>
      <c r="B264" s="1">
        <v>11908.3</v>
      </c>
      <c r="C264" s="1">
        <v>11946.8</v>
      </c>
      <c r="D264" s="1">
        <v>11823.2</v>
      </c>
      <c r="E264" s="1">
        <v>11840.45</v>
      </c>
      <c r="F264" s="1">
        <v>659035969</v>
      </c>
      <c r="G264" s="1">
        <v>20401.5</v>
      </c>
      <c r="H264" s="1" t="str">
        <f>TEXT(NiftyData[[#This Row],[Date]], "yyyy")</f>
        <v>2019</v>
      </c>
      <c r="I264" s="1" t="str">
        <f>TEXT(NiftyData[[#This Row],[Date]], "mmm")</f>
        <v>Nov</v>
      </c>
      <c r="J264" s="1" t="str">
        <f>TEXT(NiftyData[[#This Row],[Date]], "ddd")</f>
        <v>Wed</v>
      </c>
      <c r="K264" s="1" t="str">
        <f>TEXT(NiftyData[[#This Row],[Date]], "mmm-yyyy")</f>
        <v>Nov-2019</v>
      </c>
      <c r="L264" s="1" t="str">
        <f>IF(NiftyData[[#This Row],[Day]]="Thu", "Expiry", "")</f>
        <v/>
      </c>
      <c r="M264" s="1">
        <f>NiftyData[[#This Row],[Close]]-NiftyData[[#This Row],[Open]]</f>
        <v>-67.849999999998545</v>
      </c>
      <c r="N264" s="4">
        <f>NiftyData[[#This Row],[Intraday Change]]/NiftyData[[#This Row],[Open]]</f>
        <v>-5.697706641585999E-3</v>
      </c>
      <c r="O264" s="4">
        <f>_xlfn.CEILING.MATH(ABS(NiftyData[[#This Row],[Intraday Change %]]), 0.01)</f>
        <v>0.01</v>
      </c>
      <c r="P264" s="6">
        <f>NiftyData[[#This Row],[Close]]-E265</f>
        <v>-73</v>
      </c>
      <c r="Q264" s="4">
        <f>NiftyData[[#This Row],[DayChange]]/E265</f>
        <v>-6.127528129970747E-3</v>
      </c>
      <c r="R264" s="7">
        <f>_xlfn.CEILING.MATH(ABS(NiftyData[[#This Row],[DayChange %]]), 0.01)</f>
        <v>0.01</v>
      </c>
    </row>
    <row r="265" spans="1:18" x14ac:dyDescent="0.2">
      <c r="A265" s="2">
        <v>43780</v>
      </c>
      <c r="B265" s="1">
        <v>11879.2</v>
      </c>
      <c r="C265" s="1">
        <v>11932.65</v>
      </c>
      <c r="D265" s="1">
        <v>11853.95</v>
      </c>
      <c r="E265" s="1">
        <v>11913.45</v>
      </c>
      <c r="F265" s="1">
        <v>548979515</v>
      </c>
      <c r="G265" s="1">
        <v>16548.47</v>
      </c>
      <c r="H265" s="1" t="str">
        <f>TEXT(NiftyData[[#This Row],[Date]], "yyyy")</f>
        <v>2019</v>
      </c>
      <c r="I265" s="1" t="str">
        <f>TEXT(NiftyData[[#This Row],[Date]], "mmm")</f>
        <v>Nov</v>
      </c>
      <c r="J265" s="1" t="str">
        <f>TEXT(NiftyData[[#This Row],[Date]], "ddd")</f>
        <v>Mon</v>
      </c>
      <c r="K265" s="1" t="str">
        <f>TEXT(NiftyData[[#This Row],[Date]], "mmm-yyyy")</f>
        <v>Nov-2019</v>
      </c>
      <c r="L265" s="1" t="str">
        <f>IF(NiftyData[[#This Row],[Day]]="Thu", "Expiry", "")</f>
        <v/>
      </c>
      <c r="M265" s="1">
        <f>NiftyData[[#This Row],[Close]]-NiftyData[[#This Row],[Open]]</f>
        <v>34.25</v>
      </c>
      <c r="N265" s="4">
        <f>NiftyData[[#This Row],[Intraday Change]]/NiftyData[[#This Row],[Open]]</f>
        <v>2.8831907872584011E-3</v>
      </c>
      <c r="O265" s="4">
        <f>_xlfn.CEILING.MATH(ABS(NiftyData[[#This Row],[Intraday Change %]]), 0.01)</f>
        <v>0.01</v>
      </c>
      <c r="P265" s="6">
        <f>NiftyData[[#This Row],[Close]]-E266</f>
        <v>5.3000000000010914</v>
      </c>
      <c r="Q265" s="4">
        <f>NiftyData[[#This Row],[DayChange]]/E266</f>
        <v>4.4507333212976758E-4</v>
      </c>
      <c r="R265" s="7">
        <f>_xlfn.CEILING.MATH(ABS(NiftyData[[#This Row],[DayChange %]]), 0.01)</f>
        <v>0.01</v>
      </c>
    </row>
    <row r="266" spans="1:18" x14ac:dyDescent="0.2">
      <c r="A266" s="2">
        <v>43777</v>
      </c>
      <c r="B266" s="1">
        <v>11987.15</v>
      </c>
      <c r="C266" s="1">
        <v>12034.15</v>
      </c>
      <c r="D266" s="1">
        <v>11888.75</v>
      </c>
      <c r="E266" s="1">
        <v>11908.15</v>
      </c>
      <c r="F266" s="1">
        <v>789254360</v>
      </c>
      <c r="G266" s="1">
        <v>22931.52</v>
      </c>
      <c r="H266" s="1" t="str">
        <f>TEXT(NiftyData[[#This Row],[Date]], "yyyy")</f>
        <v>2019</v>
      </c>
      <c r="I266" s="1" t="str">
        <f>TEXT(NiftyData[[#This Row],[Date]], "mmm")</f>
        <v>Nov</v>
      </c>
      <c r="J266" s="1" t="str">
        <f>TEXT(NiftyData[[#This Row],[Date]], "ddd")</f>
        <v>Fri</v>
      </c>
      <c r="K266" s="1" t="str">
        <f>TEXT(NiftyData[[#This Row],[Date]], "mmm-yyyy")</f>
        <v>Nov-2019</v>
      </c>
      <c r="L266" s="1" t="str">
        <f>IF(NiftyData[[#This Row],[Day]]="Thu", "Expiry", "")</f>
        <v/>
      </c>
      <c r="M266" s="1">
        <f>NiftyData[[#This Row],[Close]]-NiftyData[[#This Row],[Open]]</f>
        <v>-79</v>
      </c>
      <c r="N266" s="4">
        <f>NiftyData[[#This Row],[Intraday Change]]/NiftyData[[#This Row],[Open]]</f>
        <v>-6.5903905432066843E-3</v>
      </c>
      <c r="O266" s="4">
        <f>_xlfn.CEILING.MATH(ABS(NiftyData[[#This Row],[Intraday Change %]]), 0.01)</f>
        <v>0.01</v>
      </c>
      <c r="P266" s="6">
        <f>NiftyData[[#This Row],[Close]]-E267</f>
        <v>-103.89999999999964</v>
      </c>
      <c r="Q266" s="4">
        <f>NiftyData[[#This Row],[DayChange]]/E267</f>
        <v>-8.6496476454892921E-3</v>
      </c>
      <c r="R266" s="7">
        <f>_xlfn.CEILING.MATH(ABS(NiftyData[[#This Row],[DayChange %]]), 0.01)</f>
        <v>0.01</v>
      </c>
    </row>
    <row r="267" spans="1:18" x14ac:dyDescent="0.2">
      <c r="A267" s="2">
        <v>43776</v>
      </c>
      <c r="B267" s="1">
        <v>12021.1</v>
      </c>
      <c r="C267" s="1">
        <v>12021.4</v>
      </c>
      <c r="D267" s="1">
        <v>11946.85</v>
      </c>
      <c r="E267" s="1">
        <v>12012.05</v>
      </c>
      <c r="F267" s="1">
        <v>562963817</v>
      </c>
      <c r="G267" s="1">
        <v>20898.240000000002</v>
      </c>
      <c r="H267" s="1" t="str">
        <f>TEXT(NiftyData[[#This Row],[Date]], "yyyy")</f>
        <v>2019</v>
      </c>
      <c r="I267" s="1" t="str">
        <f>TEXT(NiftyData[[#This Row],[Date]], "mmm")</f>
        <v>Nov</v>
      </c>
      <c r="J267" s="1" t="str">
        <f>TEXT(NiftyData[[#This Row],[Date]], "ddd")</f>
        <v>Thu</v>
      </c>
      <c r="K267" s="1" t="str">
        <f>TEXT(NiftyData[[#This Row],[Date]], "mmm-yyyy")</f>
        <v>Nov-2019</v>
      </c>
      <c r="L267" s="1" t="str">
        <f>IF(NiftyData[[#This Row],[Day]]="Thu", "Expiry", "")</f>
        <v>Expiry</v>
      </c>
      <c r="M267" s="1">
        <f>NiftyData[[#This Row],[Close]]-NiftyData[[#This Row],[Open]]</f>
        <v>-9.0500000000010914</v>
      </c>
      <c r="N267" s="4">
        <f>NiftyData[[#This Row],[Intraday Change]]/NiftyData[[#This Row],[Open]]</f>
        <v>-7.528429178695037E-4</v>
      </c>
      <c r="O267" s="4">
        <f>_xlfn.CEILING.MATH(ABS(NiftyData[[#This Row],[Intraday Change %]]), 0.01)</f>
        <v>0.01</v>
      </c>
      <c r="P267" s="6">
        <f>NiftyData[[#This Row],[Close]]-E268</f>
        <v>46</v>
      </c>
      <c r="Q267" s="4">
        <f>NiftyData[[#This Row],[DayChange]]/E268</f>
        <v>3.8442092419804365E-3</v>
      </c>
      <c r="R267" s="7">
        <f>_xlfn.CEILING.MATH(ABS(NiftyData[[#This Row],[DayChange %]]), 0.01)</f>
        <v>0.01</v>
      </c>
    </row>
    <row r="268" spans="1:18" x14ac:dyDescent="0.2">
      <c r="A268" s="2">
        <v>43775</v>
      </c>
      <c r="B268" s="1">
        <v>11911.5</v>
      </c>
      <c r="C268" s="1">
        <v>12002.9</v>
      </c>
      <c r="D268" s="1">
        <v>11850.25</v>
      </c>
      <c r="E268" s="1">
        <v>11966.05</v>
      </c>
      <c r="F268" s="1">
        <v>603351290</v>
      </c>
      <c r="G268" s="1">
        <v>23324.97</v>
      </c>
      <c r="H268" s="1" t="str">
        <f>TEXT(NiftyData[[#This Row],[Date]], "yyyy")</f>
        <v>2019</v>
      </c>
      <c r="I268" s="1" t="str">
        <f>TEXT(NiftyData[[#This Row],[Date]], "mmm")</f>
        <v>Nov</v>
      </c>
      <c r="J268" s="1" t="str">
        <f>TEXT(NiftyData[[#This Row],[Date]], "ddd")</f>
        <v>Wed</v>
      </c>
      <c r="K268" s="1" t="str">
        <f>TEXT(NiftyData[[#This Row],[Date]], "mmm-yyyy")</f>
        <v>Nov-2019</v>
      </c>
      <c r="L268" s="1" t="str">
        <f>IF(NiftyData[[#This Row],[Day]]="Thu", "Expiry", "")</f>
        <v/>
      </c>
      <c r="M268" s="1">
        <f>NiftyData[[#This Row],[Close]]-NiftyData[[#This Row],[Open]]</f>
        <v>54.549999999999272</v>
      </c>
      <c r="N268" s="4">
        <f>NiftyData[[#This Row],[Intraday Change]]/NiftyData[[#This Row],[Open]]</f>
        <v>4.5796079419048209E-3</v>
      </c>
      <c r="O268" s="4">
        <f>_xlfn.CEILING.MATH(ABS(NiftyData[[#This Row],[Intraday Change %]]), 0.01)</f>
        <v>0.01</v>
      </c>
      <c r="P268" s="6">
        <f>NiftyData[[#This Row],[Close]]-E269</f>
        <v>48.849999999998545</v>
      </c>
      <c r="Q268" s="4">
        <f>NiftyData[[#This Row],[DayChange]]/E269</f>
        <v>4.0991172423051172E-3</v>
      </c>
      <c r="R268" s="7">
        <f>_xlfn.CEILING.MATH(ABS(NiftyData[[#This Row],[DayChange %]]), 0.01)</f>
        <v>0.01</v>
      </c>
    </row>
    <row r="269" spans="1:18" x14ac:dyDescent="0.2">
      <c r="A269" s="2">
        <v>43774</v>
      </c>
      <c r="B269" s="1">
        <v>11974.6</v>
      </c>
      <c r="C269" s="1">
        <v>11978.95</v>
      </c>
      <c r="D269" s="1">
        <v>11861.9</v>
      </c>
      <c r="E269" s="1">
        <v>11917.2</v>
      </c>
      <c r="F269" s="1">
        <v>631952071</v>
      </c>
      <c r="G269" s="1">
        <v>20995.88</v>
      </c>
      <c r="H269" s="1" t="str">
        <f>TEXT(NiftyData[[#This Row],[Date]], "yyyy")</f>
        <v>2019</v>
      </c>
      <c r="I269" s="1" t="str">
        <f>TEXT(NiftyData[[#This Row],[Date]], "mmm")</f>
        <v>Nov</v>
      </c>
      <c r="J269" s="1" t="str">
        <f>TEXT(NiftyData[[#This Row],[Date]], "ddd")</f>
        <v>Tue</v>
      </c>
      <c r="K269" s="1" t="str">
        <f>TEXT(NiftyData[[#This Row],[Date]], "mmm-yyyy")</f>
        <v>Nov-2019</v>
      </c>
      <c r="L269" s="1" t="str">
        <f>IF(NiftyData[[#This Row],[Day]]="Thu", "Expiry", "")</f>
        <v/>
      </c>
      <c r="M269" s="1">
        <f>NiftyData[[#This Row],[Close]]-NiftyData[[#This Row],[Open]]</f>
        <v>-57.399999999999636</v>
      </c>
      <c r="N269" s="4">
        <f>NiftyData[[#This Row],[Intraday Change]]/NiftyData[[#This Row],[Open]]</f>
        <v>-4.7934795316753494E-3</v>
      </c>
      <c r="O269" s="4">
        <f>_xlfn.CEILING.MATH(ABS(NiftyData[[#This Row],[Intraday Change %]]), 0.01)</f>
        <v>0.01</v>
      </c>
      <c r="P269" s="6">
        <f>NiftyData[[#This Row],[Close]]-E270</f>
        <v>-24.099999999998545</v>
      </c>
      <c r="Q269" s="4">
        <f>NiftyData[[#This Row],[DayChange]]/E270</f>
        <v>-2.0182057229948622E-3</v>
      </c>
      <c r="R269" s="7">
        <f>_xlfn.CEILING.MATH(ABS(NiftyData[[#This Row],[DayChange %]]), 0.01)</f>
        <v>0.01</v>
      </c>
    </row>
    <row r="270" spans="1:18" x14ac:dyDescent="0.2">
      <c r="A270" s="2">
        <v>43773</v>
      </c>
      <c r="B270" s="1">
        <v>11928.9</v>
      </c>
      <c r="C270" s="1">
        <v>11989.15</v>
      </c>
      <c r="D270" s="1">
        <v>11905.35</v>
      </c>
      <c r="E270" s="1">
        <v>11941.3</v>
      </c>
      <c r="F270" s="1">
        <v>823050457</v>
      </c>
      <c r="G270" s="1">
        <v>23203.88</v>
      </c>
      <c r="H270" s="1" t="str">
        <f>TEXT(NiftyData[[#This Row],[Date]], "yyyy")</f>
        <v>2019</v>
      </c>
      <c r="I270" s="1" t="str">
        <f>TEXT(NiftyData[[#This Row],[Date]], "mmm")</f>
        <v>Nov</v>
      </c>
      <c r="J270" s="1" t="str">
        <f>TEXT(NiftyData[[#This Row],[Date]], "ddd")</f>
        <v>Mon</v>
      </c>
      <c r="K270" s="1" t="str">
        <f>TEXT(NiftyData[[#This Row],[Date]], "mmm-yyyy")</f>
        <v>Nov-2019</v>
      </c>
      <c r="L270" s="1" t="str">
        <f>IF(NiftyData[[#This Row],[Day]]="Thu", "Expiry", "")</f>
        <v/>
      </c>
      <c r="M270" s="1">
        <f>NiftyData[[#This Row],[Close]]-NiftyData[[#This Row],[Open]]</f>
        <v>12.399999999999636</v>
      </c>
      <c r="N270" s="4">
        <f>NiftyData[[#This Row],[Intraday Change]]/NiftyData[[#This Row],[Open]]</f>
        <v>1.0394923253610674E-3</v>
      </c>
      <c r="O270" s="4">
        <f>_xlfn.CEILING.MATH(ABS(NiftyData[[#This Row],[Intraday Change %]]), 0.01)</f>
        <v>0.01</v>
      </c>
      <c r="P270" s="6">
        <f>NiftyData[[#This Row],[Close]]-E271</f>
        <v>50.699999999998909</v>
      </c>
      <c r="Q270" s="4">
        <f>NiftyData[[#This Row],[DayChange]]/E271</f>
        <v>4.2638723024909517E-3</v>
      </c>
      <c r="R270" s="7">
        <f>_xlfn.CEILING.MATH(ABS(NiftyData[[#This Row],[DayChange %]]), 0.01)</f>
        <v>0.01</v>
      </c>
    </row>
    <row r="271" spans="1:18" x14ac:dyDescent="0.2">
      <c r="A271" s="2">
        <v>43770</v>
      </c>
      <c r="B271" s="1">
        <v>11886.6</v>
      </c>
      <c r="C271" s="1">
        <v>11918.3</v>
      </c>
      <c r="D271" s="1">
        <v>11843.35</v>
      </c>
      <c r="E271" s="1">
        <v>11890.6</v>
      </c>
      <c r="F271" s="1">
        <v>855338495</v>
      </c>
      <c r="G271" s="1">
        <v>24933.55</v>
      </c>
      <c r="H271" s="1" t="str">
        <f>TEXT(NiftyData[[#This Row],[Date]], "yyyy")</f>
        <v>2019</v>
      </c>
      <c r="I271" s="1" t="str">
        <f>TEXT(NiftyData[[#This Row],[Date]], "mmm")</f>
        <v>Nov</v>
      </c>
      <c r="J271" s="1" t="str">
        <f>TEXT(NiftyData[[#This Row],[Date]], "ddd")</f>
        <v>Fri</v>
      </c>
      <c r="K271" s="1" t="str">
        <f>TEXT(NiftyData[[#This Row],[Date]], "mmm-yyyy")</f>
        <v>Nov-2019</v>
      </c>
      <c r="L271" s="1" t="str">
        <f>IF(NiftyData[[#This Row],[Day]]="Thu", "Expiry", "")</f>
        <v/>
      </c>
      <c r="M271" s="1">
        <f>NiftyData[[#This Row],[Close]]-NiftyData[[#This Row],[Open]]</f>
        <v>4</v>
      </c>
      <c r="N271" s="4">
        <f>NiftyData[[#This Row],[Intraday Change]]/NiftyData[[#This Row],[Open]]</f>
        <v>3.3651338481988118E-4</v>
      </c>
      <c r="O271" s="4">
        <f>_xlfn.CEILING.MATH(ABS(NiftyData[[#This Row],[Intraday Change %]]), 0.01)</f>
        <v>0.01</v>
      </c>
      <c r="P271" s="6">
        <f>NiftyData[[#This Row],[Close]]-E272</f>
        <v>13.149999999999636</v>
      </c>
      <c r="Q271" s="4">
        <f>NiftyData[[#This Row],[DayChange]]/E272</f>
        <v>1.1071400005893213E-3</v>
      </c>
      <c r="R271" s="7">
        <f>_xlfn.CEILING.MATH(ABS(NiftyData[[#This Row],[DayChange %]]), 0.01)</f>
        <v>0.01</v>
      </c>
    </row>
    <row r="272" spans="1:18" x14ac:dyDescent="0.2">
      <c r="A272" s="2">
        <v>43769</v>
      </c>
      <c r="B272" s="1">
        <v>11890.45</v>
      </c>
      <c r="C272" s="1">
        <v>11945</v>
      </c>
      <c r="D272" s="1">
        <v>11855.1</v>
      </c>
      <c r="E272" s="1">
        <v>11877.45</v>
      </c>
      <c r="F272" s="1">
        <v>1414837250</v>
      </c>
      <c r="G272" s="1">
        <v>31304.73</v>
      </c>
      <c r="H272" s="1" t="str">
        <f>TEXT(NiftyData[[#This Row],[Date]], "yyyy")</f>
        <v>2019</v>
      </c>
      <c r="I272" s="1" t="str">
        <f>TEXT(NiftyData[[#This Row],[Date]], "mmm")</f>
        <v>Oct</v>
      </c>
      <c r="J272" s="1" t="str">
        <f>TEXT(NiftyData[[#This Row],[Date]], "ddd")</f>
        <v>Thu</v>
      </c>
      <c r="K272" s="1" t="str">
        <f>TEXT(NiftyData[[#This Row],[Date]], "mmm-yyyy")</f>
        <v>Oct-2019</v>
      </c>
      <c r="L272" s="1" t="str">
        <f>IF(NiftyData[[#This Row],[Day]]="Thu", "Expiry", "")</f>
        <v>Expiry</v>
      </c>
      <c r="M272" s="1">
        <f>NiftyData[[#This Row],[Close]]-NiftyData[[#This Row],[Open]]</f>
        <v>-13</v>
      </c>
      <c r="N272" s="4">
        <f>NiftyData[[#This Row],[Intraday Change]]/NiftyData[[#This Row],[Open]]</f>
        <v>-1.0933143825507024E-3</v>
      </c>
      <c r="O272" s="4">
        <f>_xlfn.CEILING.MATH(ABS(NiftyData[[#This Row],[Intraday Change %]]), 0.01)</f>
        <v>0.01</v>
      </c>
      <c r="P272" s="6">
        <f>NiftyData[[#This Row],[Close]]-E273</f>
        <v>33.350000000000364</v>
      </c>
      <c r="Q272" s="4">
        <f>NiftyData[[#This Row],[DayChange]]/E273</f>
        <v>2.8157479251273093E-3</v>
      </c>
      <c r="R272" s="7">
        <f>_xlfn.CEILING.MATH(ABS(NiftyData[[#This Row],[DayChange %]]), 0.01)</f>
        <v>0.01</v>
      </c>
    </row>
    <row r="273" spans="1:18" x14ac:dyDescent="0.2">
      <c r="A273" s="2">
        <v>43768</v>
      </c>
      <c r="B273" s="1">
        <v>11883.9</v>
      </c>
      <c r="C273" s="1">
        <v>11883.95</v>
      </c>
      <c r="D273" s="1">
        <v>11784.45</v>
      </c>
      <c r="E273" s="1">
        <v>11844.1</v>
      </c>
      <c r="F273" s="1">
        <v>725219760</v>
      </c>
      <c r="G273" s="1">
        <v>22672.18</v>
      </c>
      <c r="H273" s="1" t="str">
        <f>TEXT(NiftyData[[#This Row],[Date]], "yyyy")</f>
        <v>2019</v>
      </c>
      <c r="I273" s="1" t="str">
        <f>TEXT(NiftyData[[#This Row],[Date]], "mmm")</f>
        <v>Oct</v>
      </c>
      <c r="J273" s="1" t="str">
        <f>TEXT(NiftyData[[#This Row],[Date]], "ddd")</f>
        <v>Wed</v>
      </c>
      <c r="K273" s="1" t="str">
        <f>TEXT(NiftyData[[#This Row],[Date]], "mmm-yyyy")</f>
        <v>Oct-2019</v>
      </c>
      <c r="L273" s="1" t="str">
        <f>IF(NiftyData[[#This Row],[Day]]="Thu", "Expiry", "")</f>
        <v/>
      </c>
      <c r="M273" s="1">
        <f>NiftyData[[#This Row],[Close]]-NiftyData[[#This Row],[Open]]</f>
        <v>-39.799999999999272</v>
      </c>
      <c r="N273" s="4">
        <f>NiftyData[[#This Row],[Intraday Change]]/NiftyData[[#This Row],[Open]]</f>
        <v>-3.3490689083549401E-3</v>
      </c>
      <c r="O273" s="4">
        <f>_xlfn.CEILING.MATH(ABS(NiftyData[[#This Row],[Intraday Change %]]), 0.01)</f>
        <v>0.01</v>
      </c>
      <c r="P273" s="6">
        <f>NiftyData[[#This Row],[Close]]-E274</f>
        <v>57.25</v>
      </c>
      <c r="Q273" s="4">
        <f>NiftyData[[#This Row],[DayChange]]/E274</f>
        <v>4.8571077090147066E-3</v>
      </c>
      <c r="R273" s="7">
        <f>_xlfn.CEILING.MATH(ABS(NiftyData[[#This Row],[DayChange %]]), 0.01)</f>
        <v>0.01</v>
      </c>
    </row>
    <row r="274" spans="1:18" x14ac:dyDescent="0.2">
      <c r="A274" s="2">
        <v>43767</v>
      </c>
      <c r="B274" s="1">
        <v>11643.95</v>
      </c>
      <c r="C274" s="1">
        <v>11809.4</v>
      </c>
      <c r="D274" s="1">
        <v>11627.35</v>
      </c>
      <c r="E274" s="1">
        <v>11786.85</v>
      </c>
      <c r="F274" s="1">
        <v>951722529</v>
      </c>
      <c r="G274" s="1">
        <v>27054.87</v>
      </c>
      <c r="H274" s="1" t="str">
        <f>TEXT(NiftyData[[#This Row],[Date]], "yyyy")</f>
        <v>2019</v>
      </c>
      <c r="I274" s="1" t="str">
        <f>TEXT(NiftyData[[#This Row],[Date]], "mmm")</f>
        <v>Oct</v>
      </c>
      <c r="J274" s="1" t="str">
        <f>TEXT(NiftyData[[#This Row],[Date]], "ddd")</f>
        <v>Tue</v>
      </c>
      <c r="K274" s="1" t="str">
        <f>TEXT(NiftyData[[#This Row],[Date]], "mmm-yyyy")</f>
        <v>Oct-2019</v>
      </c>
      <c r="L274" s="1" t="str">
        <f>IF(NiftyData[[#This Row],[Day]]="Thu", "Expiry", "")</f>
        <v/>
      </c>
      <c r="M274" s="1">
        <f>NiftyData[[#This Row],[Close]]-NiftyData[[#This Row],[Open]]</f>
        <v>142.89999999999964</v>
      </c>
      <c r="N274" s="4">
        <f>NiftyData[[#This Row],[Intraday Change]]/NiftyData[[#This Row],[Open]]</f>
        <v>1.2272467676346913E-2</v>
      </c>
      <c r="O274" s="4">
        <f>_xlfn.CEILING.MATH(ABS(NiftyData[[#This Row],[Intraday Change %]]), 0.01)</f>
        <v>0.02</v>
      </c>
      <c r="P274" s="6">
        <f>NiftyData[[#This Row],[Close]]-E275</f>
        <v>159.70000000000073</v>
      </c>
      <c r="Q274" s="4">
        <f>NiftyData[[#This Row],[DayChange]]/E275</f>
        <v>1.3735094154629529E-2</v>
      </c>
      <c r="R274" s="7">
        <f>_xlfn.CEILING.MATH(ABS(NiftyData[[#This Row],[DayChange %]]), 0.01)</f>
        <v>0.02</v>
      </c>
    </row>
    <row r="275" spans="1:18" x14ac:dyDescent="0.2">
      <c r="A275" s="2">
        <v>43765</v>
      </c>
      <c r="B275" s="1">
        <v>11662.25</v>
      </c>
      <c r="C275" s="1">
        <v>11672.4</v>
      </c>
      <c r="D275" s="1">
        <v>11604.6</v>
      </c>
      <c r="E275" s="1">
        <v>11627.15</v>
      </c>
      <c r="F275" s="1">
        <v>161779004</v>
      </c>
      <c r="G275" s="1">
        <v>3548.21</v>
      </c>
      <c r="H275" s="1" t="str">
        <f>TEXT(NiftyData[[#This Row],[Date]], "yyyy")</f>
        <v>2019</v>
      </c>
      <c r="I275" s="1" t="str">
        <f>TEXT(NiftyData[[#This Row],[Date]], "mmm")</f>
        <v>Oct</v>
      </c>
      <c r="J275" s="1" t="str">
        <f>TEXT(NiftyData[[#This Row],[Date]], "ddd")</f>
        <v>Sun</v>
      </c>
      <c r="K275" s="1" t="str">
        <f>TEXT(NiftyData[[#This Row],[Date]], "mmm-yyyy")</f>
        <v>Oct-2019</v>
      </c>
      <c r="L275" s="1" t="str">
        <f>IF(NiftyData[[#This Row],[Day]]="Thu", "Expiry", "")</f>
        <v/>
      </c>
      <c r="M275" s="1">
        <f>NiftyData[[#This Row],[Close]]-NiftyData[[#This Row],[Open]]</f>
        <v>-35.100000000000364</v>
      </c>
      <c r="N275" s="4">
        <f>NiftyData[[#This Row],[Intraday Change]]/NiftyData[[#This Row],[Open]]</f>
        <v>-3.0097108190958316E-3</v>
      </c>
      <c r="O275" s="4">
        <f>_xlfn.CEILING.MATH(ABS(NiftyData[[#This Row],[Intraday Change %]]), 0.01)</f>
        <v>0.01</v>
      </c>
      <c r="P275" s="6">
        <f>NiftyData[[#This Row],[Close]]-E276</f>
        <v>43.25</v>
      </c>
      <c r="Q275" s="4">
        <f>NiftyData[[#This Row],[DayChange]]/E276</f>
        <v>3.7336302972228699E-3</v>
      </c>
      <c r="R275" s="7">
        <f>_xlfn.CEILING.MATH(ABS(NiftyData[[#This Row],[DayChange %]]), 0.01)</f>
        <v>0.01</v>
      </c>
    </row>
    <row r="276" spans="1:18" x14ac:dyDescent="0.2">
      <c r="A276" s="2">
        <v>43763</v>
      </c>
      <c r="B276" s="1">
        <v>11646.15</v>
      </c>
      <c r="C276" s="1">
        <v>11646.9</v>
      </c>
      <c r="D276" s="1">
        <v>11490.75</v>
      </c>
      <c r="E276" s="1">
        <v>11583.9</v>
      </c>
      <c r="F276" s="1">
        <v>812027840</v>
      </c>
      <c r="G276" s="1">
        <v>23611.51</v>
      </c>
      <c r="H276" s="1" t="str">
        <f>TEXT(NiftyData[[#This Row],[Date]], "yyyy")</f>
        <v>2019</v>
      </c>
      <c r="I276" s="1" t="str">
        <f>TEXT(NiftyData[[#This Row],[Date]], "mmm")</f>
        <v>Oct</v>
      </c>
      <c r="J276" s="1" t="str">
        <f>TEXT(NiftyData[[#This Row],[Date]], "ddd")</f>
        <v>Fri</v>
      </c>
      <c r="K276" s="1" t="str">
        <f>TEXT(NiftyData[[#This Row],[Date]], "mmm-yyyy")</f>
        <v>Oct-2019</v>
      </c>
      <c r="L276" s="1" t="str">
        <f>IF(NiftyData[[#This Row],[Day]]="Thu", "Expiry", "")</f>
        <v/>
      </c>
      <c r="M276" s="1">
        <f>NiftyData[[#This Row],[Close]]-NiftyData[[#This Row],[Open]]</f>
        <v>-62.25</v>
      </c>
      <c r="N276" s="4">
        <f>NiftyData[[#This Row],[Intraday Change]]/NiftyData[[#This Row],[Open]]</f>
        <v>-5.3451140505660667E-3</v>
      </c>
      <c r="O276" s="4">
        <f>_xlfn.CEILING.MATH(ABS(NiftyData[[#This Row],[Intraday Change %]]), 0.01)</f>
        <v>0.01</v>
      </c>
      <c r="P276" s="6">
        <f>NiftyData[[#This Row],[Close]]-E277</f>
        <v>1.2999999999992724</v>
      </c>
      <c r="Q276" s="4">
        <f>NiftyData[[#This Row],[DayChange]]/E277</f>
        <v>1.1223732149942779E-4</v>
      </c>
      <c r="R276" s="7">
        <f>_xlfn.CEILING.MATH(ABS(NiftyData[[#This Row],[DayChange %]]), 0.01)</f>
        <v>0.01</v>
      </c>
    </row>
    <row r="277" spans="1:18" x14ac:dyDescent="0.2">
      <c r="A277" s="2">
        <v>43762</v>
      </c>
      <c r="B277" s="1">
        <v>11661.65</v>
      </c>
      <c r="C277" s="1">
        <v>11679.6</v>
      </c>
      <c r="D277" s="1">
        <v>11534.65</v>
      </c>
      <c r="E277" s="1">
        <v>11582.6</v>
      </c>
      <c r="F277" s="1">
        <v>700481662</v>
      </c>
      <c r="G277" s="1">
        <v>25177.46</v>
      </c>
      <c r="H277" s="1" t="str">
        <f>TEXT(NiftyData[[#This Row],[Date]], "yyyy")</f>
        <v>2019</v>
      </c>
      <c r="I277" s="1" t="str">
        <f>TEXT(NiftyData[[#This Row],[Date]], "mmm")</f>
        <v>Oct</v>
      </c>
      <c r="J277" s="1" t="str">
        <f>TEXT(NiftyData[[#This Row],[Date]], "ddd")</f>
        <v>Thu</v>
      </c>
      <c r="K277" s="1" t="str">
        <f>TEXT(NiftyData[[#This Row],[Date]], "mmm-yyyy")</f>
        <v>Oct-2019</v>
      </c>
      <c r="L277" s="1" t="str">
        <f>IF(NiftyData[[#This Row],[Day]]="Thu", "Expiry", "")</f>
        <v>Expiry</v>
      </c>
      <c r="M277" s="1">
        <f>NiftyData[[#This Row],[Close]]-NiftyData[[#This Row],[Open]]</f>
        <v>-79.049999999999272</v>
      </c>
      <c r="N277" s="4">
        <f>NiftyData[[#This Row],[Intraday Change]]/NiftyData[[#This Row],[Open]]</f>
        <v>-6.7786290962256008E-3</v>
      </c>
      <c r="O277" s="4">
        <f>_xlfn.CEILING.MATH(ABS(NiftyData[[#This Row],[Intraday Change %]]), 0.01)</f>
        <v>0.01</v>
      </c>
      <c r="P277" s="6">
        <f>NiftyData[[#This Row],[Close]]-E278</f>
        <v>-21.5</v>
      </c>
      <c r="Q277" s="4">
        <f>NiftyData[[#This Row],[DayChange]]/E278</f>
        <v>-1.8527934092260495E-3</v>
      </c>
      <c r="R277" s="7">
        <f>_xlfn.CEILING.MATH(ABS(NiftyData[[#This Row],[DayChange %]]), 0.01)</f>
        <v>0.01</v>
      </c>
    </row>
    <row r="278" spans="1:18" x14ac:dyDescent="0.2">
      <c r="A278" s="2">
        <v>43761</v>
      </c>
      <c r="B278" s="1">
        <v>11596.2</v>
      </c>
      <c r="C278" s="1">
        <v>11651.6</v>
      </c>
      <c r="D278" s="1">
        <v>11554.4</v>
      </c>
      <c r="E278" s="1">
        <v>11604.1</v>
      </c>
      <c r="F278" s="1">
        <v>664159887</v>
      </c>
      <c r="G278" s="1">
        <v>23397.69</v>
      </c>
      <c r="H278" s="1" t="str">
        <f>TEXT(NiftyData[[#This Row],[Date]], "yyyy")</f>
        <v>2019</v>
      </c>
      <c r="I278" s="1" t="str">
        <f>TEXT(NiftyData[[#This Row],[Date]], "mmm")</f>
        <v>Oct</v>
      </c>
      <c r="J278" s="1" t="str">
        <f>TEXT(NiftyData[[#This Row],[Date]], "ddd")</f>
        <v>Wed</v>
      </c>
      <c r="K278" s="1" t="str">
        <f>TEXT(NiftyData[[#This Row],[Date]], "mmm-yyyy")</f>
        <v>Oct-2019</v>
      </c>
      <c r="L278" s="1" t="str">
        <f>IF(NiftyData[[#This Row],[Day]]="Thu", "Expiry", "")</f>
        <v/>
      </c>
      <c r="M278" s="1">
        <f>NiftyData[[#This Row],[Close]]-NiftyData[[#This Row],[Open]]</f>
        <v>7.8999999999996362</v>
      </c>
      <c r="N278" s="4">
        <f>NiftyData[[#This Row],[Intraday Change]]/NiftyData[[#This Row],[Open]]</f>
        <v>6.8125765336917571E-4</v>
      </c>
      <c r="O278" s="4">
        <f>_xlfn.CEILING.MATH(ABS(NiftyData[[#This Row],[Intraday Change %]]), 0.01)</f>
        <v>0.01</v>
      </c>
      <c r="P278" s="6">
        <f>NiftyData[[#This Row],[Close]]-E279</f>
        <v>15.75</v>
      </c>
      <c r="Q278" s="4">
        <f>NiftyData[[#This Row],[DayChange]]/E279</f>
        <v>1.3591236025836291E-3</v>
      </c>
      <c r="R278" s="7">
        <f>_xlfn.CEILING.MATH(ABS(NiftyData[[#This Row],[DayChange %]]), 0.01)</f>
        <v>0.01</v>
      </c>
    </row>
    <row r="279" spans="1:18" x14ac:dyDescent="0.2">
      <c r="A279" s="2">
        <v>43760</v>
      </c>
      <c r="B279" s="1">
        <v>11657.15</v>
      </c>
      <c r="C279" s="1">
        <v>11714.35</v>
      </c>
      <c r="D279" s="1">
        <v>11573.65</v>
      </c>
      <c r="E279" s="1">
        <v>11588.35</v>
      </c>
      <c r="F279" s="1">
        <v>867601307</v>
      </c>
      <c r="G279" s="1">
        <v>29726.27</v>
      </c>
      <c r="H279" s="1" t="str">
        <f>TEXT(NiftyData[[#This Row],[Date]], "yyyy")</f>
        <v>2019</v>
      </c>
      <c r="I279" s="1" t="str">
        <f>TEXT(NiftyData[[#This Row],[Date]], "mmm")</f>
        <v>Oct</v>
      </c>
      <c r="J279" s="1" t="str">
        <f>TEXT(NiftyData[[#This Row],[Date]], "ddd")</f>
        <v>Tue</v>
      </c>
      <c r="K279" s="1" t="str">
        <f>TEXT(NiftyData[[#This Row],[Date]], "mmm-yyyy")</f>
        <v>Oct-2019</v>
      </c>
      <c r="L279" s="1" t="str">
        <f>IF(NiftyData[[#This Row],[Day]]="Thu", "Expiry", "")</f>
        <v/>
      </c>
      <c r="M279" s="1">
        <f>NiftyData[[#This Row],[Close]]-NiftyData[[#This Row],[Open]]</f>
        <v>-68.799999999999272</v>
      </c>
      <c r="N279" s="4">
        <f>NiftyData[[#This Row],[Intraday Change]]/NiftyData[[#This Row],[Open]]</f>
        <v>-5.90195716791834E-3</v>
      </c>
      <c r="O279" s="4">
        <f>_xlfn.CEILING.MATH(ABS(NiftyData[[#This Row],[Intraday Change %]]), 0.01)</f>
        <v>0.01</v>
      </c>
      <c r="P279" s="6">
        <f>NiftyData[[#This Row],[Close]]-E280</f>
        <v>-73.5</v>
      </c>
      <c r="Q279" s="4">
        <f>NiftyData[[#This Row],[DayChange]]/E280</f>
        <v>-6.302602074284955E-3</v>
      </c>
      <c r="R279" s="7">
        <f>_xlfn.CEILING.MATH(ABS(NiftyData[[#This Row],[DayChange %]]), 0.01)</f>
        <v>0.01</v>
      </c>
    </row>
    <row r="280" spans="1:18" x14ac:dyDescent="0.2">
      <c r="A280" s="2">
        <v>43756</v>
      </c>
      <c r="B280" s="1">
        <v>11580.3</v>
      </c>
      <c r="C280" s="1">
        <v>11684.7</v>
      </c>
      <c r="D280" s="1">
        <v>11553.15</v>
      </c>
      <c r="E280" s="1">
        <v>11661.85</v>
      </c>
      <c r="F280" s="1">
        <v>853440208</v>
      </c>
      <c r="G280" s="1">
        <v>22315.99</v>
      </c>
      <c r="H280" s="1" t="str">
        <f>TEXT(NiftyData[[#This Row],[Date]], "yyyy")</f>
        <v>2019</v>
      </c>
      <c r="I280" s="1" t="str">
        <f>TEXT(NiftyData[[#This Row],[Date]], "mmm")</f>
        <v>Oct</v>
      </c>
      <c r="J280" s="1" t="str">
        <f>TEXT(NiftyData[[#This Row],[Date]], "ddd")</f>
        <v>Fri</v>
      </c>
      <c r="K280" s="1" t="str">
        <f>TEXT(NiftyData[[#This Row],[Date]], "mmm-yyyy")</f>
        <v>Oct-2019</v>
      </c>
      <c r="L280" s="1" t="str">
        <f>IF(NiftyData[[#This Row],[Day]]="Thu", "Expiry", "")</f>
        <v/>
      </c>
      <c r="M280" s="1">
        <f>NiftyData[[#This Row],[Close]]-NiftyData[[#This Row],[Open]]</f>
        <v>81.550000000001091</v>
      </c>
      <c r="N280" s="4">
        <f>NiftyData[[#This Row],[Intraday Change]]/NiftyData[[#This Row],[Open]]</f>
        <v>7.0421318964103774E-3</v>
      </c>
      <c r="O280" s="4">
        <f>_xlfn.CEILING.MATH(ABS(NiftyData[[#This Row],[Intraday Change %]]), 0.01)</f>
        <v>0.01</v>
      </c>
      <c r="P280" s="6">
        <f>NiftyData[[#This Row],[Close]]-E281</f>
        <v>75.5</v>
      </c>
      <c r="Q280" s="4">
        <f>NiftyData[[#This Row],[DayChange]]/E281</f>
        <v>6.5162885636977997E-3</v>
      </c>
      <c r="R280" s="7">
        <f>_xlfn.CEILING.MATH(ABS(NiftyData[[#This Row],[DayChange %]]), 0.01)</f>
        <v>0.01</v>
      </c>
    </row>
    <row r="281" spans="1:18" x14ac:dyDescent="0.2">
      <c r="A281" s="2">
        <v>43755</v>
      </c>
      <c r="B281" s="1">
        <v>11466.3</v>
      </c>
      <c r="C281" s="1">
        <v>11599.1</v>
      </c>
      <c r="D281" s="1">
        <v>11439.65</v>
      </c>
      <c r="E281" s="1">
        <v>11586.35</v>
      </c>
      <c r="F281" s="1">
        <v>797572398</v>
      </c>
      <c r="G281" s="1">
        <v>20839.2</v>
      </c>
      <c r="H281" s="1" t="str">
        <f>TEXT(NiftyData[[#This Row],[Date]], "yyyy")</f>
        <v>2019</v>
      </c>
      <c r="I281" s="1" t="str">
        <f>TEXT(NiftyData[[#This Row],[Date]], "mmm")</f>
        <v>Oct</v>
      </c>
      <c r="J281" s="1" t="str">
        <f>TEXT(NiftyData[[#This Row],[Date]], "ddd")</f>
        <v>Thu</v>
      </c>
      <c r="K281" s="1" t="str">
        <f>TEXT(NiftyData[[#This Row],[Date]], "mmm-yyyy")</f>
        <v>Oct-2019</v>
      </c>
      <c r="L281" s="1" t="str">
        <f>IF(NiftyData[[#This Row],[Day]]="Thu", "Expiry", "")</f>
        <v>Expiry</v>
      </c>
      <c r="M281" s="1">
        <f>NiftyData[[#This Row],[Close]]-NiftyData[[#This Row],[Open]]</f>
        <v>120.05000000000109</v>
      </c>
      <c r="N281" s="4">
        <f>NiftyData[[#This Row],[Intraday Change]]/NiftyData[[#This Row],[Open]]</f>
        <v>1.0469811534671263E-2</v>
      </c>
      <c r="O281" s="4">
        <f>_xlfn.CEILING.MATH(ABS(NiftyData[[#This Row],[Intraday Change %]]), 0.01)</f>
        <v>0.02</v>
      </c>
      <c r="P281" s="6">
        <f>NiftyData[[#This Row],[Close]]-E282</f>
        <v>122.35000000000036</v>
      </c>
      <c r="Q281" s="4">
        <f>NiftyData[[#This Row],[DayChange]]/E282</f>
        <v>1.0672540125610639E-2</v>
      </c>
      <c r="R281" s="7">
        <f>_xlfn.CEILING.MATH(ABS(NiftyData[[#This Row],[DayChange %]]), 0.01)</f>
        <v>0.02</v>
      </c>
    </row>
    <row r="282" spans="1:18" x14ac:dyDescent="0.2">
      <c r="A282" s="2">
        <v>43754</v>
      </c>
      <c r="B282" s="1">
        <v>11464.95</v>
      </c>
      <c r="C282" s="1">
        <v>11481.05</v>
      </c>
      <c r="D282" s="1">
        <v>11411.1</v>
      </c>
      <c r="E282" s="1">
        <v>11464</v>
      </c>
      <c r="F282" s="1">
        <v>533468525</v>
      </c>
      <c r="G282" s="1">
        <v>18266.060000000001</v>
      </c>
      <c r="H282" s="1" t="str">
        <f>TEXT(NiftyData[[#This Row],[Date]], "yyyy")</f>
        <v>2019</v>
      </c>
      <c r="I282" s="1" t="str">
        <f>TEXT(NiftyData[[#This Row],[Date]], "mmm")</f>
        <v>Oct</v>
      </c>
      <c r="J282" s="1" t="str">
        <f>TEXT(NiftyData[[#This Row],[Date]], "ddd")</f>
        <v>Wed</v>
      </c>
      <c r="K282" s="1" t="str">
        <f>TEXT(NiftyData[[#This Row],[Date]], "mmm-yyyy")</f>
        <v>Oct-2019</v>
      </c>
      <c r="L282" s="1" t="str">
        <f>IF(NiftyData[[#This Row],[Day]]="Thu", "Expiry", "")</f>
        <v/>
      </c>
      <c r="M282" s="1">
        <f>NiftyData[[#This Row],[Close]]-NiftyData[[#This Row],[Open]]</f>
        <v>-0.9500000000007276</v>
      </c>
      <c r="N282" s="4">
        <f>NiftyData[[#This Row],[Intraday Change]]/NiftyData[[#This Row],[Open]]</f>
        <v>-8.2861242308141561E-5</v>
      </c>
      <c r="O282" s="4">
        <f>_xlfn.CEILING.MATH(ABS(NiftyData[[#This Row],[Intraday Change %]]), 0.01)</f>
        <v>0.01</v>
      </c>
      <c r="P282" s="6">
        <f>NiftyData[[#This Row],[Close]]-E283</f>
        <v>35.700000000000728</v>
      </c>
      <c r="Q282" s="4">
        <f>NiftyData[[#This Row],[DayChange]]/E283</f>
        <v>3.123824190824596E-3</v>
      </c>
      <c r="R282" s="7">
        <f>_xlfn.CEILING.MATH(ABS(NiftyData[[#This Row],[DayChange %]]), 0.01)</f>
        <v>0.01</v>
      </c>
    </row>
    <row r="283" spans="1:18" x14ac:dyDescent="0.2">
      <c r="A283" s="2">
        <v>43753</v>
      </c>
      <c r="B283" s="1">
        <v>11360.85</v>
      </c>
      <c r="C283" s="1">
        <v>11462.35</v>
      </c>
      <c r="D283" s="1">
        <v>11342.1</v>
      </c>
      <c r="E283" s="1">
        <v>11428.3</v>
      </c>
      <c r="F283" s="1">
        <v>527396180</v>
      </c>
      <c r="G283" s="1">
        <v>17041.55</v>
      </c>
      <c r="H283" s="1" t="str">
        <f>TEXT(NiftyData[[#This Row],[Date]], "yyyy")</f>
        <v>2019</v>
      </c>
      <c r="I283" s="1" t="str">
        <f>TEXT(NiftyData[[#This Row],[Date]], "mmm")</f>
        <v>Oct</v>
      </c>
      <c r="J283" s="1" t="str">
        <f>TEXT(NiftyData[[#This Row],[Date]], "ddd")</f>
        <v>Tue</v>
      </c>
      <c r="K283" s="1" t="str">
        <f>TEXT(NiftyData[[#This Row],[Date]], "mmm-yyyy")</f>
        <v>Oct-2019</v>
      </c>
      <c r="L283" s="1" t="str">
        <f>IF(NiftyData[[#This Row],[Day]]="Thu", "Expiry", "")</f>
        <v/>
      </c>
      <c r="M283" s="1">
        <f>NiftyData[[#This Row],[Close]]-NiftyData[[#This Row],[Open]]</f>
        <v>67.449999999998909</v>
      </c>
      <c r="N283" s="4">
        <f>NiftyData[[#This Row],[Intraday Change]]/NiftyData[[#This Row],[Open]]</f>
        <v>5.9370557660737453E-3</v>
      </c>
      <c r="O283" s="4">
        <f>_xlfn.CEILING.MATH(ABS(NiftyData[[#This Row],[Intraday Change %]]), 0.01)</f>
        <v>0.01</v>
      </c>
      <c r="P283" s="6">
        <f>NiftyData[[#This Row],[Close]]-E284</f>
        <v>87.149999999999636</v>
      </c>
      <c r="Q283" s="4">
        <f>NiftyData[[#This Row],[DayChange]]/E284</f>
        <v>7.6844059023996368E-3</v>
      </c>
      <c r="R283" s="7">
        <f>_xlfn.CEILING.MATH(ABS(NiftyData[[#This Row],[DayChange %]]), 0.01)</f>
        <v>0.01</v>
      </c>
    </row>
    <row r="284" spans="1:18" x14ac:dyDescent="0.2">
      <c r="A284" s="2">
        <v>43752</v>
      </c>
      <c r="B284" s="1">
        <v>11335.9</v>
      </c>
      <c r="C284" s="1">
        <v>11420.45</v>
      </c>
      <c r="D284" s="1">
        <v>11290.05</v>
      </c>
      <c r="E284" s="1">
        <v>11341.15</v>
      </c>
      <c r="F284" s="1">
        <v>587579191</v>
      </c>
      <c r="G284" s="1">
        <v>17499.48</v>
      </c>
      <c r="H284" s="1" t="str">
        <f>TEXT(NiftyData[[#This Row],[Date]], "yyyy")</f>
        <v>2019</v>
      </c>
      <c r="I284" s="1" t="str">
        <f>TEXT(NiftyData[[#This Row],[Date]], "mmm")</f>
        <v>Oct</v>
      </c>
      <c r="J284" s="1" t="str">
        <f>TEXT(NiftyData[[#This Row],[Date]], "ddd")</f>
        <v>Mon</v>
      </c>
      <c r="K284" s="1" t="str">
        <f>TEXT(NiftyData[[#This Row],[Date]], "mmm-yyyy")</f>
        <v>Oct-2019</v>
      </c>
      <c r="L284" s="1" t="str">
        <f>IF(NiftyData[[#This Row],[Day]]="Thu", "Expiry", "")</f>
        <v/>
      </c>
      <c r="M284" s="1">
        <f>NiftyData[[#This Row],[Close]]-NiftyData[[#This Row],[Open]]</f>
        <v>5.25</v>
      </c>
      <c r="N284" s="4">
        <f>NiftyData[[#This Row],[Intraday Change]]/NiftyData[[#This Row],[Open]]</f>
        <v>4.6313040870155878E-4</v>
      </c>
      <c r="O284" s="4">
        <f>_xlfn.CEILING.MATH(ABS(NiftyData[[#This Row],[Intraday Change %]]), 0.01)</f>
        <v>0.01</v>
      </c>
      <c r="P284" s="6">
        <f>NiftyData[[#This Row],[Close]]-E285</f>
        <v>36.100000000000364</v>
      </c>
      <c r="Q284" s="4">
        <f>NiftyData[[#This Row],[DayChange]]/E285</f>
        <v>3.1932631876904895E-3</v>
      </c>
      <c r="R284" s="7">
        <f>_xlfn.CEILING.MATH(ABS(NiftyData[[#This Row],[DayChange %]]), 0.01)</f>
        <v>0.01</v>
      </c>
    </row>
    <row r="285" spans="1:18" x14ac:dyDescent="0.2">
      <c r="A285" s="2">
        <v>43749</v>
      </c>
      <c r="B285" s="1">
        <v>11257.7</v>
      </c>
      <c r="C285" s="1">
        <v>11362.9</v>
      </c>
      <c r="D285" s="1">
        <v>11189.4</v>
      </c>
      <c r="E285" s="1">
        <v>11305.05</v>
      </c>
      <c r="F285" s="1">
        <v>737795150</v>
      </c>
      <c r="G285" s="1">
        <v>22511.39</v>
      </c>
      <c r="H285" s="1" t="str">
        <f>TEXT(NiftyData[[#This Row],[Date]], "yyyy")</f>
        <v>2019</v>
      </c>
      <c r="I285" s="1" t="str">
        <f>TEXT(NiftyData[[#This Row],[Date]], "mmm")</f>
        <v>Oct</v>
      </c>
      <c r="J285" s="1" t="str">
        <f>TEXT(NiftyData[[#This Row],[Date]], "ddd")</f>
        <v>Fri</v>
      </c>
      <c r="K285" s="1" t="str">
        <f>TEXT(NiftyData[[#This Row],[Date]], "mmm-yyyy")</f>
        <v>Oct-2019</v>
      </c>
      <c r="L285" s="1" t="str">
        <f>IF(NiftyData[[#This Row],[Day]]="Thu", "Expiry", "")</f>
        <v/>
      </c>
      <c r="M285" s="1">
        <f>NiftyData[[#This Row],[Close]]-NiftyData[[#This Row],[Open]]</f>
        <v>47.349999999998545</v>
      </c>
      <c r="N285" s="4">
        <f>NiftyData[[#This Row],[Intraday Change]]/NiftyData[[#This Row],[Open]]</f>
        <v>4.2060101086366253E-3</v>
      </c>
      <c r="O285" s="4">
        <f>_xlfn.CEILING.MATH(ABS(NiftyData[[#This Row],[Intraday Change %]]), 0.01)</f>
        <v>0.01</v>
      </c>
      <c r="P285" s="6">
        <f>NiftyData[[#This Row],[Close]]-E286</f>
        <v>70.5</v>
      </c>
      <c r="Q285" s="4">
        <f>NiftyData[[#This Row],[DayChange]]/E286</f>
        <v>6.2752847243547809E-3</v>
      </c>
      <c r="R285" s="7">
        <f>_xlfn.CEILING.MATH(ABS(NiftyData[[#This Row],[DayChange %]]), 0.01)</f>
        <v>0.01</v>
      </c>
    </row>
    <row r="286" spans="1:18" x14ac:dyDescent="0.2">
      <c r="A286" s="2">
        <v>43748</v>
      </c>
      <c r="B286" s="1">
        <v>11280.5</v>
      </c>
      <c r="C286" s="1">
        <v>11293.35</v>
      </c>
      <c r="D286" s="1">
        <v>11208.55</v>
      </c>
      <c r="E286" s="1">
        <v>11234.55</v>
      </c>
      <c r="F286" s="1">
        <v>562017945</v>
      </c>
      <c r="G286" s="1">
        <v>19234.310000000001</v>
      </c>
      <c r="H286" s="1" t="str">
        <f>TEXT(NiftyData[[#This Row],[Date]], "yyyy")</f>
        <v>2019</v>
      </c>
      <c r="I286" s="1" t="str">
        <f>TEXT(NiftyData[[#This Row],[Date]], "mmm")</f>
        <v>Oct</v>
      </c>
      <c r="J286" s="1" t="str">
        <f>TEXT(NiftyData[[#This Row],[Date]], "ddd")</f>
        <v>Thu</v>
      </c>
      <c r="K286" s="1" t="str">
        <f>TEXT(NiftyData[[#This Row],[Date]], "mmm-yyyy")</f>
        <v>Oct-2019</v>
      </c>
      <c r="L286" s="1" t="str">
        <f>IF(NiftyData[[#This Row],[Day]]="Thu", "Expiry", "")</f>
        <v>Expiry</v>
      </c>
      <c r="M286" s="1">
        <f>NiftyData[[#This Row],[Close]]-NiftyData[[#This Row],[Open]]</f>
        <v>-45.950000000000728</v>
      </c>
      <c r="N286" s="4">
        <f>NiftyData[[#This Row],[Intraday Change]]/NiftyData[[#This Row],[Open]]</f>
        <v>-4.0734010017287109E-3</v>
      </c>
      <c r="O286" s="4">
        <f>_xlfn.CEILING.MATH(ABS(NiftyData[[#This Row],[Intraday Change %]]), 0.01)</f>
        <v>0.01</v>
      </c>
      <c r="P286" s="6">
        <f>NiftyData[[#This Row],[Close]]-E287</f>
        <v>-78.75</v>
      </c>
      <c r="Q286" s="4">
        <f>NiftyData[[#This Row],[DayChange]]/E287</f>
        <v>-6.9608337089973752E-3</v>
      </c>
      <c r="R286" s="7">
        <f>_xlfn.CEILING.MATH(ABS(NiftyData[[#This Row],[DayChange %]]), 0.01)</f>
        <v>0.01</v>
      </c>
    </row>
    <row r="287" spans="1:18" x14ac:dyDescent="0.2">
      <c r="A287" s="2">
        <v>43747</v>
      </c>
      <c r="B287" s="1">
        <v>11152.95</v>
      </c>
      <c r="C287" s="1">
        <v>11321.6</v>
      </c>
      <c r="D287" s="1">
        <v>11090.15</v>
      </c>
      <c r="E287" s="1">
        <v>11313.3</v>
      </c>
      <c r="F287" s="1">
        <v>741148639</v>
      </c>
      <c r="G287" s="1">
        <v>20961.54</v>
      </c>
      <c r="H287" s="1" t="str">
        <f>TEXT(NiftyData[[#This Row],[Date]], "yyyy")</f>
        <v>2019</v>
      </c>
      <c r="I287" s="1" t="str">
        <f>TEXT(NiftyData[[#This Row],[Date]], "mmm")</f>
        <v>Oct</v>
      </c>
      <c r="J287" s="1" t="str">
        <f>TEXT(NiftyData[[#This Row],[Date]], "ddd")</f>
        <v>Wed</v>
      </c>
      <c r="K287" s="1" t="str">
        <f>TEXT(NiftyData[[#This Row],[Date]], "mmm-yyyy")</f>
        <v>Oct-2019</v>
      </c>
      <c r="L287" s="1" t="str">
        <f>IF(NiftyData[[#This Row],[Day]]="Thu", "Expiry", "")</f>
        <v/>
      </c>
      <c r="M287" s="1">
        <f>NiftyData[[#This Row],[Close]]-NiftyData[[#This Row],[Open]]</f>
        <v>160.34999999999854</v>
      </c>
      <c r="N287" s="4">
        <f>NiftyData[[#This Row],[Intraday Change]]/NiftyData[[#This Row],[Open]]</f>
        <v>1.4377362043226101E-2</v>
      </c>
      <c r="O287" s="4">
        <f>_xlfn.CEILING.MATH(ABS(NiftyData[[#This Row],[Intraday Change %]]), 0.01)</f>
        <v>0.02</v>
      </c>
      <c r="P287" s="6">
        <f>NiftyData[[#This Row],[Close]]-E288</f>
        <v>186.89999999999964</v>
      </c>
      <c r="Q287" s="4">
        <f>NiftyData[[#This Row],[DayChange]]/E288</f>
        <v>1.6797886108714376E-2</v>
      </c>
      <c r="R287" s="7">
        <f>_xlfn.CEILING.MATH(ABS(NiftyData[[#This Row],[DayChange %]]), 0.01)</f>
        <v>0.02</v>
      </c>
    </row>
    <row r="288" spans="1:18" x14ac:dyDescent="0.2">
      <c r="A288" s="2">
        <v>43745</v>
      </c>
      <c r="B288" s="1">
        <v>11196.2</v>
      </c>
      <c r="C288" s="1">
        <v>11233.85</v>
      </c>
      <c r="D288" s="1">
        <v>11112.65</v>
      </c>
      <c r="E288" s="1">
        <v>11126.4</v>
      </c>
      <c r="F288" s="1">
        <v>733198763</v>
      </c>
      <c r="G288" s="1">
        <v>18641.37</v>
      </c>
      <c r="H288" s="1" t="str">
        <f>TEXT(NiftyData[[#This Row],[Date]], "yyyy")</f>
        <v>2019</v>
      </c>
      <c r="I288" s="1" t="str">
        <f>TEXT(NiftyData[[#This Row],[Date]], "mmm")</f>
        <v>Oct</v>
      </c>
      <c r="J288" s="1" t="str">
        <f>TEXT(NiftyData[[#This Row],[Date]], "ddd")</f>
        <v>Mon</v>
      </c>
      <c r="K288" s="1" t="str">
        <f>TEXT(NiftyData[[#This Row],[Date]], "mmm-yyyy")</f>
        <v>Oct-2019</v>
      </c>
      <c r="L288" s="1" t="str">
        <f>IF(NiftyData[[#This Row],[Day]]="Thu", "Expiry", "")</f>
        <v/>
      </c>
      <c r="M288" s="1">
        <f>NiftyData[[#This Row],[Close]]-NiftyData[[#This Row],[Open]]</f>
        <v>-69.800000000001091</v>
      </c>
      <c r="N288" s="4">
        <f>NiftyData[[#This Row],[Intraday Change]]/NiftyData[[#This Row],[Open]]</f>
        <v>-6.2342580518391141E-3</v>
      </c>
      <c r="O288" s="4">
        <f>_xlfn.CEILING.MATH(ABS(NiftyData[[#This Row],[Intraday Change %]]), 0.01)</f>
        <v>0.01</v>
      </c>
      <c r="P288" s="6">
        <f>NiftyData[[#This Row],[Close]]-E289</f>
        <v>-48.350000000000364</v>
      </c>
      <c r="Q288" s="4">
        <f>NiftyData[[#This Row],[DayChange]]/E289</f>
        <v>-4.326718718539597E-3</v>
      </c>
      <c r="R288" s="7">
        <f>_xlfn.CEILING.MATH(ABS(NiftyData[[#This Row],[DayChange %]]), 0.01)</f>
        <v>0.01</v>
      </c>
    </row>
    <row r="289" spans="1:18" x14ac:dyDescent="0.2">
      <c r="A289" s="2">
        <v>43742</v>
      </c>
      <c r="B289" s="1">
        <v>11388.45</v>
      </c>
      <c r="C289" s="1">
        <v>11400.3</v>
      </c>
      <c r="D289" s="1">
        <v>11158.35</v>
      </c>
      <c r="E289" s="1">
        <v>11174.75</v>
      </c>
      <c r="F289" s="1">
        <v>928524450</v>
      </c>
      <c r="G289" s="1">
        <v>22470.76</v>
      </c>
      <c r="H289" s="1" t="str">
        <f>TEXT(NiftyData[[#This Row],[Date]], "yyyy")</f>
        <v>2019</v>
      </c>
      <c r="I289" s="1" t="str">
        <f>TEXT(NiftyData[[#This Row],[Date]], "mmm")</f>
        <v>Oct</v>
      </c>
      <c r="J289" s="1" t="str">
        <f>TEXT(NiftyData[[#This Row],[Date]], "ddd")</f>
        <v>Fri</v>
      </c>
      <c r="K289" s="1" t="str">
        <f>TEXT(NiftyData[[#This Row],[Date]], "mmm-yyyy")</f>
        <v>Oct-2019</v>
      </c>
      <c r="L289" s="1" t="str">
        <f>IF(NiftyData[[#This Row],[Day]]="Thu", "Expiry", "")</f>
        <v/>
      </c>
      <c r="M289" s="1">
        <f>NiftyData[[#This Row],[Close]]-NiftyData[[#This Row],[Open]]</f>
        <v>-213.70000000000073</v>
      </c>
      <c r="N289" s="4">
        <f>NiftyData[[#This Row],[Intraday Change]]/NiftyData[[#This Row],[Open]]</f>
        <v>-1.8764625563619342E-2</v>
      </c>
      <c r="O289" s="4">
        <f>_xlfn.CEILING.MATH(ABS(NiftyData[[#This Row],[Intraday Change %]]), 0.01)</f>
        <v>0.02</v>
      </c>
      <c r="P289" s="6">
        <f>NiftyData[[#This Row],[Close]]-E290</f>
        <v>-139.25</v>
      </c>
      <c r="Q289" s="4">
        <f>NiftyData[[#This Row],[DayChange]]/E290</f>
        <v>-1.2307760296977197E-2</v>
      </c>
      <c r="R289" s="7">
        <f>_xlfn.CEILING.MATH(ABS(NiftyData[[#This Row],[DayChange %]]), 0.01)</f>
        <v>0.02</v>
      </c>
    </row>
    <row r="290" spans="1:18" x14ac:dyDescent="0.2">
      <c r="A290" s="2">
        <v>43741</v>
      </c>
      <c r="B290" s="1">
        <v>11322.25</v>
      </c>
      <c r="C290" s="1">
        <v>11370.4</v>
      </c>
      <c r="D290" s="1">
        <v>11257.35</v>
      </c>
      <c r="E290" s="1">
        <v>11314</v>
      </c>
      <c r="F290" s="1">
        <v>1017479514</v>
      </c>
      <c r="G290" s="1">
        <v>21658.38</v>
      </c>
      <c r="H290" s="1" t="str">
        <f>TEXT(NiftyData[[#This Row],[Date]], "yyyy")</f>
        <v>2019</v>
      </c>
      <c r="I290" s="1" t="str">
        <f>TEXT(NiftyData[[#This Row],[Date]], "mmm")</f>
        <v>Oct</v>
      </c>
      <c r="J290" s="1" t="str">
        <f>TEXT(NiftyData[[#This Row],[Date]], "ddd")</f>
        <v>Thu</v>
      </c>
      <c r="K290" s="1" t="str">
        <f>TEXT(NiftyData[[#This Row],[Date]], "mmm-yyyy")</f>
        <v>Oct-2019</v>
      </c>
      <c r="L290" s="1" t="str">
        <f>IF(NiftyData[[#This Row],[Day]]="Thu", "Expiry", "")</f>
        <v>Expiry</v>
      </c>
      <c r="M290" s="1">
        <f>NiftyData[[#This Row],[Close]]-NiftyData[[#This Row],[Open]]</f>
        <v>-8.25</v>
      </c>
      <c r="N290" s="4">
        <f>NiftyData[[#This Row],[Intraday Change]]/NiftyData[[#This Row],[Open]]</f>
        <v>-7.2865375698293185E-4</v>
      </c>
      <c r="O290" s="4">
        <f>_xlfn.CEILING.MATH(ABS(NiftyData[[#This Row],[Intraday Change %]]), 0.01)</f>
        <v>0.01</v>
      </c>
      <c r="P290" s="6">
        <f>NiftyData[[#This Row],[Close]]-E291</f>
        <v>-45.899999999999636</v>
      </c>
      <c r="Q290" s="4">
        <f>NiftyData[[#This Row],[DayChange]]/E291</f>
        <v>-4.0405285257792446E-3</v>
      </c>
      <c r="R290" s="7">
        <f>_xlfn.CEILING.MATH(ABS(NiftyData[[#This Row],[DayChange %]]), 0.01)</f>
        <v>0.01</v>
      </c>
    </row>
    <row r="291" spans="1:18" x14ac:dyDescent="0.2">
      <c r="A291" s="2">
        <v>43739</v>
      </c>
      <c r="B291" s="1">
        <v>11515.4</v>
      </c>
      <c r="C291" s="1">
        <v>11554.2</v>
      </c>
      <c r="D291" s="1">
        <v>11247.9</v>
      </c>
      <c r="E291" s="1">
        <v>11359.9</v>
      </c>
      <c r="F291" s="1">
        <v>1305415159</v>
      </c>
      <c r="G291" s="1">
        <v>28972.720000000001</v>
      </c>
      <c r="H291" s="1" t="str">
        <f>TEXT(NiftyData[[#This Row],[Date]], "yyyy")</f>
        <v>2019</v>
      </c>
      <c r="I291" s="1" t="str">
        <f>TEXT(NiftyData[[#This Row],[Date]], "mmm")</f>
        <v>Oct</v>
      </c>
      <c r="J291" s="1" t="str">
        <f>TEXT(NiftyData[[#This Row],[Date]], "ddd")</f>
        <v>Tue</v>
      </c>
      <c r="K291" s="1" t="str">
        <f>TEXT(NiftyData[[#This Row],[Date]], "mmm-yyyy")</f>
        <v>Oct-2019</v>
      </c>
      <c r="L291" s="1" t="str">
        <f>IF(NiftyData[[#This Row],[Day]]="Thu", "Expiry", "")</f>
        <v/>
      </c>
      <c r="M291" s="1">
        <f>NiftyData[[#This Row],[Close]]-NiftyData[[#This Row],[Open]]</f>
        <v>-155.5</v>
      </c>
      <c r="N291" s="4">
        <f>NiftyData[[#This Row],[Intraday Change]]/NiftyData[[#This Row],[Open]]</f>
        <v>-1.3503655973739514E-2</v>
      </c>
      <c r="O291" s="4">
        <f>_xlfn.CEILING.MATH(ABS(NiftyData[[#This Row],[Intraday Change %]]), 0.01)</f>
        <v>0.02</v>
      </c>
      <c r="P291" s="6">
        <f>NiftyData[[#This Row],[Close]]-E292</f>
        <v>-114.55000000000109</v>
      </c>
      <c r="Q291" s="4">
        <f>NiftyData[[#This Row],[DayChange]]/E292</f>
        <v>-9.9830492964805354E-3</v>
      </c>
      <c r="R291" s="7">
        <f>_xlfn.CEILING.MATH(ABS(NiftyData[[#This Row],[DayChange %]]), 0.01)</f>
        <v>0.01</v>
      </c>
    </row>
    <row r="292" spans="1:18" x14ac:dyDescent="0.2">
      <c r="A292" s="2">
        <v>43738</v>
      </c>
      <c r="B292" s="1">
        <v>11491.15</v>
      </c>
      <c r="C292" s="1">
        <v>11508.25</v>
      </c>
      <c r="D292" s="1">
        <v>11390.8</v>
      </c>
      <c r="E292" s="1">
        <v>11474.45</v>
      </c>
      <c r="F292" s="1">
        <v>756848686</v>
      </c>
      <c r="G292" s="1">
        <v>23748.07</v>
      </c>
      <c r="H292" s="1" t="str">
        <f>TEXT(NiftyData[[#This Row],[Date]], "yyyy")</f>
        <v>2019</v>
      </c>
      <c r="I292" s="1" t="str">
        <f>TEXT(NiftyData[[#This Row],[Date]], "mmm")</f>
        <v>Sep</v>
      </c>
      <c r="J292" s="1" t="str">
        <f>TEXT(NiftyData[[#This Row],[Date]], "ddd")</f>
        <v>Mon</v>
      </c>
      <c r="K292" s="1" t="str">
        <f>TEXT(NiftyData[[#This Row],[Date]], "mmm-yyyy")</f>
        <v>Sep-2019</v>
      </c>
      <c r="L292" s="1" t="str">
        <f>IF(NiftyData[[#This Row],[Day]]="Thu", "Expiry", "")</f>
        <v/>
      </c>
      <c r="M292" s="1">
        <f>NiftyData[[#This Row],[Close]]-NiftyData[[#This Row],[Open]]</f>
        <v>-16.699999999998909</v>
      </c>
      <c r="N292" s="4">
        <f>NiftyData[[#This Row],[Intraday Change]]/NiftyData[[#This Row],[Open]]</f>
        <v>-1.4532923162606797E-3</v>
      </c>
      <c r="O292" s="4">
        <f>_xlfn.CEILING.MATH(ABS(NiftyData[[#This Row],[Intraday Change %]]), 0.01)</f>
        <v>0.01</v>
      </c>
      <c r="P292" s="6">
        <f>NiftyData[[#This Row],[Close]]-E293</f>
        <v>-37.949999999998909</v>
      </c>
      <c r="Q292" s="4">
        <f>NiftyData[[#This Row],[DayChange]]/E293</f>
        <v>-3.2964455717312559E-3</v>
      </c>
      <c r="R292" s="7">
        <f>_xlfn.CEILING.MATH(ABS(NiftyData[[#This Row],[DayChange %]]), 0.01)</f>
        <v>0.01</v>
      </c>
    </row>
    <row r="293" spans="1:18" x14ac:dyDescent="0.2">
      <c r="A293" s="2">
        <v>43735</v>
      </c>
      <c r="B293" s="1">
        <v>11556.35</v>
      </c>
      <c r="C293" s="1">
        <v>11593.6</v>
      </c>
      <c r="D293" s="1">
        <v>11499.75</v>
      </c>
      <c r="E293" s="1">
        <v>11512.4</v>
      </c>
      <c r="F293" s="1">
        <v>650017280</v>
      </c>
      <c r="G293" s="1">
        <v>19036.939999999999</v>
      </c>
      <c r="H293" s="1" t="str">
        <f>TEXT(NiftyData[[#This Row],[Date]], "yyyy")</f>
        <v>2019</v>
      </c>
      <c r="I293" s="1" t="str">
        <f>TEXT(NiftyData[[#This Row],[Date]], "mmm")</f>
        <v>Sep</v>
      </c>
      <c r="J293" s="1" t="str">
        <f>TEXT(NiftyData[[#This Row],[Date]], "ddd")</f>
        <v>Fri</v>
      </c>
      <c r="K293" s="1" t="str">
        <f>TEXT(NiftyData[[#This Row],[Date]], "mmm-yyyy")</f>
        <v>Sep-2019</v>
      </c>
      <c r="L293" s="1" t="str">
        <f>IF(NiftyData[[#This Row],[Day]]="Thu", "Expiry", "")</f>
        <v/>
      </c>
      <c r="M293" s="1">
        <f>NiftyData[[#This Row],[Close]]-NiftyData[[#This Row],[Open]]</f>
        <v>-43.950000000000728</v>
      </c>
      <c r="N293" s="4">
        <f>NiftyData[[#This Row],[Intraday Change]]/NiftyData[[#This Row],[Open]]</f>
        <v>-3.8031039212208634E-3</v>
      </c>
      <c r="O293" s="4">
        <f>_xlfn.CEILING.MATH(ABS(NiftyData[[#This Row],[Intraday Change %]]), 0.01)</f>
        <v>0.01</v>
      </c>
      <c r="P293" s="6">
        <f>NiftyData[[#This Row],[Close]]-E294</f>
        <v>-58.800000000001091</v>
      </c>
      <c r="Q293" s="4">
        <f>NiftyData[[#This Row],[DayChange]]/E294</f>
        <v>-5.0815818584071734E-3</v>
      </c>
      <c r="R293" s="7">
        <f>_xlfn.CEILING.MATH(ABS(NiftyData[[#This Row],[DayChange %]]), 0.01)</f>
        <v>0.01</v>
      </c>
    </row>
    <row r="294" spans="1:18" x14ac:dyDescent="0.2">
      <c r="A294" s="2">
        <v>43734</v>
      </c>
      <c r="B294" s="1">
        <v>11469.85</v>
      </c>
      <c r="C294" s="1">
        <v>11610.85</v>
      </c>
      <c r="D294" s="1">
        <v>11466.35</v>
      </c>
      <c r="E294" s="1">
        <v>11571.2</v>
      </c>
      <c r="F294" s="1">
        <v>844465614</v>
      </c>
      <c r="G294" s="1">
        <v>30707.84</v>
      </c>
      <c r="H294" s="1" t="str">
        <f>TEXT(NiftyData[[#This Row],[Date]], "yyyy")</f>
        <v>2019</v>
      </c>
      <c r="I294" s="1" t="str">
        <f>TEXT(NiftyData[[#This Row],[Date]], "mmm")</f>
        <v>Sep</v>
      </c>
      <c r="J294" s="1" t="str">
        <f>TEXT(NiftyData[[#This Row],[Date]], "ddd")</f>
        <v>Thu</v>
      </c>
      <c r="K294" s="1" t="str">
        <f>TEXT(NiftyData[[#This Row],[Date]], "mmm-yyyy")</f>
        <v>Sep-2019</v>
      </c>
      <c r="L294" s="1" t="str">
        <f>IF(NiftyData[[#This Row],[Day]]="Thu", "Expiry", "")</f>
        <v>Expiry</v>
      </c>
      <c r="M294" s="1">
        <f>NiftyData[[#This Row],[Close]]-NiftyData[[#This Row],[Open]]</f>
        <v>101.35000000000036</v>
      </c>
      <c r="N294" s="4">
        <f>NiftyData[[#This Row],[Intraday Change]]/NiftyData[[#This Row],[Open]]</f>
        <v>8.8362097150355371E-3</v>
      </c>
      <c r="O294" s="4">
        <f>_xlfn.CEILING.MATH(ABS(NiftyData[[#This Row],[Intraday Change %]]), 0.01)</f>
        <v>0.01</v>
      </c>
      <c r="P294" s="6">
        <f>NiftyData[[#This Row],[Close]]-E295</f>
        <v>131</v>
      </c>
      <c r="Q294" s="4">
        <f>NiftyData[[#This Row],[DayChange]]/E295</f>
        <v>1.1450848761385289E-2</v>
      </c>
      <c r="R294" s="7">
        <f>_xlfn.CEILING.MATH(ABS(NiftyData[[#This Row],[DayChange %]]), 0.01)</f>
        <v>0.02</v>
      </c>
    </row>
    <row r="295" spans="1:18" x14ac:dyDescent="0.2">
      <c r="A295" s="2">
        <v>43733</v>
      </c>
      <c r="B295" s="1">
        <v>11564.85</v>
      </c>
      <c r="C295" s="1">
        <v>11564.95</v>
      </c>
      <c r="D295" s="1">
        <v>11416.1</v>
      </c>
      <c r="E295" s="1">
        <v>11440.2</v>
      </c>
      <c r="F295" s="1">
        <v>629054640</v>
      </c>
      <c r="G295" s="1">
        <v>25266.240000000002</v>
      </c>
      <c r="H295" s="1" t="str">
        <f>TEXT(NiftyData[[#This Row],[Date]], "yyyy")</f>
        <v>2019</v>
      </c>
      <c r="I295" s="1" t="str">
        <f>TEXT(NiftyData[[#This Row],[Date]], "mmm")</f>
        <v>Sep</v>
      </c>
      <c r="J295" s="1" t="str">
        <f>TEXT(NiftyData[[#This Row],[Date]], "ddd")</f>
        <v>Wed</v>
      </c>
      <c r="K295" s="1" t="str">
        <f>TEXT(NiftyData[[#This Row],[Date]], "mmm-yyyy")</f>
        <v>Sep-2019</v>
      </c>
      <c r="L295" s="1" t="str">
        <f>IF(NiftyData[[#This Row],[Day]]="Thu", "Expiry", "")</f>
        <v/>
      </c>
      <c r="M295" s="1">
        <f>NiftyData[[#This Row],[Close]]-NiftyData[[#This Row],[Open]]</f>
        <v>-124.64999999999964</v>
      </c>
      <c r="N295" s="4">
        <f>NiftyData[[#This Row],[Intraday Change]]/NiftyData[[#This Row],[Open]]</f>
        <v>-1.0778349913747228E-2</v>
      </c>
      <c r="O295" s="4">
        <f>_xlfn.CEILING.MATH(ABS(NiftyData[[#This Row],[Intraday Change %]]), 0.01)</f>
        <v>0.02</v>
      </c>
      <c r="P295" s="6">
        <f>NiftyData[[#This Row],[Close]]-E296</f>
        <v>-148</v>
      </c>
      <c r="Q295" s="4">
        <f>NiftyData[[#This Row],[DayChange]]/E296</f>
        <v>-1.2771612502373103E-2</v>
      </c>
      <c r="R295" s="7">
        <f>_xlfn.CEILING.MATH(ABS(NiftyData[[#This Row],[DayChange %]]), 0.01)</f>
        <v>0.02</v>
      </c>
    </row>
    <row r="296" spans="1:18" x14ac:dyDescent="0.2">
      <c r="A296" s="2">
        <v>43732</v>
      </c>
      <c r="B296" s="1">
        <v>11590.7</v>
      </c>
      <c r="C296" s="1">
        <v>11655.05</v>
      </c>
      <c r="D296" s="1">
        <v>11539.2</v>
      </c>
      <c r="E296" s="1">
        <v>11588.2</v>
      </c>
      <c r="F296" s="1">
        <v>651722255</v>
      </c>
      <c r="G296" s="1">
        <v>26930.07</v>
      </c>
      <c r="H296" s="1" t="str">
        <f>TEXT(NiftyData[[#This Row],[Date]], "yyyy")</f>
        <v>2019</v>
      </c>
      <c r="I296" s="1" t="str">
        <f>TEXT(NiftyData[[#This Row],[Date]], "mmm")</f>
        <v>Sep</v>
      </c>
      <c r="J296" s="1" t="str">
        <f>TEXT(NiftyData[[#This Row],[Date]], "ddd")</f>
        <v>Tue</v>
      </c>
      <c r="K296" s="1" t="str">
        <f>TEXT(NiftyData[[#This Row],[Date]], "mmm-yyyy")</f>
        <v>Sep-2019</v>
      </c>
      <c r="L296" s="1" t="str">
        <f>IF(NiftyData[[#This Row],[Day]]="Thu", "Expiry", "")</f>
        <v/>
      </c>
      <c r="M296" s="1">
        <f>NiftyData[[#This Row],[Close]]-NiftyData[[#This Row],[Open]]</f>
        <v>-2.5</v>
      </c>
      <c r="N296" s="4">
        <f>NiftyData[[#This Row],[Intraday Change]]/NiftyData[[#This Row],[Open]]</f>
        <v>-2.156901653912188E-4</v>
      </c>
      <c r="O296" s="4">
        <f>_xlfn.CEILING.MATH(ABS(NiftyData[[#This Row],[Intraday Change %]]), 0.01)</f>
        <v>0.01</v>
      </c>
      <c r="P296" s="6">
        <f>NiftyData[[#This Row],[Close]]-E297</f>
        <v>-12</v>
      </c>
      <c r="Q296" s="4">
        <f>NiftyData[[#This Row],[DayChange]]/E297</f>
        <v>-1.0344649230185686E-3</v>
      </c>
      <c r="R296" s="7">
        <f>_xlfn.CEILING.MATH(ABS(NiftyData[[#This Row],[DayChange %]]), 0.01)</f>
        <v>0.01</v>
      </c>
    </row>
    <row r="297" spans="1:18" x14ac:dyDescent="0.2">
      <c r="A297" s="2">
        <v>43731</v>
      </c>
      <c r="B297" s="1">
        <v>11542.7</v>
      </c>
      <c r="C297" s="1">
        <v>11694.85</v>
      </c>
      <c r="D297" s="1">
        <v>11471.35</v>
      </c>
      <c r="E297" s="1">
        <v>11600.2</v>
      </c>
      <c r="F297" s="1">
        <v>882826741</v>
      </c>
      <c r="G297" s="1">
        <v>40005.01</v>
      </c>
      <c r="H297" s="1" t="str">
        <f>TEXT(NiftyData[[#This Row],[Date]], "yyyy")</f>
        <v>2019</v>
      </c>
      <c r="I297" s="1" t="str">
        <f>TEXT(NiftyData[[#This Row],[Date]], "mmm")</f>
        <v>Sep</v>
      </c>
      <c r="J297" s="1" t="str">
        <f>TEXT(NiftyData[[#This Row],[Date]], "ddd")</f>
        <v>Mon</v>
      </c>
      <c r="K297" s="1" t="str">
        <f>TEXT(NiftyData[[#This Row],[Date]], "mmm-yyyy")</f>
        <v>Sep-2019</v>
      </c>
      <c r="L297" s="1" t="str">
        <f>IF(NiftyData[[#This Row],[Day]]="Thu", "Expiry", "")</f>
        <v/>
      </c>
      <c r="M297" s="1">
        <f>NiftyData[[#This Row],[Close]]-NiftyData[[#This Row],[Open]]</f>
        <v>57.5</v>
      </c>
      <c r="N297" s="4">
        <f>NiftyData[[#This Row],[Intraday Change]]/NiftyData[[#This Row],[Open]]</f>
        <v>4.9815034610619698E-3</v>
      </c>
      <c r="O297" s="4">
        <f>_xlfn.CEILING.MATH(ABS(NiftyData[[#This Row],[Intraday Change %]]), 0.01)</f>
        <v>0.01</v>
      </c>
      <c r="P297" s="6">
        <f>NiftyData[[#This Row],[Close]]-E298</f>
        <v>326</v>
      </c>
      <c r="Q297" s="4">
        <f>NiftyData[[#This Row],[DayChange]]/E298</f>
        <v>2.8915577158468004E-2</v>
      </c>
      <c r="R297" s="7">
        <f>_xlfn.CEILING.MATH(ABS(NiftyData[[#This Row],[DayChange %]]), 0.01)</f>
        <v>0.03</v>
      </c>
    </row>
    <row r="298" spans="1:18" x14ac:dyDescent="0.2">
      <c r="A298" s="2">
        <v>43728</v>
      </c>
      <c r="B298" s="1">
        <v>10746.8</v>
      </c>
      <c r="C298" s="1">
        <v>11381.9</v>
      </c>
      <c r="D298" s="1">
        <v>10691</v>
      </c>
      <c r="E298" s="1">
        <v>11274.2</v>
      </c>
      <c r="F298" s="1">
        <v>1356767450</v>
      </c>
      <c r="G298" s="1">
        <v>54081.53</v>
      </c>
      <c r="H298" s="1" t="str">
        <f>TEXT(NiftyData[[#This Row],[Date]], "yyyy")</f>
        <v>2019</v>
      </c>
      <c r="I298" s="1" t="str">
        <f>TEXT(NiftyData[[#This Row],[Date]], "mmm")</f>
        <v>Sep</v>
      </c>
      <c r="J298" s="1" t="str">
        <f>TEXT(NiftyData[[#This Row],[Date]], "ddd")</f>
        <v>Fri</v>
      </c>
      <c r="K298" s="1" t="str">
        <f>TEXT(NiftyData[[#This Row],[Date]], "mmm-yyyy")</f>
        <v>Sep-2019</v>
      </c>
      <c r="L298" s="1" t="str">
        <f>IF(NiftyData[[#This Row],[Day]]="Thu", "Expiry", "")</f>
        <v/>
      </c>
      <c r="M298" s="1">
        <f>NiftyData[[#This Row],[Close]]-NiftyData[[#This Row],[Open]]</f>
        <v>527.40000000000146</v>
      </c>
      <c r="N298" s="4">
        <f>NiftyData[[#This Row],[Intraday Change]]/NiftyData[[#This Row],[Open]]</f>
        <v>4.9075073510254356E-2</v>
      </c>
      <c r="O298" s="4">
        <f>_xlfn.CEILING.MATH(ABS(NiftyData[[#This Row],[Intraday Change %]]), 0.01)</f>
        <v>0.05</v>
      </c>
      <c r="P298" s="6">
        <f>NiftyData[[#This Row],[Close]]-E299</f>
        <v>569.40000000000146</v>
      </c>
      <c r="Q298" s="4">
        <f>NiftyData[[#This Row],[DayChange]]/E299</f>
        <v>5.3191091846648372E-2</v>
      </c>
      <c r="R298" s="7">
        <f>_xlfn.CEILING.MATH(ABS(NiftyData[[#This Row],[DayChange %]]), 0.01)</f>
        <v>0.06</v>
      </c>
    </row>
    <row r="299" spans="1:18" x14ac:dyDescent="0.2">
      <c r="A299" s="2">
        <v>43727</v>
      </c>
      <c r="B299" s="1">
        <v>10845.2</v>
      </c>
      <c r="C299" s="1">
        <v>10845.2</v>
      </c>
      <c r="D299" s="1">
        <v>10670.25</v>
      </c>
      <c r="E299" s="1">
        <v>10704.8</v>
      </c>
      <c r="F299" s="1">
        <v>642599183</v>
      </c>
      <c r="G299" s="1">
        <v>16642.830000000002</v>
      </c>
      <c r="H299" s="1" t="str">
        <f>TEXT(NiftyData[[#This Row],[Date]], "yyyy")</f>
        <v>2019</v>
      </c>
      <c r="I299" s="1" t="str">
        <f>TEXT(NiftyData[[#This Row],[Date]], "mmm")</f>
        <v>Sep</v>
      </c>
      <c r="J299" s="1" t="str">
        <f>TEXT(NiftyData[[#This Row],[Date]], "ddd")</f>
        <v>Thu</v>
      </c>
      <c r="K299" s="1" t="str">
        <f>TEXT(NiftyData[[#This Row],[Date]], "mmm-yyyy")</f>
        <v>Sep-2019</v>
      </c>
      <c r="L299" s="1" t="str">
        <f>IF(NiftyData[[#This Row],[Day]]="Thu", "Expiry", "")</f>
        <v>Expiry</v>
      </c>
      <c r="M299" s="1">
        <f>NiftyData[[#This Row],[Close]]-NiftyData[[#This Row],[Open]]</f>
        <v>-140.40000000000146</v>
      </c>
      <c r="N299" s="4">
        <f>NiftyData[[#This Row],[Intraday Change]]/NiftyData[[#This Row],[Open]]</f>
        <v>-1.2945819348652072E-2</v>
      </c>
      <c r="O299" s="4">
        <f>_xlfn.CEILING.MATH(ABS(NiftyData[[#This Row],[Intraday Change %]]), 0.01)</f>
        <v>0.02</v>
      </c>
      <c r="P299" s="6">
        <f>NiftyData[[#This Row],[Close]]-E300</f>
        <v>-135.85000000000036</v>
      </c>
      <c r="Q299" s="4">
        <f>NiftyData[[#This Row],[DayChange]]/E300</f>
        <v>-1.2531536393112993E-2</v>
      </c>
      <c r="R299" s="7">
        <f>_xlfn.CEILING.MATH(ABS(NiftyData[[#This Row],[DayChange %]]), 0.01)</f>
        <v>0.02</v>
      </c>
    </row>
    <row r="300" spans="1:18" x14ac:dyDescent="0.2">
      <c r="A300" s="2">
        <v>43726</v>
      </c>
      <c r="B300" s="1">
        <v>10872.8</v>
      </c>
      <c r="C300" s="1">
        <v>10885.15</v>
      </c>
      <c r="D300" s="1">
        <v>10804.85</v>
      </c>
      <c r="E300" s="1">
        <v>10840.65</v>
      </c>
      <c r="F300" s="1">
        <v>519155072</v>
      </c>
      <c r="G300" s="1">
        <v>16784.43</v>
      </c>
      <c r="H300" s="1" t="str">
        <f>TEXT(NiftyData[[#This Row],[Date]], "yyyy")</f>
        <v>2019</v>
      </c>
      <c r="I300" s="1" t="str">
        <f>TEXT(NiftyData[[#This Row],[Date]], "mmm")</f>
        <v>Sep</v>
      </c>
      <c r="J300" s="1" t="str">
        <f>TEXT(NiftyData[[#This Row],[Date]], "ddd")</f>
        <v>Wed</v>
      </c>
      <c r="K300" s="1" t="str">
        <f>TEXT(NiftyData[[#This Row],[Date]], "mmm-yyyy")</f>
        <v>Sep-2019</v>
      </c>
      <c r="L300" s="1" t="str">
        <f>IF(NiftyData[[#This Row],[Day]]="Thu", "Expiry", "")</f>
        <v/>
      </c>
      <c r="M300" s="1">
        <f>NiftyData[[#This Row],[Close]]-NiftyData[[#This Row],[Open]]</f>
        <v>-32.149999999999636</v>
      </c>
      <c r="N300" s="4">
        <f>NiftyData[[#This Row],[Intraday Change]]/NiftyData[[#This Row],[Open]]</f>
        <v>-2.9569200206018358E-3</v>
      </c>
      <c r="O300" s="4">
        <f>_xlfn.CEILING.MATH(ABS(NiftyData[[#This Row],[Intraday Change %]]), 0.01)</f>
        <v>0.01</v>
      </c>
      <c r="P300" s="6">
        <f>NiftyData[[#This Row],[Close]]-E301</f>
        <v>23.049999999999272</v>
      </c>
      <c r="Q300" s="4">
        <f>NiftyData[[#This Row],[DayChange]]/E301</f>
        <v>2.13078686584818E-3</v>
      </c>
      <c r="R300" s="7">
        <f>_xlfn.CEILING.MATH(ABS(NiftyData[[#This Row],[DayChange %]]), 0.01)</f>
        <v>0.01</v>
      </c>
    </row>
    <row r="301" spans="1:18" x14ac:dyDescent="0.2">
      <c r="A301" s="2">
        <v>43725</v>
      </c>
      <c r="B301" s="1">
        <v>11000.1</v>
      </c>
      <c r="C301" s="1">
        <v>11000.1</v>
      </c>
      <c r="D301" s="1">
        <v>10796.5</v>
      </c>
      <c r="E301" s="1">
        <v>10817.6</v>
      </c>
      <c r="F301" s="1">
        <v>482013044</v>
      </c>
      <c r="G301" s="1">
        <v>17721.93</v>
      </c>
      <c r="H301" s="1" t="str">
        <f>TEXT(NiftyData[[#This Row],[Date]], "yyyy")</f>
        <v>2019</v>
      </c>
      <c r="I301" s="1" t="str">
        <f>TEXT(NiftyData[[#This Row],[Date]], "mmm")</f>
        <v>Sep</v>
      </c>
      <c r="J301" s="1" t="str">
        <f>TEXT(NiftyData[[#This Row],[Date]], "ddd")</f>
        <v>Tue</v>
      </c>
      <c r="K301" s="1" t="str">
        <f>TEXT(NiftyData[[#This Row],[Date]], "mmm-yyyy")</f>
        <v>Sep-2019</v>
      </c>
      <c r="L301" s="1" t="str">
        <f>IF(NiftyData[[#This Row],[Day]]="Thu", "Expiry", "")</f>
        <v/>
      </c>
      <c r="M301" s="1">
        <f>NiftyData[[#This Row],[Close]]-NiftyData[[#This Row],[Open]]</f>
        <v>-182.5</v>
      </c>
      <c r="N301" s="4">
        <f>NiftyData[[#This Row],[Intraday Change]]/NiftyData[[#This Row],[Open]]</f>
        <v>-1.6590758265833946E-2</v>
      </c>
      <c r="O301" s="4">
        <f>_xlfn.CEILING.MATH(ABS(NiftyData[[#This Row],[Intraday Change %]]), 0.01)</f>
        <v>0.02</v>
      </c>
      <c r="P301" s="6">
        <f>NiftyData[[#This Row],[Close]]-E302</f>
        <v>-185.89999999999964</v>
      </c>
      <c r="Q301" s="4">
        <f>NiftyData[[#This Row],[DayChange]]/E302</f>
        <v>-1.6894624437678887E-2</v>
      </c>
      <c r="R301" s="7">
        <f>_xlfn.CEILING.MATH(ABS(NiftyData[[#This Row],[DayChange %]]), 0.01)</f>
        <v>0.02</v>
      </c>
    </row>
    <row r="302" spans="1:18" x14ac:dyDescent="0.2">
      <c r="A302" s="2">
        <v>43724</v>
      </c>
      <c r="B302" s="1">
        <v>10994.85</v>
      </c>
      <c r="C302" s="1">
        <v>11052.7</v>
      </c>
      <c r="D302" s="1">
        <v>10968.2</v>
      </c>
      <c r="E302" s="1">
        <v>11003.5</v>
      </c>
      <c r="F302" s="1">
        <v>434449776</v>
      </c>
      <c r="G302" s="1">
        <v>15786.17</v>
      </c>
      <c r="H302" s="1" t="str">
        <f>TEXT(NiftyData[[#This Row],[Date]], "yyyy")</f>
        <v>2019</v>
      </c>
      <c r="I302" s="1" t="str">
        <f>TEXT(NiftyData[[#This Row],[Date]], "mmm")</f>
        <v>Sep</v>
      </c>
      <c r="J302" s="1" t="str">
        <f>TEXT(NiftyData[[#This Row],[Date]], "ddd")</f>
        <v>Mon</v>
      </c>
      <c r="K302" s="1" t="str">
        <f>TEXT(NiftyData[[#This Row],[Date]], "mmm-yyyy")</f>
        <v>Sep-2019</v>
      </c>
      <c r="L302" s="1" t="str">
        <f>IF(NiftyData[[#This Row],[Day]]="Thu", "Expiry", "")</f>
        <v/>
      </c>
      <c r="M302" s="1">
        <f>NiftyData[[#This Row],[Close]]-NiftyData[[#This Row],[Open]]</f>
        <v>8.6499999999996362</v>
      </c>
      <c r="N302" s="4">
        <f>NiftyData[[#This Row],[Intraday Change]]/NiftyData[[#This Row],[Open]]</f>
        <v>7.8673196996772456E-4</v>
      </c>
      <c r="O302" s="4">
        <f>_xlfn.CEILING.MATH(ABS(NiftyData[[#This Row],[Intraday Change %]]), 0.01)</f>
        <v>0.01</v>
      </c>
      <c r="P302" s="6">
        <f>NiftyData[[#This Row],[Close]]-E303</f>
        <v>-72.399999999999636</v>
      </c>
      <c r="Q302" s="4">
        <f>NiftyData[[#This Row],[DayChange]]/E303</f>
        <v>-6.5367148493575816E-3</v>
      </c>
      <c r="R302" s="7">
        <f>_xlfn.CEILING.MATH(ABS(NiftyData[[#This Row],[DayChange %]]), 0.01)</f>
        <v>0.01</v>
      </c>
    </row>
    <row r="303" spans="1:18" x14ac:dyDescent="0.2">
      <c r="A303" s="2">
        <v>43721</v>
      </c>
      <c r="B303" s="1">
        <v>10986.8</v>
      </c>
      <c r="C303" s="1">
        <v>11084.45</v>
      </c>
      <c r="D303" s="1">
        <v>10945.75</v>
      </c>
      <c r="E303" s="1">
        <v>11075.9</v>
      </c>
      <c r="F303" s="1">
        <v>624305151</v>
      </c>
      <c r="G303" s="1">
        <v>18012.759999999998</v>
      </c>
      <c r="H303" s="1" t="str">
        <f>TEXT(NiftyData[[#This Row],[Date]], "yyyy")</f>
        <v>2019</v>
      </c>
      <c r="I303" s="1" t="str">
        <f>TEXT(NiftyData[[#This Row],[Date]], "mmm")</f>
        <v>Sep</v>
      </c>
      <c r="J303" s="1" t="str">
        <f>TEXT(NiftyData[[#This Row],[Date]], "ddd")</f>
        <v>Fri</v>
      </c>
      <c r="K303" s="1" t="str">
        <f>TEXT(NiftyData[[#This Row],[Date]], "mmm-yyyy")</f>
        <v>Sep-2019</v>
      </c>
      <c r="L303" s="1" t="str">
        <f>IF(NiftyData[[#This Row],[Day]]="Thu", "Expiry", "")</f>
        <v/>
      </c>
      <c r="M303" s="1">
        <f>NiftyData[[#This Row],[Close]]-NiftyData[[#This Row],[Open]]</f>
        <v>89.100000000000364</v>
      </c>
      <c r="N303" s="4">
        <f>NiftyData[[#This Row],[Intraday Change]]/NiftyData[[#This Row],[Open]]</f>
        <v>8.1097316780136507E-3</v>
      </c>
      <c r="O303" s="4">
        <f>_xlfn.CEILING.MATH(ABS(NiftyData[[#This Row],[Intraday Change %]]), 0.01)</f>
        <v>0.01</v>
      </c>
      <c r="P303" s="6">
        <f>NiftyData[[#This Row],[Close]]-E304</f>
        <v>93.100000000000364</v>
      </c>
      <c r="Q303" s="4">
        <f>NiftyData[[#This Row],[DayChange]]/E304</f>
        <v>8.4768911388717234E-3</v>
      </c>
      <c r="R303" s="7">
        <f>_xlfn.CEILING.MATH(ABS(NiftyData[[#This Row],[DayChange %]]), 0.01)</f>
        <v>0.01</v>
      </c>
    </row>
    <row r="304" spans="1:18" x14ac:dyDescent="0.2">
      <c r="A304" s="2">
        <v>43720</v>
      </c>
      <c r="B304" s="1">
        <v>11058.3</v>
      </c>
      <c r="C304" s="1">
        <v>11081.75</v>
      </c>
      <c r="D304" s="1">
        <v>10964.95</v>
      </c>
      <c r="E304" s="1">
        <v>10982.8</v>
      </c>
      <c r="F304" s="1">
        <v>551436050</v>
      </c>
      <c r="G304" s="1">
        <v>17510.169999999998</v>
      </c>
      <c r="H304" s="1" t="str">
        <f>TEXT(NiftyData[[#This Row],[Date]], "yyyy")</f>
        <v>2019</v>
      </c>
      <c r="I304" s="1" t="str">
        <f>TEXT(NiftyData[[#This Row],[Date]], "mmm")</f>
        <v>Sep</v>
      </c>
      <c r="J304" s="1" t="str">
        <f>TEXT(NiftyData[[#This Row],[Date]], "ddd")</f>
        <v>Thu</v>
      </c>
      <c r="K304" s="1" t="str">
        <f>TEXT(NiftyData[[#This Row],[Date]], "mmm-yyyy")</f>
        <v>Sep-2019</v>
      </c>
      <c r="L304" s="1" t="str">
        <f>IF(NiftyData[[#This Row],[Day]]="Thu", "Expiry", "")</f>
        <v>Expiry</v>
      </c>
      <c r="M304" s="1">
        <f>NiftyData[[#This Row],[Close]]-NiftyData[[#This Row],[Open]]</f>
        <v>-75.5</v>
      </c>
      <c r="N304" s="4">
        <f>NiftyData[[#This Row],[Intraday Change]]/NiftyData[[#This Row],[Open]]</f>
        <v>-6.8274508740041422E-3</v>
      </c>
      <c r="O304" s="4">
        <f>_xlfn.CEILING.MATH(ABS(NiftyData[[#This Row],[Intraday Change %]]), 0.01)</f>
        <v>0.01</v>
      </c>
      <c r="P304" s="6">
        <f>NiftyData[[#This Row],[Close]]-E305</f>
        <v>-52.900000000001455</v>
      </c>
      <c r="Q304" s="4">
        <f>NiftyData[[#This Row],[DayChange]]/E305</f>
        <v>-4.7935337133123814E-3</v>
      </c>
      <c r="R304" s="7">
        <f>_xlfn.CEILING.MATH(ABS(NiftyData[[#This Row],[DayChange %]]), 0.01)</f>
        <v>0.01</v>
      </c>
    </row>
    <row r="305" spans="1:18" x14ac:dyDescent="0.2">
      <c r="A305" s="2">
        <v>43719</v>
      </c>
      <c r="B305" s="1">
        <v>11028.5</v>
      </c>
      <c r="C305" s="1">
        <v>11054.8</v>
      </c>
      <c r="D305" s="1">
        <v>11011.65</v>
      </c>
      <c r="E305" s="1">
        <v>11035.7</v>
      </c>
      <c r="F305" s="1">
        <v>687140326</v>
      </c>
      <c r="G305" s="1">
        <v>19550.59</v>
      </c>
      <c r="H305" s="1" t="str">
        <f>TEXT(NiftyData[[#This Row],[Date]], "yyyy")</f>
        <v>2019</v>
      </c>
      <c r="I305" s="1" t="str">
        <f>TEXT(NiftyData[[#This Row],[Date]], "mmm")</f>
        <v>Sep</v>
      </c>
      <c r="J305" s="1" t="str">
        <f>TEXT(NiftyData[[#This Row],[Date]], "ddd")</f>
        <v>Wed</v>
      </c>
      <c r="K305" s="1" t="str">
        <f>TEXT(NiftyData[[#This Row],[Date]], "mmm-yyyy")</f>
        <v>Sep-2019</v>
      </c>
      <c r="L305" s="1" t="str">
        <f>IF(NiftyData[[#This Row],[Day]]="Thu", "Expiry", "")</f>
        <v/>
      </c>
      <c r="M305" s="1">
        <f>NiftyData[[#This Row],[Close]]-NiftyData[[#This Row],[Open]]</f>
        <v>7.2000000000007276</v>
      </c>
      <c r="N305" s="4">
        <f>NiftyData[[#This Row],[Intraday Change]]/NiftyData[[#This Row],[Open]]</f>
        <v>6.5285396926152489E-4</v>
      </c>
      <c r="O305" s="4">
        <f>_xlfn.CEILING.MATH(ABS(NiftyData[[#This Row],[Intraday Change %]]), 0.01)</f>
        <v>0.01</v>
      </c>
      <c r="P305" s="6">
        <f>NiftyData[[#This Row],[Close]]-E306</f>
        <v>32.650000000001455</v>
      </c>
      <c r="Q305" s="4">
        <f>NiftyData[[#This Row],[DayChange]]/E306</f>
        <v>2.9673590504452362E-3</v>
      </c>
      <c r="R305" s="7">
        <f>_xlfn.CEILING.MATH(ABS(NiftyData[[#This Row],[DayChange %]]), 0.01)</f>
        <v>0.01</v>
      </c>
    </row>
    <row r="306" spans="1:18" x14ac:dyDescent="0.2">
      <c r="A306" s="2">
        <v>43717</v>
      </c>
      <c r="B306" s="1">
        <v>10936.7</v>
      </c>
      <c r="C306" s="1">
        <v>11028.85</v>
      </c>
      <c r="D306" s="1">
        <v>10889.8</v>
      </c>
      <c r="E306" s="1">
        <v>11003.05</v>
      </c>
      <c r="F306" s="1">
        <v>412471067</v>
      </c>
      <c r="G306" s="1">
        <v>14762.07</v>
      </c>
      <c r="H306" s="1" t="str">
        <f>TEXT(NiftyData[[#This Row],[Date]], "yyyy")</f>
        <v>2019</v>
      </c>
      <c r="I306" s="1" t="str">
        <f>TEXT(NiftyData[[#This Row],[Date]], "mmm")</f>
        <v>Sep</v>
      </c>
      <c r="J306" s="1" t="str">
        <f>TEXT(NiftyData[[#This Row],[Date]], "ddd")</f>
        <v>Mon</v>
      </c>
      <c r="K306" s="1" t="str">
        <f>TEXT(NiftyData[[#This Row],[Date]], "mmm-yyyy")</f>
        <v>Sep-2019</v>
      </c>
      <c r="L306" s="1" t="str">
        <f>IF(NiftyData[[#This Row],[Day]]="Thu", "Expiry", "")</f>
        <v/>
      </c>
      <c r="M306" s="1">
        <f>NiftyData[[#This Row],[Close]]-NiftyData[[#This Row],[Open]]</f>
        <v>66.349999999998545</v>
      </c>
      <c r="N306" s="4">
        <f>NiftyData[[#This Row],[Intraday Change]]/NiftyData[[#This Row],[Open]]</f>
        <v>6.0667294522112284E-3</v>
      </c>
      <c r="O306" s="4">
        <f>_xlfn.CEILING.MATH(ABS(NiftyData[[#This Row],[Intraday Change %]]), 0.01)</f>
        <v>0.01</v>
      </c>
      <c r="P306" s="6">
        <f>NiftyData[[#This Row],[Close]]-E307</f>
        <v>56.849999999998545</v>
      </c>
      <c r="Q306" s="4">
        <f>NiftyData[[#This Row],[DayChange]]/E307</f>
        <v>5.1935831612795798E-3</v>
      </c>
      <c r="R306" s="7">
        <f>_xlfn.CEILING.MATH(ABS(NiftyData[[#This Row],[DayChange %]]), 0.01)</f>
        <v>0.01</v>
      </c>
    </row>
    <row r="307" spans="1:18" x14ac:dyDescent="0.2">
      <c r="A307" s="2">
        <v>43714</v>
      </c>
      <c r="B307" s="1">
        <v>10883.8</v>
      </c>
      <c r="C307" s="1">
        <v>10957.05</v>
      </c>
      <c r="D307" s="1">
        <v>10867.45</v>
      </c>
      <c r="E307" s="1">
        <v>10946.2</v>
      </c>
      <c r="F307" s="1">
        <v>497214445</v>
      </c>
      <c r="G307" s="1">
        <v>18167.78</v>
      </c>
      <c r="H307" s="1" t="str">
        <f>TEXT(NiftyData[[#This Row],[Date]], "yyyy")</f>
        <v>2019</v>
      </c>
      <c r="I307" s="1" t="str">
        <f>TEXT(NiftyData[[#This Row],[Date]], "mmm")</f>
        <v>Sep</v>
      </c>
      <c r="J307" s="1" t="str">
        <f>TEXT(NiftyData[[#This Row],[Date]], "ddd")</f>
        <v>Fri</v>
      </c>
      <c r="K307" s="1" t="str">
        <f>TEXT(NiftyData[[#This Row],[Date]], "mmm-yyyy")</f>
        <v>Sep-2019</v>
      </c>
      <c r="L307" s="1" t="str">
        <f>IF(NiftyData[[#This Row],[Day]]="Thu", "Expiry", "")</f>
        <v/>
      </c>
      <c r="M307" s="1">
        <f>NiftyData[[#This Row],[Close]]-NiftyData[[#This Row],[Open]]</f>
        <v>62.400000000001455</v>
      </c>
      <c r="N307" s="4">
        <f>NiftyData[[#This Row],[Intraday Change]]/NiftyData[[#This Row],[Open]]</f>
        <v>5.7332916812144162E-3</v>
      </c>
      <c r="O307" s="4">
        <f>_xlfn.CEILING.MATH(ABS(NiftyData[[#This Row],[Intraday Change %]]), 0.01)</f>
        <v>0.01</v>
      </c>
      <c r="P307" s="6">
        <f>NiftyData[[#This Row],[Close]]-E308</f>
        <v>98.300000000001091</v>
      </c>
      <c r="Q307" s="4">
        <f>NiftyData[[#This Row],[DayChange]]/E308</f>
        <v>9.06166170410873E-3</v>
      </c>
      <c r="R307" s="7">
        <f>_xlfn.CEILING.MATH(ABS(NiftyData[[#This Row],[DayChange %]]), 0.01)</f>
        <v>0.01</v>
      </c>
    </row>
    <row r="308" spans="1:18" x14ac:dyDescent="0.2">
      <c r="A308" s="2">
        <v>43713</v>
      </c>
      <c r="B308" s="1">
        <v>10860.95</v>
      </c>
      <c r="C308" s="1">
        <v>10920.1</v>
      </c>
      <c r="D308" s="1">
        <v>10816</v>
      </c>
      <c r="E308" s="1">
        <v>10847.9</v>
      </c>
      <c r="F308" s="1">
        <v>595699267</v>
      </c>
      <c r="G308" s="1">
        <v>18279.88</v>
      </c>
      <c r="H308" s="1" t="str">
        <f>TEXT(NiftyData[[#This Row],[Date]], "yyyy")</f>
        <v>2019</v>
      </c>
      <c r="I308" s="1" t="str">
        <f>TEXT(NiftyData[[#This Row],[Date]], "mmm")</f>
        <v>Sep</v>
      </c>
      <c r="J308" s="1" t="str">
        <f>TEXT(NiftyData[[#This Row],[Date]], "ddd")</f>
        <v>Thu</v>
      </c>
      <c r="K308" s="1" t="str">
        <f>TEXT(NiftyData[[#This Row],[Date]], "mmm-yyyy")</f>
        <v>Sep-2019</v>
      </c>
      <c r="L308" s="1" t="str">
        <f>IF(NiftyData[[#This Row],[Day]]="Thu", "Expiry", "")</f>
        <v>Expiry</v>
      </c>
      <c r="M308" s="1">
        <f>NiftyData[[#This Row],[Close]]-NiftyData[[#This Row],[Open]]</f>
        <v>-13.050000000001091</v>
      </c>
      <c r="N308" s="4">
        <f>NiftyData[[#This Row],[Intraday Change]]/NiftyData[[#This Row],[Open]]</f>
        <v>-1.2015523503930219E-3</v>
      </c>
      <c r="O308" s="4">
        <f>_xlfn.CEILING.MATH(ABS(NiftyData[[#This Row],[Intraday Change %]]), 0.01)</f>
        <v>0.01</v>
      </c>
      <c r="P308" s="6">
        <f>NiftyData[[#This Row],[Close]]-E309</f>
        <v>3.25</v>
      </c>
      <c r="Q308" s="4">
        <f>NiftyData[[#This Row],[DayChange]]/E309</f>
        <v>2.9968694240939083E-4</v>
      </c>
      <c r="R308" s="7">
        <f>_xlfn.CEILING.MATH(ABS(NiftyData[[#This Row],[DayChange %]]), 0.01)</f>
        <v>0.01</v>
      </c>
    </row>
    <row r="309" spans="1:18" x14ac:dyDescent="0.2">
      <c r="A309" s="2">
        <v>43712</v>
      </c>
      <c r="B309" s="1">
        <v>10790.4</v>
      </c>
      <c r="C309" s="1">
        <v>10858.75</v>
      </c>
      <c r="D309" s="1">
        <v>10746.35</v>
      </c>
      <c r="E309" s="1">
        <v>10844.65</v>
      </c>
      <c r="F309" s="1">
        <v>508784352</v>
      </c>
      <c r="G309" s="1">
        <v>19195.099999999999</v>
      </c>
      <c r="H309" s="1" t="str">
        <f>TEXT(NiftyData[[#This Row],[Date]], "yyyy")</f>
        <v>2019</v>
      </c>
      <c r="I309" s="1" t="str">
        <f>TEXT(NiftyData[[#This Row],[Date]], "mmm")</f>
        <v>Sep</v>
      </c>
      <c r="J309" s="1" t="str">
        <f>TEXT(NiftyData[[#This Row],[Date]], "ddd")</f>
        <v>Wed</v>
      </c>
      <c r="K309" s="1" t="str">
        <f>TEXT(NiftyData[[#This Row],[Date]], "mmm-yyyy")</f>
        <v>Sep-2019</v>
      </c>
      <c r="L309" s="1" t="str">
        <f>IF(NiftyData[[#This Row],[Day]]="Thu", "Expiry", "")</f>
        <v/>
      </c>
      <c r="M309" s="1">
        <f>NiftyData[[#This Row],[Close]]-NiftyData[[#This Row],[Open]]</f>
        <v>54.25</v>
      </c>
      <c r="N309" s="4">
        <f>NiftyData[[#This Row],[Intraday Change]]/NiftyData[[#This Row],[Open]]</f>
        <v>5.0276171411625147E-3</v>
      </c>
      <c r="O309" s="4">
        <f>_xlfn.CEILING.MATH(ABS(NiftyData[[#This Row],[Intraday Change %]]), 0.01)</f>
        <v>0.01</v>
      </c>
      <c r="P309" s="6">
        <f>NiftyData[[#This Row],[Close]]-E310</f>
        <v>46.75</v>
      </c>
      <c r="Q309" s="4">
        <f>NiftyData[[#This Row],[DayChange]]/E310</f>
        <v>4.329545559784773E-3</v>
      </c>
      <c r="R309" s="7">
        <f>_xlfn.CEILING.MATH(ABS(NiftyData[[#This Row],[DayChange %]]), 0.01)</f>
        <v>0.01</v>
      </c>
    </row>
    <row r="310" spans="1:18" x14ac:dyDescent="0.2">
      <c r="A310" s="2">
        <v>43711</v>
      </c>
      <c r="B310" s="1">
        <v>10960.95</v>
      </c>
      <c r="C310" s="1">
        <v>10967.5</v>
      </c>
      <c r="D310" s="1">
        <v>10772.7</v>
      </c>
      <c r="E310" s="1">
        <v>10797.9</v>
      </c>
      <c r="F310" s="1">
        <v>483038985</v>
      </c>
      <c r="G310" s="1">
        <v>16595.599999999999</v>
      </c>
      <c r="H310" s="1" t="str">
        <f>TEXT(NiftyData[[#This Row],[Date]], "yyyy")</f>
        <v>2019</v>
      </c>
      <c r="I310" s="1" t="str">
        <f>TEXT(NiftyData[[#This Row],[Date]], "mmm")</f>
        <v>Sep</v>
      </c>
      <c r="J310" s="1" t="str">
        <f>TEXT(NiftyData[[#This Row],[Date]], "ddd")</f>
        <v>Tue</v>
      </c>
      <c r="K310" s="1" t="str">
        <f>TEXT(NiftyData[[#This Row],[Date]], "mmm-yyyy")</f>
        <v>Sep-2019</v>
      </c>
      <c r="L310" s="1" t="str">
        <f>IF(NiftyData[[#This Row],[Day]]="Thu", "Expiry", "")</f>
        <v/>
      </c>
      <c r="M310" s="1">
        <f>NiftyData[[#This Row],[Close]]-NiftyData[[#This Row],[Open]]</f>
        <v>-163.05000000000109</v>
      </c>
      <c r="N310" s="4">
        <f>NiftyData[[#This Row],[Intraday Change]]/NiftyData[[#This Row],[Open]]</f>
        <v>-1.4875535423480728E-2</v>
      </c>
      <c r="O310" s="4">
        <f>_xlfn.CEILING.MATH(ABS(NiftyData[[#This Row],[Intraday Change %]]), 0.01)</f>
        <v>0.02</v>
      </c>
      <c r="P310" s="6">
        <f>NiftyData[[#This Row],[Close]]-E311</f>
        <v>-225.35000000000036</v>
      </c>
      <c r="Q310" s="4">
        <f>NiftyData[[#This Row],[DayChange]]/E311</f>
        <v>-2.044315424216999E-2</v>
      </c>
      <c r="R310" s="7">
        <f>_xlfn.CEILING.MATH(ABS(NiftyData[[#This Row],[DayChange %]]), 0.01)</f>
        <v>0.03</v>
      </c>
    </row>
    <row r="311" spans="1:18" x14ac:dyDescent="0.2">
      <c r="A311" s="2">
        <v>43707</v>
      </c>
      <c r="B311" s="1">
        <v>10987.8</v>
      </c>
      <c r="C311" s="1">
        <v>11042.6</v>
      </c>
      <c r="D311" s="1">
        <v>10874.8</v>
      </c>
      <c r="E311" s="1">
        <v>11023.25</v>
      </c>
      <c r="F311" s="1">
        <v>628154431</v>
      </c>
      <c r="G311" s="1">
        <v>21057.31</v>
      </c>
      <c r="H311" s="1" t="str">
        <f>TEXT(NiftyData[[#This Row],[Date]], "yyyy")</f>
        <v>2019</v>
      </c>
      <c r="I311" s="1" t="str">
        <f>TEXT(NiftyData[[#This Row],[Date]], "mmm")</f>
        <v>Aug</v>
      </c>
      <c r="J311" s="1" t="str">
        <f>TEXT(NiftyData[[#This Row],[Date]], "ddd")</f>
        <v>Fri</v>
      </c>
      <c r="K311" s="1" t="str">
        <f>TEXT(NiftyData[[#This Row],[Date]], "mmm-yyyy")</f>
        <v>Aug-2019</v>
      </c>
      <c r="L311" s="1" t="str">
        <f>IF(NiftyData[[#This Row],[Day]]="Thu", "Expiry", "")</f>
        <v/>
      </c>
      <c r="M311" s="1">
        <f>NiftyData[[#This Row],[Close]]-NiftyData[[#This Row],[Open]]</f>
        <v>35.450000000000728</v>
      </c>
      <c r="N311" s="4">
        <f>NiftyData[[#This Row],[Intraday Change]]/NiftyData[[#This Row],[Open]]</f>
        <v>3.2263055388704501E-3</v>
      </c>
      <c r="O311" s="4">
        <f>_xlfn.CEILING.MATH(ABS(NiftyData[[#This Row],[Intraday Change %]]), 0.01)</f>
        <v>0.01</v>
      </c>
      <c r="P311" s="6">
        <f>NiftyData[[#This Row],[Close]]-E312</f>
        <v>74.950000000000728</v>
      </c>
      <c r="Q311" s="4">
        <f>NiftyData[[#This Row],[DayChange]]/E312</f>
        <v>6.8458116785254999E-3</v>
      </c>
      <c r="R311" s="7">
        <f>_xlfn.CEILING.MATH(ABS(NiftyData[[#This Row],[DayChange %]]), 0.01)</f>
        <v>0.01</v>
      </c>
    </row>
    <row r="312" spans="1:18" x14ac:dyDescent="0.2">
      <c r="A312" s="2">
        <v>43706</v>
      </c>
      <c r="B312" s="1">
        <v>10996.05</v>
      </c>
      <c r="C312" s="1">
        <v>11021.1</v>
      </c>
      <c r="D312" s="1">
        <v>10922.4</v>
      </c>
      <c r="E312" s="1">
        <v>10948.3</v>
      </c>
      <c r="F312" s="1">
        <v>649876160</v>
      </c>
      <c r="G312" s="1">
        <v>20127.77</v>
      </c>
      <c r="H312" s="1" t="str">
        <f>TEXT(NiftyData[[#This Row],[Date]], "yyyy")</f>
        <v>2019</v>
      </c>
      <c r="I312" s="1" t="str">
        <f>TEXT(NiftyData[[#This Row],[Date]], "mmm")</f>
        <v>Aug</v>
      </c>
      <c r="J312" s="1" t="str">
        <f>TEXT(NiftyData[[#This Row],[Date]], "ddd")</f>
        <v>Thu</v>
      </c>
      <c r="K312" s="1" t="str">
        <f>TEXT(NiftyData[[#This Row],[Date]], "mmm-yyyy")</f>
        <v>Aug-2019</v>
      </c>
      <c r="L312" s="1" t="str">
        <f>IF(NiftyData[[#This Row],[Day]]="Thu", "Expiry", "")</f>
        <v>Expiry</v>
      </c>
      <c r="M312" s="1">
        <f>NiftyData[[#This Row],[Close]]-NiftyData[[#This Row],[Open]]</f>
        <v>-47.75</v>
      </c>
      <c r="N312" s="4">
        <f>NiftyData[[#This Row],[Intraday Change]]/NiftyData[[#This Row],[Open]]</f>
        <v>-4.3424684318459812E-3</v>
      </c>
      <c r="O312" s="4">
        <f>_xlfn.CEILING.MATH(ABS(NiftyData[[#This Row],[Intraday Change %]]), 0.01)</f>
        <v>0.01</v>
      </c>
      <c r="P312" s="6">
        <f>NiftyData[[#This Row],[Close]]-E313</f>
        <v>-97.800000000001091</v>
      </c>
      <c r="Q312" s="4">
        <f>NiftyData[[#This Row],[DayChange]]/E313</f>
        <v>-8.8538036048923224E-3</v>
      </c>
      <c r="R312" s="7">
        <f>_xlfn.CEILING.MATH(ABS(NiftyData[[#This Row],[DayChange %]]), 0.01)</f>
        <v>0.01</v>
      </c>
    </row>
    <row r="313" spans="1:18" x14ac:dyDescent="0.2">
      <c r="A313" s="2">
        <v>43705</v>
      </c>
      <c r="B313" s="1">
        <v>11101.3</v>
      </c>
      <c r="C313" s="1">
        <v>11129.65</v>
      </c>
      <c r="D313" s="1">
        <v>10987.65</v>
      </c>
      <c r="E313" s="1">
        <v>11046.1</v>
      </c>
      <c r="F313" s="1">
        <v>549954696</v>
      </c>
      <c r="G313" s="1">
        <v>16739.43</v>
      </c>
      <c r="H313" s="1" t="str">
        <f>TEXT(NiftyData[[#This Row],[Date]], "yyyy")</f>
        <v>2019</v>
      </c>
      <c r="I313" s="1" t="str">
        <f>TEXT(NiftyData[[#This Row],[Date]], "mmm")</f>
        <v>Aug</v>
      </c>
      <c r="J313" s="1" t="str">
        <f>TEXT(NiftyData[[#This Row],[Date]], "ddd")</f>
        <v>Wed</v>
      </c>
      <c r="K313" s="1" t="str">
        <f>TEXT(NiftyData[[#This Row],[Date]], "mmm-yyyy")</f>
        <v>Aug-2019</v>
      </c>
      <c r="L313" s="1" t="str">
        <f>IF(NiftyData[[#This Row],[Day]]="Thu", "Expiry", "")</f>
        <v/>
      </c>
      <c r="M313" s="1">
        <f>NiftyData[[#This Row],[Close]]-NiftyData[[#This Row],[Open]]</f>
        <v>-55.199999999998909</v>
      </c>
      <c r="N313" s="4">
        <f>NiftyData[[#This Row],[Intraday Change]]/NiftyData[[#This Row],[Open]]</f>
        <v>-4.9723906209181729E-3</v>
      </c>
      <c r="O313" s="4">
        <f>_xlfn.CEILING.MATH(ABS(NiftyData[[#This Row],[Intraday Change %]]), 0.01)</f>
        <v>0.01</v>
      </c>
      <c r="P313" s="6">
        <f>NiftyData[[#This Row],[Close]]-E314</f>
        <v>-59.25</v>
      </c>
      <c r="Q313" s="4">
        <f>NiftyData[[#This Row],[DayChange]]/E314</f>
        <v>-5.3352663355950057E-3</v>
      </c>
      <c r="R313" s="7">
        <f>_xlfn.CEILING.MATH(ABS(NiftyData[[#This Row],[DayChange %]]), 0.01)</f>
        <v>0.01</v>
      </c>
    </row>
    <row r="314" spans="1:18" x14ac:dyDescent="0.2">
      <c r="A314" s="2">
        <v>43704</v>
      </c>
      <c r="B314" s="1">
        <v>11106.55</v>
      </c>
      <c r="C314" s="1">
        <v>11141.75</v>
      </c>
      <c r="D314" s="1">
        <v>11049.5</v>
      </c>
      <c r="E314" s="1">
        <v>11105.35</v>
      </c>
      <c r="F314" s="1">
        <v>685551267</v>
      </c>
      <c r="G314" s="1">
        <v>27413.16</v>
      </c>
      <c r="H314" s="1" t="str">
        <f>TEXT(NiftyData[[#This Row],[Date]], "yyyy")</f>
        <v>2019</v>
      </c>
      <c r="I314" s="1" t="str">
        <f>TEXT(NiftyData[[#This Row],[Date]], "mmm")</f>
        <v>Aug</v>
      </c>
      <c r="J314" s="1" t="str">
        <f>TEXT(NiftyData[[#This Row],[Date]], "ddd")</f>
        <v>Tue</v>
      </c>
      <c r="K314" s="1" t="str">
        <f>TEXT(NiftyData[[#This Row],[Date]], "mmm-yyyy")</f>
        <v>Aug-2019</v>
      </c>
      <c r="L314" s="1" t="str">
        <f>IF(NiftyData[[#This Row],[Day]]="Thu", "Expiry", "")</f>
        <v/>
      </c>
      <c r="M314" s="1">
        <f>NiftyData[[#This Row],[Close]]-NiftyData[[#This Row],[Open]]</f>
        <v>-1.1999999999989086</v>
      </c>
      <c r="N314" s="4">
        <f>NiftyData[[#This Row],[Intraday Change]]/NiftyData[[#This Row],[Open]]</f>
        <v>-1.0804435220648254E-4</v>
      </c>
      <c r="O314" s="4">
        <f>_xlfn.CEILING.MATH(ABS(NiftyData[[#This Row],[Intraday Change %]]), 0.01)</f>
        <v>0.01</v>
      </c>
      <c r="P314" s="6">
        <f>NiftyData[[#This Row],[Close]]-E315</f>
        <v>47.5</v>
      </c>
      <c r="Q314" s="4">
        <f>NiftyData[[#This Row],[DayChange]]/E315</f>
        <v>4.2955909150512979E-3</v>
      </c>
      <c r="R314" s="7">
        <f>_xlfn.CEILING.MATH(ABS(NiftyData[[#This Row],[DayChange %]]), 0.01)</f>
        <v>0.01</v>
      </c>
    </row>
    <row r="315" spans="1:18" x14ac:dyDescent="0.2">
      <c r="A315" s="2">
        <v>43703</v>
      </c>
      <c r="B315" s="1">
        <v>11000.3</v>
      </c>
      <c r="C315" s="1">
        <v>11070.3</v>
      </c>
      <c r="D315" s="1">
        <v>10756.55</v>
      </c>
      <c r="E315" s="1">
        <v>11057.85</v>
      </c>
      <c r="F315" s="1">
        <v>684141923</v>
      </c>
      <c r="G315" s="1">
        <v>22375.99</v>
      </c>
      <c r="H315" s="1" t="str">
        <f>TEXT(NiftyData[[#This Row],[Date]], "yyyy")</f>
        <v>2019</v>
      </c>
      <c r="I315" s="1" t="str">
        <f>TEXT(NiftyData[[#This Row],[Date]], "mmm")</f>
        <v>Aug</v>
      </c>
      <c r="J315" s="1" t="str">
        <f>TEXT(NiftyData[[#This Row],[Date]], "ddd")</f>
        <v>Mon</v>
      </c>
      <c r="K315" s="1" t="str">
        <f>TEXT(NiftyData[[#This Row],[Date]], "mmm-yyyy")</f>
        <v>Aug-2019</v>
      </c>
      <c r="L315" s="1" t="str">
        <f>IF(NiftyData[[#This Row],[Day]]="Thu", "Expiry", "")</f>
        <v/>
      </c>
      <c r="M315" s="1">
        <f>NiftyData[[#This Row],[Close]]-NiftyData[[#This Row],[Open]]</f>
        <v>57.550000000001091</v>
      </c>
      <c r="N315" s="4">
        <f>NiftyData[[#This Row],[Intraday Change]]/NiftyData[[#This Row],[Open]]</f>
        <v>5.2316754997591974E-3</v>
      </c>
      <c r="O315" s="4">
        <f>_xlfn.CEILING.MATH(ABS(NiftyData[[#This Row],[Intraday Change %]]), 0.01)</f>
        <v>0.01</v>
      </c>
      <c r="P315" s="6">
        <f>NiftyData[[#This Row],[Close]]-E316</f>
        <v>228.5</v>
      </c>
      <c r="Q315" s="4">
        <f>NiftyData[[#This Row],[DayChange]]/E316</f>
        <v>2.110006602427662E-2</v>
      </c>
      <c r="R315" s="7">
        <f>_xlfn.CEILING.MATH(ABS(NiftyData[[#This Row],[DayChange %]]), 0.01)</f>
        <v>0.03</v>
      </c>
    </row>
    <row r="316" spans="1:18" x14ac:dyDescent="0.2">
      <c r="A316" s="2">
        <v>43700</v>
      </c>
      <c r="B316" s="1">
        <v>10699.6</v>
      </c>
      <c r="C316" s="1">
        <v>10862.55</v>
      </c>
      <c r="D316" s="1">
        <v>10637.15</v>
      </c>
      <c r="E316" s="1">
        <v>10829.35</v>
      </c>
      <c r="F316" s="1">
        <v>667079625</v>
      </c>
      <c r="G316" s="1">
        <v>20983.75</v>
      </c>
      <c r="H316" s="1" t="str">
        <f>TEXT(NiftyData[[#This Row],[Date]], "yyyy")</f>
        <v>2019</v>
      </c>
      <c r="I316" s="1" t="str">
        <f>TEXT(NiftyData[[#This Row],[Date]], "mmm")</f>
        <v>Aug</v>
      </c>
      <c r="J316" s="1" t="str">
        <f>TEXT(NiftyData[[#This Row],[Date]], "ddd")</f>
        <v>Fri</v>
      </c>
      <c r="K316" s="1" t="str">
        <f>TEXT(NiftyData[[#This Row],[Date]], "mmm-yyyy")</f>
        <v>Aug-2019</v>
      </c>
      <c r="L316" s="1" t="str">
        <f>IF(NiftyData[[#This Row],[Day]]="Thu", "Expiry", "")</f>
        <v/>
      </c>
      <c r="M316" s="1">
        <f>NiftyData[[#This Row],[Close]]-NiftyData[[#This Row],[Open]]</f>
        <v>129.75</v>
      </c>
      <c r="N316" s="4">
        <f>NiftyData[[#This Row],[Intraday Change]]/NiftyData[[#This Row],[Open]]</f>
        <v>1.2126621555946016E-2</v>
      </c>
      <c r="O316" s="4">
        <f>_xlfn.CEILING.MATH(ABS(NiftyData[[#This Row],[Intraday Change %]]), 0.01)</f>
        <v>0.02</v>
      </c>
      <c r="P316" s="6">
        <f>NiftyData[[#This Row],[Close]]-E317</f>
        <v>88</v>
      </c>
      <c r="Q316" s="4">
        <f>NiftyData[[#This Row],[DayChange]]/E317</f>
        <v>8.1926387279066416E-3</v>
      </c>
      <c r="R316" s="7">
        <f>_xlfn.CEILING.MATH(ABS(NiftyData[[#This Row],[DayChange %]]), 0.01)</f>
        <v>0.01</v>
      </c>
    </row>
    <row r="317" spans="1:18" x14ac:dyDescent="0.2">
      <c r="A317" s="2">
        <v>43699</v>
      </c>
      <c r="B317" s="1">
        <v>10905.3</v>
      </c>
      <c r="C317" s="1">
        <v>10908.25</v>
      </c>
      <c r="D317" s="1">
        <v>10718.3</v>
      </c>
      <c r="E317" s="1">
        <v>10741.35</v>
      </c>
      <c r="F317" s="1">
        <v>668193449</v>
      </c>
      <c r="G317" s="1">
        <v>18764.38</v>
      </c>
      <c r="H317" s="1" t="str">
        <f>TEXT(NiftyData[[#This Row],[Date]], "yyyy")</f>
        <v>2019</v>
      </c>
      <c r="I317" s="1" t="str">
        <f>TEXT(NiftyData[[#This Row],[Date]], "mmm")</f>
        <v>Aug</v>
      </c>
      <c r="J317" s="1" t="str">
        <f>TEXT(NiftyData[[#This Row],[Date]], "ddd")</f>
        <v>Thu</v>
      </c>
      <c r="K317" s="1" t="str">
        <f>TEXT(NiftyData[[#This Row],[Date]], "mmm-yyyy")</f>
        <v>Aug-2019</v>
      </c>
      <c r="L317" s="1" t="str">
        <f>IF(NiftyData[[#This Row],[Day]]="Thu", "Expiry", "")</f>
        <v>Expiry</v>
      </c>
      <c r="M317" s="1">
        <f>NiftyData[[#This Row],[Close]]-NiftyData[[#This Row],[Open]]</f>
        <v>-163.94999999999891</v>
      </c>
      <c r="N317" s="4">
        <f>NiftyData[[#This Row],[Intraday Change]]/NiftyData[[#This Row],[Open]]</f>
        <v>-1.5033974306071261E-2</v>
      </c>
      <c r="O317" s="4">
        <f>_xlfn.CEILING.MATH(ABS(NiftyData[[#This Row],[Intraday Change %]]), 0.01)</f>
        <v>0.02</v>
      </c>
      <c r="P317" s="6">
        <f>NiftyData[[#This Row],[Close]]-E318</f>
        <v>-177.35000000000036</v>
      </c>
      <c r="Q317" s="4">
        <f>NiftyData[[#This Row],[DayChange]]/E318</f>
        <v>-1.6242776154670461E-2</v>
      </c>
      <c r="R317" s="7">
        <f>_xlfn.CEILING.MATH(ABS(NiftyData[[#This Row],[DayChange %]]), 0.01)</f>
        <v>0.02</v>
      </c>
    </row>
    <row r="318" spans="1:18" x14ac:dyDescent="0.2">
      <c r="A318" s="2">
        <v>43698</v>
      </c>
      <c r="B318" s="1">
        <v>11018.15</v>
      </c>
      <c r="C318" s="1">
        <v>11034.2</v>
      </c>
      <c r="D318" s="1">
        <v>10906.65</v>
      </c>
      <c r="E318" s="1">
        <v>10918.7</v>
      </c>
      <c r="F318" s="1">
        <v>557867906</v>
      </c>
      <c r="G318" s="1">
        <v>16747.990000000002</v>
      </c>
      <c r="H318" s="1" t="str">
        <f>TEXT(NiftyData[[#This Row],[Date]], "yyyy")</f>
        <v>2019</v>
      </c>
      <c r="I318" s="1" t="str">
        <f>TEXT(NiftyData[[#This Row],[Date]], "mmm")</f>
        <v>Aug</v>
      </c>
      <c r="J318" s="1" t="str">
        <f>TEXT(NiftyData[[#This Row],[Date]], "ddd")</f>
        <v>Wed</v>
      </c>
      <c r="K318" s="1" t="str">
        <f>TEXT(NiftyData[[#This Row],[Date]], "mmm-yyyy")</f>
        <v>Aug-2019</v>
      </c>
      <c r="L318" s="1" t="str">
        <f>IF(NiftyData[[#This Row],[Day]]="Thu", "Expiry", "")</f>
        <v/>
      </c>
      <c r="M318" s="1">
        <f>NiftyData[[#This Row],[Close]]-NiftyData[[#This Row],[Open]]</f>
        <v>-99.449999999998909</v>
      </c>
      <c r="N318" s="4">
        <f>NiftyData[[#This Row],[Intraday Change]]/NiftyData[[#This Row],[Open]]</f>
        <v>-9.0260161642379995E-3</v>
      </c>
      <c r="O318" s="4">
        <f>_xlfn.CEILING.MATH(ABS(NiftyData[[#This Row],[Intraday Change %]]), 0.01)</f>
        <v>0.01</v>
      </c>
      <c r="P318" s="6">
        <f>NiftyData[[#This Row],[Close]]-E319</f>
        <v>-98.299999999999272</v>
      </c>
      <c r="Q318" s="4">
        <f>NiftyData[[#This Row],[DayChange]]/E319</f>
        <v>-8.9225742035036106E-3</v>
      </c>
      <c r="R318" s="7">
        <f>_xlfn.CEILING.MATH(ABS(NiftyData[[#This Row],[DayChange %]]), 0.01)</f>
        <v>0.01</v>
      </c>
    </row>
    <row r="319" spans="1:18" x14ac:dyDescent="0.2">
      <c r="A319" s="2">
        <v>43697</v>
      </c>
      <c r="B319" s="1">
        <v>11063.9</v>
      </c>
      <c r="C319" s="1">
        <v>11076.3</v>
      </c>
      <c r="D319" s="1">
        <v>10985.3</v>
      </c>
      <c r="E319" s="1">
        <v>11017</v>
      </c>
      <c r="F319" s="1">
        <v>444715679</v>
      </c>
      <c r="G319" s="1">
        <v>16915.96</v>
      </c>
      <c r="H319" s="1" t="str">
        <f>TEXT(NiftyData[[#This Row],[Date]], "yyyy")</f>
        <v>2019</v>
      </c>
      <c r="I319" s="1" t="str">
        <f>TEXT(NiftyData[[#This Row],[Date]], "mmm")</f>
        <v>Aug</v>
      </c>
      <c r="J319" s="1" t="str">
        <f>TEXT(NiftyData[[#This Row],[Date]], "ddd")</f>
        <v>Tue</v>
      </c>
      <c r="K319" s="1" t="str">
        <f>TEXT(NiftyData[[#This Row],[Date]], "mmm-yyyy")</f>
        <v>Aug-2019</v>
      </c>
      <c r="L319" s="1" t="str">
        <f>IF(NiftyData[[#This Row],[Day]]="Thu", "Expiry", "")</f>
        <v/>
      </c>
      <c r="M319" s="1">
        <f>NiftyData[[#This Row],[Close]]-NiftyData[[#This Row],[Open]]</f>
        <v>-46.899999999999636</v>
      </c>
      <c r="N319" s="4">
        <f>NiftyData[[#This Row],[Intraday Change]]/NiftyData[[#This Row],[Open]]</f>
        <v>-4.2390115601189131E-3</v>
      </c>
      <c r="O319" s="4">
        <f>_xlfn.CEILING.MATH(ABS(NiftyData[[#This Row],[Intraday Change %]]), 0.01)</f>
        <v>0.01</v>
      </c>
      <c r="P319" s="6">
        <f>NiftyData[[#This Row],[Close]]-E320</f>
        <v>-36.899999999999636</v>
      </c>
      <c r="Q319" s="4">
        <f>NiftyData[[#This Row],[DayChange]]/E320</f>
        <v>-3.3381883317199937E-3</v>
      </c>
      <c r="R319" s="7">
        <f>_xlfn.CEILING.MATH(ABS(NiftyData[[#This Row],[DayChange %]]), 0.01)</f>
        <v>0.01</v>
      </c>
    </row>
    <row r="320" spans="1:18" x14ac:dyDescent="0.2">
      <c r="A320" s="2">
        <v>43696</v>
      </c>
      <c r="B320" s="1">
        <v>11094.8</v>
      </c>
      <c r="C320" s="1">
        <v>11146.9</v>
      </c>
      <c r="D320" s="1">
        <v>11037.85</v>
      </c>
      <c r="E320" s="1">
        <v>11053.9</v>
      </c>
      <c r="F320" s="1">
        <v>369493161</v>
      </c>
      <c r="G320" s="1">
        <v>14120.35</v>
      </c>
      <c r="H320" s="1" t="str">
        <f>TEXT(NiftyData[[#This Row],[Date]], "yyyy")</f>
        <v>2019</v>
      </c>
      <c r="I320" s="1" t="str">
        <f>TEXT(NiftyData[[#This Row],[Date]], "mmm")</f>
        <v>Aug</v>
      </c>
      <c r="J320" s="1" t="str">
        <f>TEXT(NiftyData[[#This Row],[Date]], "ddd")</f>
        <v>Mon</v>
      </c>
      <c r="K320" s="1" t="str">
        <f>TEXT(NiftyData[[#This Row],[Date]], "mmm-yyyy")</f>
        <v>Aug-2019</v>
      </c>
      <c r="L320" s="1" t="str">
        <f>IF(NiftyData[[#This Row],[Day]]="Thu", "Expiry", "")</f>
        <v/>
      </c>
      <c r="M320" s="1">
        <f>NiftyData[[#This Row],[Close]]-NiftyData[[#This Row],[Open]]</f>
        <v>-40.899999999999636</v>
      </c>
      <c r="N320" s="4">
        <f>NiftyData[[#This Row],[Intraday Change]]/NiftyData[[#This Row],[Open]]</f>
        <v>-3.6864116523055521E-3</v>
      </c>
      <c r="O320" s="4">
        <f>_xlfn.CEILING.MATH(ABS(NiftyData[[#This Row],[Intraday Change %]]), 0.01)</f>
        <v>0.01</v>
      </c>
      <c r="P320" s="6">
        <f>NiftyData[[#This Row],[Close]]-E321</f>
        <v>6.1000000000003638</v>
      </c>
      <c r="Q320" s="4">
        <f>NiftyData[[#This Row],[DayChange]]/E321</f>
        <v>5.5214612864102936E-4</v>
      </c>
      <c r="R320" s="7">
        <f>_xlfn.CEILING.MATH(ABS(NiftyData[[#This Row],[DayChange %]]), 0.01)</f>
        <v>0.01</v>
      </c>
    </row>
    <row r="321" spans="1:18" x14ac:dyDescent="0.2">
      <c r="A321" s="2">
        <v>43693</v>
      </c>
      <c r="B321" s="1">
        <v>11043.65</v>
      </c>
      <c r="C321" s="1">
        <v>11068.65</v>
      </c>
      <c r="D321" s="1">
        <v>10924.3</v>
      </c>
      <c r="E321" s="1">
        <v>11047.8</v>
      </c>
      <c r="F321" s="1">
        <v>470909918</v>
      </c>
      <c r="G321" s="1">
        <v>19281.91</v>
      </c>
      <c r="H321" s="1" t="str">
        <f>TEXT(NiftyData[[#This Row],[Date]], "yyyy")</f>
        <v>2019</v>
      </c>
      <c r="I321" s="1" t="str">
        <f>TEXT(NiftyData[[#This Row],[Date]], "mmm")</f>
        <v>Aug</v>
      </c>
      <c r="J321" s="1" t="str">
        <f>TEXT(NiftyData[[#This Row],[Date]], "ddd")</f>
        <v>Fri</v>
      </c>
      <c r="K321" s="1" t="str">
        <f>TEXT(NiftyData[[#This Row],[Date]], "mmm-yyyy")</f>
        <v>Aug-2019</v>
      </c>
      <c r="L321" s="1" t="str">
        <f>IF(NiftyData[[#This Row],[Day]]="Thu", "Expiry", "")</f>
        <v/>
      </c>
      <c r="M321" s="1">
        <f>NiftyData[[#This Row],[Close]]-NiftyData[[#This Row],[Open]]</f>
        <v>4.1499999999996362</v>
      </c>
      <c r="N321" s="4">
        <f>NiftyData[[#This Row],[Intraday Change]]/NiftyData[[#This Row],[Open]]</f>
        <v>3.7578155772771107E-4</v>
      </c>
      <c r="O321" s="4">
        <f>_xlfn.CEILING.MATH(ABS(NiftyData[[#This Row],[Intraday Change %]]), 0.01)</f>
        <v>0.01</v>
      </c>
      <c r="P321" s="6">
        <f>NiftyData[[#This Row],[Close]]-E322</f>
        <v>18.399999999999636</v>
      </c>
      <c r="Q321" s="4">
        <f>NiftyData[[#This Row],[DayChange]]/E322</f>
        <v>1.6682684461529762E-3</v>
      </c>
      <c r="R321" s="7">
        <f>_xlfn.CEILING.MATH(ABS(NiftyData[[#This Row],[DayChange %]]), 0.01)</f>
        <v>0.01</v>
      </c>
    </row>
    <row r="322" spans="1:18" x14ac:dyDescent="0.2">
      <c r="A322" s="2">
        <v>43691</v>
      </c>
      <c r="B322" s="1">
        <v>11003.25</v>
      </c>
      <c r="C322" s="1">
        <v>11078.15</v>
      </c>
      <c r="D322" s="1">
        <v>10935.6</v>
      </c>
      <c r="E322" s="1">
        <v>11029.4</v>
      </c>
      <c r="F322" s="1">
        <v>511541716</v>
      </c>
      <c r="G322" s="1">
        <v>19712.810000000001</v>
      </c>
      <c r="H322" s="1" t="str">
        <f>TEXT(NiftyData[[#This Row],[Date]], "yyyy")</f>
        <v>2019</v>
      </c>
      <c r="I322" s="1" t="str">
        <f>TEXT(NiftyData[[#This Row],[Date]], "mmm")</f>
        <v>Aug</v>
      </c>
      <c r="J322" s="1" t="str">
        <f>TEXT(NiftyData[[#This Row],[Date]], "ddd")</f>
        <v>Wed</v>
      </c>
      <c r="K322" s="1" t="str">
        <f>TEXT(NiftyData[[#This Row],[Date]], "mmm-yyyy")</f>
        <v>Aug-2019</v>
      </c>
      <c r="L322" s="1" t="str">
        <f>IF(NiftyData[[#This Row],[Day]]="Thu", "Expiry", "")</f>
        <v/>
      </c>
      <c r="M322" s="1">
        <f>NiftyData[[#This Row],[Close]]-NiftyData[[#This Row],[Open]]</f>
        <v>26.149999999999636</v>
      </c>
      <c r="N322" s="4">
        <f>NiftyData[[#This Row],[Intraday Change]]/NiftyData[[#This Row],[Open]]</f>
        <v>2.3765705586985333E-3</v>
      </c>
      <c r="O322" s="4">
        <f>_xlfn.CEILING.MATH(ABS(NiftyData[[#This Row],[Intraday Change %]]), 0.01)</f>
        <v>0.01</v>
      </c>
      <c r="P322" s="6">
        <f>NiftyData[[#This Row],[Close]]-E323</f>
        <v>103.54999999999927</v>
      </c>
      <c r="Q322" s="4">
        <f>NiftyData[[#This Row],[DayChange]]/E323</f>
        <v>9.477523487875018E-3</v>
      </c>
      <c r="R322" s="7">
        <f>_xlfn.CEILING.MATH(ABS(NiftyData[[#This Row],[DayChange %]]), 0.01)</f>
        <v>0.01</v>
      </c>
    </row>
    <row r="323" spans="1:18" x14ac:dyDescent="0.2">
      <c r="A323" s="2">
        <v>43690</v>
      </c>
      <c r="B323" s="1">
        <v>11139.4</v>
      </c>
      <c r="C323" s="1">
        <v>11145.9</v>
      </c>
      <c r="D323" s="1">
        <v>10901.6</v>
      </c>
      <c r="E323" s="1">
        <v>10925.85</v>
      </c>
      <c r="F323" s="1">
        <v>624634647</v>
      </c>
      <c r="G323" s="1">
        <v>24790.67</v>
      </c>
      <c r="H323" s="1" t="str">
        <f>TEXT(NiftyData[[#This Row],[Date]], "yyyy")</f>
        <v>2019</v>
      </c>
      <c r="I323" s="1" t="str">
        <f>TEXT(NiftyData[[#This Row],[Date]], "mmm")</f>
        <v>Aug</v>
      </c>
      <c r="J323" s="1" t="str">
        <f>TEXT(NiftyData[[#This Row],[Date]], "ddd")</f>
        <v>Tue</v>
      </c>
      <c r="K323" s="1" t="str">
        <f>TEXT(NiftyData[[#This Row],[Date]], "mmm-yyyy")</f>
        <v>Aug-2019</v>
      </c>
      <c r="L323" s="1" t="str">
        <f>IF(NiftyData[[#This Row],[Day]]="Thu", "Expiry", "")</f>
        <v/>
      </c>
      <c r="M323" s="1">
        <f>NiftyData[[#This Row],[Close]]-NiftyData[[#This Row],[Open]]</f>
        <v>-213.54999999999927</v>
      </c>
      <c r="N323" s="4">
        <f>NiftyData[[#This Row],[Intraday Change]]/NiftyData[[#This Row],[Open]]</f>
        <v>-1.9170691419645516E-2</v>
      </c>
      <c r="O323" s="4">
        <f>_xlfn.CEILING.MATH(ABS(NiftyData[[#This Row],[Intraday Change %]]), 0.01)</f>
        <v>0.02</v>
      </c>
      <c r="P323" s="6">
        <f>NiftyData[[#This Row],[Close]]-E324</f>
        <v>-183.79999999999927</v>
      </c>
      <c r="Q323" s="4">
        <f>NiftyData[[#This Row],[DayChange]]/E324</f>
        <v>-1.6544175559085956E-2</v>
      </c>
      <c r="R323" s="7">
        <f>_xlfn.CEILING.MATH(ABS(NiftyData[[#This Row],[DayChange %]]), 0.01)</f>
        <v>0.02</v>
      </c>
    </row>
    <row r="324" spans="1:18" x14ac:dyDescent="0.2">
      <c r="A324" s="2">
        <v>43686</v>
      </c>
      <c r="B324" s="1">
        <v>11087.9</v>
      </c>
      <c r="C324" s="1">
        <v>11181.45</v>
      </c>
      <c r="D324" s="1">
        <v>11062.8</v>
      </c>
      <c r="E324" s="1">
        <v>11109.65</v>
      </c>
      <c r="F324" s="1">
        <v>538063563</v>
      </c>
      <c r="G324" s="1">
        <v>21092.05</v>
      </c>
      <c r="H324" s="1" t="str">
        <f>TEXT(NiftyData[[#This Row],[Date]], "yyyy")</f>
        <v>2019</v>
      </c>
      <c r="I324" s="1" t="str">
        <f>TEXT(NiftyData[[#This Row],[Date]], "mmm")</f>
        <v>Aug</v>
      </c>
      <c r="J324" s="1" t="str">
        <f>TEXT(NiftyData[[#This Row],[Date]], "ddd")</f>
        <v>Fri</v>
      </c>
      <c r="K324" s="1" t="str">
        <f>TEXT(NiftyData[[#This Row],[Date]], "mmm-yyyy")</f>
        <v>Aug-2019</v>
      </c>
      <c r="L324" s="1" t="str">
        <f>IF(NiftyData[[#This Row],[Day]]="Thu", "Expiry", "")</f>
        <v/>
      </c>
      <c r="M324" s="1">
        <f>NiftyData[[#This Row],[Close]]-NiftyData[[#This Row],[Open]]</f>
        <v>21.75</v>
      </c>
      <c r="N324" s="4">
        <f>NiftyData[[#This Row],[Intraday Change]]/NiftyData[[#This Row],[Open]]</f>
        <v>1.9615977777577361E-3</v>
      </c>
      <c r="O324" s="4">
        <f>_xlfn.CEILING.MATH(ABS(NiftyData[[#This Row],[Intraday Change %]]), 0.01)</f>
        <v>0.01</v>
      </c>
      <c r="P324" s="6">
        <f>NiftyData[[#This Row],[Close]]-E325</f>
        <v>77.199999999998909</v>
      </c>
      <c r="Q324" s="4">
        <f>NiftyData[[#This Row],[DayChange]]/E325</f>
        <v>6.9975390779019077E-3</v>
      </c>
      <c r="R324" s="7">
        <f>_xlfn.CEILING.MATH(ABS(NiftyData[[#This Row],[DayChange %]]), 0.01)</f>
        <v>0.01</v>
      </c>
    </row>
    <row r="325" spans="1:18" x14ac:dyDescent="0.2">
      <c r="A325" s="2">
        <v>43685</v>
      </c>
      <c r="B325" s="1">
        <v>10899.2</v>
      </c>
      <c r="C325" s="1">
        <v>11058.05</v>
      </c>
      <c r="D325" s="1">
        <v>10842.95</v>
      </c>
      <c r="E325" s="1">
        <v>11032.45</v>
      </c>
      <c r="F325" s="1">
        <v>482471622</v>
      </c>
      <c r="G325" s="1">
        <v>20667.599999999999</v>
      </c>
      <c r="H325" s="1" t="str">
        <f>TEXT(NiftyData[[#This Row],[Date]], "yyyy")</f>
        <v>2019</v>
      </c>
      <c r="I325" s="1" t="str">
        <f>TEXT(NiftyData[[#This Row],[Date]], "mmm")</f>
        <v>Aug</v>
      </c>
      <c r="J325" s="1" t="str">
        <f>TEXT(NiftyData[[#This Row],[Date]], "ddd")</f>
        <v>Thu</v>
      </c>
      <c r="K325" s="1" t="str">
        <f>TEXT(NiftyData[[#This Row],[Date]], "mmm-yyyy")</f>
        <v>Aug-2019</v>
      </c>
      <c r="L325" s="1" t="str">
        <f>IF(NiftyData[[#This Row],[Day]]="Thu", "Expiry", "")</f>
        <v>Expiry</v>
      </c>
      <c r="M325" s="1">
        <f>NiftyData[[#This Row],[Close]]-NiftyData[[#This Row],[Open]]</f>
        <v>133.25</v>
      </c>
      <c r="N325" s="4">
        <f>NiftyData[[#This Row],[Intraday Change]]/NiftyData[[#This Row],[Open]]</f>
        <v>1.2225667938931296E-2</v>
      </c>
      <c r="O325" s="4">
        <f>_xlfn.CEILING.MATH(ABS(NiftyData[[#This Row],[Intraday Change %]]), 0.01)</f>
        <v>0.02</v>
      </c>
      <c r="P325" s="6">
        <f>NiftyData[[#This Row],[Close]]-E326</f>
        <v>176.95000000000073</v>
      </c>
      <c r="Q325" s="4">
        <f>NiftyData[[#This Row],[DayChange]]/E326</f>
        <v>1.6300492837732092E-2</v>
      </c>
      <c r="R325" s="7">
        <f>_xlfn.CEILING.MATH(ABS(NiftyData[[#This Row],[DayChange %]]), 0.01)</f>
        <v>0.02</v>
      </c>
    </row>
    <row r="326" spans="1:18" x14ac:dyDescent="0.2">
      <c r="A326" s="2">
        <v>43684</v>
      </c>
      <c r="B326" s="1">
        <v>10958.1</v>
      </c>
      <c r="C326" s="1">
        <v>10975.65</v>
      </c>
      <c r="D326" s="1">
        <v>10835.9</v>
      </c>
      <c r="E326" s="1">
        <v>10855.5</v>
      </c>
      <c r="F326" s="1">
        <v>548465787</v>
      </c>
      <c r="G326" s="1">
        <v>21228.28</v>
      </c>
      <c r="H326" s="1" t="str">
        <f>TEXT(NiftyData[[#This Row],[Date]], "yyyy")</f>
        <v>2019</v>
      </c>
      <c r="I326" s="1" t="str">
        <f>TEXT(NiftyData[[#This Row],[Date]], "mmm")</f>
        <v>Aug</v>
      </c>
      <c r="J326" s="1" t="str">
        <f>TEXT(NiftyData[[#This Row],[Date]], "ddd")</f>
        <v>Wed</v>
      </c>
      <c r="K326" s="1" t="str">
        <f>TEXT(NiftyData[[#This Row],[Date]], "mmm-yyyy")</f>
        <v>Aug-2019</v>
      </c>
      <c r="L326" s="1" t="str">
        <f>IF(NiftyData[[#This Row],[Day]]="Thu", "Expiry", "")</f>
        <v/>
      </c>
      <c r="M326" s="1">
        <f>NiftyData[[#This Row],[Close]]-NiftyData[[#This Row],[Open]]</f>
        <v>-102.60000000000036</v>
      </c>
      <c r="N326" s="4">
        <f>NiftyData[[#This Row],[Intraday Change]]/NiftyData[[#This Row],[Open]]</f>
        <v>-9.3629370055028117E-3</v>
      </c>
      <c r="O326" s="4">
        <f>_xlfn.CEILING.MATH(ABS(NiftyData[[#This Row],[Intraday Change %]]), 0.01)</f>
        <v>0.01</v>
      </c>
      <c r="P326" s="6">
        <f>NiftyData[[#This Row],[Close]]-E327</f>
        <v>-92.75</v>
      </c>
      <c r="Q326" s="4">
        <f>NiftyData[[#This Row],[DayChange]]/E327</f>
        <v>-8.4716735551343819E-3</v>
      </c>
      <c r="R326" s="7">
        <f>_xlfn.CEILING.MATH(ABS(NiftyData[[#This Row],[DayChange %]]), 0.01)</f>
        <v>0.01</v>
      </c>
    </row>
    <row r="327" spans="1:18" x14ac:dyDescent="0.2">
      <c r="A327" s="2">
        <v>43683</v>
      </c>
      <c r="B327" s="1">
        <v>10815.4</v>
      </c>
      <c r="C327" s="1">
        <v>11018.55</v>
      </c>
      <c r="D327" s="1">
        <v>10813.8</v>
      </c>
      <c r="E327" s="1">
        <v>10948.25</v>
      </c>
      <c r="F327" s="1">
        <v>517891491</v>
      </c>
      <c r="G327" s="1">
        <v>21676.400000000001</v>
      </c>
      <c r="H327" s="1" t="str">
        <f>TEXT(NiftyData[[#This Row],[Date]], "yyyy")</f>
        <v>2019</v>
      </c>
      <c r="I327" s="1" t="str">
        <f>TEXT(NiftyData[[#This Row],[Date]], "mmm")</f>
        <v>Aug</v>
      </c>
      <c r="J327" s="1" t="str">
        <f>TEXT(NiftyData[[#This Row],[Date]], "ddd")</f>
        <v>Tue</v>
      </c>
      <c r="K327" s="1" t="str">
        <f>TEXT(NiftyData[[#This Row],[Date]], "mmm-yyyy")</f>
        <v>Aug-2019</v>
      </c>
      <c r="L327" s="1" t="str">
        <f>IF(NiftyData[[#This Row],[Day]]="Thu", "Expiry", "")</f>
        <v/>
      </c>
      <c r="M327" s="1">
        <f>NiftyData[[#This Row],[Close]]-NiftyData[[#This Row],[Open]]</f>
        <v>132.85000000000036</v>
      </c>
      <c r="N327" s="4">
        <f>NiftyData[[#This Row],[Intraday Change]]/NiftyData[[#This Row],[Open]]</f>
        <v>1.2283410692161212E-2</v>
      </c>
      <c r="O327" s="4">
        <f>_xlfn.CEILING.MATH(ABS(NiftyData[[#This Row],[Intraday Change %]]), 0.01)</f>
        <v>0.02</v>
      </c>
      <c r="P327" s="6">
        <f>NiftyData[[#This Row],[Close]]-E328</f>
        <v>85.649999999999636</v>
      </c>
      <c r="Q327" s="4">
        <f>NiftyData[[#This Row],[DayChange]]/E328</f>
        <v>7.8848526135547325E-3</v>
      </c>
      <c r="R327" s="7">
        <f>_xlfn.CEILING.MATH(ABS(NiftyData[[#This Row],[DayChange %]]), 0.01)</f>
        <v>0.01</v>
      </c>
    </row>
    <row r="328" spans="1:18" x14ac:dyDescent="0.2">
      <c r="A328" s="2">
        <v>43682</v>
      </c>
      <c r="B328" s="1">
        <v>10895.8</v>
      </c>
      <c r="C328" s="1">
        <v>10895.8</v>
      </c>
      <c r="D328" s="1">
        <v>10782.6</v>
      </c>
      <c r="E328" s="1">
        <v>10862.6</v>
      </c>
      <c r="F328" s="1">
        <v>506556609</v>
      </c>
      <c r="G328" s="1">
        <v>20824.099999999999</v>
      </c>
      <c r="H328" s="1" t="str">
        <f>TEXT(NiftyData[[#This Row],[Date]], "yyyy")</f>
        <v>2019</v>
      </c>
      <c r="I328" s="1" t="str">
        <f>TEXT(NiftyData[[#This Row],[Date]], "mmm")</f>
        <v>Aug</v>
      </c>
      <c r="J328" s="1" t="str">
        <f>TEXT(NiftyData[[#This Row],[Date]], "ddd")</f>
        <v>Mon</v>
      </c>
      <c r="K328" s="1" t="str">
        <f>TEXT(NiftyData[[#This Row],[Date]], "mmm-yyyy")</f>
        <v>Aug-2019</v>
      </c>
      <c r="L328" s="1" t="str">
        <f>IF(NiftyData[[#This Row],[Day]]="Thu", "Expiry", "")</f>
        <v/>
      </c>
      <c r="M328" s="1">
        <f>NiftyData[[#This Row],[Close]]-NiftyData[[#This Row],[Open]]</f>
        <v>-33.199999999998909</v>
      </c>
      <c r="N328" s="4">
        <f>NiftyData[[#This Row],[Intraday Change]]/NiftyData[[#This Row],[Open]]</f>
        <v>-3.0470456506175693E-3</v>
      </c>
      <c r="O328" s="4">
        <f>_xlfn.CEILING.MATH(ABS(NiftyData[[#This Row],[Intraday Change %]]), 0.01)</f>
        <v>0.01</v>
      </c>
      <c r="P328" s="6">
        <f>NiftyData[[#This Row],[Close]]-E329</f>
        <v>-134.75</v>
      </c>
      <c r="Q328" s="4">
        <f>NiftyData[[#This Row],[DayChange]]/E329</f>
        <v>-1.2252951847490531E-2</v>
      </c>
      <c r="R328" s="7">
        <f>_xlfn.CEILING.MATH(ABS(NiftyData[[#This Row],[DayChange %]]), 0.01)</f>
        <v>0.02</v>
      </c>
    </row>
    <row r="329" spans="1:18" x14ac:dyDescent="0.2">
      <c r="A329" s="2">
        <v>43679</v>
      </c>
      <c r="B329" s="1">
        <v>10930.3</v>
      </c>
      <c r="C329" s="1">
        <v>11080.15</v>
      </c>
      <c r="D329" s="1">
        <v>10848.95</v>
      </c>
      <c r="E329" s="1">
        <v>10997.35</v>
      </c>
      <c r="F329" s="1">
        <v>547416246</v>
      </c>
      <c r="G329" s="1">
        <v>23972.04</v>
      </c>
      <c r="H329" s="1" t="str">
        <f>TEXT(NiftyData[[#This Row],[Date]], "yyyy")</f>
        <v>2019</v>
      </c>
      <c r="I329" s="1" t="str">
        <f>TEXT(NiftyData[[#This Row],[Date]], "mmm")</f>
        <v>Aug</v>
      </c>
      <c r="J329" s="1" t="str">
        <f>TEXT(NiftyData[[#This Row],[Date]], "ddd")</f>
        <v>Fri</v>
      </c>
      <c r="K329" s="1" t="str">
        <f>TEXT(NiftyData[[#This Row],[Date]], "mmm-yyyy")</f>
        <v>Aug-2019</v>
      </c>
      <c r="L329" s="1" t="str">
        <f>IF(NiftyData[[#This Row],[Day]]="Thu", "Expiry", "")</f>
        <v/>
      </c>
      <c r="M329" s="1">
        <f>NiftyData[[#This Row],[Close]]-NiftyData[[#This Row],[Open]]</f>
        <v>67.050000000001091</v>
      </c>
      <c r="N329" s="4">
        <f>NiftyData[[#This Row],[Intraday Change]]/NiftyData[[#This Row],[Open]]</f>
        <v>6.1343238520444173E-3</v>
      </c>
      <c r="O329" s="4">
        <f>_xlfn.CEILING.MATH(ABS(NiftyData[[#This Row],[Intraday Change %]]), 0.01)</f>
        <v>0.01</v>
      </c>
      <c r="P329" s="6">
        <f>NiftyData[[#This Row],[Close]]-E330</f>
        <v>17.350000000000364</v>
      </c>
      <c r="Q329" s="4">
        <f>NiftyData[[#This Row],[DayChange]]/E330</f>
        <v>1.5801457194900149E-3</v>
      </c>
      <c r="R329" s="7">
        <f>_xlfn.CEILING.MATH(ABS(NiftyData[[#This Row],[DayChange %]]), 0.01)</f>
        <v>0.01</v>
      </c>
    </row>
    <row r="330" spans="1:18" x14ac:dyDescent="0.2">
      <c r="A330" s="2">
        <v>43678</v>
      </c>
      <c r="B330" s="1">
        <v>11060.2</v>
      </c>
      <c r="C330" s="1">
        <v>11076.75</v>
      </c>
      <c r="D330" s="1">
        <v>10881</v>
      </c>
      <c r="E330" s="1">
        <v>10980</v>
      </c>
      <c r="F330" s="1">
        <v>499918953</v>
      </c>
      <c r="G330" s="1">
        <v>21048.32</v>
      </c>
      <c r="H330" s="1" t="str">
        <f>TEXT(NiftyData[[#This Row],[Date]], "yyyy")</f>
        <v>2019</v>
      </c>
      <c r="I330" s="1" t="str">
        <f>TEXT(NiftyData[[#This Row],[Date]], "mmm")</f>
        <v>Aug</v>
      </c>
      <c r="J330" s="1" t="str">
        <f>TEXT(NiftyData[[#This Row],[Date]], "ddd")</f>
        <v>Thu</v>
      </c>
      <c r="K330" s="1" t="str">
        <f>TEXT(NiftyData[[#This Row],[Date]], "mmm-yyyy")</f>
        <v>Aug-2019</v>
      </c>
      <c r="L330" s="1" t="str">
        <f>IF(NiftyData[[#This Row],[Day]]="Thu", "Expiry", "")</f>
        <v>Expiry</v>
      </c>
      <c r="M330" s="1">
        <f>NiftyData[[#This Row],[Close]]-NiftyData[[#This Row],[Open]]</f>
        <v>-80.200000000000728</v>
      </c>
      <c r="N330" s="4">
        <f>NiftyData[[#This Row],[Intraday Change]]/NiftyData[[#This Row],[Open]]</f>
        <v>-7.2512251134699843E-3</v>
      </c>
      <c r="O330" s="4">
        <f>_xlfn.CEILING.MATH(ABS(NiftyData[[#This Row],[Intraday Change %]]), 0.01)</f>
        <v>0.01</v>
      </c>
      <c r="P330" s="6">
        <f>NiftyData[[#This Row],[Close]]-E331</f>
        <v>-138</v>
      </c>
      <c r="Q330" s="4">
        <f>NiftyData[[#This Row],[DayChange]]/E331</f>
        <v>-1.24123043712898E-2</v>
      </c>
      <c r="R330" s="7">
        <f>_xlfn.CEILING.MATH(ABS(NiftyData[[#This Row],[DayChange %]]), 0.01)</f>
        <v>0.02</v>
      </c>
    </row>
    <row r="331" spans="1:18" x14ac:dyDescent="0.2">
      <c r="A331" s="2">
        <v>43677</v>
      </c>
      <c r="B331" s="1">
        <v>11034.05</v>
      </c>
      <c r="C331" s="1">
        <v>11145.3</v>
      </c>
      <c r="D331" s="1">
        <v>10999.4</v>
      </c>
      <c r="E331" s="1">
        <v>11118</v>
      </c>
      <c r="F331" s="1">
        <v>536694278</v>
      </c>
      <c r="G331" s="1">
        <v>23681.22</v>
      </c>
      <c r="H331" s="1" t="str">
        <f>TEXT(NiftyData[[#This Row],[Date]], "yyyy")</f>
        <v>2019</v>
      </c>
      <c r="I331" s="1" t="str">
        <f>TEXT(NiftyData[[#This Row],[Date]], "mmm")</f>
        <v>Jul</v>
      </c>
      <c r="J331" s="1" t="str">
        <f>TEXT(NiftyData[[#This Row],[Date]], "ddd")</f>
        <v>Wed</v>
      </c>
      <c r="K331" s="1" t="str">
        <f>TEXT(NiftyData[[#This Row],[Date]], "mmm-yyyy")</f>
        <v>Jul-2019</v>
      </c>
      <c r="L331" s="1" t="str">
        <f>IF(NiftyData[[#This Row],[Day]]="Thu", "Expiry", "")</f>
        <v/>
      </c>
      <c r="M331" s="1">
        <f>NiftyData[[#This Row],[Close]]-NiftyData[[#This Row],[Open]]</f>
        <v>83.950000000000728</v>
      </c>
      <c r="N331" s="4">
        <f>NiftyData[[#This Row],[Intraday Change]]/NiftyData[[#This Row],[Open]]</f>
        <v>7.6082671367268349E-3</v>
      </c>
      <c r="O331" s="4">
        <f>_xlfn.CEILING.MATH(ABS(NiftyData[[#This Row],[Intraday Change %]]), 0.01)</f>
        <v>0.01</v>
      </c>
      <c r="P331" s="6">
        <f>NiftyData[[#This Row],[Close]]-E332</f>
        <v>32.600000000000364</v>
      </c>
      <c r="Q331" s="4">
        <f>NiftyData[[#This Row],[DayChange]]/E332</f>
        <v>2.9408050228228451E-3</v>
      </c>
      <c r="R331" s="7">
        <f>_xlfn.CEILING.MATH(ABS(NiftyData[[#This Row],[DayChange %]]), 0.01)</f>
        <v>0.01</v>
      </c>
    </row>
    <row r="332" spans="1:18" x14ac:dyDescent="0.2">
      <c r="A332" s="2">
        <v>43676</v>
      </c>
      <c r="B332" s="1">
        <v>11213.7</v>
      </c>
      <c r="C332" s="1">
        <v>11267.45</v>
      </c>
      <c r="D332" s="1">
        <v>11072.65</v>
      </c>
      <c r="E332" s="1">
        <v>11085.4</v>
      </c>
      <c r="F332" s="1">
        <v>479059399</v>
      </c>
      <c r="G332" s="1">
        <v>20545.71</v>
      </c>
      <c r="H332" s="1" t="str">
        <f>TEXT(NiftyData[[#This Row],[Date]], "yyyy")</f>
        <v>2019</v>
      </c>
      <c r="I332" s="1" t="str">
        <f>TEXT(NiftyData[[#This Row],[Date]], "mmm")</f>
        <v>Jul</v>
      </c>
      <c r="J332" s="1" t="str">
        <f>TEXT(NiftyData[[#This Row],[Date]], "ddd")</f>
        <v>Tue</v>
      </c>
      <c r="K332" s="1" t="str">
        <f>TEXT(NiftyData[[#This Row],[Date]], "mmm-yyyy")</f>
        <v>Jul-2019</v>
      </c>
      <c r="L332" s="1" t="str">
        <f>IF(NiftyData[[#This Row],[Day]]="Thu", "Expiry", "")</f>
        <v/>
      </c>
      <c r="M332" s="1">
        <f>NiftyData[[#This Row],[Close]]-NiftyData[[#This Row],[Open]]</f>
        <v>-128.30000000000109</v>
      </c>
      <c r="N332" s="4">
        <f>NiftyData[[#This Row],[Intraday Change]]/NiftyData[[#This Row],[Open]]</f>
        <v>-1.1441361905526373E-2</v>
      </c>
      <c r="O332" s="4">
        <f>_xlfn.CEILING.MATH(ABS(NiftyData[[#This Row],[Intraday Change %]]), 0.01)</f>
        <v>0.02</v>
      </c>
      <c r="P332" s="6">
        <f>NiftyData[[#This Row],[Close]]-E333</f>
        <v>-103.80000000000109</v>
      </c>
      <c r="Q332" s="4">
        <f>NiftyData[[#This Row],[DayChange]]/E333</f>
        <v>-9.276802631108666E-3</v>
      </c>
      <c r="R332" s="7">
        <f>_xlfn.CEILING.MATH(ABS(NiftyData[[#This Row],[DayChange %]]), 0.01)</f>
        <v>0.01</v>
      </c>
    </row>
    <row r="333" spans="1:18" x14ac:dyDescent="0.2">
      <c r="A333" s="2">
        <v>43675</v>
      </c>
      <c r="B333" s="1">
        <v>11307.5</v>
      </c>
      <c r="C333" s="1">
        <v>11310.95</v>
      </c>
      <c r="D333" s="1">
        <v>11152.4</v>
      </c>
      <c r="E333" s="1">
        <v>11189.2</v>
      </c>
      <c r="F333" s="1">
        <v>482862376</v>
      </c>
      <c r="G333" s="1">
        <v>18705.919999999998</v>
      </c>
      <c r="H333" s="1" t="str">
        <f>TEXT(NiftyData[[#This Row],[Date]], "yyyy")</f>
        <v>2019</v>
      </c>
      <c r="I333" s="1" t="str">
        <f>TEXT(NiftyData[[#This Row],[Date]], "mmm")</f>
        <v>Jul</v>
      </c>
      <c r="J333" s="1" t="str">
        <f>TEXT(NiftyData[[#This Row],[Date]], "ddd")</f>
        <v>Mon</v>
      </c>
      <c r="K333" s="1" t="str">
        <f>TEXT(NiftyData[[#This Row],[Date]], "mmm-yyyy")</f>
        <v>Jul-2019</v>
      </c>
      <c r="L333" s="1" t="str">
        <f>IF(NiftyData[[#This Row],[Day]]="Thu", "Expiry", "")</f>
        <v/>
      </c>
      <c r="M333" s="1">
        <f>NiftyData[[#This Row],[Close]]-NiftyData[[#This Row],[Open]]</f>
        <v>-118.29999999999927</v>
      </c>
      <c r="N333" s="4">
        <f>NiftyData[[#This Row],[Intraday Change]]/NiftyData[[#This Row],[Open]]</f>
        <v>-1.0462082688481032E-2</v>
      </c>
      <c r="O333" s="4">
        <f>_xlfn.CEILING.MATH(ABS(NiftyData[[#This Row],[Intraday Change %]]), 0.01)</f>
        <v>0.02</v>
      </c>
      <c r="P333" s="6">
        <f>NiftyData[[#This Row],[Close]]-E334</f>
        <v>-95.099999999998545</v>
      </c>
      <c r="Q333" s="4">
        <f>NiftyData[[#This Row],[DayChange]]/E334</f>
        <v>-8.4276384002550941E-3</v>
      </c>
      <c r="R333" s="7">
        <f>_xlfn.CEILING.MATH(ABS(NiftyData[[#This Row],[DayChange %]]), 0.01)</f>
        <v>0.01</v>
      </c>
    </row>
    <row r="334" spans="1:18" x14ac:dyDescent="0.2">
      <c r="A334" s="2">
        <v>43672</v>
      </c>
      <c r="B334" s="1">
        <v>11247.45</v>
      </c>
      <c r="C334" s="1">
        <v>11307.6</v>
      </c>
      <c r="D334" s="1">
        <v>11210.05</v>
      </c>
      <c r="E334" s="1">
        <v>11284.3</v>
      </c>
      <c r="F334" s="1">
        <v>522670420</v>
      </c>
      <c r="G334" s="1">
        <v>20350.38</v>
      </c>
      <c r="H334" s="1" t="str">
        <f>TEXT(NiftyData[[#This Row],[Date]], "yyyy")</f>
        <v>2019</v>
      </c>
      <c r="I334" s="1" t="str">
        <f>TEXT(NiftyData[[#This Row],[Date]], "mmm")</f>
        <v>Jul</v>
      </c>
      <c r="J334" s="1" t="str">
        <f>TEXT(NiftyData[[#This Row],[Date]], "ddd")</f>
        <v>Fri</v>
      </c>
      <c r="K334" s="1" t="str">
        <f>TEXT(NiftyData[[#This Row],[Date]], "mmm-yyyy")</f>
        <v>Jul-2019</v>
      </c>
      <c r="L334" s="1" t="str">
        <f>IF(NiftyData[[#This Row],[Day]]="Thu", "Expiry", "")</f>
        <v/>
      </c>
      <c r="M334" s="1">
        <f>NiftyData[[#This Row],[Close]]-NiftyData[[#This Row],[Open]]</f>
        <v>36.849999999998545</v>
      </c>
      <c r="N334" s="4">
        <f>NiftyData[[#This Row],[Intraday Change]]/NiftyData[[#This Row],[Open]]</f>
        <v>3.2762981831436053E-3</v>
      </c>
      <c r="O334" s="4">
        <f>_xlfn.CEILING.MATH(ABS(NiftyData[[#This Row],[Intraday Change %]]), 0.01)</f>
        <v>0.01</v>
      </c>
      <c r="P334" s="6">
        <f>NiftyData[[#This Row],[Close]]-E335</f>
        <v>32.149999999999636</v>
      </c>
      <c r="Q334" s="4">
        <f>NiftyData[[#This Row],[DayChange]]/E335</f>
        <v>2.8572317290473052E-3</v>
      </c>
      <c r="R334" s="7">
        <f>_xlfn.CEILING.MATH(ABS(NiftyData[[#This Row],[DayChange %]]), 0.01)</f>
        <v>0.01</v>
      </c>
    </row>
    <row r="335" spans="1:18" x14ac:dyDescent="0.2">
      <c r="A335" s="2">
        <v>43671</v>
      </c>
      <c r="B335" s="1">
        <v>11290.4</v>
      </c>
      <c r="C335" s="1">
        <v>11361.4</v>
      </c>
      <c r="D335" s="1">
        <v>11239.35</v>
      </c>
      <c r="E335" s="1">
        <v>11252.15</v>
      </c>
      <c r="F335" s="1">
        <v>553676897</v>
      </c>
      <c r="G335" s="1">
        <v>24329.21</v>
      </c>
      <c r="H335" s="1" t="str">
        <f>TEXT(NiftyData[[#This Row],[Date]], "yyyy")</f>
        <v>2019</v>
      </c>
      <c r="I335" s="1" t="str">
        <f>TEXT(NiftyData[[#This Row],[Date]], "mmm")</f>
        <v>Jul</v>
      </c>
      <c r="J335" s="1" t="str">
        <f>TEXT(NiftyData[[#This Row],[Date]], "ddd")</f>
        <v>Thu</v>
      </c>
      <c r="K335" s="1" t="str">
        <f>TEXT(NiftyData[[#This Row],[Date]], "mmm-yyyy")</f>
        <v>Jul-2019</v>
      </c>
      <c r="L335" s="1" t="str">
        <f>IF(NiftyData[[#This Row],[Day]]="Thu", "Expiry", "")</f>
        <v>Expiry</v>
      </c>
      <c r="M335" s="1">
        <f>NiftyData[[#This Row],[Close]]-NiftyData[[#This Row],[Open]]</f>
        <v>-38.25</v>
      </c>
      <c r="N335" s="4">
        <f>NiftyData[[#This Row],[Intraday Change]]/NiftyData[[#This Row],[Open]]</f>
        <v>-3.3878339119960323E-3</v>
      </c>
      <c r="O335" s="4">
        <f>_xlfn.CEILING.MATH(ABS(NiftyData[[#This Row],[Intraday Change %]]), 0.01)</f>
        <v>0.01</v>
      </c>
      <c r="P335" s="6">
        <f>NiftyData[[#This Row],[Close]]-E336</f>
        <v>-19.149999999999636</v>
      </c>
      <c r="Q335" s="4">
        <f>NiftyData[[#This Row],[DayChange]]/E336</f>
        <v>-1.6990054385917896E-3</v>
      </c>
      <c r="R335" s="7">
        <f>_xlfn.CEILING.MATH(ABS(NiftyData[[#This Row],[DayChange %]]), 0.01)</f>
        <v>0.01</v>
      </c>
    </row>
    <row r="336" spans="1:18" x14ac:dyDescent="0.2">
      <c r="A336" s="2">
        <v>43670</v>
      </c>
      <c r="B336" s="1">
        <v>11322.45</v>
      </c>
      <c r="C336" s="1">
        <v>11359.75</v>
      </c>
      <c r="D336" s="1">
        <v>11229.8</v>
      </c>
      <c r="E336" s="1">
        <v>11271.3</v>
      </c>
      <c r="F336" s="1">
        <v>413202832</v>
      </c>
      <c r="G336" s="1">
        <v>18353.13</v>
      </c>
      <c r="H336" s="1" t="str">
        <f>TEXT(NiftyData[[#This Row],[Date]], "yyyy")</f>
        <v>2019</v>
      </c>
      <c r="I336" s="1" t="str">
        <f>TEXT(NiftyData[[#This Row],[Date]], "mmm")</f>
        <v>Jul</v>
      </c>
      <c r="J336" s="1" t="str">
        <f>TEXT(NiftyData[[#This Row],[Date]], "ddd")</f>
        <v>Wed</v>
      </c>
      <c r="K336" s="1" t="str">
        <f>TEXT(NiftyData[[#This Row],[Date]], "mmm-yyyy")</f>
        <v>Jul-2019</v>
      </c>
      <c r="L336" s="1" t="str">
        <f>IF(NiftyData[[#This Row],[Day]]="Thu", "Expiry", "")</f>
        <v/>
      </c>
      <c r="M336" s="1">
        <f>NiftyData[[#This Row],[Close]]-NiftyData[[#This Row],[Open]]</f>
        <v>-51.150000000001455</v>
      </c>
      <c r="N336" s="4">
        <f>NiftyData[[#This Row],[Intraday Change]]/NiftyData[[#This Row],[Open]]</f>
        <v>-4.5175734933694959E-3</v>
      </c>
      <c r="O336" s="4">
        <f>_xlfn.CEILING.MATH(ABS(NiftyData[[#This Row],[Intraday Change %]]), 0.01)</f>
        <v>0.01</v>
      </c>
      <c r="P336" s="6">
        <f>NiftyData[[#This Row],[Close]]-E337</f>
        <v>-59.75</v>
      </c>
      <c r="Q336" s="4">
        <f>NiftyData[[#This Row],[DayChange]]/E337</f>
        <v>-5.2731212023598879E-3</v>
      </c>
      <c r="R336" s="7">
        <f>_xlfn.CEILING.MATH(ABS(NiftyData[[#This Row],[DayChange %]]), 0.01)</f>
        <v>0.01</v>
      </c>
    </row>
    <row r="337" spans="1:18" x14ac:dyDescent="0.2">
      <c r="A337" s="2">
        <v>43669</v>
      </c>
      <c r="B337" s="1">
        <v>11372.25</v>
      </c>
      <c r="C337" s="1">
        <v>11398.15</v>
      </c>
      <c r="D337" s="1">
        <v>11302.8</v>
      </c>
      <c r="E337" s="1">
        <v>11331.05</v>
      </c>
      <c r="F337" s="1">
        <v>458931191</v>
      </c>
      <c r="G337" s="1">
        <v>19199.32</v>
      </c>
      <c r="H337" s="1" t="str">
        <f>TEXT(NiftyData[[#This Row],[Date]], "yyyy")</f>
        <v>2019</v>
      </c>
      <c r="I337" s="1" t="str">
        <f>TEXT(NiftyData[[#This Row],[Date]], "mmm")</f>
        <v>Jul</v>
      </c>
      <c r="J337" s="1" t="str">
        <f>TEXT(NiftyData[[#This Row],[Date]], "ddd")</f>
        <v>Tue</v>
      </c>
      <c r="K337" s="1" t="str">
        <f>TEXT(NiftyData[[#This Row],[Date]], "mmm-yyyy")</f>
        <v>Jul-2019</v>
      </c>
      <c r="L337" s="1" t="str">
        <f>IF(NiftyData[[#This Row],[Day]]="Thu", "Expiry", "")</f>
        <v/>
      </c>
      <c r="M337" s="1">
        <f>NiftyData[[#This Row],[Close]]-NiftyData[[#This Row],[Open]]</f>
        <v>-41.200000000000728</v>
      </c>
      <c r="N337" s="4">
        <f>NiftyData[[#This Row],[Intraday Change]]/NiftyData[[#This Row],[Open]]</f>
        <v>-3.6228538767614786E-3</v>
      </c>
      <c r="O337" s="4">
        <f>_xlfn.CEILING.MATH(ABS(NiftyData[[#This Row],[Intraday Change %]]), 0.01)</f>
        <v>0.01</v>
      </c>
      <c r="P337" s="6">
        <f>NiftyData[[#This Row],[Close]]-E338</f>
        <v>-15.150000000001455</v>
      </c>
      <c r="Q337" s="4">
        <f>NiftyData[[#This Row],[DayChange]]/E338</f>
        <v>-1.3352488057676978E-3</v>
      </c>
      <c r="R337" s="7">
        <f>_xlfn.CEILING.MATH(ABS(NiftyData[[#This Row],[DayChange %]]), 0.01)</f>
        <v>0.01</v>
      </c>
    </row>
    <row r="338" spans="1:18" x14ac:dyDescent="0.2">
      <c r="A338" s="2">
        <v>43668</v>
      </c>
      <c r="B338" s="1">
        <v>11392.85</v>
      </c>
      <c r="C338" s="1">
        <v>11398.15</v>
      </c>
      <c r="D338" s="1">
        <v>11301.25</v>
      </c>
      <c r="E338" s="1">
        <v>11346.2</v>
      </c>
      <c r="F338" s="1">
        <v>516044335</v>
      </c>
      <c r="G338" s="1">
        <v>19304.23</v>
      </c>
      <c r="H338" s="1" t="str">
        <f>TEXT(NiftyData[[#This Row],[Date]], "yyyy")</f>
        <v>2019</v>
      </c>
      <c r="I338" s="1" t="str">
        <f>TEXT(NiftyData[[#This Row],[Date]], "mmm")</f>
        <v>Jul</v>
      </c>
      <c r="J338" s="1" t="str">
        <f>TEXT(NiftyData[[#This Row],[Date]], "ddd")</f>
        <v>Mon</v>
      </c>
      <c r="K338" s="1" t="str">
        <f>TEXT(NiftyData[[#This Row],[Date]], "mmm-yyyy")</f>
        <v>Jul-2019</v>
      </c>
      <c r="L338" s="1" t="str">
        <f>IF(NiftyData[[#This Row],[Day]]="Thu", "Expiry", "")</f>
        <v/>
      </c>
      <c r="M338" s="1">
        <f>NiftyData[[#This Row],[Close]]-NiftyData[[#This Row],[Open]]</f>
        <v>-46.649999999999636</v>
      </c>
      <c r="N338" s="4">
        <f>NiftyData[[#This Row],[Intraday Change]]/NiftyData[[#This Row],[Open]]</f>
        <v>-4.0946734135883147E-3</v>
      </c>
      <c r="O338" s="4">
        <f>_xlfn.CEILING.MATH(ABS(NiftyData[[#This Row],[Intraday Change %]]), 0.01)</f>
        <v>0.01</v>
      </c>
      <c r="P338" s="6">
        <f>NiftyData[[#This Row],[Close]]-E339</f>
        <v>-73.049999999999272</v>
      </c>
      <c r="Q338" s="4">
        <f>NiftyData[[#This Row],[DayChange]]/E339</f>
        <v>-6.3970926286751996E-3</v>
      </c>
      <c r="R338" s="7">
        <f>_xlfn.CEILING.MATH(ABS(NiftyData[[#This Row],[DayChange %]]), 0.01)</f>
        <v>0.01</v>
      </c>
    </row>
    <row r="339" spans="1:18" x14ac:dyDescent="0.2">
      <c r="A339" s="2">
        <v>43665</v>
      </c>
      <c r="B339" s="1">
        <v>11627.95</v>
      </c>
      <c r="C339" s="1">
        <v>11640.35</v>
      </c>
      <c r="D339" s="1">
        <v>11399.3</v>
      </c>
      <c r="E339" s="1">
        <v>11419.25</v>
      </c>
      <c r="F339" s="1">
        <v>446049198</v>
      </c>
      <c r="G339" s="1">
        <v>17326.400000000001</v>
      </c>
      <c r="H339" s="1" t="str">
        <f>TEXT(NiftyData[[#This Row],[Date]], "yyyy")</f>
        <v>2019</v>
      </c>
      <c r="I339" s="1" t="str">
        <f>TEXT(NiftyData[[#This Row],[Date]], "mmm")</f>
        <v>Jul</v>
      </c>
      <c r="J339" s="1" t="str">
        <f>TEXT(NiftyData[[#This Row],[Date]], "ddd")</f>
        <v>Fri</v>
      </c>
      <c r="K339" s="1" t="str">
        <f>TEXT(NiftyData[[#This Row],[Date]], "mmm-yyyy")</f>
        <v>Jul-2019</v>
      </c>
      <c r="L339" s="1" t="str">
        <f>IF(NiftyData[[#This Row],[Day]]="Thu", "Expiry", "")</f>
        <v/>
      </c>
      <c r="M339" s="1">
        <f>NiftyData[[#This Row],[Close]]-NiftyData[[#This Row],[Open]]</f>
        <v>-208.70000000000073</v>
      </c>
      <c r="N339" s="4">
        <f>NiftyData[[#This Row],[Intraday Change]]/NiftyData[[#This Row],[Open]]</f>
        <v>-1.7948133591905772E-2</v>
      </c>
      <c r="O339" s="4">
        <f>_xlfn.CEILING.MATH(ABS(NiftyData[[#This Row],[Intraday Change %]]), 0.01)</f>
        <v>0.02</v>
      </c>
      <c r="P339" s="6">
        <f>NiftyData[[#This Row],[Close]]-E340</f>
        <v>-177.64999999999964</v>
      </c>
      <c r="Q339" s="4">
        <f>NiftyData[[#This Row],[DayChange]]/E340</f>
        <v>-1.5318748976019423E-2</v>
      </c>
      <c r="R339" s="7">
        <f>_xlfn.CEILING.MATH(ABS(NiftyData[[#This Row],[DayChange %]]), 0.01)</f>
        <v>0.02</v>
      </c>
    </row>
    <row r="340" spans="1:18" x14ac:dyDescent="0.2">
      <c r="A340" s="2">
        <v>43664</v>
      </c>
      <c r="B340" s="1">
        <v>11675.6</v>
      </c>
      <c r="C340" s="1">
        <v>11677.15</v>
      </c>
      <c r="D340" s="1">
        <v>11582.4</v>
      </c>
      <c r="E340" s="1">
        <v>11596.9</v>
      </c>
      <c r="F340" s="1">
        <v>498258158</v>
      </c>
      <c r="G340" s="1">
        <v>16684.03</v>
      </c>
      <c r="H340" s="1" t="str">
        <f>TEXT(NiftyData[[#This Row],[Date]], "yyyy")</f>
        <v>2019</v>
      </c>
      <c r="I340" s="1" t="str">
        <f>TEXT(NiftyData[[#This Row],[Date]], "mmm")</f>
        <v>Jul</v>
      </c>
      <c r="J340" s="1" t="str">
        <f>TEXT(NiftyData[[#This Row],[Date]], "ddd")</f>
        <v>Thu</v>
      </c>
      <c r="K340" s="1" t="str">
        <f>TEXT(NiftyData[[#This Row],[Date]], "mmm-yyyy")</f>
        <v>Jul-2019</v>
      </c>
      <c r="L340" s="1" t="str">
        <f>IF(NiftyData[[#This Row],[Day]]="Thu", "Expiry", "")</f>
        <v>Expiry</v>
      </c>
      <c r="M340" s="1">
        <f>NiftyData[[#This Row],[Close]]-NiftyData[[#This Row],[Open]]</f>
        <v>-78.700000000000728</v>
      </c>
      <c r="N340" s="4">
        <f>NiftyData[[#This Row],[Intraday Change]]/NiftyData[[#This Row],[Open]]</f>
        <v>-6.7405529480284287E-3</v>
      </c>
      <c r="O340" s="4">
        <f>_xlfn.CEILING.MATH(ABS(NiftyData[[#This Row],[Intraday Change %]]), 0.01)</f>
        <v>0.01</v>
      </c>
      <c r="P340" s="6">
        <f>NiftyData[[#This Row],[Close]]-E341</f>
        <v>-90.600000000000364</v>
      </c>
      <c r="Q340" s="4">
        <f>NiftyData[[#This Row],[DayChange]]/E341</f>
        <v>-7.7518716577540418E-3</v>
      </c>
      <c r="R340" s="7">
        <f>_xlfn.CEILING.MATH(ABS(NiftyData[[#This Row],[DayChange %]]), 0.01)</f>
        <v>0.01</v>
      </c>
    </row>
    <row r="341" spans="1:18" x14ac:dyDescent="0.2">
      <c r="A341" s="2">
        <v>43663</v>
      </c>
      <c r="B341" s="1">
        <v>11670.75</v>
      </c>
      <c r="C341" s="1">
        <v>11706.65</v>
      </c>
      <c r="D341" s="1">
        <v>11651.15</v>
      </c>
      <c r="E341" s="1">
        <v>11687.5</v>
      </c>
      <c r="F341" s="1">
        <v>464827734</v>
      </c>
      <c r="G341" s="1">
        <v>15250.5</v>
      </c>
      <c r="H341" s="1" t="str">
        <f>TEXT(NiftyData[[#This Row],[Date]], "yyyy")</f>
        <v>2019</v>
      </c>
      <c r="I341" s="1" t="str">
        <f>TEXT(NiftyData[[#This Row],[Date]], "mmm")</f>
        <v>Jul</v>
      </c>
      <c r="J341" s="1" t="str">
        <f>TEXT(NiftyData[[#This Row],[Date]], "ddd")</f>
        <v>Wed</v>
      </c>
      <c r="K341" s="1" t="str">
        <f>TEXT(NiftyData[[#This Row],[Date]], "mmm-yyyy")</f>
        <v>Jul-2019</v>
      </c>
      <c r="L341" s="1" t="str">
        <f>IF(NiftyData[[#This Row],[Day]]="Thu", "Expiry", "")</f>
        <v/>
      </c>
      <c r="M341" s="1">
        <f>NiftyData[[#This Row],[Close]]-NiftyData[[#This Row],[Open]]</f>
        <v>16.75</v>
      </c>
      <c r="N341" s="4">
        <f>NiftyData[[#This Row],[Intraday Change]]/NiftyData[[#This Row],[Open]]</f>
        <v>1.4352119615277509E-3</v>
      </c>
      <c r="O341" s="4">
        <f>_xlfn.CEILING.MATH(ABS(NiftyData[[#This Row],[Intraday Change %]]), 0.01)</f>
        <v>0.01</v>
      </c>
      <c r="P341" s="6">
        <f>NiftyData[[#This Row],[Close]]-E342</f>
        <v>24.899999999999636</v>
      </c>
      <c r="Q341" s="4">
        <f>NiftyData[[#This Row],[DayChange]]/E342</f>
        <v>2.1350299247165842E-3</v>
      </c>
      <c r="R341" s="7">
        <f>_xlfn.CEILING.MATH(ABS(NiftyData[[#This Row],[DayChange %]]), 0.01)</f>
        <v>0.01</v>
      </c>
    </row>
    <row r="342" spans="1:18" x14ac:dyDescent="0.2">
      <c r="A342" s="2">
        <v>43662</v>
      </c>
      <c r="B342" s="1">
        <v>11596.65</v>
      </c>
      <c r="C342" s="1">
        <v>11670.05</v>
      </c>
      <c r="D342" s="1">
        <v>11573.95</v>
      </c>
      <c r="E342" s="1">
        <v>11662.6</v>
      </c>
      <c r="F342" s="1">
        <v>480156167</v>
      </c>
      <c r="G342" s="1">
        <v>15967.91</v>
      </c>
      <c r="H342" s="1" t="str">
        <f>TEXT(NiftyData[[#This Row],[Date]], "yyyy")</f>
        <v>2019</v>
      </c>
      <c r="I342" s="1" t="str">
        <f>TEXT(NiftyData[[#This Row],[Date]], "mmm")</f>
        <v>Jul</v>
      </c>
      <c r="J342" s="1" t="str">
        <f>TEXT(NiftyData[[#This Row],[Date]], "ddd")</f>
        <v>Tue</v>
      </c>
      <c r="K342" s="1" t="str">
        <f>TEXT(NiftyData[[#This Row],[Date]], "mmm-yyyy")</f>
        <v>Jul-2019</v>
      </c>
      <c r="L342" s="1" t="str">
        <f>IF(NiftyData[[#This Row],[Day]]="Thu", "Expiry", "")</f>
        <v/>
      </c>
      <c r="M342" s="1">
        <f>NiftyData[[#This Row],[Close]]-NiftyData[[#This Row],[Open]]</f>
        <v>65.950000000000728</v>
      </c>
      <c r="N342" s="4">
        <f>NiftyData[[#This Row],[Intraday Change]]/NiftyData[[#This Row],[Open]]</f>
        <v>5.686987190266217E-3</v>
      </c>
      <c r="O342" s="4">
        <f>_xlfn.CEILING.MATH(ABS(NiftyData[[#This Row],[Intraday Change %]]), 0.01)</f>
        <v>0.01</v>
      </c>
      <c r="P342" s="6">
        <f>NiftyData[[#This Row],[Close]]-E343</f>
        <v>74.25</v>
      </c>
      <c r="Q342" s="4">
        <f>NiftyData[[#This Row],[DayChange]]/E343</f>
        <v>6.4072969836085373E-3</v>
      </c>
      <c r="R342" s="7">
        <f>_xlfn.CEILING.MATH(ABS(NiftyData[[#This Row],[DayChange %]]), 0.01)</f>
        <v>0.01</v>
      </c>
    </row>
    <row r="343" spans="1:18" x14ac:dyDescent="0.2">
      <c r="A343" s="2">
        <v>43661</v>
      </c>
      <c r="B343" s="1">
        <v>11614.75</v>
      </c>
      <c r="C343" s="1">
        <v>11618.4</v>
      </c>
      <c r="D343" s="1">
        <v>11532.3</v>
      </c>
      <c r="E343" s="1">
        <v>11588.35</v>
      </c>
      <c r="F343" s="1">
        <v>368788782</v>
      </c>
      <c r="G343" s="1">
        <v>15835.99</v>
      </c>
      <c r="H343" s="1" t="str">
        <f>TEXT(NiftyData[[#This Row],[Date]], "yyyy")</f>
        <v>2019</v>
      </c>
      <c r="I343" s="1" t="str">
        <f>TEXT(NiftyData[[#This Row],[Date]], "mmm")</f>
        <v>Jul</v>
      </c>
      <c r="J343" s="1" t="str">
        <f>TEXT(NiftyData[[#This Row],[Date]], "ddd")</f>
        <v>Mon</v>
      </c>
      <c r="K343" s="1" t="str">
        <f>TEXT(NiftyData[[#This Row],[Date]], "mmm-yyyy")</f>
        <v>Jul-2019</v>
      </c>
      <c r="L343" s="1" t="str">
        <f>IF(NiftyData[[#This Row],[Day]]="Thu", "Expiry", "")</f>
        <v/>
      </c>
      <c r="M343" s="1">
        <f>NiftyData[[#This Row],[Close]]-NiftyData[[#This Row],[Open]]</f>
        <v>-26.399999999999636</v>
      </c>
      <c r="N343" s="4">
        <f>NiftyData[[#This Row],[Intraday Change]]/NiftyData[[#This Row],[Open]]</f>
        <v>-2.2729718676682354E-3</v>
      </c>
      <c r="O343" s="4">
        <f>_xlfn.CEILING.MATH(ABS(NiftyData[[#This Row],[Intraday Change %]]), 0.01)</f>
        <v>0.01</v>
      </c>
      <c r="P343" s="6">
        <f>NiftyData[[#This Row],[Close]]-E344</f>
        <v>35.850000000000364</v>
      </c>
      <c r="Q343" s="4">
        <f>NiftyData[[#This Row],[DayChange]]/E344</f>
        <v>3.1032244103008323E-3</v>
      </c>
      <c r="R343" s="7">
        <f>_xlfn.CEILING.MATH(ABS(NiftyData[[#This Row],[DayChange %]]), 0.01)</f>
        <v>0.01</v>
      </c>
    </row>
    <row r="344" spans="1:18" x14ac:dyDescent="0.2">
      <c r="A344" s="2">
        <v>43658</v>
      </c>
      <c r="B344" s="1">
        <v>11601.15</v>
      </c>
      <c r="C344" s="1">
        <v>11639.55</v>
      </c>
      <c r="D344" s="1">
        <v>11538.6</v>
      </c>
      <c r="E344" s="1">
        <v>11552.5</v>
      </c>
      <c r="F344" s="1">
        <v>359421182</v>
      </c>
      <c r="G344" s="1">
        <v>16947.57</v>
      </c>
      <c r="H344" s="1" t="str">
        <f>TEXT(NiftyData[[#This Row],[Date]], "yyyy")</f>
        <v>2019</v>
      </c>
      <c r="I344" s="1" t="str">
        <f>TEXT(NiftyData[[#This Row],[Date]], "mmm")</f>
        <v>Jul</v>
      </c>
      <c r="J344" s="1" t="str">
        <f>TEXT(NiftyData[[#This Row],[Date]], "ddd")</f>
        <v>Fri</v>
      </c>
      <c r="K344" s="1" t="str">
        <f>TEXT(NiftyData[[#This Row],[Date]], "mmm-yyyy")</f>
        <v>Jul-2019</v>
      </c>
      <c r="L344" s="1" t="str">
        <f>IF(NiftyData[[#This Row],[Day]]="Thu", "Expiry", "")</f>
        <v/>
      </c>
      <c r="M344" s="1">
        <f>NiftyData[[#This Row],[Close]]-NiftyData[[#This Row],[Open]]</f>
        <v>-48.649999999999636</v>
      </c>
      <c r="N344" s="4">
        <f>NiftyData[[#This Row],[Intraday Change]]/NiftyData[[#This Row],[Open]]</f>
        <v>-4.193549777392727E-3</v>
      </c>
      <c r="O344" s="4">
        <f>_xlfn.CEILING.MATH(ABS(NiftyData[[#This Row],[Intraday Change %]]), 0.01)</f>
        <v>0.01</v>
      </c>
      <c r="P344" s="6">
        <f>NiftyData[[#This Row],[Close]]-E345</f>
        <v>-30.399999999999636</v>
      </c>
      <c r="Q344" s="4">
        <f>NiftyData[[#This Row],[DayChange]]/E345</f>
        <v>-2.6245586165813085E-3</v>
      </c>
      <c r="R344" s="7">
        <f>_xlfn.CEILING.MATH(ABS(NiftyData[[#This Row],[DayChange %]]), 0.01)</f>
        <v>0.01</v>
      </c>
    </row>
    <row r="345" spans="1:18" x14ac:dyDescent="0.2">
      <c r="A345" s="2">
        <v>43657</v>
      </c>
      <c r="B345" s="1">
        <v>11561.45</v>
      </c>
      <c r="C345" s="1">
        <v>11599</v>
      </c>
      <c r="D345" s="1">
        <v>11519.5</v>
      </c>
      <c r="E345" s="1">
        <v>11582.9</v>
      </c>
      <c r="F345" s="1">
        <v>317257578</v>
      </c>
      <c r="G345" s="1">
        <v>14586.2</v>
      </c>
      <c r="H345" s="1" t="str">
        <f>TEXT(NiftyData[[#This Row],[Date]], "yyyy")</f>
        <v>2019</v>
      </c>
      <c r="I345" s="1" t="str">
        <f>TEXT(NiftyData[[#This Row],[Date]], "mmm")</f>
        <v>Jul</v>
      </c>
      <c r="J345" s="1" t="str">
        <f>TEXT(NiftyData[[#This Row],[Date]], "ddd")</f>
        <v>Thu</v>
      </c>
      <c r="K345" s="1" t="str">
        <f>TEXT(NiftyData[[#This Row],[Date]], "mmm-yyyy")</f>
        <v>Jul-2019</v>
      </c>
      <c r="L345" s="1" t="str">
        <f>IF(NiftyData[[#This Row],[Day]]="Thu", "Expiry", "")</f>
        <v>Expiry</v>
      </c>
      <c r="M345" s="1">
        <f>NiftyData[[#This Row],[Close]]-NiftyData[[#This Row],[Open]]</f>
        <v>21.449999999998909</v>
      </c>
      <c r="N345" s="4">
        <f>NiftyData[[#This Row],[Intraday Change]]/NiftyData[[#This Row],[Open]]</f>
        <v>1.8553036167607789E-3</v>
      </c>
      <c r="O345" s="4">
        <f>_xlfn.CEILING.MATH(ABS(NiftyData[[#This Row],[Intraday Change %]]), 0.01)</f>
        <v>0.01</v>
      </c>
      <c r="P345" s="6">
        <f>NiftyData[[#This Row],[Close]]-E346</f>
        <v>84</v>
      </c>
      <c r="Q345" s="4">
        <f>NiftyData[[#This Row],[DayChange]]/E346</f>
        <v>7.3050465696718817E-3</v>
      </c>
      <c r="R345" s="7">
        <f>_xlfn.CEILING.MATH(ABS(NiftyData[[#This Row],[DayChange %]]), 0.01)</f>
        <v>0.01</v>
      </c>
    </row>
    <row r="346" spans="1:18" x14ac:dyDescent="0.2">
      <c r="A346" s="2">
        <v>43656</v>
      </c>
      <c r="B346" s="1">
        <v>11536.15</v>
      </c>
      <c r="C346" s="1">
        <v>11593.7</v>
      </c>
      <c r="D346" s="1">
        <v>11475.65</v>
      </c>
      <c r="E346" s="1">
        <v>11498.9</v>
      </c>
      <c r="F346" s="1">
        <v>337571014</v>
      </c>
      <c r="G346" s="1">
        <v>16098.53</v>
      </c>
      <c r="H346" s="1" t="str">
        <f>TEXT(NiftyData[[#This Row],[Date]], "yyyy")</f>
        <v>2019</v>
      </c>
      <c r="I346" s="1" t="str">
        <f>TEXT(NiftyData[[#This Row],[Date]], "mmm")</f>
        <v>Jul</v>
      </c>
      <c r="J346" s="1" t="str">
        <f>TEXT(NiftyData[[#This Row],[Date]], "ddd")</f>
        <v>Wed</v>
      </c>
      <c r="K346" s="1" t="str">
        <f>TEXT(NiftyData[[#This Row],[Date]], "mmm-yyyy")</f>
        <v>Jul-2019</v>
      </c>
      <c r="L346" s="1" t="str">
        <f>IF(NiftyData[[#This Row],[Day]]="Thu", "Expiry", "")</f>
        <v/>
      </c>
      <c r="M346" s="1">
        <f>NiftyData[[#This Row],[Close]]-NiftyData[[#This Row],[Open]]</f>
        <v>-37.25</v>
      </c>
      <c r="N346" s="4">
        <f>NiftyData[[#This Row],[Intraday Change]]/NiftyData[[#This Row],[Open]]</f>
        <v>-3.2289802057012089E-3</v>
      </c>
      <c r="O346" s="4">
        <f>_xlfn.CEILING.MATH(ABS(NiftyData[[#This Row],[Intraday Change %]]), 0.01)</f>
        <v>0.01</v>
      </c>
      <c r="P346" s="6">
        <f>NiftyData[[#This Row],[Close]]-E347</f>
        <v>-57</v>
      </c>
      <c r="Q346" s="4">
        <f>NiftyData[[#This Row],[DayChange]]/E347</f>
        <v>-4.9325452799003112E-3</v>
      </c>
      <c r="R346" s="7">
        <f>_xlfn.CEILING.MATH(ABS(NiftyData[[#This Row],[DayChange %]]), 0.01)</f>
        <v>0.01</v>
      </c>
    </row>
    <row r="347" spans="1:18" x14ac:dyDescent="0.2">
      <c r="A347" s="2">
        <v>43655</v>
      </c>
      <c r="B347" s="1">
        <v>11531.6</v>
      </c>
      <c r="C347" s="1">
        <v>11582.55</v>
      </c>
      <c r="D347" s="1">
        <v>11461</v>
      </c>
      <c r="E347" s="1">
        <v>11555.9</v>
      </c>
      <c r="F347" s="1">
        <v>442520253</v>
      </c>
      <c r="G347" s="1">
        <v>21577.95</v>
      </c>
      <c r="H347" s="1" t="str">
        <f>TEXT(NiftyData[[#This Row],[Date]], "yyyy")</f>
        <v>2019</v>
      </c>
      <c r="I347" s="1" t="str">
        <f>TEXT(NiftyData[[#This Row],[Date]], "mmm")</f>
        <v>Jul</v>
      </c>
      <c r="J347" s="1" t="str">
        <f>TEXT(NiftyData[[#This Row],[Date]], "ddd")</f>
        <v>Tue</v>
      </c>
      <c r="K347" s="1" t="str">
        <f>TEXT(NiftyData[[#This Row],[Date]], "mmm-yyyy")</f>
        <v>Jul-2019</v>
      </c>
      <c r="L347" s="1" t="str">
        <f>IF(NiftyData[[#This Row],[Day]]="Thu", "Expiry", "")</f>
        <v/>
      </c>
      <c r="M347" s="1">
        <f>NiftyData[[#This Row],[Close]]-NiftyData[[#This Row],[Open]]</f>
        <v>24.299999999999272</v>
      </c>
      <c r="N347" s="4">
        <f>NiftyData[[#This Row],[Intraday Change]]/NiftyData[[#This Row],[Open]]</f>
        <v>2.1072531131845775E-3</v>
      </c>
      <c r="O347" s="4">
        <f>_xlfn.CEILING.MATH(ABS(NiftyData[[#This Row],[Intraday Change %]]), 0.01)</f>
        <v>0.01</v>
      </c>
      <c r="P347" s="6">
        <f>NiftyData[[#This Row],[Close]]-E348</f>
        <v>-2.7000000000007276</v>
      </c>
      <c r="Q347" s="4">
        <f>NiftyData[[#This Row],[DayChange]]/E348</f>
        <v>-2.3359230356623877E-4</v>
      </c>
      <c r="R347" s="7">
        <f>_xlfn.CEILING.MATH(ABS(NiftyData[[#This Row],[DayChange %]]), 0.01)</f>
        <v>0.01</v>
      </c>
    </row>
    <row r="348" spans="1:18" x14ac:dyDescent="0.2">
      <c r="A348" s="2">
        <v>43654</v>
      </c>
      <c r="B348" s="1">
        <v>11770.4</v>
      </c>
      <c r="C348" s="1">
        <v>11771.9</v>
      </c>
      <c r="D348" s="1">
        <v>11523.3</v>
      </c>
      <c r="E348" s="1">
        <v>11558.6</v>
      </c>
      <c r="F348" s="1">
        <v>464029444</v>
      </c>
      <c r="G348" s="1">
        <v>19146.25</v>
      </c>
      <c r="H348" s="1" t="str">
        <f>TEXT(NiftyData[[#This Row],[Date]], "yyyy")</f>
        <v>2019</v>
      </c>
      <c r="I348" s="1" t="str">
        <f>TEXT(NiftyData[[#This Row],[Date]], "mmm")</f>
        <v>Jul</v>
      </c>
      <c r="J348" s="1" t="str">
        <f>TEXT(NiftyData[[#This Row],[Date]], "ddd")</f>
        <v>Mon</v>
      </c>
      <c r="K348" s="1" t="str">
        <f>TEXT(NiftyData[[#This Row],[Date]], "mmm-yyyy")</f>
        <v>Jul-2019</v>
      </c>
      <c r="L348" s="1" t="str">
        <f>IF(NiftyData[[#This Row],[Day]]="Thu", "Expiry", "")</f>
        <v/>
      </c>
      <c r="M348" s="1">
        <f>NiftyData[[#This Row],[Close]]-NiftyData[[#This Row],[Open]]</f>
        <v>-211.79999999999927</v>
      </c>
      <c r="N348" s="4">
        <f>NiftyData[[#This Row],[Intraday Change]]/NiftyData[[#This Row],[Open]]</f>
        <v>-1.7994290763270516E-2</v>
      </c>
      <c r="O348" s="4">
        <f>_xlfn.CEILING.MATH(ABS(NiftyData[[#This Row],[Intraday Change %]]), 0.01)</f>
        <v>0.02</v>
      </c>
      <c r="P348" s="6">
        <f>NiftyData[[#This Row],[Close]]-E349</f>
        <v>-252.54999999999927</v>
      </c>
      <c r="Q348" s="4">
        <f>NiftyData[[#This Row],[DayChange]]/E349</f>
        <v>-2.1382337875651337E-2</v>
      </c>
      <c r="R348" s="7">
        <f>_xlfn.CEILING.MATH(ABS(NiftyData[[#This Row],[DayChange %]]), 0.01)</f>
        <v>0.03</v>
      </c>
    </row>
    <row r="349" spans="1:18" x14ac:dyDescent="0.2">
      <c r="A349" s="2">
        <v>43651</v>
      </c>
      <c r="B349" s="1">
        <v>11964.75</v>
      </c>
      <c r="C349" s="1">
        <v>11981.75</v>
      </c>
      <c r="D349" s="1">
        <v>11797.9</v>
      </c>
      <c r="E349" s="1">
        <v>11811.15</v>
      </c>
      <c r="F349" s="1">
        <v>530720039</v>
      </c>
      <c r="G349" s="1">
        <v>18871.990000000002</v>
      </c>
      <c r="H349" s="1" t="str">
        <f>TEXT(NiftyData[[#This Row],[Date]], "yyyy")</f>
        <v>2019</v>
      </c>
      <c r="I349" s="1" t="str">
        <f>TEXT(NiftyData[[#This Row],[Date]], "mmm")</f>
        <v>Jul</v>
      </c>
      <c r="J349" s="1" t="str">
        <f>TEXT(NiftyData[[#This Row],[Date]], "ddd")</f>
        <v>Fri</v>
      </c>
      <c r="K349" s="1" t="str">
        <f>TEXT(NiftyData[[#This Row],[Date]], "mmm-yyyy")</f>
        <v>Jul-2019</v>
      </c>
      <c r="L349" s="1" t="str">
        <f>IF(NiftyData[[#This Row],[Day]]="Thu", "Expiry", "")</f>
        <v/>
      </c>
      <c r="M349" s="1">
        <f>NiftyData[[#This Row],[Close]]-NiftyData[[#This Row],[Open]]</f>
        <v>-153.60000000000036</v>
      </c>
      <c r="N349" s="4">
        <f>NiftyData[[#This Row],[Intraday Change]]/NiftyData[[#This Row],[Open]]</f>
        <v>-1.2837710775402775E-2</v>
      </c>
      <c r="O349" s="4">
        <f>_xlfn.CEILING.MATH(ABS(NiftyData[[#This Row],[Intraday Change %]]), 0.01)</f>
        <v>0.02</v>
      </c>
      <c r="P349" s="6">
        <f>NiftyData[[#This Row],[Close]]-E350</f>
        <v>-135.60000000000036</v>
      </c>
      <c r="Q349" s="4">
        <f>NiftyData[[#This Row],[DayChange]]/E350</f>
        <v>-1.1350367254692729E-2</v>
      </c>
      <c r="R349" s="7">
        <f>_xlfn.CEILING.MATH(ABS(NiftyData[[#This Row],[DayChange %]]), 0.01)</f>
        <v>0.02</v>
      </c>
    </row>
    <row r="350" spans="1:18" x14ac:dyDescent="0.2">
      <c r="A350" s="2">
        <v>43650</v>
      </c>
      <c r="B350" s="1">
        <v>11928.8</v>
      </c>
      <c r="C350" s="1">
        <v>11969.25</v>
      </c>
      <c r="D350" s="1">
        <v>11923.65</v>
      </c>
      <c r="E350" s="1">
        <v>11946.75</v>
      </c>
      <c r="F350" s="1">
        <v>333595172</v>
      </c>
      <c r="G350" s="1">
        <v>14758.87</v>
      </c>
      <c r="H350" s="1" t="str">
        <f>TEXT(NiftyData[[#This Row],[Date]], "yyyy")</f>
        <v>2019</v>
      </c>
      <c r="I350" s="1" t="str">
        <f>TEXT(NiftyData[[#This Row],[Date]], "mmm")</f>
        <v>Jul</v>
      </c>
      <c r="J350" s="1" t="str">
        <f>TEXT(NiftyData[[#This Row],[Date]], "ddd")</f>
        <v>Thu</v>
      </c>
      <c r="K350" s="1" t="str">
        <f>TEXT(NiftyData[[#This Row],[Date]], "mmm-yyyy")</f>
        <v>Jul-2019</v>
      </c>
      <c r="L350" s="1" t="str">
        <f>IF(NiftyData[[#This Row],[Day]]="Thu", "Expiry", "")</f>
        <v>Expiry</v>
      </c>
      <c r="M350" s="1">
        <f>NiftyData[[#This Row],[Close]]-NiftyData[[#This Row],[Open]]</f>
        <v>17.950000000000728</v>
      </c>
      <c r="N350" s="4">
        <f>NiftyData[[#This Row],[Intraday Change]]/NiftyData[[#This Row],[Open]]</f>
        <v>1.5047615854068077E-3</v>
      </c>
      <c r="O350" s="4">
        <f>_xlfn.CEILING.MATH(ABS(NiftyData[[#This Row],[Intraday Change %]]), 0.01)</f>
        <v>0.01</v>
      </c>
      <c r="P350" s="6">
        <f>NiftyData[[#This Row],[Close]]-E351</f>
        <v>30</v>
      </c>
      <c r="Q350" s="4">
        <f>NiftyData[[#This Row],[DayChange]]/E351</f>
        <v>2.5174649128327773E-3</v>
      </c>
      <c r="R350" s="7">
        <f>_xlfn.CEILING.MATH(ABS(NiftyData[[#This Row],[DayChange %]]), 0.01)</f>
        <v>0.01</v>
      </c>
    </row>
    <row r="351" spans="1:18" x14ac:dyDescent="0.2">
      <c r="A351" s="2">
        <v>43649</v>
      </c>
      <c r="B351" s="1">
        <v>11932.15</v>
      </c>
      <c r="C351" s="1">
        <v>11945.2</v>
      </c>
      <c r="D351" s="1">
        <v>11887.05</v>
      </c>
      <c r="E351" s="1">
        <v>11916.75</v>
      </c>
      <c r="F351" s="1">
        <v>340527508</v>
      </c>
      <c r="G351" s="1">
        <v>14290.33</v>
      </c>
      <c r="H351" s="1" t="str">
        <f>TEXT(NiftyData[[#This Row],[Date]], "yyyy")</f>
        <v>2019</v>
      </c>
      <c r="I351" s="1" t="str">
        <f>TEXT(NiftyData[[#This Row],[Date]], "mmm")</f>
        <v>Jul</v>
      </c>
      <c r="J351" s="1" t="str">
        <f>TEXT(NiftyData[[#This Row],[Date]], "ddd")</f>
        <v>Wed</v>
      </c>
      <c r="K351" s="1" t="str">
        <f>TEXT(NiftyData[[#This Row],[Date]], "mmm-yyyy")</f>
        <v>Jul-2019</v>
      </c>
      <c r="L351" s="1" t="str">
        <f>IF(NiftyData[[#This Row],[Day]]="Thu", "Expiry", "")</f>
        <v/>
      </c>
      <c r="M351" s="1">
        <f>NiftyData[[#This Row],[Close]]-NiftyData[[#This Row],[Open]]</f>
        <v>-15.399999999999636</v>
      </c>
      <c r="N351" s="4">
        <f>NiftyData[[#This Row],[Intraday Change]]/NiftyData[[#This Row],[Open]]</f>
        <v>-1.2906307748393739E-3</v>
      </c>
      <c r="O351" s="4">
        <f>_xlfn.CEILING.MATH(ABS(NiftyData[[#This Row],[Intraday Change %]]), 0.01)</f>
        <v>0.01</v>
      </c>
      <c r="P351" s="6">
        <f>NiftyData[[#This Row],[Close]]-E352</f>
        <v>6.4500000000007276</v>
      </c>
      <c r="Q351" s="4">
        <f>NiftyData[[#This Row],[DayChange]]/E352</f>
        <v>5.4154807183704259E-4</v>
      </c>
      <c r="R351" s="7">
        <f>_xlfn.CEILING.MATH(ABS(NiftyData[[#This Row],[DayChange %]]), 0.01)</f>
        <v>0.01</v>
      </c>
    </row>
    <row r="352" spans="1:18" x14ac:dyDescent="0.2">
      <c r="A352" s="2">
        <v>43648</v>
      </c>
      <c r="B352" s="1">
        <v>11890.3</v>
      </c>
      <c r="C352" s="1">
        <v>11917.45</v>
      </c>
      <c r="D352" s="1">
        <v>11814.7</v>
      </c>
      <c r="E352" s="1">
        <v>11910.3</v>
      </c>
      <c r="F352" s="1">
        <v>363197036</v>
      </c>
      <c r="G352" s="1">
        <v>13615.94</v>
      </c>
      <c r="H352" s="1" t="str">
        <f>TEXT(NiftyData[[#This Row],[Date]], "yyyy")</f>
        <v>2019</v>
      </c>
      <c r="I352" s="1" t="str">
        <f>TEXT(NiftyData[[#This Row],[Date]], "mmm")</f>
        <v>Jul</v>
      </c>
      <c r="J352" s="1" t="str">
        <f>TEXT(NiftyData[[#This Row],[Date]], "ddd")</f>
        <v>Tue</v>
      </c>
      <c r="K352" s="1" t="str">
        <f>TEXT(NiftyData[[#This Row],[Date]], "mmm-yyyy")</f>
        <v>Jul-2019</v>
      </c>
      <c r="L352" s="1" t="str">
        <f>IF(NiftyData[[#This Row],[Day]]="Thu", "Expiry", "")</f>
        <v/>
      </c>
      <c r="M352" s="1">
        <f>NiftyData[[#This Row],[Close]]-NiftyData[[#This Row],[Open]]</f>
        <v>20</v>
      </c>
      <c r="N352" s="4">
        <f>NiftyData[[#This Row],[Intraday Change]]/NiftyData[[#This Row],[Open]]</f>
        <v>1.6820433462570331E-3</v>
      </c>
      <c r="O352" s="4">
        <f>_xlfn.CEILING.MATH(ABS(NiftyData[[#This Row],[Intraday Change %]]), 0.01)</f>
        <v>0.01</v>
      </c>
      <c r="P352" s="6">
        <f>NiftyData[[#This Row],[Close]]-E353</f>
        <v>44.699999999998909</v>
      </c>
      <c r="Q352" s="4">
        <f>NiftyData[[#This Row],[DayChange]]/E353</f>
        <v>3.7671925566342122E-3</v>
      </c>
      <c r="R352" s="7">
        <f>_xlfn.CEILING.MATH(ABS(NiftyData[[#This Row],[DayChange %]]), 0.01)</f>
        <v>0.01</v>
      </c>
    </row>
    <row r="353" spans="1:18" x14ac:dyDescent="0.2">
      <c r="A353" s="2">
        <v>43647</v>
      </c>
      <c r="B353" s="1">
        <v>11839.9</v>
      </c>
      <c r="C353" s="1">
        <v>11884.65</v>
      </c>
      <c r="D353" s="1">
        <v>11830.8</v>
      </c>
      <c r="E353" s="1">
        <v>11865.6</v>
      </c>
      <c r="F353" s="1">
        <v>278415889</v>
      </c>
      <c r="G353" s="1">
        <v>12874.96</v>
      </c>
      <c r="H353" s="1" t="str">
        <f>TEXT(NiftyData[[#This Row],[Date]], "yyyy")</f>
        <v>2019</v>
      </c>
      <c r="I353" s="1" t="str">
        <f>TEXT(NiftyData[[#This Row],[Date]], "mmm")</f>
        <v>Jul</v>
      </c>
      <c r="J353" s="1" t="str">
        <f>TEXT(NiftyData[[#This Row],[Date]], "ddd")</f>
        <v>Mon</v>
      </c>
      <c r="K353" s="1" t="str">
        <f>TEXT(NiftyData[[#This Row],[Date]], "mmm-yyyy")</f>
        <v>Jul-2019</v>
      </c>
      <c r="L353" s="1" t="str">
        <f>IF(NiftyData[[#This Row],[Day]]="Thu", "Expiry", "")</f>
        <v/>
      </c>
      <c r="M353" s="1">
        <f>NiftyData[[#This Row],[Close]]-NiftyData[[#This Row],[Open]]</f>
        <v>25.700000000000728</v>
      </c>
      <c r="N353" s="4">
        <f>NiftyData[[#This Row],[Intraday Change]]/NiftyData[[#This Row],[Open]]</f>
        <v>2.1706264411017599E-3</v>
      </c>
      <c r="O353" s="4">
        <f>_xlfn.CEILING.MATH(ABS(NiftyData[[#This Row],[Intraday Change %]]), 0.01)</f>
        <v>0.01</v>
      </c>
      <c r="P353" s="6">
        <f>NiftyData[[#This Row],[Close]]-E354</f>
        <v>76.75</v>
      </c>
      <c r="Q353" s="4">
        <f>NiftyData[[#This Row],[DayChange]]/E354</f>
        <v>6.5103890540637969E-3</v>
      </c>
      <c r="R353" s="7">
        <f>_xlfn.CEILING.MATH(ABS(NiftyData[[#This Row],[DayChange %]]), 0.01)</f>
        <v>0.01</v>
      </c>
    </row>
    <row r="354" spans="1:18" x14ac:dyDescent="0.2">
      <c r="A354" s="2">
        <v>43644</v>
      </c>
      <c r="B354" s="1">
        <v>11861.15</v>
      </c>
      <c r="C354" s="1">
        <v>11871.7</v>
      </c>
      <c r="D354" s="1">
        <v>11775.5</v>
      </c>
      <c r="E354" s="1">
        <v>11788.85</v>
      </c>
      <c r="F354" s="1">
        <v>303888701</v>
      </c>
      <c r="G354" s="1">
        <v>15191.9</v>
      </c>
      <c r="H354" s="1" t="str">
        <f>TEXT(NiftyData[[#This Row],[Date]], "yyyy")</f>
        <v>2019</v>
      </c>
      <c r="I354" s="1" t="str">
        <f>TEXT(NiftyData[[#This Row],[Date]], "mmm")</f>
        <v>Jun</v>
      </c>
      <c r="J354" s="1" t="str">
        <f>TEXT(NiftyData[[#This Row],[Date]], "ddd")</f>
        <v>Fri</v>
      </c>
      <c r="K354" s="1" t="str">
        <f>TEXT(NiftyData[[#This Row],[Date]], "mmm-yyyy")</f>
        <v>Jun-2019</v>
      </c>
      <c r="L354" s="1" t="str">
        <f>IF(NiftyData[[#This Row],[Day]]="Thu", "Expiry", "")</f>
        <v/>
      </c>
      <c r="M354" s="1">
        <f>NiftyData[[#This Row],[Close]]-NiftyData[[#This Row],[Open]]</f>
        <v>-72.299999999999272</v>
      </c>
      <c r="N354" s="4">
        <f>NiftyData[[#This Row],[Intraday Change]]/NiftyData[[#This Row],[Open]]</f>
        <v>-6.0955303659425333E-3</v>
      </c>
      <c r="O354" s="4">
        <f>_xlfn.CEILING.MATH(ABS(NiftyData[[#This Row],[Intraday Change %]]), 0.01)</f>
        <v>0.01</v>
      </c>
      <c r="P354" s="6">
        <f>NiftyData[[#This Row],[Close]]-E355</f>
        <v>-52.699999999998909</v>
      </c>
      <c r="Q354" s="4">
        <f>NiftyData[[#This Row],[DayChange]]/E355</f>
        <v>-4.4504308979820134E-3</v>
      </c>
      <c r="R354" s="7">
        <f>_xlfn.CEILING.MATH(ABS(NiftyData[[#This Row],[DayChange %]]), 0.01)</f>
        <v>0.01</v>
      </c>
    </row>
    <row r="355" spans="1:18" x14ac:dyDescent="0.2">
      <c r="A355" s="2">
        <v>43643</v>
      </c>
      <c r="B355" s="1">
        <v>11860.85</v>
      </c>
      <c r="C355" s="1">
        <v>11911.15</v>
      </c>
      <c r="D355" s="1">
        <v>11821.05</v>
      </c>
      <c r="E355" s="1">
        <v>11841.55</v>
      </c>
      <c r="F355" s="1">
        <v>480169350</v>
      </c>
      <c r="G355" s="1">
        <v>23300.3</v>
      </c>
      <c r="H355" s="1" t="str">
        <f>TEXT(NiftyData[[#This Row],[Date]], "yyyy")</f>
        <v>2019</v>
      </c>
      <c r="I355" s="1" t="str">
        <f>TEXT(NiftyData[[#This Row],[Date]], "mmm")</f>
        <v>Jun</v>
      </c>
      <c r="J355" s="1" t="str">
        <f>TEXT(NiftyData[[#This Row],[Date]], "ddd")</f>
        <v>Thu</v>
      </c>
      <c r="K355" s="1" t="str">
        <f>TEXT(NiftyData[[#This Row],[Date]], "mmm-yyyy")</f>
        <v>Jun-2019</v>
      </c>
      <c r="L355" s="1" t="str">
        <f>IF(NiftyData[[#This Row],[Day]]="Thu", "Expiry", "")</f>
        <v>Expiry</v>
      </c>
      <c r="M355" s="1">
        <f>NiftyData[[#This Row],[Close]]-NiftyData[[#This Row],[Open]]</f>
        <v>-19.300000000001091</v>
      </c>
      <c r="N355" s="4">
        <f>NiftyData[[#This Row],[Intraday Change]]/NiftyData[[#This Row],[Open]]</f>
        <v>-1.6272020976575111E-3</v>
      </c>
      <c r="O355" s="4">
        <f>_xlfn.CEILING.MATH(ABS(NiftyData[[#This Row],[Intraday Change %]]), 0.01)</f>
        <v>0.01</v>
      </c>
      <c r="P355" s="6">
        <f>NiftyData[[#This Row],[Close]]-E356</f>
        <v>-6</v>
      </c>
      <c r="Q355" s="4">
        <f>NiftyData[[#This Row],[DayChange]]/E356</f>
        <v>-5.0643381965047632E-4</v>
      </c>
      <c r="R355" s="7">
        <f>_xlfn.CEILING.MATH(ABS(NiftyData[[#This Row],[DayChange %]]), 0.01)</f>
        <v>0.01</v>
      </c>
    </row>
    <row r="356" spans="1:18" x14ac:dyDescent="0.2">
      <c r="A356" s="2">
        <v>43642</v>
      </c>
      <c r="B356" s="1">
        <v>11768.15</v>
      </c>
      <c r="C356" s="1">
        <v>11871.85</v>
      </c>
      <c r="D356" s="1">
        <v>11757.55</v>
      </c>
      <c r="E356" s="1">
        <v>11847.55</v>
      </c>
      <c r="F356" s="1">
        <v>327885018</v>
      </c>
      <c r="G356" s="1">
        <v>14650.89</v>
      </c>
      <c r="H356" s="1" t="str">
        <f>TEXT(NiftyData[[#This Row],[Date]], "yyyy")</f>
        <v>2019</v>
      </c>
      <c r="I356" s="1" t="str">
        <f>TEXT(NiftyData[[#This Row],[Date]], "mmm")</f>
        <v>Jun</v>
      </c>
      <c r="J356" s="1" t="str">
        <f>TEXT(NiftyData[[#This Row],[Date]], "ddd")</f>
        <v>Wed</v>
      </c>
      <c r="K356" s="1" t="str">
        <f>TEXT(NiftyData[[#This Row],[Date]], "mmm-yyyy")</f>
        <v>Jun-2019</v>
      </c>
      <c r="L356" s="1" t="str">
        <f>IF(NiftyData[[#This Row],[Day]]="Thu", "Expiry", "")</f>
        <v/>
      </c>
      <c r="M356" s="1">
        <f>NiftyData[[#This Row],[Close]]-NiftyData[[#This Row],[Open]]</f>
        <v>79.399999999999636</v>
      </c>
      <c r="N356" s="4">
        <f>NiftyData[[#This Row],[Intraday Change]]/NiftyData[[#This Row],[Open]]</f>
        <v>6.7470248084872848E-3</v>
      </c>
      <c r="O356" s="4">
        <f>_xlfn.CEILING.MATH(ABS(NiftyData[[#This Row],[Intraday Change %]]), 0.01)</f>
        <v>0.01</v>
      </c>
      <c r="P356" s="6">
        <f>NiftyData[[#This Row],[Close]]-E357</f>
        <v>51.099999999998545</v>
      </c>
      <c r="Q356" s="4">
        <f>NiftyData[[#This Row],[DayChange]]/E357</f>
        <v>4.3318116891097359E-3</v>
      </c>
      <c r="R356" s="7">
        <f>_xlfn.CEILING.MATH(ABS(NiftyData[[#This Row],[DayChange %]]), 0.01)</f>
        <v>0.01</v>
      </c>
    </row>
    <row r="357" spans="1:18" x14ac:dyDescent="0.2">
      <c r="A357" s="2">
        <v>43641</v>
      </c>
      <c r="B357" s="1">
        <v>11681</v>
      </c>
      <c r="C357" s="1">
        <v>11814.4</v>
      </c>
      <c r="D357" s="1">
        <v>11651</v>
      </c>
      <c r="E357" s="1">
        <v>11796.45</v>
      </c>
      <c r="F357" s="1">
        <v>300476353</v>
      </c>
      <c r="G357" s="1">
        <v>13822.83</v>
      </c>
      <c r="H357" s="1" t="str">
        <f>TEXT(NiftyData[[#This Row],[Date]], "yyyy")</f>
        <v>2019</v>
      </c>
      <c r="I357" s="1" t="str">
        <f>TEXT(NiftyData[[#This Row],[Date]], "mmm")</f>
        <v>Jun</v>
      </c>
      <c r="J357" s="1" t="str">
        <f>TEXT(NiftyData[[#This Row],[Date]], "ddd")</f>
        <v>Tue</v>
      </c>
      <c r="K357" s="1" t="str">
        <f>TEXT(NiftyData[[#This Row],[Date]], "mmm-yyyy")</f>
        <v>Jun-2019</v>
      </c>
      <c r="L357" s="1" t="str">
        <f>IF(NiftyData[[#This Row],[Day]]="Thu", "Expiry", "")</f>
        <v/>
      </c>
      <c r="M357" s="1">
        <f>NiftyData[[#This Row],[Close]]-NiftyData[[#This Row],[Open]]</f>
        <v>115.45000000000073</v>
      </c>
      <c r="N357" s="4">
        <f>NiftyData[[#This Row],[Intraday Change]]/NiftyData[[#This Row],[Open]]</f>
        <v>9.8835716120195816E-3</v>
      </c>
      <c r="O357" s="4">
        <f>_xlfn.CEILING.MATH(ABS(NiftyData[[#This Row],[Intraday Change %]]), 0.01)</f>
        <v>0.01</v>
      </c>
      <c r="P357" s="6">
        <f>NiftyData[[#This Row],[Close]]-E358</f>
        <v>96.800000000001091</v>
      </c>
      <c r="Q357" s="4">
        <f>NiftyData[[#This Row],[DayChange]]/E358</f>
        <v>8.2737517788994616E-3</v>
      </c>
      <c r="R357" s="7">
        <f>_xlfn.CEILING.MATH(ABS(NiftyData[[#This Row],[DayChange %]]), 0.01)</f>
        <v>0.01</v>
      </c>
    </row>
    <row r="358" spans="1:18" x14ac:dyDescent="0.2">
      <c r="A358" s="2">
        <v>43640</v>
      </c>
      <c r="B358" s="1">
        <v>11725.8</v>
      </c>
      <c r="C358" s="1">
        <v>11754</v>
      </c>
      <c r="D358" s="1">
        <v>11670.2</v>
      </c>
      <c r="E358" s="1">
        <v>11699.65</v>
      </c>
      <c r="F358" s="1">
        <v>277620788</v>
      </c>
      <c r="G358" s="1">
        <v>12631.38</v>
      </c>
      <c r="H358" s="1" t="str">
        <f>TEXT(NiftyData[[#This Row],[Date]], "yyyy")</f>
        <v>2019</v>
      </c>
      <c r="I358" s="1" t="str">
        <f>TEXT(NiftyData[[#This Row],[Date]], "mmm")</f>
        <v>Jun</v>
      </c>
      <c r="J358" s="1" t="str">
        <f>TEXT(NiftyData[[#This Row],[Date]], "ddd")</f>
        <v>Mon</v>
      </c>
      <c r="K358" s="1" t="str">
        <f>TEXT(NiftyData[[#This Row],[Date]], "mmm-yyyy")</f>
        <v>Jun-2019</v>
      </c>
      <c r="L358" s="1" t="str">
        <f>IF(NiftyData[[#This Row],[Day]]="Thu", "Expiry", "")</f>
        <v/>
      </c>
      <c r="M358" s="1">
        <f>NiftyData[[#This Row],[Close]]-NiftyData[[#This Row],[Open]]</f>
        <v>-26.149999999999636</v>
      </c>
      <c r="N358" s="4">
        <f>NiftyData[[#This Row],[Intraday Change]]/NiftyData[[#This Row],[Open]]</f>
        <v>-2.2301250234525267E-3</v>
      </c>
      <c r="O358" s="4">
        <f>_xlfn.CEILING.MATH(ABS(NiftyData[[#This Row],[Intraday Change %]]), 0.01)</f>
        <v>0.01</v>
      </c>
      <c r="P358" s="6">
        <f>NiftyData[[#This Row],[Close]]-E359</f>
        <v>-24.450000000000728</v>
      </c>
      <c r="Q358" s="4">
        <f>NiftyData[[#This Row],[DayChange]]/E359</f>
        <v>-2.0854479235080498E-3</v>
      </c>
      <c r="R358" s="7">
        <f>_xlfn.CEILING.MATH(ABS(NiftyData[[#This Row],[DayChange %]]), 0.01)</f>
        <v>0.01</v>
      </c>
    </row>
    <row r="359" spans="1:18" x14ac:dyDescent="0.2">
      <c r="A359" s="2">
        <v>43637</v>
      </c>
      <c r="B359" s="1">
        <v>11827.6</v>
      </c>
      <c r="C359" s="1">
        <v>11827.95</v>
      </c>
      <c r="D359" s="1">
        <v>11705.1</v>
      </c>
      <c r="E359" s="1">
        <v>11724.1</v>
      </c>
      <c r="F359" s="1">
        <v>468430388</v>
      </c>
      <c r="G359" s="1">
        <v>23346.13</v>
      </c>
      <c r="H359" s="1" t="str">
        <f>TEXT(NiftyData[[#This Row],[Date]], "yyyy")</f>
        <v>2019</v>
      </c>
      <c r="I359" s="1" t="str">
        <f>TEXT(NiftyData[[#This Row],[Date]], "mmm")</f>
        <v>Jun</v>
      </c>
      <c r="J359" s="1" t="str">
        <f>TEXT(NiftyData[[#This Row],[Date]], "ddd")</f>
        <v>Fri</v>
      </c>
      <c r="K359" s="1" t="str">
        <f>TEXT(NiftyData[[#This Row],[Date]], "mmm-yyyy")</f>
        <v>Jun-2019</v>
      </c>
      <c r="L359" s="1" t="str">
        <f>IF(NiftyData[[#This Row],[Day]]="Thu", "Expiry", "")</f>
        <v/>
      </c>
      <c r="M359" s="1">
        <f>NiftyData[[#This Row],[Close]]-NiftyData[[#This Row],[Open]]</f>
        <v>-103.5</v>
      </c>
      <c r="N359" s="4">
        <f>NiftyData[[#This Row],[Intraday Change]]/NiftyData[[#This Row],[Open]]</f>
        <v>-8.7507186580540429E-3</v>
      </c>
      <c r="O359" s="4">
        <f>_xlfn.CEILING.MATH(ABS(NiftyData[[#This Row],[Intraday Change %]]), 0.01)</f>
        <v>0.01</v>
      </c>
      <c r="P359" s="6">
        <f>NiftyData[[#This Row],[Close]]-E360</f>
        <v>-107.64999999999964</v>
      </c>
      <c r="Q359" s="4">
        <f>NiftyData[[#This Row],[DayChange]]/E360</f>
        <v>-9.0984004902064045E-3</v>
      </c>
      <c r="R359" s="7">
        <f>_xlfn.CEILING.MATH(ABS(NiftyData[[#This Row],[DayChange %]]), 0.01)</f>
        <v>0.01</v>
      </c>
    </row>
    <row r="360" spans="1:18" x14ac:dyDescent="0.2">
      <c r="A360" s="2">
        <v>43636</v>
      </c>
      <c r="B360" s="1">
        <v>11653.65</v>
      </c>
      <c r="C360" s="1">
        <v>11843.5</v>
      </c>
      <c r="D360" s="1">
        <v>11635.05</v>
      </c>
      <c r="E360" s="1">
        <v>11831.75</v>
      </c>
      <c r="F360" s="1">
        <v>442016954</v>
      </c>
      <c r="G360" s="1">
        <v>18839.11</v>
      </c>
      <c r="H360" s="1" t="str">
        <f>TEXT(NiftyData[[#This Row],[Date]], "yyyy")</f>
        <v>2019</v>
      </c>
      <c r="I360" s="1" t="str">
        <f>TEXT(NiftyData[[#This Row],[Date]], "mmm")</f>
        <v>Jun</v>
      </c>
      <c r="J360" s="1" t="str">
        <f>TEXT(NiftyData[[#This Row],[Date]], "ddd")</f>
        <v>Thu</v>
      </c>
      <c r="K360" s="1" t="str">
        <f>TEXT(NiftyData[[#This Row],[Date]], "mmm-yyyy")</f>
        <v>Jun-2019</v>
      </c>
      <c r="L360" s="1" t="str">
        <f>IF(NiftyData[[#This Row],[Day]]="Thu", "Expiry", "")</f>
        <v>Expiry</v>
      </c>
      <c r="M360" s="1">
        <f>NiftyData[[#This Row],[Close]]-NiftyData[[#This Row],[Open]]</f>
        <v>178.10000000000036</v>
      </c>
      <c r="N360" s="4">
        <f>NiftyData[[#This Row],[Intraday Change]]/NiftyData[[#This Row],[Open]]</f>
        <v>1.5282765485491701E-2</v>
      </c>
      <c r="O360" s="4">
        <f>_xlfn.CEILING.MATH(ABS(NiftyData[[#This Row],[Intraday Change %]]), 0.01)</f>
        <v>0.02</v>
      </c>
      <c r="P360" s="6">
        <f>NiftyData[[#This Row],[Close]]-E361</f>
        <v>140.29999999999927</v>
      </c>
      <c r="Q360" s="4">
        <f>NiftyData[[#This Row],[DayChange]]/E361</f>
        <v>1.2000222384734081E-2</v>
      </c>
      <c r="R360" s="7">
        <f>_xlfn.CEILING.MATH(ABS(NiftyData[[#This Row],[DayChange %]]), 0.01)</f>
        <v>0.02</v>
      </c>
    </row>
    <row r="361" spans="1:18" x14ac:dyDescent="0.2">
      <c r="A361" s="2">
        <v>43635</v>
      </c>
      <c r="B361" s="1">
        <v>11744.45</v>
      </c>
      <c r="C361" s="1">
        <v>11802.5</v>
      </c>
      <c r="D361" s="1">
        <v>11625.1</v>
      </c>
      <c r="E361" s="1">
        <v>11691.45</v>
      </c>
      <c r="F361" s="1">
        <v>446933027</v>
      </c>
      <c r="G361" s="1">
        <v>18722.71</v>
      </c>
      <c r="H361" s="1" t="str">
        <f>TEXT(NiftyData[[#This Row],[Date]], "yyyy")</f>
        <v>2019</v>
      </c>
      <c r="I361" s="1" t="str">
        <f>TEXT(NiftyData[[#This Row],[Date]], "mmm")</f>
        <v>Jun</v>
      </c>
      <c r="J361" s="1" t="str">
        <f>TEXT(NiftyData[[#This Row],[Date]], "ddd")</f>
        <v>Wed</v>
      </c>
      <c r="K361" s="1" t="str">
        <f>TEXT(NiftyData[[#This Row],[Date]], "mmm-yyyy")</f>
        <v>Jun-2019</v>
      </c>
      <c r="L361" s="1" t="str">
        <f>IF(NiftyData[[#This Row],[Day]]="Thu", "Expiry", "")</f>
        <v/>
      </c>
      <c r="M361" s="1">
        <f>NiftyData[[#This Row],[Close]]-NiftyData[[#This Row],[Open]]</f>
        <v>-53</v>
      </c>
      <c r="N361" s="4">
        <f>NiftyData[[#This Row],[Intraday Change]]/NiftyData[[#This Row],[Open]]</f>
        <v>-4.5127698615090531E-3</v>
      </c>
      <c r="O361" s="4">
        <f>_xlfn.CEILING.MATH(ABS(NiftyData[[#This Row],[Intraday Change %]]), 0.01)</f>
        <v>0.01</v>
      </c>
      <c r="P361" s="6">
        <f>NiftyData[[#This Row],[Close]]-E362</f>
        <v>-4.9999999999272404E-2</v>
      </c>
      <c r="Q361" s="4">
        <f>NiftyData[[#This Row],[DayChange]]/E362</f>
        <v>-4.2766112132123687E-6</v>
      </c>
      <c r="R361" s="7">
        <f>_xlfn.CEILING.MATH(ABS(NiftyData[[#This Row],[DayChange %]]), 0.01)</f>
        <v>0.01</v>
      </c>
    </row>
    <row r="362" spans="1:18" x14ac:dyDescent="0.2">
      <c r="A362" s="2">
        <v>43634</v>
      </c>
      <c r="B362" s="1">
        <v>11677.05</v>
      </c>
      <c r="C362" s="1">
        <v>11727.2</v>
      </c>
      <c r="D362" s="1">
        <v>11641.15</v>
      </c>
      <c r="E362" s="1">
        <v>11691.5</v>
      </c>
      <c r="F362" s="1">
        <v>365525622</v>
      </c>
      <c r="G362" s="1">
        <v>16120.69</v>
      </c>
      <c r="H362" s="1" t="str">
        <f>TEXT(NiftyData[[#This Row],[Date]], "yyyy")</f>
        <v>2019</v>
      </c>
      <c r="I362" s="1" t="str">
        <f>TEXT(NiftyData[[#This Row],[Date]], "mmm")</f>
        <v>Jun</v>
      </c>
      <c r="J362" s="1" t="str">
        <f>TEXT(NiftyData[[#This Row],[Date]], "ddd")</f>
        <v>Tue</v>
      </c>
      <c r="K362" s="1" t="str">
        <f>TEXT(NiftyData[[#This Row],[Date]], "mmm-yyyy")</f>
        <v>Jun-2019</v>
      </c>
      <c r="L362" s="1" t="str">
        <f>IF(NiftyData[[#This Row],[Day]]="Thu", "Expiry", "")</f>
        <v/>
      </c>
      <c r="M362" s="1">
        <f>NiftyData[[#This Row],[Close]]-NiftyData[[#This Row],[Open]]</f>
        <v>14.450000000000728</v>
      </c>
      <c r="N362" s="4">
        <f>NiftyData[[#This Row],[Intraday Change]]/NiftyData[[#This Row],[Open]]</f>
        <v>1.2374700802001129E-3</v>
      </c>
      <c r="O362" s="4">
        <f>_xlfn.CEILING.MATH(ABS(NiftyData[[#This Row],[Intraday Change %]]), 0.01)</f>
        <v>0.01</v>
      </c>
      <c r="P362" s="6">
        <f>NiftyData[[#This Row],[Close]]-E363</f>
        <v>19.350000000000364</v>
      </c>
      <c r="Q362" s="4">
        <f>NiftyData[[#This Row],[DayChange]]/E363</f>
        <v>1.6577922662063427E-3</v>
      </c>
      <c r="R362" s="7">
        <f>_xlfn.CEILING.MATH(ABS(NiftyData[[#This Row],[DayChange %]]), 0.01)</f>
        <v>0.01</v>
      </c>
    </row>
    <row r="363" spans="1:18" x14ac:dyDescent="0.2">
      <c r="A363" s="2">
        <v>43633</v>
      </c>
      <c r="B363" s="1">
        <v>11844</v>
      </c>
      <c r="C363" s="1">
        <v>11844.05</v>
      </c>
      <c r="D363" s="1">
        <v>11657.75</v>
      </c>
      <c r="E363" s="1">
        <v>11672.15</v>
      </c>
      <c r="F363" s="1">
        <v>295528399</v>
      </c>
      <c r="G363" s="1">
        <v>13851.67</v>
      </c>
      <c r="H363" s="1" t="str">
        <f>TEXT(NiftyData[[#This Row],[Date]], "yyyy")</f>
        <v>2019</v>
      </c>
      <c r="I363" s="1" t="str">
        <f>TEXT(NiftyData[[#This Row],[Date]], "mmm")</f>
        <v>Jun</v>
      </c>
      <c r="J363" s="1" t="str">
        <f>TEXT(NiftyData[[#This Row],[Date]], "ddd")</f>
        <v>Mon</v>
      </c>
      <c r="K363" s="1" t="str">
        <f>TEXT(NiftyData[[#This Row],[Date]], "mmm-yyyy")</f>
        <v>Jun-2019</v>
      </c>
      <c r="L363" s="1" t="str">
        <f>IF(NiftyData[[#This Row],[Day]]="Thu", "Expiry", "")</f>
        <v/>
      </c>
      <c r="M363" s="1">
        <f>NiftyData[[#This Row],[Close]]-NiftyData[[#This Row],[Open]]</f>
        <v>-171.85000000000036</v>
      </c>
      <c r="N363" s="4">
        <f>NiftyData[[#This Row],[Intraday Change]]/NiftyData[[#This Row],[Open]]</f>
        <v>-1.4509456264775445E-2</v>
      </c>
      <c r="O363" s="4">
        <f>_xlfn.CEILING.MATH(ABS(NiftyData[[#This Row],[Intraday Change %]]), 0.01)</f>
        <v>0.02</v>
      </c>
      <c r="P363" s="6">
        <f>NiftyData[[#This Row],[Close]]-E364</f>
        <v>-151.14999999999964</v>
      </c>
      <c r="Q363" s="4">
        <f>NiftyData[[#This Row],[DayChange]]/E364</f>
        <v>-1.2784078895063108E-2</v>
      </c>
      <c r="R363" s="7">
        <f>_xlfn.CEILING.MATH(ABS(NiftyData[[#This Row],[DayChange %]]), 0.01)</f>
        <v>0.02</v>
      </c>
    </row>
    <row r="364" spans="1:18" x14ac:dyDescent="0.2">
      <c r="A364" s="2">
        <v>43630</v>
      </c>
      <c r="B364" s="1">
        <v>11910.1</v>
      </c>
      <c r="C364" s="1">
        <v>11911.85</v>
      </c>
      <c r="D364" s="1">
        <v>11797.7</v>
      </c>
      <c r="E364" s="1">
        <v>11823.3</v>
      </c>
      <c r="F364" s="1">
        <v>390294634</v>
      </c>
      <c r="G364" s="1">
        <v>16226.57</v>
      </c>
      <c r="H364" s="1" t="str">
        <f>TEXT(NiftyData[[#This Row],[Date]], "yyyy")</f>
        <v>2019</v>
      </c>
      <c r="I364" s="1" t="str">
        <f>TEXT(NiftyData[[#This Row],[Date]], "mmm")</f>
        <v>Jun</v>
      </c>
      <c r="J364" s="1" t="str">
        <f>TEXT(NiftyData[[#This Row],[Date]], "ddd")</f>
        <v>Fri</v>
      </c>
      <c r="K364" s="1" t="str">
        <f>TEXT(NiftyData[[#This Row],[Date]], "mmm-yyyy")</f>
        <v>Jun-2019</v>
      </c>
      <c r="L364" s="1" t="str">
        <f>IF(NiftyData[[#This Row],[Day]]="Thu", "Expiry", "")</f>
        <v/>
      </c>
      <c r="M364" s="1">
        <f>NiftyData[[#This Row],[Close]]-NiftyData[[#This Row],[Open]]</f>
        <v>-86.800000000001091</v>
      </c>
      <c r="N364" s="4">
        <f>NiftyData[[#This Row],[Intraday Change]]/NiftyData[[#This Row],[Open]]</f>
        <v>-7.2879320912503749E-3</v>
      </c>
      <c r="O364" s="4">
        <f>_xlfn.CEILING.MATH(ABS(NiftyData[[#This Row],[Intraday Change %]]), 0.01)</f>
        <v>0.01</v>
      </c>
      <c r="P364" s="6">
        <f>NiftyData[[#This Row],[Close]]-E365</f>
        <v>-90.75</v>
      </c>
      <c r="Q364" s="4">
        <f>NiftyData[[#This Row],[DayChange]]/E365</f>
        <v>-7.61705717199441E-3</v>
      </c>
      <c r="R364" s="7">
        <f>_xlfn.CEILING.MATH(ABS(NiftyData[[#This Row],[DayChange %]]), 0.01)</f>
        <v>0.01</v>
      </c>
    </row>
    <row r="365" spans="1:18" x14ac:dyDescent="0.2">
      <c r="A365" s="2">
        <v>43629</v>
      </c>
      <c r="B365" s="1">
        <v>11873.9</v>
      </c>
      <c r="C365" s="1">
        <v>11931.35</v>
      </c>
      <c r="D365" s="1">
        <v>11817.05</v>
      </c>
      <c r="E365" s="1">
        <v>11914.05</v>
      </c>
      <c r="F365" s="1">
        <v>447901993</v>
      </c>
      <c r="G365" s="1">
        <v>18680.91</v>
      </c>
      <c r="H365" s="1" t="str">
        <f>TEXT(NiftyData[[#This Row],[Date]], "yyyy")</f>
        <v>2019</v>
      </c>
      <c r="I365" s="1" t="str">
        <f>TEXT(NiftyData[[#This Row],[Date]], "mmm")</f>
        <v>Jun</v>
      </c>
      <c r="J365" s="1" t="str">
        <f>TEXT(NiftyData[[#This Row],[Date]], "ddd")</f>
        <v>Thu</v>
      </c>
      <c r="K365" s="1" t="str">
        <f>TEXT(NiftyData[[#This Row],[Date]], "mmm-yyyy")</f>
        <v>Jun-2019</v>
      </c>
      <c r="L365" s="1" t="str">
        <f>IF(NiftyData[[#This Row],[Day]]="Thu", "Expiry", "")</f>
        <v>Expiry</v>
      </c>
      <c r="M365" s="1">
        <f>NiftyData[[#This Row],[Close]]-NiftyData[[#This Row],[Open]]</f>
        <v>40.149999999999636</v>
      </c>
      <c r="N365" s="4">
        <f>NiftyData[[#This Row],[Intraday Change]]/NiftyData[[#This Row],[Open]]</f>
        <v>3.381365852836864E-3</v>
      </c>
      <c r="O365" s="4">
        <f>_xlfn.CEILING.MATH(ABS(NiftyData[[#This Row],[Intraday Change %]]), 0.01)</f>
        <v>0.01</v>
      </c>
      <c r="P365" s="6">
        <f>NiftyData[[#This Row],[Close]]-E366</f>
        <v>7.8499999999985448</v>
      </c>
      <c r="Q365" s="4">
        <f>NiftyData[[#This Row],[DayChange]]/E366</f>
        <v>6.593203541011023E-4</v>
      </c>
      <c r="R365" s="7">
        <f>_xlfn.CEILING.MATH(ABS(NiftyData[[#This Row],[DayChange %]]), 0.01)</f>
        <v>0.01</v>
      </c>
    </row>
    <row r="366" spans="1:18" x14ac:dyDescent="0.2">
      <c r="A366" s="2">
        <v>43628</v>
      </c>
      <c r="B366" s="1">
        <v>11962.45</v>
      </c>
      <c r="C366" s="1">
        <v>11962.45</v>
      </c>
      <c r="D366" s="1">
        <v>11866.35</v>
      </c>
      <c r="E366" s="1">
        <v>11906.2</v>
      </c>
      <c r="F366" s="1">
        <v>283718253</v>
      </c>
      <c r="G366" s="1">
        <v>14120.17</v>
      </c>
      <c r="H366" s="1" t="str">
        <f>TEXT(NiftyData[[#This Row],[Date]], "yyyy")</f>
        <v>2019</v>
      </c>
      <c r="I366" s="1" t="str">
        <f>TEXT(NiftyData[[#This Row],[Date]], "mmm")</f>
        <v>Jun</v>
      </c>
      <c r="J366" s="1" t="str">
        <f>TEXT(NiftyData[[#This Row],[Date]], "ddd")</f>
        <v>Wed</v>
      </c>
      <c r="K366" s="1" t="str">
        <f>TEXT(NiftyData[[#This Row],[Date]], "mmm-yyyy")</f>
        <v>Jun-2019</v>
      </c>
      <c r="L366" s="1" t="str">
        <f>IF(NiftyData[[#This Row],[Day]]="Thu", "Expiry", "")</f>
        <v/>
      </c>
      <c r="M366" s="1">
        <f>NiftyData[[#This Row],[Close]]-NiftyData[[#This Row],[Open]]</f>
        <v>-56.25</v>
      </c>
      <c r="N366" s="4">
        <f>NiftyData[[#This Row],[Intraday Change]]/NiftyData[[#This Row],[Open]]</f>
        <v>-4.7022140113438301E-3</v>
      </c>
      <c r="O366" s="4">
        <f>_xlfn.CEILING.MATH(ABS(NiftyData[[#This Row],[Intraday Change %]]), 0.01)</f>
        <v>0.01</v>
      </c>
      <c r="P366" s="6">
        <f>NiftyData[[#This Row],[Close]]-E367</f>
        <v>-59.399999999999636</v>
      </c>
      <c r="Q366" s="4">
        <f>NiftyData[[#This Row],[DayChange]]/E367</f>
        <v>-4.9642307949454801E-3</v>
      </c>
      <c r="R366" s="7">
        <f>_xlfn.CEILING.MATH(ABS(NiftyData[[#This Row],[DayChange %]]), 0.01)</f>
        <v>0.01</v>
      </c>
    </row>
    <row r="367" spans="1:18" x14ac:dyDescent="0.2">
      <c r="A367" s="2">
        <v>43627</v>
      </c>
      <c r="B367" s="1">
        <v>11959.85</v>
      </c>
      <c r="C367" s="1">
        <v>12000.35</v>
      </c>
      <c r="D367" s="1">
        <v>11904.35</v>
      </c>
      <c r="E367" s="1">
        <v>11965.6</v>
      </c>
      <c r="F367" s="1">
        <v>332181958</v>
      </c>
      <c r="G367" s="1">
        <v>15392.28</v>
      </c>
      <c r="H367" s="1" t="str">
        <f>TEXT(NiftyData[[#This Row],[Date]], "yyyy")</f>
        <v>2019</v>
      </c>
      <c r="I367" s="1" t="str">
        <f>TEXT(NiftyData[[#This Row],[Date]], "mmm")</f>
        <v>Jun</v>
      </c>
      <c r="J367" s="1" t="str">
        <f>TEXT(NiftyData[[#This Row],[Date]], "ddd")</f>
        <v>Tue</v>
      </c>
      <c r="K367" s="1" t="str">
        <f>TEXT(NiftyData[[#This Row],[Date]], "mmm-yyyy")</f>
        <v>Jun-2019</v>
      </c>
      <c r="L367" s="1" t="str">
        <f>IF(NiftyData[[#This Row],[Day]]="Thu", "Expiry", "")</f>
        <v/>
      </c>
      <c r="M367" s="1">
        <f>NiftyData[[#This Row],[Close]]-NiftyData[[#This Row],[Open]]</f>
        <v>5.75</v>
      </c>
      <c r="N367" s="4">
        <f>NiftyData[[#This Row],[Intraday Change]]/NiftyData[[#This Row],[Open]]</f>
        <v>4.8077526055928792E-4</v>
      </c>
      <c r="O367" s="4">
        <f>_xlfn.CEILING.MATH(ABS(NiftyData[[#This Row],[Intraday Change %]]), 0.01)</f>
        <v>0.01</v>
      </c>
      <c r="P367" s="6">
        <f>NiftyData[[#This Row],[Close]]-E368</f>
        <v>42.899999999999636</v>
      </c>
      <c r="Q367" s="4">
        <f>NiftyData[[#This Row],[DayChange]]/E368</f>
        <v>3.5981782649902819E-3</v>
      </c>
      <c r="R367" s="7">
        <f>_xlfn.CEILING.MATH(ABS(NiftyData[[#This Row],[DayChange %]]), 0.01)</f>
        <v>0.01</v>
      </c>
    </row>
    <row r="368" spans="1:18" x14ac:dyDescent="0.2">
      <c r="A368" s="2">
        <v>43626</v>
      </c>
      <c r="B368" s="1">
        <v>11934.9</v>
      </c>
      <c r="C368" s="1">
        <v>11975.05</v>
      </c>
      <c r="D368" s="1">
        <v>11871.75</v>
      </c>
      <c r="E368" s="1">
        <v>11922.7</v>
      </c>
      <c r="F368" s="1">
        <v>303329445</v>
      </c>
      <c r="G368" s="1">
        <v>13125.41</v>
      </c>
      <c r="H368" s="1" t="str">
        <f>TEXT(NiftyData[[#This Row],[Date]], "yyyy")</f>
        <v>2019</v>
      </c>
      <c r="I368" s="1" t="str">
        <f>TEXT(NiftyData[[#This Row],[Date]], "mmm")</f>
        <v>Jun</v>
      </c>
      <c r="J368" s="1" t="str">
        <f>TEXT(NiftyData[[#This Row],[Date]], "ddd")</f>
        <v>Mon</v>
      </c>
      <c r="K368" s="1" t="str">
        <f>TEXT(NiftyData[[#This Row],[Date]], "mmm-yyyy")</f>
        <v>Jun-2019</v>
      </c>
      <c r="L368" s="1" t="str">
        <f>IF(NiftyData[[#This Row],[Day]]="Thu", "Expiry", "")</f>
        <v/>
      </c>
      <c r="M368" s="1">
        <f>NiftyData[[#This Row],[Close]]-NiftyData[[#This Row],[Open]]</f>
        <v>-12.199999999998909</v>
      </c>
      <c r="N368" s="4">
        <f>NiftyData[[#This Row],[Intraday Change]]/NiftyData[[#This Row],[Open]]</f>
        <v>-1.0222121676762193E-3</v>
      </c>
      <c r="O368" s="4">
        <f>_xlfn.CEILING.MATH(ABS(NiftyData[[#This Row],[Intraday Change %]]), 0.01)</f>
        <v>0.01</v>
      </c>
      <c r="P368" s="6">
        <f>NiftyData[[#This Row],[Close]]-E369</f>
        <v>52.050000000001091</v>
      </c>
      <c r="Q368" s="4">
        <f>NiftyData[[#This Row],[DayChange]]/E369</f>
        <v>4.3847641030610026E-3</v>
      </c>
      <c r="R368" s="7">
        <f>_xlfn.CEILING.MATH(ABS(NiftyData[[#This Row],[DayChange %]]), 0.01)</f>
        <v>0.01</v>
      </c>
    </row>
    <row r="369" spans="1:18" x14ac:dyDescent="0.2">
      <c r="A369" s="2">
        <v>43623</v>
      </c>
      <c r="B369" s="1">
        <v>11865.2</v>
      </c>
      <c r="C369" s="1">
        <v>11897.5</v>
      </c>
      <c r="D369" s="1">
        <v>11769.5</v>
      </c>
      <c r="E369" s="1">
        <v>11870.65</v>
      </c>
      <c r="F369" s="1">
        <v>302455910</v>
      </c>
      <c r="G369" s="1">
        <v>14939.4</v>
      </c>
      <c r="H369" s="1" t="str">
        <f>TEXT(NiftyData[[#This Row],[Date]], "yyyy")</f>
        <v>2019</v>
      </c>
      <c r="I369" s="1" t="str">
        <f>TEXT(NiftyData[[#This Row],[Date]], "mmm")</f>
        <v>Jun</v>
      </c>
      <c r="J369" s="1" t="str">
        <f>TEXT(NiftyData[[#This Row],[Date]], "ddd")</f>
        <v>Fri</v>
      </c>
      <c r="K369" s="1" t="str">
        <f>TEXT(NiftyData[[#This Row],[Date]], "mmm-yyyy")</f>
        <v>Jun-2019</v>
      </c>
      <c r="L369" s="1" t="str">
        <f>IF(NiftyData[[#This Row],[Day]]="Thu", "Expiry", "")</f>
        <v/>
      </c>
      <c r="M369" s="1">
        <f>NiftyData[[#This Row],[Close]]-NiftyData[[#This Row],[Open]]</f>
        <v>5.4499999999989086</v>
      </c>
      <c r="N369" s="4">
        <f>NiftyData[[#This Row],[Intraday Change]]/NiftyData[[#This Row],[Open]]</f>
        <v>4.5932643360406132E-4</v>
      </c>
      <c r="O369" s="4">
        <f>_xlfn.CEILING.MATH(ABS(NiftyData[[#This Row],[Intraday Change %]]), 0.01)</f>
        <v>0.01</v>
      </c>
      <c r="P369" s="6">
        <f>NiftyData[[#This Row],[Close]]-E370</f>
        <v>26.899999999999636</v>
      </c>
      <c r="Q369" s="4">
        <f>NiftyData[[#This Row],[DayChange]]/E370</f>
        <v>2.2712401055408663E-3</v>
      </c>
      <c r="R369" s="7">
        <f>_xlfn.CEILING.MATH(ABS(NiftyData[[#This Row],[DayChange %]]), 0.01)</f>
        <v>0.01</v>
      </c>
    </row>
    <row r="370" spans="1:18" x14ac:dyDescent="0.2">
      <c r="A370" s="2">
        <v>43622</v>
      </c>
      <c r="B370" s="1">
        <v>12039.8</v>
      </c>
      <c r="C370" s="1">
        <v>12039.8</v>
      </c>
      <c r="D370" s="1">
        <v>11830.25</v>
      </c>
      <c r="E370" s="1">
        <v>11843.75</v>
      </c>
      <c r="F370" s="1">
        <v>415206942</v>
      </c>
      <c r="G370" s="1">
        <v>21144.77</v>
      </c>
      <c r="H370" s="1" t="str">
        <f>TEXT(NiftyData[[#This Row],[Date]], "yyyy")</f>
        <v>2019</v>
      </c>
      <c r="I370" s="1" t="str">
        <f>TEXT(NiftyData[[#This Row],[Date]], "mmm")</f>
        <v>Jun</v>
      </c>
      <c r="J370" s="1" t="str">
        <f>TEXT(NiftyData[[#This Row],[Date]], "ddd")</f>
        <v>Thu</v>
      </c>
      <c r="K370" s="1" t="str">
        <f>TEXT(NiftyData[[#This Row],[Date]], "mmm-yyyy")</f>
        <v>Jun-2019</v>
      </c>
      <c r="L370" s="1" t="str">
        <f>IF(NiftyData[[#This Row],[Day]]="Thu", "Expiry", "")</f>
        <v>Expiry</v>
      </c>
      <c r="M370" s="1">
        <f>NiftyData[[#This Row],[Close]]-NiftyData[[#This Row],[Open]]</f>
        <v>-196.04999999999927</v>
      </c>
      <c r="N370" s="4">
        <f>NiftyData[[#This Row],[Intraday Change]]/NiftyData[[#This Row],[Open]]</f>
        <v>-1.628349308128036E-2</v>
      </c>
      <c r="O370" s="4">
        <f>_xlfn.CEILING.MATH(ABS(NiftyData[[#This Row],[Intraday Change %]]), 0.01)</f>
        <v>0.02</v>
      </c>
      <c r="P370" s="6">
        <f>NiftyData[[#This Row],[Close]]-E371</f>
        <v>-177.89999999999964</v>
      </c>
      <c r="Q370" s="4">
        <f>NiftyData[[#This Row],[DayChange]]/E371</f>
        <v>-1.4798301397894602E-2</v>
      </c>
      <c r="R370" s="7">
        <f>_xlfn.CEILING.MATH(ABS(NiftyData[[#This Row],[DayChange %]]), 0.01)</f>
        <v>0.02</v>
      </c>
    </row>
    <row r="371" spans="1:18" x14ac:dyDescent="0.2">
      <c r="A371" s="2">
        <v>43620</v>
      </c>
      <c r="B371" s="1">
        <v>12052.65</v>
      </c>
      <c r="C371" s="1">
        <v>12095.2</v>
      </c>
      <c r="D371" s="1">
        <v>12005.85</v>
      </c>
      <c r="E371" s="1">
        <v>12021.65</v>
      </c>
      <c r="F371" s="1">
        <v>289221904</v>
      </c>
      <c r="G371" s="1">
        <v>15308.28</v>
      </c>
      <c r="H371" s="1" t="str">
        <f>TEXT(NiftyData[[#This Row],[Date]], "yyyy")</f>
        <v>2019</v>
      </c>
      <c r="I371" s="1" t="str">
        <f>TEXT(NiftyData[[#This Row],[Date]], "mmm")</f>
        <v>Jun</v>
      </c>
      <c r="J371" s="1" t="str">
        <f>TEXT(NiftyData[[#This Row],[Date]], "ddd")</f>
        <v>Tue</v>
      </c>
      <c r="K371" s="1" t="str">
        <f>TEXT(NiftyData[[#This Row],[Date]], "mmm-yyyy")</f>
        <v>Jun-2019</v>
      </c>
      <c r="L371" s="1" t="str">
        <f>IF(NiftyData[[#This Row],[Day]]="Thu", "Expiry", "")</f>
        <v/>
      </c>
      <c r="M371" s="1">
        <f>NiftyData[[#This Row],[Close]]-NiftyData[[#This Row],[Open]]</f>
        <v>-31</v>
      </c>
      <c r="N371" s="4">
        <f>NiftyData[[#This Row],[Intraday Change]]/NiftyData[[#This Row],[Open]]</f>
        <v>-2.5720484706682764E-3</v>
      </c>
      <c r="O371" s="4">
        <f>_xlfn.CEILING.MATH(ABS(NiftyData[[#This Row],[Intraday Change %]]), 0.01)</f>
        <v>0.01</v>
      </c>
      <c r="P371" s="6">
        <f>NiftyData[[#This Row],[Close]]-E372</f>
        <v>-66.899999999999636</v>
      </c>
      <c r="Q371" s="4">
        <f>NiftyData[[#This Row],[DayChange]]/E372</f>
        <v>-5.5341624926066105E-3</v>
      </c>
      <c r="R371" s="7">
        <f>_xlfn.CEILING.MATH(ABS(NiftyData[[#This Row],[DayChange %]]), 0.01)</f>
        <v>0.01</v>
      </c>
    </row>
    <row r="372" spans="1:18" x14ac:dyDescent="0.2">
      <c r="A372" s="2">
        <v>43619</v>
      </c>
      <c r="B372" s="1">
        <v>11953.75</v>
      </c>
      <c r="C372" s="1">
        <v>12103.05</v>
      </c>
      <c r="D372" s="1">
        <v>11920.1</v>
      </c>
      <c r="E372" s="1">
        <v>12088.55</v>
      </c>
      <c r="F372" s="1">
        <v>315296955</v>
      </c>
      <c r="G372" s="1">
        <v>17451.36</v>
      </c>
      <c r="H372" s="1" t="str">
        <f>TEXT(NiftyData[[#This Row],[Date]], "yyyy")</f>
        <v>2019</v>
      </c>
      <c r="I372" s="1" t="str">
        <f>TEXT(NiftyData[[#This Row],[Date]], "mmm")</f>
        <v>Jun</v>
      </c>
      <c r="J372" s="1" t="str">
        <f>TEXT(NiftyData[[#This Row],[Date]], "ddd")</f>
        <v>Mon</v>
      </c>
      <c r="K372" s="1" t="str">
        <f>TEXT(NiftyData[[#This Row],[Date]], "mmm-yyyy")</f>
        <v>Jun-2019</v>
      </c>
      <c r="L372" s="1" t="str">
        <f>IF(NiftyData[[#This Row],[Day]]="Thu", "Expiry", "")</f>
        <v/>
      </c>
      <c r="M372" s="1">
        <f>NiftyData[[#This Row],[Close]]-NiftyData[[#This Row],[Open]]</f>
        <v>134.79999999999927</v>
      </c>
      <c r="N372" s="4">
        <f>NiftyData[[#This Row],[Intraday Change]]/NiftyData[[#This Row],[Open]]</f>
        <v>1.1276795984523625E-2</v>
      </c>
      <c r="O372" s="4">
        <f>_xlfn.CEILING.MATH(ABS(NiftyData[[#This Row],[Intraday Change %]]), 0.01)</f>
        <v>0.02</v>
      </c>
      <c r="P372" s="6">
        <f>NiftyData[[#This Row],[Close]]-E373</f>
        <v>165.75</v>
      </c>
      <c r="Q372" s="4">
        <f>NiftyData[[#This Row],[DayChange]]/E373</f>
        <v>1.3901935786895697E-2</v>
      </c>
      <c r="R372" s="7">
        <f>_xlfn.CEILING.MATH(ABS(NiftyData[[#This Row],[DayChange %]]), 0.01)</f>
        <v>0.02</v>
      </c>
    </row>
    <row r="373" spans="1:18" x14ac:dyDescent="0.2">
      <c r="A373" s="2">
        <v>43616</v>
      </c>
      <c r="B373" s="1">
        <v>11999.8</v>
      </c>
      <c r="C373" s="1">
        <v>12039.25</v>
      </c>
      <c r="D373" s="1">
        <v>11829.45</v>
      </c>
      <c r="E373" s="1">
        <v>11922.8</v>
      </c>
      <c r="F373" s="1">
        <v>438879129</v>
      </c>
      <c r="G373" s="1">
        <v>22789</v>
      </c>
      <c r="H373" s="1" t="str">
        <f>TEXT(NiftyData[[#This Row],[Date]], "yyyy")</f>
        <v>2019</v>
      </c>
      <c r="I373" s="1" t="str">
        <f>TEXT(NiftyData[[#This Row],[Date]], "mmm")</f>
        <v>May</v>
      </c>
      <c r="J373" s="1" t="str">
        <f>TEXT(NiftyData[[#This Row],[Date]], "ddd")</f>
        <v>Fri</v>
      </c>
      <c r="K373" s="1" t="str">
        <f>TEXT(NiftyData[[#This Row],[Date]], "mmm-yyyy")</f>
        <v>May-2019</v>
      </c>
      <c r="L373" s="1" t="str">
        <f>IF(NiftyData[[#This Row],[Day]]="Thu", "Expiry", "")</f>
        <v/>
      </c>
      <c r="M373" s="1">
        <f>NiftyData[[#This Row],[Close]]-NiftyData[[#This Row],[Open]]</f>
        <v>-77</v>
      </c>
      <c r="N373" s="4">
        <f>NiftyData[[#This Row],[Intraday Change]]/NiftyData[[#This Row],[Open]]</f>
        <v>-6.416773612893549E-3</v>
      </c>
      <c r="O373" s="4">
        <f>_xlfn.CEILING.MATH(ABS(NiftyData[[#This Row],[Intraday Change %]]), 0.01)</f>
        <v>0.01</v>
      </c>
      <c r="P373" s="6">
        <f>NiftyData[[#This Row],[Close]]-E374</f>
        <v>-23.100000000000364</v>
      </c>
      <c r="Q373" s="4">
        <f>NiftyData[[#This Row],[DayChange]]/E374</f>
        <v>-1.9337178446161749E-3</v>
      </c>
      <c r="R373" s="7">
        <f>_xlfn.CEILING.MATH(ABS(NiftyData[[#This Row],[DayChange %]]), 0.01)</f>
        <v>0.01</v>
      </c>
    </row>
    <row r="374" spans="1:18" x14ac:dyDescent="0.2">
      <c r="A374" s="2">
        <v>43615</v>
      </c>
      <c r="B374" s="1">
        <v>11865.3</v>
      </c>
      <c r="C374" s="1">
        <v>11968.55</v>
      </c>
      <c r="D374" s="1">
        <v>11859.4</v>
      </c>
      <c r="E374" s="1">
        <v>11945.9</v>
      </c>
      <c r="F374" s="1">
        <v>421199867</v>
      </c>
      <c r="G374" s="1">
        <v>20261.849999999999</v>
      </c>
      <c r="H374" s="1" t="str">
        <f>TEXT(NiftyData[[#This Row],[Date]], "yyyy")</f>
        <v>2019</v>
      </c>
      <c r="I374" s="1" t="str">
        <f>TEXT(NiftyData[[#This Row],[Date]], "mmm")</f>
        <v>May</v>
      </c>
      <c r="J374" s="1" t="str">
        <f>TEXT(NiftyData[[#This Row],[Date]], "ddd")</f>
        <v>Thu</v>
      </c>
      <c r="K374" s="1" t="str">
        <f>TEXT(NiftyData[[#This Row],[Date]], "mmm-yyyy")</f>
        <v>May-2019</v>
      </c>
      <c r="L374" s="1" t="str">
        <f>IF(NiftyData[[#This Row],[Day]]="Thu", "Expiry", "")</f>
        <v>Expiry</v>
      </c>
      <c r="M374" s="1">
        <f>NiftyData[[#This Row],[Close]]-NiftyData[[#This Row],[Open]]</f>
        <v>80.600000000000364</v>
      </c>
      <c r="N374" s="4">
        <f>NiftyData[[#This Row],[Intraday Change]]/NiftyData[[#This Row],[Open]]</f>
        <v>6.7929171618079922E-3</v>
      </c>
      <c r="O374" s="4">
        <f>_xlfn.CEILING.MATH(ABS(NiftyData[[#This Row],[Intraday Change %]]), 0.01)</f>
        <v>0.01</v>
      </c>
      <c r="P374" s="6">
        <f>NiftyData[[#This Row],[Close]]-E375</f>
        <v>84.799999999999272</v>
      </c>
      <c r="Q374" s="4">
        <f>NiftyData[[#This Row],[DayChange]]/E375</f>
        <v>7.1494212172563479E-3</v>
      </c>
      <c r="R374" s="7">
        <f>_xlfn.CEILING.MATH(ABS(NiftyData[[#This Row],[DayChange %]]), 0.01)</f>
        <v>0.01</v>
      </c>
    </row>
    <row r="375" spans="1:18" x14ac:dyDescent="0.2">
      <c r="A375" s="2">
        <v>43614</v>
      </c>
      <c r="B375" s="1">
        <v>11905.8</v>
      </c>
      <c r="C375" s="1">
        <v>11931.9</v>
      </c>
      <c r="D375" s="1">
        <v>11836.8</v>
      </c>
      <c r="E375" s="1">
        <v>11861.1</v>
      </c>
      <c r="F375" s="1">
        <v>318068673</v>
      </c>
      <c r="G375" s="1">
        <v>15985.92</v>
      </c>
      <c r="H375" s="1" t="str">
        <f>TEXT(NiftyData[[#This Row],[Date]], "yyyy")</f>
        <v>2019</v>
      </c>
      <c r="I375" s="1" t="str">
        <f>TEXT(NiftyData[[#This Row],[Date]], "mmm")</f>
        <v>May</v>
      </c>
      <c r="J375" s="1" t="str">
        <f>TEXT(NiftyData[[#This Row],[Date]], "ddd")</f>
        <v>Wed</v>
      </c>
      <c r="K375" s="1" t="str">
        <f>TEXT(NiftyData[[#This Row],[Date]], "mmm-yyyy")</f>
        <v>May-2019</v>
      </c>
      <c r="L375" s="1" t="str">
        <f>IF(NiftyData[[#This Row],[Day]]="Thu", "Expiry", "")</f>
        <v/>
      </c>
      <c r="M375" s="1">
        <f>NiftyData[[#This Row],[Close]]-NiftyData[[#This Row],[Open]]</f>
        <v>-44.699999999998909</v>
      </c>
      <c r="N375" s="4">
        <f>NiftyData[[#This Row],[Intraday Change]]/NiftyData[[#This Row],[Open]]</f>
        <v>-3.7544726099883177E-3</v>
      </c>
      <c r="O375" s="4">
        <f>_xlfn.CEILING.MATH(ABS(NiftyData[[#This Row],[Intraday Change %]]), 0.01)</f>
        <v>0.01</v>
      </c>
      <c r="P375" s="6">
        <f>NiftyData[[#This Row],[Close]]-E376</f>
        <v>-67.649999999999636</v>
      </c>
      <c r="Q375" s="4">
        <f>NiftyData[[#This Row],[DayChange]]/E376</f>
        <v>-5.6711725872366876E-3</v>
      </c>
      <c r="R375" s="7">
        <f>_xlfn.CEILING.MATH(ABS(NiftyData[[#This Row],[DayChange %]]), 0.01)</f>
        <v>0.01</v>
      </c>
    </row>
    <row r="376" spans="1:18" x14ac:dyDescent="0.2">
      <c r="A376" s="2">
        <v>43613</v>
      </c>
      <c r="B376" s="1">
        <v>11958.35</v>
      </c>
      <c r="C376" s="1">
        <v>11958.55</v>
      </c>
      <c r="D376" s="1">
        <v>11864.9</v>
      </c>
      <c r="E376" s="1">
        <v>11928.75</v>
      </c>
      <c r="F376" s="1">
        <v>598308334</v>
      </c>
      <c r="G376" s="1">
        <v>28833.54</v>
      </c>
      <c r="H376" s="1" t="str">
        <f>TEXT(NiftyData[[#This Row],[Date]], "yyyy")</f>
        <v>2019</v>
      </c>
      <c r="I376" s="1" t="str">
        <f>TEXT(NiftyData[[#This Row],[Date]], "mmm")</f>
        <v>May</v>
      </c>
      <c r="J376" s="1" t="str">
        <f>TEXT(NiftyData[[#This Row],[Date]], "ddd")</f>
        <v>Tue</v>
      </c>
      <c r="K376" s="1" t="str">
        <f>TEXT(NiftyData[[#This Row],[Date]], "mmm-yyyy")</f>
        <v>May-2019</v>
      </c>
      <c r="L376" s="1" t="str">
        <f>IF(NiftyData[[#This Row],[Day]]="Thu", "Expiry", "")</f>
        <v/>
      </c>
      <c r="M376" s="1">
        <f>NiftyData[[#This Row],[Close]]-NiftyData[[#This Row],[Open]]</f>
        <v>-29.600000000000364</v>
      </c>
      <c r="N376" s="4">
        <f>NiftyData[[#This Row],[Intraday Change]]/NiftyData[[#This Row],[Open]]</f>
        <v>-2.4752578742050836E-3</v>
      </c>
      <c r="O376" s="4">
        <f>_xlfn.CEILING.MATH(ABS(NiftyData[[#This Row],[Intraday Change %]]), 0.01)</f>
        <v>0.01</v>
      </c>
      <c r="P376" s="6">
        <f>NiftyData[[#This Row],[Close]]-E377</f>
        <v>4</v>
      </c>
      <c r="Q376" s="4">
        <f>NiftyData[[#This Row],[DayChange]]/E377</f>
        <v>3.3543680161009665E-4</v>
      </c>
      <c r="R376" s="7">
        <f>_xlfn.CEILING.MATH(ABS(NiftyData[[#This Row],[DayChange %]]), 0.01)</f>
        <v>0.01</v>
      </c>
    </row>
    <row r="377" spans="1:18" x14ac:dyDescent="0.2">
      <c r="A377" s="2">
        <v>43612</v>
      </c>
      <c r="B377" s="1">
        <v>11855.5</v>
      </c>
      <c r="C377" s="1">
        <v>11957.15</v>
      </c>
      <c r="D377" s="1">
        <v>11812.4</v>
      </c>
      <c r="E377" s="1">
        <v>11924.75</v>
      </c>
      <c r="F377" s="1">
        <v>348356214</v>
      </c>
      <c r="G377" s="1">
        <v>17735.36</v>
      </c>
      <c r="H377" s="1" t="str">
        <f>TEXT(NiftyData[[#This Row],[Date]], "yyyy")</f>
        <v>2019</v>
      </c>
      <c r="I377" s="1" t="str">
        <f>TEXT(NiftyData[[#This Row],[Date]], "mmm")</f>
        <v>May</v>
      </c>
      <c r="J377" s="1" t="str">
        <f>TEXT(NiftyData[[#This Row],[Date]], "ddd")</f>
        <v>Mon</v>
      </c>
      <c r="K377" s="1" t="str">
        <f>TEXT(NiftyData[[#This Row],[Date]], "mmm-yyyy")</f>
        <v>May-2019</v>
      </c>
      <c r="L377" s="1" t="str">
        <f>IF(NiftyData[[#This Row],[Day]]="Thu", "Expiry", "")</f>
        <v/>
      </c>
      <c r="M377" s="1">
        <f>NiftyData[[#This Row],[Close]]-NiftyData[[#This Row],[Open]]</f>
        <v>69.25</v>
      </c>
      <c r="N377" s="4">
        <f>NiftyData[[#This Row],[Intraday Change]]/NiftyData[[#This Row],[Open]]</f>
        <v>5.841170764624014E-3</v>
      </c>
      <c r="O377" s="4">
        <f>_xlfn.CEILING.MATH(ABS(NiftyData[[#This Row],[Intraday Change %]]), 0.01)</f>
        <v>0.01</v>
      </c>
      <c r="P377" s="6">
        <f>NiftyData[[#This Row],[Close]]-E378</f>
        <v>80.649999999999636</v>
      </c>
      <c r="Q377" s="4">
        <f>NiftyData[[#This Row],[DayChange]]/E378</f>
        <v>6.8092974561173606E-3</v>
      </c>
      <c r="R377" s="7">
        <f>_xlfn.CEILING.MATH(ABS(NiftyData[[#This Row],[DayChange %]]), 0.01)</f>
        <v>0.01</v>
      </c>
    </row>
    <row r="378" spans="1:18" x14ac:dyDescent="0.2">
      <c r="A378" s="2">
        <v>43609</v>
      </c>
      <c r="B378" s="1">
        <v>11748</v>
      </c>
      <c r="C378" s="1">
        <v>11859</v>
      </c>
      <c r="D378" s="1">
        <v>11658.1</v>
      </c>
      <c r="E378" s="1">
        <v>11844.1</v>
      </c>
      <c r="F378" s="1">
        <v>374637415</v>
      </c>
      <c r="G378" s="1">
        <v>20028.490000000002</v>
      </c>
      <c r="H378" s="1" t="str">
        <f>TEXT(NiftyData[[#This Row],[Date]], "yyyy")</f>
        <v>2019</v>
      </c>
      <c r="I378" s="1" t="str">
        <f>TEXT(NiftyData[[#This Row],[Date]], "mmm")</f>
        <v>May</v>
      </c>
      <c r="J378" s="1" t="str">
        <f>TEXT(NiftyData[[#This Row],[Date]], "ddd")</f>
        <v>Fri</v>
      </c>
      <c r="K378" s="1" t="str">
        <f>TEXT(NiftyData[[#This Row],[Date]], "mmm-yyyy")</f>
        <v>May-2019</v>
      </c>
      <c r="L378" s="1" t="str">
        <f>IF(NiftyData[[#This Row],[Day]]="Thu", "Expiry", "")</f>
        <v/>
      </c>
      <c r="M378" s="1">
        <f>NiftyData[[#This Row],[Close]]-NiftyData[[#This Row],[Open]]</f>
        <v>96.100000000000364</v>
      </c>
      <c r="N378" s="4">
        <f>NiftyData[[#This Row],[Intraday Change]]/NiftyData[[#This Row],[Open]]</f>
        <v>8.1801157643854577E-3</v>
      </c>
      <c r="O378" s="4">
        <f>_xlfn.CEILING.MATH(ABS(NiftyData[[#This Row],[Intraday Change %]]), 0.01)</f>
        <v>0.01</v>
      </c>
      <c r="P378" s="6">
        <f>NiftyData[[#This Row],[Close]]-E379</f>
        <v>187.05000000000109</v>
      </c>
      <c r="Q378" s="4">
        <f>NiftyData[[#This Row],[DayChange]]/E379</f>
        <v>1.6046083700421727E-2</v>
      </c>
      <c r="R378" s="7">
        <f>_xlfn.CEILING.MATH(ABS(NiftyData[[#This Row],[DayChange %]]), 0.01)</f>
        <v>0.02</v>
      </c>
    </row>
    <row r="379" spans="1:18" x14ac:dyDescent="0.2">
      <c r="A379" s="2">
        <v>43608</v>
      </c>
      <c r="B379" s="1">
        <v>11901.3</v>
      </c>
      <c r="C379" s="1">
        <v>12041.15</v>
      </c>
      <c r="D379" s="1">
        <v>11614.5</v>
      </c>
      <c r="E379" s="1">
        <v>11657.05</v>
      </c>
      <c r="F379" s="1">
        <v>569030654</v>
      </c>
      <c r="G379" s="1">
        <v>31180.080000000002</v>
      </c>
      <c r="H379" s="1" t="str">
        <f>TEXT(NiftyData[[#This Row],[Date]], "yyyy")</f>
        <v>2019</v>
      </c>
      <c r="I379" s="1" t="str">
        <f>TEXT(NiftyData[[#This Row],[Date]], "mmm")</f>
        <v>May</v>
      </c>
      <c r="J379" s="1" t="str">
        <f>TEXT(NiftyData[[#This Row],[Date]], "ddd")</f>
        <v>Thu</v>
      </c>
      <c r="K379" s="1" t="str">
        <f>TEXT(NiftyData[[#This Row],[Date]], "mmm-yyyy")</f>
        <v>May-2019</v>
      </c>
      <c r="L379" s="1" t="str">
        <f>IF(NiftyData[[#This Row],[Day]]="Thu", "Expiry", "")</f>
        <v>Expiry</v>
      </c>
      <c r="M379" s="1">
        <f>NiftyData[[#This Row],[Close]]-NiftyData[[#This Row],[Open]]</f>
        <v>-244.25</v>
      </c>
      <c r="N379" s="4">
        <f>NiftyData[[#This Row],[Intraday Change]]/NiftyData[[#This Row],[Open]]</f>
        <v>-2.052296807911741E-2</v>
      </c>
      <c r="O379" s="4">
        <f>_xlfn.CEILING.MATH(ABS(NiftyData[[#This Row],[Intraday Change %]]), 0.01)</f>
        <v>0.03</v>
      </c>
      <c r="P379" s="6">
        <f>NiftyData[[#This Row],[Close]]-E380</f>
        <v>-80.850000000000364</v>
      </c>
      <c r="Q379" s="4">
        <f>NiftyData[[#This Row],[DayChange]]/E380</f>
        <v>-6.8879441808160202E-3</v>
      </c>
      <c r="R379" s="7">
        <f>_xlfn.CEILING.MATH(ABS(NiftyData[[#This Row],[DayChange %]]), 0.01)</f>
        <v>0.01</v>
      </c>
    </row>
    <row r="380" spans="1:18" x14ac:dyDescent="0.2">
      <c r="A380" s="2">
        <v>43607</v>
      </c>
      <c r="B380" s="1">
        <v>11727.95</v>
      </c>
      <c r="C380" s="1">
        <v>11784.8</v>
      </c>
      <c r="D380" s="1">
        <v>11682.4</v>
      </c>
      <c r="E380" s="1">
        <v>11737.9</v>
      </c>
      <c r="F380" s="1">
        <v>355870667</v>
      </c>
      <c r="G380" s="1">
        <v>19582.41</v>
      </c>
      <c r="H380" s="1" t="str">
        <f>TEXT(NiftyData[[#This Row],[Date]], "yyyy")</f>
        <v>2019</v>
      </c>
      <c r="I380" s="1" t="str">
        <f>TEXT(NiftyData[[#This Row],[Date]], "mmm")</f>
        <v>May</v>
      </c>
      <c r="J380" s="1" t="str">
        <f>TEXT(NiftyData[[#This Row],[Date]], "ddd")</f>
        <v>Wed</v>
      </c>
      <c r="K380" s="1" t="str">
        <f>TEXT(NiftyData[[#This Row],[Date]], "mmm-yyyy")</f>
        <v>May-2019</v>
      </c>
      <c r="L380" s="1" t="str">
        <f>IF(NiftyData[[#This Row],[Day]]="Thu", "Expiry", "")</f>
        <v/>
      </c>
      <c r="M380" s="1">
        <f>NiftyData[[#This Row],[Close]]-NiftyData[[#This Row],[Open]]</f>
        <v>9.9499999999989086</v>
      </c>
      <c r="N380" s="4">
        <f>NiftyData[[#This Row],[Intraday Change]]/NiftyData[[#This Row],[Open]]</f>
        <v>8.4840061562326821E-4</v>
      </c>
      <c r="O380" s="4">
        <f>_xlfn.CEILING.MATH(ABS(NiftyData[[#This Row],[Intraday Change %]]), 0.01)</f>
        <v>0.01</v>
      </c>
      <c r="P380" s="6">
        <f>NiftyData[[#This Row],[Close]]-E381</f>
        <v>28.799999999999272</v>
      </c>
      <c r="Q380" s="4">
        <f>NiftyData[[#This Row],[DayChange]]/E381</f>
        <v>2.4596254195454197E-3</v>
      </c>
      <c r="R380" s="7">
        <f>_xlfn.CEILING.MATH(ABS(NiftyData[[#This Row],[DayChange %]]), 0.01)</f>
        <v>0.01</v>
      </c>
    </row>
    <row r="381" spans="1:18" x14ac:dyDescent="0.2">
      <c r="A381" s="2">
        <v>43606</v>
      </c>
      <c r="B381" s="1">
        <v>11863.65</v>
      </c>
      <c r="C381" s="1">
        <v>11883.55</v>
      </c>
      <c r="D381" s="1">
        <v>11682.8</v>
      </c>
      <c r="E381" s="1">
        <v>11709.1</v>
      </c>
      <c r="F381" s="1">
        <v>381038129</v>
      </c>
      <c r="G381" s="1">
        <v>20324.669999999998</v>
      </c>
      <c r="H381" s="1" t="str">
        <f>TEXT(NiftyData[[#This Row],[Date]], "yyyy")</f>
        <v>2019</v>
      </c>
      <c r="I381" s="1" t="str">
        <f>TEXT(NiftyData[[#This Row],[Date]], "mmm")</f>
        <v>May</v>
      </c>
      <c r="J381" s="1" t="str">
        <f>TEXT(NiftyData[[#This Row],[Date]], "ddd")</f>
        <v>Tue</v>
      </c>
      <c r="K381" s="1" t="str">
        <f>TEXT(NiftyData[[#This Row],[Date]], "mmm-yyyy")</f>
        <v>May-2019</v>
      </c>
      <c r="L381" s="1" t="str">
        <f>IF(NiftyData[[#This Row],[Day]]="Thu", "Expiry", "")</f>
        <v/>
      </c>
      <c r="M381" s="1">
        <f>NiftyData[[#This Row],[Close]]-NiftyData[[#This Row],[Open]]</f>
        <v>-154.54999999999927</v>
      </c>
      <c r="N381" s="4">
        <f>NiftyData[[#This Row],[Intraday Change]]/NiftyData[[#This Row],[Open]]</f>
        <v>-1.3027188091354624E-2</v>
      </c>
      <c r="O381" s="4">
        <f>_xlfn.CEILING.MATH(ABS(NiftyData[[#This Row],[Intraday Change %]]), 0.01)</f>
        <v>0.02</v>
      </c>
      <c r="P381" s="6">
        <f>NiftyData[[#This Row],[Close]]-E382</f>
        <v>-119.14999999999964</v>
      </c>
      <c r="Q381" s="4">
        <f>NiftyData[[#This Row],[DayChange]]/E382</f>
        <v>-1.0073341364952519E-2</v>
      </c>
      <c r="R381" s="7">
        <f>_xlfn.CEILING.MATH(ABS(NiftyData[[#This Row],[DayChange %]]), 0.01)</f>
        <v>0.02</v>
      </c>
    </row>
    <row r="382" spans="1:18" x14ac:dyDescent="0.2">
      <c r="A382" s="2">
        <v>43605</v>
      </c>
      <c r="B382" s="1">
        <v>11651.9</v>
      </c>
      <c r="C382" s="1">
        <v>11845.2</v>
      </c>
      <c r="D382" s="1">
        <v>11591.7</v>
      </c>
      <c r="E382" s="1">
        <v>11828.25</v>
      </c>
      <c r="F382" s="1">
        <v>452096261</v>
      </c>
      <c r="G382" s="1">
        <v>25223.78</v>
      </c>
      <c r="H382" s="1" t="str">
        <f>TEXT(NiftyData[[#This Row],[Date]], "yyyy")</f>
        <v>2019</v>
      </c>
      <c r="I382" s="1" t="str">
        <f>TEXT(NiftyData[[#This Row],[Date]], "mmm")</f>
        <v>May</v>
      </c>
      <c r="J382" s="1" t="str">
        <f>TEXT(NiftyData[[#This Row],[Date]], "ddd")</f>
        <v>Mon</v>
      </c>
      <c r="K382" s="1" t="str">
        <f>TEXT(NiftyData[[#This Row],[Date]], "mmm-yyyy")</f>
        <v>May-2019</v>
      </c>
      <c r="L382" s="1" t="str">
        <f>IF(NiftyData[[#This Row],[Day]]="Thu", "Expiry", "")</f>
        <v/>
      </c>
      <c r="M382" s="1">
        <f>NiftyData[[#This Row],[Close]]-NiftyData[[#This Row],[Open]]</f>
        <v>176.35000000000036</v>
      </c>
      <c r="N382" s="4">
        <f>NiftyData[[#This Row],[Intraday Change]]/NiftyData[[#This Row],[Open]]</f>
        <v>1.5134870707781595E-2</v>
      </c>
      <c r="O382" s="4">
        <f>_xlfn.CEILING.MATH(ABS(NiftyData[[#This Row],[Intraday Change %]]), 0.01)</f>
        <v>0.02</v>
      </c>
      <c r="P382" s="6">
        <f>NiftyData[[#This Row],[Close]]-E383</f>
        <v>421.10000000000036</v>
      </c>
      <c r="Q382" s="4">
        <f>NiftyData[[#This Row],[DayChange]]/E383</f>
        <v>3.6915443384193281E-2</v>
      </c>
      <c r="R382" s="7">
        <f>_xlfn.CEILING.MATH(ABS(NiftyData[[#This Row],[DayChange %]]), 0.01)</f>
        <v>0.04</v>
      </c>
    </row>
    <row r="383" spans="1:18" x14ac:dyDescent="0.2">
      <c r="A383" s="2">
        <v>43602</v>
      </c>
      <c r="B383" s="1">
        <v>11261.9</v>
      </c>
      <c r="C383" s="1">
        <v>11426.15</v>
      </c>
      <c r="D383" s="1">
        <v>11259.85</v>
      </c>
      <c r="E383" s="1">
        <v>11407.15</v>
      </c>
      <c r="F383" s="1">
        <v>412109200</v>
      </c>
      <c r="G383" s="1">
        <v>20177.63</v>
      </c>
      <c r="H383" s="1" t="str">
        <f>TEXT(NiftyData[[#This Row],[Date]], "yyyy")</f>
        <v>2019</v>
      </c>
      <c r="I383" s="1" t="str">
        <f>TEXT(NiftyData[[#This Row],[Date]], "mmm")</f>
        <v>May</v>
      </c>
      <c r="J383" s="1" t="str">
        <f>TEXT(NiftyData[[#This Row],[Date]], "ddd")</f>
        <v>Fri</v>
      </c>
      <c r="K383" s="1" t="str">
        <f>TEXT(NiftyData[[#This Row],[Date]], "mmm-yyyy")</f>
        <v>May-2019</v>
      </c>
      <c r="L383" s="1" t="str">
        <f>IF(NiftyData[[#This Row],[Day]]="Thu", "Expiry", "")</f>
        <v/>
      </c>
      <c r="M383" s="1">
        <f>NiftyData[[#This Row],[Close]]-NiftyData[[#This Row],[Open]]</f>
        <v>145.25</v>
      </c>
      <c r="N383" s="4">
        <f>NiftyData[[#This Row],[Intraday Change]]/NiftyData[[#This Row],[Open]]</f>
        <v>1.2897468455589199E-2</v>
      </c>
      <c r="O383" s="4">
        <f>_xlfn.CEILING.MATH(ABS(NiftyData[[#This Row],[Intraday Change %]]), 0.01)</f>
        <v>0.02</v>
      </c>
      <c r="P383" s="6">
        <f>NiftyData[[#This Row],[Close]]-E384</f>
        <v>150.04999999999927</v>
      </c>
      <c r="Q383" s="4">
        <f>NiftyData[[#This Row],[DayChange]]/E384</f>
        <v>1.3329365467127348E-2</v>
      </c>
      <c r="R383" s="7">
        <f>_xlfn.CEILING.MATH(ABS(NiftyData[[#This Row],[DayChange %]]), 0.01)</f>
        <v>0.02</v>
      </c>
    </row>
    <row r="384" spans="1:18" x14ac:dyDescent="0.2">
      <c r="A384" s="2">
        <v>43601</v>
      </c>
      <c r="B384" s="1">
        <v>11180.35</v>
      </c>
      <c r="C384" s="1">
        <v>11281.55</v>
      </c>
      <c r="D384" s="1">
        <v>11143.35</v>
      </c>
      <c r="E384" s="1">
        <v>11257.1</v>
      </c>
      <c r="F384" s="1">
        <v>350734572</v>
      </c>
      <c r="G384" s="1">
        <v>15629.57</v>
      </c>
      <c r="H384" s="1" t="str">
        <f>TEXT(NiftyData[[#This Row],[Date]], "yyyy")</f>
        <v>2019</v>
      </c>
      <c r="I384" s="1" t="str">
        <f>TEXT(NiftyData[[#This Row],[Date]], "mmm")</f>
        <v>May</v>
      </c>
      <c r="J384" s="1" t="str">
        <f>TEXT(NiftyData[[#This Row],[Date]], "ddd")</f>
        <v>Thu</v>
      </c>
      <c r="K384" s="1" t="str">
        <f>TEXT(NiftyData[[#This Row],[Date]], "mmm-yyyy")</f>
        <v>May-2019</v>
      </c>
      <c r="L384" s="1" t="str">
        <f>IF(NiftyData[[#This Row],[Day]]="Thu", "Expiry", "")</f>
        <v>Expiry</v>
      </c>
      <c r="M384" s="1">
        <f>NiftyData[[#This Row],[Close]]-NiftyData[[#This Row],[Open]]</f>
        <v>76.75</v>
      </c>
      <c r="N384" s="4">
        <f>NiftyData[[#This Row],[Intraday Change]]/NiftyData[[#This Row],[Open]]</f>
        <v>6.8647224818543249E-3</v>
      </c>
      <c r="O384" s="4">
        <f>_xlfn.CEILING.MATH(ABS(NiftyData[[#This Row],[Intraday Change %]]), 0.01)</f>
        <v>0.01</v>
      </c>
      <c r="P384" s="6">
        <f>NiftyData[[#This Row],[Close]]-E385</f>
        <v>100.10000000000036</v>
      </c>
      <c r="Q384" s="4">
        <f>NiftyData[[#This Row],[DayChange]]/E385</f>
        <v>8.9719458635834325E-3</v>
      </c>
      <c r="R384" s="7">
        <f>_xlfn.CEILING.MATH(ABS(NiftyData[[#This Row],[DayChange %]]), 0.01)</f>
        <v>0.01</v>
      </c>
    </row>
    <row r="385" spans="1:18" x14ac:dyDescent="0.2">
      <c r="A385" s="2">
        <v>43600</v>
      </c>
      <c r="B385" s="1">
        <v>11271.7</v>
      </c>
      <c r="C385" s="1">
        <v>11286.8</v>
      </c>
      <c r="D385" s="1">
        <v>11136.95</v>
      </c>
      <c r="E385" s="1">
        <v>11157</v>
      </c>
      <c r="F385" s="1">
        <v>414174258</v>
      </c>
      <c r="G385" s="1">
        <v>17931.75</v>
      </c>
      <c r="H385" s="1" t="str">
        <f>TEXT(NiftyData[[#This Row],[Date]], "yyyy")</f>
        <v>2019</v>
      </c>
      <c r="I385" s="1" t="str">
        <f>TEXT(NiftyData[[#This Row],[Date]], "mmm")</f>
        <v>May</v>
      </c>
      <c r="J385" s="1" t="str">
        <f>TEXT(NiftyData[[#This Row],[Date]], "ddd")</f>
        <v>Wed</v>
      </c>
      <c r="K385" s="1" t="str">
        <f>TEXT(NiftyData[[#This Row],[Date]], "mmm-yyyy")</f>
        <v>May-2019</v>
      </c>
      <c r="L385" s="1" t="str">
        <f>IF(NiftyData[[#This Row],[Day]]="Thu", "Expiry", "")</f>
        <v/>
      </c>
      <c r="M385" s="1">
        <f>NiftyData[[#This Row],[Close]]-NiftyData[[#This Row],[Open]]</f>
        <v>-114.70000000000073</v>
      </c>
      <c r="N385" s="4">
        <f>NiftyData[[#This Row],[Intraday Change]]/NiftyData[[#This Row],[Open]]</f>
        <v>-1.0175927322409283E-2</v>
      </c>
      <c r="O385" s="4">
        <f>_xlfn.CEILING.MATH(ABS(NiftyData[[#This Row],[Intraday Change %]]), 0.01)</f>
        <v>0.02</v>
      </c>
      <c r="P385" s="6">
        <f>NiftyData[[#This Row],[Close]]-E386</f>
        <v>-65.049999999999272</v>
      </c>
      <c r="Q385" s="4">
        <f>NiftyData[[#This Row],[DayChange]]/E386</f>
        <v>-5.79662361155041E-3</v>
      </c>
      <c r="R385" s="7">
        <f>_xlfn.CEILING.MATH(ABS(NiftyData[[#This Row],[DayChange %]]), 0.01)</f>
        <v>0.01</v>
      </c>
    </row>
    <row r="386" spans="1:18" x14ac:dyDescent="0.2">
      <c r="A386" s="2">
        <v>43599</v>
      </c>
      <c r="B386" s="1">
        <v>11151.65</v>
      </c>
      <c r="C386" s="1">
        <v>11294.75</v>
      </c>
      <c r="D386" s="1">
        <v>11108.3</v>
      </c>
      <c r="E386" s="1">
        <v>11222.05</v>
      </c>
      <c r="F386" s="1">
        <v>398122725</v>
      </c>
      <c r="G386" s="1">
        <v>19906.38</v>
      </c>
      <c r="H386" s="1" t="str">
        <f>TEXT(NiftyData[[#This Row],[Date]], "yyyy")</f>
        <v>2019</v>
      </c>
      <c r="I386" s="1" t="str">
        <f>TEXT(NiftyData[[#This Row],[Date]], "mmm")</f>
        <v>May</v>
      </c>
      <c r="J386" s="1" t="str">
        <f>TEXT(NiftyData[[#This Row],[Date]], "ddd")</f>
        <v>Tue</v>
      </c>
      <c r="K386" s="1" t="str">
        <f>TEXT(NiftyData[[#This Row],[Date]], "mmm-yyyy")</f>
        <v>May-2019</v>
      </c>
      <c r="L386" s="1" t="str">
        <f>IF(NiftyData[[#This Row],[Day]]="Thu", "Expiry", "")</f>
        <v/>
      </c>
      <c r="M386" s="1">
        <f>NiftyData[[#This Row],[Close]]-NiftyData[[#This Row],[Open]]</f>
        <v>70.399999999999636</v>
      </c>
      <c r="N386" s="4">
        <f>NiftyData[[#This Row],[Intraday Change]]/NiftyData[[#This Row],[Open]]</f>
        <v>6.3129671393918965E-3</v>
      </c>
      <c r="O386" s="4">
        <f>_xlfn.CEILING.MATH(ABS(NiftyData[[#This Row],[Intraday Change %]]), 0.01)</f>
        <v>0.01</v>
      </c>
      <c r="P386" s="6">
        <f>NiftyData[[#This Row],[Close]]-E387</f>
        <v>73.849999999998545</v>
      </c>
      <c r="Q386" s="4">
        <f>NiftyData[[#This Row],[DayChange]]/E387</f>
        <v>6.6243877935450151E-3</v>
      </c>
      <c r="R386" s="7">
        <f>_xlfn.CEILING.MATH(ABS(NiftyData[[#This Row],[DayChange %]]), 0.01)</f>
        <v>0.01</v>
      </c>
    </row>
    <row r="387" spans="1:18" x14ac:dyDescent="0.2">
      <c r="A387" s="2">
        <v>43598</v>
      </c>
      <c r="B387" s="1">
        <v>11258.7</v>
      </c>
      <c r="C387" s="1">
        <v>11300.2</v>
      </c>
      <c r="D387" s="1">
        <v>11125.6</v>
      </c>
      <c r="E387" s="1">
        <v>11148.2</v>
      </c>
      <c r="F387" s="1">
        <v>357586433</v>
      </c>
      <c r="G387" s="1">
        <v>16722.91</v>
      </c>
      <c r="H387" s="1" t="str">
        <f>TEXT(NiftyData[[#This Row],[Date]], "yyyy")</f>
        <v>2019</v>
      </c>
      <c r="I387" s="1" t="str">
        <f>TEXT(NiftyData[[#This Row],[Date]], "mmm")</f>
        <v>May</v>
      </c>
      <c r="J387" s="1" t="str">
        <f>TEXT(NiftyData[[#This Row],[Date]], "ddd")</f>
        <v>Mon</v>
      </c>
      <c r="K387" s="1" t="str">
        <f>TEXT(NiftyData[[#This Row],[Date]], "mmm-yyyy")</f>
        <v>May-2019</v>
      </c>
      <c r="L387" s="1" t="str">
        <f>IF(NiftyData[[#This Row],[Day]]="Thu", "Expiry", "")</f>
        <v/>
      </c>
      <c r="M387" s="1">
        <f>NiftyData[[#This Row],[Close]]-NiftyData[[#This Row],[Open]]</f>
        <v>-110.5</v>
      </c>
      <c r="N387" s="4">
        <f>NiftyData[[#This Row],[Intraday Change]]/NiftyData[[#This Row],[Open]]</f>
        <v>-9.8146322399566555E-3</v>
      </c>
      <c r="O387" s="4">
        <f>_xlfn.CEILING.MATH(ABS(NiftyData[[#This Row],[Intraday Change %]]), 0.01)</f>
        <v>0.01</v>
      </c>
      <c r="P387" s="6">
        <f>NiftyData[[#This Row],[Close]]-E388</f>
        <v>-130.69999999999891</v>
      </c>
      <c r="Q387" s="4">
        <f>NiftyData[[#This Row],[DayChange]]/E388</f>
        <v>-1.1588009469008407E-2</v>
      </c>
      <c r="R387" s="7">
        <f>_xlfn.CEILING.MATH(ABS(NiftyData[[#This Row],[DayChange %]]), 0.01)</f>
        <v>0.02</v>
      </c>
    </row>
    <row r="388" spans="1:18" x14ac:dyDescent="0.2">
      <c r="A388" s="2">
        <v>43595</v>
      </c>
      <c r="B388" s="1">
        <v>11314.15</v>
      </c>
      <c r="C388" s="1">
        <v>11345.8</v>
      </c>
      <c r="D388" s="1">
        <v>11251.05</v>
      </c>
      <c r="E388" s="1">
        <v>11278.9</v>
      </c>
      <c r="F388" s="1">
        <v>387323416</v>
      </c>
      <c r="G388" s="1">
        <v>18085.189999999999</v>
      </c>
      <c r="H388" s="1" t="str">
        <f>TEXT(NiftyData[[#This Row],[Date]], "yyyy")</f>
        <v>2019</v>
      </c>
      <c r="I388" s="1" t="str">
        <f>TEXT(NiftyData[[#This Row],[Date]], "mmm")</f>
        <v>May</v>
      </c>
      <c r="J388" s="1" t="str">
        <f>TEXT(NiftyData[[#This Row],[Date]], "ddd")</f>
        <v>Fri</v>
      </c>
      <c r="K388" s="1" t="str">
        <f>TEXT(NiftyData[[#This Row],[Date]], "mmm-yyyy")</f>
        <v>May-2019</v>
      </c>
      <c r="L388" s="1" t="str">
        <f>IF(NiftyData[[#This Row],[Day]]="Thu", "Expiry", "")</f>
        <v/>
      </c>
      <c r="M388" s="1">
        <f>NiftyData[[#This Row],[Close]]-NiftyData[[#This Row],[Open]]</f>
        <v>-35.25</v>
      </c>
      <c r="N388" s="4">
        <f>NiftyData[[#This Row],[Intraday Change]]/NiftyData[[#This Row],[Open]]</f>
        <v>-3.115567674107202E-3</v>
      </c>
      <c r="O388" s="4">
        <f>_xlfn.CEILING.MATH(ABS(NiftyData[[#This Row],[Intraday Change %]]), 0.01)</f>
        <v>0.01</v>
      </c>
      <c r="P388" s="6">
        <f>NiftyData[[#This Row],[Close]]-E389</f>
        <v>-22.899999999999636</v>
      </c>
      <c r="Q388" s="4">
        <f>NiftyData[[#This Row],[DayChange]]/E389</f>
        <v>-2.0262259109168129E-3</v>
      </c>
      <c r="R388" s="7">
        <f>_xlfn.CEILING.MATH(ABS(NiftyData[[#This Row],[DayChange %]]), 0.01)</f>
        <v>0.01</v>
      </c>
    </row>
    <row r="389" spans="1:18" x14ac:dyDescent="0.2">
      <c r="A389" s="2">
        <v>43594</v>
      </c>
      <c r="B389" s="1">
        <v>11322.4</v>
      </c>
      <c r="C389" s="1">
        <v>11357.6</v>
      </c>
      <c r="D389" s="1">
        <v>11255.05</v>
      </c>
      <c r="E389" s="1">
        <v>11301.8</v>
      </c>
      <c r="F389" s="1">
        <v>373028059</v>
      </c>
      <c r="G389" s="1">
        <v>17602.86</v>
      </c>
      <c r="H389" s="1" t="str">
        <f>TEXT(NiftyData[[#This Row],[Date]], "yyyy")</f>
        <v>2019</v>
      </c>
      <c r="I389" s="1" t="str">
        <f>TEXT(NiftyData[[#This Row],[Date]], "mmm")</f>
        <v>May</v>
      </c>
      <c r="J389" s="1" t="str">
        <f>TEXT(NiftyData[[#This Row],[Date]], "ddd")</f>
        <v>Thu</v>
      </c>
      <c r="K389" s="1" t="str">
        <f>TEXT(NiftyData[[#This Row],[Date]], "mmm-yyyy")</f>
        <v>May-2019</v>
      </c>
      <c r="L389" s="1" t="str">
        <f>IF(NiftyData[[#This Row],[Day]]="Thu", "Expiry", "")</f>
        <v>Expiry</v>
      </c>
      <c r="M389" s="1">
        <f>NiftyData[[#This Row],[Close]]-NiftyData[[#This Row],[Open]]</f>
        <v>-20.600000000000364</v>
      </c>
      <c r="N389" s="4">
        <f>NiftyData[[#This Row],[Intraday Change]]/NiftyData[[#This Row],[Open]]</f>
        <v>-1.8194022468734866E-3</v>
      </c>
      <c r="O389" s="4">
        <f>_xlfn.CEILING.MATH(ABS(NiftyData[[#This Row],[Intraday Change %]]), 0.01)</f>
        <v>0.01</v>
      </c>
      <c r="P389" s="6">
        <f>NiftyData[[#This Row],[Close]]-E390</f>
        <v>-57.650000000001455</v>
      </c>
      <c r="Q389" s="4">
        <f>NiftyData[[#This Row],[DayChange]]/E390</f>
        <v>-5.0750696556612733E-3</v>
      </c>
      <c r="R389" s="7">
        <f>_xlfn.CEILING.MATH(ABS(NiftyData[[#This Row],[DayChange %]]), 0.01)</f>
        <v>0.01</v>
      </c>
    </row>
    <row r="390" spans="1:18" x14ac:dyDescent="0.2">
      <c r="A390" s="2">
        <v>43593</v>
      </c>
      <c r="B390" s="1">
        <v>11478.7</v>
      </c>
      <c r="C390" s="1">
        <v>11479.1</v>
      </c>
      <c r="D390" s="1">
        <v>11346.95</v>
      </c>
      <c r="E390" s="1">
        <v>11359.45</v>
      </c>
      <c r="F390" s="1">
        <v>372826025</v>
      </c>
      <c r="G390" s="1">
        <v>17440.009999999998</v>
      </c>
      <c r="H390" s="1" t="str">
        <f>TEXT(NiftyData[[#This Row],[Date]], "yyyy")</f>
        <v>2019</v>
      </c>
      <c r="I390" s="1" t="str">
        <f>TEXT(NiftyData[[#This Row],[Date]], "mmm")</f>
        <v>May</v>
      </c>
      <c r="J390" s="1" t="str">
        <f>TEXT(NiftyData[[#This Row],[Date]], "ddd")</f>
        <v>Wed</v>
      </c>
      <c r="K390" s="1" t="str">
        <f>TEXT(NiftyData[[#This Row],[Date]], "mmm-yyyy")</f>
        <v>May-2019</v>
      </c>
      <c r="L390" s="1" t="str">
        <f>IF(NiftyData[[#This Row],[Day]]="Thu", "Expiry", "")</f>
        <v/>
      </c>
      <c r="M390" s="1">
        <f>NiftyData[[#This Row],[Close]]-NiftyData[[#This Row],[Open]]</f>
        <v>-119.25</v>
      </c>
      <c r="N390" s="4">
        <f>NiftyData[[#This Row],[Intraday Change]]/NiftyData[[#This Row],[Open]]</f>
        <v>-1.0388807094880081E-2</v>
      </c>
      <c r="O390" s="4">
        <f>_xlfn.CEILING.MATH(ABS(NiftyData[[#This Row],[Intraday Change %]]), 0.01)</f>
        <v>0.02</v>
      </c>
      <c r="P390" s="6">
        <f>NiftyData[[#This Row],[Close]]-E391</f>
        <v>-138.44999999999891</v>
      </c>
      <c r="Q390" s="4">
        <f>NiftyData[[#This Row],[DayChange]]/E391</f>
        <v>-1.2041329286217388E-2</v>
      </c>
      <c r="R390" s="7">
        <f>_xlfn.CEILING.MATH(ABS(NiftyData[[#This Row],[DayChange %]]), 0.01)</f>
        <v>0.02</v>
      </c>
    </row>
    <row r="391" spans="1:18" x14ac:dyDescent="0.2">
      <c r="A391" s="2">
        <v>43592</v>
      </c>
      <c r="B391" s="1">
        <v>11651.5</v>
      </c>
      <c r="C391" s="1">
        <v>11657.05</v>
      </c>
      <c r="D391" s="1">
        <v>11484.45</v>
      </c>
      <c r="E391" s="1">
        <v>11497.9</v>
      </c>
      <c r="F391" s="1">
        <v>337495624</v>
      </c>
      <c r="G391" s="1">
        <v>16632.84</v>
      </c>
      <c r="H391" s="1" t="str">
        <f>TEXT(NiftyData[[#This Row],[Date]], "yyyy")</f>
        <v>2019</v>
      </c>
      <c r="I391" s="1" t="str">
        <f>TEXT(NiftyData[[#This Row],[Date]], "mmm")</f>
        <v>May</v>
      </c>
      <c r="J391" s="1" t="str">
        <f>TEXT(NiftyData[[#This Row],[Date]], "ddd")</f>
        <v>Tue</v>
      </c>
      <c r="K391" s="1" t="str">
        <f>TEXT(NiftyData[[#This Row],[Date]], "mmm-yyyy")</f>
        <v>May-2019</v>
      </c>
      <c r="L391" s="1" t="str">
        <f>IF(NiftyData[[#This Row],[Day]]="Thu", "Expiry", "")</f>
        <v/>
      </c>
      <c r="M391" s="1">
        <f>NiftyData[[#This Row],[Close]]-NiftyData[[#This Row],[Open]]</f>
        <v>-153.60000000000036</v>
      </c>
      <c r="N391" s="4">
        <f>NiftyData[[#This Row],[Intraday Change]]/NiftyData[[#This Row],[Open]]</f>
        <v>-1.3182851993305614E-2</v>
      </c>
      <c r="O391" s="4">
        <f>_xlfn.CEILING.MATH(ABS(NiftyData[[#This Row],[Intraday Change %]]), 0.01)</f>
        <v>0.02</v>
      </c>
      <c r="P391" s="6">
        <f>NiftyData[[#This Row],[Close]]-E392</f>
        <v>-100.35000000000036</v>
      </c>
      <c r="Q391" s="4">
        <f>NiftyData[[#This Row],[DayChange]]/E392</f>
        <v>-8.6521673528334331E-3</v>
      </c>
      <c r="R391" s="7">
        <f>_xlfn.CEILING.MATH(ABS(NiftyData[[#This Row],[DayChange %]]), 0.01)</f>
        <v>0.01</v>
      </c>
    </row>
    <row r="392" spans="1:18" x14ac:dyDescent="0.2">
      <c r="A392" s="2">
        <v>43591</v>
      </c>
      <c r="B392" s="1">
        <v>11605.8</v>
      </c>
      <c r="C392" s="1">
        <v>11632.55</v>
      </c>
      <c r="D392" s="1">
        <v>11571.35</v>
      </c>
      <c r="E392" s="1">
        <v>11598.25</v>
      </c>
      <c r="F392" s="1">
        <v>299046480</v>
      </c>
      <c r="G392" s="1">
        <v>14703.42</v>
      </c>
      <c r="H392" s="1" t="str">
        <f>TEXT(NiftyData[[#This Row],[Date]], "yyyy")</f>
        <v>2019</v>
      </c>
      <c r="I392" s="1" t="str">
        <f>TEXT(NiftyData[[#This Row],[Date]], "mmm")</f>
        <v>May</v>
      </c>
      <c r="J392" s="1" t="str">
        <f>TEXT(NiftyData[[#This Row],[Date]], "ddd")</f>
        <v>Mon</v>
      </c>
      <c r="K392" s="1" t="str">
        <f>TEXT(NiftyData[[#This Row],[Date]], "mmm-yyyy")</f>
        <v>May-2019</v>
      </c>
      <c r="L392" s="1" t="str">
        <f>IF(NiftyData[[#This Row],[Day]]="Thu", "Expiry", "")</f>
        <v/>
      </c>
      <c r="M392" s="1">
        <f>NiftyData[[#This Row],[Close]]-NiftyData[[#This Row],[Open]]</f>
        <v>-7.5499999999992724</v>
      </c>
      <c r="N392" s="4">
        <f>NiftyData[[#This Row],[Intraday Change]]/NiftyData[[#This Row],[Open]]</f>
        <v>-6.5053680056517194E-4</v>
      </c>
      <c r="O392" s="4">
        <f>_xlfn.CEILING.MATH(ABS(NiftyData[[#This Row],[Intraday Change %]]), 0.01)</f>
        <v>0.01</v>
      </c>
      <c r="P392" s="6">
        <f>NiftyData[[#This Row],[Close]]-E393</f>
        <v>-114</v>
      </c>
      <c r="Q392" s="4">
        <f>NiftyData[[#This Row],[DayChange]]/E393</f>
        <v>-9.7333987918632198E-3</v>
      </c>
      <c r="R392" s="7">
        <f>_xlfn.CEILING.MATH(ABS(NiftyData[[#This Row],[DayChange %]]), 0.01)</f>
        <v>0.01</v>
      </c>
    </row>
    <row r="393" spans="1:18" x14ac:dyDescent="0.2">
      <c r="A393" s="2">
        <v>43588</v>
      </c>
      <c r="B393" s="1">
        <v>11722.6</v>
      </c>
      <c r="C393" s="1">
        <v>11770.9</v>
      </c>
      <c r="D393" s="1">
        <v>11699.35</v>
      </c>
      <c r="E393" s="1">
        <v>11712.25</v>
      </c>
      <c r="F393" s="1">
        <v>305519934</v>
      </c>
      <c r="G393" s="1">
        <v>15156.32</v>
      </c>
      <c r="H393" s="1" t="str">
        <f>TEXT(NiftyData[[#This Row],[Date]], "yyyy")</f>
        <v>2019</v>
      </c>
      <c r="I393" s="1" t="str">
        <f>TEXT(NiftyData[[#This Row],[Date]], "mmm")</f>
        <v>May</v>
      </c>
      <c r="J393" s="1" t="str">
        <f>TEXT(NiftyData[[#This Row],[Date]], "ddd")</f>
        <v>Fri</v>
      </c>
      <c r="K393" s="1" t="str">
        <f>TEXT(NiftyData[[#This Row],[Date]], "mmm-yyyy")</f>
        <v>May-2019</v>
      </c>
      <c r="L393" s="1" t="str">
        <f>IF(NiftyData[[#This Row],[Day]]="Thu", "Expiry", "")</f>
        <v/>
      </c>
      <c r="M393" s="1">
        <f>NiftyData[[#This Row],[Close]]-NiftyData[[#This Row],[Open]]</f>
        <v>-10.350000000000364</v>
      </c>
      <c r="N393" s="4">
        <f>NiftyData[[#This Row],[Intraday Change]]/NiftyData[[#This Row],[Open]]</f>
        <v>-8.8290993465616526E-4</v>
      </c>
      <c r="O393" s="4">
        <f>_xlfn.CEILING.MATH(ABS(NiftyData[[#This Row],[Intraday Change %]]), 0.01)</f>
        <v>0.01</v>
      </c>
      <c r="P393" s="6">
        <f>NiftyData[[#This Row],[Close]]-E394</f>
        <v>-12.5</v>
      </c>
      <c r="Q393" s="4">
        <f>NiftyData[[#This Row],[DayChange]]/E394</f>
        <v>-1.0661208128105077E-3</v>
      </c>
      <c r="R393" s="7">
        <f>_xlfn.CEILING.MATH(ABS(NiftyData[[#This Row],[DayChange %]]), 0.01)</f>
        <v>0.01</v>
      </c>
    </row>
    <row r="394" spans="1:18" x14ac:dyDescent="0.2">
      <c r="A394" s="2">
        <v>43587</v>
      </c>
      <c r="B394" s="1">
        <v>11725.55</v>
      </c>
      <c r="C394" s="1">
        <v>11789.3</v>
      </c>
      <c r="D394" s="1">
        <v>11699.55</v>
      </c>
      <c r="E394" s="1">
        <v>11724.75</v>
      </c>
      <c r="F394" s="1">
        <v>380278045</v>
      </c>
      <c r="G394" s="1">
        <v>17790.060000000001</v>
      </c>
      <c r="H394" s="1" t="str">
        <f>TEXT(NiftyData[[#This Row],[Date]], "yyyy")</f>
        <v>2019</v>
      </c>
      <c r="I394" s="1" t="str">
        <f>TEXT(NiftyData[[#This Row],[Date]], "mmm")</f>
        <v>May</v>
      </c>
      <c r="J394" s="1" t="str">
        <f>TEXT(NiftyData[[#This Row],[Date]], "ddd")</f>
        <v>Thu</v>
      </c>
      <c r="K394" s="1" t="str">
        <f>TEXT(NiftyData[[#This Row],[Date]], "mmm-yyyy")</f>
        <v>May-2019</v>
      </c>
      <c r="L394" s="1" t="str">
        <f>IF(NiftyData[[#This Row],[Day]]="Thu", "Expiry", "")</f>
        <v>Expiry</v>
      </c>
      <c r="M394" s="1">
        <f>NiftyData[[#This Row],[Close]]-NiftyData[[#This Row],[Open]]</f>
        <v>-0.7999999999992724</v>
      </c>
      <c r="N394" s="4">
        <f>NiftyData[[#This Row],[Intraday Change]]/NiftyData[[#This Row],[Open]]</f>
        <v>-6.8227076768191897E-5</v>
      </c>
      <c r="O394" s="4">
        <f>_xlfn.CEILING.MATH(ABS(NiftyData[[#This Row],[Intraday Change %]]), 0.01)</f>
        <v>0.01</v>
      </c>
      <c r="P394" s="6">
        <f>NiftyData[[#This Row],[Close]]-E395</f>
        <v>-23.399999999999636</v>
      </c>
      <c r="Q394" s="4">
        <f>NiftyData[[#This Row],[DayChange]]/E395</f>
        <v>-1.9918029647220743E-3</v>
      </c>
      <c r="R394" s="7">
        <f>_xlfn.CEILING.MATH(ABS(NiftyData[[#This Row],[DayChange %]]), 0.01)</f>
        <v>0.01</v>
      </c>
    </row>
    <row r="395" spans="1:18" x14ac:dyDescent="0.2">
      <c r="A395" s="2">
        <v>43585</v>
      </c>
      <c r="B395" s="1">
        <v>11748.75</v>
      </c>
      <c r="C395" s="1">
        <v>11756.25</v>
      </c>
      <c r="D395" s="1">
        <v>11655.9</v>
      </c>
      <c r="E395" s="1">
        <v>11748.15</v>
      </c>
      <c r="F395" s="1">
        <v>532630874</v>
      </c>
      <c r="G395" s="1">
        <v>23324.98</v>
      </c>
      <c r="H395" s="1" t="str">
        <f>TEXT(NiftyData[[#This Row],[Date]], "yyyy")</f>
        <v>2019</v>
      </c>
      <c r="I395" s="1" t="str">
        <f>TEXT(NiftyData[[#This Row],[Date]], "mmm")</f>
        <v>Apr</v>
      </c>
      <c r="J395" s="1" t="str">
        <f>TEXT(NiftyData[[#This Row],[Date]], "ddd")</f>
        <v>Tue</v>
      </c>
      <c r="K395" s="1" t="str">
        <f>TEXT(NiftyData[[#This Row],[Date]], "mmm-yyyy")</f>
        <v>Apr-2019</v>
      </c>
      <c r="L395" s="1" t="str">
        <f>IF(NiftyData[[#This Row],[Day]]="Thu", "Expiry", "")</f>
        <v/>
      </c>
      <c r="M395" s="1">
        <f>NiftyData[[#This Row],[Close]]-NiftyData[[#This Row],[Open]]</f>
        <v>-0.6000000000003638</v>
      </c>
      <c r="N395" s="4">
        <f>NiftyData[[#This Row],[Intraday Change]]/NiftyData[[#This Row],[Open]]</f>
        <v>-5.1069262687550913E-5</v>
      </c>
      <c r="O395" s="4">
        <f>_xlfn.CEILING.MATH(ABS(NiftyData[[#This Row],[Intraday Change %]]), 0.01)</f>
        <v>0.01</v>
      </c>
      <c r="P395" s="6">
        <f>NiftyData[[#This Row],[Close]]-E396</f>
        <v>-6.5</v>
      </c>
      <c r="Q395" s="4">
        <f>NiftyData[[#This Row],[DayChange]]/E396</f>
        <v>-5.5297265337547275E-4</v>
      </c>
      <c r="R395" s="7">
        <f>_xlfn.CEILING.MATH(ABS(NiftyData[[#This Row],[DayChange %]]), 0.01)</f>
        <v>0.01</v>
      </c>
    </row>
    <row r="396" spans="1:18" x14ac:dyDescent="0.2">
      <c r="A396" s="2">
        <v>43581</v>
      </c>
      <c r="B396" s="1">
        <v>11683.75</v>
      </c>
      <c r="C396" s="1">
        <v>11762.9</v>
      </c>
      <c r="D396" s="1">
        <v>11661.75</v>
      </c>
      <c r="E396" s="1">
        <v>11754.65</v>
      </c>
      <c r="F396" s="1">
        <v>333483764</v>
      </c>
      <c r="G396" s="1">
        <v>18098.830000000002</v>
      </c>
      <c r="H396" s="1" t="str">
        <f>TEXT(NiftyData[[#This Row],[Date]], "yyyy")</f>
        <v>2019</v>
      </c>
      <c r="I396" s="1" t="str">
        <f>TEXT(NiftyData[[#This Row],[Date]], "mmm")</f>
        <v>Apr</v>
      </c>
      <c r="J396" s="1" t="str">
        <f>TEXT(NiftyData[[#This Row],[Date]], "ddd")</f>
        <v>Fri</v>
      </c>
      <c r="K396" s="1" t="str">
        <f>TEXT(NiftyData[[#This Row],[Date]], "mmm-yyyy")</f>
        <v>Apr-2019</v>
      </c>
      <c r="L396" s="1" t="str">
        <f>IF(NiftyData[[#This Row],[Day]]="Thu", "Expiry", "")</f>
        <v/>
      </c>
      <c r="M396" s="1">
        <f>NiftyData[[#This Row],[Close]]-NiftyData[[#This Row],[Open]]</f>
        <v>70.899999999999636</v>
      </c>
      <c r="N396" s="4">
        <f>NiftyData[[#This Row],[Intraday Change]]/NiftyData[[#This Row],[Open]]</f>
        <v>6.0682571948218371E-3</v>
      </c>
      <c r="O396" s="4">
        <f>_xlfn.CEILING.MATH(ABS(NiftyData[[#This Row],[Intraday Change %]]), 0.01)</f>
        <v>0.01</v>
      </c>
      <c r="P396" s="6">
        <f>NiftyData[[#This Row],[Close]]-E397</f>
        <v>112.85000000000036</v>
      </c>
      <c r="Q396" s="4">
        <f>NiftyData[[#This Row],[DayChange]]/E397</f>
        <v>9.6935181844732231E-3</v>
      </c>
      <c r="R396" s="7">
        <f>_xlfn.CEILING.MATH(ABS(NiftyData[[#This Row],[DayChange %]]), 0.01)</f>
        <v>0.01</v>
      </c>
    </row>
    <row r="397" spans="1:18" x14ac:dyDescent="0.2">
      <c r="A397" s="2">
        <v>43580</v>
      </c>
      <c r="B397" s="1">
        <v>11735.7</v>
      </c>
      <c r="C397" s="1">
        <v>11796.75</v>
      </c>
      <c r="D397" s="1">
        <v>11624.3</v>
      </c>
      <c r="E397" s="1">
        <v>11641.8</v>
      </c>
      <c r="F397" s="1">
        <v>604360395</v>
      </c>
      <c r="G397" s="1">
        <v>28254.3</v>
      </c>
      <c r="H397" s="1" t="str">
        <f>TEXT(NiftyData[[#This Row],[Date]], "yyyy")</f>
        <v>2019</v>
      </c>
      <c r="I397" s="1" t="str">
        <f>TEXT(NiftyData[[#This Row],[Date]], "mmm")</f>
        <v>Apr</v>
      </c>
      <c r="J397" s="1" t="str">
        <f>TEXT(NiftyData[[#This Row],[Date]], "ddd")</f>
        <v>Thu</v>
      </c>
      <c r="K397" s="1" t="str">
        <f>TEXT(NiftyData[[#This Row],[Date]], "mmm-yyyy")</f>
        <v>Apr-2019</v>
      </c>
      <c r="L397" s="1" t="str">
        <f>IF(NiftyData[[#This Row],[Day]]="Thu", "Expiry", "")</f>
        <v>Expiry</v>
      </c>
      <c r="M397" s="1">
        <f>NiftyData[[#This Row],[Close]]-NiftyData[[#This Row],[Open]]</f>
        <v>-93.900000000001455</v>
      </c>
      <c r="N397" s="4">
        <f>NiftyData[[#This Row],[Intraday Change]]/NiftyData[[#This Row],[Open]]</f>
        <v>-8.0012270252308292E-3</v>
      </c>
      <c r="O397" s="4">
        <f>_xlfn.CEILING.MATH(ABS(NiftyData[[#This Row],[Intraday Change %]]), 0.01)</f>
        <v>0.01</v>
      </c>
      <c r="P397" s="6">
        <f>NiftyData[[#This Row],[Close]]-E398</f>
        <v>-84.350000000000364</v>
      </c>
      <c r="Q397" s="4">
        <f>NiftyData[[#This Row],[DayChange]]/E398</f>
        <v>-7.1933243221347469E-3</v>
      </c>
      <c r="R397" s="7">
        <f>_xlfn.CEILING.MATH(ABS(NiftyData[[#This Row],[DayChange %]]), 0.01)</f>
        <v>0.01</v>
      </c>
    </row>
    <row r="398" spans="1:18" x14ac:dyDescent="0.2">
      <c r="A398" s="2">
        <v>43579</v>
      </c>
      <c r="B398" s="1">
        <v>11601.5</v>
      </c>
      <c r="C398" s="1">
        <v>11740.85</v>
      </c>
      <c r="D398" s="1">
        <v>11578.85</v>
      </c>
      <c r="E398" s="1">
        <v>11726.15</v>
      </c>
      <c r="F398" s="1">
        <v>335196513</v>
      </c>
      <c r="G398" s="1">
        <v>17046.66</v>
      </c>
      <c r="H398" s="1" t="str">
        <f>TEXT(NiftyData[[#This Row],[Date]], "yyyy")</f>
        <v>2019</v>
      </c>
      <c r="I398" s="1" t="str">
        <f>TEXT(NiftyData[[#This Row],[Date]], "mmm")</f>
        <v>Apr</v>
      </c>
      <c r="J398" s="1" t="str">
        <f>TEXT(NiftyData[[#This Row],[Date]], "ddd")</f>
        <v>Wed</v>
      </c>
      <c r="K398" s="1" t="str">
        <f>TEXT(NiftyData[[#This Row],[Date]], "mmm-yyyy")</f>
        <v>Apr-2019</v>
      </c>
      <c r="L398" s="1" t="str">
        <f>IF(NiftyData[[#This Row],[Day]]="Thu", "Expiry", "")</f>
        <v/>
      </c>
      <c r="M398" s="1">
        <f>NiftyData[[#This Row],[Close]]-NiftyData[[#This Row],[Open]]</f>
        <v>124.64999999999964</v>
      </c>
      <c r="N398" s="4">
        <f>NiftyData[[#This Row],[Intraday Change]]/NiftyData[[#This Row],[Open]]</f>
        <v>1.0744300305994882E-2</v>
      </c>
      <c r="O398" s="4">
        <f>_xlfn.CEILING.MATH(ABS(NiftyData[[#This Row],[Intraday Change %]]), 0.01)</f>
        <v>0.02</v>
      </c>
      <c r="P398" s="6">
        <f>NiftyData[[#This Row],[Close]]-E399</f>
        <v>150.19999999999891</v>
      </c>
      <c r="Q398" s="4">
        <f>NiftyData[[#This Row],[DayChange]]/E399</f>
        <v>1.2975176983314449E-2</v>
      </c>
      <c r="R398" s="7">
        <f>_xlfn.CEILING.MATH(ABS(NiftyData[[#This Row],[DayChange %]]), 0.01)</f>
        <v>0.02</v>
      </c>
    </row>
    <row r="399" spans="1:18" x14ac:dyDescent="0.2">
      <c r="A399" s="2">
        <v>43578</v>
      </c>
      <c r="B399" s="1">
        <v>11612.95</v>
      </c>
      <c r="C399" s="1">
        <v>11645.95</v>
      </c>
      <c r="D399" s="1">
        <v>11564.8</v>
      </c>
      <c r="E399" s="1">
        <v>11575.95</v>
      </c>
      <c r="F399" s="1">
        <v>272544486</v>
      </c>
      <c r="G399" s="1">
        <v>14500.53</v>
      </c>
      <c r="H399" s="1" t="str">
        <f>TEXT(NiftyData[[#This Row],[Date]], "yyyy")</f>
        <v>2019</v>
      </c>
      <c r="I399" s="1" t="str">
        <f>TEXT(NiftyData[[#This Row],[Date]], "mmm")</f>
        <v>Apr</v>
      </c>
      <c r="J399" s="1" t="str">
        <f>TEXT(NiftyData[[#This Row],[Date]], "ddd")</f>
        <v>Tue</v>
      </c>
      <c r="K399" s="1" t="str">
        <f>TEXT(NiftyData[[#This Row],[Date]], "mmm-yyyy")</f>
        <v>Apr-2019</v>
      </c>
      <c r="L399" s="1" t="str">
        <f>IF(NiftyData[[#This Row],[Day]]="Thu", "Expiry", "")</f>
        <v/>
      </c>
      <c r="M399" s="1">
        <f>NiftyData[[#This Row],[Close]]-NiftyData[[#This Row],[Open]]</f>
        <v>-37</v>
      </c>
      <c r="N399" s="4">
        <f>NiftyData[[#This Row],[Intraday Change]]/NiftyData[[#This Row],[Open]]</f>
        <v>-3.1860982782152682E-3</v>
      </c>
      <c r="O399" s="4">
        <f>_xlfn.CEILING.MATH(ABS(NiftyData[[#This Row],[Intraday Change %]]), 0.01)</f>
        <v>0.01</v>
      </c>
      <c r="P399" s="6">
        <f>NiftyData[[#This Row],[Close]]-E400</f>
        <v>-18.5</v>
      </c>
      <c r="Q399" s="4">
        <f>NiftyData[[#This Row],[DayChange]]/E400</f>
        <v>-1.5955909939669409E-3</v>
      </c>
      <c r="R399" s="7">
        <f>_xlfn.CEILING.MATH(ABS(NiftyData[[#This Row],[DayChange %]]), 0.01)</f>
        <v>0.01</v>
      </c>
    </row>
    <row r="400" spans="1:18" x14ac:dyDescent="0.2">
      <c r="A400" s="2">
        <v>43577</v>
      </c>
      <c r="B400" s="1">
        <v>11727.05</v>
      </c>
      <c r="C400" s="1">
        <v>11727.05</v>
      </c>
      <c r="D400" s="1">
        <v>11583.95</v>
      </c>
      <c r="E400" s="1">
        <v>11594.45</v>
      </c>
      <c r="F400" s="1">
        <v>260356055</v>
      </c>
      <c r="G400" s="1">
        <v>13754.12</v>
      </c>
      <c r="H400" s="1" t="str">
        <f>TEXT(NiftyData[[#This Row],[Date]], "yyyy")</f>
        <v>2019</v>
      </c>
      <c r="I400" s="1" t="str">
        <f>TEXT(NiftyData[[#This Row],[Date]], "mmm")</f>
        <v>Apr</v>
      </c>
      <c r="J400" s="1" t="str">
        <f>TEXT(NiftyData[[#This Row],[Date]], "ddd")</f>
        <v>Mon</v>
      </c>
      <c r="K400" s="1" t="str">
        <f>TEXT(NiftyData[[#This Row],[Date]], "mmm-yyyy")</f>
        <v>Apr-2019</v>
      </c>
      <c r="L400" s="1" t="str">
        <f>IF(NiftyData[[#This Row],[Day]]="Thu", "Expiry", "")</f>
        <v/>
      </c>
      <c r="M400" s="1">
        <f>NiftyData[[#This Row],[Close]]-NiftyData[[#This Row],[Open]]</f>
        <v>-132.59999999999854</v>
      </c>
      <c r="N400" s="4">
        <f>NiftyData[[#This Row],[Intraday Change]]/NiftyData[[#This Row],[Open]]</f>
        <v>-1.1307191493171645E-2</v>
      </c>
      <c r="O400" s="4">
        <f>_xlfn.CEILING.MATH(ABS(NiftyData[[#This Row],[Intraday Change %]]), 0.01)</f>
        <v>0.02</v>
      </c>
      <c r="P400" s="6">
        <f>NiftyData[[#This Row],[Close]]-E401</f>
        <v>-158.34999999999854</v>
      </c>
      <c r="Q400" s="4">
        <f>NiftyData[[#This Row],[DayChange]]/E401</f>
        <v>-1.3473385065686351E-2</v>
      </c>
      <c r="R400" s="7">
        <f>_xlfn.CEILING.MATH(ABS(NiftyData[[#This Row],[DayChange %]]), 0.01)</f>
        <v>0.02</v>
      </c>
    </row>
    <row r="401" spans="1:18" x14ac:dyDescent="0.2">
      <c r="A401" s="2">
        <v>43573</v>
      </c>
      <c r="B401" s="1">
        <v>11856.15</v>
      </c>
      <c r="C401" s="1">
        <v>11856.15</v>
      </c>
      <c r="D401" s="1">
        <v>11738.5</v>
      </c>
      <c r="E401" s="1">
        <v>11752.8</v>
      </c>
      <c r="F401" s="1">
        <v>339653709</v>
      </c>
      <c r="G401" s="1">
        <v>18271.27</v>
      </c>
      <c r="H401" s="1" t="str">
        <f>TEXT(NiftyData[[#This Row],[Date]], "yyyy")</f>
        <v>2019</v>
      </c>
      <c r="I401" s="1" t="str">
        <f>TEXT(NiftyData[[#This Row],[Date]], "mmm")</f>
        <v>Apr</v>
      </c>
      <c r="J401" s="1" t="str">
        <f>TEXT(NiftyData[[#This Row],[Date]], "ddd")</f>
        <v>Thu</v>
      </c>
      <c r="K401" s="1" t="str">
        <f>TEXT(NiftyData[[#This Row],[Date]], "mmm-yyyy")</f>
        <v>Apr-2019</v>
      </c>
      <c r="L401" s="1" t="str">
        <f>IF(NiftyData[[#This Row],[Day]]="Thu", "Expiry", "")</f>
        <v>Expiry</v>
      </c>
      <c r="M401" s="1">
        <f>NiftyData[[#This Row],[Close]]-NiftyData[[#This Row],[Open]]</f>
        <v>-103.35000000000036</v>
      </c>
      <c r="N401" s="4">
        <f>NiftyData[[#This Row],[Intraday Change]]/NiftyData[[#This Row],[Open]]</f>
        <v>-8.7169949772902978E-3</v>
      </c>
      <c r="O401" s="4">
        <f>_xlfn.CEILING.MATH(ABS(NiftyData[[#This Row],[Intraday Change %]]), 0.01)</f>
        <v>0.01</v>
      </c>
      <c r="P401" s="6">
        <f>NiftyData[[#This Row],[Close]]-E402</f>
        <v>-34.350000000000364</v>
      </c>
      <c r="Q401" s="4">
        <f>NiftyData[[#This Row],[DayChange]]/E402</f>
        <v>-2.9141904531630094E-3</v>
      </c>
      <c r="R401" s="7">
        <f>_xlfn.CEILING.MATH(ABS(NiftyData[[#This Row],[DayChange %]]), 0.01)</f>
        <v>0.01</v>
      </c>
    </row>
    <row r="402" spans="1:18" x14ac:dyDescent="0.2">
      <c r="A402" s="2">
        <v>43571</v>
      </c>
      <c r="B402" s="1">
        <v>11736.2</v>
      </c>
      <c r="C402" s="1">
        <v>11810.95</v>
      </c>
      <c r="D402" s="1">
        <v>11731.55</v>
      </c>
      <c r="E402" s="1">
        <v>11787.15</v>
      </c>
      <c r="F402" s="1">
        <v>354315040</v>
      </c>
      <c r="G402" s="1">
        <v>17585.48</v>
      </c>
      <c r="H402" s="1" t="str">
        <f>TEXT(NiftyData[[#This Row],[Date]], "yyyy")</f>
        <v>2019</v>
      </c>
      <c r="I402" s="1" t="str">
        <f>TEXT(NiftyData[[#This Row],[Date]], "mmm")</f>
        <v>Apr</v>
      </c>
      <c r="J402" s="1" t="str">
        <f>TEXT(NiftyData[[#This Row],[Date]], "ddd")</f>
        <v>Tue</v>
      </c>
      <c r="K402" s="1" t="str">
        <f>TEXT(NiftyData[[#This Row],[Date]], "mmm-yyyy")</f>
        <v>Apr-2019</v>
      </c>
      <c r="L402" s="1" t="str">
        <f>IF(NiftyData[[#This Row],[Day]]="Thu", "Expiry", "")</f>
        <v/>
      </c>
      <c r="M402" s="1">
        <f>NiftyData[[#This Row],[Close]]-NiftyData[[#This Row],[Open]]</f>
        <v>50.949999999998909</v>
      </c>
      <c r="N402" s="4">
        <f>NiftyData[[#This Row],[Intraday Change]]/NiftyData[[#This Row],[Open]]</f>
        <v>4.3412688945313567E-3</v>
      </c>
      <c r="O402" s="4">
        <f>_xlfn.CEILING.MATH(ABS(NiftyData[[#This Row],[Intraday Change %]]), 0.01)</f>
        <v>0.01</v>
      </c>
      <c r="P402" s="6">
        <f>NiftyData[[#This Row],[Close]]-E403</f>
        <v>96.799999999999272</v>
      </c>
      <c r="Q402" s="4">
        <f>NiftyData[[#This Row],[DayChange]]/E403</f>
        <v>8.2803337795702668E-3</v>
      </c>
      <c r="R402" s="7">
        <f>_xlfn.CEILING.MATH(ABS(NiftyData[[#This Row],[DayChange %]]), 0.01)</f>
        <v>0.01</v>
      </c>
    </row>
    <row r="403" spans="1:18" x14ac:dyDescent="0.2">
      <c r="A403" s="2">
        <v>43570</v>
      </c>
      <c r="B403" s="1">
        <v>11667</v>
      </c>
      <c r="C403" s="1">
        <v>11704.6</v>
      </c>
      <c r="D403" s="1">
        <v>11648.25</v>
      </c>
      <c r="E403" s="1">
        <v>11690.35</v>
      </c>
      <c r="F403" s="1">
        <v>289996075</v>
      </c>
      <c r="G403" s="1">
        <v>15635.79</v>
      </c>
      <c r="H403" s="1" t="str">
        <f>TEXT(NiftyData[[#This Row],[Date]], "yyyy")</f>
        <v>2019</v>
      </c>
      <c r="I403" s="1" t="str">
        <f>TEXT(NiftyData[[#This Row],[Date]], "mmm")</f>
        <v>Apr</v>
      </c>
      <c r="J403" s="1" t="str">
        <f>TEXT(NiftyData[[#This Row],[Date]], "ddd")</f>
        <v>Mon</v>
      </c>
      <c r="K403" s="1" t="str">
        <f>TEXT(NiftyData[[#This Row],[Date]], "mmm-yyyy")</f>
        <v>Apr-2019</v>
      </c>
      <c r="L403" s="1" t="str">
        <f>IF(NiftyData[[#This Row],[Day]]="Thu", "Expiry", "")</f>
        <v/>
      </c>
      <c r="M403" s="1">
        <f>NiftyData[[#This Row],[Close]]-NiftyData[[#This Row],[Open]]</f>
        <v>23.350000000000364</v>
      </c>
      <c r="N403" s="4">
        <f>NiftyData[[#This Row],[Intraday Change]]/NiftyData[[#This Row],[Open]]</f>
        <v>2.0013713893889057E-3</v>
      </c>
      <c r="O403" s="4">
        <f>_xlfn.CEILING.MATH(ABS(NiftyData[[#This Row],[Intraday Change %]]), 0.01)</f>
        <v>0.01</v>
      </c>
      <c r="P403" s="6">
        <f>NiftyData[[#This Row],[Close]]-E404</f>
        <v>46.899999999999636</v>
      </c>
      <c r="Q403" s="4">
        <f>NiftyData[[#This Row],[DayChange]]/E404</f>
        <v>4.0280157513451452E-3</v>
      </c>
      <c r="R403" s="7">
        <f>_xlfn.CEILING.MATH(ABS(NiftyData[[#This Row],[DayChange %]]), 0.01)</f>
        <v>0.01</v>
      </c>
    </row>
    <row r="404" spans="1:18" x14ac:dyDescent="0.2">
      <c r="A404" s="2">
        <v>43567</v>
      </c>
      <c r="B404" s="1">
        <v>11612.85</v>
      </c>
      <c r="C404" s="1">
        <v>11657.35</v>
      </c>
      <c r="D404" s="1">
        <v>11578.8</v>
      </c>
      <c r="E404" s="1">
        <v>11643.45</v>
      </c>
      <c r="F404" s="1">
        <v>246006184</v>
      </c>
      <c r="G404" s="1">
        <v>13598.61</v>
      </c>
      <c r="H404" s="1" t="str">
        <f>TEXT(NiftyData[[#This Row],[Date]], "yyyy")</f>
        <v>2019</v>
      </c>
      <c r="I404" s="1" t="str">
        <f>TEXT(NiftyData[[#This Row],[Date]], "mmm")</f>
        <v>Apr</v>
      </c>
      <c r="J404" s="1" t="str">
        <f>TEXT(NiftyData[[#This Row],[Date]], "ddd")</f>
        <v>Fri</v>
      </c>
      <c r="K404" s="1" t="str">
        <f>TEXT(NiftyData[[#This Row],[Date]], "mmm-yyyy")</f>
        <v>Apr-2019</v>
      </c>
      <c r="L404" s="1" t="str">
        <f>IF(NiftyData[[#This Row],[Day]]="Thu", "Expiry", "")</f>
        <v/>
      </c>
      <c r="M404" s="1">
        <f>NiftyData[[#This Row],[Close]]-NiftyData[[#This Row],[Open]]</f>
        <v>30.600000000000364</v>
      </c>
      <c r="N404" s="4">
        <f>NiftyData[[#This Row],[Intraday Change]]/NiftyData[[#This Row],[Open]]</f>
        <v>2.6350120771387181E-3</v>
      </c>
      <c r="O404" s="4">
        <f>_xlfn.CEILING.MATH(ABS(NiftyData[[#This Row],[Intraday Change %]]), 0.01)</f>
        <v>0.01</v>
      </c>
      <c r="P404" s="6">
        <f>NiftyData[[#This Row],[Close]]-E405</f>
        <v>46.75</v>
      </c>
      <c r="Q404" s="4">
        <f>NiftyData[[#This Row],[DayChange]]/E405</f>
        <v>4.0313192546155372E-3</v>
      </c>
      <c r="R404" s="7">
        <f>_xlfn.CEILING.MATH(ABS(NiftyData[[#This Row],[DayChange %]]), 0.01)</f>
        <v>0.01</v>
      </c>
    </row>
    <row r="405" spans="1:18" x14ac:dyDescent="0.2">
      <c r="A405" s="2">
        <v>43566</v>
      </c>
      <c r="B405" s="1">
        <v>11592.55</v>
      </c>
      <c r="C405" s="1">
        <v>11606.7</v>
      </c>
      <c r="D405" s="1">
        <v>11550.55</v>
      </c>
      <c r="E405" s="1">
        <v>11596.7</v>
      </c>
      <c r="F405" s="1">
        <v>279775726</v>
      </c>
      <c r="G405" s="1">
        <v>14332.2</v>
      </c>
      <c r="H405" s="1" t="str">
        <f>TEXT(NiftyData[[#This Row],[Date]], "yyyy")</f>
        <v>2019</v>
      </c>
      <c r="I405" s="1" t="str">
        <f>TEXT(NiftyData[[#This Row],[Date]], "mmm")</f>
        <v>Apr</v>
      </c>
      <c r="J405" s="1" t="str">
        <f>TEXT(NiftyData[[#This Row],[Date]], "ddd")</f>
        <v>Thu</v>
      </c>
      <c r="K405" s="1" t="str">
        <f>TEXT(NiftyData[[#This Row],[Date]], "mmm-yyyy")</f>
        <v>Apr-2019</v>
      </c>
      <c r="L405" s="1" t="str">
        <f>IF(NiftyData[[#This Row],[Day]]="Thu", "Expiry", "")</f>
        <v>Expiry</v>
      </c>
      <c r="M405" s="1">
        <f>NiftyData[[#This Row],[Close]]-NiftyData[[#This Row],[Open]]</f>
        <v>4.1500000000014552</v>
      </c>
      <c r="N405" s="4">
        <f>NiftyData[[#This Row],[Intraday Change]]/NiftyData[[#This Row],[Open]]</f>
        <v>3.5798853574075206E-4</v>
      </c>
      <c r="O405" s="4">
        <f>_xlfn.CEILING.MATH(ABS(NiftyData[[#This Row],[Intraday Change %]]), 0.01)</f>
        <v>0.01</v>
      </c>
      <c r="P405" s="6">
        <f>NiftyData[[#This Row],[Close]]-E406</f>
        <v>12.400000000001455</v>
      </c>
      <c r="Q405" s="4">
        <f>NiftyData[[#This Row],[DayChange]]/E406</f>
        <v>1.0704142675864278E-3</v>
      </c>
      <c r="R405" s="7">
        <f>_xlfn.CEILING.MATH(ABS(NiftyData[[#This Row],[DayChange %]]), 0.01)</f>
        <v>0.01</v>
      </c>
    </row>
    <row r="406" spans="1:18" x14ac:dyDescent="0.2">
      <c r="A406" s="2">
        <v>43565</v>
      </c>
      <c r="B406" s="1">
        <v>11646.85</v>
      </c>
      <c r="C406" s="1">
        <v>11680.05</v>
      </c>
      <c r="D406" s="1">
        <v>11571.75</v>
      </c>
      <c r="E406" s="1">
        <v>11584.3</v>
      </c>
      <c r="F406" s="1">
        <v>359941110</v>
      </c>
      <c r="G406" s="1">
        <v>22258.46</v>
      </c>
      <c r="H406" s="1" t="str">
        <f>TEXT(NiftyData[[#This Row],[Date]], "yyyy")</f>
        <v>2019</v>
      </c>
      <c r="I406" s="1" t="str">
        <f>TEXT(NiftyData[[#This Row],[Date]], "mmm")</f>
        <v>Apr</v>
      </c>
      <c r="J406" s="1" t="str">
        <f>TEXT(NiftyData[[#This Row],[Date]], "ddd")</f>
        <v>Wed</v>
      </c>
      <c r="K406" s="1" t="str">
        <f>TEXT(NiftyData[[#This Row],[Date]], "mmm-yyyy")</f>
        <v>Apr-2019</v>
      </c>
      <c r="L406" s="1" t="str">
        <f>IF(NiftyData[[#This Row],[Day]]="Thu", "Expiry", "")</f>
        <v/>
      </c>
      <c r="M406" s="1">
        <f>NiftyData[[#This Row],[Close]]-NiftyData[[#This Row],[Open]]</f>
        <v>-62.550000000001091</v>
      </c>
      <c r="N406" s="4">
        <f>NiftyData[[#This Row],[Intraday Change]]/NiftyData[[#This Row],[Open]]</f>
        <v>-5.3705508356337627E-3</v>
      </c>
      <c r="O406" s="4">
        <f>_xlfn.CEILING.MATH(ABS(NiftyData[[#This Row],[Intraday Change %]]), 0.01)</f>
        <v>0.01</v>
      </c>
      <c r="P406" s="6">
        <f>NiftyData[[#This Row],[Close]]-E407</f>
        <v>-87.650000000001455</v>
      </c>
      <c r="Q406" s="4">
        <f>NiftyData[[#This Row],[DayChange]]/E407</f>
        <v>-7.5094564318731192E-3</v>
      </c>
      <c r="R406" s="7">
        <f>_xlfn.CEILING.MATH(ABS(NiftyData[[#This Row],[DayChange %]]), 0.01)</f>
        <v>0.01</v>
      </c>
    </row>
    <row r="407" spans="1:18" x14ac:dyDescent="0.2">
      <c r="A407" s="2">
        <v>43564</v>
      </c>
      <c r="B407" s="1">
        <v>11612.05</v>
      </c>
      <c r="C407" s="1">
        <v>11683.9</v>
      </c>
      <c r="D407" s="1">
        <v>11569.7</v>
      </c>
      <c r="E407" s="1">
        <v>11671.95</v>
      </c>
      <c r="F407" s="1">
        <v>300467538</v>
      </c>
      <c r="G407" s="1">
        <v>15984.39</v>
      </c>
      <c r="H407" s="1" t="str">
        <f>TEXT(NiftyData[[#This Row],[Date]], "yyyy")</f>
        <v>2019</v>
      </c>
      <c r="I407" s="1" t="str">
        <f>TEXT(NiftyData[[#This Row],[Date]], "mmm")</f>
        <v>Apr</v>
      </c>
      <c r="J407" s="1" t="str">
        <f>TEXT(NiftyData[[#This Row],[Date]], "ddd")</f>
        <v>Tue</v>
      </c>
      <c r="K407" s="1" t="str">
        <f>TEXT(NiftyData[[#This Row],[Date]], "mmm-yyyy")</f>
        <v>Apr-2019</v>
      </c>
      <c r="L407" s="1" t="str">
        <f>IF(NiftyData[[#This Row],[Day]]="Thu", "Expiry", "")</f>
        <v/>
      </c>
      <c r="M407" s="1">
        <f>NiftyData[[#This Row],[Close]]-NiftyData[[#This Row],[Open]]</f>
        <v>59.900000000001455</v>
      </c>
      <c r="N407" s="4">
        <f>NiftyData[[#This Row],[Intraday Change]]/NiftyData[[#This Row],[Open]]</f>
        <v>5.1584345572057867E-3</v>
      </c>
      <c r="O407" s="4">
        <f>_xlfn.CEILING.MATH(ABS(NiftyData[[#This Row],[Intraday Change %]]), 0.01)</f>
        <v>0.01</v>
      </c>
      <c r="P407" s="6">
        <f>NiftyData[[#This Row],[Close]]-E408</f>
        <v>67.450000000000728</v>
      </c>
      <c r="Q407" s="4">
        <f>NiftyData[[#This Row],[DayChange]]/E408</f>
        <v>5.8124003619286248E-3</v>
      </c>
      <c r="R407" s="7">
        <f>_xlfn.CEILING.MATH(ABS(NiftyData[[#This Row],[DayChange %]]), 0.01)</f>
        <v>0.01</v>
      </c>
    </row>
    <row r="408" spans="1:18" x14ac:dyDescent="0.2">
      <c r="A408" s="2">
        <v>43563</v>
      </c>
      <c r="B408" s="1">
        <v>11704.35</v>
      </c>
      <c r="C408" s="1">
        <v>11710.3</v>
      </c>
      <c r="D408" s="1">
        <v>11549.1</v>
      </c>
      <c r="E408" s="1">
        <v>11604.5</v>
      </c>
      <c r="F408" s="1">
        <v>260932608</v>
      </c>
      <c r="G408" s="1">
        <v>14203.96</v>
      </c>
      <c r="H408" s="1" t="str">
        <f>TEXT(NiftyData[[#This Row],[Date]], "yyyy")</f>
        <v>2019</v>
      </c>
      <c r="I408" s="1" t="str">
        <f>TEXT(NiftyData[[#This Row],[Date]], "mmm")</f>
        <v>Apr</v>
      </c>
      <c r="J408" s="1" t="str">
        <f>TEXT(NiftyData[[#This Row],[Date]], "ddd")</f>
        <v>Mon</v>
      </c>
      <c r="K408" s="1" t="str">
        <f>TEXT(NiftyData[[#This Row],[Date]], "mmm-yyyy")</f>
        <v>Apr-2019</v>
      </c>
      <c r="L408" s="1" t="str">
        <f>IF(NiftyData[[#This Row],[Day]]="Thu", "Expiry", "")</f>
        <v/>
      </c>
      <c r="M408" s="1">
        <f>NiftyData[[#This Row],[Close]]-NiftyData[[#This Row],[Open]]</f>
        <v>-99.850000000000364</v>
      </c>
      <c r="N408" s="4">
        <f>NiftyData[[#This Row],[Intraday Change]]/NiftyData[[#This Row],[Open]]</f>
        <v>-8.5310162460965674E-3</v>
      </c>
      <c r="O408" s="4">
        <f>_xlfn.CEILING.MATH(ABS(NiftyData[[#This Row],[Intraday Change %]]), 0.01)</f>
        <v>0.01</v>
      </c>
      <c r="P408" s="6">
        <f>NiftyData[[#This Row],[Close]]-E409</f>
        <v>-61.450000000000728</v>
      </c>
      <c r="Q408" s="4">
        <f>NiftyData[[#This Row],[DayChange]]/E409</f>
        <v>-5.2674664300807672E-3</v>
      </c>
      <c r="R408" s="7">
        <f>_xlfn.CEILING.MATH(ABS(NiftyData[[#This Row],[DayChange %]]), 0.01)</f>
        <v>0.01</v>
      </c>
    </row>
    <row r="409" spans="1:18" x14ac:dyDescent="0.2">
      <c r="A409" s="2">
        <v>43560</v>
      </c>
      <c r="B409" s="1">
        <v>11638.4</v>
      </c>
      <c r="C409" s="1">
        <v>11689.65</v>
      </c>
      <c r="D409" s="1">
        <v>11609.5</v>
      </c>
      <c r="E409" s="1">
        <v>11665.95</v>
      </c>
      <c r="F409" s="1">
        <v>266665797</v>
      </c>
      <c r="G409" s="1">
        <v>15000.35</v>
      </c>
      <c r="H409" s="1" t="str">
        <f>TEXT(NiftyData[[#This Row],[Date]], "yyyy")</f>
        <v>2019</v>
      </c>
      <c r="I409" s="1" t="str">
        <f>TEXT(NiftyData[[#This Row],[Date]], "mmm")</f>
        <v>Apr</v>
      </c>
      <c r="J409" s="1" t="str">
        <f>TEXT(NiftyData[[#This Row],[Date]], "ddd")</f>
        <v>Fri</v>
      </c>
      <c r="K409" s="1" t="str">
        <f>TEXT(NiftyData[[#This Row],[Date]], "mmm-yyyy")</f>
        <v>Apr-2019</v>
      </c>
      <c r="L409" s="1" t="str">
        <f>IF(NiftyData[[#This Row],[Day]]="Thu", "Expiry", "")</f>
        <v/>
      </c>
      <c r="M409" s="1">
        <f>NiftyData[[#This Row],[Close]]-NiftyData[[#This Row],[Open]]</f>
        <v>27.550000000001091</v>
      </c>
      <c r="N409" s="4">
        <f>NiftyData[[#This Row],[Intraday Change]]/NiftyData[[#This Row],[Open]]</f>
        <v>2.3671638713226124E-3</v>
      </c>
      <c r="O409" s="4">
        <f>_xlfn.CEILING.MATH(ABS(NiftyData[[#This Row],[Intraday Change %]]), 0.01)</f>
        <v>0.01</v>
      </c>
      <c r="P409" s="6">
        <f>NiftyData[[#This Row],[Close]]-E410</f>
        <v>67.950000000000728</v>
      </c>
      <c r="Q409" s="4">
        <f>NiftyData[[#This Row],[DayChange]]/E410</f>
        <v>5.8587687532333788E-3</v>
      </c>
      <c r="R409" s="7">
        <f>_xlfn.CEILING.MATH(ABS(NiftyData[[#This Row],[DayChange %]]), 0.01)</f>
        <v>0.01</v>
      </c>
    </row>
    <row r="410" spans="1:18" x14ac:dyDescent="0.2">
      <c r="A410" s="2">
        <v>43559</v>
      </c>
      <c r="B410" s="1">
        <v>11660.2</v>
      </c>
      <c r="C410" s="1">
        <v>11662.55</v>
      </c>
      <c r="D410" s="1">
        <v>11559.2</v>
      </c>
      <c r="E410" s="1">
        <v>11598</v>
      </c>
      <c r="F410" s="1">
        <v>349029830</v>
      </c>
      <c r="G410" s="1">
        <v>19713.009999999998</v>
      </c>
      <c r="H410" s="1" t="str">
        <f>TEXT(NiftyData[[#This Row],[Date]], "yyyy")</f>
        <v>2019</v>
      </c>
      <c r="I410" s="1" t="str">
        <f>TEXT(NiftyData[[#This Row],[Date]], "mmm")</f>
        <v>Apr</v>
      </c>
      <c r="J410" s="1" t="str">
        <f>TEXT(NiftyData[[#This Row],[Date]], "ddd")</f>
        <v>Thu</v>
      </c>
      <c r="K410" s="1" t="str">
        <f>TEXT(NiftyData[[#This Row],[Date]], "mmm-yyyy")</f>
        <v>Apr-2019</v>
      </c>
      <c r="L410" s="1" t="str">
        <f>IF(NiftyData[[#This Row],[Day]]="Thu", "Expiry", "")</f>
        <v>Expiry</v>
      </c>
      <c r="M410" s="1">
        <f>NiftyData[[#This Row],[Close]]-NiftyData[[#This Row],[Open]]</f>
        <v>-62.200000000000728</v>
      </c>
      <c r="N410" s="4">
        <f>NiftyData[[#This Row],[Intraday Change]]/NiftyData[[#This Row],[Open]]</f>
        <v>-5.3343853450198734E-3</v>
      </c>
      <c r="O410" s="4">
        <f>_xlfn.CEILING.MATH(ABS(NiftyData[[#This Row],[Intraday Change %]]), 0.01)</f>
        <v>0.01</v>
      </c>
      <c r="P410" s="6">
        <f>NiftyData[[#This Row],[Close]]-E411</f>
        <v>-45.950000000000728</v>
      </c>
      <c r="Q410" s="4">
        <f>NiftyData[[#This Row],[DayChange]]/E411</f>
        <v>-3.9462553514916093E-3</v>
      </c>
      <c r="R410" s="7">
        <f>_xlfn.CEILING.MATH(ABS(NiftyData[[#This Row],[DayChange %]]), 0.01)</f>
        <v>0.01</v>
      </c>
    </row>
    <row r="411" spans="1:18" x14ac:dyDescent="0.2">
      <c r="A411" s="2">
        <v>43558</v>
      </c>
      <c r="B411" s="1">
        <v>11735.3</v>
      </c>
      <c r="C411" s="1">
        <v>11761</v>
      </c>
      <c r="D411" s="1">
        <v>11629.15</v>
      </c>
      <c r="E411" s="1">
        <v>11643.95</v>
      </c>
      <c r="F411" s="1">
        <v>365760070</v>
      </c>
      <c r="G411" s="1">
        <v>19050.95</v>
      </c>
      <c r="H411" s="1" t="str">
        <f>TEXT(NiftyData[[#This Row],[Date]], "yyyy")</f>
        <v>2019</v>
      </c>
      <c r="I411" s="1" t="str">
        <f>TEXT(NiftyData[[#This Row],[Date]], "mmm")</f>
        <v>Apr</v>
      </c>
      <c r="J411" s="1" t="str">
        <f>TEXT(NiftyData[[#This Row],[Date]], "ddd")</f>
        <v>Wed</v>
      </c>
      <c r="K411" s="1" t="str">
        <f>TEXT(NiftyData[[#This Row],[Date]], "mmm-yyyy")</f>
        <v>Apr-2019</v>
      </c>
      <c r="L411" s="1" t="str">
        <f>IF(NiftyData[[#This Row],[Day]]="Thu", "Expiry", "")</f>
        <v/>
      </c>
      <c r="M411" s="1">
        <f>NiftyData[[#This Row],[Close]]-NiftyData[[#This Row],[Open]]</f>
        <v>-91.349999999998545</v>
      </c>
      <c r="N411" s="4">
        <f>NiftyData[[#This Row],[Intraday Change]]/NiftyData[[#This Row],[Open]]</f>
        <v>-7.7842066244577087E-3</v>
      </c>
      <c r="O411" s="4">
        <f>_xlfn.CEILING.MATH(ABS(NiftyData[[#This Row],[Intraday Change %]]), 0.01)</f>
        <v>0.01</v>
      </c>
      <c r="P411" s="6">
        <f>NiftyData[[#This Row],[Close]]-E412</f>
        <v>-69.25</v>
      </c>
      <c r="Q411" s="4">
        <f>NiftyData[[#This Row],[DayChange]]/E412</f>
        <v>-5.9121333196735307E-3</v>
      </c>
      <c r="R411" s="7">
        <f>_xlfn.CEILING.MATH(ABS(NiftyData[[#This Row],[DayChange %]]), 0.01)</f>
        <v>0.01</v>
      </c>
    </row>
    <row r="412" spans="1:18" x14ac:dyDescent="0.2">
      <c r="A412" s="2">
        <v>43557</v>
      </c>
      <c r="B412" s="1">
        <v>11711.55</v>
      </c>
      <c r="C412" s="1">
        <v>11729.35</v>
      </c>
      <c r="D412" s="1">
        <v>11655.85</v>
      </c>
      <c r="E412" s="1">
        <v>11713.2</v>
      </c>
      <c r="F412" s="1">
        <v>386131413</v>
      </c>
      <c r="G412" s="1">
        <v>18673.7</v>
      </c>
      <c r="H412" s="1" t="str">
        <f>TEXT(NiftyData[[#This Row],[Date]], "yyyy")</f>
        <v>2019</v>
      </c>
      <c r="I412" s="1" t="str">
        <f>TEXT(NiftyData[[#This Row],[Date]], "mmm")</f>
        <v>Apr</v>
      </c>
      <c r="J412" s="1" t="str">
        <f>TEXT(NiftyData[[#This Row],[Date]], "ddd")</f>
        <v>Tue</v>
      </c>
      <c r="K412" s="1" t="str">
        <f>TEXT(NiftyData[[#This Row],[Date]], "mmm-yyyy")</f>
        <v>Apr-2019</v>
      </c>
      <c r="L412" s="1" t="str">
        <f>IF(NiftyData[[#This Row],[Day]]="Thu", "Expiry", "")</f>
        <v/>
      </c>
      <c r="M412" s="1">
        <f>NiftyData[[#This Row],[Close]]-NiftyData[[#This Row],[Open]]</f>
        <v>1.6500000000014552</v>
      </c>
      <c r="N412" s="4">
        <f>NiftyData[[#This Row],[Intraday Change]]/NiftyData[[#This Row],[Open]]</f>
        <v>1.4088656070302013E-4</v>
      </c>
      <c r="O412" s="4">
        <f>_xlfn.CEILING.MATH(ABS(NiftyData[[#This Row],[Intraday Change %]]), 0.01)</f>
        <v>0.01</v>
      </c>
      <c r="P412" s="6">
        <f>NiftyData[[#This Row],[Close]]-E413</f>
        <v>44.050000000001091</v>
      </c>
      <c r="Q412" s="4">
        <f>NiftyData[[#This Row],[DayChange]]/E413</f>
        <v>3.7749107689935509E-3</v>
      </c>
      <c r="R412" s="7">
        <f>_xlfn.CEILING.MATH(ABS(NiftyData[[#This Row],[DayChange %]]), 0.01)</f>
        <v>0.01</v>
      </c>
    </row>
    <row r="413" spans="1:18" x14ac:dyDescent="0.2">
      <c r="A413" s="2">
        <v>43556</v>
      </c>
      <c r="B413" s="1">
        <v>11665.2</v>
      </c>
      <c r="C413" s="1">
        <v>11738.1</v>
      </c>
      <c r="D413" s="1">
        <v>11644.75</v>
      </c>
      <c r="E413" s="1">
        <v>11669.15</v>
      </c>
      <c r="F413" s="1">
        <v>379572660</v>
      </c>
      <c r="G413" s="1">
        <v>18977.990000000002</v>
      </c>
      <c r="H413" s="1" t="str">
        <f>TEXT(NiftyData[[#This Row],[Date]], "yyyy")</f>
        <v>2019</v>
      </c>
      <c r="I413" s="1" t="str">
        <f>TEXT(NiftyData[[#This Row],[Date]], "mmm")</f>
        <v>Apr</v>
      </c>
      <c r="J413" s="1" t="str">
        <f>TEXT(NiftyData[[#This Row],[Date]], "ddd")</f>
        <v>Mon</v>
      </c>
      <c r="K413" s="1" t="str">
        <f>TEXT(NiftyData[[#This Row],[Date]], "mmm-yyyy")</f>
        <v>Apr-2019</v>
      </c>
      <c r="L413" s="1" t="str">
        <f>IF(NiftyData[[#This Row],[Day]]="Thu", "Expiry", "")</f>
        <v/>
      </c>
      <c r="M413" s="1">
        <f>NiftyData[[#This Row],[Close]]-NiftyData[[#This Row],[Open]]</f>
        <v>3.9499999999989086</v>
      </c>
      <c r="N413" s="4">
        <f>NiftyData[[#This Row],[Intraday Change]]/NiftyData[[#This Row],[Open]]</f>
        <v>3.3861399718812437E-4</v>
      </c>
      <c r="O413" s="4">
        <f>_xlfn.CEILING.MATH(ABS(NiftyData[[#This Row],[Intraday Change %]]), 0.01)</f>
        <v>0.01</v>
      </c>
      <c r="P413" s="6">
        <f>NiftyData[[#This Row],[Close]]-E414</f>
        <v>45.25</v>
      </c>
      <c r="Q413" s="4">
        <f>NiftyData[[#This Row],[DayChange]]/E414</f>
        <v>3.8928414731716553E-3</v>
      </c>
      <c r="R413" s="7">
        <f>_xlfn.CEILING.MATH(ABS(NiftyData[[#This Row],[DayChange %]]), 0.01)</f>
        <v>0.01</v>
      </c>
    </row>
    <row r="414" spans="1:18" x14ac:dyDescent="0.2">
      <c r="A414" s="2">
        <v>43553</v>
      </c>
      <c r="B414" s="1">
        <v>11625.45</v>
      </c>
      <c r="C414" s="1">
        <v>11630.35</v>
      </c>
      <c r="D414" s="1">
        <v>11570.15</v>
      </c>
      <c r="E414" s="1">
        <v>11623.9</v>
      </c>
      <c r="F414" s="1">
        <v>416276981</v>
      </c>
      <c r="G414" s="1">
        <v>20515.25</v>
      </c>
      <c r="H414" s="1" t="str">
        <f>TEXT(NiftyData[[#This Row],[Date]], "yyyy")</f>
        <v>2019</v>
      </c>
      <c r="I414" s="1" t="str">
        <f>TEXT(NiftyData[[#This Row],[Date]], "mmm")</f>
        <v>Mar</v>
      </c>
      <c r="J414" s="1" t="str">
        <f>TEXT(NiftyData[[#This Row],[Date]], "ddd")</f>
        <v>Fri</v>
      </c>
      <c r="K414" s="1" t="str">
        <f>TEXT(NiftyData[[#This Row],[Date]], "mmm-yyyy")</f>
        <v>Mar-2019</v>
      </c>
      <c r="L414" s="1" t="str">
        <f>IF(NiftyData[[#This Row],[Day]]="Thu", "Expiry", "")</f>
        <v/>
      </c>
      <c r="M414" s="1">
        <f>NiftyData[[#This Row],[Close]]-NiftyData[[#This Row],[Open]]</f>
        <v>-1.5500000000010914</v>
      </c>
      <c r="N414" s="4">
        <f>NiftyData[[#This Row],[Intraday Change]]/NiftyData[[#This Row],[Open]]</f>
        <v>-1.3332817224288878E-4</v>
      </c>
      <c r="O414" s="4">
        <f>_xlfn.CEILING.MATH(ABS(NiftyData[[#This Row],[Intraday Change %]]), 0.01)</f>
        <v>0.01</v>
      </c>
      <c r="P414" s="6">
        <f>NiftyData[[#This Row],[Close]]-E415</f>
        <v>53.899999999999636</v>
      </c>
      <c r="Q414" s="4">
        <f>NiftyData[[#This Row],[DayChange]]/E415</f>
        <v>4.6585998271391213E-3</v>
      </c>
      <c r="R414" s="7">
        <f>_xlfn.CEILING.MATH(ABS(NiftyData[[#This Row],[DayChange %]]), 0.01)</f>
        <v>0.01</v>
      </c>
    </row>
    <row r="415" spans="1:18" x14ac:dyDescent="0.2">
      <c r="A415" s="2">
        <v>43552</v>
      </c>
      <c r="B415" s="1">
        <v>11463.65</v>
      </c>
      <c r="C415" s="1">
        <v>11588.5</v>
      </c>
      <c r="D415" s="1">
        <v>11452.45</v>
      </c>
      <c r="E415" s="1">
        <v>11570</v>
      </c>
      <c r="F415" s="1">
        <v>527678809</v>
      </c>
      <c r="G415" s="1">
        <v>25719.65</v>
      </c>
      <c r="H415" s="1" t="str">
        <f>TEXT(NiftyData[[#This Row],[Date]], "yyyy")</f>
        <v>2019</v>
      </c>
      <c r="I415" s="1" t="str">
        <f>TEXT(NiftyData[[#This Row],[Date]], "mmm")</f>
        <v>Mar</v>
      </c>
      <c r="J415" s="1" t="str">
        <f>TEXT(NiftyData[[#This Row],[Date]], "ddd")</f>
        <v>Thu</v>
      </c>
      <c r="K415" s="1" t="str">
        <f>TEXT(NiftyData[[#This Row],[Date]], "mmm-yyyy")</f>
        <v>Mar-2019</v>
      </c>
      <c r="L415" s="1" t="str">
        <f>IF(NiftyData[[#This Row],[Day]]="Thu", "Expiry", "")</f>
        <v>Expiry</v>
      </c>
      <c r="M415" s="1">
        <f>NiftyData[[#This Row],[Close]]-NiftyData[[#This Row],[Open]]</f>
        <v>106.35000000000036</v>
      </c>
      <c r="N415" s="4">
        <f>NiftyData[[#This Row],[Intraday Change]]/NiftyData[[#This Row],[Open]]</f>
        <v>9.2771499478787618E-3</v>
      </c>
      <c r="O415" s="4">
        <f>_xlfn.CEILING.MATH(ABS(NiftyData[[#This Row],[Intraday Change %]]), 0.01)</f>
        <v>0.01</v>
      </c>
      <c r="P415" s="6">
        <f>NiftyData[[#This Row],[Close]]-E416</f>
        <v>124.95000000000073</v>
      </c>
      <c r="Q415" s="4">
        <f>NiftyData[[#This Row],[DayChange]]/E416</f>
        <v>1.0917383497669362E-2</v>
      </c>
      <c r="R415" s="7">
        <f>_xlfn.CEILING.MATH(ABS(NiftyData[[#This Row],[DayChange %]]), 0.01)</f>
        <v>0.02</v>
      </c>
    </row>
    <row r="416" spans="1:18" x14ac:dyDescent="0.2">
      <c r="A416" s="2">
        <v>43551</v>
      </c>
      <c r="B416" s="1">
        <v>11531.45</v>
      </c>
      <c r="C416" s="1">
        <v>11546.2</v>
      </c>
      <c r="D416" s="1">
        <v>11413</v>
      </c>
      <c r="E416" s="1">
        <v>11445.05</v>
      </c>
      <c r="F416" s="1">
        <v>350446089</v>
      </c>
      <c r="G416" s="1">
        <v>18356.52</v>
      </c>
      <c r="H416" s="1" t="str">
        <f>TEXT(NiftyData[[#This Row],[Date]], "yyyy")</f>
        <v>2019</v>
      </c>
      <c r="I416" s="1" t="str">
        <f>TEXT(NiftyData[[#This Row],[Date]], "mmm")</f>
        <v>Mar</v>
      </c>
      <c r="J416" s="1" t="str">
        <f>TEXT(NiftyData[[#This Row],[Date]], "ddd")</f>
        <v>Wed</v>
      </c>
      <c r="K416" s="1" t="str">
        <f>TEXT(NiftyData[[#This Row],[Date]], "mmm-yyyy")</f>
        <v>Mar-2019</v>
      </c>
      <c r="L416" s="1" t="str">
        <f>IF(NiftyData[[#This Row],[Day]]="Thu", "Expiry", "")</f>
        <v/>
      </c>
      <c r="M416" s="1">
        <f>NiftyData[[#This Row],[Close]]-NiftyData[[#This Row],[Open]]</f>
        <v>-86.400000000001455</v>
      </c>
      <c r="N416" s="4">
        <f>NiftyData[[#This Row],[Intraday Change]]/NiftyData[[#This Row],[Open]]</f>
        <v>-7.49255297469108E-3</v>
      </c>
      <c r="O416" s="4">
        <f>_xlfn.CEILING.MATH(ABS(NiftyData[[#This Row],[Intraday Change %]]), 0.01)</f>
        <v>0.01</v>
      </c>
      <c r="P416" s="6">
        <f>NiftyData[[#This Row],[Close]]-E417</f>
        <v>-38.200000000000728</v>
      </c>
      <c r="Q416" s="4">
        <f>NiftyData[[#This Row],[DayChange]]/E417</f>
        <v>-3.3265843728910133E-3</v>
      </c>
      <c r="R416" s="7">
        <f>_xlfn.CEILING.MATH(ABS(NiftyData[[#This Row],[DayChange %]]), 0.01)</f>
        <v>0.01</v>
      </c>
    </row>
    <row r="417" spans="1:18" x14ac:dyDescent="0.2">
      <c r="A417" s="2">
        <v>43550</v>
      </c>
      <c r="B417" s="1">
        <v>11375.2</v>
      </c>
      <c r="C417" s="1">
        <v>11496.75</v>
      </c>
      <c r="D417" s="1">
        <v>11352.45</v>
      </c>
      <c r="E417" s="1">
        <v>11483.25</v>
      </c>
      <c r="F417" s="1">
        <v>282575496</v>
      </c>
      <c r="G417" s="1">
        <v>14611.68</v>
      </c>
      <c r="H417" s="1" t="str">
        <f>TEXT(NiftyData[[#This Row],[Date]], "yyyy")</f>
        <v>2019</v>
      </c>
      <c r="I417" s="1" t="str">
        <f>TEXT(NiftyData[[#This Row],[Date]], "mmm")</f>
        <v>Mar</v>
      </c>
      <c r="J417" s="1" t="str">
        <f>TEXT(NiftyData[[#This Row],[Date]], "ddd")</f>
        <v>Tue</v>
      </c>
      <c r="K417" s="1" t="str">
        <f>TEXT(NiftyData[[#This Row],[Date]], "mmm-yyyy")</f>
        <v>Mar-2019</v>
      </c>
      <c r="L417" s="1" t="str">
        <f>IF(NiftyData[[#This Row],[Day]]="Thu", "Expiry", "")</f>
        <v/>
      </c>
      <c r="M417" s="1">
        <f>NiftyData[[#This Row],[Close]]-NiftyData[[#This Row],[Open]]</f>
        <v>108.04999999999927</v>
      </c>
      <c r="N417" s="4">
        <f>NiftyData[[#This Row],[Intraday Change]]/NiftyData[[#This Row],[Open]]</f>
        <v>9.4987340881917907E-3</v>
      </c>
      <c r="O417" s="4">
        <f>_xlfn.CEILING.MATH(ABS(NiftyData[[#This Row],[Intraday Change %]]), 0.01)</f>
        <v>0.01</v>
      </c>
      <c r="P417" s="6">
        <f>NiftyData[[#This Row],[Close]]-E418</f>
        <v>129</v>
      </c>
      <c r="Q417" s="4">
        <f>NiftyData[[#This Row],[DayChange]]/E418</f>
        <v>1.1361384503599973E-2</v>
      </c>
      <c r="R417" s="7">
        <f>_xlfn.CEILING.MATH(ABS(NiftyData[[#This Row],[DayChange %]]), 0.01)</f>
        <v>0.02</v>
      </c>
    </row>
    <row r="418" spans="1:18" x14ac:dyDescent="0.2">
      <c r="A418" s="2">
        <v>43549</v>
      </c>
      <c r="B418" s="1">
        <v>11395.65</v>
      </c>
      <c r="C418" s="1">
        <v>11395.65</v>
      </c>
      <c r="D418" s="1">
        <v>11311.6</v>
      </c>
      <c r="E418" s="1">
        <v>11354.25</v>
      </c>
      <c r="F418" s="1">
        <v>294459196</v>
      </c>
      <c r="G418" s="1">
        <v>14101.14</v>
      </c>
      <c r="H418" s="1" t="str">
        <f>TEXT(NiftyData[[#This Row],[Date]], "yyyy")</f>
        <v>2019</v>
      </c>
      <c r="I418" s="1" t="str">
        <f>TEXT(NiftyData[[#This Row],[Date]], "mmm")</f>
        <v>Mar</v>
      </c>
      <c r="J418" s="1" t="str">
        <f>TEXT(NiftyData[[#This Row],[Date]], "ddd")</f>
        <v>Mon</v>
      </c>
      <c r="K418" s="1" t="str">
        <f>TEXT(NiftyData[[#This Row],[Date]], "mmm-yyyy")</f>
        <v>Mar-2019</v>
      </c>
      <c r="L418" s="1" t="str">
        <f>IF(NiftyData[[#This Row],[Day]]="Thu", "Expiry", "")</f>
        <v/>
      </c>
      <c r="M418" s="1">
        <f>NiftyData[[#This Row],[Close]]-NiftyData[[#This Row],[Open]]</f>
        <v>-41.399999999999636</v>
      </c>
      <c r="N418" s="4">
        <f>NiftyData[[#This Row],[Intraday Change]]/NiftyData[[#This Row],[Open]]</f>
        <v>-3.6329652104092032E-3</v>
      </c>
      <c r="O418" s="4">
        <f>_xlfn.CEILING.MATH(ABS(NiftyData[[#This Row],[Intraday Change %]]), 0.01)</f>
        <v>0.01</v>
      </c>
      <c r="P418" s="6">
        <f>NiftyData[[#This Row],[Close]]-E419</f>
        <v>-102.64999999999964</v>
      </c>
      <c r="Q418" s="4">
        <f>NiftyData[[#This Row],[DayChange]]/E419</f>
        <v>-8.9596662273389513E-3</v>
      </c>
      <c r="R418" s="7">
        <f>_xlfn.CEILING.MATH(ABS(NiftyData[[#This Row],[DayChange %]]), 0.01)</f>
        <v>0.01</v>
      </c>
    </row>
    <row r="419" spans="1:18" x14ac:dyDescent="0.2">
      <c r="A419" s="2">
        <v>43546</v>
      </c>
      <c r="B419" s="1">
        <v>11549.2</v>
      </c>
      <c r="C419" s="1">
        <v>11572.8</v>
      </c>
      <c r="D419" s="1">
        <v>11434.55</v>
      </c>
      <c r="E419" s="1">
        <v>11456.9</v>
      </c>
      <c r="F419" s="1">
        <v>386193935</v>
      </c>
      <c r="G419" s="1">
        <v>19755.740000000002</v>
      </c>
      <c r="H419" s="1" t="str">
        <f>TEXT(NiftyData[[#This Row],[Date]], "yyyy")</f>
        <v>2019</v>
      </c>
      <c r="I419" s="1" t="str">
        <f>TEXT(NiftyData[[#This Row],[Date]], "mmm")</f>
        <v>Mar</v>
      </c>
      <c r="J419" s="1" t="str">
        <f>TEXT(NiftyData[[#This Row],[Date]], "ddd")</f>
        <v>Fri</v>
      </c>
      <c r="K419" s="1" t="str">
        <f>TEXT(NiftyData[[#This Row],[Date]], "mmm-yyyy")</f>
        <v>Mar-2019</v>
      </c>
      <c r="L419" s="1" t="str">
        <f>IF(NiftyData[[#This Row],[Day]]="Thu", "Expiry", "")</f>
        <v/>
      </c>
      <c r="M419" s="1">
        <f>NiftyData[[#This Row],[Close]]-NiftyData[[#This Row],[Open]]</f>
        <v>-92.300000000001091</v>
      </c>
      <c r="N419" s="4">
        <f>NiftyData[[#This Row],[Intraday Change]]/NiftyData[[#This Row],[Open]]</f>
        <v>-7.9918955425484963E-3</v>
      </c>
      <c r="O419" s="4">
        <f>_xlfn.CEILING.MATH(ABS(NiftyData[[#This Row],[Intraday Change %]]), 0.01)</f>
        <v>0.01</v>
      </c>
      <c r="P419" s="6">
        <f>NiftyData[[#This Row],[Close]]-E420</f>
        <v>-64.149999999999636</v>
      </c>
      <c r="Q419" s="4">
        <f>NiftyData[[#This Row],[DayChange]]/E420</f>
        <v>-5.5680688826104949E-3</v>
      </c>
      <c r="R419" s="7">
        <f>_xlfn.CEILING.MATH(ABS(NiftyData[[#This Row],[DayChange %]]), 0.01)</f>
        <v>0.01</v>
      </c>
    </row>
    <row r="420" spans="1:18" x14ac:dyDescent="0.2">
      <c r="A420" s="2">
        <v>43544</v>
      </c>
      <c r="B420" s="1">
        <v>11553.35</v>
      </c>
      <c r="C420" s="1">
        <v>11556.1</v>
      </c>
      <c r="D420" s="1">
        <v>11503.1</v>
      </c>
      <c r="E420" s="1">
        <v>11521.05</v>
      </c>
      <c r="F420" s="1">
        <v>366298049</v>
      </c>
      <c r="G420" s="1">
        <v>18311.439999999999</v>
      </c>
      <c r="H420" s="1" t="str">
        <f>TEXT(NiftyData[[#This Row],[Date]], "yyyy")</f>
        <v>2019</v>
      </c>
      <c r="I420" s="1" t="str">
        <f>TEXT(NiftyData[[#This Row],[Date]], "mmm")</f>
        <v>Mar</v>
      </c>
      <c r="J420" s="1" t="str">
        <f>TEXT(NiftyData[[#This Row],[Date]], "ddd")</f>
        <v>Wed</v>
      </c>
      <c r="K420" s="1" t="str">
        <f>TEXT(NiftyData[[#This Row],[Date]], "mmm-yyyy")</f>
        <v>Mar-2019</v>
      </c>
      <c r="L420" s="1" t="str">
        <f>IF(NiftyData[[#This Row],[Day]]="Thu", "Expiry", "")</f>
        <v/>
      </c>
      <c r="M420" s="1">
        <f>NiftyData[[#This Row],[Close]]-NiftyData[[#This Row],[Open]]</f>
        <v>-32.300000000001091</v>
      </c>
      <c r="N420" s="4">
        <f>NiftyData[[#This Row],[Intraday Change]]/NiftyData[[#This Row],[Open]]</f>
        <v>-2.7957259149944467E-3</v>
      </c>
      <c r="O420" s="4">
        <f>_xlfn.CEILING.MATH(ABS(NiftyData[[#This Row],[Intraday Change %]]), 0.01)</f>
        <v>0.01</v>
      </c>
      <c r="P420" s="6">
        <f>NiftyData[[#This Row],[Close]]-E421</f>
        <v>-11.350000000000364</v>
      </c>
      <c r="Q420" s="4">
        <f>NiftyData[[#This Row],[DayChange]]/E421</f>
        <v>-9.8418369116579064E-4</v>
      </c>
      <c r="R420" s="7">
        <f>_xlfn.CEILING.MATH(ABS(NiftyData[[#This Row],[DayChange %]]), 0.01)</f>
        <v>0.01</v>
      </c>
    </row>
    <row r="421" spans="1:18" x14ac:dyDescent="0.2">
      <c r="A421" s="2">
        <v>43543</v>
      </c>
      <c r="B421" s="1">
        <v>11500.3</v>
      </c>
      <c r="C421" s="1">
        <v>11543.85</v>
      </c>
      <c r="D421" s="1">
        <v>11451.25</v>
      </c>
      <c r="E421" s="1">
        <v>11532.4</v>
      </c>
      <c r="F421" s="1">
        <v>326099667</v>
      </c>
      <c r="G421" s="1">
        <v>16179.92</v>
      </c>
      <c r="H421" s="1" t="str">
        <f>TEXT(NiftyData[[#This Row],[Date]], "yyyy")</f>
        <v>2019</v>
      </c>
      <c r="I421" s="1" t="str">
        <f>TEXT(NiftyData[[#This Row],[Date]], "mmm")</f>
        <v>Mar</v>
      </c>
      <c r="J421" s="1" t="str">
        <f>TEXT(NiftyData[[#This Row],[Date]], "ddd")</f>
        <v>Tue</v>
      </c>
      <c r="K421" s="1" t="str">
        <f>TEXT(NiftyData[[#This Row],[Date]], "mmm-yyyy")</f>
        <v>Mar-2019</v>
      </c>
      <c r="L421" s="1" t="str">
        <f>IF(NiftyData[[#This Row],[Day]]="Thu", "Expiry", "")</f>
        <v/>
      </c>
      <c r="M421" s="1">
        <f>NiftyData[[#This Row],[Close]]-NiftyData[[#This Row],[Open]]</f>
        <v>32.100000000000364</v>
      </c>
      <c r="N421" s="4">
        <f>NiftyData[[#This Row],[Intraday Change]]/NiftyData[[#This Row],[Open]]</f>
        <v>2.7912315330904727E-3</v>
      </c>
      <c r="O421" s="4">
        <f>_xlfn.CEILING.MATH(ABS(NiftyData[[#This Row],[Intraday Change %]]), 0.01)</f>
        <v>0.01</v>
      </c>
      <c r="P421" s="6">
        <f>NiftyData[[#This Row],[Close]]-E422</f>
        <v>70.199999999998909</v>
      </c>
      <c r="Q421" s="4">
        <f>NiftyData[[#This Row],[DayChange]]/E422</f>
        <v>6.1244787213622955E-3</v>
      </c>
      <c r="R421" s="7">
        <f>_xlfn.CEILING.MATH(ABS(NiftyData[[#This Row],[DayChange %]]), 0.01)</f>
        <v>0.01</v>
      </c>
    </row>
    <row r="422" spans="1:18" x14ac:dyDescent="0.2">
      <c r="A422" s="2">
        <v>43542</v>
      </c>
      <c r="B422" s="1">
        <v>11473.85</v>
      </c>
      <c r="C422" s="1">
        <v>11530.15</v>
      </c>
      <c r="D422" s="1">
        <v>11412.5</v>
      </c>
      <c r="E422" s="1">
        <v>11462.2</v>
      </c>
      <c r="F422" s="1">
        <v>320250041</v>
      </c>
      <c r="G422" s="1">
        <v>16942.22</v>
      </c>
      <c r="H422" s="1" t="str">
        <f>TEXT(NiftyData[[#This Row],[Date]], "yyyy")</f>
        <v>2019</v>
      </c>
      <c r="I422" s="1" t="str">
        <f>TEXT(NiftyData[[#This Row],[Date]], "mmm")</f>
        <v>Mar</v>
      </c>
      <c r="J422" s="1" t="str">
        <f>TEXT(NiftyData[[#This Row],[Date]], "ddd")</f>
        <v>Mon</v>
      </c>
      <c r="K422" s="1" t="str">
        <f>TEXT(NiftyData[[#This Row],[Date]], "mmm-yyyy")</f>
        <v>Mar-2019</v>
      </c>
      <c r="L422" s="1" t="str">
        <f>IF(NiftyData[[#This Row],[Day]]="Thu", "Expiry", "")</f>
        <v/>
      </c>
      <c r="M422" s="1">
        <f>NiftyData[[#This Row],[Close]]-NiftyData[[#This Row],[Open]]</f>
        <v>-11.649999999999636</v>
      </c>
      <c r="N422" s="4">
        <f>NiftyData[[#This Row],[Intraday Change]]/NiftyData[[#This Row],[Open]]</f>
        <v>-1.0153523011020395E-3</v>
      </c>
      <c r="O422" s="4">
        <f>_xlfn.CEILING.MATH(ABS(NiftyData[[#This Row],[Intraday Change %]]), 0.01)</f>
        <v>0.01</v>
      </c>
      <c r="P422" s="6">
        <f>NiftyData[[#This Row],[Close]]-E423</f>
        <v>35.350000000000364</v>
      </c>
      <c r="Q422" s="4">
        <f>NiftyData[[#This Row],[DayChange]]/E423</f>
        <v>3.0935909721402101E-3</v>
      </c>
      <c r="R422" s="7">
        <f>_xlfn.CEILING.MATH(ABS(NiftyData[[#This Row],[DayChange %]]), 0.01)</f>
        <v>0.01</v>
      </c>
    </row>
    <row r="423" spans="1:18" x14ac:dyDescent="0.2">
      <c r="A423" s="2">
        <v>43539</v>
      </c>
      <c r="B423" s="1">
        <v>11376.85</v>
      </c>
      <c r="C423" s="1">
        <v>11487</v>
      </c>
      <c r="D423" s="1">
        <v>11370.8</v>
      </c>
      <c r="E423" s="1">
        <v>11426.85</v>
      </c>
      <c r="F423" s="1">
        <v>463704896</v>
      </c>
      <c r="G423" s="1">
        <v>25143.26</v>
      </c>
      <c r="H423" s="1" t="str">
        <f>TEXT(NiftyData[[#This Row],[Date]], "yyyy")</f>
        <v>2019</v>
      </c>
      <c r="I423" s="1" t="str">
        <f>TEXT(NiftyData[[#This Row],[Date]], "mmm")</f>
        <v>Mar</v>
      </c>
      <c r="J423" s="1" t="str">
        <f>TEXT(NiftyData[[#This Row],[Date]], "ddd")</f>
        <v>Fri</v>
      </c>
      <c r="K423" s="1" t="str">
        <f>TEXT(NiftyData[[#This Row],[Date]], "mmm-yyyy")</f>
        <v>Mar-2019</v>
      </c>
      <c r="L423" s="1" t="str">
        <f>IF(NiftyData[[#This Row],[Day]]="Thu", "Expiry", "")</f>
        <v/>
      </c>
      <c r="M423" s="1">
        <f>NiftyData[[#This Row],[Close]]-NiftyData[[#This Row],[Open]]</f>
        <v>50</v>
      </c>
      <c r="N423" s="4">
        <f>NiftyData[[#This Row],[Intraday Change]]/NiftyData[[#This Row],[Open]]</f>
        <v>4.3948896223471347E-3</v>
      </c>
      <c r="O423" s="4">
        <f>_xlfn.CEILING.MATH(ABS(NiftyData[[#This Row],[Intraday Change %]]), 0.01)</f>
        <v>0.01</v>
      </c>
      <c r="P423" s="6">
        <f>NiftyData[[#This Row],[Close]]-E424</f>
        <v>83.600000000000364</v>
      </c>
      <c r="Q423" s="4">
        <f>NiftyData[[#This Row],[DayChange]]/E424</f>
        <v>7.3700218191435759E-3</v>
      </c>
      <c r="R423" s="7">
        <f>_xlfn.CEILING.MATH(ABS(NiftyData[[#This Row],[DayChange %]]), 0.01)</f>
        <v>0.01</v>
      </c>
    </row>
    <row r="424" spans="1:18" x14ac:dyDescent="0.2">
      <c r="A424" s="2">
        <v>43538</v>
      </c>
      <c r="B424" s="1">
        <v>11382.5</v>
      </c>
      <c r="C424" s="1">
        <v>11383.45</v>
      </c>
      <c r="D424" s="1">
        <v>11313.75</v>
      </c>
      <c r="E424" s="1">
        <v>11343.25</v>
      </c>
      <c r="F424" s="1">
        <v>294480678</v>
      </c>
      <c r="G424" s="1">
        <v>15661.05</v>
      </c>
      <c r="H424" s="1" t="str">
        <f>TEXT(NiftyData[[#This Row],[Date]], "yyyy")</f>
        <v>2019</v>
      </c>
      <c r="I424" s="1" t="str">
        <f>TEXT(NiftyData[[#This Row],[Date]], "mmm")</f>
        <v>Mar</v>
      </c>
      <c r="J424" s="1" t="str">
        <f>TEXT(NiftyData[[#This Row],[Date]], "ddd")</f>
        <v>Thu</v>
      </c>
      <c r="K424" s="1" t="str">
        <f>TEXT(NiftyData[[#This Row],[Date]], "mmm-yyyy")</f>
        <v>Mar-2019</v>
      </c>
      <c r="L424" s="1" t="str">
        <f>IF(NiftyData[[#This Row],[Day]]="Thu", "Expiry", "")</f>
        <v>Expiry</v>
      </c>
      <c r="M424" s="1">
        <f>NiftyData[[#This Row],[Close]]-NiftyData[[#This Row],[Open]]</f>
        <v>-39.25</v>
      </c>
      <c r="N424" s="4">
        <f>NiftyData[[#This Row],[Intraday Change]]/NiftyData[[#This Row],[Open]]</f>
        <v>-3.4482758620689655E-3</v>
      </c>
      <c r="O424" s="4">
        <f>_xlfn.CEILING.MATH(ABS(NiftyData[[#This Row],[Intraday Change %]]), 0.01)</f>
        <v>0.01</v>
      </c>
      <c r="P424" s="6">
        <f>NiftyData[[#This Row],[Close]]-E425</f>
        <v>1.5499999999992724</v>
      </c>
      <c r="Q424" s="4">
        <f>NiftyData[[#This Row],[DayChange]]/E425</f>
        <v>1.3666381583001422E-4</v>
      </c>
      <c r="R424" s="7">
        <f>_xlfn.CEILING.MATH(ABS(NiftyData[[#This Row],[DayChange %]]), 0.01)</f>
        <v>0.01</v>
      </c>
    </row>
    <row r="425" spans="1:18" x14ac:dyDescent="0.2">
      <c r="A425" s="2">
        <v>43537</v>
      </c>
      <c r="B425" s="1">
        <v>11326.2</v>
      </c>
      <c r="C425" s="1">
        <v>11352.3</v>
      </c>
      <c r="D425" s="1">
        <v>11276.6</v>
      </c>
      <c r="E425" s="1">
        <v>11341.7</v>
      </c>
      <c r="F425" s="1">
        <v>382996187</v>
      </c>
      <c r="G425" s="1">
        <v>20851.669999999998</v>
      </c>
      <c r="H425" s="1" t="str">
        <f>TEXT(NiftyData[[#This Row],[Date]], "yyyy")</f>
        <v>2019</v>
      </c>
      <c r="I425" s="1" t="str">
        <f>TEXT(NiftyData[[#This Row],[Date]], "mmm")</f>
        <v>Mar</v>
      </c>
      <c r="J425" s="1" t="str">
        <f>TEXT(NiftyData[[#This Row],[Date]], "ddd")</f>
        <v>Wed</v>
      </c>
      <c r="K425" s="1" t="str">
        <f>TEXT(NiftyData[[#This Row],[Date]], "mmm-yyyy")</f>
        <v>Mar-2019</v>
      </c>
      <c r="L425" s="1" t="str">
        <f>IF(NiftyData[[#This Row],[Day]]="Thu", "Expiry", "")</f>
        <v/>
      </c>
      <c r="M425" s="1">
        <f>NiftyData[[#This Row],[Close]]-NiftyData[[#This Row],[Open]]</f>
        <v>15.5</v>
      </c>
      <c r="N425" s="4">
        <f>NiftyData[[#This Row],[Intraday Change]]/NiftyData[[#This Row],[Open]]</f>
        <v>1.3685084141194751E-3</v>
      </c>
      <c r="O425" s="4">
        <f>_xlfn.CEILING.MATH(ABS(NiftyData[[#This Row],[Intraday Change %]]), 0.01)</f>
        <v>0.01</v>
      </c>
      <c r="P425" s="6">
        <f>NiftyData[[#This Row],[Close]]-E426</f>
        <v>40.5</v>
      </c>
      <c r="Q425" s="4">
        <f>NiftyData[[#This Row],[DayChange]]/E426</f>
        <v>3.5836902275864506E-3</v>
      </c>
      <c r="R425" s="7">
        <f>_xlfn.CEILING.MATH(ABS(NiftyData[[#This Row],[DayChange %]]), 0.01)</f>
        <v>0.01</v>
      </c>
    </row>
    <row r="426" spans="1:18" x14ac:dyDescent="0.2">
      <c r="A426" s="2">
        <v>43536</v>
      </c>
      <c r="B426" s="1">
        <v>11231.35</v>
      </c>
      <c r="C426" s="1">
        <v>11320.4</v>
      </c>
      <c r="D426" s="1">
        <v>11227</v>
      </c>
      <c r="E426" s="1">
        <v>11301.2</v>
      </c>
      <c r="F426" s="1">
        <v>391310519</v>
      </c>
      <c r="G426" s="1">
        <v>20861.349999999999</v>
      </c>
      <c r="H426" s="1" t="str">
        <f>TEXT(NiftyData[[#This Row],[Date]], "yyyy")</f>
        <v>2019</v>
      </c>
      <c r="I426" s="1" t="str">
        <f>TEXT(NiftyData[[#This Row],[Date]], "mmm")</f>
        <v>Mar</v>
      </c>
      <c r="J426" s="1" t="str">
        <f>TEXT(NiftyData[[#This Row],[Date]], "ddd")</f>
        <v>Tue</v>
      </c>
      <c r="K426" s="1" t="str">
        <f>TEXT(NiftyData[[#This Row],[Date]], "mmm-yyyy")</f>
        <v>Mar-2019</v>
      </c>
      <c r="L426" s="1" t="str">
        <f>IF(NiftyData[[#This Row],[Day]]="Thu", "Expiry", "")</f>
        <v/>
      </c>
      <c r="M426" s="1">
        <f>NiftyData[[#This Row],[Close]]-NiftyData[[#This Row],[Open]]</f>
        <v>69.850000000000364</v>
      </c>
      <c r="N426" s="4">
        <f>NiftyData[[#This Row],[Intraday Change]]/NiftyData[[#This Row],[Open]]</f>
        <v>6.219198938685052E-3</v>
      </c>
      <c r="O426" s="4">
        <f>_xlfn.CEILING.MATH(ABS(NiftyData[[#This Row],[Intraday Change %]]), 0.01)</f>
        <v>0.01</v>
      </c>
      <c r="P426" s="6">
        <f>NiftyData[[#This Row],[Close]]-E427</f>
        <v>133.15000000000146</v>
      </c>
      <c r="Q426" s="4">
        <f>NiftyData[[#This Row],[DayChange]]/E427</f>
        <v>1.1922403642533967E-2</v>
      </c>
      <c r="R426" s="7">
        <f>_xlfn.CEILING.MATH(ABS(NiftyData[[#This Row],[DayChange %]]), 0.01)</f>
        <v>0.02</v>
      </c>
    </row>
    <row r="427" spans="1:18" x14ac:dyDescent="0.2">
      <c r="A427" s="2">
        <v>43535</v>
      </c>
      <c r="B427" s="1">
        <v>11068.75</v>
      </c>
      <c r="C427" s="1">
        <v>11180.9</v>
      </c>
      <c r="D427" s="1">
        <v>11059.85</v>
      </c>
      <c r="E427" s="1">
        <v>11168.05</v>
      </c>
      <c r="F427" s="1">
        <v>352242287</v>
      </c>
      <c r="G427" s="1">
        <v>17349.95</v>
      </c>
      <c r="H427" s="1" t="str">
        <f>TEXT(NiftyData[[#This Row],[Date]], "yyyy")</f>
        <v>2019</v>
      </c>
      <c r="I427" s="1" t="str">
        <f>TEXT(NiftyData[[#This Row],[Date]], "mmm")</f>
        <v>Mar</v>
      </c>
      <c r="J427" s="1" t="str">
        <f>TEXT(NiftyData[[#This Row],[Date]], "ddd")</f>
        <v>Mon</v>
      </c>
      <c r="K427" s="1" t="str">
        <f>TEXT(NiftyData[[#This Row],[Date]], "mmm-yyyy")</f>
        <v>Mar-2019</v>
      </c>
      <c r="L427" s="1" t="str">
        <f>IF(NiftyData[[#This Row],[Day]]="Thu", "Expiry", "")</f>
        <v/>
      </c>
      <c r="M427" s="1">
        <f>NiftyData[[#This Row],[Close]]-NiftyData[[#This Row],[Open]]</f>
        <v>99.299999999999272</v>
      </c>
      <c r="N427" s="4">
        <f>NiftyData[[#This Row],[Intraday Change]]/NiftyData[[#This Row],[Open]]</f>
        <v>8.9712027103330799E-3</v>
      </c>
      <c r="O427" s="4">
        <f>_xlfn.CEILING.MATH(ABS(NiftyData[[#This Row],[Intraday Change %]]), 0.01)</f>
        <v>0.01</v>
      </c>
      <c r="P427" s="6">
        <f>NiftyData[[#This Row],[Close]]-E428</f>
        <v>132.64999999999964</v>
      </c>
      <c r="Q427" s="4">
        <f>NiftyData[[#This Row],[DayChange]]/E428</f>
        <v>1.2020407053663631E-2</v>
      </c>
      <c r="R427" s="7">
        <f>_xlfn.CEILING.MATH(ABS(NiftyData[[#This Row],[DayChange %]]), 0.01)</f>
        <v>0.02</v>
      </c>
    </row>
    <row r="428" spans="1:18" x14ac:dyDescent="0.2">
      <c r="A428" s="2">
        <v>43532</v>
      </c>
      <c r="B428" s="1">
        <v>11038.85</v>
      </c>
      <c r="C428" s="1">
        <v>11049</v>
      </c>
      <c r="D428" s="1">
        <v>11008.95</v>
      </c>
      <c r="E428" s="1">
        <v>11035.4</v>
      </c>
      <c r="F428" s="1">
        <v>326569833</v>
      </c>
      <c r="G428" s="1">
        <v>14369.77</v>
      </c>
      <c r="H428" s="1" t="str">
        <f>TEXT(NiftyData[[#This Row],[Date]], "yyyy")</f>
        <v>2019</v>
      </c>
      <c r="I428" s="1" t="str">
        <f>TEXT(NiftyData[[#This Row],[Date]], "mmm")</f>
        <v>Mar</v>
      </c>
      <c r="J428" s="1" t="str">
        <f>TEXT(NiftyData[[#This Row],[Date]], "ddd")</f>
        <v>Fri</v>
      </c>
      <c r="K428" s="1" t="str">
        <f>TEXT(NiftyData[[#This Row],[Date]], "mmm-yyyy")</f>
        <v>Mar-2019</v>
      </c>
      <c r="L428" s="1" t="str">
        <f>IF(NiftyData[[#This Row],[Day]]="Thu", "Expiry", "")</f>
        <v/>
      </c>
      <c r="M428" s="1">
        <f>NiftyData[[#This Row],[Close]]-NiftyData[[#This Row],[Open]]</f>
        <v>-3.4500000000007276</v>
      </c>
      <c r="N428" s="4">
        <f>NiftyData[[#This Row],[Intraday Change]]/NiftyData[[#This Row],[Open]]</f>
        <v>-3.1253255547459451E-4</v>
      </c>
      <c r="O428" s="4">
        <f>_xlfn.CEILING.MATH(ABS(NiftyData[[#This Row],[Intraday Change %]]), 0.01)</f>
        <v>0.01</v>
      </c>
      <c r="P428" s="6">
        <f>NiftyData[[#This Row],[Close]]-E429</f>
        <v>-22.800000000001091</v>
      </c>
      <c r="Q428" s="4">
        <f>NiftyData[[#This Row],[DayChange]]/E429</f>
        <v>-2.0618183791214746E-3</v>
      </c>
      <c r="R428" s="7">
        <f>_xlfn.CEILING.MATH(ABS(NiftyData[[#This Row],[DayChange %]]), 0.01)</f>
        <v>0.01</v>
      </c>
    </row>
    <row r="429" spans="1:18" x14ac:dyDescent="0.2">
      <c r="A429" s="2">
        <v>43531</v>
      </c>
      <c r="B429" s="1">
        <v>11077.95</v>
      </c>
      <c r="C429" s="1">
        <v>11089.05</v>
      </c>
      <c r="D429" s="1">
        <v>11027.1</v>
      </c>
      <c r="E429" s="1">
        <v>11058.2</v>
      </c>
      <c r="F429" s="1">
        <v>321208766</v>
      </c>
      <c r="G429" s="1">
        <v>15321.68</v>
      </c>
      <c r="H429" s="1" t="str">
        <f>TEXT(NiftyData[[#This Row],[Date]], "yyyy")</f>
        <v>2019</v>
      </c>
      <c r="I429" s="1" t="str">
        <f>TEXT(NiftyData[[#This Row],[Date]], "mmm")</f>
        <v>Mar</v>
      </c>
      <c r="J429" s="1" t="str">
        <f>TEXT(NiftyData[[#This Row],[Date]], "ddd")</f>
        <v>Thu</v>
      </c>
      <c r="K429" s="1" t="str">
        <f>TEXT(NiftyData[[#This Row],[Date]], "mmm-yyyy")</f>
        <v>Mar-2019</v>
      </c>
      <c r="L429" s="1" t="str">
        <f>IF(NiftyData[[#This Row],[Day]]="Thu", "Expiry", "")</f>
        <v>Expiry</v>
      </c>
      <c r="M429" s="1">
        <f>NiftyData[[#This Row],[Close]]-NiftyData[[#This Row],[Open]]</f>
        <v>-19.75</v>
      </c>
      <c r="N429" s="4">
        <f>NiftyData[[#This Row],[Intraday Change]]/NiftyData[[#This Row],[Open]]</f>
        <v>-1.7828208287634444E-3</v>
      </c>
      <c r="O429" s="4">
        <f>_xlfn.CEILING.MATH(ABS(NiftyData[[#This Row],[Intraday Change %]]), 0.01)</f>
        <v>0.01</v>
      </c>
      <c r="P429" s="6">
        <f>NiftyData[[#This Row],[Close]]-E430</f>
        <v>5.2000000000007276</v>
      </c>
      <c r="Q429" s="4">
        <f>NiftyData[[#This Row],[DayChange]]/E430</f>
        <v>4.7046050845930766E-4</v>
      </c>
      <c r="R429" s="7">
        <f>_xlfn.CEILING.MATH(ABS(NiftyData[[#This Row],[DayChange %]]), 0.01)</f>
        <v>0.01</v>
      </c>
    </row>
    <row r="430" spans="1:18" x14ac:dyDescent="0.2">
      <c r="A430" s="2">
        <v>43530</v>
      </c>
      <c r="B430" s="1">
        <v>11024.85</v>
      </c>
      <c r="C430" s="1">
        <v>11062.3</v>
      </c>
      <c r="D430" s="1">
        <v>10998.85</v>
      </c>
      <c r="E430" s="1">
        <v>11053</v>
      </c>
      <c r="F430" s="1">
        <v>372550850</v>
      </c>
      <c r="G430" s="1">
        <v>17850.93</v>
      </c>
      <c r="H430" s="1" t="str">
        <f>TEXT(NiftyData[[#This Row],[Date]], "yyyy")</f>
        <v>2019</v>
      </c>
      <c r="I430" s="1" t="str">
        <f>TEXT(NiftyData[[#This Row],[Date]], "mmm")</f>
        <v>Mar</v>
      </c>
      <c r="J430" s="1" t="str">
        <f>TEXT(NiftyData[[#This Row],[Date]], "ddd")</f>
        <v>Wed</v>
      </c>
      <c r="K430" s="1" t="str">
        <f>TEXT(NiftyData[[#This Row],[Date]], "mmm-yyyy")</f>
        <v>Mar-2019</v>
      </c>
      <c r="L430" s="1" t="str">
        <f>IF(NiftyData[[#This Row],[Day]]="Thu", "Expiry", "")</f>
        <v/>
      </c>
      <c r="M430" s="1">
        <f>NiftyData[[#This Row],[Close]]-NiftyData[[#This Row],[Open]]</f>
        <v>28.149999999999636</v>
      </c>
      <c r="N430" s="4">
        <f>NiftyData[[#This Row],[Intraday Change]]/NiftyData[[#This Row],[Open]]</f>
        <v>2.5533227209440161E-3</v>
      </c>
      <c r="O430" s="4">
        <f>_xlfn.CEILING.MATH(ABS(NiftyData[[#This Row],[Intraday Change %]]), 0.01)</f>
        <v>0.01</v>
      </c>
      <c r="P430" s="6">
        <f>NiftyData[[#This Row],[Close]]-E431</f>
        <v>65.549999999999272</v>
      </c>
      <c r="Q430" s="4">
        <f>NiftyData[[#This Row],[DayChange]]/E431</f>
        <v>5.9658974557335208E-3</v>
      </c>
      <c r="R430" s="7">
        <f>_xlfn.CEILING.MATH(ABS(NiftyData[[#This Row],[DayChange %]]), 0.01)</f>
        <v>0.01</v>
      </c>
    </row>
    <row r="431" spans="1:18" x14ac:dyDescent="0.2">
      <c r="A431" s="2">
        <v>43529</v>
      </c>
      <c r="B431" s="1">
        <v>10864.85</v>
      </c>
      <c r="C431" s="1">
        <v>10994.9</v>
      </c>
      <c r="D431" s="1">
        <v>10817</v>
      </c>
      <c r="E431" s="1">
        <v>10987.45</v>
      </c>
      <c r="F431" s="1">
        <v>373220239</v>
      </c>
      <c r="G431" s="1">
        <v>17960.03</v>
      </c>
      <c r="H431" s="1" t="str">
        <f>TEXT(NiftyData[[#This Row],[Date]], "yyyy")</f>
        <v>2019</v>
      </c>
      <c r="I431" s="1" t="str">
        <f>TEXT(NiftyData[[#This Row],[Date]], "mmm")</f>
        <v>Mar</v>
      </c>
      <c r="J431" s="1" t="str">
        <f>TEXT(NiftyData[[#This Row],[Date]], "ddd")</f>
        <v>Tue</v>
      </c>
      <c r="K431" s="1" t="str">
        <f>TEXT(NiftyData[[#This Row],[Date]], "mmm-yyyy")</f>
        <v>Mar-2019</v>
      </c>
      <c r="L431" s="1" t="str">
        <f>IF(NiftyData[[#This Row],[Day]]="Thu", "Expiry", "")</f>
        <v/>
      </c>
      <c r="M431" s="1">
        <f>NiftyData[[#This Row],[Close]]-NiftyData[[#This Row],[Open]]</f>
        <v>122.60000000000036</v>
      </c>
      <c r="N431" s="4">
        <f>NiftyData[[#This Row],[Intraday Change]]/NiftyData[[#This Row],[Open]]</f>
        <v>1.1284095040428571E-2</v>
      </c>
      <c r="O431" s="4">
        <f>_xlfn.CEILING.MATH(ABS(NiftyData[[#This Row],[Intraday Change %]]), 0.01)</f>
        <v>0.02</v>
      </c>
      <c r="P431" s="6">
        <f>NiftyData[[#This Row],[Close]]-E432</f>
        <v>123.95000000000073</v>
      </c>
      <c r="Q431" s="4">
        <f>NiftyData[[#This Row],[DayChange]]/E432</f>
        <v>1.140976664979065E-2</v>
      </c>
      <c r="R431" s="7">
        <f>_xlfn.CEILING.MATH(ABS(NiftyData[[#This Row],[DayChange %]]), 0.01)</f>
        <v>0.02</v>
      </c>
    </row>
    <row r="432" spans="1:18" x14ac:dyDescent="0.2">
      <c r="A432" s="2">
        <v>43525</v>
      </c>
      <c r="B432" s="1">
        <v>10842.65</v>
      </c>
      <c r="C432" s="1">
        <v>10877.9</v>
      </c>
      <c r="D432" s="1">
        <v>10823.1</v>
      </c>
      <c r="E432" s="1">
        <v>10863.5</v>
      </c>
      <c r="F432" s="1">
        <v>308526309</v>
      </c>
      <c r="G432" s="1">
        <v>15010.06</v>
      </c>
      <c r="H432" s="1" t="str">
        <f>TEXT(NiftyData[[#This Row],[Date]], "yyyy")</f>
        <v>2019</v>
      </c>
      <c r="I432" s="1" t="str">
        <f>TEXT(NiftyData[[#This Row],[Date]], "mmm")</f>
        <v>Mar</v>
      </c>
      <c r="J432" s="1" t="str">
        <f>TEXT(NiftyData[[#This Row],[Date]], "ddd")</f>
        <v>Fri</v>
      </c>
      <c r="K432" s="1" t="str">
        <f>TEXT(NiftyData[[#This Row],[Date]], "mmm-yyyy")</f>
        <v>Mar-2019</v>
      </c>
      <c r="L432" s="1" t="str">
        <f>IF(NiftyData[[#This Row],[Day]]="Thu", "Expiry", "")</f>
        <v/>
      </c>
      <c r="M432" s="1">
        <f>NiftyData[[#This Row],[Close]]-NiftyData[[#This Row],[Open]]</f>
        <v>20.850000000000364</v>
      </c>
      <c r="N432" s="4">
        <f>NiftyData[[#This Row],[Intraday Change]]/NiftyData[[#This Row],[Open]]</f>
        <v>1.9229616376070762E-3</v>
      </c>
      <c r="O432" s="4">
        <f>_xlfn.CEILING.MATH(ABS(NiftyData[[#This Row],[Intraday Change %]]), 0.01)</f>
        <v>0.01</v>
      </c>
      <c r="P432" s="6">
        <f>NiftyData[[#This Row],[Close]]-E433</f>
        <v>71</v>
      </c>
      <c r="Q432" s="4">
        <f>NiftyData[[#This Row],[DayChange]]/E433</f>
        <v>6.5786425758628678E-3</v>
      </c>
      <c r="R432" s="7">
        <f>_xlfn.CEILING.MATH(ABS(NiftyData[[#This Row],[DayChange %]]), 0.01)</f>
        <v>0.01</v>
      </c>
    </row>
    <row r="433" spans="1:18" x14ac:dyDescent="0.2">
      <c r="A433" s="2">
        <v>43524</v>
      </c>
      <c r="B433" s="1">
        <v>10865.7</v>
      </c>
      <c r="C433" s="1">
        <v>10865.7</v>
      </c>
      <c r="D433" s="1">
        <v>10784.85</v>
      </c>
      <c r="E433" s="1">
        <v>10792.5</v>
      </c>
      <c r="F433" s="1">
        <v>644159018</v>
      </c>
      <c r="G433" s="1">
        <v>27123.34</v>
      </c>
      <c r="H433" s="1" t="str">
        <f>TEXT(NiftyData[[#This Row],[Date]], "yyyy")</f>
        <v>2019</v>
      </c>
      <c r="I433" s="1" t="str">
        <f>TEXT(NiftyData[[#This Row],[Date]], "mmm")</f>
        <v>Feb</v>
      </c>
      <c r="J433" s="1" t="str">
        <f>TEXT(NiftyData[[#This Row],[Date]], "ddd")</f>
        <v>Thu</v>
      </c>
      <c r="K433" s="1" t="str">
        <f>TEXT(NiftyData[[#This Row],[Date]], "mmm-yyyy")</f>
        <v>Feb-2019</v>
      </c>
      <c r="L433" s="1" t="str">
        <f>IF(NiftyData[[#This Row],[Day]]="Thu", "Expiry", "")</f>
        <v>Expiry</v>
      </c>
      <c r="M433" s="1">
        <f>NiftyData[[#This Row],[Close]]-NiftyData[[#This Row],[Open]]</f>
        <v>-73.200000000000728</v>
      </c>
      <c r="N433" s="4">
        <f>NiftyData[[#This Row],[Intraday Change]]/NiftyData[[#This Row],[Open]]</f>
        <v>-6.7367956045170331E-3</v>
      </c>
      <c r="O433" s="4">
        <f>_xlfn.CEILING.MATH(ABS(NiftyData[[#This Row],[Intraday Change %]]), 0.01)</f>
        <v>0.01</v>
      </c>
      <c r="P433" s="6">
        <f>NiftyData[[#This Row],[Close]]-E434</f>
        <v>-14.149999999999636</v>
      </c>
      <c r="Q433" s="4">
        <f>NiftyData[[#This Row],[DayChange]]/E434</f>
        <v>-1.3093789472222786E-3</v>
      </c>
      <c r="R433" s="7">
        <f>_xlfn.CEILING.MATH(ABS(NiftyData[[#This Row],[DayChange %]]), 0.01)</f>
        <v>0.01</v>
      </c>
    </row>
    <row r="434" spans="1:18" x14ac:dyDescent="0.2">
      <c r="A434" s="2">
        <v>43523</v>
      </c>
      <c r="B434" s="1">
        <v>10881.2</v>
      </c>
      <c r="C434" s="1">
        <v>10939.7</v>
      </c>
      <c r="D434" s="1">
        <v>10751.2</v>
      </c>
      <c r="E434" s="1">
        <v>10806.65</v>
      </c>
      <c r="F434" s="1">
        <v>381080073</v>
      </c>
      <c r="G434" s="1">
        <v>18313.849999999999</v>
      </c>
      <c r="H434" s="1" t="str">
        <f>TEXT(NiftyData[[#This Row],[Date]], "yyyy")</f>
        <v>2019</v>
      </c>
      <c r="I434" s="1" t="str">
        <f>TEXT(NiftyData[[#This Row],[Date]], "mmm")</f>
        <v>Feb</v>
      </c>
      <c r="J434" s="1" t="str">
        <f>TEXT(NiftyData[[#This Row],[Date]], "ddd")</f>
        <v>Wed</v>
      </c>
      <c r="K434" s="1" t="str">
        <f>TEXT(NiftyData[[#This Row],[Date]], "mmm-yyyy")</f>
        <v>Feb-2019</v>
      </c>
      <c r="L434" s="1" t="str">
        <f>IF(NiftyData[[#This Row],[Day]]="Thu", "Expiry", "")</f>
        <v/>
      </c>
      <c r="M434" s="1">
        <f>NiftyData[[#This Row],[Close]]-NiftyData[[#This Row],[Open]]</f>
        <v>-74.550000000001091</v>
      </c>
      <c r="N434" s="4">
        <f>NiftyData[[#This Row],[Intraday Change]]/NiftyData[[#This Row],[Open]]</f>
        <v>-6.8512664044407864E-3</v>
      </c>
      <c r="O434" s="4">
        <f>_xlfn.CEILING.MATH(ABS(NiftyData[[#This Row],[Intraday Change %]]), 0.01)</f>
        <v>0.01</v>
      </c>
      <c r="P434" s="6">
        <f>NiftyData[[#This Row],[Close]]-E435</f>
        <v>-28.649999999999636</v>
      </c>
      <c r="Q434" s="4">
        <f>NiftyData[[#This Row],[DayChange]]/E435</f>
        <v>-2.6441353723477556E-3</v>
      </c>
      <c r="R434" s="7">
        <f>_xlfn.CEILING.MATH(ABS(NiftyData[[#This Row],[DayChange %]]), 0.01)</f>
        <v>0.01</v>
      </c>
    </row>
    <row r="435" spans="1:18" x14ac:dyDescent="0.2">
      <c r="A435" s="2">
        <v>43522</v>
      </c>
      <c r="B435" s="1">
        <v>10775.3</v>
      </c>
      <c r="C435" s="1">
        <v>10888.75</v>
      </c>
      <c r="D435" s="1">
        <v>10729.3</v>
      </c>
      <c r="E435" s="1">
        <v>10835.3</v>
      </c>
      <c r="F435" s="1">
        <v>414954476</v>
      </c>
      <c r="G435" s="1">
        <v>19186.75</v>
      </c>
      <c r="H435" s="1" t="str">
        <f>TEXT(NiftyData[[#This Row],[Date]], "yyyy")</f>
        <v>2019</v>
      </c>
      <c r="I435" s="1" t="str">
        <f>TEXT(NiftyData[[#This Row],[Date]], "mmm")</f>
        <v>Feb</v>
      </c>
      <c r="J435" s="1" t="str">
        <f>TEXT(NiftyData[[#This Row],[Date]], "ddd")</f>
        <v>Tue</v>
      </c>
      <c r="K435" s="1" t="str">
        <f>TEXT(NiftyData[[#This Row],[Date]], "mmm-yyyy")</f>
        <v>Feb-2019</v>
      </c>
      <c r="L435" s="1" t="str">
        <f>IF(NiftyData[[#This Row],[Day]]="Thu", "Expiry", "")</f>
        <v/>
      </c>
      <c r="M435" s="1">
        <f>NiftyData[[#This Row],[Close]]-NiftyData[[#This Row],[Open]]</f>
        <v>60</v>
      </c>
      <c r="N435" s="4">
        <f>NiftyData[[#This Row],[Intraday Change]]/NiftyData[[#This Row],[Open]]</f>
        <v>5.5682904420294565E-3</v>
      </c>
      <c r="O435" s="4">
        <f>_xlfn.CEILING.MATH(ABS(NiftyData[[#This Row],[Intraday Change %]]), 0.01)</f>
        <v>0.01</v>
      </c>
      <c r="P435" s="6">
        <f>NiftyData[[#This Row],[Close]]-E436</f>
        <v>-44.800000000001091</v>
      </c>
      <c r="Q435" s="4">
        <f>NiftyData[[#This Row],[DayChange]]/E436</f>
        <v>-4.1176092131507145E-3</v>
      </c>
      <c r="R435" s="7">
        <f>_xlfn.CEILING.MATH(ABS(NiftyData[[#This Row],[DayChange %]]), 0.01)</f>
        <v>0.01</v>
      </c>
    </row>
    <row r="436" spans="1:18" x14ac:dyDescent="0.2">
      <c r="A436" s="2">
        <v>43521</v>
      </c>
      <c r="B436" s="1">
        <v>10813.25</v>
      </c>
      <c r="C436" s="1">
        <v>10887.1</v>
      </c>
      <c r="D436" s="1">
        <v>10788.05</v>
      </c>
      <c r="E436" s="1">
        <v>10880.1</v>
      </c>
      <c r="F436" s="1">
        <v>385905142</v>
      </c>
      <c r="G436" s="1">
        <v>16466.09</v>
      </c>
      <c r="H436" s="1" t="str">
        <f>TEXT(NiftyData[[#This Row],[Date]], "yyyy")</f>
        <v>2019</v>
      </c>
      <c r="I436" s="1" t="str">
        <f>TEXT(NiftyData[[#This Row],[Date]], "mmm")</f>
        <v>Feb</v>
      </c>
      <c r="J436" s="1" t="str">
        <f>TEXT(NiftyData[[#This Row],[Date]], "ddd")</f>
        <v>Mon</v>
      </c>
      <c r="K436" s="1" t="str">
        <f>TEXT(NiftyData[[#This Row],[Date]], "mmm-yyyy")</f>
        <v>Feb-2019</v>
      </c>
      <c r="L436" s="1" t="str">
        <f>IF(NiftyData[[#This Row],[Day]]="Thu", "Expiry", "")</f>
        <v/>
      </c>
      <c r="M436" s="1">
        <f>NiftyData[[#This Row],[Close]]-NiftyData[[#This Row],[Open]]</f>
        <v>66.850000000000364</v>
      </c>
      <c r="N436" s="4">
        <f>NiftyData[[#This Row],[Intraday Change]]/NiftyData[[#This Row],[Open]]</f>
        <v>6.1822301343259761E-3</v>
      </c>
      <c r="O436" s="4">
        <f>_xlfn.CEILING.MATH(ABS(NiftyData[[#This Row],[Intraday Change %]]), 0.01)</f>
        <v>0.01</v>
      </c>
      <c r="P436" s="6">
        <f>NiftyData[[#This Row],[Close]]-E437</f>
        <v>88.450000000000728</v>
      </c>
      <c r="Q436" s="4">
        <f>NiftyData[[#This Row],[DayChange]]/E437</f>
        <v>8.1961516542883375E-3</v>
      </c>
      <c r="R436" s="7">
        <f>_xlfn.CEILING.MATH(ABS(NiftyData[[#This Row],[DayChange %]]), 0.01)</f>
        <v>0.01</v>
      </c>
    </row>
    <row r="437" spans="1:18" x14ac:dyDescent="0.2">
      <c r="A437" s="2">
        <v>43518</v>
      </c>
      <c r="B437" s="1">
        <v>10782.7</v>
      </c>
      <c r="C437" s="1">
        <v>10801.55</v>
      </c>
      <c r="D437" s="1">
        <v>10758.4</v>
      </c>
      <c r="E437" s="1">
        <v>10791.65</v>
      </c>
      <c r="F437" s="1">
        <v>396846597</v>
      </c>
      <c r="G437" s="1">
        <v>24386.42</v>
      </c>
      <c r="H437" s="1" t="str">
        <f>TEXT(NiftyData[[#This Row],[Date]], "yyyy")</f>
        <v>2019</v>
      </c>
      <c r="I437" s="1" t="str">
        <f>TEXT(NiftyData[[#This Row],[Date]], "mmm")</f>
        <v>Feb</v>
      </c>
      <c r="J437" s="1" t="str">
        <f>TEXT(NiftyData[[#This Row],[Date]], "ddd")</f>
        <v>Fri</v>
      </c>
      <c r="K437" s="1" t="str">
        <f>TEXT(NiftyData[[#This Row],[Date]], "mmm-yyyy")</f>
        <v>Feb-2019</v>
      </c>
      <c r="L437" s="1" t="str">
        <f>IF(NiftyData[[#This Row],[Day]]="Thu", "Expiry", "")</f>
        <v/>
      </c>
      <c r="M437" s="1">
        <f>NiftyData[[#This Row],[Close]]-NiftyData[[#This Row],[Open]]</f>
        <v>8.9499999999989086</v>
      </c>
      <c r="N437" s="4">
        <f>NiftyData[[#This Row],[Intraday Change]]/NiftyData[[#This Row],[Open]]</f>
        <v>8.3003329407281177E-4</v>
      </c>
      <c r="O437" s="4">
        <f>_xlfn.CEILING.MATH(ABS(NiftyData[[#This Row],[Intraday Change %]]), 0.01)</f>
        <v>0.01</v>
      </c>
      <c r="P437" s="6">
        <f>NiftyData[[#This Row],[Close]]-E438</f>
        <v>1.7999999999992724</v>
      </c>
      <c r="Q437" s="4">
        <f>NiftyData[[#This Row],[DayChange]]/E438</f>
        <v>1.6682344981619506E-4</v>
      </c>
      <c r="R437" s="7">
        <f>_xlfn.CEILING.MATH(ABS(NiftyData[[#This Row],[DayChange %]]), 0.01)</f>
        <v>0.01</v>
      </c>
    </row>
    <row r="438" spans="1:18" x14ac:dyDescent="0.2">
      <c r="A438" s="2">
        <v>43517</v>
      </c>
      <c r="B438" s="1">
        <v>10744.1</v>
      </c>
      <c r="C438" s="1">
        <v>10808.85</v>
      </c>
      <c r="D438" s="1">
        <v>10721.5</v>
      </c>
      <c r="E438" s="1">
        <v>10789.85</v>
      </c>
      <c r="F438" s="1">
        <v>279584955</v>
      </c>
      <c r="G438" s="1">
        <v>14758.5</v>
      </c>
      <c r="H438" s="1" t="str">
        <f>TEXT(NiftyData[[#This Row],[Date]], "yyyy")</f>
        <v>2019</v>
      </c>
      <c r="I438" s="1" t="str">
        <f>TEXT(NiftyData[[#This Row],[Date]], "mmm")</f>
        <v>Feb</v>
      </c>
      <c r="J438" s="1" t="str">
        <f>TEXT(NiftyData[[#This Row],[Date]], "ddd")</f>
        <v>Thu</v>
      </c>
      <c r="K438" s="1" t="str">
        <f>TEXT(NiftyData[[#This Row],[Date]], "mmm-yyyy")</f>
        <v>Feb-2019</v>
      </c>
      <c r="L438" s="1" t="str">
        <f>IF(NiftyData[[#This Row],[Day]]="Thu", "Expiry", "")</f>
        <v>Expiry</v>
      </c>
      <c r="M438" s="1">
        <f>NiftyData[[#This Row],[Close]]-NiftyData[[#This Row],[Open]]</f>
        <v>45.75</v>
      </c>
      <c r="N438" s="4">
        <f>NiftyData[[#This Row],[Intraday Change]]/NiftyData[[#This Row],[Open]]</f>
        <v>4.258150985191873E-3</v>
      </c>
      <c r="O438" s="4">
        <f>_xlfn.CEILING.MATH(ABS(NiftyData[[#This Row],[Intraday Change %]]), 0.01)</f>
        <v>0.01</v>
      </c>
      <c r="P438" s="6">
        <f>NiftyData[[#This Row],[Close]]-E439</f>
        <v>54.399999999999636</v>
      </c>
      <c r="Q438" s="4">
        <f>NiftyData[[#This Row],[DayChange]]/E439</f>
        <v>5.0673236799574899E-3</v>
      </c>
      <c r="R438" s="7">
        <f>_xlfn.CEILING.MATH(ABS(NiftyData[[#This Row],[DayChange %]]), 0.01)</f>
        <v>0.01</v>
      </c>
    </row>
    <row r="439" spans="1:18" x14ac:dyDescent="0.2">
      <c r="A439" s="2">
        <v>43516</v>
      </c>
      <c r="B439" s="1">
        <v>10655.45</v>
      </c>
      <c r="C439" s="1">
        <v>10752.7</v>
      </c>
      <c r="D439" s="1">
        <v>10646.4</v>
      </c>
      <c r="E439" s="1">
        <v>10735.45</v>
      </c>
      <c r="F439" s="1">
        <v>289195306</v>
      </c>
      <c r="G439" s="1">
        <v>13209.71</v>
      </c>
      <c r="H439" s="1" t="str">
        <f>TEXT(NiftyData[[#This Row],[Date]], "yyyy")</f>
        <v>2019</v>
      </c>
      <c r="I439" s="1" t="str">
        <f>TEXT(NiftyData[[#This Row],[Date]], "mmm")</f>
        <v>Feb</v>
      </c>
      <c r="J439" s="1" t="str">
        <f>TEXT(NiftyData[[#This Row],[Date]], "ddd")</f>
        <v>Wed</v>
      </c>
      <c r="K439" s="1" t="str">
        <f>TEXT(NiftyData[[#This Row],[Date]], "mmm-yyyy")</f>
        <v>Feb-2019</v>
      </c>
      <c r="L439" s="1" t="str">
        <f>IF(NiftyData[[#This Row],[Day]]="Thu", "Expiry", "")</f>
        <v/>
      </c>
      <c r="M439" s="1">
        <f>NiftyData[[#This Row],[Close]]-NiftyData[[#This Row],[Open]]</f>
        <v>80</v>
      </c>
      <c r="N439" s="4">
        <f>NiftyData[[#This Row],[Intraday Change]]/NiftyData[[#This Row],[Open]]</f>
        <v>7.5078950208578707E-3</v>
      </c>
      <c r="O439" s="4">
        <f>_xlfn.CEILING.MATH(ABS(NiftyData[[#This Row],[Intraday Change %]]), 0.01)</f>
        <v>0.01</v>
      </c>
      <c r="P439" s="6">
        <f>NiftyData[[#This Row],[Close]]-E440</f>
        <v>131.10000000000036</v>
      </c>
      <c r="Q439" s="4">
        <f>NiftyData[[#This Row],[DayChange]]/E440</f>
        <v>1.2362851094126501E-2</v>
      </c>
      <c r="R439" s="7">
        <f>_xlfn.CEILING.MATH(ABS(NiftyData[[#This Row],[DayChange %]]), 0.01)</f>
        <v>0.02</v>
      </c>
    </row>
    <row r="440" spans="1:18" x14ac:dyDescent="0.2">
      <c r="A440" s="2">
        <v>43515</v>
      </c>
      <c r="B440" s="1">
        <v>10636.7</v>
      </c>
      <c r="C440" s="1">
        <v>10722.85</v>
      </c>
      <c r="D440" s="1">
        <v>10585.65</v>
      </c>
      <c r="E440" s="1">
        <v>10604.35</v>
      </c>
      <c r="F440" s="1">
        <v>291507060</v>
      </c>
      <c r="G440" s="1">
        <v>13765.01</v>
      </c>
      <c r="H440" s="1" t="str">
        <f>TEXT(NiftyData[[#This Row],[Date]], "yyyy")</f>
        <v>2019</v>
      </c>
      <c r="I440" s="1" t="str">
        <f>TEXT(NiftyData[[#This Row],[Date]], "mmm")</f>
        <v>Feb</v>
      </c>
      <c r="J440" s="1" t="str">
        <f>TEXT(NiftyData[[#This Row],[Date]], "ddd")</f>
        <v>Tue</v>
      </c>
      <c r="K440" s="1" t="str">
        <f>TEXT(NiftyData[[#This Row],[Date]], "mmm-yyyy")</f>
        <v>Feb-2019</v>
      </c>
      <c r="L440" s="1" t="str">
        <f>IF(NiftyData[[#This Row],[Day]]="Thu", "Expiry", "")</f>
        <v/>
      </c>
      <c r="M440" s="1">
        <f>NiftyData[[#This Row],[Close]]-NiftyData[[#This Row],[Open]]</f>
        <v>-32.350000000000364</v>
      </c>
      <c r="N440" s="4">
        <f>NiftyData[[#This Row],[Intraday Change]]/NiftyData[[#This Row],[Open]]</f>
        <v>-3.0413568117931655E-3</v>
      </c>
      <c r="O440" s="4">
        <f>_xlfn.CEILING.MATH(ABS(NiftyData[[#This Row],[Intraday Change %]]), 0.01)</f>
        <v>0.01</v>
      </c>
      <c r="P440" s="6">
        <f>NiftyData[[#This Row],[Close]]-E441</f>
        <v>-36.600000000000364</v>
      </c>
      <c r="Q440" s="4">
        <f>NiftyData[[#This Row],[DayChange]]/E441</f>
        <v>-3.4395425220492869E-3</v>
      </c>
      <c r="R440" s="7">
        <f>_xlfn.CEILING.MATH(ABS(NiftyData[[#This Row],[DayChange %]]), 0.01)</f>
        <v>0.01</v>
      </c>
    </row>
    <row r="441" spans="1:18" x14ac:dyDescent="0.2">
      <c r="A441" s="2">
        <v>43514</v>
      </c>
      <c r="B441" s="1">
        <v>10738.65</v>
      </c>
      <c r="C441" s="1">
        <v>10759.9</v>
      </c>
      <c r="D441" s="1">
        <v>10628.4</v>
      </c>
      <c r="E441" s="1">
        <v>10640.95</v>
      </c>
      <c r="F441" s="1">
        <v>345440240</v>
      </c>
      <c r="G441" s="1">
        <v>14903.19</v>
      </c>
      <c r="H441" s="1" t="str">
        <f>TEXT(NiftyData[[#This Row],[Date]], "yyyy")</f>
        <v>2019</v>
      </c>
      <c r="I441" s="1" t="str">
        <f>TEXT(NiftyData[[#This Row],[Date]], "mmm")</f>
        <v>Feb</v>
      </c>
      <c r="J441" s="1" t="str">
        <f>TEXT(NiftyData[[#This Row],[Date]], "ddd")</f>
        <v>Mon</v>
      </c>
      <c r="K441" s="1" t="str">
        <f>TEXT(NiftyData[[#This Row],[Date]], "mmm-yyyy")</f>
        <v>Feb-2019</v>
      </c>
      <c r="L441" s="1" t="str">
        <f>IF(NiftyData[[#This Row],[Day]]="Thu", "Expiry", "")</f>
        <v/>
      </c>
      <c r="M441" s="1">
        <f>NiftyData[[#This Row],[Close]]-NiftyData[[#This Row],[Open]]</f>
        <v>-97.699999999998909</v>
      </c>
      <c r="N441" s="4">
        <f>NiftyData[[#This Row],[Intraday Change]]/NiftyData[[#This Row],[Open]]</f>
        <v>-9.0979778650015514E-3</v>
      </c>
      <c r="O441" s="4">
        <f>_xlfn.CEILING.MATH(ABS(NiftyData[[#This Row],[Intraday Change %]]), 0.01)</f>
        <v>0.01</v>
      </c>
      <c r="P441" s="6">
        <f>NiftyData[[#This Row],[Close]]-E442</f>
        <v>-83.449999999998909</v>
      </c>
      <c r="Q441" s="4">
        <f>NiftyData[[#This Row],[DayChange]]/E442</f>
        <v>-7.7813210995485915E-3</v>
      </c>
      <c r="R441" s="7">
        <f>_xlfn.CEILING.MATH(ABS(NiftyData[[#This Row],[DayChange %]]), 0.01)</f>
        <v>0.01</v>
      </c>
    </row>
    <row r="442" spans="1:18" x14ac:dyDescent="0.2">
      <c r="A442" s="2">
        <v>43511</v>
      </c>
      <c r="B442" s="1">
        <v>10780.25</v>
      </c>
      <c r="C442" s="1">
        <v>10785.75</v>
      </c>
      <c r="D442" s="1">
        <v>10620.4</v>
      </c>
      <c r="E442" s="1">
        <v>10724.4</v>
      </c>
      <c r="F442" s="1">
        <v>521876968</v>
      </c>
      <c r="G442" s="1">
        <v>20733.95</v>
      </c>
      <c r="H442" s="1" t="str">
        <f>TEXT(NiftyData[[#This Row],[Date]], "yyyy")</f>
        <v>2019</v>
      </c>
      <c r="I442" s="1" t="str">
        <f>TEXT(NiftyData[[#This Row],[Date]], "mmm")</f>
        <v>Feb</v>
      </c>
      <c r="J442" s="1" t="str">
        <f>TEXT(NiftyData[[#This Row],[Date]], "ddd")</f>
        <v>Fri</v>
      </c>
      <c r="K442" s="1" t="str">
        <f>TEXT(NiftyData[[#This Row],[Date]], "mmm-yyyy")</f>
        <v>Feb-2019</v>
      </c>
      <c r="L442" s="1" t="str">
        <f>IF(NiftyData[[#This Row],[Day]]="Thu", "Expiry", "")</f>
        <v/>
      </c>
      <c r="M442" s="1">
        <f>NiftyData[[#This Row],[Close]]-NiftyData[[#This Row],[Open]]</f>
        <v>-55.850000000000364</v>
      </c>
      <c r="N442" s="4">
        <f>NiftyData[[#This Row],[Intraday Change]]/NiftyData[[#This Row],[Open]]</f>
        <v>-5.1807703902971049E-3</v>
      </c>
      <c r="O442" s="4">
        <f>_xlfn.CEILING.MATH(ABS(NiftyData[[#This Row],[Intraday Change %]]), 0.01)</f>
        <v>0.01</v>
      </c>
      <c r="P442" s="6">
        <f>NiftyData[[#This Row],[Close]]-E443</f>
        <v>-21.649999999999636</v>
      </c>
      <c r="Q442" s="4">
        <f>NiftyData[[#This Row],[DayChange]]/E443</f>
        <v>-2.0146937711996164E-3</v>
      </c>
      <c r="R442" s="7">
        <f>_xlfn.CEILING.MATH(ABS(NiftyData[[#This Row],[DayChange %]]), 0.01)</f>
        <v>0.01</v>
      </c>
    </row>
    <row r="443" spans="1:18" x14ac:dyDescent="0.2">
      <c r="A443" s="2">
        <v>43510</v>
      </c>
      <c r="B443" s="1">
        <v>10786.1</v>
      </c>
      <c r="C443" s="1">
        <v>10792.7</v>
      </c>
      <c r="D443" s="1">
        <v>10718.75</v>
      </c>
      <c r="E443" s="1">
        <v>10746.05</v>
      </c>
      <c r="F443" s="1">
        <v>627041405</v>
      </c>
      <c r="G443" s="1">
        <v>20797.41</v>
      </c>
      <c r="H443" s="1" t="str">
        <f>TEXT(NiftyData[[#This Row],[Date]], "yyyy")</f>
        <v>2019</v>
      </c>
      <c r="I443" s="1" t="str">
        <f>TEXT(NiftyData[[#This Row],[Date]], "mmm")</f>
        <v>Feb</v>
      </c>
      <c r="J443" s="1" t="str">
        <f>TEXT(NiftyData[[#This Row],[Date]], "ddd")</f>
        <v>Thu</v>
      </c>
      <c r="K443" s="1" t="str">
        <f>TEXT(NiftyData[[#This Row],[Date]], "mmm-yyyy")</f>
        <v>Feb-2019</v>
      </c>
      <c r="L443" s="1" t="str">
        <f>IF(NiftyData[[#This Row],[Day]]="Thu", "Expiry", "")</f>
        <v>Expiry</v>
      </c>
      <c r="M443" s="1">
        <f>NiftyData[[#This Row],[Close]]-NiftyData[[#This Row],[Open]]</f>
        <v>-40.050000000001091</v>
      </c>
      <c r="N443" s="4">
        <f>NiftyData[[#This Row],[Intraday Change]]/NiftyData[[#This Row],[Open]]</f>
        <v>-3.7131122463171201E-3</v>
      </c>
      <c r="O443" s="4">
        <f>_xlfn.CEILING.MATH(ABS(NiftyData[[#This Row],[Intraday Change %]]), 0.01)</f>
        <v>0.01</v>
      </c>
      <c r="P443" s="6">
        <f>NiftyData[[#This Row],[Close]]-E444</f>
        <v>-47.600000000000364</v>
      </c>
      <c r="Q443" s="4">
        <f>NiftyData[[#This Row],[DayChange]]/E444</f>
        <v>-4.4100003242647633E-3</v>
      </c>
      <c r="R443" s="7">
        <f>_xlfn.CEILING.MATH(ABS(NiftyData[[#This Row],[DayChange %]]), 0.01)</f>
        <v>0.01</v>
      </c>
    </row>
    <row r="444" spans="1:18" x14ac:dyDescent="0.2">
      <c r="A444" s="2">
        <v>43509</v>
      </c>
      <c r="B444" s="1">
        <v>10870.55</v>
      </c>
      <c r="C444" s="1">
        <v>10891.65</v>
      </c>
      <c r="D444" s="1">
        <v>10772.1</v>
      </c>
      <c r="E444" s="1">
        <v>10793.65</v>
      </c>
      <c r="F444" s="1">
        <v>321958549</v>
      </c>
      <c r="G444" s="1">
        <v>15360.98</v>
      </c>
      <c r="H444" s="1" t="str">
        <f>TEXT(NiftyData[[#This Row],[Date]], "yyyy")</f>
        <v>2019</v>
      </c>
      <c r="I444" s="1" t="str">
        <f>TEXT(NiftyData[[#This Row],[Date]], "mmm")</f>
        <v>Feb</v>
      </c>
      <c r="J444" s="1" t="str">
        <f>TEXT(NiftyData[[#This Row],[Date]], "ddd")</f>
        <v>Wed</v>
      </c>
      <c r="K444" s="1" t="str">
        <f>TEXT(NiftyData[[#This Row],[Date]], "mmm-yyyy")</f>
        <v>Feb-2019</v>
      </c>
      <c r="L444" s="1" t="str">
        <f>IF(NiftyData[[#This Row],[Day]]="Thu", "Expiry", "")</f>
        <v/>
      </c>
      <c r="M444" s="1">
        <f>NiftyData[[#This Row],[Close]]-NiftyData[[#This Row],[Open]]</f>
        <v>-76.899999999999636</v>
      </c>
      <c r="N444" s="4">
        <f>NiftyData[[#This Row],[Intraday Change]]/NiftyData[[#This Row],[Open]]</f>
        <v>-7.0741590811872115E-3</v>
      </c>
      <c r="O444" s="4">
        <f>_xlfn.CEILING.MATH(ABS(NiftyData[[#This Row],[Intraday Change %]]), 0.01)</f>
        <v>0.01</v>
      </c>
      <c r="P444" s="6">
        <f>NiftyData[[#This Row],[Close]]-E445</f>
        <v>-37.75</v>
      </c>
      <c r="Q444" s="4">
        <f>NiftyData[[#This Row],[DayChange]]/E445</f>
        <v>-3.4852373654375244E-3</v>
      </c>
      <c r="R444" s="7">
        <f>_xlfn.CEILING.MATH(ABS(NiftyData[[#This Row],[DayChange %]]), 0.01)</f>
        <v>0.01</v>
      </c>
    </row>
    <row r="445" spans="1:18" x14ac:dyDescent="0.2">
      <c r="A445" s="2">
        <v>43508</v>
      </c>
      <c r="B445" s="1">
        <v>10879.7</v>
      </c>
      <c r="C445" s="1">
        <v>10910.9</v>
      </c>
      <c r="D445" s="1">
        <v>10823.8</v>
      </c>
      <c r="E445" s="1">
        <v>10831.4</v>
      </c>
      <c r="F445" s="1">
        <v>292314643</v>
      </c>
      <c r="G445" s="1">
        <v>14424.78</v>
      </c>
      <c r="H445" s="1" t="str">
        <f>TEXT(NiftyData[[#This Row],[Date]], "yyyy")</f>
        <v>2019</v>
      </c>
      <c r="I445" s="1" t="str">
        <f>TEXT(NiftyData[[#This Row],[Date]], "mmm")</f>
        <v>Feb</v>
      </c>
      <c r="J445" s="1" t="str">
        <f>TEXT(NiftyData[[#This Row],[Date]], "ddd")</f>
        <v>Tue</v>
      </c>
      <c r="K445" s="1" t="str">
        <f>TEXT(NiftyData[[#This Row],[Date]], "mmm-yyyy")</f>
        <v>Feb-2019</v>
      </c>
      <c r="L445" s="1" t="str">
        <f>IF(NiftyData[[#This Row],[Day]]="Thu", "Expiry", "")</f>
        <v/>
      </c>
      <c r="M445" s="1">
        <f>NiftyData[[#This Row],[Close]]-NiftyData[[#This Row],[Open]]</f>
        <v>-48.300000000001091</v>
      </c>
      <c r="N445" s="4">
        <f>NiftyData[[#This Row],[Intraday Change]]/NiftyData[[#This Row],[Open]]</f>
        <v>-4.4394606468929369E-3</v>
      </c>
      <c r="O445" s="4">
        <f>_xlfn.CEILING.MATH(ABS(NiftyData[[#This Row],[Intraday Change %]]), 0.01)</f>
        <v>0.01</v>
      </c>
      <c r="P445" s="6">
        <f>NiftyData[[#This Row],[Close]]-E446</f>
        <v>-57.399999999999636</v>
      </c>
      <c r="Q445" s="4">
        <f>NiftyData[[#This Row],[DayChange]]/E446</f>
        <v>-5.2714716038497946E-3</v>
      </c>
      <c r="R445" s="7">
        <f>_xlfn.CEILING.MATH(ABS(NiftyData[[#This Row],[DayChange %]]), 0.01)</f>
        <v>0.01</v>
      </c>
    </row>
    <row r="446" spans="1:18" x14ac:dyDescent="0.2">
      <c r="A446" s="2">
        <v>43507</v>
      </c>
      <c r="B446" s="1">
        <v>10930.9</v>
      </c>
      <c r="C446" s="1">
        <v>10930.9</v>
      </c>
      <c r="D446" s="1">
        <v>10857.1</v>
      </c>
      <c r="E446" s="1">
        <v>10888.8</v>
      </c>
      <c r="F446" s="1">
        <v>285985383</v>
      </c>
      <c r="G446" s="1">
        <v>13818.92</v>
      </c>
      <c r="H446" s="1" t="str">
        <f>TEXT(NiftyData[[#This Row],[Date]], "yyyy")</f>
        <v>2019</v>
      </c>
      <c r="I446" s="1" t="str">
        <f>TEXT(NiftyData[[#This Row],[Date]], "mmm")</f>
        <v>Feb</v>
      </c>
      <c r="J446" s="1" t="str">
        <f>TEXT(NiftyData[[#This Row],[Date]], "ddd")</f>
        <v>Mon</v>
      </c>
      <c r="K446" s="1" t="str">
        <f>TEXT(NiftyData[[#This Row],[Date]], "mmm-yyyy")</f>
        <v>Feb-2019</v>
      </c>
      <c r="L446" s="1" t="str">
        <f>IF(NiftyData[[#This Row],[Day]]="Thu", "Expiry", "")</f>
        <v/>
      </c>
      <c r="M446" s="1">
        <f>NiftyData[[#This Row],[Close]]-NiftyData[[#This Row],[Open]]</f>
        <v>-42.100000000000364</v>
      </c>
      <c r="N446" s="4">
        <f>NiftyData[[#This Row],[Intraday Change]]/NiftyData[[#This Row],[Open]]</f>
        <v>-3.8514669423378098E-3</v>
      </c>
      <c r="O446" s="4">
        <f>_xlfn.CEILING.MATH(ABS(NiftyData[[#This Row],[Intraday Change %]]), 0.01)</f>
        <v>0.01</v>
      </c>
      <c r="P446" s="6">
        <f>NiftyData[[#This Row],[Close]]-E447</f>
        <v>-54.800000000001091</v>
      </c>
      <c r="Q446" s="4">
        <f>NiftyData[[#This Row],[DayChange]]/E447</f>
        <v>-5.0074929639242196E-3</v>
      </c>
      <c r="R446" s="7">
        <f>_xlfn.CEILING.MATH(ABS(NiftyData[[#This Row],[DayChange %]]), 0.01)</f>
        <v>0.01</v>
      </c>
    </row>
    <row r="447" spans="1:18" x14ac:dyDescent="0.2">
      <c r="A447" s="2">
        <v>43504</v>
      </c>
      <c r="B447" s="1">
        <v>11023.5</v>
      </c>
      <c r="C447" s="1">
        <v>11041.2</v>
      </c>
      <c r="D447" s="1">
        <v>10925.45</v>
      </c>
      <c r="E447" s="1">
        <v>10943.6</v>
      </c>
      <c r="F447" s="1">
        <v>352787419</v>
      </c>
      <c r="G447" s="1">
        <v>15507.05</v>
      </c>
      <c r="H447" s="1" t="str">
        <f>TEXT(NiftyData[[#This Row],[Date]], "yyyy")</f>
        <v>2019</v>
      </c>
      <c r="I447" s="1" t="str">
        <f>TEXT(NiftyData[[#This Row],[Date]], "mmm")</f>
        <v>Feb</v>
      </c>
      <c r="J447" s="1" t="str">
        <f>TEXT(NiftyData[[#This Row],[Date]], "ddd")</f>
        <v>Fri</v>
      </c>
      <c r="K447" s="1" t="str">
        <f>TEXT(NiftyData[[#This Row],[Date]], "mmm-yyyy")</f>
        <v>Feb-2019</v>
      </c>
      <c r="L447" s="1" t="str">
        <f>IF(NiftyData[[#This Row],[Day]]="Thu", "Expiry", "")</f>
        <v/>
      </c>
      <c r="M447" s="1">
        <f>NiftyData[[#This Row],[Close]]-NiftyData[[#This Row],[Open]]</f>
        <v>-79.899999999999636</v>
      </c>
      <c r="N447" s="4">
        <f>NiftyData[[#This Row],[Intraday Change]]/NiftyData[[#This Row],[Open]]</f>
        <v>-7.2481516759649511E-3</v>
      </c>
      <c r="O447" s="4">
        <f>_xlfn.CEILING.MATH(ABS(NiftyData[[#This Row],[Intraday Change %]]), 0.01)</f>
        <v>0.01</v>
      </c>
      <c r="P447" s="6">
        <f>NiftyData[[#This Row],[Close]]-E448</f>
        <v>-125.79999999999927</v>
      </c>
      <c r="Q447" s="4">
        <f>NiftyData[[#This Row],[DayChange]]/E448</f>
        <v>-1.1364662944694317E-2</v>
      </c>
      <c r="R447" s="7">
        <f>_xlfn.CEILING.MATH(ABS(NiftyData[[#This Row],[DayChange %]]), 0.01)</f>
        <v>0.02</v>
      </c>
    </row>
    <row r="448" spans="1:18" x14ac:dyDescent="0.2">
      <c r="A448" s="2">
        <v>43503</v>
      </c>
      <c r="B448" s="1">
        <v>11070.45</v>
      </c>
      <c r="C448" s="1">
        <v>11118.1</v>
      </c>
      <c r="D448" s="1">
        <v>11043.6</v>
      </c>
      <c r="E448" s="1">
        <v>11069.4</v>
      </c>
      <c r="F448" s="1">
        <v>263544426</v>
      </c>
      <c r="G448" s="1">
        <v>13542.69</v>
      </c>
      <c r="H448" s="1" t="str">
        <f>TEXT(NiftyData[[#This Row],[Date]], "yyyy")</f>
        <v>2019</v>
      </c>
      <c r="I448" s="1" t="str">
        <f>TEXT(NiftyData[[#This Row],[Date]], "mmm")</f>
        <v>Feb</v>
      </c>
      <c r="J448" s="1" t="str">
        <f>TEXT(NiftyData[[#This Row],[Date]], "ddd")</f>
        <v>Thu</v>
      </c>
      <c r="K448" s="1" t="str">
        <f>TEXT(NiftyData[[#This Row],[Date]], "mmm-yyyy")</f>
        <v>Feb-2019</v>
      </c>
      <c r="L448" s="1" t="str">
        <f>IF(NiftyData[[#This Row],[Day]]="Thu", "Expiry", "")</f>
        <v>Expiry</v>
      </c>
      <c r="M448" s="1">
        <f>NiftyData[[#This Row],[Close]]-NiftyData[[#This Row],[Open]]</f>
        <v>-1.0500000000010914</v>
      </c>
      <c r="N448" s="4">
        <f>NiftyData[[#This Row],[Intraday Change]]/NiftyData[[#This Row],[Open]]</f>
        <v>-9.4847092936700079E-5</v>
      </c>
      <c r="O448" s="4">
        <f>_xlfn.CEILING.MATH(ABS(NiftyData[[#This Row],[Intraday Change %]]), 0.01)</f>
        <v>0.01</v>
      </c>
      <c r="P448" s="6">
        <f>NiftyData[[#This Row],[Close]]-E449</f>
        <v>6.9499999999989086</v>
      </c>
      <c r="Q448" s="4">
        <f>NiftyData[[#This Row],[DayChange]]/E449</f>
        <v>6.2825142712499566E-4</v>
      </c>
      <c r="R448" s="7">
        <f>_xlfn.CEILING.MATH(ABS(NiftyData[[#This Row],[DayChange %]]), 0.01)</f>
        <v>0.01</v>
      </c>
    </row>
    <row r="449" spans="1:18" x14ac:dyDescent="0.2">
      <c r="A449" s="2">
        <v>43502</v>
      </c>
      <c r="B449" s="1">
        <v>10965.1</v>
      </c>
      <c r="C449" s="1">
        <v>11072.6</v>
      </c>
      <c r="D449" s="1">
        <v>10962.7</v>
      </c>
      <c r="E449" s="1">
        <v>11062.45</v>
      </c>
      <c r="F449" s="1">
        <v>298510497</v>
      </c>
      <c r="G449" s="1">
        <v>15172.85</v>
      </c>
      <c r="H449" s="1" t="str">
        <f>TEXT(NiftyData[[#This Row],[Date]], "yyyy")</f>
        <v>2019</v>
      </c>
      <c r="I449" s="1" t="str">
        <f>TEXT(NiftyData[[#This Row],[Date]], "mmm")</f>
        <v>Feb</v>
      </c>
      <c r="J449" s="1" t="str">
        <f>TEXT(NiftyData[[#This Row],[Date]], "ddd")</f>
        <v>Wed</v>
      </c>
      <c r="K449" s="1" t="str">
        <f>TEXT(NiftyData[[#This Row],[Date]], "mmm-yyyy")</f>
        <v>Feb-2019</v>
      </c>
      <c r="L449" s="1" t="str">
        <f>IF(NiftyData[[#This Row],[Day]]="Thu", "Expiry", "")</f>
        <v/>
      </c>
      <c r="M449" s="1">
        <f>NiftyData[[#This Row],[Close]]-NiftyData[[#This Row],[Open]]</f>
        <v>97.350000000000364</v>
      </c>
      <c r="N449" s="4">
        <f>NiftyData[[#This Row],[Intraday Change]]/NiftyData[[#This Row],[Open]]</f>
        <v>8.8781680057637737E-3</v>
      </c>
      <c r="O449" s="4">
        <f>_xlfn.CEILING.MATH(ABS(NiftyData[[#This Row],[Intraday Change %]]), 0.01)</f>
        <v>0.01</v>
      </c>
      <c r="P449" s="6">
        <f>NiftyData[[#This Row],[Close]]-E450</f>
        <v>128.10000000000036</v>
      </c>
      <c r="Q449" s="4">
        <f>NiftyData[[#This Row],[DayChange]]/E450</f>
        <v>1.1715374027720016E-2</v>
      </c>
      <c r="R449" s="7">
        <f>_xlfn.CEILING.MATH(ABS(NiftyData[[#This Row],[DayChange %]]), 0.01)</f>
        <v>0.02</v>
      </c>
    </row>
    <row r="450" spans="1:18" x14ac:dyDescent="0.2">
      <c r="A450" s="2">
        <v>43501</v>
      </c>
      <c r="B450" s="1">
        <v>10908.65</v>
      </c>
      <c r="C450" s="1">
        <v>10956.7</v>
      </c>
      <c r="D450" s="1">
        <v>10886.7</v>
      </c>
      <c r="E450" s="1">
        <v>10934.35</v>
      </c>
      <c r="F450" s="1">
        <v>268095127</v>
      </c>
      <c r="G450" s="1">
        <v>13435.13</v>
      </c>
      <c r="H450" s="1" t="str">
        <f>TEXT(NiftyData[[#This Row],[Date]], "yyyy")</f>
        <v>2019</v>
      </c>
      <c r="I450" s="1" t="str">
        <f>TEXT(NiftyData[[#This Row],[Date]], "mmm")</f>
        <v>Feb</v>
      </c>
      <c r="J450" s="1" t="str">
        <f>TEXT(NiftyData[[#This Row],[Date]], "ddd")</f>
        <v>Tue</v>
      </c>
      <c r="K450" s="1" t="str">
        <f>TEXT(NiftyData[[#This Row],[Date]], "mmm-yyyy")</f>
        <v>Feb-2019</v>
      </c>
      <c r="L450" s="1" t="str">
        <f>IF(NiftyData[[#This Row],[Day]]="Thu", "Expiry", "")</f>
        <v/>
      </c>
      <c r="M450" s="1">
        <f>NiftyData[[#This Row],[Close]]-NiftyData[[#This Row],[Open]]</f>
        <v>25.700000000000728</v>
      </c>
      <c r="N450" s="4">
        <f>NiftyData[[#This Row],[Intraday Change]]/NiftyData[[#This Row],[Open]]</f>
        <v>2.3559285521123812E-3</v>
      </c>
      <c r="O450" s="4">
        <f>_xlfn.CEILING.MATH(ABS(NiftyData[[#This Row],[Intraday Change %]]), 0.01)</f>
        <v>0.01</v>
      </c>
      <c r="P450" s="6">
        <f>NiftyData[[#This Row],[Close]]-E451</f>
        <v>22.100000000000364</v>
      </c>
      <c r="Q450" s="4">
        <f>NiftyData[[#This Row],[DayChange]]/E451</f>
        <v>2.0252468555980998E-3</v>
      </c>
      <c r="R450" s="7">
        <f>_xlfn.CEILING.MATH(ABS(NiftyData[[#This Row],[DayChange %]]), 0.01)</f>
        <v>0.01</v>
      </c>
    </row>
    <row r="451" spans="1:18" x14ac:dyDescent="0.2">
      <c r="A451" s="2">
        <v>43500</v>
      </c>
      <c r="B451" s="1">
        <v>10876.75</v>
      </c>
      <c r="C451" s="1">
        <v>10927.9</v>
      </c>
      <c r="D451" s="1">
        <v>10814.15</v>
      </c>
      <c r="E451" s="1">
        <v>10912.25</v>
      </c>
      <c r="F451" s="1">
        <v>318300039</v>
      </c>
      <c r="G451" s="1">
        <v>15478.81</v>
      </c>
      <c r="H451" s="1" t="str">
        <f>TEXT(NiftyData[[#This Row],[Date]], "yyyy")</f>
        <v>2019</v>
      </c>
      <c r="I451" s="1" t="str">
        <f>TEXT(NiftyData[[#This Row],[Date]], "mmm")</f>
        <v>Feb</v>
      </c>
      <c r="J451" s="1" t="str">
        <f>TEXT(NiftyData[[#This Row],[Date]], "ddd")</f>
        <v>Mon</v>
      </c>
      <c r="K451" s="1" t="str">
        <f>TEXT(NiftyData[[#This Row],[Date]], "mmm-yyyy")</f>
        <v>Feb-2019</v>
      </c>
      <c r="L451" s="1" t="str">
        <f>IF(NiftyData[[#This Row],[Day]]="Thu", "Expiry", "")</f>
        <v/>
      </c>
      <c r="M451" s="1">
        <f>NiftyData[[#This Row],[Close]]-NiftyData[[#This Row],[Open]]</f>
        <v>35.5</v>
      </c>
      <c r="N451" s="4">
        <f>NiftyData[[#This Row],[Intraday Change]]/NiftyData[[#This Row],[Open]]</f>
        <v>3.2638426000413728E-3</v>
      </c>
      <c r="O451" s="4">
        <f>_xlfn.CEILING.MATH(ABS(NiftyData[[#This Row],[Intraday Change %]]), 0.01)</f>
        <v>0.01</v>
      </c>
      <c r="P451" s="6">
        <f>NiftyData[[#This Row],[Close]]-E452</f>
        <v>18.600000000000364</v>
      </c>
      <c r="Q451" s="4">
        <f>NiftyData[[#This Row],[DayChange]]/E452</f>
        <v>1.7074167060627398E-3</v>
      </c>
      <c r="R451" s="7">
        <f>_xlfn.CEILING.MATH(ABS(NiftyData[[#This Row],[DayChange %]]), 0.01)</f>
        <v>0.01</v>
      </c>
    </row>
    <row r="452" spans="1:18" x14ac:dyDescent="0.2">
      <c r="A452" s="2">
        <v>43497</v>
      </c>
      <c r="B452" s="1">
        <v>10851.35</v>
      </c>
      <c r="C452" s="1">
        <v>10983.45</v>
      </c>
      <c r="D452" s="1">
        <v>10813.45</v>
      </c>
      <c r="E452" s="1">
        <v>10893.65</v>
      </c>
      <c r="F452" s="1">
        <v>482272661</v>
      </c>
      <c r="G452" s="1">
        <v>23112.37</v>
      </c>
      <c r="H452" s="1" t="str">
        <f>TEXT(NiftyData[[#This Row],[Date]], "yyyy")</f>
        <v>2019</v>
      </c>
      <c r="I452" s="1" t="str">
        <f>TEXT(NiftyData[[#This Row],[Date]], "mmm")</f>
        <v>Feb</v>
      </c>
      <c r="J452" s="1" t="str">
        <f>TEXT(NiftyData[[#This Row],[Date]], "ddd")</f>
        <v>Fri</v>
      </c>
      <c r="K452" s="1" t="str">
        <f>TEXT(NiftyData[[#This Row],[Date]], "mmm-yyyy")</f>
        <v>Feb-2019</v>
      </c>
      <c r="L452" s="1" t="str">
        <f>IF(NiftyData[[#This Row],[Day]]="Thu", "Expiry", "")</f>
        <v/>
      </c>
      <c r="M452" s="1">
        <f>NiftyData[[#This Row],[Close]]-NiftyData[[#This Row],[Open]]</f>
        <v>42.299999999999272</v>
      </c>
      <c r="N452" s="4">
        <f>NiftyData[[#This Row],[Intraday Change]]/NiftyData[[#This Row],[Open]]</f>
        <v>3.8981324904273913E-3</v>
      </c>
      <c r="O452" s="4">
        <f>_xlfn.CEILING.MATH(ABS(NiftyData[[#This Row],[Intraday Change %]]), 0.01)</f>
        <v>0.01</v>
      </c>
      <c r="P452" s="6">
        <f>NiftyData[[#This Row],[Close]]-E453</f>
        <v>62.699999999998909</v>
      </c>
      <c r="Q452" s="4">
        <f>NiftyData[[#This Row],[DayChange]]/E453</f>
        <v>5.788965880185847E-3</v>
      </c>
      <c r="R452" s="7">
        <f>_xlfn.CEILING.MATH(ABS(NiftyData[[#This Row],[DayChange %]]), 0.01)</f>
        <v>0.01</v>
      </c>
    </row>
    <row r="453" spans="1:18" x14ac:dyDescent="0.2">
      <c r="A453" s="2">
        <v>43496</v>
      </c>
      <c r="B453" s="1">
        <v>10690.55</v>
      </c>
      <c r="C453" s="1">
        <v>10838.05</v>
      </c>
      <c r="D453" s="1">
        <v>10678.55</v>
      </c>
      <c r="E453" s="1">
        <v>10830.95</v>
      </c>
      <c r="F453" s="1">
        <v>604818027</v>
      </c>
      <c r="G453" s="1">
        <v>27471.18</v>
      </c>
      <c r="H453" s="1" t="str">
        <f>TEXT(NiftyData[[#This Row],[Date]], "yyyy")</f>
        <v>2019</v>
      </c>
      <c r="I453" s="1" t="str">
        <f>TEXT(NiftyData[[#This Row],[Date]], "mmm")</f>
        <v>Jan</v>
      </c>
      <c r="J453" s="1" t="str">
        <f>TEXT(NiftyData[[#This Row],[Date]], "ddd")</f>
        <v>Thu</v>
      </c>
      <c r="K453" s="1" t="str">
        <f>TEXT(NiftyData[[#This Row],[Date]], "mmm-yyyy")</f>
        <v>Jan-2019</v>
      </c>
      <c r="L453" s="1" t="str">
        <f>IF(NiftyData[[#This Row],[Day]]="Thu", "Expiry", "")</f>
        <v>Expiry</v>
      </c>
      <c r="M453" s="1">
        <f>NiftyData[[#This Row],[Close]]-NiftyData[[#This Row],[Open]]</f>
        <v>140.40000000000146</v>
      </c>
      <c r="N453" s="4">
        <f>NiftyData[[#This Row],[Intraday Change]]/NiftyData[[#This Row],[Open]]</f>
        <v>1.3133094181309798E-2</v>
      </c>
      <c r="O453" s="4">
        <f>_xlfn.CEILING.MATH(ABS(NiftyData[[#This Row],[Intraday Change %]]), 0.01)</f>
        <v>0.02</v>
      </c>
      <c r="P453" s="6">
        <f>NiftyData[[#This Row],[Close]]-E454</f>
        <v>179.15000000000146</v>
      </c>
      <c r="Q453" s="4">
        <f>NiftyData[[#This Row],[DayChange]]/E454</f>
        <v>1.6818753637882936E-2</v>
      </c>
      <c r="R453" s="7">
        <f>_xlfn.CEILING.MATH(ABS(NiftyData[[#This Row],[DayChange %]]), 0.01)</f>
        <v>0.02</v>
      </c>
    </row>
    <row r="454" spans="1:18" x14ac:dyDescent="0.2">
      <c r="A454" s="2">
        <v>43495</v>
      </c>
      <c r="B454" s="1">
        <v>10702.25</v>
      </c>
      <c r="C454" s="1">
        <v>10710.2</v>
      </c>
      <c r="D454" s="1">
        <v>10612.85</v>
      </c>
      <c r="E454" s="1">
        <v>10651.8</v>
      </c>
      <c r="F454" s="1">
        <v>410107910</v>
      </c>
      <c r="G454" s="1">
        <v>21214.81</v>
      </c>
      <c r="H454" s="1" t="str">
        <f>TEXT(NiftyData[[#This Row],[Date]], "yyyy")</f>
        <v>2019</v>
      </c>
      <c r="I454" s="1" t="str">
        <f>TEXT(NiftyData[[#This Row],[Date]], "mmm")</f>
        <v>Jan</v>
      </c>
      <c r="J454" s="1" t="str">
        <f>TEXT(NiftyData[[#This Row],[Date]], "ddd")</f>
        <v>Wed</v>
      </c>
      <c r="K454" s="1" t="str">
        <f>TEXT(NiftyData[[#This Row],[Date]], "mmm-yyyy")</f>
        <v>Jan-2019</v>
      </c>
      <c r="L454" s="1" t="str">
        <f>IF(NiftyData[[#This Row],[Day]]="Thu", "Expiry", "")</f>
        <v/>
      </c>
      <c r="M454" s="1">
        <f>NiftyData[[#This Row],[Close]]-NiftyData[[#This Row],[Open]]</f>
        <v>-50.450000000000728</v>
      </c>
      <c r="N454" s="4">
        <f>NiftyData[[#This Row],[Intraday Change]]/NiftyData[[#This Row],[Open]]</f>
        <v>-4.7139620173328716E-3</v>
      </c>
      <c r="O454" s="4">
        <f>_xlfn.CEILING.MATH(ABS(NiftyData[[#This Row],[Intraday Change %]]), 0.01)</f>
        <v>0.01</v>
      </c>
      <c r="P454" s="6">
        <f>NiftyData[[#This Row],[Close]]-E455</f>
        <v>-0.40000000000145519</v>
      </c>
      <c r="Q454" s="4">
        <f>NiftyData[[#This Row],[DayChange]]/E455</f>
        <v>-3.755092844684245E-5</v>
      </c>
      <c r="R454" s="7">
        <f>_xlfn.CEILING.MATH(ABS(NiftyData[[#This Row],[DayChange %]]), 0.01)</f>
        <v>0.01</v>
      </c>
    </row>
    <row r="455" spans="1:18" x14ac:dyDescent="0.2">
      <c r="A455" s="2">
        <v>43494</v>
      </c>
      <c r="B455" s="1">
        <v>10653.7</v>
      </c>
      <c r="C455" s="1">
        <v>10690.35</v>
      </c>
      <c r="D455" s="1">
        <v>10583.65</v>
      </c>
      <c r="E455" s="1">
        <v>10652.2</v>
      </c>
      <c r="F455" s="1">
        <v>356908994</v>
      </c>
      <c r="G455" s="1">
        <v>18832.060000000001</v>
      </c>
      <c r="H455" s="1" t="str">
        <f>TEXT(NiftyData[[#This Row],[Date]], "yyyy")</f>
        <v>2019</v>
      </c>
      <c r="I455" s="1" t="str">
        <f>TEXT(NiftyData[[#This Row],[Date]], "mmm")</f>
        <v>Jan</v>
      </c>
      <c r="J455" s="1" t="str">
        <f>TEXT(NiftyData[[#This Row],[Date]], "ddd")</f>
        <v>Tue</v>
      </c>
      <c r="K455" s="1" t="str">
        <f>TEXT(NiftyData[[#This Row],[Date]], "mmm-yyyy")</f>
        <v>Jan-2019</v>
      </c>
      <c r="L455" s="1" t="str">
        <f>IF(NiftyData[[#This Row],[Day]]="Thu", "Expiry", "")</f>
        <v/>
      </c>
      <c r="M455" s="1">
        <f>NiftyData[[#This Row],[Close]]-NiftyData[[#This Row],[Open]]</f>
        <v>-1.5</v>
      </c>
      <c r="N455" s="4">
        <f>NiftyData[[#This Row],[Intraday Change]]/NiftyData[[#This Row],[Open]]</f>
        <v>-1.4079615532631854E-4</v>
      </c>
      <c r="O455" s="4">
        <f>_xlfn.CEILING.MATH(ABS(NiftyData[[#This Row],[Intraday Change %]]), 0.01)</f>
        <v>0.01</v>
      </c>
      <c r="P455" s="6">
        <f>NiftyData[[#This Row],[Close]]-E456</f>
        <v>-9.3499999999985448</v>
      </c>
      <c r="Q455" s="4">
        <f>NiftyData[[#This Row],[DayChange]]/E456</f>
        <v>-8.7698317786799715E-4</v>
      </c>
      <c r="R455" s="7">
        <f>_xlfn.CEILING.MATH(ABS(NiftyData[[#This Row],[DayChange %]]), 0.01)</f>
        <v>0.01</v>
      </c>
    </row>
    <row r="456" spans="1:18" x14ac:dyDescent="0.2">
      <c r="A456" s="2">
        <v>43493</v>
      </c>
      <c r="B456" s="1">
        <v>10792.45</v>
      </c>
      <c r="C456" s="1">
        <v>10804.45</v>
      </c>
      <c r="D456" s="1">
        <v>10630.95</v>
      </c>
      <c r="E456" s="1">
        <v>10661.55</v>
      </c>
      <c r="F456" s="1">
        <v>419682627</v>
      </c>
      <c r="G456" s="1">
        <v>21144.33</v>
      </c>
      <c r="H456" s="1" t="str">
        <f>TEXT(NiftyData[[#This Row],[Date]], "yyyy")</f>
        <v>2019</v>
      </c>
      <c r="I456" s="1" t="str">
        <f>TEXT(NiftyData[[#This Row],[Date]], "mmm")</f>
        <v>Jan</v>
      </c>
      <c r="J456" s="1" t="str">
        <f>TEXT(NiftyData[[#This Row],[Date]], "ddd")</f>
        <v>Mon</v>
      </c>
      <c r="K456" s="1" t="str">
        <f>TEXT(NiftyData[[#This Row],[Date]], "mmm-yyyy")</f>
        <v>Jan-2019</v>
      </c>
      <c r="L456" s="1" t="str">
        <f>IF(NiftyData[[#This Row],[Day]]="Thu", "Expiry", "")</f>
        <v/>
      </c>
      <c r="M456" s="1">
        <f>NiftyData[[#This Row],[Close]]-NiftyData[[#This Row],[Open]]</f>
        <v>-130.90000000000146</v>
      </c>
      <c r="N456" s="4">
        <f>NiftyData[[#This Row],[Intraday Change]]/NiftyData[[#This Row],[Open]]</f>
        <v>-1.2128849334488595E-2</v>
      </c>
      <c r="O456" s="4">
        <f>_xlfn.CEILING.MATH(ABS(NiftyData[[#This Row],[Intraday Change %]]), 0.01)</f>
        <v>0.02</v>
      </c>
      <c r="P456" s="6">
        <f>NiftyData[[#This Row],[Close]]-E457</f>
        <v>-119</v>
      </c>
      <c r="Q456" s="4">
        <f>NiftyData[[#This Row],[DayChange]]/E457</f>
        <v>-1.1038397855396989E-2</v>
      </c>
      <c r="R456" s="7">
        <f>_xlfn.CEILING.MATH(ABS(NiftyData[[#This Row],[DayChange %]]), 0.01)</f>
        <v>0.02</v>
      </c>
    </row>
    <row r="457" spans="1:18" x14ac:dyDescent="0.2">
      <c r="A457" s="2">
        <v>43490</v>
      </c>
      <c r="B457" s="1">
        <v>10859.75</v>
      </c>
      <c r="C457" s="1">
        <v>10931.7</v>
      </c>
      <c r="D457" s="1">
        <v>10756.45</v>
      </c>
      <c r="E457" s="1">
        <v>10780.55</v>
      </c>
      <c r="F457" s="1">
        <v>463444758</v>
      </c>
      <c r="G457" s="1">
        <v>20542.36</v>
      </c>
      <c r="H457" s="1" t="str">
        <f>TEXT(NiftyData[[#This Row],[Date]], "yyyy")</f>
        <v>2019</v>
      </c>
      <c r="I457" s="1" t="str">
        <f>TEXT(NiftyData[[#This Row],[Date]], "mmm")</f>
        <v>Jan</v>
      </c>
      <c r="J457" s="1" t="str">
        <f>TEXT(NiftyData[[#This Row],[Date]], "ddd")</f>
        <v>Fri</v>
      </c>
      <c r="K457" s="1" t="str">
        <f>TEXT(NiftyData[[#This Row],[Date]], "mmm-yyyy")</f>
        <v>Jan-2019</v>
      </c>
      <c r="L457" s="1" t="str">
        <f>IF(NiftyData[[#This Row],[Day]]="Thu", "Expiry", "")</f>
        <v/>
      </c>
      <c r="M457" s="1">
        <f>NiftyData[[#This Row],[Close]]-NiftyData[[#This Row],[Open]]</f>
        <v>-79.200000000000728</v>
      </c>
      <c r="N457" s="4">
        <f>NiftyData[[#This Row],[Intraday Change]]/NiftyData[[#This Row],[Open]]</f>
        <v>-7.2929855659661343E-3</v>
      </c>
      <c r="O457" s="4">
        <f>_xlfn.CEILING.MATH(ABS(NiftyData[[#This Row],[Intraday Change %]]), 0.01)</f>
        <v>0.01</v>
      </c>
      <c r="P457" s="6">
        <f>NiftyData[[#This Row],[Close]]-E458</f>
        <v>-69.25</v>
      </c>
      <c r="Q457" s="4">
        <f>NiftyData[[#This Row],[DayChange]]/E458</f>
        <v>-6.3826061309885905E-3</v>
      </c>
      <c r="R457" s="7">
        <f>_xlfn.CEILING.MATH(ABS(NiftyData[[#This Row],[DayChange %]]), 0.01)</f>
        <v>0.01</v>
      </c>
    </row>
    <row r="458" spans="1:18" x14ac:dyDescent="0.2">
      <c r="A458" s="2">
        <v>43489</v>
      </c>
      <c r="B458" s="1">
        <v>10844.05</v>
      </c>
      <c r="C458" s="1">
        <v>10866.6</v>
      </c>
      <c r="D458" s="1">
        <v>10798.65</v>
      </c>
      <c r="E458" s="1">
        <v>10849.8</v>
      </c>
      <c r="F458" s="1">
        <v>361082096</v>
      </c>
      <c r="G458" s="1">
        <v>15298.48</v>
      </c>
      <c r="H458" s="1" t="str">
        <f>TEXT(NiftyData[[#This Row],[Date]], "yyyy")</f>
        <v>2019</v>
      </c>
      <c r="I458" s="1" t="str">
        <f>TEXT(NiftyData[[#This Row],[Date]], "mmm")</f>
        <v>Jan</v>
      </c>
      <c r="J458" s="1" t="str">
        <f>TEXT(NiftyData[[#This Row],[Date]], "ddd")</f>
        <v>Thu</v>
      </c>
      <c r="K458" s="1" t="str">
        <f>TEXT(NiftyData[[#This Row],[Date]], "mmm-yyyy")</f>
        <v>Jan-2019</v>
      </c>
      <c r="L458" s="1" t="str">
        <f>IF(NiftyData[[#This Row],[Day]]="Thu", "Expiry", "")</f>
        <v>Expiry</v>
      </c>
      <c r="M458" s="1">
        <f>NiftyData[[#This Row],[Close]]-NiftyData[[#This Row],[Open]]</f>
        <v>5.75</v>
      </c>
      <c r="N458" s="4">
        <f>NiftyData[[#This Row],[Intraday Change]]/NiftyData[[#This Row],[Open]]</f>
        <v>5.3024469640033012E-4</v>
      </c>
      <c r="O458" s="4">
        <f>_xlfn.CEILING.MATH(ABS(NiftyData[[#This Row],[Intraday Change %]]), 0.01)</f>
        <v>0.01</v>
      </c>
      <c r="P458" s="6">
        <f>NiftyData[[#This Row],[Close]]-E459</f>
        <v>18.299999999999272</v>
      </c>
      <c r="Q458" s="4">
        <f>NiftyData[[#This Row],[DayChange]]/E459</f>
        <v>1.6895166874393457E-3</v>
      </c>
      <c r="R458" s="7">
        <f>_xlfn.CEILING.MATH(ABS(NiftyData[[#This Row],[DayChange %]]), 0.01)</f>
        <v>0.01</v>
      </c>
    </row>
    <row r="459" spans="1:18" x14ac:dyDescent="0.2">
      <c r="A459" s="2">
        <v>43488</v>
      </c>
      <c r="B459" s="1">
        <v>10931.05</v>
      </c>
      <c r="C459" s="1">
        <v>10944.8</v>
      </c>
      <c r="D459" s="1">
        <v>10811.95</v>
      </c>
      <c r="E459" s="1">
        <v>10831.5</v>
      </c>
      <c r="F459" s="1">
        <v>298876314</v>
      </c>
      <c r="G459" s="1">
        <v>14736.91</v>
      </c>
      <c r="H459" s="1" t="str">
        <f>TEXT(NiftyData[[#This Row],[Date]], "yyyy")</f>
        <v>2019</v>
      </c>
      <c r="I459" s="1" t="str">
        <f>TEXT(NiftyData[[#This Row],[Date]], "mmm")</f>
        <v>Jan</v>
      </c>
      <c r="J459" s="1" t="str">
        <f>TEXT(NiftyData[[#This Row],[Date]], "ddd")</f>
        <v>Wed</v>
      </c>
      <c r="K459" s="1" t="str">
        <f>TEXT(NiftyData[[#This Row],[Date]], "mmm-yyyy")</f>
        <v>Jan-2019</v>
      </c>
      <c r="L459" s="1" t="str">
        <f>IF(NiftyData[[#This Row],[Day]]="Thu", "Expiry", "")</f>
        <v/>
      </c>
      <c r="M459" s="1">
        <f>NiftyData[[#This Row],[Close]]-NiftyData[[#This Row],[Open]]</f>
        <v>-99.549999999999272</v>
      </c>
      <c r="N459" s="4">
        <f>NiftyData[[#This Row],[Intraday Change]]/NiftyData[[#This Row],[Open]]</f>
        <v>-9.1070848637595913E-3</v>
      </c>
      <c r="O459" s="4">
        <f>_xlfn.CEILING.MATH(ABS(NiftyData[[#This Row],[Intraday Change %]]), 0.01)</f>
        <v>0.01</v>
      </c>
      <c r="P459" s="6">
        <f>NiftyData[[#This Row],[Close]]-E460</f>
        <v>-91.25</v>
      </c>
      <c r="Q459" s="4">
        <f>NiftyData[[#This Row],[DayChange]]/E460</f>
        <v>-8.354123274816324E-3</v>
      </c>
      <c r="R459" s="7">
        <f>_xlfn.CEILING.MATH(ABS(NiftyData[[#This Row],[DayChange %]]), 0.01)</f>
        <v>0.01</v>
      </c>
    </row>
    <row r="460" spans="1:18" x14ac:dyDescent="0.2">
      <c r="A460" s="2">
        <v>43487</v>
      </c>
      <c r="B460" s="1">
        <v>10949.8</v>
      </c>
      <c r="C460" s="1">
        <v>10949.8</v>
      </c>
      <c r="D460" s="1">
        <v>10864.15</v>
      </c>
      <c r="E460" s="1">
        <v>10922.75</v>
      </c>
      <c r="F460" s="1">
        <v>300768112</v>
      </c>
      <c r="G460" s="1">
        <v>17483.62</v>
      </c>
      <c r="H460" s="1" t="str">
        <f>TEXT(NiftyData[[#This Row],[Date]], "yyyy")</f>
        <v>2019</v>
      </c>
      <c r="I460" s="1" t="str">
        <f>TEXT(NiftyData[[#This Row],[Date]], "mmm")</f>
        <v>Jan</v>
      </c>
      <c r="J460" s="1" t="str">
        <f>TEXT(NiftyData[[#This Row],[Date]], "ddd")</f>
        <v>Tue</v>
      </c>
      <c r="K460" s="1" t="str">
        <f>TEXT(NiftyData[[#This Row],[Date]], "mmm-yyyy")</f>
        <v>Jan-2019</v>
      </c>
      <c r="L460" s="1" t="str">
        <f>IF(NiftyData[[#This Row],[Day]]="Thu", "Expiry", "")</f>
        <v/>
      </c>
      <c r="M460" s="1">
        <f>NiftyData[[#This Row],[Close]]-NiftyData[[#This Row],[Open]]</f>
        <v>-27.049999999999272</v>
      </c>
      <c r="N460" s="4">
        <f>NiftyData[[#This Row],[Intraday Change]]/NiftyData[[#This Row],[Open]]</f>
        <v>-2.4703647555205824E-3</v>
      </c>
      <c r="O460" s="4">
        <f>_xlfn.CEILING.MATH(ABS(NiftyData[[#This Row],[Intraday Change %]]), 0.01)</f>
        <v>0.01</v>
      </c>
      <c r="P460" s="6">
        <f>NiftyData[[#This Row],[Close]]-E461</f>
        <v>-39.100000000000364</v>
      </c>
      <c r="Q460" s="4">
        <f>NiftyData[[#This Row],[DayChange]]/E461</f>
        <v>-3.5669161683475293E-3</v>
      </c>
      <c r="R460" s="7">
        <f>_xlfn.CEILING.MATH(ABS(NiftyData[[#This Row],[DayChange %]]), 0.01)</f>
        <v>0.01</v>
      </c>
    </row>
    <row r="461" spans="1:18" x14ac:dyDescent="0.2">
      <c r="A461" s="2">
        <v>43486</v>
      </c>
      <c r="B461" s="1">
        <v>10919.35</v>
      </c>
      <c r="C461" s="1">
        <v>10987.45</v>
      </c>
      <c r="D461" s="1">
        <v>10885.75</v>
      </c>
      <c r="E461" s="1">
        <v>10961.85</v>
      </c>
      <c r="F461" s="1">
        <v>288829125</v>
      </c>
      <c r="G461" s="1">
        <v>17289.7</v>
      </c>
      <c r="H461" s="1" t="str">
        <f>TEXT(NiftyData[[#This Row],[Date]], "yyyy")</f>
        <v>2019</v>
      </c>
      <c r="I461" s="1" t="str">
        <f>TEXT(NiftyData[[#This Row],[Date]], "mmm")</f>
        <v>Jan</v>
      </c>
      <c r="J461" s="1" t="str">
        <f>TEXT(NiftyData[[#This Row],[Date]], "ddd")</f>
        <v>Mon</v>
      </c>
      <c r="K461" s="1" t="str">
        <f>TEXT(NiftyData[[#This Row],[Date]], "mmm-yyyy")</f>
        <v>Jan-2019</v>
      </c>
      <c r="L461" s="1" t="str">
        <f>IF(NiftyData[[#This Row],[Day]]="Thu", "Expiry", "")</f>
        <v/>
      </c>
      <c r="M461" s="1">
        <f>NiftyData[[#This Row],[Close]]-NiftyData[[#This Row],[Open]]</f>
        <v>42.5</v>
      </c>
      <c r="N461" s="4">
        <f>NiftyData[[#This Row],[Intraday Change]]/NiftyData[[#This Row],[Open]]</f>
        <v>3.8921730689097794E-3</v>
      </c>
      <c r="O461" s="4">
        <f>_xlfn.CEILING.MATH(ABS(NiftyData[[#This Row],[Intraday Change %]]), 0.01)</f>
        <v>0.01</v>
      </c>
      <c r="P461" s="6">
        <f>NiftyData[[#This Row],[Close]]-E462</f>
        <v>54.899999999999636</v>
      </c>
      <c r="Q461" s="4">
        <f>NiftyData[[#This Row],[DayChange]]/E462</f>
        <v>5.0334878219850309E-3</v>
      </c>
      <c r="R461" s="7">
        <f>_xlfn.CEILING.MATH(ABS(NiftyData[[#This Row],[DayChange %]]), 0.01)</f>
        <v>0.01</v>
      </c>
    </row>
    <row r="462" spans="1:18" x14ac:dyDescent="0.2">
      <c r="A462" s="2">
        <v>43483</v>
      </c>
      <c r="B462" s="1">
        <v>10914.85</v>
      </c>
      <c r="C462" s="1">
        <v>10928.2</v>
      </c>
      <c r="D462" s="1">
        <v>10852.2</v>
      </c>
      <c r="E462" s="1">
        <v>10906.95</v>
      </c>
      <c r="F462" s="1">
        <v>323814108</v>
      </c>
      <c r="G462" s="1">
        <v>16408.830000000002</v>
      </c>
      <c r="H462" s="1" t="str">
        <f>TEXT(NiftyData[[#This Row],[Date]], "yyyy")</f>
        <v>2019</v>
      </c>
      <c r="I462" s="1" t="str">
        <f>TEXT(NiftyData[[#This Row],[Date]], "mmm")</f>
        <v>Jan</v>
      </c>
      <c r="J462" s="1" t="str">
        <f>TEXT(NiftyData[[#This Row],[Date]], "ddd")</f>
        <v>Fri</v>
      </c>
      <c r="K462" s="1" t="str">
        <f>TEXT(NiftyData[[#This Row],[Date]], "mmm-yyyy")</f>
        <v>Jan-2019</v>
      </c>
      <c r="L462" s="1" t="str">
        <f>IF(NiftyData[[#This Row],[Day]]="Thu", "Expiry", "")</f>
        <v/>
      </c>
      <c r="M462" s="1">
        <f>NiftyData[[#This Row],[Close]]-NiftyData[[#This Row],[Open]]</f>
        <v>-7.8999999999996362</v>
      </c>
      <c r="N462" s="4">
        <f>NiftyData[[#This Row],[Intraday Change]]/NiftyData[[#This Row],[Open]]</f>
        <v>-7.2378456872972477E-4</v>
      </c>
      <c r="O462" s="4">
        <f>_xlfn.CEILING.MATH(ABS(NiftyData[[#This Row],[Intraday Change %]]), 0.01)</f>
        <v>0.01</v>
      </c>
      <c r="P462" s="6">
        <f>NiftyData[[#This Row],[Close]]-E463</f>
        <v>1.75</v>
      </c>
      <c r="Q462" s="4">
        <f>NiftyData[[#This Row],[DayChange]]/E463</f>
        <v>1.6047390235850785E-4</v>
      </c>
      <c r="R462" s="7">
        <f>_xlfn.CEILING.MATH(ABS(NiftyData[[#This Row],[DayChange %]]), 0.01)</f>
        <v>0.01</v>
      </c>
    </row>
    <row r="463" spans="1:18" x14ac:dyDescent="0.2">
      <c r="A463" s="2">
        <v>43482</v>
      </c>
      <c r="B463" s="1">
        <v>10920.85</v>
      </c>
      <c r="C463" s="1">
        <v>10930.65</v>
      </c>
      <c r="D463" s="1">
        <v>10844.65</v>
      </c>
      <c r="E463" s="1">
        <v>10905.2</v>
      </c>
      <c r="F463" s="1">
        <v>271676319</v>
      </c>
      <c r="G463" s="1">
        <v>13215.83</v>
      </c>
      <c r="H463" s="1" t="str">
        <f>TEXT(NiftyData[[#This Row],[Date]], "yyyy")</f>
        <v>2019</v>
      </c>
      <c r="I463" s="1" t="str">
        <f>TEXT(NiftyData[[#This Row],[Date]], "mmm")</f>
        <v>Jan</v>
      </c>
      <c r="J463" s="1" t="str">
        <f>TEXT(NiftyData[[#This Row],[Date]], "ddd")</f>
        <v>Thu</v>
      </c>
      <c r="K463" s="1" t="str">
        <f>TEXT(NiftyData[[#This Row],[Date]], "mmm-yyyy")</f>
        <v>Jan-2019</v>
      </c>
      <c r="L463" s="1" t="str">
        <f>IF(NiftyData[[#This Row],[Day]]="Thu", "Expiry", "")</f>
        <v>Expiry</v>
      </c>
      <c r="M463" s="1">
        <f>NiftyData[[#This Row],[Close]]-NiftyData[[#This Row],[Open]]</f>
        <v>-15.649999999999636</v>
      </c>
      <c r="N463" s="4">
        <f>NiftyData[[#This Row],[Intraday Change]]/NiftyData[[#This Row],[Open]]</f>
        <v>-1.4330386371023899E-3</v>
      </c>
      <c r="O463" s="4">
        <f>_xlfn.CEILING.MATH(ABS(NiftyData[[#This Row],[Intraday Change %]]), 0.01)</f>
        <v>0.01</v>
      </c>
      <c r="P463" s="6">
        <f>NiftyData[[#This Row],[Close]]-E464</f>
        <v>14.900000000001455</v>
      </c>
      <c r="Q463" s="4">
        <f>NiftyData[[#This Row],[DayChange]]/E464</f>
        <v>1.3681900406785357E-3</v>
      </c>
      <c r="R463" s="7">
        <f>_xlfn.CEILING.MATH(ABS(NiftyData[[#This Row],[DayChange %]]), 0.01)</f>
        <v>0.01</v>
      </c>
    </row>
    <row r="464" spans="1:18" x14ac:dyDescent="0.2">
      <c r="A464" s="2">
        <v>43481</v>
      </c>
      <c r="B464" s="1">
        <v>10899.65</v>
      </c>
      <c r="C464" s="1">
        <v>10928.15</v>
      </c>
      <c r="D464" s="1">
        <v>10876.9</v>
      </c>
      <c r="E464" s="1">
        <v>10890.3</v>
      </c>
      <c r="F464" s="1">
        <v>276539042</v>
      </c>
      <c r="G464" s="1">
        <v>13081.63</v>
      </c>
      <c r="H464" s="1" t="str">
        <f>TEXT(NiftyData[[#This Row],[Date]], "yyyy")</f>
        <v>2019</v>
      </c>
      <c r="I464" s="1" t="str">
        <f>TEXT(NiftyData[[#This Row],[Date]], "mmm")</f>
        <v>Jan</v>
      </c>
      <c r="J464" s="1" t="str">
        <f>TEXT(NiftyData[[#This Row],[Date]], "ddd")</f>
        <v>Wed</v>
      </c>
      <c r="K464" s="1" t="str">
        <f>TEXT(NiftyData[[#This Row],[Date]], "mmm-yyyy")</f>
        <v>Jan-2019</v>
      </c>
      <c r="L464" s="1" t="str">
        <f>IF(NiftyData[[#This Row],[Day]]="Thu", "Expiry", "")</f>
        <v/>
      </c>
      <c r="M464" s="1">
        <f>NiftyData[[#This Row],[Close]]-NiftyData[[#This Row],[Open]]</f>
        <v>-9.3500000000003638</v>
      </c>
      <c r="N464" s="4">
        <f>NiftyData[[#This Row],[Intraday Change]]/NiftyData[[#This Row],[Open]]</f>
        <v>-8.5782570999989578E-4</v>
      </c>
      <c r="O464" s="4">
        <f>_xlfn.CEILING.MATH(ABS(NiftyData[[#This Row],[Intraday Change %]]), 0.01)</f>
        <v>0.01</v>
      </c>
      <c r="P464" s="6">
        <f>NiftyData[[#This Row],[Close]]-E465</f>
        <v>3.5</v>
      </c>
      <c r="Q464" s="4">
        <f>NiftyData[[#This Row],[DayChange]]/E465</f>
        <v>3.2149024506742112E-4</v>
      </c>
      <c r="R464" s="7">
        <f>_xlfn.CEILING.MATH(ABS(NiftyData[[#This Row],[DayChange %]]), 0.01)</f>
        <v>0.01</v>
      </c>
    </row>
    <row r="465" spans="1:18" x14ac:dyDescent="0.2">
      <c r="A465" s="2">
        <v>43480</v>
      </c>
      <c r="B465" s="1">
        <v>10777.55</v>
      </c>
      <c r="C465" s="1">
        <v>10896.95</v>
      </c>
      <c r="D465" s="1">
        <v>10777.55</v>
      </c>
      <c r="E465" s="1">
        <v>10886.8</v>
      </c>
      <c r="F465" s="1">
        <v>310737078</v>
      </c>
      <c r="G465" s="1">
        <v>14879.91</v>
      </c>
      <c r="H465" s="1" t="str">
        <f>TEXT(NiftyData[[#This Row],[Date]], "yyyy")</f>
        <v>2019</v>
      </c>
      <c r="I465" s="1" t="str">
        <f>TEXT(NiftyData[[#This Row],[Date]], "mmm")</f>
        <v>Jan</v>
      </c>
      <c r="J465" s="1" t="str">
        <f>TEXT(NiftyData[[#This Row],[Date]], "ddd")</f>
        <v>Tue</v>
      </c>
      <c r="K465" s="1" t="str">
        <f>TEXT(NiftyData[[#This Row],[Date]], "mmm-yyyy")</f>
        <v>Jan-2019</v>
      </c>
      <c r="L465" s="1" t="str">
        <f>IF(NiftyData[[#This Row],[Day]]="Thu", "Expiry", "")</f>
        <v/>
      </c>
      <c r="M465" s="1">
        <f>NiftyData[[#This Row],[Close]]-NiftyData[[#This Row],[Open]]</f>
        <v>109.25</v>
      </c>
      <c r="N465" s="4">
        <f>NiftyData[[#This Row],[Intraday Change]]/NiftyData[[#This Row],[Open]]</f>
        <v>1.0136812169741733E-2</v>
      </c>
      <c r="O465" s="4">
        <f>_xlfn.CEILING.MATH(ABS(NiftyData[[#This Row],[Intraday Change %]]), 0.01)</f>
        <v>0.02</v>
      </c>
      <c r="P465" s="6">
        <f>NiftyData[[#This Row],[Close]]-E466</f>
        <v>149.19999999999891</v>
      </c>
      <c r="Q465" s="4">
        <f>NiftyData[[#This Row],[DayChange]]/E466</f>
        <v>1.3895097600953556E-2</v>
      </c>
      <c r="R465" s="7">
        <f>_xlfn.CEILING.MATH(ABS(NiftyData[[#This Row],[DayChange %]]), 0.01)</f>
        <v>0.02</v>
      </c>
    </row>
    <row r="466" spans="1:18" x14ac:dyDescent="0.2">
      <c r="A466" s="2">
        <v>43479</v>
      </c>
      <c r="B466" s="1">
        <v>10807</v>
      </c>
      <c r="C466" s="1">
        <v>10808</v>
      </c>
      <c r="D466" s="1">
        <v>10692.35</v>
      </c>
      <c r="E466" s="1">
        <v>10737.6</v>
      </c>
      <c r="F466" s="1">
        <v>298774178</v>
      </c>
      <c r="G466" s="1">
        <v>12732.57</v>
      </c>
      <c r="H466" s="1" t="str">
        <f>TEXT(NiftyData[[#This Row],[Date]], "yyyy")</f>
        <v>2019</v>
      </c>
      <c r="I466" s="1" t="str">
        <f>TEXT(NiftyData[[#This Row],[Date]], "mmm")</f>
        <v>Jan</v>
      </c>
      <c r="J466" s="1" t="str">
        <f>TEXT(NiftyData[[#This Row],[Date]], "ddd")</f>
        <v>Mon</v>
      </c>
      <c r="K466" s="1" t="str">
        <f>TEXT(NiftyData[[#This Row],[Date]], "mmm-yyyy")</f>
        <v>Jan-2019</v>
      </c>
      <c r="L466" s="1" t="str">
        <f>IF(NiftyData[[#This Row],[Day]]="Thu", "Expiry", "")</f>
        <v/>
      </c>
      <c r="M466" s="1">
        <f>NiftyData[[#This Row],[Close]]-NiftyData[[#This Row],[Open]]</f>
        <v>-69.399999999999636</v>
      </c>
      <c r="N466" s="4">
        <f>NiftyData[[#This Row],[Intraday Change]]/NiftyData[[#This Row],[Open]]</f>
        <v>-6.4217636716942389E-3</v>
      </c>
      <c r="O466" s="4">
        <f>_xlfn.CEILING.MATH(ABS(NiftyData[[#This Row],[Intraday Change %]]), 0.01)</f>
        <v>0.01</v>
      </c>
      <c r="P466" s="6">
        <f>NiftyData[[#This Row],[Close]]-E467</f>
        <v>-57.350000000000364</v>
      </c>
      <c r="Q466" s="4">
        <f>NiftyData[[#This Row],[DayChange]]/E467</f>
        <v>-5.312669350020182E-3</v>
      </c>
      <c r="R466" s="7">
        <f>_xlfn.CEILING.MATH(ABS(NiftyData[[#This Row],[DayChange %]]), 0.01)</f>
        <v>0.01</v>
      </c>
    </row>
    <row r="467" spans="1:18" x14ac:dyDescent="0.2">
      <c r="A467" s="2">
        <v>43476</v>
      </c>
      <c r="B467" s="1">
        <v>10834.75</v>
      </c>
      <c r="C467" s="1">
        <v>10850.15</v>
      </c>
      <c r="D467" s="1">
        <v>10739.4</v>
      </c>
      <c r="E467" s="1">
        <v>10794.95</v>
      </c>
      <c r="F467" s="1">
        <v>260792200</v>
      </c>
      <c r="G467" s="1">
        <v>13084.6</v>
      </c>
      <c r="H467" s="1" t="str">
        <f>TEXT(NiftyData[[#This Row],[Date]], "yyyy")</f>
        <v>2019</v>
      </c>
      <c r="I467" s="1" t="str">
        <f>TEXT(NiftyData[[#This Row],[Date]], "mmm")</f>
        <v>Jan</v>
      </c>
      <c r="J467" s="1" t="str">
        <f>TEXT(NiftyData[[#This Row],[Date]], "ddd")</f>
        <v>Fri</v>
      </c>
      <c r="K467" s="1" t="str">
        <f>TEXT(NiftyData[[#This Row],[Date]], "mmm-yyyy")</f>
        <v>Jan-2019</v>
      </c>
      <c r="L467" s="1" t="str">
        <f>IF(NiftyData[[#This Row],[Day]]="Thu", "Expiry", "")</f>
        <v/>
      </c>
      <c r="M467" s="1">
        <f>NiftyData[[#This Row],[Close]]-NiftyData[[#This Row],[Open]]</f>
        <v>-39.799999999999272</v>
      </c>
      <c r="N467" s="4">
        <f>NiftyData[[#This Row],[Intraday Change]]/NiftyData[[#This Row],[Open]]</f>
        <v>-3.6733657906273124E-3</v>
      </c>
      <c r="O467" s="4">
        <f>_xlfn.CEILING.MATH(ABS(NiftyData[[#This Row],[Intraday Change %]]), 0.01)</f>
        <v>0.01</v>
      </c>
      <c r="P467" s="6">
        <f>NiftyData[[#This Row],[Close]]-E468</f>
        <v>-26.649999999999636</v>
      </c>
      <c r="Q467" s="4">
        <f>NiftyData[[#This Row],[DayChange]]/E468</f>
        <v>-2.4626672580764061E-3</v>
      </c>
      <c r="R467" s="7">
        <f>_xlfn.CEILING.MATH(ABS(NiftyData[[#This Row],[DayChange %]]), 0.01)</f>
        <v>0.01</v>
      </c>
    </row>
    <row r="468" spans="1:18" x14ac:dyDescent="0.2">
      <c r="A468" s="2">
        <v>43475</v>
      </c>
      <c r="B468" s="1">
        <v>10859.35</v>
      </c>
      <c r="C468" s="1">
        <v>10859.35</v>
      </c>
      <c r="D468" s="1">
        <v>10801.8</v>
      </c>
      <c r="E468" s="1">
        <v>10821.6</v>
      </c>
      <c r="F468" s="1">
        <v>254365477</v>
      </c>
      <c r="G468" s="1">
        <v>12031.26</v>
      </c>
      <c r="H468" s="1" t="str">
        <f>TEXT(NiftyData[[#This Row],[Date]], "yyyy")</f>
        <v>2019</v>
      </c>
      <c r="I468" s="1" t="str">
        <f>TEXT(NiftyData[[#This Row],[Date]], "mmm")</f>
        <v>Jan</v>
      </c>
      <c r="J468" s="1" t="str">
        <f>TEXT(NiftyData[[#This Row],[Date]], "ddd")</f>
        <v>Thu</v>
      </c>
      <c r="K468" s="1" t="str">
        <f>TEXT(NiftyData[[#This Row],[Date]], "mmm-yyyy")</f>
        <v>Jan-2019</v>
      </c>
      <c r="L468" s="1" t="str">
        <f>IF(NiftyData[[#This Row],[Day]]="Thu", "Expiry", "")</f>
        <v>Expiry</v>
      </c>
      <c r="M468" s="1">
        <f>NiftyData[[#This Row],[Close]]-NiftyData[[#This Row],[Open]]</f>
        <v>-37.75</v>
      </c>
      <c r="N468" s="4">
        <f>NiftyData[[#This Row],[Intraday Change]]/NiftyData[[#This Row],[Open]]</f>
        <v>-3.4762669957225799E-3</v>
      </c>
      <c r="O468" s="4">
        <f>_xlfn.CEILING.MATH(ABS(NiftyData[[#This Row],[Intraday Change %]]), 0.01)</f>
        <v>0.01</v>
      </c>
      <c r="P468" s="6">
        <f>NiftyData[[#This Row],[Close]]-E469</f>
        <v>-33.549999999999272</v>
      </c>
      <c r="Q468" s="4">
        <f>NiftyData[[#This Row],[DayChange]]/E469</f>
        <v>-3.0906988848610358E-3</v>
      </c>
      <c r="R468" s="7">
        <f>_xlfn.CEILING.MATH(ABS(NiftyData[[#This Row],[DayChange %]]), 0.01)</f>
        <v>0.01</v>
      </c>
    </row>
    <row r="469" spans="1:18" x14ac:dyDescent="0.2">
      <c r="A469" s="2">
        <v>43474</v>
      </c>
      <c r="B469" s="1">
        <v>10862.4</v>
      </c>
      <c r="C469" s="1">
        <v>10870.4</v>
      </c>
      <c r="D469" s="1">
        <v>10749.4</v>
      </c>
      <c r="E469" s="1">
        <v>10855.15</v>
      </c>
      <c r="F469" s="1">
        <v>333010535</v>
      </c>
      <c r="G469" s="1">
        <v>16213.3</v>
      </c>
      <c r="H469" s="1" t="str">
        <f>TEXT(NiftyData[[#This Row],[Date]], "yyyy")</f>
        <v>2019</v>
      </c>
      <c r="I469" s="1" t="str">
        <f>TEXT(NiftyData[[#This Row],[Date]], "mmm")</f>
        <v>Jan</v>
      </c>
      <c r="J469" s="1" t="str">
        <f>TEXT(NiftyData[[#This Row],[Date]], "ddd")</f>
        <v>Wed</v>
      </c>
      <c r="K469" s="1" t="str">
        <f>TEXT(NiftyData[[#This Row],[Date]], "mmm-yyyy")</f>
        <v>Jan-2019</v>
      </c>
      <c r="L469" s="1" t="str">
        <f>IF(NiftyData[[#This Row],[Day]]="Thu", "Expiry", "")</f>
        <v/>
      </c>
      <c r="M469" s="1">
        <f>NiftyData[[#This Row],[Close]]-NiftyData[[#This Row],[Open]]</f>
        <v>-7.25</v>
      </c>
      <c r="N469" s="4">
        <f>NiftyData[[#This Row],[Intraday Change]]/NiftyData[[#This Row],[Open]]</f>
        <v>-6.6743997643246432E-4</v>
      </c>
      <c r="O469" s="4">
        <f>_xlfn.CEILING.MATH(ABS(NiftyData[[#This Row],[Intraday Change %]]), 0.01)</f>
        <v>0.01</v>
      </c>
      <c r="P469" s="6">
        <f>NiftyData[[#This Row],[Close]]-E470</f>
        <v>53</v>
      </c>
      <c r="Q469" s="4">
        <f>NiftyData[[#This Row],[DayChange]]/E470</f>
        <v>4.9064306642659103E-3</v>
      </c>
      <c r="R469" s="7">
        <f>_xlfn.CEILING.MATH(ABS(NiftyData[[#This Row],[DayChange %]]), 0.01)</f>
        <v>0.01</v>
      </c>
    </row>
    <row r="470" spans="1:18" x14ac:dyDescent="0.2">
      <c r="A470" s="2">
        <v>43473</v>
      </c>
      <c r="B470" s="1">
        <v>10786.25</v>
      </c>
      <c r="C470" s="1">
        <v>10818.45</v>
      </c>
      <c r="D470" s="1">
        <v>10733.25</v>
      </c>
      <c r="E470" s="1">
        <v>10802.15</v>
      </c>
      <c r="F470" s="1">
        <v>277697672</v>
      </c>
      <c r="G470" s="1">
        <v>13433.48</v>
      </c>
      <c r="H470" s="1" t="str">
        <f>TEXT(NiftyData[[#This Row],[Date]], "yyyy")</f>
        <v>2019</v>
      </c>
      <c r="I470" s="1" t="str">
        <f>TEXT(NiftyData[[#This Row],[Date]], "mmm")</f>
        <v>Jan</v>
      </c>
      <c r="J470" s="1" t="str">
        <f>TEXT(NiftyData[[#This Row],[Date]], "ddd")</f>
        <v>Tue</v>
      </c>
      <c r="K470" s="1" t="str">
        <f>TEXT(NiftyData[[#This Row],[Date]], "mmm-yyyy")</f>
        <v>Jan-2019</v>
      </c>
      <c r="L470" s="1" t="str">
        <f>IF(NiftyData[[#This Row],[Day]]="Thu", "Expiry", "")</f>
        <v/>
      </c>
      <c r="M470" s="1">
        <f>NiftyData[[#This Row],[Close]]-NiftyData[[#This Row],[Open]]</f>
        <v>15.899999999999636</v>
      </c>
      <c r="N470" s="4">
        <f>NiftyData[[#This Row],[Intraday Change]]/NiftyData[[#This Row],[Open]]</f>
        <v>1.4740989685942413E-3</v>
      </c>
      <c r="O470" s="4">
        <f>_xlfn.CEILING.MATH(ABS(NiftyData[[#This Row],[Intraday Change %]]), 0.01)</f>
        <v>0.01</v>
      </c>
      <c r="P470" s="6">
        <f>NiftyData[[#This Row],[Close]]-E471</f>
        <v>30.350000000000364</v>
      </c>
      <c r="Q470" s="4">
        <f>NiftyData[[#This Row],[DayChange]]/E471</f>
        <v>2.8175421006703025E-3</v>
      </c>
      <c r="R470" s="7">
        <f>_xlfn.CEILING.MATH(ABS(NiftyData[[#This Row],[DayChange %]]), 0.01)</f>
        <v>0.01</v>
      </c>
    </row>
    <row r="471" spans="1:18" x14ac:dyDescent="0.2">
      <c r="A471" s="2">
        <v>43472</v>
      </c>
      <c r="B471" s="1">
        <v>10804.85</v>
      </c>
      <c r="C471" s="1">
        <v>10835.95</v>
      </c>
      <c r="D471" s="1">
        <v>10750.15</v>
      </c>
      <c r="E471" s="1">
        <v>10771.8</v>
      </c>
      <c r="F471" s="1">
        <v>269371080</v>
      </c>
      <c r="G471" s="1">
        <v>12731.29</v>
      </c>
      <c r="H471" s="1" t="str">
        <f>TEXT(NiftyData[[#This Row],[Date]], "yyyy")</f>
        <v>2019</v>
      </c>
      <c r="I471" s="1" t="str">
        <f>TEXT(NiftyData[[#This Row],[Date]], "mmm")</f>
        <v>Jan</v>
      </c>
      <c r="J471" s="1" t="str">
        <f>TEXT(NiftyData[[#This Row],[Date]], "ddd")</f>
        <v>Mon</v>
      </c>
      <c r="K471" s="1" t="str">
        <f>TEXT(NiftyData[[#This Row],[Date]], "mmm-yyyy")</f>
        <v>Jan-2019</v>
      </c>
      <c r="L471" s="1" t="str">
        <f>IF(NiftyData[[#This Row],[Day]]="Thu", "Expiry", "")</f>
        <v/>
      </c>
      <c r="M471" s="1">
        <f>NiftyData[[#This Row],[Close]]-NiftyData[[#This Row],[Open]]</f>
        <v>-33.050000000001091</v>
      </c>
      <c r="N471" s="4">
        <f>NiftyData[[#This Row],[Intraday Change]]/NiftyData[[#This Row],[Open]]</f>
        <v>-3.058811552219706E-3</v>
      </c>
      <c r="O471" s="4">
        <f>_xlfn.CEILING.MATH(ABS(NiftyData[[#This Row],[Intraday Change %]]), 0.01)</f>
        <v>0.01</v>
      </c>
      <c r="P471" s="6">
        <f>NiftyData[[#This Row],[Close]]-E472</f>
        <v>44.449999999998909</v>
      </c>
      <c r="Q471" s="4">
        <f>NiftyData[[#This Row],[DayChange]]/E472</f>
        <v>4.1436142197279766E-3</v>
      </c>
      <c r="R471" s="7">
        <f>_xlfn.CEILING.MATH(ABS(NiftyData[[#This Row],[DayChange %]]), 0.01)</f>
        <v>0.01</v>
      </c>
    </row>
    <row r="472" spans="1:18" x14ac:dyDescent="0.2">
      <c r="A472" s="2">
        <v>43469</v>
      </c>
      <c r="B472" s="1">
        <v>10699.7</v>
      </c>
      <c r="C472" s="1">
        <v>10741.05</v>
      </c>
      <c r="D472" s="1">
        <v>10628.65</v>
      </c>
      <c r="E472" s="1">
        <v>10727.35</v>
      </c>
      <c r="F472" s="1">
        <v>296596655</v>
      </c>
      <c r="G472" s="1">
        <v>14516.74</v>
      </c>
      <c r="H472" s="1" t="str">
        <f>TEXT(NiftyData[[#This Row],[Date]], "yyyy")</f>
        <v>2019</v>
      </c>
      <c r="I472" s="1" t="str">
        <f>TEXT(NiftyData[[#This Row],[Date]], "mmm")</f>
        <v>Jan</v>
      </c>
      <c r="J472" s="1" t="str">
        <f>TEXT(NiftyData[[#This Row],[Date]], "ddd")</f>
        <v>Fri</v>
      </c>
      <c r="K472" s="1" t="str">
        <f>TEXT(NiftyData[[#This Row],[Date]], "mmm-yyyy")</f>
        <v>Jan-2019</v>
      </c>
      <c r="L472" s="1" t="str">
        <f>IF(NiftyData[[#This Row],[Day]]="Thu", "Expiry", "")</f>
        <v/>
      </c>
      <c r="M472" s="1">
        <f>NiftyData[[#This Row],[Close]]-NiftyData[[#This Row],[Open]]</f>
        <v>27.649999999999636</v>
      </c>
      <c r="N472" s="4">
        <f>NiftyData[[#This Row],[Intraday Change]]/NiftyData[[#This Row],[Open]]</f>
        <v>2.5841846033066006E-3</v>
      </c>
      <c r="O472" s="4">
        <f>_xlfn.CEILING.MATH(ABS(NiftyData[[#This Row],[Intraday Change %]]), 0.01)</f>
        <v>0.01</v>
      </c>
      <c r="P472" s="6">
        <f>NiftyData[[#This Row],[Close]]-E473</f>
        <v>55.100000000000364</v>
      </c>
      <c r="Q472" s="4">
        <f>NiftyData[[#This Row],[DayChange]]/E473</f>
        <v>5.1629225327368047E-3</v>
      </c>
      <c r="R472" s="7">
        <f>_xlfn.CEILING.MATH(ABS(NiftyData[[#This Row],[DayChange %]]), 0.01)</f>
        <v>0.01</v>
      </c>
    </row>
    <row r="473" spans="1:18" x14ac:dyDescent="0.2">
      <c r="A473" s="2">
        <v>43468</v>
      </c>
      <c r="B473" s="1">
        <v>10796.8</v>
      </c>
      <c r="C473" s="1">
        <v>10814.05</v>
      </c>
      <c r="D473" s="1">
        <v>10661.25</v>
      </c>
      <c r="E473" s="1">
        <v>10672.25</v>
      </c>
      <c r="F473" s="1">
        <v>286241745</v>
      </c>
      <c r="G473" s="1">
        <v>15030.45</v>
      </c>
      <c r="H473" s="1" t="str">
        <f>TEXT(NiftyData[[#This Row],[Date]], "yyyy")</f>
        <v>2019</v>
      </c>
      <c r="I473" s="1" t="str">
        <f>TEXT(NiftyData[[#This Row],[Date]], "mmm")</f>
        <v>Jan</v>
      </c>
      <c r="J473" s="1" t="str">
        <f>TEXT(NiftyData[[#This Row],[Date]], "ddd")</f>
        <v>Thu</v>
      </c>
      <c r="K473" s="1" t="str">
        <f>TEXT(NiftyData[[#This Row],[Date]], "mmm-yyyy")</f>
        <v>Jan-2019</v>
      </c>
      <c r="L473" s="1" t="str">
        <f>IF(NiftyData[[#This Row],[Day]]="Thu", "Expiry", "")</f>
        <v>Expiry</v>
      </c>
      <c r="M473" s="1">
        <f>NiftyData[[#This Row],[Close]]-NiftyData[[#This Row],[Open]]</f>
        <v>-124.54999999999927</v>
      </c>
      <c r="N473" s="4">
        <f>NiftyData[[#This Row],[Intraday Change]]/NiftyData[[#This Row],[Open]]</f>
        <v>-1.1535825429756898E-2</v>
      </c>
      <c r="O473" s="4">
        <f>_xlfn.CEILING.MATH(ABS(NiftyData[[#This Row],[Intraday Change %]]), 0.01)</f>
        <v>0.02</v>
      </c>
      <c r="P473" s="6">
        <f>NiftyData[[#This Row],[Close]]-E474</f>
        <v>-120.25</v>
      </c>
      <c r="Q473" s="4">
        <f>NiftyData[[#This Row],[DayChange]]/E474</f>
        <v>-1.114199675700718E-2</v>
      </c>
      <c r="R473" s="7">
        <f>_xlfn.CEILING.MATH(ABS(NiftyData[[#This Row],[DayChange %]]), 0.01)</f>
        <v>0.02</v>
      </c>
    </row>
    <row r="474" spans="1:18" x14ac:dyDescent="0.2">
      <c r="A474" s="2">
        <v>43467</v>
      </c>
      <c r="B474" s="1">
        <v>10868.85</v>
      </c>
      <c r="C474" s="1">
        <v>10895.35</v>
      </c>
      <c r="D474" s="1">
        <v>10735.05</v>
      </c>
      <c r="E474" s="1">
        <v>10792.5</v>
      </c>
      <c r="F474" s="1">
        <v>309665939</v>
      </c>
      <c r="G474" s="1">
        <v>15352.25</v>
      </c>
      <c r="H474" s="1" t="str">
        <f>TEXT(NiftyData[[#This Row],[Date]], "yyyy")</f>
        <v>2019</v>
      </c>
      <c r="I474" s="1" t="str">
        <f>TEXT(NiftyData[[#This Row],[Date]], "mmm")</f>
        <v>Jan</v>
      </c>
      <c r="J474" s="1" t="str">
        <f>TEXT(NiftyData[[#This Row],[Date]], "ddd")</f>
        <v>Wed</v>
      </c>
      <c r="K474" s="1" t="str">
        <f>TEXT(NiftyData[[#This Row],[Date]], "mmm-yyyy")</f>
        <v>Jan-2019</v>
      </c>
      <c r="L474" s="1" t="str">
        <f>IF(NiftyData[[#This Row],[Day]]="Thu", "Expiry", "")</f>
        <v/>
      </c>
      <c r="M474" s="1">
        <f>NiftyData[[#This Row],[Close]]-NiftyData[[#This Row],[Open]]</f>
        <v>-76.350000000000364</v>
      </c>
      <c r="N474" s="4">
        <f>NiftyData[[#This Row],[Intraday Change]]/NiftyData[[#This Row],[Open]]</f>
        <v>-7.0246622227742922E-3</v>
      </c>
      <c r="O474" s="4">
        <f>_xlfn.CEILING.MATH(ABS(NiftyData[[#This Row],[Intraday Change %]]), 0.01)</f>
        <v>0.01</v>
      </c>
      <c r="P474" s="6">
        <f>NiftyData[[#This Row],[Close]]-E475</f>
        <v>-117.60000000000036</v>
      </c>
      <c r="Q474" s="4">
        <f>NiftyData[[#This Row],[DayChange]]/E475</f>
        <v>-1.0779002942227877E-2</v>
      </c>
      <c r="R474" s="7">
        <f>_xlfn.CEILING.MATH(ABS(NiftyData[[#This Row],[DayChange %]]), 0.01)</f>
        <v>0.02</v>
      </c>
    </row>
    <row r="475" spans="1:18" x14ac:dyDescent="0.2">
      <c r="A475" s="2">
        <v>43466</v>
      </c>
      <c r="B475" s="1">
        <v>10881.7</v>
      </c>
      <c r="C475" s="1">
        <v>10923.6</v>
      </c>
      <c r="D475" s="1">
        <v>10807.1</v>
      </c>
      <c r="E475" s="1">
        <v>10910.1</v>
      </c>
      <c r="F475" s="1">
        <v>159404542</v>
      </c>
      <c r="G475" s="1">
        <v>8688.26</v>
      </c>
      <c r="H475" s="1" t="str">
        <f>TEXT(NiftyData[[#This Row],[Date]], "yyyy")</f>
        <v>2019</v>
      </c>
      <c r="I475" s="1" t="str">
        <f>TEXT(NiftyData[[#This Row],[Date]], "mmm")</f>
        <v>Jan</v>
      </c>
      <c r="J475" s="1" t="str">
        <f>TEXT(NiftyData[[#This Row],[Date]], "ddd")</f>
        <v>Tue</v>
      </c>
      <c r="K475" s="1" t="str">
        <f>TEXT(NiftyData[[#This Row],[Date]], "mmm-yyyy")</f>
        <v>Jan-2019</v>
      </c>
      <c r="L475" s="1" t="str">
        <f>IF(NiftyData[[#This Row],[Day]]="Thu", "Expiry", "")</f>
        <v/>
      </c>
      <c r="M475" s="1">
        <f>NiftyData[[#This Row],[Close]]-NiftyData[[#This Row],[Open]]</f>
        <v>28.399999999999636</v>
      </c>
      <c r="N475" s="4">
        <f>NiftyData[[#This Row],[Intraday Change]]/NiftyData[[#This Row],[Open]]</f>
        <v>2.6098863229090706E-3</v>
      </c>
      <c r="O475" s="4">
        <f>_xlfn.CEILING.MATH(ABS(NiftyData[[#This Row],[Intraday Change %]]), 0.01)</f>
        <v>0.01</v>
      </c>
      <c r="P475" s="6">
        <f>NiftyData[[#This Row],[Close]]-E476</f>
        <v>47.550000000001091</v>
      </c>
      <c r="Q475" s="4">
        <f>NiftyData[[#This Row],[DayChange]]/E476</f>
        <v>4.3774251902178674E-3</v>
      </c>
      <c r="R475" s="7">
        <f>_xlfn.CEILING.MATH(ABS(NiftyData[[#This Row],[DayChange %]]), 0.01)</f>
        <v>0.01</v>
      </c>
    </row>
    <row r="476" spans="1:18" x14ac:dyDescent="0.2">
      <c r="A476" s="2">
        <v>43465</v>
      </c>
      <c r="B476" s="1">
        <v>10913.2</v>
      </c>
      <c r="C476" s="1">
        <v>10923.55</v>
      </c>
      <c r="D476" s="1">
        <v>10853.2</v>
      </c>
      <c r="E476" s="1">
        <v>10862.55</v>
      </c>
      <c r="F476" s="1">
        <v>186494657</v>
      </c>
      <c r="G476" s="1">
        <v>10176.129999999999</v>
      </c>
      <c r="H476" s="1" t="str">
        <f>TEXT(NiftyData[[#This Row],[Date]], "yyyy")</f>
        <v>2018</v>
      </c>
      <c r="I476" s="1" t="str">
        <f>TEXT(NiftyData[[#This Row],[Date]], "mmm")</f>
        <v>Dec</v>
      </c>
      <c r="J476" s="1" t="str">
        <f>TEXT(NiftyData[[#This Row],[Date]], "ddd")</f>
        <v>Mon</v>
      </c>
      <c r="K476" s="1" t="str">
        <f>TEXT(NiftyData[[#This Row],[Date]], "mmm-yyyy")</f>
        <v>Dec-2018</v>
      </c>
      <c r="L476" s="1" t="str">
        <f>IF(NiftyData[[#This Row],[Day]]="Thu", "Expiry", "")</f>
        <v/>
      </c>
      <c r="M476" s="1">
        <f>NiftyData[[#This Row],[Close]]-NiftyData[[#This Row],[Open]]</f>
        <v>-50.650000000001455</v>
      </c>
      <c r="N476" s="4">
        <f>NiftyData[[#This Row],[Intraday Change]]/NiftyData[[#This Row],[Open]]</f>
        <v>-4.6411684932010271E-3</v>
      </c>
      <c r="O476" s="4">
        <f>_xlfn.CEILING.MATH(ABS(NiftyData[[#This Row],[Intraday Change %]]), 0.01)</f>
        <v>0.01</v>
      </c>
      <c r="P476" s="6">
        <f>NiftyData[[#This Row],[Close]]-E477</f>
        <v>2.6499999999996362</v>
      </c>
      <c r="Q476" s="4">
        <f>NiftyData[[#This Row],[DayChange]]/E477</f>
        <v>2.4401697989849227E-4</v>
      </c>
      <c r="R476" s="7">
        <f>_xlfn.CEILING.MATH(ABS(NiftyData[[#This Row],[DayChange %]]), 0.01)</f>
        <v>0.01</v>
      </c>
    </row>
    <row r="477" spans="1:18" x14ac:dyDescent="0.2">
      <c r="A477" s="2">
        <v>43462</v>
      </c>
      <c r="B477" s="1">
        <v>10820.95</v>
      </c>
      <c r="C477" s="1">
        <v>10893.6</v>
      </c>
      <c r="D477" s="1">
        <v>10817.15</v>
      </c>
      <c r="E477" s="1">
        <v>10859.9</v>
      </c>
      <c r="F477" s="1">
        <v>253086507</v>
      </c>
      <c r="G477" s="1">
        <v>12615.01</v>
      </c>
      <c r="H477" s="1" t="str">
        <f>TEXT(NiftyData[[#This Row],[Date]], "yyyy")</f>
        <v>2018</v>
      </c>
      <c r="I477" s="1" t="str">
        <f>TEXT(NiftyData[[#This Row],[Date]], "mmm")</f>
        <v>Dec</v>
      </c>
      <c r="J477" s="1" t="str">
        <f>TEXT(NiftyData[[#This Row],[Date]], "ddd")</f>
        <v>Fri</v>
      </c>
      <c r="K477" s="1" t="str">
        <f>TEXT(NiftyData[[#This Row],[Date]], "mmm-yyyy")</f>
        <v>Dec-2018</v>
      </c>
      <c r="L477" s="1" t="str">
        <f>IF(NiftyData[[#This Row],[Day]]="Thu", "Expiry", "")</f>
        <v/>
      </c>
      <c r="M477" s="1">
        <f>NiftyData[[#This Row],[Close]]-NiftyData[[#This Row],[Open]]</f>
        <v>38.949999999998909</v>
      </c>
      <c r="N477" s="4">
        <f>NiftyData[[#This Row],[Intraday Change]]/NiftyData[[#This Row],[Open]]</f>
        <v>3.5994991197629512E-3</v>
      </c>
      <c r="O477" s="4">
        <f>_xlfn.CEILING.MATH(ABS(NiftyData[[#This Row],[Intraday Change %]]), 0.01)</f>
        <v>0.01</v>
      </c>
      <c r="P477" s="6">
        <f>NiftyData[[#This Row],[Close]]-E478</f>
        <v>80.100000000000364</v>
      </c>
      <c r="Q477" s="4">
        <f>NiftyData[[#This Row],[DayChange]]/E478</f>
        <v>7.4305645744819357E-3</v>
      </c>
      <c r="R477" s="7">
        <f>_xlfn.CEILING.MATH(ABS(NiftyData[[#This Row],[DayChange %]]), 0.01)</f>
        <v>0.01</v>
      </c>
    </row>
    <row r="478" spans="1:18" x14ac:dyDescent="0.2">
      <c r="A478" s="2">
        <v>43461</v>
      </c>
      <c r="B478" s="1">
        <v>10817.9</v>
      </c>
      <c r="C478" s="1">
        <v>10834.2</v>
      </c>
      <c r="D478" s="1">
        <v>10764.45</v>
      </c>
      <c r="E478" s="1">
        <v>10779.8</v>
      </c>
      <c r="F478" s="1">
        <v>470160392</v>
      </c>
      <c r="G478" s="1">
        <v>19119.88</v>
      </c>
      <c r="H478" s="1" t="str">
        <f>TEXT(NiftyData[[#This Row],[Date]], "yyyy")</f>
        <v>2018</v>
      </c>
      <c r="I478" s="1" t="str">
        <f>TEXT(NiftyData[[#This Row],[Date]], "mmm")</f>
        <v>Dec</v>
      </c>
      <c r="J478" s="1" t="str">
        <f>TEXT(NiftyData[[#This Row],[Date]], "ddd")</f>
        <v>Thu</v>
      </c>
      <c r="K478" s="1" t="str">
        <f>TEXT(NiftyData[[#This Row],[Date]], "mmm-yyyy")</f>
        <v>Dec-2018</v>
      </c>
      <c r="L478" s="1" t="str">
        <f>IF(NiftyData[[#This Row],[Day]]="Thu", "Expiry", "")</f>
        <v>Expiry</v>
      </c>
      <c r="M478" s="1">
        <f>NiftyData[[#This Row],[Close]]-NiftyData[[#This Row],[Open]]</f>
        <v>-38.100000000000364</v>
      </c>
      <c r="N478" s="4">
        <f>NiftyData[[#This Row],[Intraday Change]]/NiftyData[[#This Row],[Open]]</f>
        <v>-3.521940487525339E-3</v>
      </c>
      <c r="O478" s="4">
        <f>_xlfn.CEILING.MATH(ABS(NiftyData[[#This Row],[Intraday Change %]]), 0.01)</f>
        <v>0.01</v>
      </c>
      <c r="P478" s="6">
        <f>NiftyData[[#This Row],[Close]]-E479</f>
        <v>49.949999999998909</v>
      </c>
      <c r="Q478" s="4">
        <f>NiftyData[[#This Row],[DayChange]]/E479</f>
        <v>4.6552374916703316E-3</v>
      </c>
      <c r="R478" s="7">
        <f>_xlfn.CEILING.MATH(ABS(NiftyData[[#This Row],[DayChange %]]), 0.01)</f>
        <v>0.01</v>
      </c>
    </row>
    <row r="479" spans="1:18" x14ac:dyDescent="0.2">
      <c r="A479" s="2">
        <v>43460</v>
      </c>
      <c r="B479" s="1">
        <v>10635.45</v>
      </c>
      <c r="C479" s="1">
        <v>10747.5</v>
      </c>
      <c r="D479" s="1">
        <v>10534.55</v>
      </c>
      <c r="E479" s="1">
        <v>10729.85</v>
      </c>
      <c r="F479" s="1">
        <v>271942701</v>
      </c>
      <c r="G479" s="1">
        <v>12831.99</v>
      </c>
      <c r="H479" s="1" t="str">
        <f>TEXT(NiftyData[[#This Row],[Date]], "yyyy")</f>
        <v>2018</v>
      </c>
      <c r="I479" s="1" t="str">
        <f>TEXT(NiftyData[[#This Row],[Date]], "mmm")</f>
        <v>Dec</v>
      </c>
      <c r="J479" s="1" t="str">
        <f>TEXT(NiftyData[[#This Row],[Date]], "ddd")</f>
        <v>Wed</v>
      </c>
      <c r="K479" s="1" t="str">
        <f>TEXT(NiftyData[[#This Row],[Date]], "mmm-yyyy")</f>
        <v>Dec-2018</v>
      </c>
      <c r="L479" s="1" t="str">
        <f>IF(NiftyData[[#This Row],[Day]]="Thu", "Expiry", "")</f>
        <v/>
      </c>
      <c r="M479" s="1">
        <f>NiftyData[[#This Row],[Close]]-NiftyData[[#This Row],[Open]]</f>
        <v>94.399999999999636</v>
      </c>
      <c r="N479" s="4">
        <f>NiftyData[[#This Row],[Intraday Change]]/NiftyData[[#This Row],[Open]]</f>
        <v>8.8759760988016152E-3</v>
      </c>
      <c r="O479" s="4">
        <f>_xlfn.CEILING.MATH(ABS(NiftyData[[#This Row],[Intraday Change %]]), 0.01)</f>
        <v>0.01</v>
      </c>
      <c r="P479" s="6">
        <f>NiftyData[[#This Row],[Close]]-E480</f>
        <v>66.350000000000364</v>
      </c>
      <c r="Q479" s="4">
        <f>NiftyData[[#This Row],[DayChange]]/E480</f>
        <v>6.2221597036620589E-3</v>
      </c>
      <c r="R479" s="7">
        <f>_xlfn.CEILING.MATH(ABS(NiftyData[[#This Row],[DayChange %]]), 0.01)</f>
        <v>0.01</v>
      </c>
    </row>
    <row r="480" spans="1:18" x14ac:dyDescent="0.2">
      <c r="A480" s="2">
        <v>43458</v>
      </c>
      <c r="B480" s="1">
        <v>10780.9</v>
      </c>
      <c r="C480" s="1">
        <v>10782.3</v>
      </c>
      <c r="D480" s="1">
        <v>10649.25</v>
      </c>
      <c r="E480" s="1">
        <v>10663.5</v>
      </c>
      <c r="F480" s="1">
        <v>230291344</v>
      </c>
      <c r="G480" s="1">
        <v>10695.6</v>
      </c>
      <c r="H480" s="1" t="str">
        <f>TEXT(NiftyData[[#This Row],[Date]], "yyyy")</f>
        <v>2018</v>
      </c>
      <c r="I480" s="1" t="str">
        <f>TEXT(NiftyData[[#This Row],[Date]], "mmm")</f>
        <v>Dec</v>
      </c>
      <c r="J480" s="1" t="str">
        <f>TEXT(NiftyData[[#This Row],[Date]], "ddd")</f>
        <v>Mon</v>
      </c>
      <c r="K480" s="1" t="str">
        <f>TEXT(NiftyData[[#This Row],[Date]], "mmm-yyyy")</f>
        <v>Dec-2018</v>
      </c>
      <c r="L480" s="1" t="str">
        <f>IF(NiftyData[[#This Row],[Day]]="Thu", "Expiry", "")</f>
        <v/>
      </c>
      <c r="M480" s="1">
        <f>NiftyData[[#This Row],[Close]]-NiftyData[[#This Row],[Open]]</f>
        <v>-117.39999999999964</v>
      </c>
      <c r="N480" s="4">
        <f>NiftyData[[#This Row],[Intraday Change]]/NiftyData[[#This Row],[Open]]</f>
        <v>-1.088962888070566E-2</v>
      </c>
      <c r="O480" s="4">
        <f>_xlfn.CEILING.MATH(ABS(NiftyData[[#This Row],[Intraday Change %]]), 0.01)</f>
        <v>0.02</v>
      </c>
      <c r="P480" s="6">
        <f>NiftyData[[#This Row],[Close]]-E481</f>
        <v>-90.5</v>
      </c>
      <c r="Q480" s="4">
        <f>NiftyData[[#This Row],[DayChange]]/E481</f>
        <v>-8.4154733122559049E-3</v>
      </c>
      <c r="R480" s="7">
        <f>_xlfn.CEILING.MATH(ABS(NiftyData[[#This Row],[DayChange %]]), 0.01)</f>
        <v>0.01</v>
      </c>
    </row>
    <row r="481" spans="1:18" x14ac:dyDescent="0.2">
      <c r="A481" s="2">
        <v>43455</v>
      </c>
      <c r="B481" s="1">
        <v>10944.25</v>
      </c>
      <c r="C481" s="1">
        <v>10963.65</v>
      </c>
      <c r="D481" s="1">
        <v>10738.65</v>
      </c>
      <c r="E481" s="1">
        <v>10754</v>
      </c>
      <c r="F481" s="1">
        <v>389235107</v>
      </c>
      <c r="G481" s="1">
        <v>18663.849999999999</v>
      </c>
      <c r="H481" s="1" t="str">
        <f>TEXT(NiftyData[[#This Row],[Date]], "yyyy")</f>
        <v>2018</v>
      </c>
      <c r="I481" s="1" t="str">
        <f>TEXT(NiftyData[[#This Row],[Date]], "mmm")</f>
        <v>Dec</v>
      </c>
      <c r="J481" s="1" t="str">
        <f>TEXT(NiftyData[[#This Row],[Date]], "ddd")</f>
        <v>Fri</v>
      </c>
      <c r="K481" s="1" t="str">
        <f>TEXT(NiftyData[[#This Row],[Date]], "mmm-yyyy")</f>
        <v>Dec-2018</v>
      </c>
      <c r="L481" s="1" t="str">
        <f>IF(NiftyData[[#This Row],[Day]]="Thu", "Expiry", "")</f>
        <v/>
      </c>
      <c r="M481" s="1">
        <f>NiftyData[[#This Row],[Close]]-NiftyData[[#This Row],[Open]]</f>
        <v>-190.25</v>
      </c>
      <c r="N481" s="4">
        <f>NiftyData[[#This Row],[Intraday Change]]/NiftyData[[#This Row],[Open]]</f>
        <v>-1.7383557575896019E-2</v>
      </c>
      <c r="O481" s="4">
        <f>_xlfn.CEILING.MATH(ABS(NiftyData[[#This Row],[Intraday Change %]]), 0.01)</f>
        <v>0.02</v>
      </c>
      <c r="P481" s="6">
        <f>NiftyData[[#This Row],[Close]]-E482</f>
        <v>-197.70000000000073</v>
      </c>
      <c r="Q481" s="4">
        <f>NiftyData[[#This Row],[DayChange]]/E482</f>
        <v>-1.8051991928193862E-2</v>
      </c>
      <c r="R481" s="7">
        <f>_xlfn.CEILING.MATH(ABS(NiftyData[[#This Row],[DayChange %]]), 0.01)</f>
        <v>0.02</v>
      </c>
    </row>
    <row r="482" spans="1:18" x14ac:dyDescent="0.2">
      <c r="A482" s="2">
        <v>43454</v>
      </c>
      <c r="B482" s="1">
        <v>10885.2</v>
      </c>
      <c r="C482" s="1">
        <v>10962.55</v>
      </c>
      <c r="D482" s="1">
        <v>10880.05</v>
      </c>
      <c r="E482" s="1">
        <v>10951.7</v>
      </c>
      <c r="F482" s="1">
        <v>328802751</v>
      </c>
      <c r="G482" s="1">
        <v>14945.94</v>
      </c>
      <c r="H482" s="1" t="str">
        <f>TEXT(NiftyData[[#This Row],[Date]], "yyyy")</f>
        <v>2018</v>
      </c>
      <c r="I482" s="1" t="str">
        <f>TEXT(NiftyData[[#This Row],[Date]], "mmm")</f>
        <v>Dec</v>
      </c>
      <c r="J482" s="1" t="str">
        <f>TEXT(NiftyData[[#This Row],[Date]], "ddd")</f>
        <v>Thu</v>
      </c>
      <c r="K482" s="1" t="str">
        <f>TEXT(NiftyData[[#This Row],[Date]], "mmm-yyyy")</f>
        <v>Dec-2018</v>
      </c>
      <c r="L482" s="1" t="str">
        <f>IF(NiftyData[[#This Row],[Day]]="Thu", "Expiry", "")</f>
        <v>Expiry</v>
      </c>
      <c r="M482" s="1">
        <f>NiftyData[[#This Row],[Close]]-NiftyData[[#This Row],[Open]]</f>
        <v>66.5</v>
      </c>
      <c r="N482" s="4">
        <f>NiftyData[[#This Row],[Intraday Change]]/NiftyData[[#This Row],[Open]]</f>
        <v>6.1092125087274457E-3</v>
      </c>
      <c r="O482" s="4">
        <f>_xlfn.CEILING.MATH(ABS(NiftyData[[#This Row],[Intraday Change %]]), 0.01)</f>
        <v>0.01</v>
      </c>
      <c r="P482" s="6">
        <f>NiftyData[[#This Row],[Close]]-E483</f>
        <v>-15.599999999998545</v>
      </c>
      <c r="Q482" s="4">
        <f>NiftyData[[#This Row],[DayChange]]/E483</f>
        <v>-1.4224102559425333E-3</v>
      </c>
      <c r="R482" s="7">
        <f>_xlfn.CEILING.MATH(ABS(NiftyData[[#This Row],[DayChange %]]), 0.01)</f>
        <v>0.01</v>
      </c>
    </row>
    <row r="483" spans="1:18" x14ac:dyDescent="0.2">
      <c r="A483" s="2">
        <v>43453</v>
      </c>
      <c r="B483" s="1">
        <v>10930.55</v>
      </c>
      <c r="C483" s="1">
        <v>10985.15</v>
      </c>
      <c r="D483" s="1">
        <v>10928</v>
      </c>
      <c r="E483" s="1">
        <v>10967.3</v>
      </c>
      <c r="F483" s="1">
        <v>321801803</v>
      </c>
      <c r="G483" s="1">
        <v>17172.64</v>
      </c>
      <c r="H483" s="1" t="str">
        <f>TEXT(NiftyData[[#This Row],[Date]], "yyyy")</f>
        <v>2018</v>
      </c>
      <c r="I483" s="1" t="str">
        <f>TEXT(NiftyData[[#This Row],[Date]], "mmm")</f>
        <v>Dec</v>
      </c>
      <c r="J483" s="1" t="str">
        <f>TEXT(NiftyData[[#This Row],[Date]], "ddd")</f>
        <v>Wed</v>
      </c>
      <c r="K483" s="1" t="str">
        <f>TEXT(NiftyData[[#This Row],[Date]], "mmm-yyyy")</f>
        <v>Dec-2018</v>
      </c>
      <c r="L483" s="1" t="str">
        <f>IF(NiftyData[[#This Row],[Day]]="Thu", "Expiry", "")</f>
        <v/>
      </c>
      <c r="M483" s="1">
        <f>NiftyData[[#This Row],[Close]]-NiftyData[[#This Row],[Open]]</f>
        <v>36.75</v>
      </c>
      <c r="N483" s="4">
        <f>NiftyData[[#This Row],[Intraday Change]]/NiftyData[[#This Row],[Open]]</f>
        <v>3.3621363975280295E-3</v>
      </c>
      <c r="O483" s="4">
        <f>_xlfn.CEILING.MATH(ABS(NiftyData[[#This Row],[Intraday Change %]]), 0.01)</f>
        <v>0.01</v>
      </c>
      <c r="P483" s="6">
        <f>NiftyData[[#This Row],[Close]]-E484</f>
        <v>58.599999999998545</v>
      </c>
      <c r="Q483" s="4">
        <f>NiftyData[[#This Row],[DayChange]]/E484</f>
        <v>5.3718591582863715E-3</v>
      </c>
      <c r="R483" s="7">
        <f>_xlfn.CEILING.MATH(ABS(NiftyData[[#This Row],[DayChange %]]), 0.01)</f>
        <v>0.01</v>
      </c>
    </row>
    <row r="484" spans="1:18" x14ac:dyDescent="0.2">
      <c r="A484" s="2">
        <v>43452</v>
      </c>
      <c r="B484" s="1">
        <v>10850.9</v>
      </c>
      <c r="C484" s="1">
        <v>10915.4</v>
      </c>
      <c r="D484" s="1">
        <v>10819.1</v>
      </c>
      <c r="E484" s="1">
        <v>10908.7</v>
      </c>
      <c r="F484" s="1">
        <v>294942271</v>
      </c>
      <c r="G484" s="1">
        <v>13556.45</v>
      </c>
      <c r="H484" s="1" t="str">
        <f>TEXT(NiftyData[[#This Row],[Date]], "yyyy")</f>
        <v>2018</v>
      </c>
      <c r="I484" s="1" t="str">
        <f>TEXT(NiftyData[[#This Row],[Date]], "mmm")</f>
        <v>Dec</v>
      </c>
      <c r="J484" s="1" t="str">
        <f>TEXT(NiftyData[[#This Row],[Date]], "ddd")</f>
        <v>Tue</v>
      </c>
      <c r="K484" s="1" t="str">
        <f>TEXT(NiftyData[[#This Row],[Date]], "mmm-yyyy")</f>
        <v>Dec-2018</v>
      </c>
      <c r="L484" s="1" t="str">
        <f>IF(NiftyData[[#This Row],[Day]]="Thu", "Expiry", "")</f>
        <v/>
      </c>
      <c r="M484" s="1">
        <f>NiftyData[[#This Row],[Close]]-NiftyData[[#This Row],[Open]]</f>
        <v>57.800000000001091</v>
      </c>
      <c r="N484" s="4">
        <f>NiftyData[[#This Row],[Intraday Change]]/NiftyData[[#This Row],[Open]]</f>
        <v>5.3267470901032258E-3</v>
      </c>
      <c r="O484" s="4">
        <f>_xlfn.CEILING.MATH(ABS(NiftyData[[#This Row],[Intraday Change %]]), 0.01)</f>
        <v>0.01</v>
      </c>
      <c r="P484" s="6">
        <f>NiftyData[[#This Row],[Close]]-E485</f>
        <v>20.350000000000364</v>
      </c>
      <c r="Q484" s="4">
        <f>NiftyData[[#This Row],[DayChange]]/E485</f>
        <v>1.868970045966594E-3</v>
      </c>
      <c r="R484" s="7">
        <f>_xlfn.CEILING.MATH(ABS(NiftyData[[#This Row],[DayChange %]]), 0.01)</f>
        <v>0.01</v>
      </c>
    </row>
    <row r="485" spans="1:18" x14ac:dyDescent="0.2">
      <c r="A485" s="2">
        <v>43451</v>
      </c>
      <c r="B485" s="1">
        <v>10853.2</v>
      </c>
      <c r="C485" s="1">
        <v>10900.35</v>
      </c>
      <c r="D485" s="1">
        <v>10844.85</v>
      </c>
      <c r="E485" s="1">
        <v>10888.35</v>
      </c>
      <c r="F485" s="1">
        <v>306145514</v>
      </c>
      <c r="G485" s="1">
        <v>12528.59</v>
      </c>
      <c r="H485" s="1" t="str">
        <f>TEXT(NiftyData[[#This Row],[Date]], "yyyy")</f>
        <v>2018</v>
      </c>
      <c r="I485" s="1" t="str">
        <f>TEXT(NiftyData[[#This Row],[Date]], "mmm")</f>
        <v>Dec</v>
      </c>
      <c r="J485" s="1" t="str">
        <f>TEXT(NiftyData[[#This Row],[Date]], "ddd")</f>
        <v>Mon</v>
      </c>
      <c r="K485" s="1" t="str">
        <f>TEXT(NiftyData[[#This Row],[Date]], "mmm-yyyy")</f>
        <v>Dec-2018</v>
      </c>
      <c r="L485" s="1" t="str">
        <f>IF(NiftyData[[#This Row],[Day]]="Thu", "Expiry", "")</f>
        <v/>
      </c>
      <c r="M485" s="1">
        <f>NiftyData[[#This Row],[Close]]-NiftyData[[#This Row],[Open]]</f>
        <v>35.149999999999636</v>
      </c>
      <c r="N485" s="4">
        <f>NiftyData[[#This Row],[Intraday Change]]/NiftyData[[#This Row],[Open]]</f>
        <v>3.23867615081263E-3</v>
      </c>
      <c r="O485" s="4">
        <f>_xlfn.CEILING.MATH(ABS(NiftyData[[#This Row],[Intraday Change %]]), 0.01)</f>
        <v>0.01</v>
      </c>
      <c r="P485" s="6">
        <f>NiftyData[[#This Row],[Close]]-E486</f>
        <v>82.899999999999636</v>
      </c>
      <c r="Q485" s="4">
        <f>NiftyData[[#This Row],[DayChange]]/E486</f>
        <v>7.6720543799656312E-3</v>
      </c>
      <c r="R485" s="7">
        <f>_xlfn.CEILING.MATH(ABS(NiftyData[[#This Row],[DayChange %]]), 0.01)</f>
        <v>0.01</v>
      </c>
    </row>
    <row r="486" spans="1:18" x14ac:dyDescent="0.2">
      <c r="A486" s="2">
        <v>43448</v>
      </c>
      <c r="B486" s="1">
        <v>10784.5</v>
      </c>
      <c r="C486" s="1">
        <v>10815.75</v>
      </c>
      <c r="D486" s="1">
        <v>10752.1</v>
      </c>
      <c r="E486" s="1">
        <v>10805.45</v>
      </c>
      <c r="F486" s="1">
        <v>350579275</v>
      </c>
      <c r="G486" s="1">
        <v>14486.1</v>
      </c>
      <c r="H486" s="1" t="str">
        <f>TEXT(NiftyData[[#This Row],[Date]], "yyyy")</f>
        <v>2018</v>
      </c>
      <c r="I486" s="1" t="str">
        <f>TEXT(NiftyData[[#This Row],[Date]], "mmm")</f>
        <v>Dec</v>
      </c>
      <c r="J486" s="1" t="str">
        <f>TEXT(NiftyData[[#This Row],[Date]], "ddd")</f>
        <v>Fri</v>
      </c>
      <c r="K486" s="1" t="str">
        <f>TEXT(NiftyData[[#This Row],[Date]], "mmm-yyyy")</f>
        <v>Dec-2018</v>
      </c>
      <c r="L486" s="1" t="str">
        <f>IF(NiftyData[[#This Row],[Day]]="Thu", "Expiry", "")</f>
        <v/>
      </c>
      <c r="M486" s="1">
        <f>NiftyData[[#This Row],[Close]]-NiftyData[[#This Row],[Open]]</f>
        <v>20.950000000000728</v>
      </c>
      <c r="N486" s="4">
        <f>NiftyData[[#This Row],[Intraday Change]]/NiftyData[[#This Row],[Open]]</f>
        <v>1.9426028095879018E-3</v>
      </c>
      <c r="O486" s="4">
        <f>_xlfn.CEILING.MATH(ABS(NiftyData[[#This Row],[Intraday Change %]]), 0.01)</f>
        <v>0.01</v>
      </c>
      <c r="P486" s="6">
        <f>NiftyData[[#This Row],[Close]]-E487</f>
        <v>13.900000000001455</v>
      </c>
      <c r="Q486" s="4">
        <f>NiftyData[[#This Row],[DayChange]]/E487</f>
        <v>1.2880448128398103E-3</v>
      </c>
      <c r="R486" s="7">
        <f>_xlfn.CEILING.MATH(ABS(NiftyData[[#This Row],[DayChange %]]), 0.01)</f>
        <v>0.01</v>
      </c>
    </row>
    <row r="487" spans="1:18" x14ac:dyDescent="0.2">
      <c r="A487" s="2">
        <v>43447</v>
      </c>
      <c r="B487" s="1">
        <v>10810.75</v>
      </c>
      <c r="C487" s="1">
        <v>10838.6</v>
      </c>
      <c r="D487" s="1">
        <v>10749.5</v>
      </c>
      <c r="E487" s="1">
        <v>10791.55</v>
      </c>
      <c r="F487" s="1">
        <v>387810061</v>
      </c>
      <c r="G487" s="1">
        <v>17582.8</v>
      </c>
      <c r="H487" s="1" t="str">
        <f>TEXT(NiftyData[[#This Row],[Date]], "yyyy")</f>
        <v>2018</v>
      </c>
      <c r="I487" s="1" t="str">
        <f>TEXT(NiftyData[[#This Row],[Date]], "mmm")</f>
        <v>Dec</v>
      </c>
      <c r="J487" s="1" t="str">
        <f>TEXT(NiftyData[[#This Row],[Date]], "ddd")</f>
        <v>Thu</v>
      </c>
      <c r="K487" s="1" t="str">
        <f>TEXT(NiftyData[[#This Row],[Date]], "mmm-yyyy")</f>
        <v>Dec-2018</v>
      </c>
      <c r="L487" s="1" t="str">
        <f>IF(NiftyData[[#This Row],[Day]]="Thu", "Expiry", "")</f>
        <v>Expiry</v>
      </c>
      <c r="M487" s="1">
        <f>NiftyData[[#This Row],[Close]]-NiftyData[[#This Row],[Open]]</f>
        <v>-19.200000000000728</v>
      </c>
      <c r="N487" s="4">
        <f>NiftyData[[#This Row],[Intraday Change]]/NiftyData[[#This Row],[Open]]</f>
        <v>-1.7760099900562614E-3</v>
      </c>
      <c r="O487" s="4">
        <f>_xlfn.CEILING.MATH(ABS(NiftyData[[#This Row],[Intraday Change %]]), 0.01)</f>
        <v>0.01</v>
      </c>
      <c r="P487" s="6">
        <f>NiftyData[[#This Row],[Close]]-E488</f>
        <v>53.949999999998909</v>
      </c>
      <c r="Q487" s="4">
        <f>NiftyData[[#This Row],[DayChange]]/E488</f>
        <v>5.0244002384144419E-3</v>
      </c>
      <c r="R487" s="7">
        <f>_xlfn.CEILING.MATH(ABS(NiftyData[[#This Row],[DayChange %]]), 0.01)</f>
        <v>0.01</v>
      </c>
    </row>
    <row r="488" spans="1:18" x14ac:dyDescent="0.2">
      <c r="A488" s="2">
        <v>43446</v>
      </c>
      <c r="B488" s="1">
        <v>10591</v>
      </c>
      <c r="C488" s="1">
        <v>10752.2</v>
      </c>
      <c r="D488" s="1">
        <v>10560.8</v>
      </c>
      <c r="E488" s="1">
        <v>10737.6</v>
      </c>
      <c r="F488" s="1">
        <v>371697496</v>
      </c>
      <c r="G488" s="1">
        <v>17447.45</v>
      </c>
      <c r="H488" s="1" t="str">
        <f>TEXT(NiftyData[[#This Row],[Date]], "yyyy")</f>
        <v>2018</v>
      </c>
      <c r="I488" s="1" t="str">
        <f>TEXT(NiftyData[[#This Row],[Date]], "mmm")</f>
        <v>Dec</v>
      </c>
      <c r="J488" s="1" t="str">
        <f>TEXT(NiftyData[[#This Row],[Date]], "ddd")</f>
        <v>Wed</v>
      </c>
      <c r="K488" s="1" t="str">
        <f>TEXT(NiftyData[[#This Row],[Date]], "mmm-yyyy")</f>
        <v>Dec-2018</v>
      </c>
      <c r="L488" s="1" t="str">
        <f>IF(NiftyData[[#This Row],[Day]]="Thu", "Expiry", "")</f>
        <v/>
      </c>
      <c r="M488" s="1">
        <f>NiftyData[[#This Row],[Close]]-NiftyData[[#This Row],[Open]]</f>
        <v>146.60000000000036</v>
      </c>
      <c r="N488" s="4">
        <f>NiftyData[[#This Row],[Intraday Change]]/NiftyData[[#This Row],[Open]]</f>
        <v>1.3841941270890412E-2</v>
      </c>
      <c r="O488" s="4">
        <f>_xlfn.CEILING.MATH(ABS(NiftyData[[#This Row],[Intraday Change %]]), 0.01)</f>
        <v>0.02</v>
      </c>
      <c r="P488" s="6">
        <f>NiftyData[[#This Row],[Close]]-E489</f>
        <v>188.45000000000073</v>
      </c>
      <c r="Q488" s="4">
        <f>NiftyData[[#This Row],[DayChange]]/E489</f>
        <v>1.786399852120794E-2</v>
      </c>
      <c r="R488" s="7">
        <f>_xlfn.CEILING.MATH(ABS(NiftyData[[#This Row],[DayChange %]]), 0.01)</f>
        <v>0.02</v>
      </c>
    </row>
    <row r="489" spans="1:18" x14ac:dyDescent="0.2">
      <c r="A489" s="2">
        <v>43445</v>
      </c>
      <c r="B489" s="1">
        <v>10350.049999999999</v>
      </c>
      <c r="C489" s="1">
        <v>10567.15</v>
      </c>
      <c r="D489" s="1">
        <v>10333.85</v>
      </c>
      <c r="E489" s="1">
        <v>10549.15</v>
      </c>
      <c r="F489" s="1">
        <v>438699334</v>
      </c>
      <c r="G489" s="1">
        <v>20112.91</v>
      </c>
      <c r="H489" s="1" t="str">
        <f>TEXT(NiftyData[[#This Row],[Date]], "yyyy")</f>
        <v>2018</v>
      </c>
      <c r="I489" s="1" t="str">
        <f>TEXT(NiftyData[[#This Row],[Date]], "mmm")</f>
        <v>Dec</v>
      </c>
      <c r="J489" s="1" t="str">
        <f>TEXT(NiftyData[[#This Row],[Date]], "ddd")</f>
        <v>Tue</v>
      </c>
      <c r="K489" s="1" t="str">
        <f>TEXT(NiftyData[[#This Row],[Date]], "mmm-yyyy")</f>
        <v>Dec-2018</v>
      </c>
      <c r="L489" s="1" t="str">
        <f>IF(NiftyData[[#This Row],[Day]]="Thu", "Expiry", "")</f>
        <v/>
      </c>
      <c r="M489" s="1">
        <f>NiftyData[[#This Row],[Close]]-NiftyData[[#This Row],[Open]]</f>
        <v>199.10000000000036</v>
      </c>
      <c r="N489" s="4">
        <f>NiftyData[[#This Row],[Intraday Change]]/NiftyData[[#This Row],[Open]]</f>
        <v>1.9236622045304165E-2</v>
      </c>
      <c r="O489" s="4">
        <f>_xlfn.CEILING.MATH(ABS(NiftyData[[#This Row],[Intraday Change %]]), 0.01)</f>
        <v>0.02</v>
      </c>
      <c r="P489" s="6">
        <f>NiftyData[[#This Row],[Close]]-E490</f>
        <v>60.699999999998909</v>
      </c>
      <c r="Q489" s="4">
        <f>NiftyData[[#This Row],[DayChange]]/E490</f>
        <v>5.7873184312266261E-3</v>
      </c>
      <c r="R489" s="7">
        <f>_xlfn.CEILING.MATH(ABS(NiftyData[[#This Row],[DayChange %]]), 0.01)</f>
        <v>0.01</v>
      </c>
    </row>
    <row r="490" spans="1:18" x14ac:dyDescent="0.2">
      <c r="A490" s="2">
        <v>43444</v>
      </c>
      <c r="B490" s="1">
        <v>10508.7</v>
      </c>
      <c r="C490" s="1">
        <v>10558.85</v>
      </c>
      <c r="D490" s="1">
        <v>10474.950000000001</v>
      </c>
      <c r="E490" s="1">
        <v>10488.45</v>
      </c>
      <c r="F490" s="1">
        <v>393097292</v>
      </c>
      <c r="G490" s="1">
        <v>16524.36</v>
      </c>
      <c r="H490" s="1" t="str">
        <f>TEXT(NiftyData[[#This Row],[Date]], "yyyy")</f>
        <v>2018</v>
      </c>
      <c r="I490" s="1" t="str">
        <f>TEXT(NiftyData[[#This Row],[Date]], "mmm")</f>
        <v>Dec</v>
      </c>
      <c r="J490" s="1" t="str">
        <f>TEXT(NiftyData[[#This Row],[Date]], "ddd")</f>
        <v>Mon</v>
      </c>
      <c r="K490" s="1" t="str">
        <f>TEXT(NiftyData[[#This Row],[Date]], "mmm-yyyy")</f>
        <v>Dec-2018</v>
      </c>
      <c r="L490" s="1" t="str">
        <f>IF(NiftyData[[#This Row],[Day]]="Thu", "Expiry", "")</f>
        <v/>
      </c>
      <c r="M490" s="1">
        <f>NiftyData[[#This Row],[Close]]-NiftyData[[#This Row],[Open]]</f>
        <v>-20.25</v>
      </c>
      <c r="N490" s="4">
        <f>NiftyData[[#This Row],[Intraday Change]]/NiftyData[[#This Row],[Open]]</f>
        <v>-1.9269747923149388E-3</v>
      </c>
      <c r="O490" s="4">
        <f>_xlfn.CEILING.MATH(ABS(NiftyData[[#This Row],[Intraday Change %]]), 0.01)</f>
        <v>0.01</v>
      </c>
      <c r="P490" s="6">
        <f>NiftyData[[#This Row],[Close]]-E491</f>
        <v>-205.25</v>
      </c>
      <c r="Q490" s="4">
        <f>NiftyData[[#This Row],[DayChange]]/E491</f>
        <v>-1.9193543862274048E-2</v>
      </c>
      <c r="R490" s="7">
        <f>_xlfn.CEILING.MATH(ABS(NiftyData[[#This Row],[DayChange %]]), 0.01)</f>
        <v>0.02</v>
      </c>
    </row>
    <row r="491" spans="1:18" x14ac:dyDescent="0.2">
      <c r="A491" s="2">
        <v>43441</v>
      </c>
      <c r="B491" s="1">
        <v>10644.8</v>
      </c>
      <c r="C491" s="1">
        <v>10704.55</v>
      </c>
      <c r="D491" s="1">
        <v>10599.35</v>
      </c>
      <c r="E491" s="1">
        <v>10693.7</v>
      </c>
      <c r="F491" s="1">
        <v>335849636</v>
      </c>
      <c r="G491" s="1">
        <v>18597.830000000002</v>
      </c>
      <c r="H491" s="1" t="str">
        <f>TEXT(NiftyData[[#This Row],[Date]], "yyyy")</f>
        <v>2018</v>
      </c>
      <c r="I491" s="1" t="str">
        <f>TEXT(NiftyData[[#This Row],[Date]], "mmm")</f>
        <v>Dec</v>
      </c>
      <c r="J491" s="1" t="str">
        <f>TEXT(NiftyData[[#This Row],[Date]], "ddd")</f>
        <v>Fri</v>
      </c>
      <c r="K491" s="1" t="str">
        <f>TEXT(NiftyData[[#This Row],[Date]], "mmm-yyyy")</f>
        <v>Dec-2018</v>
      </c>
      <c r="L491" s="1" t="str">
        <f>IF(NiftyData[[#This Row],[Day]]="Thu", "Expiry", "")</f>
        <v/>
      </c>
      <c r="M491" s="1">
        <f>NiftyData[[#This Row],[Close]]-NiftyData[[#This Row],[Open]]</f>
        <v>48.900000000001455</v>
      </c>
      <c r="N491" s="4">
        <f>NiftyData[[#This Row],[Intraday Change]]/NiftyData[[#This Row],[Open]]</f>
        <v>4.5937922741621688E-3</v>
      </c>
      <c r="O491" s="4">
        <f>_xlfn.CEILING.MATH(ABS(NiftyData[[#This Row],[Intraday Change %]]), 0.01)</f>
        <v>0.01</v>
      </c>
      <c r="P491" s="6">
        <f>NiftyData[[#This Row],[Close]]-E492</f>
        <v>92.550000000001091</v>
      </c>
      <c r="Q491" s="4">
        <f>NiftyData[[#This Row],[DayChange]]/E492</f>
        <v>8.730184932766831E-3</v>
      </c>
      <c r="R491" s="7">
        <f>_xlfn.CEILING.MATH(ABS(NiftyData[[#This Row],[DayChange %]]), 0.01)</f>
        <v>0.01</v>
      </c>
    </row>
    <row r="492" spans="1:18" x14ac:dyDescent="0.2">
      <c r="A492" s="2">
        <v>43440</v>
      </c>
      <c r="B492" s="1">
        <v>10718.15</v>
      </c>
      <c r="C492" s="1">
        <v>10722.65</v>
      </c>
      <c r="D492" s="1">
        <v>10588.25</v>
      </c>
      <c r="E492" s="1">
        <v>10601.15</v>
      </c>
      <c r="F492" s="1">
        <v>328275196</v>
      </c>
      <c r="G492" s="1">
        <v>16488.87</v>
      </c>
      <c r="H492" s="1" t="str">
        <f>TEXT(NiftyData[[#This Row],[Date]], "yyyy")</f>
        <v>2018</v>
      </c>
      <c r="I492" s="1" t="str">
        <f>TEXT(NiftyData[[#This Row],[Date]], "mmm")</f>
        <v>Dec</v>
      </c>
      <c r="J492" s="1" t="str">
        <f>TEXT(NiftyData[[#This Row],[Date]], "ddd")</f>
        <v>Thu</v>
      </c>
      <c r="K492" s="1" t="str">
        <f>TEXT(NiftyData[[#This Row],[Date]], "mmm-yyyy")</f>
        <v>Dec-2018</v>
      </c>
      <c r="L492" s="1" t="str">
        <f>IF(NiftyData[[#This Row],[Day]]="Thu", "Expiry", "")</f>
        <v>Expiry</v>
      </c>
      <c r="M492" s="1">
        <f>NiftyData[[#This Row],[Close]]-NiftyData[[#This Row],[Open]]</f>
        <v>-117</v>
      </c>
      <c r="N492" s="4">
        <f>NiftyData[[#This Row],[Intraday Change]]/NiftyData[[#This Row],[Open]]</f>
        <v>-1.0916062939966319E-2</v>
      </c>
      <c r="O492" s="4">
        <f>_xlfn.CEILING.MATH(ABS(NiftyData[[#This Row],[Intraday Change %]]), 0.01)</f>
        <v>0.02</v>
      </c>
      <c r="P492" s="6">
        <f>NiftyData[[#This Row],[Close]]-E493</f>
        <v>-181.75</v>
      </c>
      <c r="Q492" s="4">
        <f>NiftyData[[#This Row],[DayChange]]/E493</f>
        <v>-1.6855391406764415E-2</v>
      </c>
      <c r="R492" s="7">
        <f>_xlfn.CEILING.MATH(ABS(NiftyData[[#This Row],[DayChange %]]), 0.01)</f>
        <v>0.02</v>
      </c>
    </row>
    <row r="493" spans="1:18" x14ac:dyDescent="0.2">
      <c r="A493" s="2">
        <v>43439</v>
      </c>
      <c r="B493" s="1">
        <v>10820.45</v>
      </c>
      <c r="C493" s="1">
        <v>10821.05</v>
      </c>
      <c r="D493" s="1">
        <v>10747.95</v>
      </c>
      <c r="E493" s="1">
        <v>10782.9</v>
      </c>
      <c r="F493" s="1">
        <v>322019985</v>
      </c>
      <c r="G493" s="1">
        <v>15176.26</v>
      </c>
      <c r="H493" s="1" t="str">
        <f>TEXT(NiftyData[[#This Row],[Date]], "yyyy")</f>
        <v>2018</v>
      </c>
      <c r="I493" s="1" t="str">
        <f>TEXT(NiftyData[[#This Row],[Date]], "mmm")</f>
        <v>Dec</v>
      </c>
      <c r="J493" s="1" t="str">
        <f>TEXT(NiftyData[[#This Row],[Date]], "ddd")</f>
        <v>Wed</v>
      </c>
      <c r="K493" s="1" t="str">
        <f>TEXT(NiftyData[[#This Row],[Date]], "mmm-yyyy")</f>
        <v>Dec-2018</v>
      </c>
      <c r="L493" s="1" t="str">
        <f>IF(NiftyData[[#This Row],[Day]]="Thu", "Expiry", "")</f>
        <v/>
      </c>
      <c r="M493" s="1">
        <f>NiftyData[[#This Row],[Close]]-NiftyData[[#This Row],[Open]]</f>
        <v>-37.550000000001091</v>
      </c>
      <c r="N493" s="4">
        <f>NiftyData[[#This Row],[Intraday Change]]/NiftyData[[#This Row],[Open]]</f>
        <v>-3.4702808108721069E-3</v>
      </c>
      <c r="O493" s="4">
        <f>_xlfn.CEILING.MATH(ABS(NiftyData[[#This Row],[Intraday Change %]]), 0.01)</f>
        <v>0.01</v>
      </c>
      <c r="P493" s="6">
        <f>NiftyData[[#This Row],[Close]]-E494</f>
        <v>-86.600000000000364</v>
      </c>
      <c r="Q493" s="4">
        <f>NiftyData[[#This Row],[DayChange]]/E494</f>
        <v>-7.9672478034868537E-3</v>
      </c>
      <c r="R493" s="7">
        <f>_xlfn.CEILING.MATH(ABS(NiftyData[[#This Row],[DayChange %]]), 0.01)</f>
        <v>0.01</v>
      </c>
    </row>
    <row r="494" spans="1:18" x14ac:dyDescent="0.2">
      <c r="A494" s="2">
        <v>43438</v>
      </c>
      <c r="B494" s="1">
        <v>10877.1</v>
      </c>
      <c r="C494" s="1">
        <v>10890.95</v>
      </c>
      <c r="D494" s="1">
        <v>10833.35</v>
      </c>
      <c r="E494" s="1">
        <v>10869.5</v>
      </c>
      <c r="F494" s="1">
        <v>332137359</v>
      </c>
      <c r="G494" s="1">
        <v>15857.16</v>
      </c>
      <c r="H494" s="1" t="str">
        <f>TEXT(NiftyData[[#This Row],[Date]], "yyyy")</f>
        <v>2018</v>
      </c>
      <c r="I494" s="1" t="str">
        <f>TEXT(NiftyData[[#This Row],[Date]], "mmm")</f>
        <v>Dec</v>
      </c>
      <c r="J494" s="1" t="str">
        <f>TEXT(NiftyData[[#This Row],[Date]], "ddd")</f>
        <v>Tue</v>
      </c>
      <c r="K494" s="1" t="str">
        <f>TEXT(NiftyData[[#This Row],[Date]], "mmm-yyyy")</f>
        <v>Dec-2018</v>
      </c>
      <c r="L494" s="1" t="str">
        <f>IF(NiftyData[[#This Row],[Day]]="Thu", "Expiry", "")</f>
        <v/>
      </c>
      <c r="M494" s="1">
        <f>NiftyData[[#This Row],[Close]]-NiftyData[[#This Row],[Open]]</f>
        <v>-7.6000000000003638</v>
      </c>
      <c r="N494" s="4">
        <f>NiftyData[[#This Row],[Intraday Change]]/NiftyData[[#This Row],[Open]]</f>
        <v>-6.9871565031123773E-4</v>
      </c>
      <c r="O494" s="4">
        <f>_xlfn.CEILING.MATH(ABS(NiftyData[[#This Row],[Intraday Change %]]), 0.01)</f>
        <v>0.01</v>
      </c>
      <c r="P494" s="6">
        <f>NiftyData[[#This Row],[Close]]-E495</f>
        <v>-14.25</v>
      </c>
      <c r="Q494" s="4">
        <f>NiftyData[[#This Row],[DayChange]]/E495</f>
        <v>-1.3092913747559435E-3</v>
      </c>
      <c r="R494" s="7">
        <f>_xlfn.CEILING.MATH(ABS(NiftyData[[#This Row],[DayChange %]]), 0.01)</f>
        <v>0.01</v>
      </c>
    </row>
    <row r="495" spans="1:18" x14ac:dyDescent="0.2">
      <c r="A495" s="2">
        <v>43437</v>
      </c>
      <c r="B495" s="1">
        <v>10930.7</v>
      </c>
      <c r="C495" s="1">
        <v>10941.2</v>
      </c>
      <c r="D495" s="1">
        <v>10845.35</v>
      </c>
      <c r="E495" s="1">
        <v>10883.75</v>
      </c>
      <c r="F495" s="1">
        <v>422358631</v>
      </c>
      <c r="G495" s="1">
        <v>18484.91</v>
      </c>
      <c r="H495" s="1" t="str">
        <f>TEXT(NiftyData[[#This Row],[Date]], "yyyy")</f>
        <v>2018</v>
      </c>
      <c r="I495" s="1" t="str">
        <f>TEXT(NiftyData[[#This Row],[Date]], "mmm")</f>
        <v>Dec</v>
      </c>
      <c r="J495" s="1" t="str">
        <f>TEXT(NiftyData[[#This Row],[Date]], "ddd")</f>
        <v>Mon</v>
      </c>
      <c r="K495" s="1" t="str">
        <f>TEXT(NiftyData[[#This Row],[Date]], "mmm-yyyy")</f>
        <v>Dec-2018</v>
      </c>
      <c r="L495" s="1" t="str">
        <f>IF(NiftyData[[#This Row],[Day]]="Thu", "Expiry", "")</f>
        <v/>
      </c>
      <c r="M495" s="1">
        <f>NiftyData[[#This Row],[Close]]-NiftyData[[#This Row],[Open]]</f>
        <v>-46.950000000000728</v>
      </c>
      <c r="N495" s="4">
        <f>NiftyData[[#This Row],[Intraday Change]]/NiftyData[[#This Row],[Open]]</f>
        <v>-4.2952418417851303E-3</v>
      </c>
      <c r="O495" s="4">
        <f>_xlfn.CEILING.MATH(ABS(NiftyData[[#This Row],[Intraday Change %]]), 0.01)</f>
        <v>0.01</v>
      </c>
      <c r="P495" s="6">
        <f>NiftyData[[#This Row],[Close]]-E496</f>
        <v>7</v>
      </c>
      <c r="Q495" s="4">
        <f>NiftyData[[#This Row],[DayChange]]/E496</f>
        <v>6.4357459719125657E-4</v>
      </c>
      <c r="R495" s="7">
        <f>_xlfn.CEILING.MATH(ABS(NiftyData[[#This Row],[DayChange %]]), 0.01)</f>
        <v>0.01</v>
      </c>
    </row>
    <row r="496" spans="1:18" x14ac:dyDescent="0.2">
      <c r="A496" s="2">
        <v>43434</v>
      </c>
      <c r="B496" s="1">
        <v>10892.1</v>
      </c>
      <c r="C496" s="1">
        <v>10922.45</v>
      </c>
      <c r="D496" s="1">
        <v>10835.1</v>
      </c>
      <c r="E496" s="1">
        <v>10876.75</v>
      </c>
      <c r="F496" s="1">
        <v>467857329</v>
      </c>
      <c r="G496" s="1">
        <v>19964.330000000002</v>
      </c>
      <c r="H496" s="1" t="str">
        <f>TEXT(NiftyData[[#This Row],[Date]], "yyyy")</f>
        <v>2018</v>
      </c>
      <c r="I496" s="1" t="str">
        <f>TEXT(NiftyData[[#This Row],[Date]], "mmm")</f>
        <v>Nov</v>
      </c>
      <c r="J496" s="1" t="str">
        <f>TEXT(NiftyData[[#This Row],[Date]], "ddd")</f>
        <v>Fri</v>
      </c>
      <c r="K496" s="1" t="str">
        <f>TEXT(NiftyData[[#This Row],[Date]], "mmm-yyyy")</f>
        <v>Nov-2018</v>
      </c>
      <c r="L496" s="1" t="str">
        <f>IF(NiftyData[[#This Row],[Day]]="Thu", "Expiry", "")</f>
        <v/>
      </c>
      <c r="M496" s="1">
        <f>NiftyData[[#This Row],[Close]]-NiftyData[[#This Row],[Open]]</f>
        <v>-15.350000000000364</v>
      </c>
      <c r="N496" s="4">
        <f>NiftyData[[#This Row],[Intraday Change]]/NiftyData[[#This Row],[Open]]</f>
        <v>-1.4092782842611033E-3</v>
      </c>
      <c r="O496" s="4">
        <f>_xlfn.CEILING.MATH(ABS(NiftyData[[#This Row],[Intraday Change %]]), 0.01)</f>
        <v>0.01</v>
      </c>
      <c r="P496" s="6">
        <f>NiftyData[[#This Row],[Close]]-E497</f>
        <v>18.049999999999272</v>
      </c>
      <c r="Q496" s="4">
        <f>NiftyData[[#This Row],[DayChange]]/E497</f>
        <v>1.6622615966919863E-3</v>
      </c>
      <c r="R496" s="7">
        <f>_xlfn.CEILING.MATH(ABS(NiftyData[[#This Row],[DayChange %]]), 0.01)</f>
        <v>0.01</v>
      </c>
    </row>
    <row r="497" spans="1:18" x14ac:dyDescent="0.2">
      <c r="A497" s="2">
        <v>43433</v>
      </c>
      <c r="B497" s="1">
        <v>10808.7</v>
      </c>
      <c r="C497" s="1">
        <v>10883.05</v>
      </c>
      <c r="D497" s="1">
        <v>10782.35</v>
      </c>
      <c r="E497" s="1">
        <v>10858.7</v>
      </c>
      <c r="F497" s="1">
        <v>712650890</v>
      </c>
      <c r="G497" s="1">
        <v>26283.43</v>
      </c>
      <c r="H497" s="1" t="str">
        <f>TEXT(NiftyData[[#This Row],[Date]], "yyyy")</f>
        <v>2018</v>
      </c>
      <c r="I497" s="1" t="str">
        <f>TEXT(NiftyData[[#This Row],[Date]], "mmm")</f>
        <v>Nov</v>
      </c>
      <c r="J497" s="1" t="str">
        <f>TEXT(NiftyData[[#This Row],[Date]], "ddd")</f>
        <v>Thu</v>
      </c>
      <c r="K497" s="1" t="str">
        <f>TEXT(NiftyData[[#This Row],[Date]], "mmm-yyyy")</f>
        <v>Nov-2018</v>
      </c>
      <c r="L497" s="1" t="str">
        <f>IF(NiftyData[[#This Row],[Day]]="Thu", "Expiry", "")</f>
        <v>Expiry</v>
      </c>
      <c r="M497" s="1">
        <f>NiftyData[[#This Row],[Close]]-NiftyData[[#This Row],[Open]]</f>
        <v>50</v>
      </c>
      <c r="N497" s="4">
        <f>NiftyData[[#This Row],[Intraday Change]]/NiftyData[[#This Row],[Open]]</f>
        <v>4.625903207601284E-3</v>
      </c>
      <c r="O497" s="4">
        <f>_xlfn.CEILING.MATH(ABS(NiftyData[[#This Row],[Intraday Change %]]), 0.01)</f>
        <v>0.01</v>
      </c>
      <c r="P497" s="6">
        <f>NiftyData[[#This Row],[Close]]-E498</f>
        <v>129.85000000000036</v>
      </c>
      <c r="Q497" s="4">
        <f>NiftyData[[#This Row],[DayChange]]/E498</f>
        <v>1.2102881483104001E-2</v>
      </c>
      <c r="R497" s="7">
        <f>_xlfn.CEILING.MATH(ABS(NiftyData[[#This Row],[DayChange %]]), 0.01)</f>
        <v>0.02</v>
      </c>
    </row>
    <row r="498" spans="1:18" x14ac:dyDescent="0.2">
      <c r="A498" s="2">
        <v>43432</v>
      </c>
      <c r="B498" s="1">
        <v>10708.75</v>
      </c>
      <c r="C498" s="1">
        <v>10757.8</v>
      </c>
      <c r="D498" s="1">
        <v>10699.85</v>
      </c>
      <c r="E498" s="1">
        <v>10728.85</v>
      </c>
      <c r="F498" s="1">
        <v>437627174</v>
      </c>
      <c r="G498" s="1">
        <v>17737.28</v>
      </c>
      <c r="H498" s="1" t="str">
        <f>TEXT(NiftyData[[#This Row],[Date]], "yyyy")</f>
        <v>2018</v>
      </c>
      <c r="I498" s="1" t="str">
        <f>TEXT(NiftyData[[#This Row],[Date]], "mmm")</f>
        <v>Nov</v>
      </c>
      <c r="J498" s="1" t="str">
        <f>TEXT(NiftyData[[#This Row],[Date]], "ddd")</f>
        <v>Wed</v>
      </c>
      <c r="K498" s="1" t="str">
        <f>TEXT(NiftyData[[#This Row],[Date]], "mmm-yyyy")</f>
        <v>Nov-2018</v>
      </c>
      <c r="L498" s="1" t="str">
        <f>IF(NiftyData[[#This Row],[Day]]="Thu", "Expiry", "")</f>
        <v/>
      </c>
      <c r="M498" s="1">
        <f>NiftyData[[#This Row],[Close]]-NiftyData[[#This Row],[Open]]</f>
        <v>20.100000000000364</v>
      </c>
      <c r="N498" s="4">
        <f>NiftyData[[#This Row],[Intraday Change]]/NiftyData[[#This Row],[Open]]</f>
        <v>1.8769697677133526E-3</v>
      </c>
      <c r="O498" s="4">
        <f>_xlfn.CEILING.MATH(ABS(NiftyData[[#This Row],[Intraday Change %]]), 0.01)</f>
        <v>0.01</v>
      </c>
      <c r="P498" s="6">
        <f>NiftyData[[#This Row],[Close]]-E499</f>
        <v>43.25</v>
      </c>
      <c r="Q498" s="4">
        <f>NiftyData[[#This Row],[DayChange]]/E499</f>
        <v>4.0475031818522121E-3</v>
      </c>
      <c r="R498" s="7">
        <f>_xlfn.CEILING.MATH(ABS(NiftyData[[#This Row],[DayChange %]]), 0.01)</f>
        <v>0.01</v>
      </c>
    </row>
    <row r="499" spans="1:18" x14ac:dyDescent="0.2">
      <c r="A499" s="2">
        <v>43431</v>
      </c>
      <c r="B499" s="1">
        <v>10621.45</v>
      </c>
      <c r="C499" s="1">
        <v>10695.15</v>
      </c>
      <c r="D499" s="1">
        <v>10596.35</v>
      </c>
      <c r="E499" s="1">
        <v>10685.6</v>
      </c>
      <c r="F499" s="1">
        <v>382834178</v>
      </c>
      <c r="G499" s="1">
        <v>17296.28</v>
      </c>
      <c r="H499" s="1" t="str">
        <f>TEXT(NiftyData[[#This Row],[Date]], "yyyy")</f>
        <v>2018</v>
      </c>
      <c r="I499" s="1" t="str">
        <f>TEXT(NiftyData[[#This Row],[Date]], "mmm")</f>
        <v>Nov</v>
      </c>
      <c r="J499" s="1" t="str">
        <f>TEXT(NiftyData[[#This Row],[Date]], "ddd")</f>
        <v>Tue</v>
      </c>
      <c r="K499" s="1" t="str">
        <f>TEXT(NiftyData[[#This Row],[Date]], "mmm-yyyy")</f>
        <v>Nov-2018</v>
      </c>
      <c r="L499" s="1" t="str">
        <f>IF(NiftyData[[#This Row],[Day]]="Thu", "Expiry", "")</f>
        <v/>
      </c>
      <c r="M499" s="1">
        <f>NiftyData[[#This Row],[Close]]-NiftyData[[#This Row],[Open]]</f>
        <v>64.149999999999636</v>
      </c>
      <c r="N499" s="4">
        <f>NiftyData[[#This Row],[Intraday Change]]/NiftyData[[#This Row],[Open]]</f>
        <v>6.0396650174881616E-3</v>
      </c>
      <c r="O499" s="4">
        <f>_xlfn.CEILING.MATH(ABS(NiftyData[[#This Row],[Intraday Change %]]), 0.01)</f>
        <v>0.01</v>
      </c>
      <c r="P499" s="6">
        <f>NiftyData[[#This Row],[Close]]-E500</f>
        <v>57</v>
      </c>
      <c r="Q499" s="4">
        <f>NiftyData[[#This Row],[DayChange]]/E500</f>
        <v>5.3628888094386842E-3</v>
      </c>
      <c r="R499" s="7">
        <f>_xlfn.CEILING.MATH(ABS(NiftyData[[#This Row],[DayChange %]]), 0.01)</f>
        <v>0.01</v>
      </c>
    </row>
    <row r="500" spans="1:18" x14ac:dyDescent="0.2">
      <c r="A500" s="2">
        <v>43430</v>
      </c>
      <c r="B500" s="1">
        <v>10568.3</v>
      </c>
      <c r="C500" s="1">
        <v>10637.8</v>
      </c>
      <c r="D500" s="1">
        <v>10489.75</v>
      </c>
      <c r="E500" s="1">
        <v>10628.6</v>
      </c>
      <c r="F500" s="1">
        <v>332863041</v>
      </c>
      <c r="G500" s="1">
        <v>15927.25</v>
      </c>
      <c r="H500" s="1" t="str">
        <f>TEXT(NiftyData[[#This Row],[Date]], "yyyy")</f>
        <v>2018</v>
      </c>
      <c r="I500" s="1" t="str">
        <f>TEXT(NiftyData[[#This Row],[Date]], "mmm")</f>
        <v>Nov</v>
      </c>
      <c r="J500" s="1" t="str">
        <f>TEXT(NiftyData[[#This Row],[Date]], "ddd")</f>
        <v>Mon</v>
      </c>
      <c r="K500" s="1" t="str">
        <f>TEXT(NiftyData[[#This Row],[Date]], "mmm-yyyy")</f>
        <v>Nov-2018</v>
      </c>
      <c r="L500" s="1" t="str">
        <f>IF(NiftyData[[#This Row],[Day]]="Thu", "Expiry", "")</f>
        <v/>
      </c>
      <c r="M500" s="1">
        <f>NiftyData[[#This Row],[Close]]-NiftyData[[#This Row],[Open]]</f>
        <v>60.300000000001091</v>
      </c>
      <c r="N500" s="4">
        <f>NiftyData[[#This Row],[Intraday Change]]/NiftyData[[#This Row],[Open]]</f>
        <v>5.7057426454586923E-3</v>
      </c>
      <c r="O500" s="4">
        <f>_xlfn.CEILING.MATH(ABS(NiftyData[[#This Row],[Intraday Change %]]), 0.01)</f>
        <v>0.01</v>
      </c>
      <c r="P500" s="6">
        <f>NiftyData[[#This Row],[Close]]-E501</f>
        <v>101.85000000000036</v>
      </c>
      <c r="Q500" s="4">
        <f>NiftyData[[#This Row],[DayChange]]/E501</f>
        <v>9.675350891775748E-3</v>
      </c>
      <c r="R500" s="7">
        <f>_xlfn.CEILING.MATH(ABS(NiftyData[[#This Row],[DayChange %]]), 0.01)</f>
        <v>0.01</v>
      </c>
    </row>
    <row r="501" spans="1:18" x14ac:dyDescent="0.2">
      <c r="A501" s="2">
        <v>43426</v>
      </c>
      <c r="B501" s="1">
        <v>10612.65</v>
      </c>
      <c r="C501" s="1">
        <v>10646.25</v>
      </c>
      <c r="D501" s="1">
        <v>10512</v>
      </c>
      <c r="E501" s="1">
        <v>10526.75</v>
      </c>
      <c r="F501" s="1">
        <v>246926671</v>
      </c>
      <c r="G501" s="1">
        <v>12254.36</v>
      </c>
      <c r="H501" s="1" t="str">
        <f>TEXT(NiftyData[[#This Row],[Date]], "yyyy")</f>
        <v>2018</v>
      </c>
      <c r="I501" s="1" t="str">
        <f>TEXT(NiftyData[[#This Row],[Date]], "mmm")</f>
        <v>Nov</v>
      </c>
      <c r="J501" s="1" t="str">
        <f>TEXT(NiftyData[[#This Row],[Date]], "ddd")</f>
        <v>Thu</v>
      </c>
      <c r="K501" s="1" t="str">
        <f>TEXT(NiftyData[[#This Row],[Date]], "mmm-yyyy")</f>
        <v>Nov-2018</v>
      </c>
      <c r="L501" s="1" t="str">
        <f>IF(NiftyData[[#This Row],[Day]]="Thu", "Expiry", "")</f>
        <v>Expiry</v>
      </c>
      <c r="M501" s="1">
        <f>NiftyData[[#This Row],[Close]]-NiftyData[[#This Row],[Open]]</f>
        <v>-85.899999999999636</v>
      </c>
      <c r="N501" s="4">
        <f>NiftyData[[#This Row],[Intraday Change]]/NiftyData[[#This Row],[Open]]</f>
        <v>-8.0941140996828916E-3</v>
      </c>
      <c r="O501" s="4">
        <f>_xlfn.CEILING.MATH(ABS(NiftyData[[#This Row],[Intraday Change %]]), 0.01)</f>
        <v>0.01</v>
      </c>
      <c r="P501" s="6">
        <f>NiftyData[[#This Row],[Close]]-E502</f>
        <v>-73.299999999999272</v>
      </c>
      <c r="Q501" s="4">
        <f>NiftyData[[#This Row],[DayChange]]/E502</f>
        <v>-6.9150617214069066E-3</v>
      </c>
      <c r="R501" s="7">
        <f>_xlfn.CEILING.MATH(ABS(NiftyData[[#This Row],[DayChange %]]), 0.01)</f>
        <v>0.01</v>
      </c>
    </row>
    <row r="502" spans="1:18" x14ac:dyDescent="0.2">
      <c r="A502" s="2">
        <v>43425</v>
      </c>
      <c r="B502" s="1">
        <v>10670.95</v>
      </c>
      <c r="C502" s="1">
        <v>10671.3</v>
      </c>
      <c r="D502" s="1">
        <v>10562.35</v>
      </c>
      <c r="E502" s="1">
        <v>10600.05</v>
      </c>
      <c r="F502" s="1">
        <v>310191008</v>
      </c>
      <c r="G502" s="1">
        <v>15382.32</v>
      </c>
      <c r="H502" s="1" t="str">
        <f>TEXT(NiftyData[[#This Row],[Date]], "yyyy")</f>
        <v>2018</v>
      </c>
      <c r="I502" s="1" t="str">
        <f>TEXT(NiftyData[[#This Row],[Date]], "mmm")</f>
        <v>Nov</v>
      </c>
      <c r="J502" s="1" t="str">
        <f>TEXT(NiftyData[[#This Row],[Date]], "ddd")</f>
        <v>Wed</v>
      </c>
      <c r="K502" s="1" t="str">
        <f>TEXT(NiftyData[[#This Row],[Date]], "mmm-yyyy")</f>
        <v>Nov-2018</v>
      </c>
      <c r="L502" s="1" t="str">
        <f>IF(NiftyData[[#This Row],[Day]]="Thu", "Expiry", "")</f>
        <v/>
      </c>
      <c r="M502" s="1">
        <f>NiftyData[[#This Row],[Close]]-NiftyData[[#This Row],[Open]]</f>
        <v>-70.900000000001455</v>
      </c>
      <c r="N502" s="4">
        <f>NiftyData[[#This Row],[Intraday Change]]/NiftyData[[#This Row],[Open]]</f>
        <v>-6.6442069356525378E-3</v>
      </c>
      <c r="O502" s="4">
        <f>_xlfn.CEILING.MATH(ABS(NiftyData[[#This Row],[Intraday Change %]]), 0.01)</f>
        <v>0.01</v>
      </c>
      <c r="P502" s="6">
        <f>NiftyData[[#This Row],[Close]]-E503</f>
        <v>-56.150000000001455</v>
      </c>
      <c r="Q502" s="4">
        <f>NiftyData[[#This Row],[DayChange]]/E503</f>
        <v>-5.2692329348174253E-3</v>
      </c>
      <c r="R502" s="7">
        <f>_xlfn.CEILING.MATH(ABS(NiftyData[[#This Row],[DayChange %]]), 0.01)</f>
        <v>0.01</v>
      </c>
    </row>
    <row r="503" spans="1:18" x14ac:dyDescent="0.2">
      <c r="A503" s="2">
        <v>43424</v>
      </c>
      <c r="B503" s="1">
        <v>10740.1</v>
      </c>
      <c r="C503" s="1">
        <v>10740.85</v>
      </c>
      <c r="D503" s="1">
        <v>10640.85</v>
      </c>
      <c r="E503" s="1">
        <v>10656.2</v>
      </c>
      <c r="F503" s="1">
        <v>304322623</v>
      </c>
      <c r="G503" s="1">
        <v>13077.24</v>
      </c>
      <c r="H503" s="1" t="str">
        <f>TEXT(NiftyData[[#This Row],[Date]], "yyyy")</f>
        <v>2018</v>
      </c>
      <c r="I503" s="1" t="str">
        <f>TEXT(NiftyData[[#This Row],[Date]], "mmm")</f>
        <v>Nov</v>
      </c>
      <c r="J503" s="1" t="str">
        <f>TEXT(NiftyData[[#This Row],[Date]], "ddd")</f>
        <v>Tue</v>
      </c>
      <c r="K503" s="1" t="str">
        <f>TEXT(NiftyData[[#This Row],[Date]], "mmm-yyyy")</f>
        <v>Nov-2018</v>
      </c>
      <c r="L503" s="1" t="str">
        <f>IF(NiftyData[[#This Row],[Day]]="Thu", "Expiry", "")</f>
        <v/>
      </c>
      <c r="M503" s="1">
        <f>NiftyData[[#This Row],[Close]]-NiftyData[[#This Row],[Open]]</f>
        <v>-83.899999999999636</v>
      </c>
      <c r="N503" s="4">
        <f>NiftyData[[#This Row],[Intraday Change]]/NiftyData[[#This Row],[Open]]</f>
        <v>-7.8118453273246652E-3</v>
      </c>
      <c r="O503" s="4">
        <f>_xlfn.CEILING.MATH(ABS(NiftyData[[#This Row],[Intraday Change %]]), 0.01)</f>
        <v>0.01</v>
      </c>
      <c r="P503" s="6">
        <f>NiftyData[[#This Row],[Close]]-E504</f>
        <v>-107.19999999999891</v>
      </c>
      <c r="Q503" s="4">
        <f>NiftyData[[#This Row],[DayChange]]/E504</f>
        <v>-9.9596781686083317E-3</v>
      </c>
      <c r="R503" s="7">
        <f>_xlfn.CEILING.MATH(ABS(NiftyData[[#This Row],[DayChange %]]), 0.01)</f>
        <v>0.01</v>
      </c>
    </row>
    <row r="504" spans="1:18" x14ac:dyDescent="0.2">
      <c r="A504" s="2">
        <v>43423</v>
      </c>
      <c r="B504" s="1">
        <v>10731.25</v>
      </c>
      <c r="C504" s="1">
        <v>10774.7</v>
      </c>
      <c r="D504" s="1">
        <v>10688.8</v>
      </c>
      <c r="E504" s="1">
        <v>10763.4</v>
      </c>
      <c r="F504" s="1">
        <v>280522364</v>
      </c>
      <c r="G504" s="1">
        <v>13540.9</v>
      </c>
      <c r="H504" s="1" t="str">
        <f>TEXT(NiftyData[[#This Row],[Date]], "yyyy")</f>
        <v>2018</v>
      </c>
      <c r="I504" s="1" t="str">
        <f>TEXT(NiftyData[[#This Row],[Date]], "mmm")</f>
        <v>Nov</v>
      </c>
      <c r="J504" s="1" t="str">
        <f>TEXT(NiftyData[[#This Row],[Date]], "ddd")</f>
        <v>Mon</v>
      </c>
      <c r="K504" s="1" t="str">
        <f>TEXT(NiftyData[[#This Row],[Date]], "mmm-yyyy")</f>
        <v>Nov-2018</v>
      </c>
      <c r="L504" s="1" t="str">
        <f>IF(NiftyData[[#This Row],[Day]]="Thu", "Expiry", "")</f>
        <v/>
      </c>
      <c r="M504" s="1">
        <f>NiftyData[[#This Row],[Close]]-NiftyData[[#This Row],[Open]]</f>
        <v>32.149999999999636</v>
      </c>
      <c r="N504" s="4">
        <f>NiftyData[[#This Row],[Intraday Change]]/NiftyData[[#This Row],[Open]]</f>
        <v>2.9959231217239033E-3</v>
      </c>
      <c r="O504" s="4">
        <f>_xlfn.CEILING.MATH(ABS(NiftyData[[#This Row],[Intraday Change %]]), 0.01)</f>
        <v>0.01</v>
      </c>
      <c r="P504" s="6">
        <f>NiftyData[[#This Row],[Close]]-E505</f>
        <v>81.199999999998909</v>
      </c>
      <c r="Q504" s="4">
        <f>NiftyData[[#This Row],[DayChange]]/E505</f>
        <v>7.6014304169552058E-3</v>
      </c>
      <c r="R504" s="7">
        <f>_xlfn.CEILING.MATH(ABS(NiftyData[[#This Row],[DayChange %]]), 0.01)</f>
        <v>0.01</v>
      </c>
    </row>
    <row r="505" spans="1:18" x14ac:dyDescent="0.2">
      <c r="A505" s="2">
        <v>43420</v>
      </c>
      <c r="B505" s="1">
        <v>10644</v>
      </c>
      <c r="C505" s="1">
        <v>10695.15</v>
      </c>
      <c r="D505" s="1">
        <v>10631.15</v>
      </c>
      <c r="E505" s="1">
        <v>10682.2</v>
      </c>
      <c r="F505" s="1">
        <v>353384918</v>
      </c>
      <c r="G505" s="1">
        <v>16728.88</v>
      </c>
      <c r="H505" s="1" t="str">
        <f>TEXT(NiftyData[[#This Row],[Date]], "yyyy")</f>
        <v>2018</v>
      </c>
      <c r="I505" s="1" t="str">
        <f>TEXT(NiftyData[[#This Row],[Date]], "mmm")</f>
        <v>Nov</v>
      </c>
      <c r="J505" s="1" t="str">
        <f>TEXT(NiftyData[[#This Row],[Date]], "ddd")</f>
        <v>Fri</v>
      </c>
      <c r="K505" s="1" t="str">
        <f>TEXT(NiftyData[[#This Row],[Date]], "mmm-yyyy")</f>
        <v>Nov-2018</v>
      </c>
      <c r="L505" s="1" t="str">
        <f>IF(NiftyData[[#This Row],[Day]]="Thu", "Expiry", "")</f>
        <v/>
      </c>
      <c r="M505" s="1">
        <f>NiftyData[[#This Row],[Close]]-NiftyData[[#This Row],[Open]]</f>
        <v>38.200000000000728</v>
      </c>
      <c r="N505" s="4">
        <f>NiftyData[[#This Row],[Intraday Change]]/NiftyData[[#This Row],[Open]]</f>
        <v>3.5888763622698916E-3</v>
      </c>
      <c r="O505" s="4">
        <f>_xlfn.CEILING.MATH(ABS(NiftyData[[#This Row],[Intraday Change %]]), 0.01)</f>
        <v>0.01</v>
      </c>
      <c r="P505" s="6">
        <f>NiftyData[[#This Row],[Close]]-E506</f>
        <v>65.5</v>
      </c>
      <c r="Q505" s="4">
        <f>NiftyData[[#This Row],[DayChange]]/E506</f>
        <v>6.1695253704069997E-3</v>
      </c>
      <c r="R505" s="7">
        <f>_xlfn.CEILING.MATH(ABS(NiftyData[[#This Row],[DayChange %]]), 0.01)</f>
        <v>0.01</v>
      </c>
    </row>
    <row r="506" spans="1:18" x14ac:dyDescent="0.2">
      <c r="A506" s="2">
        <v>43419</v>
      </c>
      <c r="B506" s="1">
        <v>10580.6</v>
      </c>
      <c r="C506" s="1">
        <v>10646.5</v>
      </c>
      <c r="D506" s="1">
        <v>10557.5</v>
      </c>
      <c r="E506" s="1">
        <v>10616.7</v>
      </c>
      <c r="F506" s="1">
        <v>306011926</v>
      </c>
      <c r="G506" s="1">
        <v>14937.67</v>
      </c>
      <c r="H506" s="1" t="str">
        <f>TEXT(NiftyData[[#This Row],[Date]], "yyyy")</f>
        <v>2018</v>
      </c>
      <c r="I506" s="1" t="str">
        <f>TEXT(NiftyData[[#This Row],[Date]], "mmm")</f>
        <v>Nov</v>
      </c>
      <c r="J506" s="1" t="str">
        <f>TEXT(NiftyData[[#This Row],[Date]], "ddd")</f>
        <v>Thu</v>
      </c>
      <c r="K506" s="1" t="str">
        <f>TEXT(NiftyData[[#This Row],[Date]], "mmm-yyyy")</f>
        <v>Nov-2018</v>
      </c>
      <c r="L506" s="1" t="str">
        <f>IF(NiftyData[[#This Row],[Day]]="Thu", "Expiry", "")</f>
        <v>Expiry</v>
      </c>
      <c r="M506" s="1">
        <f>NiftyData[[#This Row],[Close]]-NiftyData[[#This Row],[Open]]</f>
        <v>36.100000000000364</v>
      </c>
      <c r="N506" s="4">
        <f>NiftyData[[#This Row],[Intraday Change]]/NiftyData[[#This Row],[Open]]</f>
        <v>3.4119048069107955E-3</v>
      </c>
      <c r="O506" s="4">
        <f>_xlfn.CEILING.MATH(ABS(NiftyData[[#This Row],[Intraday Change %]]), 0.01)</f>
        <v>0.01</v>
      </c>
      <c r="P506" s="6">
        <f>NiftyData[[#This Row],[Close]]-E507</f>
        <v>40.400000000001455</v>
      </c>
      <c r="Q506" s="4">
        <f>NiftyData[[#This Row],[DayChange]]/E507</f>
        <v>3.819861388198279E-3</v>
      </c>
      <c r="R506" s="7">
        <f>_xlfn.CEILING.MATH(ABS(NiftyData[[#This Row],[DayChange %]]), 0.01)</f>
        <v>0.01</v>
      </c>
    </row>
    <row r="507" spans="1:18" x14ac:dyDescent="0.2">
      <c r="A507" s="2">
        <v>43418</v>
      </c>
      <c r="B507" s="1">
        <v>10634.9</v>
      </c>
      <c r="C507" s="1">
        <v>10651.6</v>
      </c>
      <c r="D507" s="1">
        <v>10532.7</v>
      </c>
      <c r="E507" s="1">
        <v>10576.3</v>
      </c>
      <c r="F507" s="1">
        <v>396373781</v>
      </c>
      <c r="G507" s="1">
        <v>19374.89</v>
      </c>
      <c r="H507" s="1" t="str">
        <f>TEXT(NiftyData[[#This Row],[Date]], "yyyy")</f>
        <v>2018</v>
      </c>
      <c r="I507" s="1" t="str">
        <f>TEXT(NiftyData[[#This Row],[Date]], "mmm")</f>
        <v>Nov</v>
      </c>
      <c r="J507" s="1" t="str">
        <f>TEXT(NiftyData[[#This Row],[Date]], "ddd")</f>
        <v>Wed</v>
      </c>
      <c r="K507" s="1" t="str">
        <f>TEXT(NiftyData[[#This Row],[Date]], "mmm-yyyy")</f>
        <v>Nov-2018</v>
      </c>
      <c r="L507" s="1" t="str">
        <f>IF(NiftyData[[#This Row],[Day]]="Thu", "Expiry", "")</f>
        <v/>
      </c>
      <c r="M507" s="1">
        <f>NiftyData[[#This Row],[Close]]-NiftyData[[#This Row],[Open]]</f>
        <v>-58.600000000000364</v>
      </c>
      <c r="N507" s="4">
        <f>NiftyData[[#This Row],[Intraday Change]]/NiftyData[[#This Row],[Open]]</f>
        <v>-5.5101599450864949E-3</v>
      </c>
      <c r="O507" s="4">
        <f>_xlfn.CEILING.MATH(ABS(NiftyData[[#This Row],[Intraday Change %]]), 0.01)</f>
        <v>0.01</v>
      </c>
      <c r="P507" s="6">
        <f>NiftyData[[#This Row],[Close]]-E508</f>
        <v>-6.2000000000007276</v>
      </c>
      <c r="Q507" s="4">
        <f>NiftyData[[#This Row],[DayChange]]/E508</f>
        <v>-5.8587290337828752E-4</v>
      </c>
      <c r="R507" s="7">
        <f>_xlfn.CEILING.MATH(ABS(NiftyData[[#This Row],[DayChange %]]), 0.01)</f>
        <v>0.01</v>
      </c>
    </row>
    <row r="508" spans="1:18" x14ac:dyDescent="0.2">
      <c r="A508" s="2">
        <v>43417</v>
      </c>
      <c r="B508" s="1">
        <v>10451.9</v>
      </c>
      <c r="C508" s="1">
        <v>10596.25</v>
      </c>
      <c r="D508" s="1">
        <v>10440.549999999999</v>
      </c>
      <c r="E508" s="1">
        <v>10582.5</v>
      </c>
      <c r="F508" s="1">
        <v>262541595</v>
      </c>
      <c r="G508" s="1">
        <v>13078.98</v>
      </c>
      <c r="H508" s="1" t="str">
        <f>TEXT(NiftyData[[#This Row],[Date]], "yyyy")</f>
        <v>2018</v>
      </c>
      <c r="I508" s="1" t="str">
        <f>TEXT(NiftyData[[#This Row],[Date]], "mmm")</f>
        <v>Nov</v>
      </c>
      <c r="J508" s="1" t="str">
        <f>TEXT(NiftyData[[#This Row],[Date]], "ddd")</f>
        <v>Tue</v>
      </c>
      <c r="K508" s="1" t="str">
        <f>TEXT(NiftyData[[#This Row],[Date]], "mmm-yyyy")</f>
        <v>Nov-2018</v>
      </c>
      <c r="L508" s="1" t="str">
        <f>IF(NiftyData[[#This Row],[Day]]="Thu", "Expiry", "")</f>
        <v/>
      </c>
      <c r="M508" s="1">
        <f>NiftyData[[#This Row],[Close]]-NiftyData[[#This Row],[Open]]</f>
        <v>130.60000000000036</v>
      </c>
      <c r="N508" s="4">
        <f>NiftyData[[#This Row],[Intraday Change]]/NiftyData[[#This Row],[Open]]</f>
        <v>1.2495335776270378E-2</v>
      </c>
      <c r="O508" s="4">
        <f>_xlfn.CEILING.MATH(ABS(NiftyData[[#This Row],[Intraday Change %]]), 0.01)</f>
        <v>0.02</v>
      </c>
      <c r="P508" s="6">
        <f>NiftyData[[#This Row],[Close]]-E509</f>
        <v>100.29999999999927</v>
      </c>
      <c r="Q508" s="4">
        <f>NiftyData[[#This Row],[DayChange]]/E509</f>
        <v>9.5686020110281496E-3</v>
      </c>
      <c r="R508" s="7">
        <f>_xlfn.CEILING.MATH(ABS(NiftyData[[#This Row],[DayChange %]]), 0.01)</f>
        <v>0.01</v>
      </c>
    </row>
    <row r="509" spans="1:18" x14ac:dyDescent="0.2">
      <c r="A509" s="2">
        <v>43416</v>
      </c>
      <c r="B509" s="1">
        <v>10607.8</v>
      </c>
      <c r="C509" s="1">
        <v>10645.5</v>
      </c>
      <c r="D509" s="1">
        <v>10464.049999999999</v>
      </c>
      <c r="E509" s="1">
        <v>10482.200000000001</v>
      </c>
      <c r="F509" s="1">
        <v>267710127</v>
      </c>
      <c r="G509" s="1">
        <v>13445.33</v>
      </c>
      <c r="H509" s="1" t="str">
        <f>TEXT(NiftyData[[#This Row],[Date]], "yyyy")</f>
        <v>2018</v>
      </c>
      <c r="I509" s="1" t="str">
        <f>TEXT(NiftyData[[#This Row],[Date]], "mmm")</f>
        <v>Nov</v>
      </c>
      <c r="J509" s="1" t="str">
        <f>TEXT(NiftyData[[#This Row],[Date]], "ddd")</f>
        <v>Mon</v>
      </c>
      <c r="K509" s="1" t="str">
        <f>TEXT(NiftyData[[#This Row],[Date]], "mmm-yyyy")</f>
        <v>Nov-2018</v>
      </c>
      <c r="L509" s="1" t="str">
        <f>IF(NiftyData[[#This Row],[Day]]="Thu", "Expiry", "")</f>
        <v/>
      </c>
      <c r="M509" s="1">
        <f>NiftyData[[#This Row],[Close]]-NiftyData[[#This Row],[Open]]</f>
        <v>-125.59999999999854</v>
      </c>
      <c r="N509" s="4">
        <f>NiftyData[[#This Row],[Intraday Change]]/NiftyData[[#This Row],[Open]]</f>
        <v>-1.1840343897886324E-2</v>
      </c>
      <c r="O509" s="4">
        <f>_xlfn.CEILING.MATH(ABS(NiftyData[[#This Row],[Intraday Change %]]), 0.01)</f>
        <v>0.02</v>
      </c>
      <c r="P509" s="6">
        <f>NiftyData[[#This Row],[Close]]-E510</f>
        <v>-103</v>
      </c>
      <c r="Q509" s="4">
        <f>NiftyData[[#This Row],[DayChange]]/E510</f>
        <v>-9.730567207043796E-3</v>
      </c>
      <c r="R509" s="7">
        <f>_xlfn.CEILING.MATH(ABS(NiftyData[[#This Row],[DayChange %]]), 0.01)</f>
        <v>0.01</v>
      </c>
    </row>
    <row r="510" spans="1:18" x14ac:dyDescent="0.2">
      <c r="A510" s="2">
        <v>43413</v>
      </c>
      <c r="B510" s="1">
        <v>10614.7</v>
      </c>
      <c r="C510" s="1">
        <v>10619.55</v>
      </c>
      <c r="D510" s="1">
        <v>10544.85</v>
      </c>
      <c r="E510" s="1">
        <v>10585.2</v>
      </c>
      <c r="F510" s="1">
        <v>305817331</v>
      </c>
      <c r="G510" s="1">
        <v>15294.83</v>
      </c>
      <c r="H510" s="1" t="str">
        <f>TEXT(NiftyData[[#This Row],[Date]], "yyyy")</f>
        <v>2018</v>
      </c>
      <c r="I510" s="1" t="str">
        <f>TEXT(NiftyData[[#This Row],[Date]], "mmm")</f>
        <v>Nov</v>
      </c>
      <c r="J510" s="1" t="str">
        <f>TEXT(NiftyData[[#This Row],[Date]], "ddd")</f>
        <v>Fri</v>
      </c>
      <c r="K510" s="1" t="str">
        <f>TEXT(NiftyData[[#This Row],[Date]], "mmm-yyyy")</f>
        <v>Nov-2018</v>
      </c>
      <c r="L510" s="1" t="str">
        <f>IF(NiftyData[[#This Row],[Day]]="Thu", "Expiry", "")</f>
        <v/>
      </c>
      <c r="M510" s="1">
        <f>NiftyData[[#This Row],[Close]]-NiftyData[[#This Row],[Open]]</f>
        <v>-29.5</v>
      </c>
      <c r="N510" s="4">
        <f>NiftyData[[#This Row],[Intraday Change]]/NiftyData[[#This Row],[Open]]</f>
        <v>-2.7791647432334403E-3</v>
      </c>
      <c r="O510" s="4">
        <f>_xlfn.CEILING.MATH(ABS(NiftyData[[#This Row],[Intraday Change %]]), 0.01)</f>
        <v>0.01</v>
      </c>
      <c r="P510" s="6">
        <f>NiftyData[[#This Row],[Close]]-E511</f>
        <v>-13.199999999998909</v>
      </c>
      <c r="Q510" s="4">
        <f>NiftyData[[#This Row],[DayChange]]/E511</f>
        <v>-1.2454710144926507E-3</v>
      </c>
      <c r="R510" s="7">
        <f>_xlfn.CEILING.MATH(ABS(NiftyData[[#This Row],[DayChange %]]), 0.01)</f>
        <v>0.01</v>
      </c>
    </row>
    <row r="511" spans="1:18" x14ac:dyDescent="0.2">
      <c r="A511" s="2">
        <v>43411</v>
      </c>
      <c r="B511" s="1">
        <v>10614.45</v>
      </c>
      <c r="C511" s="1">
        <v>10616.45</v>
      </c>
      <c r="D511" s="1">
        <v>10582.3</v>
      </c>
      <c r="E511" s="1">
        <v>10598.4</v>
      </c>
      <c r="F511" s="1">
        <v>32194181</v>
      </c>
      <c r="G511" s="1">
        <v>1534.08</v>
      </c>
      <c r="H511" s="1" t="str">
        <f>TEXT(NiftyData[[#This Row],[Date]], "yyyy")</f>
        <v>2018</v>
      </c>
      <c r="I511" s="1" t="str">
        <f>TEXT(NiftyData[[#This Row],[Date]], "mmm")</f>
        <v>Nov</v>
      </c>
      <c r="J511" s="1" t="str">
        <f>TEXT(NiftyData[[#This Row],[Date]], "ddd")</f>
        <v>Wed</v>
      </c>
      <c r="K511" s="1" t="str">
        <f>TEXT(NiftyData[[#This Row],[Date]], "mmm-yyyy")</f>
        <v>Nov-2018</v>
      </c>
      <c r="L511" s="1" t="str">
        <f>IF(NiftyData[[#This Row],[Day]]="Thu", "Expiry", "")</f>
        <v/>
      </c>
      <c r="M511" s="1">
        <f>NiftyData[[#This Row],[Close]]-NiftyData[[#This Row],[Open]]</f>
        <v>-16.050000000001091</v>
      </c>
      <c r="N511" s="4">
        <f>NiftyData[[#This Row],[Intraday Change]]/NiftyData[[#This Row],[Open]]</f>
        <v>-1.5120896513715822E-3</v>
      </c>
      <c r="O511" s="4">
        <f>_xlfn.CEILING.MATH(ABS(NiftyData[[#This Row],[Intraday Change %]]), 0.01)</f>
        <v>0.01</v>
      </c>
      <c r="P511" s="6">
        <f>NiftyData[[#This Row],[Close]]-E512</f>
        <v>68.399999999999636</v>
      </c>
      <c r="Q511" s="4">
        <f>NiftyData[[#This Row],[DayChange]]/E512</f>
        <v>6.495726495726461E-3</v>
      </c>
      <c r="R511" s="7">
        <f>_xlfn.CEILING.MATH(ABS(NiftyData[[#This Row],[DayChange %]]), 0.01)</f>
        <v>0.01</v>
      </c>
    </row>
    <row r="512" spans="1:18" x14ac:dyDescent="0.2">
      <c r="A512" s="2">
        <v>43410</v>
      </c>
      <c r="B512" s="1">
        <v>10552</v>
      </c>
      <c r="C512" s="1">
        <v>10600.25</v>
      </c>
      <c r="D512" s="1">
        <v>10491.45</v>
      </c>
      <c r="E512" s="1">
        <v>10530</v>
      </c>
      <c r="F512" s="1">
        <v>309878810</v>
      </c>
      <c r="G512" s="1">
        <v>14006.19</v>
      </c>
      <c r="H512" s="1" t="str">
        <f>TEXT(NiftyData[[#This Row],[Date]], "yyyy")</f>
        <v>2018</v>
      </c>
      <c r="I512" s="1" t="str">
        <f>TEXT(NiftyData[[#This Row],[Date]], "mmm")</f>
        <v>Nov</v>
      </c>
      <c r="J512" s="1" t="str">
        <f>TEXT(NiftyData[[#This Row],[Date]], "ddd")</f>
        <v>Tue</v>
      </c>
      <c r="K512" s="1" t="str">
        <f>TEXT(NiftyData[[#This Row],[Date]], "mmm-yyyy")</f>
        <v>Nov-2018</v>
      </c>
      <c r="L512" s="1" t="str">
        <f>IF(NiftyData[[#This Row],[Day]]="Thu", "Expiry", "")</f>
        <v/>
      </c>
      <c r="M512" s="1">
        <f>NiftyData[[#This Row],[Close]]-NiftyData[[#This Row],[Open]]</f>
        <v>-22</v>
      </c>
      <c r="N512" s="4">
        <f>NiftyData[[#This Row],[Intraday Change]]/NiftyData[[#This Row],[Open]]</f>
        <v>-2.084912812736922E-3</v>
      </c>
      <c r="O512" s="4">
        <f>_xlfn.CEILING.MATH(ABS(NiftyData[[#This Row],[Intraday Change %]]), 0.01)</f>
        <v>0.01</v>
      </c>
      <c r="P512" s="6">
        <f>NiftyData[[#This Row],[Close]]-E513</f>
        <v>6</v>
      </c>
      <c r="Q512" s="4">
        <f>NiftyData[[#This Row],[DayChange]]/E513</f>
        <v>5.7012542759407071E-4</v>
      </c>
      <c r="R512" s="7">
        <f>_xlfn.CEILING.MATH(ABS(NiftyData[[#This Row],[DayChange %]]), 0.01)</f>
        <v>0.01</v>
      </c>
    </row>
    <row r="513" spans="1:18" x14ac:dyDescent="0.2">
      <c r="A513" s="2">
        <v>43409</v>
      </c>
      <c r="B513" s="1">
        <v>10558.75</v>
      </c>
      <c r="C513" s="1">
        <v>10558.8</v>
      </c>
      <c r="D513" s="1">
        <v>10477</v>
      </c>
      <c r="E513" s="1">
        <v>10524</v>
      </c>
      <c r="F513" s="1">
        <v>311176379</v>
      </c>
      <c r="G513" s="1">
        <v>14761.17</v>
      </c>
      <c r="H513" s="1" t="str">
        <f>TEXT(NiftyData[[#This Row],[Date]], "yyyy")</f>
        <v>2018</v>
      </c>
      <c r="I513" s="1" t="str">
        <f>TEXT(NiftyData[[#This Row],[Date]], "mmm")</f>
        <v>Nov</v>
      </c>
      <c r="J513" s="1" t="str">
        <f>TEXT(NiftyData[[#This Row],[Date]], "ddd")</f>
        <v>Mon</v>
      </c>
      <c r="K513" s="1" t="str">
        <f>TEXT(NiftyData[[#This Row],[Date]], "mmm-yyyy")</f>
        <v>Nov-2018</v>
      </c>
      <c r="L513" s="1" t="str">
        <f>IF(NiftyData[[#This Row],[Day]]="Thu", "Expiry", "")</f>
        <v/>
      </c>
      <c r="M513" s="1">
        <f>NiftyData[[#This Row],[Close]]-NiftyData[[#This Row],[Open]]</f>
        <v>-34.75</v>
      </c>
      <c r="N513" s="4">
        <f>NiftyData[[#This Row],[Intraday Change]]/NiftyData[[#This Row],[Open]]</f>
        <v>-3.2911092695631586E-3</v>
      </c>
      <c r="O513" s="4">
        <f>_xlfn.CEILING.MATH(ABS(NiftyData[[#This Row],[Intraday Change %]]), 0.01)</f>
        <v>0.01</v>
      </c>
      <c r="P513" s="6">
        <f>NiftyData[[#This Row],[Close]]-E514</f>
        <v>-29</v>
      </c>
      <c r="Q513" s="4">
        <f>NiftyData[[#This Row],[DayChange]]/E514</f>
        <v>-2.7480337344830854E-3</v>
      </c>
      <c r="R513" s="7">
        <f>_xlfn.CEILING.MATH(ABS(NiftyData[[#This Row],[DayChange %]]), 0.01)</f>
        <v>0.01</v>
      </c>
    </row>
    <row r="514" spans="1:18" x14ac:dyDescent="0.2">
      <c r="A514" s="2">
        <v>43406</v>
      </c>
      <c r="B514" s="1">
        <v>10462.299999999999</v>
      </c>
      <c r="C514" s="1">
        <v>10606.95</v>
      </c>
      <c r="D514" s="1">
        <v>10457.700000000001</v>
      </c>
      <c r="E514" s="1">
        <v>10553</v>
      </c>
      <c r="F514" s="1">
        <v>434175607</v>
      </c>
      <c r="G514" s="1">
        <v>21758.799999999999</v>
      </c>
      <c r="H514" s="1" t="str">
        <f>TEXT(NiftyData[[#This Row],[Date]], "yyyy")</f>
        <v>2018</v>
      </c>
      <c r="I514" s="1" t="str">
        <f>TEXT(NiftyData[[#This Row],[Date]], "mmm")</f>
        <v>Nov</v>
      </c>
      <c r="J514" s="1" t="str">
        <f>TEXT(NiftyData[[#This Row],[Date]], "ddd")</f>
        <v>Fri</v>
      </c>
      <c r="K514" s="1" t="str">
        <f>TEXT(NiftyData[[#This Row],[Date]], "mmm-yyyy")</f>
        <v>Nov-2018</v>
      </c>
      <c r="L514" s="1" t="str">
        <f>IF(NiftyData[[#This Row],[Day]]="Thu", "Expiry", "")</f>
        <v/>
      </c>
      <c r="M514" s="1">
        <f>NiftyData[[#This Row],[Close]]-NiftyData[[#This Row],[Open]]</f>
        <v>90.700000000000728</v>
      </c>
      <c r="N514" s="4">
        <f>NiftyData[[#This Row],[Intraday Change]]/NiftyData[[#This Row],[Open]]</f>
        <v>8.6692218728196217E-3</v>
      </c>
      <c r="O514" s="4">
        <f>_xlfn.CEILING.MATH(ABS(NiftyData[[#This Row],[Intraday Change %]]), 0.01)</f>
        <v>0.01</v>
      </c>
      <c r="P514" s="6">
        <f>NiftyData[[#This Row],[Close]]-E515</f>
        <v>172.54999999999927</v>
      </c>
      <c r="Q514" s="4">
        <f>NiftyData[[#This Row],[DayChange]]/E515</f>
        <v>1.6622593432847253E-2</v>
      </c>
      <c r="R514" s="7">
        <f>_xlfn.CEILING.MATH(ABS(NiftyData[[#This Row],[DayChange %]]), 0.01)</f>
        <v>0.02</v>
      </c>
    </row>
    <row r="515" spans="1:18" x14ac:dyDescent="0.2">
      <c r="A515" s="2">
        <v>43405</v>
      </c>
      <c r="B515" s="1">
        <v>10441.700000000001</v>
      </c>
      <c r="C515" s="1">
        <v>10441.9</v>
      </c>
      <c r="D515" s="1">
        <v>10341.9</v>
      </c>
      <c r="E515" s="1">
        <v>10380.450000000001</v>
      </c>
      <c r="F515" s="1">
        <v>359340403</v>
      </c>
      <c r="G515" s="1">
        <v>18111.88</v>
      </c>
      <c r="H515" s="1" t="str">
        <f>TEXT(NiftyData[[#This Row],[Date]], "yyyy")</f>
        <v>2018</v>
      </c>
      <c r="I515" s="1" t="str">
        <f>TEXT(NiftyData[[#This Row],[Date]], "mmm")</f>
        <v>Nov</v>
      </c>
      <c r="J515" s="1" t="str">
        <f>TEXT(NiftyData[[#This Row],[Date]], "ddd")</f>
        <v>Thu</v>
      </c>
      <c r="K515" s="1" t="str">
        <f>TEXT(NiftyData[[#This Row],[Date]], "mmm-yyyy")</f>
        <v>Nov-2018</v>
      </c>
      <c r="L515" s="1" t="str">
        <f>IF(NiftyData[[#This Row],[Day]]="Thu", "Expiry", "")</f>
        <v>Expiry</v>
      </c>
      <c r="M515" s="1">
        <f>NiftyData[[#This Row],[Close]]-NiftyData[[#This Row],[Open]]</f>
        <v>-61.25</v>
      </c>
      <c r="N515" s="4">
        <f>NiftyData[[#This Row],[Intraday Change]]/NiftyData[[#This Row],[Open]]</f>
        <v>-5.8659030617619736E-3</v>
      </c>
      <c r="O515" s="4">
        <f>_xlfn.CEILING.MATH(ABS(NiftyData[[#This Row],[Intraday Change %]]), 0.01)</f>
        <v>0.01</v>
      </c>
      <c r="P515" s="6">
        <f>NiftyData[[#This Row],[Close]]-E516</f>
        <v>-6.1499999999996362</v>
      </c>
      <c r="Q515" s="4">
        <f>NiftyData[[#This Row],[DayChange]]/E516</f>
        <v>-5.921090636011434E-4</v>
      </c>
      <c r="R515" s="7">
        <f>_xlfn.CEILING.MATH(ABS(NiftyData[[#This Row],[DayChange %]]), 0.01)</f>
        <v>0.01</v>
      </c>
    </row>
    <row r="516" spans="1:18" x14ac:dyDescent="0.2">
      <c r="A516" s="2">
        <v>43404</v>
      </c>
      <c r="B516" s="1">
        <v>10209.549999999999</v>
      </c>
      <c r="C516" s="1">
        <v>10396</v>
      </c>
      <c r="D516" s="1">
        <v>10105.1</v>
      </c>
      <c r="E516" s="1">
        <v>10386.6</v>
      </c>
      <c r="F516" s="1">
        <v>386618948</v>
      </c>
      <c r="G516" s="1">
        <v>21513.85</v>
      </c>
      <c r="H516" s="1" t="str">
        <f>TEXT(NiftyData[[#This Row],[Date]], "yyyy")</f>
        <v>2018</v>
      </c>
      <c r="I516" s="1" t="str">
        <f>TEXT(NiftyData[[#This Row],[Date]], "mmm")</f>
        <v>Oct</v>
      </c>
      <c r="J516" s="1" t="str">
        <f>TEXT(NiftyData[[#This Row],[Date]], "ddd")</f>
        <v>Wed</v>
      </c>
      <c r="K516" s="1" t="str">
        <f>TEXT(NiftyData[[#This Row],[Date]], "mmm-yyyy")</f>
        <v>Oct-2018</v>
      </c>
      <c r="L516" s="1" t="str">
        <f>IF(NiftyData[[#This Row],[Day]]="Thu", "Expiry", "")</f>
        <v/>
      </c>
      <c r="M516" s="1">
        <f>NiftyData[[#This Row],[Close]]-NiftyData[[#This Row],[Open]]</f>
        <v>177.05000000000109</v>
      </c>
      <c r="N516" s="4">
        <f>NiftyData[[#This Row],[Intraday Change]]/NiftyData[[#This Row],[Open]]</f>
        <v>1.734160663300548E-2</v>
      </c>
      <c r="O516" s="4">
        <f>_xlfn.CEILING.MATH(ABS(NiftyData[[#This Row],[Intraday Change %]]), 0.01)</f>
        <v>0.02</v>
      </c>
      <c r="P516" s="6">
        <f>NiftyData[[#This Row],[Close]]-E517</f>
        <v>188.20000000000073</v>
      </c>
      <c r="Q516" s="4">
        <f>NiftyData[[#This Row],[DayChange]]/E517</f>
        <v>1.8453875117665587E-2</v>
      </c>
      <c r="R516" s="7">
        <f>_xlfn.CEILING.MATH(ABS(NiftyData[[#This Row],[DayChange %]]), 0.01)</f>
        <v>0.02</v>
      </c>
    </row>
    <row r="517" spans="1:18" x14ac:dyDescent="0.2">
      <c r="A517" s="2">
        <v>43403</v>
      </c>
      <c r="B517" s="1">
        <v>10239.4</v>
      </c>
      <c r="C517" s="1">
        <v>10285.1</v>
      </c>
      <c r="D517" s="1">
        <v>10175.35</v>
      </c>
      <c r="E517" s="1">
        <v>10198.4</v>
      </c>
      <c r="F517" s="1">
        <v>298753965</v>
      </c>
      <c r="G517" s="1">
        <v>14789.51</v>
      </c>
      <c r="H517" s="1" t="str">
        <f>TEXT(NiftyData[[#This Row],[Date]], "yyyy")</f>
        <v>2018</v>
      </c>
      <c r="I517" s="1" t="str">
        <f>TEXT(NiftyData[[#This Row],[Date]], "mmm")</f>
        <v>Oct</v>
      </c>
      <c r="J517" s="1" t="str">
        <f>TEXT(NiftyData[[#This Row],[Date]], "ddd")</f>
        <v>Tue</v>
      </c>
      <c r="K517" s="1" t="str">
        <f>TEXT(NiftyData[[#This Row],[Date]], "mmm-yyyy")</f>
        <v>Oct-2018</v>
      </c>
      <c r="L517" s="1" t="str">
        <f>IF(NiftyData[[#This Row],[Day]]="Thu", "Expiry", "")</f>
        <v/>
      </c>
      <c r="M517" s="1">
        <f>NiftyData[[#This Row],[Close]]-NiftyData[[#This Row],[Open]]</f>
        <v>-41</v>
      </c>
      <c r="N517" s="4">
        <f>NiftyData[[#This Row],[Intraday Change]]/NiftyData[[#This Row],[Open]]</f>
        <v>-4.0041408676289624E-3</v>
      </c>
      <c r="O517" s="4">
        <f>_xlfn.CEILING.MATH(ABS(NiftyData[[#This Row],[Intraday Change %]]), 0.01)</f>
        <v>0.01</v>
      </c>
      <c r="P517" s="6">
        <f>NiftyData[[#This Row],[Close]]-E518</f>
        <v>-52.450000000000728</v>
      </c>
      <c r="Q517" s="4">
        <f>NiftyData[[#This Row],[DayChange]]/E518</f>
        <v>-5.1166488632650685E-3</v>
      </c>
      <c r="R517" s="7">
        <f>_xlfn.CEILING.MATH(ABS(NiftyData[[#This Row],[DayChange %]]), 0.01)</f>
        <v>0.01</v>
      </c>
    </row>
    <row r="518" spans="1:18" x14ac:dyDescent="0.2">
      <c r="A518" s="2">
        <v>43402</v>
      </c>
      <c r="B518" s="1">
        <v>10078.1</v>
      </c>
      <c r="C518" s="1">
        <v>10275.299999999999</v>
      </c>
      <c r="D518" s="1">
        <v>10020.35</v>
      </c>
      <c r="E518" s="1">
        <v>10250.85</v>
      </c>
      <c r="F518" s="1">
        <v>375749433</v>
      </c>
      <c r="G518" s="1">
        <v>17514.849999999999</v>
      </c>
      <c r="H518" s="1" t="str">
        <f>TEXT(NiftyData[[#This Row],[Date]], "yyyy")</f>
        <v>2018</v>
      </c>
      <c r="I518" s="1" t="str">
        <f>TEXT(NiftyData[[#This Row],[Date]], "mmm")</f>
        <v>Oct</v>
      </c>
      <c r="J518" s="1" t="str">
        <f>TEXT(NiftyData[[#This Row],[Date]], "ddd")</f>
        <v>Mon</v>
      </c>
      <c r="K518" s="1" t="str">
        <f>TEXT(NiftyData[[#This Row],[Date]], "mmm-yyyy")</f>
        <v>Oct-2018</v>
      </c>
      <c r="L518" s="1" t="str">
        <f>IF(NiftyData[[#This Row],[Day]]="Thu", "Expiry", "")</f>
        <v/>
      </c>
      <c r="M518" s="1">
        <f>NiftyData[[#This Row],[Close]]-NiftyData[[#This Row],[Open]]</f>
        <v>172.75</v>
      </c>
      <c r="N518" s="4">
        <f>NiftyData[[#This Row],[Intraday Change]]/NiftyData[[#This Row],[Open]]</f>
        <v>1.7141127791944908E-2</v>
      </c>
      <c r="O518" s="4">
        <f>_xlfn.CEILING.MATH(ABS(NiftyData[[#This Row],[Intraday Change %]]), 0.01)</f>
        <v>0.02</v>
      </c>
      <c r="P518" s="6">
        <f>NiftyData[[#This Row],[Close]]-E519</f>
        <v>220.85000000000036</v>
      </c>
      <c r="Q518" s="4">
        <f>NiftyData[[#This Row],[DayChange]]/E519</f>
        <v>2.201894317048857E-2</v>
      </c>
      <c r="R518" s="7">
        <f>_xlfn.CEILING.MATH(ABS(NiftyData[[#This Row],[DayChange %]]), 0.01)</f>
        <v>0.03</v>
      </c>
    </row>
    <row r="519" spans="1:18" x14ac:dyDescent="0.2">
      <c r="A519" s="2">
        <v>43399</v>
      </c>
      <c r="B519" s="1">
        <v>10122.35</v>
      </c>
      <c r="C519" s="1">
        <v>10128.85</v>
      </c>
      <c r="D519" s="1">
        <v>10004.549999999999</v>
      </c>
      <c r="E519" s="1">
        <v>10030</v>
      </c>
      <c r="F519" s="1">
        <v>375563273</v>
      </c>
      <c r="G519" s="1">
        <v>16120.14</v>
      </c>
      <c r="H519" s="1" t="str">
        <f>TEXT(NiftyData[[#This Row],[Date]], "yyyy")</f>
        <v>2018</v>
      </c>
      <c r="I519" s="1" t="str">
        <f>TEXT(NiftyData[[#This Row],[Date]], "mmm")</f>
        <v>Oct</v>
      </c>
      <c r="J519" s="1" t="str">
        <f>TEXT(NiftyData[[#This Row],[Date]], "ddd")</f>
        <v>Fri</v>
      </c>
      <c r="K519" s="1" t="str">
        <f>TEXT(NiftyData[[#This Row],[Date]], "mmm-yyyy")</f>
        <v>Oct-2018</v>
      </c>
      <c r="L519" s="1" t="str">
        <f>IF(NiftyData[[#This Row],[Day]]="Thu", "Expiry", "")</f>
        <v/>
      </c>
      <c r="M519" s="1">
        <f>NiftyData[[#This Row],[Close]]-NiftyData[[#This Row],[Open]]</f>
        <v>-92.350000000000364</v>
      </c>
      <c r="N519" s="4">
        <f>NiftyData[[#This Row],[Intraday Change]]/NiftyData[[#This Row],[Open]]</f>
        <v>-9.1233755007483798E-3</v>
      </c>
      <c r="O519" s="4">
        <f>_xlfn.CEILING.MATH(ABS(NiftyData[[#This Row],[Intraday Change %]]), 0.01)</f>
        <v>0.01</v>
      </c>
      <c r="P519" s="6">
        <f>NiftyData[[#This Row],[Close]]-E520</f>
        <v>-94.899999999999636</v>
      </c>
      <c r="Q519" s="4">
        <f>NiftyData[[#This Row],[DayChange]]/E520</f>
        <v>-9.3729320783414796E-3</v>
      </c>
      <c r="R519" s="7">
        <f>_xlfn.CEILING.MATH(ABS(NiftyData[[#This Row],[DayChange %]]), 0.01)</f>
        <v>0.01</v>
      </c>
    </row>
    <row r="520" spans="1:18" x14ac:dyDescent="0.2">
      <c r="A520" s="2">
        <v>43398</v>
      </c>
      <c r="B520" s="1">
        <v>10135.049999999999</v>
      </c>
      <c r="C520" s="1">
        <v>10166.6</v>
      </c>
      <c r="D520" s="1">
        <v>10079.299999999999</v>
      </c>
      <c r="E520" s="1">
        <v>10124.9</v>
      </c>
      <c r="F520" s="1">
        <v>522421914</v>
      </c>
      <c r="G520" s="1">
        <v>23503.759999999998</v>
      </c>
      <c r="H520" s="1" t="str">
        <f>TEXT(NiftyData[[#This Row],[Date]], "yyyy")</f>
        <v>2018</v>
      </c>
      <c r="I520" s="1" t="str">
        <f>TEXT(NiftyData[[#This Row],[Date]], "mmm")</f>
        <v>Oct</v>
      </c>
      <c r="J520" s="1" t="str">
        <f>TEXT(NiftyData[[#This Row],[Date]], "ddd")</f>
        <v>Thu</v>
      </c>
      <c r="K520" s="1" t="str">
        <f>TEXT(NiftyData[[#This Row],[Date]], "mmm-yyyy")</f>
        <v>Oct-2018</v>
      </c>
      <c r="L520" s="1" t="str">
        <f>IF(NiftyData[[#This Row],[Day]]="Thu", "Expiry", "")</f>
        <v>Expiry</v>
      </c>
      <c r="M520" s="1">
        <f>NiftyData[[#This Row],[Close]]-NiftyData[[#This Row],[Open]]</f>
        <v>-10.149999999999636</v>
      </c>
      <c r="N520" s="4">
        <f>NiftyData[[#This Row],[Intraday Change]]/NiftyData[[#This Row],[Open]]</f>
        <v>-1.0014750790572949E-3</v>
      </c>
      <c r="O520" s="4">
        <f>_xlfn.CEILING.MATH(ABS(NiftyData[[#This Row],[Intraday Change %]]), 0.01)</f>
        <v>0.01</v>
      </c>
      <c r="P520" s="6">
        <f>NiftyData[[#This Row],[Close]]-E521</f>
        <v>-99.850000000000364</v>
      </c>
      <c r="Q520" s="4">
        <f>NiftyData[[#This Row],[DayChange]]/E521</f>
        <v>-9.7655199393628569E-3</v>
      </c>
      <c r="R520" s="7">
        <f>_xlfn.CEILING.MATH(ABS(NiftyData[[#This Row],[DayChange %]]), 0.01)</f>
        <v>0.01</v>
      </c>
    </row>
    <row r="521" spans="1:18" x14ac:dyDescent="0.2">
      <c r="A521" s="2">
        <v>43397</v>
      </c>
      <c r="B521" s="1">
        <v>10278.15</v>
      </c>
      <c r="C521" s="1">
        <v>10290.65</v>
      </c>
      <c r="D521" s="1">
        <v>10126.700000000001</v>
      </c>
      <c r="E521" s="1">
        <v>10224.75</v>
      </c>
      <c r="F521" s="1">
        <v>362272428</v>
      </c>
      <c r="G521" s="1">
        <v>19413.240000000002</v>
      </c>
      <c r="H521" s="1" t="str">
        <f>TEXT(NiftyData[[#This Row],[Date]], "yyyy")</f>
        <v>2018</v>
      </c>
      <c r="I521" s="1" t="str">
        <f>TEXT(NiftyData[[#This Row],[Date]], "mmm")</f>
        <v>Oct</v>
      </c>
      <c r="J521" s="1" t="str">
        <f>TEXT(NiftyData[[#This Row],[Date]], "ddd")</f>
        <v>Wed</v>
      </c>
      <c r="K521" s="1" t="str">
        <f>TEXT(NiftyData[[#This Row],[Date]], "mmm-yyyy")</f>
        <v>Oct-2018</v>
      </c>
      <c r="L521" s="1" t="str">
        <f>IF(NiftyData[[#This Row],[Day]]="Thu", "Expiry", "")</f>
        <v/>
      </c>
      <c r="M521" s="1">
        <f>NiftyData[[#This Row],[Close]]-NiftyData[[#This Row],[Open]]</f>
        <v>-53.399999999999636</v>
      </c>
      <c r="N521" s="4">
        <f>NiftyData[[#This Row],[Intraday Change]]/NiftyData[[#This Row],[Open]]</f>
        <v>-5.1954875147764571E-3</v>
      </c>
      <c r="O521" s="4">
        <f>_xlfn.CEILING.MATH(ABS(NiftyData[[#This Row],[Intraday Change %]]), 0.01)</f>
        <v>0.01</v>
      </c>
      <c r="P521" s="6">
        <f>NiftyData[[#This Row],[Close]]-E522</f>
        <v>77.950000000000728</v>
      </c>
      <c r="Q521" s="4">
        <f>NiftyData[[#This Row],[DayChange]]/E522</f>
        <v>7.6822249379115319E-3</v>
      </c>
      <c r="R521" s="7">
        <f>_xlfn.CEILING.MATH(ABS(NiftyData[[#This Row],[DayChange %]]), 0.01)</f>
        <v>0.01</v>
      </c>
    </row>
    <row r="522" spans="1:18" x14ac:dyDescent="0.2">
      <c r="A522" s="2">
        <v>43396</v>
      </c>
      <c r="B522" s="1">
        <v>10152.6</v>
      </c>
      <c r="C522" s="1">
        <v>10222.1</v>
      </c>
      <c r="D522" s="1">
        <v>10102.35</v>
      </c>
      <c r="E522" s="1">
        <v>10146.799999999999</v>
      </c>
      <c r="F522" s="1">
        <v>312042090</v>
      </c>
      <c r="G522" s="1">
        <v>18114.71</v>
      </c>
      <c r="H522" s="1" t="str">
        <f>TEXT(NiftyData[[#This Row],[Date]], "yyyy")</f>
        <v>2018</v>
      </c>
      <c r="I522" s="1" t="str">
        <f>TEXT(NiftyData[[#This Row],[Date]], "mmm")</f>
        <v>Oct</v>
      </c>
      <c r="J522" s="1" t="str">
        <f>TEXT(NiftyData[[#This Row],[Date]], "ddd")</f>
        <v>Tue</v>
      </c>
      <c r="K522" s="1" t="str">
        <f>TEXT(NiftyData[[#This Row],[Date]], "mmm-yyyy")</f>
        <v>Oct-2018</v>
      </c>
      <c r="L522" s="1" t="str">
        <f>IF(NiftyData[[#This Row],[Day]]="Thu", "Expiry", "")</f>
        <v/>
      </c>
      <c r="M522" s="1">
        <f>NiftyData[[#This Row],[Close]]-NiftyData[[#This Row],[Open]]</f>
        <v>-5.8000000000010914</v>
      </c>
      <c r="N522" s="4">
        <f>NiftyData[[#This Row],[Intraday Change]]/NiftyData[[#This Row],[Open]]</f>
        <v>-5.7128223312265735E-4</v>
      </c>
      <c r="O522" s="4">
        <f>_xlfn.CEILING.MATH(ABS(NiftyData[[#This Row],[Intraday Change %]]), 0.01)</f>
        <v>0.01</v>
      </c>
      <c r="P522" s="6">
        <f>NiftyData[[#This Row],[Close]]-E523</f>
        <v>-98.450000000000728</v>
      </c>
      <c r="Q522" s="4">
        <f>NiftyData[[#This Row],[DayChange]]/E523</f>
        <v>-9.6093311534614315E-3</v>
      </c>
      <c r="R522" s="7">
        <f>_xlfn.CEILING.MATH(ABS(NiftyData[[#This Row],[DayChange %]]), 0.01)</f>
        <v>0.01</v>
      </c>
    </row>
    <row r="523" spans="1:18" x14ac:dyDescent="0.2">
      <c r="A523" s="2">
        <v>43395</v>
      </c>
      <c r="B523" s="1">
        <v>10405.85</v>
      </c>
      <c r="C523" s="1">
        <v>10408.549999999999</v>
      </c>
      <c r="D523" s="1">
        <v>10224</v>
      </c>
      <c r="E523" s="1">
        <v>10245.25</v>
      </c>
      <c r="F523" s="1">
        <v>306472776</v>
      </c>
      <c r="G523" s="1">
        <v>17241.939999999999</v>
      </c>
      <c r="H523" s="1" t="str">
        <f>TEXT(NiftyData[[#This Row],[Date]], "yyyy")</f>
        <v>2018</v>
      </c>
      <c r="I523" s="1" t="str">
        <f>TEXT(NiftyData[[#This Row],[Date]], "mmm")</f>
        <v>Oct</v>
      </c>
      <c r="J523" s="1" t="str">
        <f>TEXT(NiftyData[[#This Row],[Date]], "ddd")</f>
        <v>Mon</v>
      </c>
      <c r="K523" s="1" t="str">
        <f>TEXT(NiftyData[[#This Row],[Date]], "mmm-yyyy")</f>
        <v>Oct-2018</v>
      </c>
      <c r="L523" s="1" t="str">
        <f>IF(NiftyData[[#This Row],[Day]]="Thu", "Expiry", "")</f>
        <v/>
      </c>
      <c r="M523" s="1">
        <f>NiftyData[[#This Row],[Close]]-NiftyData[[#This Row],[Open]]</f>
        <v>-160.60000000000036</v>
      </c>
      <c r="N523" s="4">
        <f>NiftyData[[#This Row],[Intraday Change]]/NiftyData[[#This Row],[Open]]</f>
        <v>-1.5433626277526619E-2</v>
      </c>
      <c r="O523" s="4">
        <f>_xlfn.CEILING.MATH(ABS(NiftyData[[#This Row],[Intraday Change %]]), 0.01)</f>
        <v>0.02</v>
      </c>
      <c r="P523" s="6">
        <f>NiftyData[[#This Row],[Close]]-E524</f>
        <v>-58.299999999999272</v>
      </c>
      <c r="Q523" s="4">
        <f>NiftyData[[#This Row],[DayChange]]/E524</f>
        <v>-5.6582440032803523E-3</v>
      </c>
      <c r="R523" s="7">
        <f>_xlfn.CEILING.MATH(ABS(NiftyData[[#This Row],[DayChange %]]), 0.01)</f>
        <v>0.01</v>
      </c>
    </row>
    <row r="524" spans="1:18" x14ac:dyDescent="0.2">
      <c r="A524" s="2">
        <v>43392</v>
      </c>
      <c r="B524" s="1">
        <v>10339.700000000001</v>
      </c>
      <c r="C524" s="1">
        <v>10380.1</v>
      </c>
      <c r="D524" s="1">
        <v>10249.6</v>
      </c>
      <c r="E524" s="1">
        <v>10303.549999999999</v>
      </c>
      <c r="F524" s="1">
        <v>368552204</v>
      </c>
      <c r="G524" s="1">
        <v>20505.66</v>
      </c>
      <c r="H524" s="1" t="str">
        <f>TEXT(NiftyData[[#This Row],[Date]], "yyyy")</f>
        <v>2018</v>
      </c>
      <c r="I524" s="1" t="str">
        <f>TEXT(NiftyData[[#This Row],[Date]], "mmm")</f>
        <v>Oct</v>
      </c>
      <c r="J524" s="1" t="str">
        <f>TEXT(NiftyData[[#This Row],[Date]], "ddd")</f>
        <v>Fri</v>
      </c>
      <c r="K524" s="1" t="str">
        <f>TEXT(NiftyData[[#This Row],[Date]], "mmm-yyyy")</f>
        <v>Oct-2018</v>
      </c>
      <c r="L524" s="1" t="str">
        <f>IF(NiftyData[[#This Row],[Day]]="Thu", "Expiry", "")</f>
        <v/>
      </c>
      <c r="M524" s="1">
        <f>NiftyData[[#This Row],[Close]]-NiftyData[[#This Row],[Open]]</f>
        <v>-36.150000000001455</v>
      </c>
      <c r="N524" s="4">
        <f>NiftyData[[#This Row],[Intraday Change]]/NiftyData[[#This Row],[Open]]</f>
        <v>-3.4962329661403571E-3</v>
      </c>
      <c r="O524" s="4">
        <f>_xlfn.CEILING.MATH(ABS(NiftyData[[#This Row],[Intraday Change %]]), 0.01)</f>
        <v>0.01</v>
      </c>
      <c r="P524" s="6">
        <f>NiftyData[[#This Row],[Close]]-E525</f>
        <v>-149.5</v>
      </c>
      <c r="Q524" s="4">
        <f>NiftyData[[#This Row],[DayChange]]/E525</f>
        <v>-1.4302045814379535E-2</v>
      </c>
      <c r="R524" s="7">
        <f>_xlfn.CEILING.MATH(ABS(NiftyData[[#This Row],[DayChange %]]), 0.01)</f>
        <v>0.02</v>
      </c>
    </row>
    <row r="525" spans="1:18" x14ac:dyDescent="0.2">
      <c r="A525" s="2">
        <v>43390</v>
      </c>
      <c r="B525" s="1">
        <v>10688.7</v>
      </c>
      <c r="C525" s="1">
        <v>10710.15</v>
      </c>
      <c r="D525" s="1">
        <v>10436.450000000001</v>
      </c>
      <c r="E525" s="1">
        <v>10453.049999999999</v>
      </c>
      <c r="F525" s="1">
        <v>293586908</v>
      </c>
      <c r="G525" s="1">
        <v>17173.14</v>
      </c>
      <c r="H525" s="1" t="str">
        <f>TEXT(NiftyData[[#This Row],[Date]], "yyyy")</f>
        <v>2018</v>
      </c>
      <c r="I525" s="1" t="str">
        <f>TEXT(NiftyData[[#This Row],[Date]], "mmm")</f>
        <v>Oct</v>
      </c>
      <c r="J525" s="1" t="str">
        <f>TEXT(NiftyData[[#This Row],[Date]], "ddd")</f>
        <v>Wed</v>
      </c>
      <c r="K525" s="1" t="str">
        <f>TEXT(NiftyData[[#This Row],[Date]], "mmm-yyyy")</f>
        <v>Oct-2018</v>
      </c>
      <c r="L525" s="1" t="str">
        <f>IF(NiftyData[[#This Row],[Day]]="Thu", "Expiry", "")</f>
        <v/>
      </c>
      <c r="M525" s="1">
        <f>NiftyData[[#This Row],[Close]]-NiftyData[[#This Row],[Open]]</f>
        <v>-235.65000000000146</v>
      </c>
      <c r="N525" s="4">
        <f>NiftyData[[#This Row],[Intraday Change]]/NiftyData[[#This Row],[Open]]</f>
        <v>-2.2046647393976951E-2</v>
      </c>
      <c r="O525" s="4">
        <f>_xlfn.CEILING.MATH(ABS(NiftyData[[#This Row],[Intraday Change %]]), 0.01)</f>
        <v>0.03</v>
      </c>
      <c r="P525" s="6">
        <f>NiftyData[[#This Row],[Close]]-E526</f>
        <v>-131.70000000000073</v>
      </c>
      <c r="Q525" s="4">
        <f>NiftyData[[#This Row],[DayChange]]/E526</f>
        <v>-1.2442428966201444E-2</v>
      </c>
      <c r="R525" s="7">
        <f>_xlfn.CEILING.MATH(ABS(NiftyData[[#This Row],[DayChange %]]), 0.01)</f>
        <v>0.02</v>
      </c>
    </row>
    <row r="526" spans="1:18" x14ac:dyDescent="0.2">
      <c r="A526" s="2">
        <v>43389</v>
      </c>
      <c r="B526" s="1">
        <v>10550.15</v>
      </c>
      <c r="C526" s="1">
        <v>10604.9</v>
      </c>
      <c r="D526" s="1">
        <v>10525.3</v>
      </c>
      <c r="E526" s="1">
        <v>10584.75</v>
      </c>
      <c r="F526" s="1">
        <v>273444095</v>
      </c>
      <c r="G526" s="1">
        <v>15453.03</v>
      </c>
      <c r="H526" s="1" t="str">
        <f>TEXT(NiftyData[[#This Row],[Date]], "yyyy")</f>
        <v>2018</v>
      </c>
      <c r="I526" s="1" t="str">
        <f>TEXT(NiftyData[[#This Row],[Date]], "mmm")</f>
        <v>Oct</v>
      </c>
      <c r="J526" s="1" t="str">
        <f>TEXT(NiftyData[[#This Row],[Date]], "ddd")</f>
        <v>Tue</v>
      </c>
      <c r="K526" s="1" t="str">
        <f>TEXT(NiftyData[[#This Row],[Date]], "mmm-yyyy")</f>
        <v>Oct-2018</v>
      </c>
      <c r="L526" s="1" t="str">
        <f>IF(NiftyData[[#This Row],[Day]]="Thu", "Expiry", "")</f>
        <v/>
      </c>
      <c r="M526" s="1">
        <f>NiftyData[[#This Row],[Close]]-NiftyData[[#This Row],[Open]]</f>
        <v>34.600000000000364</v>
      </c>
      <c r="N526" s="4">
        <f>NiftyData[[#This Row],[Intraday Change]]/NiftyData[[#This Row],[Open]]</f>
        <v>3.2795742240631994E-3</v>
      </c>
      <c r="O526" s="4">
        <f>_xlfn.CEILING.MATH(ABS(NiftyData[[#This Row],[Intraday Change %]]), 0.01)</f>
        <v>0.01</v>
      </c>
      <c r="P526" s="6">
        <f>NiftyData[[#This Row],[Close]]-E527</f>
        <v>72.25</v>
      </c>
      <c r="Q526" s="4">
        <f>NiftyData[[#This Row],[DayChange]]/E527</f>
        <v>6.8727705112960761E-3</v>
      </c>
      <c r="R526" s="7">
        <f>_xlfn.CEILING.MATH(ABS(NiftyData[[#This Row],[DayChange %]]), 0.01)</f>
        <v>0.01</v>
      </c>
    </row>
    <row r="527" spans="1:18" x14ac:dyDescent="0.2">
      <c r="A527" s="2">
        <v>43388</v>
      </c>
      <c r="B527" s="1">
        <v>10524.2</v>
      </c>
      <c r="C527" s="1">
        <v>10526.3</v>
      </c>
      <c r="D527" s="1">
        <v>10410.15</v>
      </c>
      <c r="E527" s="1">
        <v>10512.5</v>
      </c>
      <c r="F527" s="1">
        <v>267517728</v>
      </c>
      <c r="G527" s="1">
        <v>14372.15</v>
      </c>
      <c r="H527" s="1" t="str">
        <f>TEXT(NiftyData[[#This Row],[Date]], "yyyy")</f>
        <v>2018</v>
      </c>
      <c r="I527" s="1" t="str">
        <f>TEXT(NiftyData[[#This Row],[Date]], "mmm")</f>
        <v>Oct</v>
      </c>
      <c r="J527" s="1" t="str">
        <f>TEXT(NiftyData[[#This Row],[Date]], "ddd")</f>
        <v>Mon</v>
      </c>
      <c r="K527" s="1" t="str">
        <f>TEXT(NiftyData[[#This Row],[Date]], "mmm-yyyy")</f>
        <v>Oct-2018</v>
      </c>
      <c r="L527" s="1" t="str">
        <f>IF(NiftyData[[#This Row],[Day]]="Thu", "Expiry", "")</f>
        <v/>
      </c>
      <c r="M527" s="1">
        <f>NiftyData[[#This Row],[Close]]-NiftyData[[#This Row],[Open]]</f>
        <v>-11.700000000000728</v>
      </c>
      <c r="N527" s="4">
        <f>NiftyData[[#This Row],[Intraday Change]]/NiftyData[[#This Row],[Open]]</f>
        <v>-1.1117234564148085E-3</v>
      </c>
      <c r="O527" s="4">
        <f>_xlfn.CEILING.MATH(ABS(NiftyData[[#This Row],[Intraday Change %]]), 0.01)</f>
        <v>0.01</v>
      </c>
      <c r="P527" s="6">
        <f>NiftyData[[#This Row],[Close]]-E528</f>
        <v>40</v>
      </c>
      <c r="Q527" s="4">
        <f>NiftyData[[#This Row],[DayChange]]/E528</f>
        <v>3.8195273334924802E-3</v>
      </c>
      <c r="R527" s="7">
        <f>_xlfn.CEILING.MATH(ABS(NiftyData[[#This Row],[DayChange %]]), 0.01)</f>
        <v>0.01</v>
      </c>
    </row>
    <row r="528" spans="1:18" x14ac:dyDescent="0.2">
      <c r="A528" s="2">
        <v>43385</v>
      </c>
      <c r="B528" s="1">
        <v>10331.549999999999</v>
      </c>
      <c r="C528" s="1">
        <v>10492.45</v>
      </c>
      <c r="D528" s="1">
        <v>10322.15</v>
      </c>
      <c r="E528" s="1">
        <v>10472.5</v>
      </c>
      <c r="F528" s="1">
        <v>354056762</v>
      </c>
      <c r="G528" s="1">
        <v>18606.04</v>
      </c>
      <c r="H528" s="1" t="str">
        <f>TEXT(NiftyData[[#This Row],[Date]], "yyyy")</f>
        <v>2018</v>
      </c>
      <c r="I528" s="1" t="str">
        <f>TEXT(NiftyData[[#This Row],[Date]], "mmm")</f>
        <v>Oct</v>
      </c>
      <c r="J528" s="1" t="str">
        <f>TEXT(NiftyData[[#This Row],[Date]], "ddd")</f>
        <v>Fri</v>
      </c>
      <c r="K528" s="1" t="str">
        <f>TEXT(NiftyData[[#This Row],[Date]], "mmm-yyyy")</f>
        <v>Oct-2018</v>
      </c>
      <c r="L528" s="1" t="str">
        <f>IF(NiftyData[[#This Row],[Day]]="Thu", "Expiry", "")</f>
        <v/>
      </c>
      <c r="M528" s="1">
        <f>NiftyData[[#This Row],[Close]]-NiftyData[[#This Row],[Open]]</f>
        <v>140.95000000000073</v>
      </c>
      <c r="N528" s="4">
        <f>NiftyData[[#This Row],[Intraday Change]]/NiftyData[[#This Row],[Open]]</f>
        <v>1.3642677042650981E-2</v>
      </c>
      <c r="O528" s="4">
        <f>_xlfn.CEILING.MATH(ABS(NiftyData[[#This Row],[Intraday Change %]]), 0.01)</f>
        <v>0.02</v>
      </c>
      <c r="P528" s="6">
        <f>NiftyData[[#This Row],[Close]]-E529</f>
        <v>237.85000000000036</v>
      </c>
      <c r="Q528" s="4">
        <f>NiftyData[[#This Row],[DayChange]]/E529</f>
        <v>2.3239680887963961E-2</v>
      </c>
      <c r="R528" s="7">
        <f>_xlfn.CEILING.MATH(ABS(NiftyData[[#This Row],[DayChange %]]), 0.01)</f>
        <v>0.03</v>
      </c>
    </row>
    <row r="529" spans="1:18" x14ac:dyDescent="0.2">
      <c r="A529" s="2">
        <v>43384</v>
      </c>
      <c r="B529" s="1">
        <v>10169.799999999999</v>
      </c>
      <c r="C529" s="1">
        <v>10335.950000000001</v>
      </c>
      <c r="D529" s="1">
        <v>10138.6</v>
      </c>
      <c r="E529" s="1">
        <v>10234.65</v>
      </c>
      <c r="F529" s="1">
        <v>498509417</v>
      </c>
      <c r="G529" s="1">
        <v>21907.13</v>
      </c>
      <c r="H529" s="1" t="str">
        <f>TEXT(NiftyData[[#This Row],[Date]], "yyyy")</f>
        <v>2018</v>
      </c>
      <c r="I529" s="1" t="str">
        <f>TEXT(NiftyData[[#This Row],[Date]], "mmm")</f>
        <v>Oct</v>
      </c>
      <c r="J529" s="1" t="str">
        <f>TEXT(NiftyData[[#This Row],[Date]], "ddd")</f>
        <v>Thu</v>
      </c>
      <c r="K529" s="1" t="str">
        <f>TEXT(NiftyData[[#This Row],[Date]], "mmm-yyyy")</f>
        <v>Oct-2018</v>
      </c>
      <c r="L529" s="1" t="str">
        <f>IF(NiftyData[[#This Row],[Day]]="Thu", "Expiry", "")</f>
        <v>Expiry</v>
      </c>
      <c r="M529" s="1">
        <f>NiftyData[[#This Row],[Close]]-NiftyData[[#This Row],[Open]]</f>
        <v>64.850000000000364</v>
      </c>
      <c r="N529" s="4">
        <f>NiftyData[[#This Row],[Intraday Change]]/NiftyData[[#This Row],[Open]]</f>
        <v>6.3767232393951078E-3</v>
      </c>
      <c r="O529" s="4">
        <f>_xlfn.CEILING.MATH(ABS(NiftyData[[#This Row],[Intraday Change %]]), 0.01)</f>
        <v>0.01</v>
      </c>
      <c r="P529" s="6">
        <f>NiftyData[[#This Row],[Close]]-E530</f>
        <v>-225.45000000000073</v>
      </c>
      <c r="Q529" s="4">
        <f>NiftyData[[#This Row],[DayChange]]/E530</f>
        <v>-2.1553331230103032E-2</v>
      </c>
      <c r="R529" s="7">
        <f>_xlfn.CEILING.MATH(ABS(NiftyData[[#This Row],[DayChange %]]), 0.01)</f>
        <v>0.03</v>
      </c>
    </row>
    <row r="530" spans="1:18" x14ac:dyDescent="0.2">
      <c r="A530" s="2">
        <v>43383</v>
      </c>
      <c r="B530" s="1">
        <v>10331.85</v>
      </c>
      <c r="C530" s="1">
        <v>10482.35</v>
      </c>
      <c r="D530" s="1">
        <v>10318.25</v>
      </c>
      <c r="E530" s="1">
        <v>10460.1</v>
      </c>
      <c r="F530" s="1">
        <v>373844130</v>
      </c>
      <c r="G530" s="1">
        <v>19592.59</v>
      </c>
      <c r="H530" s="1" t="str">
        <f>TEXT(NiftyData[[#This Row],[Date]], "yyyy")</f>
        <v>2018</v>
      </c>
      <c r="I530" s="1" t="str">
        <f>TEXT(NiftyData[[#This Row],[Date]], "mmm")</f>
        <v>Oct</v>
      </c>
      <c r="J530" s="1" t="str">
        <f>TEXT(NiftyData[[#This Row],[Date]], "ddd")</f>
        <v>Wed</v>
      </c>
      <c r="K530" s="1" t="str">
        <f>TEXT(NiftyData[[#This Row],[Date]], "mmm-yyyy")</f>
        <v>Oct-2018</v>
      </c>
      <c r="L530" s="1" t="str">
        <f>IF(NiftyData[[#This Row],[Day]]="Thu", "Expiry", "")</f>
        <v/>
      </c>
      <c r="M530" s="1">
        <f>NiftyData[[#This Row],[Close]]-NiftyData[[#This Row],[Open]]</f>
        <v>128.25</v>
      </c>
      <c r="N530" s="4">
        <f>NiftyData[[#This Row],[Intraday Change]]/NiftyData[[#This Row],[Open]]</f>
        <v>1.2413072199073737E-2</v>
      </c>
      <c r="O530" s="4">
        <f>_xlfn.CEILING.MATH(ABS(NiftyData[[#This Row],[Intraday Change %]]), 0.01)</f>
        <v>0.02</v>
      </c>
      <c r="P530" s="6">
        <f>NiftyData[[#This Row],[Close]]-E531</f>
        <v>159.05000000000109</v>
      </c>
      <c r="Q530" s="4">
        <f>NiftyData[[#This Row],[DayChange]]/E531</f>
        <v>1.5440173574538625E-2</v>
      </c>
      <c r="R530" s="7">
        <f>_xlfn.CEILING.MATH(ABS(NiftyData[[#This Row],[DayChange %]]), 0.01)</f>
        <v>0.02</v>
      </c>
    </row>
    <row r="531" spans="1:18" x14ac:dyDescent="0.2">
      <c r="A531" s="2">
        <v>43382</v>
      </c>
      <c r="B531" s="1">
        <v>10390.299999999999</v>
      </c>
      <c r="C531" s="1">
        <v>10397.6</v>
      </c>
      <c r="D531" s="1">
        <v>10279.35</v>
      </c>
      <c r="E531" s="1">
        <v>10301.049999999999</v>
      </c>
      <c r="F531" s="1">
        <v>443795275</v>
      </c>
      <c r="G531" s="1">
        <v>18285.41</v>
      </c>
      <c r="H531" s="1" t="str">
        <f>TEXT(NiftyData[[#This Row],[Date]], "yyyy")</f>
        <v>2018</v>
      </c>
      <c r="I531" s="1" t="str">
        <f>TEXT(NiftyData[[#This Row],[Date]], "mmm")</f>
        <v>Oct</v>
      </c>
      <c r="J531" s="1" t="str">
        <f>TEXT(NiftyData[[#This Row],[Date]], "ddd")</f>
        <v>Tue</v>
      </c>
      <c r="K531" s="1" t="str">
        <f>TEXT(NiftyData[[#This Row],[Date]], "mmm-yyyy")</f>
        <v>Oct-2018</v>
      </c>
      <c r="L531" s="1" t="str">
        <f>IF(NiftyData[[#This Row],[Day]]="Thu", "Expiry", "")</f>
        <v/>
      </c>
      <c r="M531" s="1">
        <f>NiftyData[[#This Row],[Close]]-NiftyData[[#This Row],[Open]]</f>
        <v>-89.25</v>
      </c>
      <c r="N531" s="4">
        <f>NiftyData[[#This Row],[Intraday Change]]/NiftyData[[#This Row],[Open]]</f>
        <v>-8.5897423558511307E-3</v>
      </c>
      <c r="O531" s="4">
        <f>_xlfn.CEILING.MATH(ABS(NiftyData[[#This Row],[Intraday Change %]]), 0.01)</f>
        <v>0.01</v>
      </c>
      <c r="P531" s="6">
        <f>NiftyData[[#This Row],[Close]]-E532</f>
        <v>-47</v>
      </c>
      <c r="Q531" s="4">
        <f>NiftyData[[#This Row],[DayChange]]/E532</f>
        <v>-4.541918525712574E-3</v>
      </c>
      <c r="R531" s="7">
        <f>_xlfn.CEILING.MATH(ABS(NiftyData[[#This Row],[DayChange %]]), 0.01)</f>
        <v>0.01</v>
      </c>
    </row>
    <row r="532" spans="1:18" x14ac:dyDescent="0.2">
      <c r="A532" s="2">
        <v>43381</v>
      </c>
      <c r="B532" s="1">
        <v>10310.15</v>
      </c>
      <c r="C532" s="1">
        <v>10398.35</v>
      </c>
      <c r="D532" s="1">
        <v>10198.4</v>
      </c>
      <c r="E532" s="1">
        <v>10348.049999999999</v>
      </c>
      <c r="F532" s="1">
        <v>470279031</v>
      </c>
      <c r="G532" s="1">
        <v>22130.94</v>
      </c>
      <c r="H532" s="1" t="str">
        <f>TEXT(NiftyData[[#This Row],[Date]], "yyyy")</f>
        <v>2018</v>
      </c>
      <c r="I532" s="1" t="str">
        <f>TEXT(NiftyData[[#This Row],[Date]], "mmm")</f>
        <v>Oct</v>
      </c>
      <c r="J532" s="1" t="str">
        <f>TEXT(NiftyData[[#This Row],[Date]], "ddd")</f>
        <v>Mon</v>
      </c>
      <c r="K532" s="1" t="str">
        <f>TEXT(NiftyData[[#This Row],[Date]], "mmm-yyyy")</f>
        <v>Oct-2018</v>
      </c>
      <c r="L532" s="1" t="str">
        <f>IF(NiftyData[[#This Row],[Day]]="Thu", "Expiry", "")</f>
        <v/>
      </c>
      <c r="M532" s="1">
        <f>NiftyData[[#This Row],[Close]]-NiftyData[[#This Row],[Open]]</f>
        <v>37.899999999999636</v>
      </c>
      <c r="N532" s="4">
        <f>NiftyData[[#This Row],[Intraday Change]]/NiftyData[[#This Row],[Open]]</f>
        <v>3.675989195113518E-3</v>
      </c>
      <c r="O532" s="4">
        <f>_xlfn.CEILING.MATH(ABS(NiftyData[[#This Row],[Intraday Change %]]), 0.01)</f>
        <v>0.01</v>
      </c>
      <c r="P532" s="6">
        <f>NiftyData[[#This Row],[Close]]-E533</f>
        <v>31.599999999998545</v>
      </c>
      <c r="Q532" s="4">
        <f>NiftyData[[#This Row],[DayChange]]/E533</f>
        <v>3.0630691759276248E-3</v>
      </c>
      <c r="R532" s="7">
        <f>_xlfn.CEILING.MATH(ABS(NiftyData[[#This Row],[DayChange %]]), 0.01)</f>
        <v>0.01</v>
      </c>
    </row>
    <row r="533" spans="1:18" x14ac:dyDescent="0.2">
      <c r="A533" s="2">
        <v>43378</v>
      </c>
      <c r="B533" s="1">
        <v>10514.1</v>
      </c>
      <c r="C533" s="1">
        <v>10540.65</v>
      </c>
      <c r="D533" s="1">
        <v>10261.9</v>
      </c>
      <c r="E533" s="1">
        <v>10316.450000000001</v>
      </c>
      <c r="F533" s="1">
        <v>625153832</v>
      </c>
      <c r="G533" s="1">
        <v>25254.21</v>
      </c>
      <c r="H533" s="1" t="str">
        <f>TEXT(NiftyData[[#This Row],[Date]], "yyyy")</f>
        <v>2018</v>
      </c>
      <c r="I533" s="1" t="str">
        <f>TEXT(NiftyData[[#This Row],[Date]], "mmm")</f>
        <v>Oct</v>
      </c>
      <c r="J533" s="1" t="str">
        <f>TEXT(NiftyData[[#This Row],[Date]], "ddd")</f>
        <v>Fri</v>
      </c>
      <c r="K533" s="1" t="str">
        <f>TEXT(NiftyData[[#This Row],[Date]], "mmm-yyyy")</f>
        <v>Oct-2018</v>
      </c>
      <c r="L533" s="1" t="str">
        <f>IF(NiftyData[[#This Row],[Day]]="Thu", "Expiry", "")</f>
        <v/>
      </c>
      <c r="M533" s="1">
        <f>NiftyData[[#This Row],[Close]]-NiftyData[[#This Row],[Open]]</f>
        <v>-197.64999999999964</v>
      </c>
      <c r="N533" s="4">
        <f>NiftyData[[#This Row],[Intraday Change]]/NiftyData[[#This Row],[Open]]</f>
        <v>-1.8798565735536055E-2</v>
      </c>
      <c r="O533" s="4">
        <f>_xlfn.CEILING.MATH(ABS(NiftyData[[#This Row],[Intraday Change %]]), 0.01)</f>
        <v>0.02</v>
      </c>
      <c r="P533" s="6">
        <f>NiftyData[[#This Row],[Close]]-E534</f>
        <v>-282.79999999999927</v>
      </c>
      <c r="Q533" s="4">
        <f>NiftyData[[#This Row],[DayChange]]/E534</f>
        <v>-2.6681133099039959E-2</v>
      </c>
      <c r="R533" s="7">
        <f>_xlfn.CEILING.MATH(ABS(NiftyData[[#This Row],[DayChange %]]), 0.01)</f>
        <v>0.03</v>
      </c>
    </row>
    <row r="534" spans="1:18" x14ac:dyDescent="0.2">
      <c r="A534" s="2">
        <v>43377</v>
      </c>
      <c r="B534" s="1">
        <v>10754.7</v>
      </c>
      <c r="C534" s="1">
        <v>10754.7</v>
      </c>
      <c r="D534" s="1">
        <v>10547.25</v>
      </c>
      <c r="E534" s="1">
        <v>10599.25</v>
      </c>
      <c r="F534" s="1">
        <v>438202008</v>
      </c>
      <c r="G534" s="1">
        <v>23711.57</v>
      </c>
      <c r="H534" s="1" t="str">
        <f>TEXT(NiftyData[[#This Row],[Date]], "yyyy")</f>
        <v>2018</v>
      </c>
      <c r="I534" s="1" t="str">
        <f>TEXT(NiftyData[[#This Row],[Date]], "mmm")</f>
        <v>Oct</v>
      </c>
      <c r="J534" s="1" t="str">
        <f>TEXT(NiftyData[[#This Row],[Date]], "ddd")</f>
        <v>Thu</v>
      </c>
      <c r="K534" s="1" t="str">
        <f>TEXT(NiftyData[[#This Row],[Date]], "mmm-yyyy")</f>
        <v>Oct-2018</v>
      </c>
      <c r="L534" s="1" t="str">
        <f>IF(NiftyData[[#This Row],[Day]]="Thu", "Expiry", "")</f>
        <v>Expiry</v>
      </c>
      <c r="M534" s="1">
        <f>NiftyData[[#This Row],[Close]]-NiftyData[[#This Row],[Open]]</f>
        <v>-155.45000000000073</v>
      </c>
      <c r="N534" s="4">
        <f>NiftyData[[#This Row],[Intraday Change]]/NiftyData[[#This Row],[Open]]</f>
        <v>-1.4454145629352814E-2</v>
      </c>
      <c r="O534" s="4">
        <f>_xlfn.CEILING.MATH(ABS(NiftyData[[#This Row],[Intraday Change %]]), 0.01)</f>
        <v>0.02</v>
      </c>
      <c r="P534" s="6">
        <f>NiftyData[[#This Row],[Close]]-E535</f>
        <v>-259</v>
      </c>
      <c r="Q534" s="4">
        <f>NiftyData[[#This Row],[DayChange]]/E535</f>
        <v>-2.3852830796859532E-2</v>
      </c>
      <c r="R534" s="7">
        <f>_xlfn.CEILING.MATH(ABS(NiftyData[[#This Row],[DayChange %]]), 0.01)</f>
        <v>0.03</v>
      </c>
    </row>
    <row r="535" spans="1:18" x14ac:dyDescent="0.2">
      <c r="A535" s="2">
        <v>43376</v>
      </c>
      <c r="B535" s="1">
        <v>10982.7</v>
      </c>
      <c r="C535" s="1">
        <v>10989.05</v>
      </c>
      <c r="D535" s="1">
        <v>10843.75</v>
      </c>
      <c r="E535" s="1">
        <v>10858.25</v>
      </c>
      <c r="F535" s="1">
        <v>398756507</v>
      </c>
      <c r="G535" s="1">
        <v>21225.59</v>
      </c>
      <c r="H535" s="1" t="str">
        <f>TEXT(NiftyData[[#This Row],[Date]], "yyyy")</f>
        <v>2018</v>
      </c>
      <c r="I535" s="1" t="str">
        <f>TEXT(NiftyData[[#This Row],[Date]], "mmm")</f>
        <v>Oct</v>
      </c>
      <c r="J535" s="1" t="str">
        <f>TEXT(NiftyData[[#This Row],[Date]], "ddd")</f>
        <v>Wed</v>
      </c>
      <c r="K535" s="1" t="str">
        <f>TEXT(NiftyData[[#This Row],[Date]], "mmm-yyyy")</f>
        <v>Oct-2018</v>
      </c>
      <c r="L535" s="1" t="str">
        <f>IF(NiftyData[[#This Row],[Day]]="Thu", "Expiry", "")</f>
        <v/>
      </c>
      <c r="M535" s="1">
        <f>NiftyData[[#This Row],[Close]]-NiftyData[[#This Row],[Open]]</f>
        <v>-124.45000000000073</v>
      </c>
      <c r="N535" s="4">
        <f>NiftyData[[#This Row],[Intraday Change]]/NiftyData[[#This Row],[Open]]</f>
        <v>-1.1331457656131982E-2</v>
      </c>
      <c r="O535" s="4">
        <f>_xlfn.CEILING.MATH(ABS(NiftyData[[#This Row],[Intraday Change %]]), 0.01)</f>
        <v>0.02</v>
      </c>
      <c r="P535" s="6">
        <f>NiftyData[[#This Row],[Close]]-E536</f>
        <v>-150.04999999999927</v>
      </c>
      <c r="Q535" s="4">
        <f>NiftyData[[#This Row],[DayChange]]/E536</f>
        <v>-1.3630624165402404E-2</v>
      </c>
      <c r="R535" s="7">
        <f>_xlfn.CEILING.MATH(ABS(NiftyData[[#This Row],[DayChange %]]), 0.01)</f>
        <v>0.02</v>
      </c>
    </row>
    <row r="536" spans="1:18" x14ac:dyDescent="0.2">
      <c r="A536" s="2">
        <v>43374</v>
      </c>
      <c r="B536" s="1">
        <v>10930.9</v>
      </c>
      <c r="C536" s="1">
        <v>11035.65</v>
      </c>
      <c r="D536" s="1">
        <v>10821.55</v>
      </c>
      <c r="E536" s="1">
        <v>11008.3</v>
      </c>
      <c r="F536" s="1">
        <v>398987274</v>
      </c>
      <c r="G536" s="1">
        <v>20391.72</v>
      </c>
      <c r="H536" s="1" t="str">
        <f>TEXT(NiftyData[[#This Row],[Date]], "yyyy")</f>
        <v>2018</v>
      </c>
      <c r="I536" s="1" t="str">
        <f>TEXT(NiftyData[[#This Row],[Date]], "mmm")</f>
        <v>Oct</v>
      </c>
      <c r="J536" s="1" t="str">
        <f>TEXT(NiftyData[[#This Row],[Date]], "ddd")</f>
        <v>Mon</v>
      </c>
      <c r="K536" s="1" t="str">
        <f>TEXT(NiftyData[[#This Row],[Date]], "mmm-yyyy")</f>
        <v>Oct-2018</v>
      </c>
      <c r="L536" s="1" t="str">
        <f>IF(NiftyData[[#This Row],[Day]]="Thu", "Expiry", "")</f>
        <v/>
      </c>
      <c r="M536" s="1">
        <f>NiftyData[[#This Row],[Close]]-NiftyData[[#This Row],[Open]]</f>
        <v>77.399999999999636</v>
      </c>
      <c r="N536" s="4">
        <f>NiftyData[[#This Row],[Intraday Change]]/NiftyData[[#This Row],[Open]]</f>
        <v>7.0808442122789195E-3</v>
      </c>
      <c r="O536" s="4">
        <f>_xlfn.CEILING.MATH(ABS(NiftyData[[#This Row],[Intraday Change %]]), 0.01)</f>
        <v>0.01</v>
      </c>
      <c r="P536" s="6">
        <f>NiftyData[[#This Row],[Close]]-E537</f>
        <v>77.849999999998545</v>
      </c>
      <c r="Q536" s="4">
        <f>NiftyData[[#This Row],[DayChange]]/E537</f>
        <v>7.1223051201001371E-3</v>
      </c>
      <c r="R536" s="7">
        <f>_xlfn.CEILING.MATH(ABS(NiftyData[[#This Row],[DayChange %]]), 0.01)</f>
        <v>0.01</v>
      </c>
    </row>
    <row r="537" spans="1:18" x14ac:dyDescent="0.2">
      <c r="A537" s="2">
        <v>43371</v>
      </c>
      <c r="B537" s="1">
        <v>11008.1</v>
      </c>
      <c r="C537" s="1">
        <v>11034.1</v>
      </c>
      <c r="D537" s="1">
        <v>10850.3</v>
      </c>
      <c r="E537" s="1">
        <v>10930.45</v>
      </c>
      <c r="F537" s="1">
        <v>492894147</v>
      </c>
      <c r="G537" s="1">
        <v>23227.86</v>
      </c>
      <c r="H537" s="1" t="str">
        <f>TEXT(NiftyData[[#This Row],[Date]], "yyyy")</f>
        <v>2018</v>
      </c>
      <c r="I537" s="1" t="str">
        <f>TEXT(NiftyData[[#This Row],[Date]], "mmm")</f>
        <v>Sep</v>
      </c>
      <c r="J537" s="1" t="str">
        <f>TEXT(NiftyData[[#This Row],[Date]], "ddd")</f>
        <v>Fri</v>
      </c>
      <c r="K537" s="1" t="str">
        <f>TEXT(NiftyData[[#This Row],[Date]], "mmm-yyyy")</f>
        <v>Sep-2018</v>
      </c>
      <c r="L537" s="1" t="str">
        <f>IF(NiftyData[[#This Row],[Day]]="Thu", "Expiry", "")</f>
        <v/>
      </c>
      <c r="M537" s="1">
        <f>NiftyData[[#This Row],[Close]]-NiftyData[[#This Row],[Open]]</f>
        <v>-77.649999999999636</v>
      </c>
      <c r="N537" s="4">
        <f>NiftyData[[#This Row],[Intraday Change]]/NiftyData[[#This Row],[Open]]</f>
        <v>-7.053896676083941E-3</v>
      </c>
      <c r="O537" s="4">
        <f>_xlfn.CEILING.MATH(ABS(NiftyData[[#This Row],[Intraday Change %]]), 0.01)</f>
        <v>0.01</v>
      </c>
      <c r="P537" s="6">
        <f>NiftyData[[#This Row],[Close]]-E538</f>
        <v>-47.099999999998545</v>
      </c>
      <c r="Q537" s="4">
        <f>NiftyData[[#This Row],[DayChange]]/E538</f>
        <v>-4.2905748550449369E-3</v>
      </c>
      <c r="R537" s="7">
        <f>_xlfn.CEILING.MATH(ABS(NiftyData[[#This Row],[DayChange %]]), 0.01)</f>
        <v>0.01</v>
      </c>
    </row>
    <row r="538" spans="1:18" x14ac:dyDescent="0.2">
      <c r="A538" s="2">
        <v>43370</v>
      </c>
      <c r="B538" s="1">
        <v>11079.8</v>
      </c>
      <c r="C538" s="1">
        <v>11089.45</v>
      </c>
      <c r="D538" s="1">
        <v>10953.35</v>
      </c>
      <c r="E538" s="1">
        <v>10977.55</v>
      </c>
      <c r="F538" s="1">
        <v>418210067</v>
      </c>
      <c r="G538" s="1">
        <v>22582.86</v>
      </c>
      <c r="H538" s="1" t="str">
        <f>TEXT(NiftyData[[#This Row],[Date]], "yyyy")</f>
        <v>2018</v>
      </c>
      <c r="I538" s="1" t="str">
        <f>TEXT(NiftyData[[#This Row],[Date]], "mmm")</f>
        <v>Sep</v>
      </c>
      <c r="J538" s="1" t="str">
        <f>TEXT(NiftyData[[#This Row],[Date]], "ddd")</f>
        <v>Thu</v>
      </c>
      <c r="K538" s="1" t="str">
        <f>TEXT(NiftyData[[#This Row],[Date]], "mmm-yyyy")</f>
        <v>Sep-2018</v>
      </c>
      <c r="L538" s="1" t="str">
        <f>IF(NiftyData[[#This Row],[Day]]="Thu", "Expiry", "")</f>
        <v>Expiry</v>
      </c>
      <c r="M538" s="1">
        <f>NiftyData[[#This Row],[Close]]-NiftyData[[#This Row],[Open]]</f>
        <v>-102.25</v>
      </c>
      <c r="N538" s="4">
        <f>NiftyData[[#This Row],[Intraday Change]]/NiftyData[[#This Row],[Open]]</f>
        <v>-9.2285059297099233E-3</v>
      </c>
      <c r="O538" s="4">
        <f>_xlfn.CEILING.MATH(ABS(NiftyData[[#This Row],[Intraday Change %]]), 0.01)</f>
        <v>0.01</v>
      </c>
      <c r="P538" s="6">
        <f>NiftyData[[#This Row],[Close]]-E539</f>
        <v>-76.25</v>
      </c>
      <c r="Q538" s="4">
        <f>NiftyData[[#This Row],[DayChange]]/E539</f>
        <v>-6.8980802981780023E-3</v>
      </c>
      <c r="R538" s="7">
        <f>_xlfn.CEILING.MATH(ABS(NiftyData[[#This Row],[DayChange %]]), 0.01)</f>
        <v>0.01</v>
      </c>
    </row>
    <row r="539" spans="1:18" x14ac:dyDescent="0.2">
      <c r="A539" s="2">
        <v>43369</v>
      </c>
      <c r="B539" s="1">
        <v>11145.55</v>
      </c>
      <c r="C539" s="1">
        <v>11145.55</v>
      </c>
      <c r="D539" s="1">
        <v>10993.05</v>
      </c>
      <c r="E539" s="1">
        <v>11053.8</v>
      </c>
      <c r="F539" s="1">
        <v>351041146</v>
      </c>
      <c r="G539" s="1">
        <v>17803.68</v>
      </c>
      <c r="H539" s="1" t="str">
        <f>TEXT(NiftyData[[#This Row],[Date]], "yyyy")</f>
        <v>2018</v>
      </c>
      <c r="I539" s="1" t="str">
        <f>TEXT(NiftyData[[#This Row],[Date]], "mmm")</f>
        <v>Sep</v>
      </c>
      <c r="J539" s="1" t="str">
        <f>TEXT(NiftyData[[#This Row],[Date]], "ddd")</f>
        <v>Wed</v>
      </c>
      <c r="K539" s="1" t="str">
        <f>TEXT(NiftyData[[#This Row],[Date]], "mmm-yyyy")</f>
        <v>Sep-2018</v>
      </c>
      <c r="L539" s="1" t="str">
        <f>IF(NiftyData[[#This Row],[Day]]="Thu", "Expiry", "")</f>
        <v/>
      </c>
      <c r="M539" s="1">
        <f>NiftyData[[#This Row],[Close]]-NiftyData[[#This Row],[Open]]</f>
        <v>-91.75</v>
      </c>
      <c r="N539" s="4">
        <f>NiftyData[[#This Row],[Intraday Change]]/NiftyData[[#This Row],[Open]]</f>
        <v>-8.2319849626083953E-3</v>
      </c>
      <c r="O539" s="4">
        <f>_xlfn.CEILING.MATH(ABS(NiftyData[[#This Row],[Intraday Change %]]), 0.01)</f>
        <v>0.01</v>
      </c>
      <c r="P539" s="6">
        <f>NiftyData[[#This Row],[Close]]-E540</f>
        <v>-13.650000000001455</v>
      </c>
      <c r="Q539" s="4">
        <f>NiftyData[[#This Row],[DayChange]]/E540</f>
        <v>-1.2333464348157394E-3</v>
      </c>
      <c r="R539" s="7">
        <f>_xlfn.CEILING.MATH(ABS(NiftyData[[#This Row],[DayChange %]]), 0.01)</f>
        <v>0.01</v>
      </c>
    </row>
    <row r="540" spans="1:18" x14ac:dyDescent="0.2">
      <c r="A540" s="2">
        <v>43368</v>
      </c>
      <c r="B540" s="1">
        <v>10969.95</v>
      </c>
      <c r="C540" s="1">
        <v>11080.6</v>
      </c>
      <c r="D540" s="1">
        <v>10882.85</v>
      </c>
      <c r="E540" s="1">
        <v>11067.45</v>
      </c>
      <c r="F540" s="1">
        <v>417548830</v>
      </c>
      <c r="G540" s="1">
        <v>22878.57</v>
      </c>
      <c r="H540" s="1" t="str">
        <f>TEXT(NiftyData[[#This Row],[Date]], "yyyy")</f>
        <v>2018</v>
      </c>
      <c r="I540" s="1" t="str">
        <f>TEXT(NiftyData[[#This Row],[Date]], "mmm")</f>
        <v>Sep</v>
      </c>
      <c r="J540" s="1" t="str">
        <f>TEXT(NiftyData[[#This Row],[Date]], "ddd")</f>
        <v>Tue</v>
      </c>
      <c r="K540" s="1" t="str">
        <f>TEXT(NiftyData[[#This Row],[Date]], "mmm-yyyy")</f>
        <v>Sep-2018</v>
      </c>
      <c r="L540" s="1" t="str">
        <f>IF(NiftyData[[#This Row],[Day]]="Thu", "Expiry", "")</f>
        <v/>
      </c>
      <c r="M540" s="1">
        <f>NiftyData[[#This Row],[Close]]-NiftyData[[#This Row],[Open]]</f>
        <v>97.5</v>
      </c>
      <c r="N540" s="4">
        <f>NiftyData[[#This Row],[Intraday Change]]/NiftyData[[#This Row],[Open]]</f>
        <v>8.8879165356268702E-3</v>
      </c>
      <c r="O540" s="4">
        <f>_xlfn.CEILING.MATH(ABS(NiftyData[[#This Row],[Intraday Change %]]), 0.01)</f>
        <v>0.01</v>
      </c>
      <c r="P540" s="6">
        <f>NiftyData[[#This Row],[Close]]-E541</f>
        <v>100.05000000000109</v>
      </c>
      <c r="Q540" s="4">
        <f>NiftyData[[#This Row],[DayChange]]/E541</f>
        <v>9.1224902894032397E-3</v>
      </c>
      <c r="R540" s="7">
        <f>_xlfn.CEILING.MATH(ABS(NiftyData[[#This Row],[DayChange %]]), 0.01)</f>
        <v>0.01</v>
      </c>
    </row>
    <row r="541" spans="1:18" x14ac:dyDescent="0.2">
      <c r="A541" s="2">
        <v>43367</v>
      </c>
      <c r="B541" s="1">
        <v>11164.4</v>
      </c>
      <c r="C541" s="1">
        <v>11170.15</v>
      </c>
      <c r="D541" s="1">
        <v>10943.6</v>
      </c>
      <c r="E541" s="1">
        <v>10967.4</v>
      </c>
      <c r="F541" s="1">
        <v>398815949</v>
      </c>
      <c r="G541" s="1">
        <v>23023.34</v>
      </c>
      <c r="H541" s="1" t="str">
        <f>TEXT(NiftyData[[#This Row],[Date]], "yyyy")</f>
        <v>2018</v>
      </c>
      <c r="I541" s="1" t="str">
        <f>TEXT(NiftyData[[#This Row],[Date]], "mmm")</f>
        <v>Sep</v>
      </c>
      <c r="J541" s="1" t="str">
        <f>TEXT(NiftyData[[#This Row],[Date]], "ddd")</f>
        <v>Mon</v>
      </c>
      <c r="K541" s="1" t="str">
        <f>TEXT(NiftyData[[#This Row],[Date]], "mmm-yyyy")</f>
        <v>Sep-2018</v>
      </c>
      <c r="L541" s="1" t="str">
        <f>IF(NiftyData[[#This Row],[Day]]="Thu", "Expiry", "")</f>
        <v/>
      </c>
      <c r="M541" s="1">
        <f>NiftyData[[#This Row],[Close]]-NiftyData[[#This Row],[Open]]</f>
        <v>-197</v>
      </c>
      <c r="N541" s="4">
        <f>NiftyData[[#This Row],[Intraday Change]]/NiftyData[[#This Row],[Open]]</f>
        <v>-1.764537279208914E-2</v>
      </c>
      <c r="O541" s="4">
        <f>_xlfn.CEILING.MATH(ABS(NiftyData[[#This Row],[Intraday Change %]]), 0.01)</f>
        <v>0.02</v>
      </c>
      <c r="P541" s="6">
        <f>NiftyData[[#This Row],[Close]]-E542</f>
        <v>-175.70000000000073</v>
      </c>
      <c r="Q541" s="4">
        <f>NiftyData[[#This Row],[DayChange]]/E542</f>
        <v>-1.5767605065017877E-2</v>
      </c>
      <c r="R541" s="7">
        <f>_xlfn.CEILING.MATH(ABS(NiftyData[[#This Row],[DayChange %]]), 0.01)</f>
        <v>0.02</v>
      </c>
    </row>
    <row r="542" spans="1:18" x14ac:dyDescent="0.2">
      <c r="A542" s="2">
        <v>43364</v>
      </c>
      <c r="B542" s="1">
        <v>11271.3</v>
      </c>
      <c r="C542" s="1">
        <v>11346.8</v>
      </c>
      <c r="D542" s="1">
        <v>10866.45</v>
      </c>
      <c r="E542" s="1">
        <v>11143.1</v>
      </c>
      <c r="F542" s="1">
        <v>741153209</v>
      </c>
      <c r="G542" s="1">
        <v>35131.19</v>
      </c>
      <c r="H542" s="1" t="str">
        <f>TEXT(NiftyData[[#This Row],[Date]], "yyyy")</f>
        <v>2018</v>
      </c>
      <c r="I542" s="1" t="str">
        <f>TEXT(NiftyData[[#This Row],[Date]], "mmm")</f>
        <v>Sep</v>
      </c>
      <c r="J542" s="1" t="str">
        <f>TEXT(NiftyData[[#This Row],[Date]], "ddd")</f>
        <v>Fri</v>
      </c>
      <c r="K542" s="1" t="str">
        <f>TEXT(NiftyData[[#This Row],[Date]], "mmm-yyyy")</f>
        <v>Sep-2018</v>
      </c>
      <c r="L542" s="1" t="str">
        <f>IF(NiftyData[[#This Row],[Day]]="Thu", "Expiry", "")</f>
        <v/>
      </c>
      <c r="M542" s="1">
        <f>NiftyData[[#This Row],[Close]]-NiftyData[[#This Row],[Open]]</f>
        <v>-128.19999999999891</v>
      </c>
      <c r="N542" s="4">
        <f>NiftyData[[#This Row],[Intraday Change]]/NiftyData[[#This Row],[Open]]</f>
        <v>-1.1374020742948809E-2</v>
      </c>
      <c r="O542" s="4">
        <f>_xlfn.CEILING.MATH(ABS(NiftyData[[#This Row],[Intraday Change %]]), 0.01)</f>
        <v>0.02</v>
      </c>
      <c r="P542" s="6">
        <f>NiftyData[[#This Row],[Close]]-E543</f>
        <v>-91.25</v>
      </c>
      <c r="Q542" s="4">
        <f>NiftyData[[#This Row],[DayChange]]/E543</f>
        <v>-8.1224102863093998E-3</v>
      </c>
      <c r="R542" s="7">
        <f>_xlfn.CEILING.MATH(ABS(NiftyData[[#This Row],[DayChange %]]), 0.01)</f>
        <v>0.01</v>
      </c>
    </row>
    <row r="543" spans="1:18" x14ac:dyDescent="0.2">
      <c r="A543" s="2">
        <v>43362</v>
      </c>
      <c r="B543" s="1">
        <v>11326.65</v>
      </c>
      <c r="C543" s="1">
        <v>11332.05</v>
      </c>
      <c r="D543" s="1">
        <v>11210.9</v>
      </c>
      <c r="E543" s="1">
        <v>11234.35</v>
      </c>
      <c r="F543" s="1">
        <v>258424384</v>
      </c>
      <c r="G543" s="1">
        <v>15116.69</v>
      </c>
      <c r="H543" s="1" t="str">
        <f>TEXT(NiftyData[[#This Row],[Date]], "yyyy")</f>
        <v>2018</v>
      </c>
      <c r="I543" s="1" t="str">
        <f>TEXT(NiftyData[[#This Row],[Date]], "mmm")</f>
        <v>Sep</v>
      </c>
      <c r="J543" s="1" t="str">
        <f>TEXT(NiftyData[[#This Row],[Date]], "ddd")</f>
        <v>Wed</v>
      </c>
      <c r="K543" s="1" t="str">
        <f>TEXT(NiftyData[[#This Row],[Date]], "mmm-yyyy")</f>
        <v>Sep-2018</v>
      </c>
      <c r="L543" s="1" t="str">
        <f>IF(NiftyData[[#This Row],[Day]]="Thu", "Expiry", "")</f>
        <v/>
      </c>
      <c r="M543" s="1">
        <f>NiftyData[[#This Row],[Close]]-NiftyData[[#This Row],[Open]]</f>
        <v>-92.299999999999272</v>
      </c>
      <c r="N543" s="4">
        <f>NiftyData[[#This Row],[Intraday Change]]/NiftyData[[#This Row],[Open]]</f>
        <v>-8.1489231149544893E-3</v>
      </c>
      <c r="O543" s="4">
        <f>_xlfn.CEILING.MATH(ABS(NiftyData[[#This Row],[Intraday Change %]]), 0.01)</f>
        <v>0.01</v>
      </c>
      <c r="P543" s="6">
        <f>NiftyData[[#This Row],[Close]]-E544</f>
        <v>-44.549999999999272</v>
      </c>
      <c r="Q543" s="4">
        <f>NiftyData[[#This Row],[DayChange]]/E544</f>
        <v>-3.949853265832597E-3</v>
      </c>
      <c r="R543" s="7">
        <f>_xlfn.CEILING.MATH(ABS(NiftyData[[#This Row],[DayChange %]]), 0.01)</f>
        <v>0.01</v>
      </c>
    </row>
    <row r="544" spans="1:18" x14ac:dyDescent="0.2">
      <c r="A544" s="2">
        <v>43361</v>
      </c>
      <c r="B544" s="1">
        <v>11381.55</v>
      </c>
      <c r="C544" s="1">
        <v>11411.45</v>
      </c>
      <c r="D544" s="1">
        <v>11268.95</v>
      </c>
      <c r="E544" s="1">
        <v>11278.9</v>
      </c>
      <c r="F544" s="1">
        <v>248298794</v>
      </c>
      <c r="G544" s="1">
        <v>13814.11</v>
      </c>
      <c r="H544" s="1" t="str">
        <f>TEXT(NiftyData[[#This Row],[Date]], "yyyy")</f>
        <v>2018</v>
      </c>
      <c r="I544" s="1" t="str">
        <f>TEXT(NiftyData[[#This Row],[Date]], "mmm")</f>
        <v>Sep</v>
      </c>
      <c r="J544" s="1" t="str">
        <f>TEXT(NiftyData[[#This Row],[Date]], "ddd")</f>
        <v>Tue</v>
      </c>
      <c r="K544" s="1" t="str">
        <f>TEXT(NiftyData[[#This Row],[Date]], "mmm-yyyy")</f>
        <v>Sep-2018</v>
      </c>
      <c r="L544" s="1" t="str">
        <f>IF(NiftyData[[#This Row],[Day]]="Thu", "Expiry", "")</f>
        <v/>
      </c>
      <c r="M544" s="1">
        <f>NiftyData[[#This Row],[Close]]-NiftyData[[#This Row],[Open]]</f>
        <v>-102.64999999999964</v>
      </c>
      <c r="N544" s="4">
        <f>NiftyData[[#This Row],[Intraday Change]]/NiftyData[[#This Row],[Open]]</f>
        <v>-9.0189824760247631E-3</v>
      </c>
      <c r="O544" s="4">
        <f>_xlfn.CEILING.MATH(ABS(NiftyData[[#This Row],[Intraday Change %]]), 0.01)</f>
        <v>0.01</v>
      </c>
      <c r="P544" s="6">
        <f>NiftyData[[#This Row],[Close]]-E545</f>
        <v>-98.850000000000364</v>
      </c>
      <c r="Q544" s="4">
        <f>NiftyData[[#This Row],[DayChange]]/E545</f>
        <v>-8.6880094922107062E-3</v>
      </c>
      <c r="R544" s="7">
        <f>_xlfn.CEILING.MATH(ABS(NiftyData[[#This Row],[DayChange %]]), 0.01)</f>
        <v>0.01</v>
      </c>
    </row>
    <row r="545" spans="1:18" x14ac:dyDescent="0.2">
      <c r="A545" s="2">
        <v>43360</v>
      </c>
      <c r="B545" s="1">
        <v>11464.95</v>
      </c>
      <c r="C545" s="1">
        <v>11464.95</v>
      </c>
      <c r="D545" s="1">
        <v>11366.9</v>
      </c>
      <c r="E545" s="1">
        <v>11377.75</v>
      </c>
      <c r="F545" s="1">
        <v>207620518</v>
      </c>
      <c r="G545" s="1">
        <v>11294.84</v>
      </c>
      <c r="H545" s="1" t="str">
        <f>TEXT(NiftyData[[#This Row],[Date]], "yyyy")</f>
        <v>2018</v>
      </c>
      <c r="I545" s="1" t="str">
        <f>TEXT(NiftyData[[#This Row],[Date]], "mmm")</f>
        <v>Sep</v>
      </c>
      <c r="J545" s="1" t="str">
        <f>TEXT(NiftyData[[#This Row],[Date]], "ddd")</f>
        <v>Mon</v>
      </c>
      <c r="K545" s="1" t="str">
        <f>TEXT(NiftyData[[#This Row],[Date]], "mmm-yyyy")</f>
        <v>Sep-2018</v>
      </c>
      <c r="L545" s="1" t="str">
        <f>IF(NiftyData[[#This Row],[Day]]="Thu", "Expiry", "")</f>
        <v/>
      </c>
      <c r="M545" s="1">
        <f>NiftyData[[#This Row],[Close]]-NiftyData[[#This Row],[Open]]</f>
        <v>-87.200000000000728</v>
      </c>
      <c r="N545" s="4">
        <f>NiftyData[[#This Row],[Intraday Change]]/NiftyData[[#This Row],[Open]]</f>
        <v>-7.6057898202783894E-3</v>
      </c>
      <c r="O545" s="4">
        <f>_xlfn.CEILING.MATH(ABS(NiftyData[[#This Row],[Intraday Change %]]), 0.01)</f>
        <v>0.01</v>
      </c>
      <c r="P545" s="6">
        <f>NiftyData[[#This Row],[Close]]-E546</f>
        <v>-137.45000000000073</v>
      </c>
      <c r="Q545" s="4">
        <f>NiftyData[[#This Row],[DayChange]]/E546</f>
        <v>-1.1936397109906969E-2</v>
      </c>
      <c r="R545" s="7">
        <f>_xlfn.CEILING.MATH(ABS(NiftyData[[#This Row],[DayChange %]]), 0.01)</f>
        <v>0.02</v>
      </c>
    </row>
    <row r="546" spans="1:18" x14ac:dyDescent="0.2">
      <c r="A546" s="2">
        <v>43357</v>
      </c>
      <c r="B546" s="1">
        <v>11443.5</v>
      </c>
      <c r="C546" s="1">
        <v>11523.25</v>
      </c>
      <c r="D546" s="1">
        <v>11430.55</v>
      </c>
      <c r="E546" s="1">
        <v>11515.2</v>
      </c>
      <c r="F546" s="1">
        <v>285218296</v>
      </c>
      <c r="G546" s="1">
        <v>16423.36</v>
      </c>
      <c r="H546" s="1" t="str">
        <f>TEXT(NiftyData[[#This Row],[Date]], "yyyy")</f>
        <v>2018</v>
      </c>
      <c r="I546" s="1" t="str">
        <f>TEXT(NiftyData[[#This Row],[Date]], "mmm")</f>
        <v>Sep</v>
      </c>
      <c r="J546" s="1" t="str">
        <f>TEXT(NiftyData[[#This Row],[Date]], "ddd")</f>
        <v>Fri</v>
      </c>
      <c r="K546" s="1" t="str">
        <f>TEXT(NiftyData[[#This Row],[Date]], "mmm-yyyy")</f>
        <v>Sep-2018</v>
      </c>
      <c r="L546" s="1" t="str">
        <f>IF(NiftyData[[#This Row],[Day]]="Thu", "Expiry", "")</f>
        <v/>
      </c>
      <c r="M546" s="1">
        <f>NiftyData[[#This Row],[Close]]-NiftyData[[#This Row],[Open]]</f>
        <v>71.700000000000728</v>
      </c>
      <c r="N546" s="4">
        <f>NiftyData[[#This Row],[Intraday Change]]/NiftyData[[#This Row],[Open]]</f>
        <v>6.2655656049286253E-3</v>
      </c>
      <c r="O546" s="4">
        <f>_xlfn.CEILING.MATH(ABS(NiftyData[[#This Row],[Intraday Change %]]), 0.01)</f>
        <v>0.01</v>
      </c>
      <c r="P546" s="6">
        <f>NiftyData[[#This Row],[Close]]-E547</f>
        <v>145.30000000000109</v>
      </c>
      <c r="Q546" s="4">
        <f>NiftyData[[#This Row],[DayChange]]/E547</f>
        <v>1.2779356018962445E-2</v>
      </c>
      <c r="R546" s="7">
        <f>_xlfn.CEILING.MATH(ABS(NiftyData[[#This Row],[DayChange %]]), 0.01)</f>
        <v>0.02</v>
      </c>
    </row>
    <row r="547" spans="1:18" x14ac:dyDescent="0.2">
      <c r="A547" s="2">
        <v>43355</v>
      </c>
      <c r="B547" s="1">
        <v>11340.1</v>
      </c>
      <c r="C547" s="1">
        <v>11380.75</v>
      </c>
      <c r="D547" s="1">
        <v>11250.2</v>
      </c>
      <c r="E547" s="1">
        <v>11369.9</v>
      </c>
      <c r="F547" s="1">
        <v>276509748</v>
      </c>
      <c r="G547" s="1">
        <v>15567.9</v>
      </c>
      <c r="H547" s="1" t="str">
        <f>TEXT(NiftyData[[#This Row],[Date]], "yyyy")</f>
        <v>2018</v>
      </c>
      <c r="I547" s="1" t="str">
        <f>TEXT(NiftyData[[#This Row],[Date]], "mmm")</f>
        <v>Sep</v>
      </c>
      <c r="J547" s="1" t="str">
        <f>TEXT(NiftyData[[#This Row],[Date]], "ddd")</f>
        <v>Wed</v>
      </c>
      <c r="K547" s="1" t="str">
        <f>TEXT(NiftyData[[#This Row],[Date]], "mmm-yyyy")</f>
        <v>Sep-2018</v>
      </c>
      <c r="L547" s="1" t="str">
        <f>IF(NiftyData[[#This Row],[Day]]="Thu", "Expiry", "")</f>
        <v/>
      </c>
      <c r="M547" s="1">
        <f>NiftyData[[#This Row],[Close]]-NiftyData[[#This Row],[Open]]</f>
        <v>29.799999999999272</v>
      </c>
      <c r="N547" s="4">
        <f>NiftyData[[#This Row],[Intraday Change]]/NiftyData[[#This Row],[Open]]</f>
        <v>2.627842787982405E-3</v>
      </c>
      <c r="O547" s="4">
        <f>_xlfn.CEILING.MATH(ABS(NiftyData[[#This Row],[Intraday Change %]]), 0.01)</f>
        <v>0.01</v>
      </c>
      <c r="P547" s="6">
        <f>NiftyData[[#This Row],[Close]]-E548</f>
        <v>82.399999999999636</v>
      </c>
      <c r="Q547" s="4">
        <f>NiftyData[[#This Row],[DayChange]]/E548</f>
        <v>7.3001107419711749E-3</v>
      </c>
      <c r="R547" s="7">
        <f>_xlfn.CEILING.MATH(ABS(NiftyData[[#This Row],[DayChange %]]), 0.01)</f>
        <v>0.01</v>
      </c>
    </row>
    <row r="548" spans="1:18" x14ac:dyDescent="0.2">
      <c r="A548" s="2">
        <v>43354</v>
      </c>
      <c r="B548" s="1">
        <v>11476.85</v>
      </c>
      <c r="C548" s="1">
        <v>11479.4</v>
      </c>
      <c r="D548" s="1">
        <v>11274</v>
      </c>
      <c r="E548" s="1">
        <v>11287.5</v>
      </c>
      <c r="F548" s="1">
        <v>318093125</v>
      </c>
      <c r="G548" s="1">
        <v>18745.54</v>
      </c>
      <c r="H548" s="1" t="str">
        <f>TEXT(NiftyData[[#This Row],[Date]], "yyyy")</f>
        <v>2018</v>
      </c>
      <c r="I548" s="1" t="str">
        <f>TEXT(NiftyData[[#This Row],[Date]], "mmm")</f>
        <v>Sep</v>
      </c>
      <c r="J548" s="1" t="str">
        <f>TEXT(NiftyData[[#This Row],[Date]], "ddd")</f>
        <v>Tue</v>
      </c>
      <c r="K548" s="1" t="str">
        <f>TEXT(NiftyData[[#This Row],[Date]], "mmm-yyyy")</f>
        <v>Sep-2018</v>
      </c>
      <c r="L548" s="1" t="str">
        <f>IF(NiftyData[[#This Row],[Day]]="Thu", "Expiry", "")</f>
        <v/>
      </c>
      <c r="M548" s="1">
        <f>NiftyData[[#This Row],[Close]]-NiftyData[[#This Row],[Open]]</f>
        <v>-189.35000000000036</v>
      </c>
      <c r="N548" s="4">
        <f>NiftyData[[#This Row],[Intraday Change]]/NiftyData[[#This Row],[Open]]</f>
        <v>-1.6498429447104418E-2</v>
      </c>
      <c r="O548" s="4">
        <f>_xlfn.CEILING.MATH(ABS(NiftyData[[#This Row],[Intraday Change %]]), 0.01)</f>
        <v>0.02</v>
      </c>
      <c r="P548" s="6">
        <f>NiftyData[[#This Row],[Close]]-E549</f>
        <v>-150.60000000000036</v>
      </c>
      <c r="Q548" s="4">
        <f>NiftyData[[#This Row],[DayChange]]/E549</f>
        <v>-1.3166522411939077E-2</v>
      </c>
      <c r="R548" s="7">
        <f>_xlfn.CEILING.MATH(ABS(NiftyData[[#This Row],[DayChange %]]), 0.01)</f>
        <v>0.02</v>
      </c>
    </row>
    <row r="549" spans="1:18" x14ac:dyDescent="0.2">
      <c r="A549" s="2">
        <v>43353</v>
      </c>
      <c r="B549" s="1">
        <v>11570.25</v>
      </c>
      <c r="C549" s="1">
        <v>11573</v>
      </c>
      <c r="D549" s="1">
        <v>11427.3</v>
      </c>
      <c r="E549" s="1">
        <v>11438.1</v>
      </c>
      <c r="F549" s="1">
        <v>295597988</v>
      </c>
      <c r="G549" s="1">
        <v>16513.89</v>
      </c>
      <c r="H549" s="1" t="str">
        <f>TEXT(NiftyData[[#This Row],[Date]], "yyyy")</f>
        <v>2018</v>
      </c>
      <c r="I549" s="1" t="str">
        <f>TEXT(NiftyData[[#This Row],[Date]], "mmm")</f>
        <v>Sep</v>
      </c>
      <c r="J549" s="1" t="str">
        <f>TEXT(NiftyData[[#This Row],[Date]], "ddd")</f>
        <v>Mon</v>
      </c>
      <c r="K549" s="1" t="str">
        <f>TEXT(NiftyData[[#This Row],[Date]], "mmm-yyyy")</f>
        <v>Sep-2018</v>
      </c>
      <c r="L549" s="1" t="str">
        <f>IF(NiftyData[[#This Row],[Day]]="Thu", "Expiry", "")</f>
        <v/>
      </c>
      <c r="M549" s="1">
        <f>NiftyData[[#This Row],[Close]]-NiftyData[[#This Row],[Open]]</f>
        <v>-132.14999999999964</v>
      </c>
      <c r="N549" s="4">
        <f>NiftyData[[#This Row],[Intraday Change]]/NiftyData[[#This Row],[Open]]</f>
        <v>-1.1421533674726097E-2</v>
      </c>
      <c r="O549" s="4">
        <f>_xlfn.CEILING.MATH(ABS(NiftyData[[#This Row],[Intraday Change %]]), 0.01)</f>
        <v>0.02</v>
      </c>
      <c r="P549" s="6">
        <f>NiftyData[[#This Row],[Close]]-E550</f>
        <v>-151</v>
      </c>
      <c r="Q549" s="4">
        <f>NiftyData[[#This Row],[DayChange]]/E550</f>
        <v>-1.3029484601910415E-2</v>
      </c>
      <c r="R549" s="7">
        <f>_xlfn.CEILING.MATH(ABS(NiftyData[[#This Row],[DayChange %]]), 0.01)</f>
        <v>0.02</v>
      </c>
    </row>
    <row r="550" spans="1:18" x14ac:dyDescent="0.2">
      <c r="A550" s="2">
        <v>43350</v>
      </c>
      <c r="B550" s="1">
        <v>11558.25</v>
      </c>
      <c r="C550" s="1">
        <v>11603</v>
      </c>
      <c r="D550" s="1">
        <v>11484.4</v>
      </c>
      <c r="E550" s="1">
        <v>11589.1</v>
      </c>
      <c r="F550" s="1">
        <v>305029077</v>
      </c>
      <c r="G550" s="1">
        <v>16441.02</v>
      </c>
      <c r="H550" s="1" t="str">
        <f>TEXT(NiftyData[[#This Row],[Date]], "yyyy")</f>
        <v>2018</v>
      </c>
      <c r="I550" s="1" t="str">
        <f>TEXT(NiftyData[[#This Row],[Date]], "mmm")</f>
        <v>Sep</v>
      </c>
      <c r="J550" s="1" t="str">
        <f>TEXT(NiftyData[[#This Row],[Date]], "ddd")</f>
        <v>Fri</v>
      </c>
      <c r="K550" s="1" t="str">
        <f>TEXT(NiftyData[[#This Row],[Date]], "mmm-yyyy")</f>
        <v>Sep-2018</v>
      </c>
      <c r="L550" s="1" t="str">
        <f>IF(NiftyData[[#This Row],[Day]]="Thu", "Expiry", "")</f>
        <v/>
      </c>
      <c r="M550" s="1">
        <f>NiftyData[[#This Row],[Close]]-NiftyData[[#This Row],[Open]]</f>
        <v>30.850000000000364</v>
      </c>
      <c r="N550" s="4">
        <f>NiftyData[[#This Row],[Intraday Change]]/NiftyData[[#This Row],[Open]]</f>
        <v>2.6690891787251843E-3</v>
      </c>
      <c r="O550" s="4">
        <f>_xlfn.CEILING.MATH(ABS(NiftyData[[#This Row],[Intraday Change %]]), 0.01)</f>
        <v>0.01</v>
      </c>
      <c r="P550" s="6">
        <f>NiftyData[[#This Row],[Close]]-E551</f>
        <v>52.200000000000728</v>
      </c>
      <c r="Q550" s="4">
        <f>NiftyData[[#This Row],[DayChange]]/E551</f>
        <v>4.5246123308688409E-3</v>
      </c>
      <c r="R550" s="7">
        <f>_xlfn.CEILING.MATH(ABS(NiftyData[[#This Row],[DayChange %]]), 0.01)</f>
        <v>0.01</v>
      </c>
    </row>
    <row r="551" spans="1:18" x14ac:dyDescent="0.2">
      <c r="A551" s="2">
        <v>43349</v>
      </c>
      <c r="B551" s="1">
        <v>11514.15</v>
      </c>
      <c r="C551" s="1">
        <v>11562.25</v>
      </c>
      <c r="D551" s="1">
        <v>11436.05</v>
      </c>
      <c r="E551" s="1">
        <v>11536.9</v>
      </c>
      <c r="F551" s="1">
        <v>255558129</v>
      </c>
      <c r="G551" s="1">
        <v>15161</v>
      </c>
      <c r="H551" s="1" t="str">
        <f>TEXT(NiftyData[[#This Row],[Date]], "yyyy")</f>
        <v>2018</v>
      </c>
      <c r="I551" s="1" t="str">
        <f>TEXT(NiftyData[[#This Row],[Date]], "mmm")</f>
        <v>Sep</v>
      </c>
      <c r="J551" s="1" t="str">
        <f>TEXT(NiftyData[[#This Row],[Date]], "ddd")</f>
        <v>Thu</v>
      </c>
      <c r="K551" s="1" t="str">
        <f>TEXT(NiftyData[[#This Row],[Date]], "mmm-yyyy")</f>
        <v>Sep-2018</v>
      </c>
      <c r="L551" s="1" t="str">
        <f>IF(NiftyData[[#This Row],[Day]]="Thu", "Expiry", "")</f>
        <v>Expiry</v>
      </c>
      <c r="M551" s="1">
        <f>NiftyData[[#This Row],[Close]]-NiftyData[[#This Row],[Open]]</f>
        <v>22.75</v>
      </c>
      <c r="N551" s="4">
        <f>NiftyData[[#This Row],[Intraday Change]]/NiftyData[[#This Row],[Open]]</f>
        <v>1.9758297399286966E-3</v>
      </c>
      <c r="O551" s="4">
        <f>_xlfn.CEILING.MATH(ABS(NiftyData[[#This Row],[Intraday Change %]]), 0.01)</f>
        <v>0.01</v>
      </c>
      <c r="P551" s="6">
        <f>NiftyData[[#This Row],[Close]]-E552</f>
        <v>59.949999999998909</v>
      </c>
      <c r="Q551" s="4">
        <f>NiftyData[[#This Row],[DayChange]]/E552</f>
        <v>5.2235132156190365E-3</v>
      </c>
      <c r="R551" s="7">
        <f>_xlfn.CEILING.MATH(ABS(NiftyData[[#This Row],[DayChange %]]), 0.01)</f>
        <v>0.01</v>
      </c>
    </row>
    <row r="552" spans="1:18" x14ac:dyDescent="0.2">
      <c r="A552" s="2">
        <v>43348</v>
      </c>
      <c r="B552" s="1">
        <v>11514.85</v>
      </c>
      <c r="C552" s="1">
        <v>11542.65</v>
      </c>
      <c r="D552" s="1">
        <v>11393.85</v>
      </c>
      <c r="E552" s="1">
        <v>11476.95</v>
      </c>
      <c r="F552" s="1">
        <v>253689858</v>
      </c>
      <c r="G552" s="1">
        <v>15078.23</v>
      </c>
      <c r="H552" s="1" t="str">
        <f>TEXT(NiftyData[[#This Row],[Date]], "yyyy")</f>
        <v>2018</v>
      </c>
      <c r="I552" s="1" t="str">
        <f>TEXT(NiftyData[[#This Row],[Date]], "mmm")</f>
        <v>Sep</v>
      </c>
      <c r="J552" s="1" t="str">
        <f>TEXT(NiftyData[[#This Row],[Date]], "ddd")</f>
        <v>Wed</v>
      </c>
      <c r="K552" s="1" t="str">
        <f>TEXT(NiftyData[[#This Row],[Date]], "mmm-yyyy")</f>
        <v>Sep-2018</v>
      </c>
      <c r="L552" s="1" t="str">
        <f>IF(NiftyData[[#This Row],[Day]]="Thu", "Expiry", "")</f>
        <v/>
      </c>
      <c r="M552" s="1">
        <f>NiftyData[[#This Row],[Close]]-NiftyData[[#This Row],[Open]]</f>
        <v>-37.899999999999636</v>
      </c>
      <c r="N552" s="4">
        <f>NiftyData[[#This Row],[Intraday Change]]/NiftyData[[#This Row],[Open]]</f>
        <v>-3.2914019722358203E-3</v>
      </c>
      <c r="O552" s="4">
        <f>_xlfn.CEILING.MATH(ABS(NiftyData[[#This Row],[Intraday Change %]]), 0.01)</f>
        <v>0.01</v>
      </c>
      <c r="P552" s="6">
        <f>NiftyData[[#This Row],[Close]]-E553</f>
        <v>-43.349999999998545</v>
      </c>
      <c r="Q552" s="4">
        <f>NiftyData[[#This Row],[DayChange]]/E553</f>
        <v>-3.7629228405509012E-3</v>
      </c>
      <c r="R552" s="7">
        <f>_xlfn.CEILING.MATH(ABS(NiftyData[[#This Row],[DayChange %]]), 0.01)</f>
        <v>0.01</v>
      </c>
    </row>
    <row r="553" spans="1:18" x14ac:dyDescent="0.2">
      <c r="A553" s="2">
        <v>43347</v>
      </c>
      <c r="B553" s="1">
        <v>11598.75</v>
      </c>
      <c r="C553" s="1">
        <v>11602.55</v>
      </c>
      <c r="D553" s="1">
        <v>11496.85</v>
      </c>
      <c r="E553" s="1">
        <v>11520.3</v>
      </c>
      <c r="F553" s="1">
        <v>262701030</v>
      </c>
      <c r="G553" s="1">
        <v>16254.78</v>
      </c>
      <c r="H553" s="1" t="str">
        <f>TEXT(NiftyData[[#This Row],[Date]], "yyyy")</f>
        <v>2018</v>
      </c>
      <c r="I553" s="1" t="str">
        <f>TEXT(NiftyData[[#This Row],[Date]], "mmm")</f>
        <v>Sep</v>
      </c>
      <c r="J553" s="1" t="str">
        <f>TEXT(NiftyData[[#This Row],[Date]], "ddd")</f>
        <v>Tue</v>
      </c>
      <c r="K553" s="1" t="str">
        <f>TEXT(NiftyData[[#This Row],[Date]], "mmm-yyyy")</f>
        <v>Sep-2018</v>
      </c>
      <c r="L553" s="1" t="str">
        <f>IF(NiftyData[[#This Row],[Day]]="Thu", "Expiry", "")</f>
        <v/>
      </c>
      <c r="M553" s="1">
        <f>NiftyData[[#This Row],[Close]]-NiftyData[[#This Row],[Open]]</f>
        <v>-78.450000000000728</v>
      </c>
      <c r="N553" s="4">
        <f>NiftyData[[#This Row],[Intraday Change]]/NiftyData[[#This Row],[Open]]</f>
        <v>-6.7636598771419962E-3</v>
      </c>
      <c r="O553" s="4">
        <f>_xlfn.CEILING.MATH(ABS(NiftyData[[#This Row],[Intraday Change %]]), 0.01)</f>
        <v>0.01</v>
      </c>
      <c r="P553" s="6">
        <f>NiftyData[[#This Row],[Close]]-E554</f>
        <v>-62.050000000001091</v>
      </c>
      <c r="Q553" s="4">
        <f>NiftyData[[#This Row],[DayChange]]/E554</f>
        <v>-5.3572893238419744E-3</v>
      </c>
      <c r="R553" s="7">
        <f>_xlfn.CEILING.MATH(ABS(NiftyData[[#This Row],[DayChange %]]), 0.01)</f>
        <v>0.01</v>
      </c>
    </row>
    <row r="554" spans="1:18" x14ac:dyDescent="0.2">
      <c r="A554" s="2">
        <v>43346</v>
      </c>
      <c r="B554" s="1">
        <v>11751.8</v>
      </c>
      <c r="C554" s="1">
        <v>11751.8</v>
      </c>
      <c r="D554" s="1">
        <v>11567.4</v>
      </c>
      <c r="E554" s="1">
        <v>11582.35</v>
      </c>
      <c r="F554" s="1">
        <v>241726864</v>
      </c>
      <c r="G554" s="1">
        <v>16139.58</v>
      </c>
      <c r="H554" s="1" t="str">
        <f>TEXT(NiftyData[[#This Row],[Date]], "yyyy")</f>
        <v>2018</v>
      </c>
      <c r="I554" s="1" t="str">
        <f>TEXT(NiftyData[[#This Row],[Date]], "mmm")</f>
        <v>Sep</v>
      </c>
      <c r="J554" s="1" t="str">
        <f>TEXT(NiftyData[[#This Row],[Date]], "ddd")</f>
        <v>Mon</v>
      </c>
      <c r="K554" s="1" t="str">
        <f>TEXT(NiftyData[[#This Row],[Date]], "mmm-yyyy")</f>
        <v>Sep-2018</v>
      </c>
      <c r="L554" s="1" t="str">
        <f>IF(NiftyData[[#This Row],[Day]]="Thu", "Expiry", "")</f>
        <v/>
      </c>
      <c r="M554" s="1">
        <f>NiftyData[[#This Row],[Close]]-NiftyData[[#This Row],[Open]]</f>
        <v>-169.44999999999891</v>
      </c>
      <c r="N554" s="4">
        <f>NiftyData[[#This Row],[Intraday Change]]/NiftyData[[#This Row],[Open]]</f>
        <v>-1.4419067717285771E-2</v>
      </c>
      <c r="O554" s="4">
        <f>_xlfn.CEILING.MATH(ABS(NiftyData[[#This Row],[Intraday Change %]]), 0.01)</f>
        <v>0.02</v>
      </c>
      <c r="P554" s="6">
        <f>NiftyData[[#This Row],[Close]]-E555</f>
        <v>-98.149999999999636</v>
      </c>
      <c r="Q554" s="4">
        <f>NiftyData[[#This Row],[DayChange]]/E555</f>
        <v>-8.4028937117417608E-3</v>
      </c>
      <c r="R554" s="7">
        <f>_xlfn.CEILING.MATH(ABS(NiftyData[[#This Row],[DayChange %]]), 0.01)</f>
        <v>0.01</v>
      </c>
    </row>
    <row r="555" spans="1:18" x14ac:dyDescent="0.2">
      <c r="A555" s="2">
        <v>43343</v>
      </c>
      <c r="B555" s="1">
        <v>11675.85</v>
      </c>
      <c r="C555" s="1">
        <v>11727.65</v>
      </c>
      <c r="D555" s="1">
        <v>11640.1</v>
      </c>
      <c r="E555" s="1">
        <v>11680.5</v>
      </c>
      <c r="F555" s="1">
        <v>357230312</v>
      </c>
      <c r="G555" s="1">
        <v>20755.73</v>
      </c>
      <c r="H555" s="1" t="str">
        <f>TEXT(NiftyData[[#This Row],[Date]], "yyyy")</f>
        <v>2018</v>
      </c>
      <c r="I555" s="1" t="str">
        <f>TEXT(NiftyData[[#This Row],[Date]], "mmm")</f>
        <v>Aug</v>
      </c>
      <c r="J555" s="1" t="str">
        <f>TEXT(NiftyData[[#This Row],[Date]], "ddd")</f>
        <v>Fri</v>
      </c>
      <c r="K555" s="1" t="str">
        <f>TEXT(NiftyData[[#This Row],[Date]], "mmm-yyyy")</f>
        <v>Aug-2018</v>
      </c>
      <c r="L555" s="1" t="str">
        <f>IF(NiftyData[[#This Row],[Day]]="Thu", "Expiry", "")</f>
        <v/>
      </c>
      <c r="M555" s="1">
        <f>NiftyData[[#This Row],[Close]]-NiftyData[[#This Row],[Open]]</f>
        <v>4.6499999999996362</v>
      </c>
      <c r="N555" s="4">
        <f>NiftyData[[#This Row],[Intraday Change]]/NiftyData[[#This Row],[Open]]</f>
        <v>3.9825794267651915E-4</v>
      </c>
      <c r="O555" s="4">
        <f>_xlfn.CEILING.MATH(ABS(NiftyData[[#This Row],[Intraday Change %]]), 0.01)</f>
        <v>0.01</v>
      </c>
      <c r="P555" s="6">
        <f>NiftyData[[#This Row],[Close]]-E556</f>
        <v>3.7000000000007276</v>
      </c>
      <c r="Q555" s="4">
        <f>NiftyData[[#This Row],[DayChange]]/E556</f>
        <v>3.1686763496854685E-4</v>
      </c>
      <c r="R555" s="7">
        <f>_xlfn.CEILING.MATH(ABS(NiftyData[[#This Row],[DayChange %]]), 0.01)</f>
        <v>0.01</v>
      </c>
    </row>
    <row r="556" spans="1:18" x14ac:dyDescent="0.2">
      <c r="A556" s="2">
        <v>43342</v>
      </c>
      <c r="B556" s="1">
        <v>11694.75</v>
      </c>
      <c r="C556" s="1">
        <v>11698.8</v>
      </c>
      <c r="D556" s="1">
        <v>11639.7</v>
      </c>
      <c r="E556" s="1">
        <v>11676.8</v>
      </c>
      <c r="F556" s="1">
        <v>323450305</v>
      </c>
      <c r="G556" s="1">
        <v>18275.54</v>
      </c>
      <c r="H556" s="1" t="str">
        <f>TEXT(NiftyData[[#This Row],[Date]], "yyyy")</f>
        <v>2018</v>
      </c>
      <c r="I556" s="1" t="str">
        <f>TEXT(NiftyData[[#This Row],[Date]], "mmm")</f>
        <v>Aug</v>
      </c>
      <c r="J556" s="1" t="str">
        <f>TEXT(NiftyData[[#This Row],[Date]], "ddd")</f>
        <v>Thu</v>
      </c>
      <c r="K556" s="1" t="str">
        <f>TEXT(NiftyData[[#This Row],[Date]], "mmm-yyyy")</f>
        <v>Aug-2018</v>
      </c>
      <c r="L556" s="1" t="str">
        <f>IF(NiftyData[[#This Row],[Day]]="Thu", "Expiry", "")</f>
        <v>Expiry</v>
      </c>
      <c r="M556" s="1">
        <f>NiftyData[[#This Row],[Close]]-NiftyData[[#This Row],[Open]]</f>
        <v>-17.950000000000728</v>
      </c>
      <c r="N556" s="4">
        <f>NiftyData[[#This Row],[Intraday Change]]/NiftyData[[#This Row],[Open]]</f>
        <v>-1.5348767609398002E-3</v>
      </c>
      <c r="O556" s="4">
        <f>_xlfn.CEILING.MATH(ABS(NiftyData[[#This Row],[Intraday Change %]]), 0.01)</f>
        <v>0.01</v>
      </c>
      <c r="P556" s="6">
        <f>NiftyData[[#This Row],[Close]]-E557</f>
        <v>-15.100000000000364</v>
      </c>
      <c r="Q556" s="4">
        <f>NiftyData[[#This Row],[DayChange]]/E557</f>
        <v>-1.2914924007218984E-3</v>
      </c>
      <c r="R556" s="7">
        <f>_xlfn.CEILING.MATH(ABS(NiftyData[[#This Row],[DayChange %]]), 0.01)</f>
        <v>0.01</v>
      </c>
    </row>
    <row r="557" spans="1:18" x14ac:dyDescent="0.2">
      <c r="A557" s="2">
        <v>43341</v>
      </c>
      <c r="B557" s="1">
        <v>11744.95</v>
      </c>
      <c r="C557" s="1">
        <v>11753.2</v>
      </c>
      <c r="D557" s="1">
        <v>11678.85</v>
      </c>
      <c r="E557" s="1">
        <v>11691.9</v>
      </c>
      <c r="F557" s="1">
        <v>259351550</v>
      </c>
      <c r="G557" s="1">
        <v>14324.65</v>
      </c>
      <c r="H557" s="1" t="str">
        <f>TEXT(NiftyData[[#This Row],[Date]], "yyyy")</f>
        <v>2018</v>
      </c>
      <c r="I557" s="1" t="str">
        <f>TEXT(NiftyData[[#This Row],[Date]], "mmm")</f>
        <v>Aug</v>
      </c>
      <c r="J557" s="1" t="str">
        <f>TEXT(NiftyData[[#This Row],[Date]], "ddd")</f>
        <v>Wed</v>
      </c>
      <c r="K557" s="1" t="str">
        <f>TEXT(NiftyData[[#This Row],[Date]], "mmm-yyyy")</f>
        <v>Aug-2018</v>
      </c>
      <c r="L557" s="1" t="str">
        <f>IF(NiftyData[[#This Row],[Day]]="Thu", "Expiry", "")</f>
        <v/>
      </c>
      <c r="M557" s="1">
        <f>NiftyData[[#This Row],[Close]]-NiftyData[[#This Row],[Open]]</f>
        <v>-53.050000000001091</v>
      </c>
      <c r="N557" s="4">
        <f>NiftyData[[#This Row],[Intraday Change]]/NiftyData[[#This Row],[Open]]</f>
        <v>-4.516834894997517E-3</v>
      </c>
      <c r="O557" s="4">
        <f>_xlfn.CEILING.MATH(ABS(NiftyData[[#This Row],[Intraday Change %]]), 0.01)</f>
        <v>0.01</v>
      </c>
      <c r="P557" s="6">
        <f>NiftyData[[#This Row],[Close]]-E558</f>
        <v>-46.600000000000364</v>
      </c>
      <c r="Q557" s="4">
        <f>NiftyData[[#This Row],[DayChange]]/E558</f>
        <v>-3.9698428248924793E-3</v>
      </c>
      <c r="R557" s="7">
        <f>_xlfn.CEILING.MATH(ABS(NiftyData[[#This Row],[DayChange %]]), 0.01)</f>
        <v>0.01</v>
      </c>
    </row>
    <row r="558" spans="1:18" x14ac:dyDescent="0.2">
      <c r="A558" s="2">
        <v>43340</v>
      </c>
      <c r="B558" s="1">
        <v>11731.95</v>
      </c>
      <c r="C558" s="1">
        <v>11760.2</v>
      </c>
      <c r="D558" s="1">
        <v>11710.5</v>
      </c>
      <c r="E558" s="1">
        <v>11738.5</v>
      </c>
      <c r="F558" s="1">
        <v>249420312</v>
      </c>
      <c r="G558" s="1">
        <v>13946.7</v>
      </c>
      <c r="H558" s="1" t="str">
        <f>TEXT(NiftyData[[#This Row],[Date]], "yyyy")</f>
        <v>2018</v>
      </c>
      <c r="I558" s="1" t="str">
        <f>TEXT(NiftyData[[#This Row],[Date]], "mmm")</f>
        <v>Aug</v>
      </c>
      <c r="J558" s="1" t="str">
        <f>TEXT(NiftyData[[#This Row],[Date]], "ddd")</f>
        <v>Tue</v>
      </c>
      <c r="K558" s="1" t="str">
        <f>TEXT(NiftyData[[#This Row],[Date]], "mmm-yyyy")</f>
        <v>Aug-2018</v>
      </c>
      <c r="L558" s="1" t="str">
        <f>IF(NiftyData[[#This Row],[Day]]="Thu", "Expiry", "")</f>
        <v/>
      </c>
      <c r="M558" s="1">
        <f>NiftyData[[#This Row],[Close]]-NiftyData[[#This Row],[Open]]</f>
        <v>6.5499999999992724</v>
      </c>
      <c r="N558" s="4">
        <f>NiftyData[[#This Row],[Intraday Change]]/NiftyData[[#This Row],[Open]]</f>
        <v>5.5830445919043906E-4</v>
      </c>
      <c r="O558" s="4">
        <f>_xlfn.CEILING.MATH(ABS(NiftyData[[#This Row],[Intraday Change %]]), 0.01)</f>
        <v>0.01</v>
      </c>
      <c r="P558" s="6">
        <f>NiftyData[[#This Row],[Close]]-E559</f>
        <v>46.549999999999272</v>
      </c>
      <c r="Q558" s="4">
        <f>NiftyData[[#This Row],[DayChange]]/E559</f>
        <v>3.9813717985450903E-3</v>
      </c>
      <c r="R558" s="7">
        <f>_xlfn.CEILING.MATH(ABS(NiftyData[[#This Row],[DayChange %]]), 0.01)</f>
        <v>0.01</v>
      </c>
    </row>
    <row r="559" spans="1:18" x14ac:dyDescent="0.2">
      <c r="A559" s="2">
        <v>43339</v>
      </c>
      <c r="B559" s="1">
        <v>11605.85</v>
      </c>
      <c r="C559" s="1">
        <v>11700.95</v>
      </c>
      <c r="D559" s="1">
        <v>11595.6</v>
      </c>
      <c r="E559" s="1">
        <v>11691.95</v>
      </c>
      <c r="F559" s="1">
        <v>205689327</v>
      </c>
      <c r="G559" s="1">
        <v>11707.5</v>
      </c>
      <c r="H559" s="1" t="str">
        <f>TEXT(NiftyData[[#This Row],[Date]], "yyyy")</f>
        <v>2018</v>
      </c>
      <c r="I559" s="1" t="str">
        <f>TEXT(NiftyData[[#This Row],[Date]], "mmm")</f>
        <v>Aug</v>
      </c>
      <c r="J559" s="1" t="str">
        <f>TEXT(NiftyData[[#This Row],[Date]], "ddd")</f>
        <v>Mon</v>
      </c>
      <c r="K559" s="1" t="str">
        <f>TEXT(NiftyData[[#This Row],[Date]], "mmm-yyyy")</f>
        <v>Aug-2018</v>
      </c>
      <c r="L559" s="1" t="str">
        <f>IF(NiftyData[[#This Row],[Day]]="Thu", "Expiry", "")</f>
        <v/>
      </c>
      <c r="M559" s="1">
        <f>NiftyData[[#This Row],[Close]]-NiftyData[[#This Row],[Open]]</f>
        <v>86.100000000000364</v>
      </c>
      <c r="N559" s="4">
        <f>NiftyData[[#This Row],[Intraday Change]]/NiftyData[[#This Row],[Open]]</f>
        <v>7.4186724798270152E-3</v>
      </c>
      <c r="O559" s="4">
        <f>_xlfn.CEILING.MATH(ABS(NiftyData[[#This Row],[Intraday Change %]]), 0.01)</f>
        <v>0.01</v>
      </c>
      <c r="P559" s="6">
        <f>NiftyData[[#This Row],[Close]]-E560</f>
        <v>134.85000000000036</v>
      </c>
      <c r="Q559" s="4">
        <f>NiftyData[[#This Row],[DayChange]]/E560</f>
        <v>1.1668152045063239E-2</v>
      </c>
      <c r="R559" s="7">
        <f>_xlfn.CEILING.MATH(ABS(NiftyData[[#This Row],[DayChange %]]), 0.01)</f>
        <v>0.02</v>
      </c>
    </row>
    <row r="560" spans="1:18" x14ac:dyDescent="0.2">
      <c r="A560" s="2">
        <v>43336</v>
      </c>
      <c r="B560" s="1">
        <v>11566.6</v>
      </c>
      <c r="C560" s="1">
        <v>11604.6</v>
      </c>
      <c r="D560" s="1">
        <v>11532</v>
      </c>
      <c r="E560" s="1">
        <v>11557.1</v>
      </c>
      <c r="F560" s="1">
        <v>225604574</v>
      </c>
      <c r="G560" s="1">
        <v>13019.55</v>
      </c>
      <c r="H560" s="1" t="str">
        <f>TEXT(NiftyData[[#This Row],[Date]], "yyyy")</f>
        <v>2018</v>
      </c>
      <c r="I560" s="1" t="str">
        <f>TEXT(NiftyData[[#This Row],[Date]], "mmm")</f>
        <v>Aug</v>
      </c>
      <c r="J560" s="1" t="str">
        <f>TEXT(NiftyData[[#This Row],[Date]], "ddd")</f>
        <v>Fri</v>
      </c>
      <c r="K560" s="1" t="str">
        <f>TEXT(NiftyData[[#This Row],[Date]], "mmm-yyyy")</f>
        <v>Aug-2018</v>
      </c>
      <c r="L560" s="1" t="str">
        <f>IF(NiftyData[[#This Row],[Day]]="Thu", "Expiry", "")</f>
        <v/>
      </c>
      <c r="M560" s="1">
        <f>NiftyData[[#This Row],[Close]]-NiftyData[[#This Row],[Open]]</f>
        <v>-9.5</v>
      </c>
      <c r="N560" s="4">
        <f>NiftyData[[#This Row],[Intraday Change]]/NiftyData[[#This Row],[Open]]</f>
        <v>-8.21330382307679E-4</v>
      </c>
      <c r="O560" s="4">
        <f>_xlfn.CEILING.MATH(ABS(NiftyData[[#This Row],[Intraday Change %]]), 0.01)</f>
        <v>0.01</v>
      </c>
      <c r="P560" s="6">
        <f>NiftyData[[#This Row],[Close]]-E561</f>
        <v>-25.649999999999636</v>
      </c>
      <c r="Q560" s="4">
        <f>NiftyData[[#This Row],[DayChange]]/E561</f>
        <v>-2.214500010791879E-3</v>
      </c>
      <c r="R560" s="7">
        <f>_xlfn.CEILING.MATH(ABS(NiftyData[[#This Row],[DayChange %]]), 0.01)</f>
        <v>0.01</v>
      </c>
    </row>
    <row r="561" spans="1:18" x14ac:dyDescent="0.2">
      <c r="A561" s="2">
        <v>43335</v>
      </c>
      <c r="B561" s="1">
        <v>11620.7</v>
      </c>
      <c r="C561" s="1">
        <v>11620.7</v>
      </c>
      <c r="D561" s="1">
        <v>11546.7</v>
      </c>
      <c r="E561" s="1">
        <v>11582.75</v>
      </c>
      <c r="F561" s="1">
        <v>256163842</v>
      </c>
      <c r="G561" s="1">
        <v>16117.77</v>
      </c>
      <c r="H561" s="1" t="str">
        <f>TEXT(NiftyData[[#This Row],[Date]], "yyyy")</f>
        <v>2018</v>
      </c>
      <c r="I561" s="1" t="str">
        <f>TEXT(NiftyData[[#This Row],[Date]], "mmm")</f>
        <v>Aug</v>
      </c>
      <c r="J561" s="1" t="str">
        <f>TEXT(NiftyData[[#This Row],[Date]], "ddd")</f>
        <v>Thu</v>
      </c>
      <c r="K561" s="1" t="str">
        <f>TEXT(NiftyData[[#This Row],[Date]], "mmm-yyyy")</f>
        <v>Aug-2018</v>
      </c>
      <c r="L561" s="1" t="str">
        <f>IF(NiftyData[[#This Row],[Day]]="Thu", "Expiry", "")</f>
        <v>Expiry</v>
      </c>
      <c r="M561" s="1">
        <f>NiftyData[[#This Row],[Close]]-NiftyData[[#This Row],[Open]]</f>
        <v>-37.950000000000728</v>
      </c>
      <c r="N561" s="4">
        <f>NiftyData[[#This Row],[Intraday Change]]/NiftyData[[#This Row],[Open]]</f>
        <v>-3.2657240957946359E-3</v>
      </c>
      <c r="O561" s="4">
        <f>_xlfn.CEILING.MATH(ABS(NiftyData[[#This Row],[Intraday Change %]]), 0.01)</f>
        <v>0.01</v>
      </c>
      <c r="P561" s="6">
        <f>NiftyData[[#This Row],[Close]]-E562</f>
        <v>11.850000000000364</v>
      </c>
      <c r="Q561" s="4">
        <f>NiftyData[[#This Row],[DayChange]]/E562</f>
        <v>1.0241208549032802E-3</v>
      </c>
      <c r="R561" s="7">
        <f>_xlfn.CEILING.MATH(ABS(NiftyData[[#This Row],[DayChange %]]), 0.01)</f>
        <v>0.01</v>
      </c>
    </row>
    <row r="562" spans="1:18" x14ac:dyDescent="0.2">
      <c r="A562" s="2">
        <v>43333</v>
      </c>
      <c r="B562" s="1">
        <v>11576.2</v>
      </c>
      <c r="C562" s="1">
        <v>11581.75</v>
      </c>
      <c r="D562" s="1">
        <v>11539.6</v>
      </c>
      <c r="E562" s="1">
        <v>11570.9</v>
      </c>
      <c r="F562" s="1">
        <v>231063669</v>
      </c>
      <c r="G562" s="1">
        <v>13528.83</v>
      </c>
      <c r="H562" s="1" t="str">
        <f>TEXT(NiftyData[[#This Row],[Date]], "yyyy")</f>
        <v>2018</v>
      </c>
      <c r="I562" s="1" t="str">
        <f>TEXT(NiftyData[[#This Row],[Date]], "mmm")</f>
        <v>Aug</v>
      </c>
      <c r="J562" s="1" t="str">
        <f>TEXT(NiftyData[[#This Row],[Date]], "ddd")</f>
        <v>Tue</v>
      </c>
      <c r="K562" s="1" t="str">
        <f>TEXT(NiftyData[[#This Row],[Date]], "mmm-yyyy")</f>
        <v>Aug-2018</v>
      </c>
      <c r="L562" s="1" t="str">
        <f>IF(NiftyData[[#This Row],[Day]]="Thu", "Expiry", "")</f>
        <v/>
      </c>
      <c r="M562" s="1">
        <f>NiftyData[[#This Row],[Close]]-NiftyData[[#This Row],[Open]]</f>
        <v>-5.3000000000010914</v>
      </c>
      <c r="N562" s="4">
        <f>NiftyData[[#This Row],[Intraday Change]]/NiftyData[[#This Row],[Open]]</f>
        <v>-4.5783590470111879E-4</v>
      </c>
      <c r="O562" s="4">
        <f>_xlfn.CEILING.MATH(ABS(NiftyData[[#This Row],[Intraday Change %]]), 0.01)</f>
        <v>0.01</v>
      </c>
      <c r="P562" s="6">
        <f>NiftyData[[#This Row],[Close]]-E563</f>
        <v>19.149999999999636</v>
      </c>
      <c r="Q562" s="4">
        <f>NiftyData[[#This Row],[DayChange]]/E563</f>
        <v>1.6577574826324702E-3</v>
      </c>
      <c r="R562" s="7">
        <f>_xlfn.CEILING.MATH(ABS(NiftyData[[#This Row],[DayChange %]]), 0.01)</f>
        <v>0.01</v>
      </c>
    </row>
    <row r="563" spans="1:18" x14ac:dyDescent="0.2">
      <c r="A563" s="2">
        <v>43332</v>
      </c>
      <c r="B563" s="1">
        <v>11502.1</v>
      </c>
      <c r="C563" s="1">
        <v>11565.3</v>
      </c>
      <c r="D563" s="1">
        <v>11499.65</v>
      </c>
      <c r="E563" s="1">
        <v>11551.75</v>
      </c>
      <c r="F563" s="1">
        <v>239843358</v>
      </c>
      <c r="G563" s="1">
        <v>14119.93</v>
      </c>
      <c r="H563" s="1" t="str">
        <f>TEXT(NiftyData[[#This Row],[Date]], "yyyy")</f>
        <v>2018</v>
      </c>
      <c r="I563" s="1" t="str">
        <f>TEXT(NiftyData[[#This Row],[Date]], "mmm")</f>
        <v>Aug</v>
      </c>
      <c r="J563" s="1" t="str">
        <f>TEXT(NiftyData[[#This Row],[Date]], "ddd")</f>
        <v>Mon</v>
      </c>
      <c r="K563" s="1" t="str">
        <f>TEXT(NiftyData[[#This Row],[Date]], "mmm-yyyy")</f>
        <v>Aug-2018</v>
      </c>
      <c r="L563" s="1" t="str">
        <f>IF(NiftyData[[#This Row],[Day]]="Thu", "Expiry", "")</f>
        <v/>
      </c>
      <c r="M563" s="1">
        <f>NiftyData[[#This Row],[Close]]-NiftyData[[#This Row],[Open]]</f>
        <v>49.649999999999636</v>
      </c>
      <c r="N563" s="4">
        <f>NiftyData[[#This Row],[Intraday Change]]/NiftyData[[#This Row],[Open]]</f>
        <v>4.3166030550942551E-3</v>
      </c>
      <c r="O563" s="4">
        <f>_xlfn.CEILING.MATH(ABS(NiftyData[[#This Row],[Intraday Change %]]), 0.01)</f>
        <v>0.01</v>
      </c>
      <c r="P563" s="6">
        <f>NiftyData[[#This Row],[Close]]-E564</f>
        <v>81</v>
      </c>
      <c r="Q563" s="4">
        <f>NiftyData[[#This Row],[DayChange]]/E564</f>
        <v>7.0614388771440403E-3</v>
      </c>
      <c r="R563" s="7">
        <f>_xlfn.CEILING.MATH(ABS(NiftyData[[#This Row],[DayChange %]]), 0.01)</f>
        <v>0.01</v>
      </c>
    </row>
    <row r="564" spans="1:18" x14ac:dyDescent="0.2">
      <c r="A564" s="2">
        <v>43329</v>
      </c>
      <c r="B564" s="1">
        <v>11437.15</v>
      </c>
      <c r="C564" s="1">
        <v>11486.45</v>
      </c>
      <c r="D564" s="1">
        <v>11431.8</v>
      </c>
      <c r="E564" s="1">
        <v>11470.75</v>
      </c>
      <c r="F564" s="1">
        <v>241985503</v>
      </c>
      <c r="G564" s="1">
        <v>13275.31</v>
      </c>
      <c r="H564" s="1" t="str">
        <f>TEXT(NiftyData[[#This Row],[Date]], "yyyy")</f>
        <v>2018</v>
      </c>
      <c r="I564" s="1" t="str">
        <f>TEXT(NiftyData[[#This Row],[Date]], "mmm")</f>
        <v>Aug</v>
      </c>
      <c r="J564" s="1" t="str">
        <f>TEXT(NiftyData[[#This Row],[Date]], "ddd")</f>
        <v>Fri</v>
      </c>
      <c r="K564" s="1" t="str">
        <f>TEXT(NiftyData[[#This Row],[Date]], "mmm-yyyy")</f>
        <v>Aug-2018</v>
      </c>
      <c r="L564" s="1" t="str">
        <f>IF(NiftyData[[#This Row],[Day]]="Thu", "Expiry", "")</f>
        <v/>
      </c>
      <c r="M564" s="1">
        <f>NiftyData[[#This Row],[Close]]-NiftyData[[#This Row],[Open]]</f>
        <v>33.600000000000364</v>
      </c>
      <c r="N564" s="4">
        <f>NiftyData[[#This Row],[Intraday Change]]/NiftyData[[#This Row],[Open]]</f>
        <v>2.937794817764947E-3</v>
      </c>
      <c r="O564" s="4">
        <f>_xlfn.CEILING.MATH(ABS(NiftyData[[#This Row],[Intraday Change %]]), 0.01)</f>
        <v>0.01</v>
      </c>
      <c r="P564" s="6">
        <f>NiftyData[[#This Row],[Close]]-E565</f>
        <v>85.700000000000728</v>
      </c>
      <c r="Q564" s="4">
        <f>NiftyData[[#This Row],[DayChange]]/E565</f>
        <v>7.5274153385361271E-3</v>
      </c>
      <c r="R564" s="7">
        <f>_xlfn.CEILING.MATH(ABS(NiftyData[[#This Row],[DayChange %]]), 0.01)</f>
        <v>0.01</v>
      </c>
    </row>
    <row r="565" spans="1:18" x14ac:dyDescent="0.2">
      <c r="A565" s="2">
        <v>43328</v>
      </c>
      <c r="B565" s="1">
        <v>11397.15</v>
      </c>
      <c r="C565" s="1">
        <v>11449.85</v>
      </c>
      <c r="D565" s="1">
        <v>11366.25</v>
      </c>
      <c r="E565" s="1">
        <v>11385.05</v>
      </c>
      <c r="F565" s="1">
        <v>299610298</v>
      </c>
      <c r="G565" s="1">
        <v>17081.62</v>
      </c>
      <c r="H565" s="1" t="str">
        <f>TEXT(NiftyData[[#This Row],[Date]], "yyyy")</f>
        <v>2018</v>
      </c>
      <c r="I565" s="1" t="str">
        <f>TEXT(NiftyData[[#This Row],[Date]], "mmm")</f>
        <v>Aug</v>
      </c>
      <c r="J565" s="1" t="str">
        <f>TEXT(NiftyData[[#This Row],[Date]], "ddd")</f>
        <v>Thu</v>
      </c>
      <c r="K565" s="1" t="str">
        <f>TEXT(NiftyData[[#This Row],[Date]], "mmm-yyyy")</f>
        <v>Aug-2018</v>
      </c>
      <c r="L565" s="1" t="str">
        <f>IF(NiftyData[[#This Row],[Day]]="Thu", "Expiry", "")</f>
        <v>Expiry</v>
      </c>
      <c r="M565" s="1">
        <f>NiftyData[[#This Row],[Close]]-NiftyData[[#This Row],[Open]]</f>
        <v>-12.100000000000364</v>
      </c>
      <c r="N565" s="4">
        <f>NiftyData[[#This Row],[Intraday Change]]/NiftyData[[#This Row],[Open]]</f>
        <v>-1.0616689260034627E-3</v>
      </c>
      <c r="O565" s="4">
        <f>_xlfn.CEILING.MATH(ABS(NiftyData[[#This Row],[Intraday Change %]]), 0.01)</f>
        <v>0.01</v>
      </c>
      <c r="P565" s="6">
        <f>NiftyData[[#This Row],[Close]]-E566</f>
        <v>-50.050000000001091</v>
      </c>
      <c r="Q565" s="4">
        <f>NiftyData[[#This Row],[DayChange]]/E566</f>
        <v>-4.3768747103218241E-3</v>
      </c>
      <c r="R565" s="7">
        <f>_xlfn.CEILING.MATH(ABS(NiftyData[[#This Row],[DayChange %]]), 0.01)</f>
        <v>0.01</v>
      </c>
    </row>
    <row r="566" spans="1:18" x14ac:dyDescent="0.2">
      <c r="A566" s="2">
        <v>43326</v>
      </c>
      <c r="B566" s="1">
        <v>11381.7</v>
      </c>
      <c r="C566" s="1">
        <v>11452.45</v>
      </c>
      <c r="D566" s="1">
        <v>11370.8</v>
      </c>
      <c r="E566" s="1">
        <v>11435.1</v>
      </c>
      <c r="F566" s="1">
        <v>239841680</v>
      </c>
      <c r="G566" s="1">
        <v>13935.35</v>
      </c>
      <c r="H566" s="1" t="str">
        <f>TEXT(NiftyData[[#This Row],[Date]], "yyyy")</f>
        <v>2018</v>
      </c>
      <c r="I566" s="1" t="str">
        <f>TEXT(NiftyData[[#This Row],[Date]], "mmm")</f>
        <v>Aug</v>
      </c>
      <c r="J566" s="1" t="str">
        <f>TEXT(NiftyData[[#This Row],[Date]], "ddd")</f>
        <v>Tue</v>
      </c>
      <c r="K566" s="1" t="str">
        <f>TEXT(NiftyData[[#This Row],[Date]], "mmm-yyyy")</f>
        <v>Aug-2018</v>
      </c>
      <c r="L566" s="1" t="str">
        <f>IF(NiftyData[[#This Row],[Day]]="Thu", "Expiry", "")</f>
        <v/>
      </c>
      <c r="M566" s="1">
        <f>NiftyData[[#This Row],[Close]]-NiftyData[[#This Row],[Open]]</f>
        <v>53.399999999999636</v>
      </c>
      <c r="N566" s="4">
        <f>NiftyData[[#This Row],[Intraday Change]]/NiftyData[[#This Row],[Open]]</f>
        <v>4.6917420069057907E-3</v>
      </c>
      <c r="O566" s="4">
        <f>_xlfn.CEILING.MATH(ABS(NiftyData[[#This Row],[Intraday Change %]]), 0.01)</f>
        <v>0.01</v>
      </c>
      <c r="P566" s="6">
        <f>NiftyData[[#This Row],[Close]]-E567</f>
        <v>79.350000000000364</v>
      </c>
      <c r="Q566" s="4">
        <f>NiftyData[[#This Row],[DayChange]]/E567</f>
        <v>6.9876494287035521E-3</v>
      </c>
      <c r="R566" s="7">
        <f>_xlfn.CEILING.MATH(ABS(NiftyData[[#This Row],[DayChange %]]), 0.01)</f>
        <v>0.01</v>
      </c>
    </row>
    <row r="567" spans="1:18" x14ac:dyDescent="0.2">
      <c r="A567" s="2">
        <v>43325</v>
      </c>
      <c r="B567" s="1">
        <v>11369.6</v>
      </c>
      <c r="C567" s="1">
        <v>11406.3</v>
      </c>
      <c r="D567" s="1">
        <v>11340.3</v>
      </c>
      <c r="E567" s="1">
        <v>11355.75</v>
      </c>
      <c r="F567" s="1">
        <v>254466760</v>
      </c>
      <c r="G567" s="1">
        <v>12899.22</v>
      </c>
      <c r="H567" s="1" t="str">
        <f>TEXT(NiftyData[[#This Row],[Date]], "yyyy")</f>
        <v>2018</v>
      </c>
      <c r="I567" s="1" t="str">
        <f>TEXT(NiftyData[[#This Row],[Date]], "mmm")</f>
        <v>Aug</v>
      </c>
      <c r="J567" s="1" t="str">
        <f>TEXT(NiftyData[[#This Row],[Date]], "ddd")</f>
        <v>Mon</v>
      </c>
      <c r="K567" s="1" t="str">
        <f>TEXT(NiftyData[[#This Row],[Date]], "mmm-yyyy")</f>
        <v>Aug-2018</v>
      </c>
      <c r="L567" s="1" t="str">
        <f>IF(NiftyData[[#This Row],[Day]]="Thu", "Expiry", "")</f>
        <v/>
      </c>
      <c r="M567" s="1">
        <f>NiftyData[[#This Row],[Close]]-NiftyData[[#This Row],[Open]]</f>
        <v>-13.850000000000364</v>
      </c>
      <c r="N567" s="4">
        <f>NiftyData[[#This Row],[Intraday Change]]/NiftyData[[#This Row],[Open]]</f>
        <v>-1.2181607092598124E-3</v>
      </c>
      <c r="O567" s="4">
        <f>_xlfn.CEILING.MATH(ABS(NiftyData[[#This Row],[Intraday Change %]]), 0.01)</f>
        <v>0.01</v>
      </c>
      <c r="P567" s="6">
        <f>NiftyData[[#This Row],[Close]]-E568</f>
        <v>-73.75</v>
      </c>
      <c r="Q567" s="4">
        <f>NiftyData[[#This Row],[DayChange]]/E568</f>
        <v>-6.4526007261909973E-3</v>
      </c>
      <c r="R567" s="7">
        <f>_xlfn.CEILING.MATH(ABS(NiftyData[[#This Row],[DayChange %]]), 0.01)</f>
        <v>0.01</v>
      </c>
    </row>
    <row r="568" spans="1:18" x14ac:dyDescent="0.2">
      <c r="A568" s="2">
        <v>43322</v>
      </c>
      <c r="B568" s="1">
        <v>11474.95</v>
      </c>
      <c r="C568" s="1">
        <v>11478.75</v>
      </c>
      <c r="D568" s="1">
        <v>11419.65</v>
      </c>
      <c r="E568" s="1">
        <v>11429.5</v>
      </c>
      <c r="F568" s="1">
        <v>336424182</v>
      </c>
      <c r="G568" s="1">
        <v>15738.26</v>
      </c>
      <c r="H568" s="1" t="str">
        <f>TEXT(NiftyData[[#This Row],[Date]], "yyyy")</f>
        <v>2018</v>
      </c>
      <c r="I568" s="1" t="str">
        <f>TEXT(NiftyData[[#This Row],[Date]], "mmm")</f>
        <v>Aug</v>
      </c>
      <c r="J568" s="1" t="str">
        <f>TEXT(NiftyData[[#This Row],[Date]], "ddd")</f>
        <v>Fri</v>
      </c>
      <c r="K568" s="1" t="str">
        <f>TEXT(NiftyData[[#This Row],[Date]], "mmm-yyyy")</f>
        <v>Aug-2018</v>
      </c>
      <c r="L568" s="1" t="str">
        <f>IF(NiftyData[[#This Row],[Day]]="Thu", "Expiry", "")</f>
        <v/>
      </c>
      <c r="M568" s="1">
        <f>NiftyData[[#This Row],[Close]]-NiftyData[[#This Row],[Open]]</f>
        <v>-45.450000000000728</v>
      </c>
      <c r="N568" s="4">
        <f>NiftyData[[#This Row],[Intraday Change]]/NiftyData[[#This Row],[Open]]</f>
        <v>-3.9608015721202027E-3</v>
      </c>
      <c r="O568" s="4">
        <f>_xlfn.CEILING.MATH(ABS(NiftyData[[#This Row],[Intraday Change %]]), 0.01)</f>
        <v>0.01</v>
      </c>
      <c r="P568" s="6">
        <f>NiftyData[[#This Row],[Close]]-E569</f>
        <v>-41.200000000000728</v>
      </c>
      <c r="Q568" s="4">
        <f>NiftyData[[#This Row],[DayChange]]/E569</f>
        <v>-3.5917598751602541E-3</v>
      </c>
      <c r="R568" s="7">
        <f>_xlfn.CEILING.MATH(ABS(NiftyData[[#This Row],[DayChange %]]), 0.01)</f>
        <v>0.01</v>
      </c>
    </row>
    <row r="569" spans="1:18" x14ac:dyDescent="0.2">
      <c r="A569" s="2">
        <v>43321</v>
      </c>
      <c r="B569" s="1">
        <v>11493.25</v>
      </c>
      <c r="C569" s="1">
        <v>11495.2</v>
      </c>
      <c r="D569" s="1">
        <v>11454.1</v>
      </c>
      <c r="E569" s="1">
        <v>11470.7</v>
      </c>
      <c r="F569" s="1">
        <v>311521403</v>
      </c>
      <c r="G569" s="1">
        <v>15842.76</v>
      </c>
      <c r="H569" s="1" t="str">
        <f>TEXT(NiftyData[[#This Row],[Date]], "yyyy")</f>
        <v>2018</v>
      </c>
      <c r="I569" s="1" t="str">
        <f>TEXT(NiftyData[[#This Row],[Date]], "mmm")</f>
        <v>Aug</v>
      </c>
      <c r="J569" s="1" t="str">
        <f>TEXT(NiftyData[[#This Row],[Date]], "ddd")</f>
        <v>Thu</v>
      </c>
      <c r="K569" s="1" t="str">
        <f>TEXT(NiftyData[[#This Row],[Date]], "mmm-yyyy")</f>
        <v>Aug-2018</v>
      </c>
      <c r="L569" s="1" t="str">
        <f>IF(NiftyData[[#This Row],[Day]]="Thu", "Expiry", "")</f>
        <v>Expiry</v>
      </c>
      <c r="M569" s="1">
        <f>NiftyData[[#This Row],[Close]]-NiftyData[[#This Row],[Open]]</f>
        <v>-22.549999999999272</v>
      </c>
      <c r="N569" s="4">
        <f>NiftyData[[#This Row],[Intraday Change]]/NiftyData[[#This Row],[Open]]</f>
        <v>-1.9620211863484458E-3</v>
      </c>
      <c r="O569" s="4">
        <f>_xlfn.CEILING.MATH(ABS(NiftyData[[#This Row],[Intraday Change %]]), 0.01)</f>
        <v>0.01</v>
      </c>
      <c r="P569" s="6">
        <f>NiftyData[[#This Row],[Close]]-E570</f>
        <v>20.700000000000728</v>
      </c>
      <c r="Q569" s="4">
        <f>NiftyData[[#This Row],[DayChange]]/E570</f>
        <v>1.8078602620087971E-3</v>
      </c>
      <c r="R569" s="7">
        <f>_xlfn.CEILING.MATH(ABS(NiftyData[[#This Row],[DayChange %]]), 0.01)</f>
        <v>0.01</v>
      </c>
    </row>
    <row r="570" spans="1:18" x14ac:dyDescent="0.2">
      <c r="A570" s="2">
        <v>43320</v>
      </c>
      <c r="B570" s="1">
        <v>11412.5</v>
      </c>
      <c r="C570" s="1">
        <v>11459.95</v>
      </c>
      <c r="D570" s="1">
        <v>11379.3</v>
      </c>
      <c r="E570" s="1">
        <v>11450</v>
      </c>
      <c r="F570" s="1">
        <v>217047641</v>
      </c>
      <c r="G570" s="1">
        <v>12422.62</v>
      </c>
      <c r="H570" s="1" t="str">
        <f>TEXT(NiftyData[[#This Row],[Date]], "yyyy")</f>
        <v>2018</v>
      </c>
      <c r="I570" s="1" t="str">
        <f>TEXT(NiftyData[[#This Row],[Date]], "mmm")</f>
        <v>Aug</v>
      </c>
      <c r="J570" s="1" t="str">
        <f>TEXT(NiftyData[[#This Row],[Date]], "ddd")</f>
        <v>Wed</v>
      </c>
      <c r="K570" s="1" t="str">
        <f>TEXT(NiftyData[[#This Row],[Date]], "mmm-yyyy")</f>
        <v>Aug-2018</v>
      </c>
      <c r="L570" s="1" t="str">
        <f>IF(NiftyData[[#This Row],[Day]]="Thu", "Expiry", "")</f>
        <v/>
      </c>
      <c r="M570" s="1">
        <f>NiftyData[[#This Row],[Close]]-NiftyData[[#This Row],[Open]]</f>
        <v>37.5</v>
      </c>
      <c r="N570" s="4">
        <f>NiftyData[[#This Row],[Intraday Change]]/NiftyData[[#This Row],[Open]]</f>
        <v>3.2858707557502738E-3</v>
      </c>
      <c r="O570" s="4">
        <f>_xlfn.CEILING.MATH(ABS(NiftyData[[#This Row],[Intraday Change %]]), 0.01)</f>
        <v>0.01</v>
      </c>
      <c r="P570" s="6">
        <f>NiftyData[[#This Row],[Close]]-E571</f>
        <v>60.549999999999272</v>
      </c>
      <c r="Q570" s="4">
        <f>NiftyData[[#This Row],[DayChange]]/E571</f>
        <v>5.3163234396743711E-3</v>
      </c>
      <c r="R570" s="7">
        <f>_xlfn.CEILING.MATH(ABS(NiftyData[[#This Row],[DayChange %]]), 0.01)</f>
        <v>0.01</v>
      </c>
    </row>
    <row r="571" spans="1:18" x14ac:dyDescent="0.2">
      <c r="A571" s="2">
        <v>43319</v>
      </c>
      <c r="B571" s="1">
        <v>11423.15</v>
      </c>
      <c r="C571" s="1">
        <v>11428.95</v>
      </c>
      <c r="D571" s="1">
        <v>11359.7</v>
      </c>
      <c r="E571" s="1">
        <v>11389.45</v>
      </c>
      <c r="F571" s="1">
        <v>233409612</v>
      </c>
      <c r="G571" s="1">
        <v>12457.71</v>
      </c>
      <c r="H571" s="1" t="str">
        <f>TEXT(NiftyData[[#This Row],[Date]], "yyyy")</f>
        <v>2018</v>
      </c>
      <c r="I571" s="1" t="str">
        <f>TEXT(NiftyData[[#This Row],[Date]], "mmm")</f>
        <v>Aug</v>
      </c>
      <c r="J571" s="1" t="str">
        <f>TEXT(NiftyData[[#This Row],[Date]], "ddd")</f>
        <v>Tue</v>
      </c>
      <c r="K571" s="1" t="str">
        <f>TEXT(NiftyData[[#This Row],[Date]], "mmm-yyyy")</f>
        <v>Aug-2018</v>
      </c>
      <c r="L571" s="1" t="str">
        <f>IF(NiftyData[[#This Row],[Day]]="Thu", "Expiry", "")</f>
        <v/>
      </c>
      <c r="M571" s="1">
        <f>NiftyData[[#This Row],[Close]]-NiftyData[[#This Row],[Open]]</f>
        <v>-33.699999999998909</v>
      </c>
      <c r="N571" s="4">
        <f>NiftyData[[#This Row],[Intraday Change]]/NiftyData[[#This Row],[Open]]</f>
        <v>-2.9501494771581316E-3</v>
      </c>
      <c r="O571" s="4">
        <f>_xlfn.CEILING.MATH(ABS(NiftyData[[#This Row],[Intraday Change %]]), 0.01)</f>
        <v>0.01</v>
      </c>
      <c r="P571" s="6">
        <f>NiftyData[[#This Row],[Close]]-E572</f>
        <v>2.3500000000003638</v>
      </c>
      <c r="Q571" s="4">
        <f>NiftyData[[#This Row],[DayChange]]/E572</f>
        <v>2.0637387921423046E-4</v>
      </c>
      <c r="R571" s="7">
        <f>_xlfn.CEILING.MATH(ABS(NiftyData[[#This Row],[DayChange %]]), 0.01)</f>
        <v>0.01</v>
      </c>
    </row>
    <row r="572" spans="1:18" x14ac:dyDescent="0.2">
      <c r="A572" s="2">
        <v>43318</v>
      </c>
      <c r="B572" s="1">
        <v>11401.5</v>
      </c>
      <c r="C572" s="1">
        <v>11427.65</v>
      </c>
      <c r="D572" s="1">
        <v>11370.6</v>
      </c>
      <c r="E572" s="1">
        <v>11387.1</v>
      </c>
      <c r="F572" s="1">
        <v>210002582</v>
      </c>
      <c r="G572" s="1">
        <v>11321.55</v>
      </c>
      <c r="H572" s="1" t="str">
        <f>TEXT(NiftyData[[#This Row],[Date]], "yyyy")</f>
        <v>2018</v>
      </c>
      <c r="I572" s="1" t="str">
        <f>TEXT(NiftyData[[#This Row],[Date]], "mmm")</f>
        <v>Aug</v>
      </c>
      <c r="J572" s="1" t="str">
        <f>TEXT(NiftyData[[#This Row],[Date]], "ddd")</f>
        <v>Mon</v>
      </c>
      <c r="K572" s="1" t="str">
        <f>TEXT(NiftyData[[#This Row],[Date]], "mmm-yyyy")</f>
        <v>Aug-2018</v>
      </c>
      <c r="L572" s="1" t="str">
        <f>IF(NiftyData[[#This Row],[Day]]="Thu", "Expiry", "")</f>
        <v/>
      </c>
      <c r="M572" s="1">
        <f>NiftyData[[#This Row],[Close]]-NiftyData[[#This Row],[Open]]</f>
        <v>-14.399999999999636</v>
      </c>
      <c r="N572" s="4">
        <f>NiftyData[[#This Row],[Intraday Change]]/NiftyData[[#This Row],[Open]]</f>
        <v>-1.2629917116168607E-3</v>
      </c>
      <c r="O572" s="4">
        <f>_xlfn.CEILING.MATH(ABS(NiftyData[[#This Row],[Intraday Change %]]), 0.01)</f>
        <v>0.01</v>
      </c>
      <c r="P572" s="6">
        <f>NiftyData[[#This Row],[Close]]-E573</f>
        <v>26.300000000001091</v>
      </c>
      <c r="Q572" s="4">
        <f>NiftyData[[#This Row],[DayChange]]/E573</f>
        <v>2.3149778184635848E-3</v>
      </c>
      <c r="R572" s="7">
        <f>_xlfn.CEILING.MATH(ABS(NiftyData[[#This Row],[DayChange %]]), 0.01)</f>
        <v>0.01</v>
      </c>
    </row>
    <row r="573" spans="1:18" x14ac:dyDescent="0.2">
      <c r="A573" s="2">
        <v>43315</v>
      </c>
      <c r="B573" s="1">
        <v>11297.8</v>
      </c>
      <c r="C573" s="1">
        <v>11368</v>
      </c>
      <c r="D573" s="1">
        <v>11294.55</v>
      </c>
      <c r="E573" s="1">
        <v>11360.8</v>
      </c>
      <c r="F573" s="1">
        <v>225146360</v>
      </c>
      <c r="G573" s="1">
        <v>12984.66</v>
      </c>
      <c r="H573" s="1" t="str">
        <f>TEXT(NiftyData[[#This Row],[Date]], "yyyy")</f>
        <v>2018</v>
      </c>
      <c r="I573" s="1" t="str">
        <f>TEXT(NiftyData[[#This Row],[Date]], "mmm")</f>
        <v>Aug</v>
      </c>
      <c r="J573" s="1" t="str">
        <f>TEXT(NiftyData[[#This Row],[Date]], "ddd")</f>
        <v>Fri</v>
      </c>
      <c r="K573" s="1" t="str">
        <f>TEXT(NiftyData[[#This Row],[Date]], "mmm-yyyy")</f>
        <v>Aug-2018</v>
      </c>
      <c r="L573" s="1" t="str">
        <f>IF(NiftyData[[#This Row],[Day]]="Thu", "Expiry", "")</f>
        <v/>
      </c>
      <c r="M573" s="1">
        <f>NiftyData[[#This Row],[Close]]-NiftyData[[#This Row],[Open]]</f>
        <v>63</v>
      </c>
      <c r="N573" s="4">
        <f>NiftyData[[#This Row],[Intraday Change]]/NiftyData[[#This Row],[Open]]</f>
        <v>5.5763068916072156E-3</v>
      </c>
      <c r="O573" s="4">
        <f>_xlfn.CEILING.MATH(ABS(NiftyData[[#This Row],[Intraday Change %]]), 0.01)</f>
        <v>0.01</v>
      </c>
      <c r="P573" s="6">
        <f>NiftyData[[#This Row],[Close]]-E574</f>
        <v>116.09999999999854</v>
      </c>
      <c r="Q573" s="4">
        <f>NiftyData[[#This Row],[DayChange]]/E574</f>
        <v>1.0324864158225523E-2</v>
      </c>
      <c r="R573" s="7">
        <f>_xlfn.CEILING.MATH(ABS(NiftyData[[#This Row],[DayChange %]]), 0.01)</f>
        <v>0.02</v>
      </c>
    </row>
    <row r="574" spans="1:18" x14ac:dyDescent="0.2">
      <c r="A574" s="2">
        <v>43314</v>
      </c>
      <c r="B574" s="1">
        <v>11328.9</v>
      </c>
      <c r="C574" s="1">
        <v>11328.9</v>
      </c>
      <c r="D574" s="1">
        <v>11234.95</v>
      </c>
      <c r="E574" s="1">
        <v>11244.7</v>
      </c>
      <c r="F574" s="1">
        <v>216533127</v>
      </c>
      <c r="G574" s="1">
        <v>12267.66</v>
      </c>
      <c r="H574" s="1" t="str">
        <f>TEXT(NiftyData[[#This Row],[Date]], "yyyy")</f>
        <v>2018</v>
      </c>
      <c r="I574" s="1" t="str">
        <f>TEXT(NiftyData[[#This Row],[Date]], "mmm")</f>
        <v>Aug</v>
      </c>
      <c r="J574" s="1" t="str">
        <f>TEXT(NiftyData[[#This Row],[Date]], "ddd")</f>
        <v>Thu</v>
      </c>
      <c r="K574" s="1" t="str">
        <f>TEXT(NiftyData[[#This Row],[Date]], "mmm-yyyy")</f>
        <v>Aug-2018</v>
      </c>
      <c r="L574" s="1" t="str">
        <f>IF(NiftyData[[#This Row],[Day]]="Thu", "Expiry", "")</f>
        <v>Expiry</v>
      </c>
      <c r="M574" s="1">
        <f>NiftyData[[#This Row],[Close]]-NiftyData[[#This Row],[Open]]</f>
        <v>-84.199999999998909</v>
      </c>
      <c r="N574" s="4">
        <f>NiftyData[[#This Row],[Intraday Change]]/NiftyData[[#This Row],[Open]]</f>
        <v>-7.4323191130647205E-3</v>
      </c>
      <c r="O574" s="4">
        <f>_xlfn.CEILING.MATH(ABS(NiftyData[[#This Row],[Intraday Change %]]), 0.01)</f>
        <v>0.01</v>
      </c>
      <c r="P574" s="6">
        <f>NiftyData[[#This Row],[Close]]-E575</f>
        <v>-101.5</v>
      </c>
      <c r="Q574" s="4">
        <f>NiftyData[[#This Row],[DayChange]]/E575</f>
        <v>-8.9457263224691965E-3</v>
      </c>
      <c r="R574" s="7">
        <f>_xlfn.CEILING.MATH(ABS(NiftyData[[#This Row],[DayChange %]]), 0.01)</f>
        <v>0.01</v>
      </c>
    </row>
    <row r="575" spans="1:18" x14ac:dyDescent="0.2">
      <c r="A575" s="2">
        <v>43313</v>
      </c>
      <c r="B575" s="1">
        <v>11359.8</v>
      </c>
      <c r="C575" s="1">
        <v>11390.55</v>
      </c>
      <c r="D575" s="1">
        <v>11313.55</v>
      </c>
      <c r="E575" s="1">
        <v>11346.2</v>
      </c>
      <c r="F575" s="1">
        <v>278012697</v>
      </c>
      <c r="G575" s="1">
        <v>14436.12</v>
      </c>
      <c r="H575" s="1" t="str">
        <f>TEXT(NiftyData[[#This Row],[Date]], "yyyy")</f>
        <v>2018</v>
      </c>
      <c r="I575" s="1" t="str">
        <f>TEXT(NiftyData[[#This Row],[Date]], "mmm")</f>
        <v>Aug</v>
      </c>
      <c r="J575" s="1" t="str">
        <f>TEXT(NiftyData[[#This Row],[Date]], "ddd")</f>
        <v>Wed</v>
      </c>
      <c r="K575" s="1" t="str">
        <f>TEXT(NiftyData[[#This Row],[Date]], "mmm-yyyy")</f>
        <v>Aug-2018</v>
      </c>
      <c r="L575" s="1" t="str">
        <f>IF(NiftyData[[#This Row],[Day]]="Thu", "Expiry", "")</f>
        <v/>
      </c>
      <c r="M575" s="1">
        <f>NiftyData[[#This Row],[Close]]-NiftyData[[#This Row],[Open]]</f>
        <v>-13.599999999998545</v>
      </c>
      <c r="N575" s="4">
        <f>NiftyData[[#This Row],[Intraday Change]]/NiftyData[[#This Row],[Open]]</f>
        <v>-1.1972041761297335E-3</v>
      </c>
      <c r="O575" s="4">
        <f>_xlfn.CEILING.MATH(ABS(NiftyData[[#This Row],[Intraday Change %]]), 0.01)</f>
        <v>0.01</v>
      </c>
      <c r="P575" s="6">
        <f>NiftyData[[#This Row],[Close]]-E576</f>
        <v>-10.299999999999272</v>
      </c>
      <c r="Q575" s="4">
        <f>NiftyData[[#This Row],[DayChange]]/E576</f>
        <v>-9.0696957689422552E-4</v>
      </c>
      <c r="R575" s="7">
        <f>_xlfn.CEILING.MATH(ABS(NiftyData[[#This Row],[DayChange %]]), 0.01)</f>
        <v>0.01</v>
      </c>
    </row>
    <row r="576" spans="1:18" x14ac:dyDescent="0.2">
      <c r="A576" s="2">
        <v>43312</v>
      </c>
      <c r="B576" s="1">
        <v>11311.05</v>
      </c>
      <c r="C576" s="1">
        <v>11366</v>
      </c>
      <c r="D576" s="1">
        <v>11267.75</v>
      </c>
      <c r="E576" s="1">
        <v>11356.5</v>
      </c>
      <c r="F576" s="1">
        <v>264430889</v>
      </c>
      <c r="G576" s="1">
        <v>15297.4</v>
      </c>
      <c r="H576" s="1" t="str">
        <f>TEXT(NiftyData[[#This Row],[Date]], "yyyy")</f>
        <v>2018</v>
      </c>
      <c r="I576" s="1" t="str">
        <f>TEXT(NiftyData[[#This Row],[Date]], "mmm")</f>
        <v>Jul</v>
      </c>
      <c r="J576" s="1" t="str">
        <f>TEXT(NiftyData[[#This Row],[Date]], "ddd")</f>
        <v>Tue</v>
      </c>
      <c r="K576" s="1" t="str">
        <f>TEXT(NiftyData[[#This Row],[Date]], "mmm-yyyy")</f>
        <v>Jul-2018</v>
      </c>
      <c r="L576" s="1" t="str">
        <f>IF(NiftyData[[#This Row],[Day]]="Thu", "Expiry", "")</f>
        <v/>
      </c>
      <c r="M576" s="1">
        <f>NiftyData[[#This Row],[Close]]-NiftyData[[#This Row],[Open]]</f>
        <v>45.450000000000728</v>
      </c>
      <c r="N576" s="4">
        <f>NiftyData[[#This Row],[Intraday Change]]/NiftyData[[#This Row],[Open]]</f>
        <v>4.0181945973186157E-3</v>
      </c>
      <c r="O576" s="4">
        <f>_xlfn.CEILING.MATH(ABS(NiftyData[[#This Row],[Intraday Change %]]), 0.01)</f>
        <v>0.01</v>
      </c>
      <c r="P576" s="6">
        <f>NiftyData[[#This Row],[Close]]-E577</f>
        <v>36.950000000000728</v>
      </c>
      <c r="Q576" s="4">
        <f>NiftyData[[#This Row],[DayChange]]/E577</f>
        <v>3.2642640387648566E-3</v>
      </c>
      <c r="R576" s="7">
        <f>_xlfn.CEILING.MATH(ABS(NiftyData[[#This Row],[DayChange %]]), 0.01)</f>
        <v>0.01</v>
      </c>
    </row>
    <row r="577" spans="1:18" x14ac:dyDescent="0.2">
      <c r="A577" s="2">
        <v>43311</v>
      </c>
      <c r="B577" s="1">
        <v>11296.65</v>
      </c>
      <c r="C577" s="1">
        <v>11328.1</v>
      </c>
      <c r="D577" s="1">
        <v>11261.45</v>
      </c>
      <c r="E577" s="1">
        <v>11319.55</v>
      </c>
      <c r="F577" s="1">
        <v>287435926</v>
      </c>
      <c r="G577" s="1">
        <v>14716.66</v>
      </c>
      <c r="H577" s="1" t="str">
        <f>TEXT(NiftyData[[#This Row],[Date]], "yyyy")</f>
        <v>2018</v>
      </c>
      <c r="I577" s="1" t="str">
        <f>TEXT(NiftyData[[#This Row],[Date]], "mmm")</f>
        <v>Jul</v>
      </c>
      <c r="J577" s="1" t="str">
        <f>TEXT(NiftyData[[#This Row],[Date]], "ddd")</f>
        <v>Mon</v>
      </c>
      <c r="K577" s="1" t="str">
        <f>TEXT(NiftyData[[#This Row],[Date]], "mmm-yyyy")</f>
        <v>Jul-2018</v>
      </c>
      <c r="L577" s="1" t="str">
        <f>IF(NiftyData[[#This Row],[Day]]="Thu", "Expiry", "")</f>
        <v/>
      </c>
      <c r="M577" s="1">
        <f>NiftyData[[#This Row],[Close]]-NiftyData[[#This Row],[Open]]</f>
        <v>22.899999999999636</v>
      </c>
      <c r="N577" s="4">
        <f>NiftyData[[#This Row],[Intraday Change]]/NiftyData[[#This Row],[Open]]</f>
        <v>2.027149641707908E-3</v>
      </c>
      <c r="O577" s="4">
        <f>_xlfn.CEILING.MATH(ABS(NiftyData[[#This Row],[Intraday Change %]]), 0.01)</f>
        <v>0.01</v>
      </c>
      <c r="P577" s="6">
        <f>NiftyData[[#This Row],[Close]]-E578</f>
        <v>41.199999999998909</v>
      </c>
      <c r="Q577" s="4">
        <f>NiftyData[[#This Row],[DayChange]]/E578</f>
        <v>3.6530166203388712E-3</v>
      </c>
      <c r="R577" s="7">
        <f>_xlfn.CEILING.MATH(ABS(NiftyData[[#This Row],[DayChange %]]), 0.01)</f>
        <v>0.01</v>
      </c>
    </row>
    <row r="578" spans="1:18" x14ac:dyDescent="0.2">
      <c r="A578" s="2">
        <v>43308</v>
      </c>
      <c r="B578" s="1">
        <v>11232.75</v>
      </c>
      <c r="C578" s="1">
        <v>11283.4</v>
      </c>
      <c r="D578" s="1">
        <v>11210.25</v>
      </c>
      <c r="E578" s="1">
        <v>11278.35</v>
      </c>
      <c r="F578" s="1">
        <v>324343457</v>
      </c>
      <c r="G578" s="1">
        <v>15203.09</v>
      </c>
      <c r="H578" s="1" t="str">
        <f>TEXT(NiftyData[[#This Row],[Date]], "yyyy")</f>
        <v>2018</v>
      </c>
      <c r="I578" s="1" t="str">
        <f>TEXT(NiftyData[[#This Row],[Date]], "mmm")</f>
        <v>Jul</v>
      </c>
      <c r="J578" s="1" t="str">
        <f>TEXT(NiftyData[[#This Row],[Date]], "ddd")</f>
        <v>Fri</v>
      </c>
      <c r="K578" s="1" t="str">
        <f>TEXT(NiftyData[[#This Row],[Date]], "mmm-yyyy")</f>
        <v>Jul-2018</v>
      </c>
      <c r="L578" s="1" t="str">
        <f>IF(NiftyData[[#This Row],[Day]]="Thu", "Expiry", "")</f>
        <v/>
      </c>
      <c r="M578" s="1">
        <f>NiftyData[[#This Row],[Close]]-NiftyData[[#This Row],[Open]]</f>
        <v>45.600000000000364</v>
      </c>
      <c r="N578" s="4">
        <f>NiftyData[[#This Row],[Intraday Change]]/NiftyData[[#This Row],[Open]]</f>
        <v>4.0595579889163708E-3</v>
      </c>
      <c r="O578" s="4">
        <f>_xlfn.CEILING.MATH(ABS(NiftyData[[#This Row],[Intraday Change %]]), 0.01)</f>
        <v>0.01</v>
      </c>
      <c r="P578" s="6">
        <f>NiftyData[[#This Row],[Close]]-E579</f>
        <v>111.05000000000109</v>
      </c>
      <c r="Q578" s="4">
        <f>NiftyData[[#This Row],[DayChange]]/E579</f>
        <v>9.9442121193127342E-3</v>
      </c>
      <c r="R578" s="7">
        <f>_xlfn.CEILING.MATH(ABS(NiftyData[[#This Row],[DayChange %]]), 0.01)</f>
        <v>0.01</v>
      </c>
    </row>
    <row r="579" spans="1:18" x14ac:dyDescent="0.2">
      <c r="A579" s="2">
        <v>43307</v>
      </c>
      <c r="B579" s="1">
        <v>11132.95</v>
      </c>
      <c r="C579" s="1">
        <v>11185.85</v>
      </c>
      <c r="D579" s="1">
        <v>11125.7</v>
      </c>
      <c r="E579" s="1">
        <v>11167.3</v>
      </c>
      <c r="F579" s="1">
        <v>376657398</v>
      </c>
      <c r="G579" s="1">
        <v>21595.33</v>
      </c>
      <c r="H579" s="1" t="str">
        <f>TEXT(NiftyData[[#This Row],[Date]], "yyyy")</f>
        <v>2018</v>
      </c>
      <c r="I579" s="1" t="str">
        <f>TEXT(NiftyData[[#This Row],[Date]], "mmm")</f>
        <v>Jul</v>
      </c>
      <c r="J579" s="1" t="str">
        <f>TEXT(NiftyData[[#This Row],[Date]], "ddd")</f>
        <v>Thu</v>
      </c>
      <c r="K579" s="1" t="str">
        <f>TEXT(NiftyData[[#This Row],[Date]], "mmm-yyyy")</f>
        <v>Jul-2018</v>
      </c>
      <c r="L579" s="1" t="str">
        <f>IF(NiftyData[[#This Row],[Day]]="Thu", "Expiry", "")</f>
        <v>Expiry</v>
      </c>
      <c r="M579" s="1">
        <f>NiftyData[[#This Row],[Close]]-NiftyData[[#This Row],[Open]]</f>
        <v>34.349999999998545</v>
      </c>
      <c r="N579" s="4">
        <f>NiftyData[[#This Row],[Intraday Change]]/NiftyData[[#This Row],[Open]]</f>
        <v>3.0854355763745046E-3</v>
      </c>
      <c r="O579" s="4">
        <f>_xlfn.CEILING.MATH(ABS(NiftyData[[#This Row],[Intraday Change %]]), 0.01)</f>
        <v>0.01</v>
      </c>
      <c r="P579" s="6">
        <f>NiftyData[[#This Row],[Close]]-E580</f>
        <v>35.299999999999272</v>
      </c>
      <c r="Q579" s="4">
        <f>NiftyData[[#This Row],[DayChange]]/E580</f>
        <v>3.1710384477182242E-3</v>
      </c>
      <c r="R579" s="7">
        <f>_xlfn.CEILING.MATH(ABS(NiftyData[[#This Row],[DayChange %]]), 0.01)</f>
        <v>0.01</v>
      </c>
    </row>
    <row r="580" spans="1:18" x14ac:dyDescent="0.2">
      <c r="A580" s="2">
        <v>43306</v>
      </c>
      <c r="B580" s="1">
        <v>11148.4</v>
      </c>
      <c r="C580" s="1">
        <v>11157.15</v>
      </c>
      <c r="D580" s="1">
        <v>11113.25</v>
      </c>
      <c r="E580" s="1">
        <v>11132</v>
      </c>
      <c r="F580" s="1">
        <v>212333169</v>
      </c>
      <c r="G580" s="1">
        <v>12528.8</v>
      </c>
      <c r="H580" s="1" t="str">
        <f>TEXT(NiftyData[[#This Row],[Date]], "yyyy")</f>
        <v>2018</v>
      </c>
      <c r="I580" s="1" t="str">
        <f>TEXT(NiftyData[[#This Row],[Date]], "mmm")</f>
        <v>Jul</v>
      </c>
      <c r="J580" s="1" t="str">
        <f>TEXT(NiftyData[[#This Row],[Date]], "ddd")</f>
        <v>Wed</v>
      </c>
      <c r="K580" s="1" t="str">
        <f>TEXT(NiftyData[[#This Row],[Date]], "mmm-yyyy")</f>
        <v>Jul-2018</v>
      </c>
      <c r="L580" s="1" t="str">
        <f>IF(NiftyData[[#This Row],[Day]]="Thu", "Expiry", "")</f>
        <v/>
      </c>
      <c r="M580" s="1">
        <f>NiftyData[[#This Row],[Close]]-NiftyData[[#This Row],[Open]]</f>
        <v>-16.399999999999636</v>
      </c>
      <c r="N580" s="4">
        <f>NiftyData[[#This Row],[Intraday Change]]/NiftyData[[#This Row],[Open]]</f>
        <v>-1.4710631121954395E-3</v>
      </c>
      <c r="O580" s="4">
        <f>_xlfn.CEILING.MATH(ABS(NiftyData[[#This Row],[Intraday Change %]]), 0.01)</f>
        <v>0.01</v>
      </c>
      <c r="P580" s="6">
        <f>NiftyData[[#This Row],[Close]]-E581</f>
        <v>-2.2999999999992724</v>
      </c>
      <c r="Q580" s="4">
        <f>NiftyData[[#This Row],[DayChange]]/E581</f>
        <v>-2.0656889072499148E-4</v>
      </c>
      <c r="R580" s="7">
        <f>_xlfn.CEILING.MATH(ABS(NiftyData[[#This Row],[DayChange %]]), 0.01)</f>
        <v>0.01</v>
      </c>
    </row>
    <row r="581" spans="1:18" x14ac:dyDescent="0.2">
      <c r="A581" s="2">
        <v>43305</v>
      </c>
      <c r="B581" s="1">
        <v>11109</v>
      </c>
      <c r="C581" s="1">
        <v>11143.4</v>
      </c>
      <c r="D581" s="1">
        <v>11092.5</v>
      </c>
      <c r="E581" s="1">
        <v>11134.3</v>
      </c>
      <c r="F581" s="1">
        <v>212247395</v>
      </c>
      <c r="G581" s="1">
        <v>13931.15</v>
      </c>
      <c r="H581" s="1" t="str">
        <f>TEXT(NiftyData[[#This Row],[Date]], "yyyy")</f>
        <v>2018</v>
      </c>
      <c r="I581" s="1" t="str">
        <f>TEXT(NiftyData[[#This Row],[Date]], "mmm")</f>
        <v>Jul</v>
      </c>
      <c r="J581" s="1" t="str">
        <f>TEXT(NiftyData[[#This Row],[Date]], "ddd")</f>
        <v>Tue</v>
      </c>
      <c r="K581" s="1" t="str">
        <f>TEXT(NiftyData[[#This Row],[Date]], "mmm-yyyy")</f>
        <v>Jul-2018</v>
      </c>
      <c r="L581" s="1" t="str">
        <f>IF(NiftyData[[#This Row],[Day]]="Thu", "Expiry", "")</f>
        <v/>
      </c>
      <c r="M581" s="1">
        <f>NiftyData[[#This Row],[Close]]-NiftyData[[#This Row],[Open]]</f>
        <v>25.299999999999272</v>
      </c>
      <c r="N581" s="4">
        <f>NiftyData[[#This Row],[Intraday Change]]/NiftyData[[#This Row],[Open]]</f>
        <v>2.2774327122152553E-3</v>
      </c>
      <c r="O581" s="4">
        <f>_xlfn.CEILING.MATH(ABS(NiftyData[[#This Row],[Intraday Change %]]), 0.01)</f>
        <v>0.01</v>
      </c>
      <c r="P581" s="6">
        <f>NiftyData[[#This Row],[Close]]-E582</f>
        <v>49.549999999999272</v>
      </c>
      <c r="Q581" s="4">
        <f>NiftyData[[#This Row],[DayChange]]/E582</f>
        <v>4.4701053248832195E-3</v>
      </c>
      <c r="R581" s="7">
        <f>_xlfn.CEILING.MATH(ABS(NiftyData[[#This Row],[DayChange %]]), 0.01)</f>
        <v>0.01</v>
      </c>
    </row>
    <row r="582" spans="1:18" x14ac:dyDescent="0.2">
      <c r="A582" s="2">
        <v>43304</v>
      </c>
      <c r="B582" s="1">
        <v>11019.85</v>
      </c>
      <c r="C582" s="1">
        <v>11093.4</v>
      </c>
      <c r="D582" s="1">
        <v>11010.95</v>
      </c>
      <c r="E582" s="1">
        <v>11084.75</v>
      </c>
      <c r="F582" s="1">
        <v>236153085</v>
      </c>
      <c r="G582" s="1">
        <v>14932.51</v>
      </c>
      <c r="H582" s="1" t="str">
        <f>TEXT(NiftyData[[#This Row],[Date]], "yyyy")</f>
        <v>2018</v>
      </c>
      <c r="I582" s="1" t="str">
        <f>TEXT(NiftyData[[#This Row],[Date]], "mmm")</f>
        <v>Jul</v>
      </c>
      <c r="J582" s="1" t="str">
        <f>TEXT(NiftyData[[#This Row],[Date]], "ddd")</f>
        <v>Mon</v>
      </c>
      <c r="K582" s="1" t="str">
        <f>TEXT(NiftyData[[#This Row],[Date]], "mmm-yyyy")</f>
        <v>Jul-2018</v>
      </c>
      <c r="L582" s="1" t="str">
        <f>IF(NiftyData[[#This Row],[Day]]="Thu", "Expiry", "")</f>
        <v/>
      </c>
      <c r="M582" s="1">
        <f>NiftyData[[#This Row],[Close]]-NiftyData[[#This Row],[Open]]</f>
        <v>64.899999999999636</v>
      </c>
      <c r="N582" s="4">
        <f>NiftyData[[#This Row],[Intraday Change]]/NiftyData[[#This Row],[Open]]</f>
        <v>5.8893723598778232E-3</v>
      </c>
      <c r="O582" s="4">
        <f>_xlfn.CEILING.MATH(ABS(NiftyData[[#This Row],[Intraday Change %]]), 0.01)</f>
        <v>0.01</v>
      </c>
      <c r="P582" s="6">
        <f>NiftyData[[#This Row],[Close]]-E583</f>
        <v>74.549999999999272</v>
      </c>
      <c r="Q582" s="4">
        <f>NiftyData[[#This Row],[DayChange]]/E583</f>
        <v>6.7709941690431846E-3</v>
      </c>
      <c r="R582" s="7">
        <f>_xlfn.CEILING.MATH(ABS(NiftyData[[#This Row],[DayChange %]]), 0.01)</f>
        <v>0.01</v>
      </c>
    </row>
    <row r="583" spans="1:18" x14ac:dyDescent="0.2">
      <c r="A583" s="2">
        <v>43301</v>
      </c>
      <c r="B583" s="1">
        <v>10963.5</v>
      </c>
      <c r="C583" s="1">
        <v>11030.25</v>
      </c>
      <c r="D583" s="1">
        <v>10946.2</v>
      </c>
      <c r="E583" s="1">
        <v>11010.2</v>
      </c>
      <c r="F583" s="1">
        <v>193144113</v>
      </c>
      <c r="G583" s="1">
        <v>14105.94</v>
      </c>
      <c r="H583" s="1" t="str">
        <f>TEXT(NiftyData[[#This Row],[Date]], "yyyy")</f>
        <v>2018</v>
      </c>
      <c r="I583" s="1" t="str">
        <f>TEXT(NiftyData[[#This Row],[Date]], "mmm")</f>
        <v>Jul</v>
      </c>
      <c r="J583" s="1" t="str">
        <f>TEXT(NiftyData[[#This Row],[Date]], "ddd")</f>
        <v>Fri</v>
      </c>
      <c r="K583" s="1" t="str">
        <f>TEXT(NiftyData[[#This Row],[Date]], "mmm-yyyy")</f>
        <v>Jul-2018</v>
      </c>
      <c r="L583" s="1" t="str">
        <f>IF(NiftyData[[#This Row],[Day]]="Thu", "Expiry", "")</f>
        <v/>
      </c>
      <c r="M583" s="1">
        <f>NiftyData[[#This Row],[Close]]-NiftyData[[#This Row],[Open]]</f>
        <v>46.700000000000728</v>
      </c>
      <c r="N583" s="4">
        <f>NiftyData[[#This Row],[Intraday Change]]/NiftyData[[#This Row],[Open]]</f>
        <v>4.2595886350162565E-3</v>
      </c>
      <c r="O583" s="4">
        <f>_xlfn.CEILING.MATH(ABS(NiftyData[[#This Row],[Intraday Change %]]), 0.01)</f>
        <v>0.01</v>
      </c>
      <c r="P583" s="6">
        <f>NiftyData[[#This Row],[Close]]-E584</f>
        <v>53.100000000000364</v>
      </c>
      <c r="Q583" s="4">
        <f>NiftyData[[#This Row],[DayChange]]/E584</f>
        <v>4.8461728011974297E-3</v>
      </c>
      <c r="R583" s="7">
        <f>_xlfn.CEILING.MATH(ABS(NiftyData[[#This Row],[DayChange %]]), 0.01)</f>
        <v>0.01</v>
      </c>
    </row>
    <row r="584" spans="1:18" x14ac:dyDescent="0.2">
      <c r="A584" s="2">
        <v>43300</v>
      </c>
      <c r="B584" s="1">
        <v>10999.5</v>
      </c>
      <c r="C584" s="1">
        <v>11006.5</v>
      </c>
      <c r="D584" s="1">
        <v>10935.45</v>
      </c>
      <c r="E584" s="1">
        <v>10957.1</v>
      </c>
      <c r="F584" s="1">
        <v>222056399</v>
      </c>
      <c r="G584" s="1">
        <v>12199.98</v>
      </c>
      <c r="H584" s="1" t="str">
        <f>TEXT(NiftyData[[#This Row],[Date]], "yyyy")</f>
        <v>2018</v>
      </c>
      <c r="I584" s="1" t="str">
        <f>TEXT(NiftyData[[#This Row],[Date]], "mmm")</f>
        <v>Jul</v>
      </c>
      <c r="J584" s="1" t="str">
        <f>TEXT(NiftyData[[#This Row],[Date]], "ddd")</f>
        <v>Thu</v>
      </c>
      <c r="K584" s="1" t="str">
        <f>TEXT(NiftyData[[#This Row],[Date]], "mmm-yyyy")</f>
        <v>Jul-2018</v>
      </c>
      <c r="L584" s="1" t="str">
        <f>IF(NiftyData[[#This Row],[Day]]="Thu", "Expiry", "")</f>
        <v>Expiry</v>
      </c>
      <c r="M584" s="1">
        <f>NiftyData[[#This Row],[Close]]-NiftyData[[#This Row],[Open]]</f>
        <v>-42.399999999999636</v>
      </c>
      <c r="N584" s="4">
        <f>NiftyData[[#This Row],[Intraday Change]]/NiftyData[[#This Row],[Open]]</f>
        <v>-3.8547206691212908E-3</v>
      </c>
      <c r="O584" s="4">
        <f>_xlfn.CEILING.MATH(ABS(NiftyData[[#This Row],[Intraday Change %]]), 0.01)</f>
        <v>0.01</v>
      </c>
      <c r="P584" s="6">
        <f>NiftyData[[#This Row],[Close]]-E585</f>
        <v>-23.350000000000364</v>
      </c>
      <c r="Q584" s="4">
        <f>NiftyData[[#This Row],[DayChange]]/E585</f>
        <v>-2.1265066550096184E-3</v>
      </c>
      <c r="R584" s="7">
        <f>_xlfn.CEILING.MATH(ABS(NiftyData[[#This Row],[DayChange %]]), 0.01)</f>
        <v>0.01</v>
      </c>
    </row>
    <row r="585" spans="1:18" x14ac:dyDescent="0.2">
      <c r="A585" s="2">
        <v>43299</v>
      </c>
      <c r="B585" s="1">
        <v>11060.2</v>
      </c>
      <c r="C585" s="1">
        <v>11076.2</v>
      </c>
      <c r="D585" s="1">
        <v>10956.3</v>
      </c>
      <c r="E585" s="1">
        <v>10980.45</v>
      </c>
      <c r="F585" s="1">
        <v>232502459</v>
      </c>
      <c r="G585" s="1">
        <v>13320.2</v>
      </c>
      <c r="H585" s="1" t="str">
        <f>TEXT(NiftyData[[#This Row],[Date]], "yyyy")</f>
        <v>2018</v>
      </c>
      <c r="I585" s="1" t="str">
        <f>TEXT(NiftyData[[#This Row],[Date]], "mmm")</f>
        <v>Jul</v>
      </c>
      <c r="J585" s="1" t="str">
        <f>TEXT(NiftyData[[#This Row],[Date]], "ddd")</f>
        <v>Wed</v>
      </c>
      <c r="K585" s="1" t="str">
        <f>TEXT(NiftyData[[#This Row],[Date]], "mmm-yyyy")</f>
        <v>Jul-2018</v>
      </c>
      <c r="L585" s="1" t="str">
        <f>IF(NiftyData[[#This Row],[Day]]="Thu", "Expiry", "")</f>
        <v/>
      </c>
      <c r="M585" s="1">
        <f>NiftyData[[#This Row],[Close]]-NiftyData[[#This Row],[Open]]</f>
        <v>-79.75</v>
      </c>
      <c r="N585" s="4">
        <f>NiftyData[[#This Row],[Intraday Change]]/NiftyData[[#This Row],[Open]]</f>
        <v>-7.2105386882696512E-3</v>
      </c>
      <c r="O585" s="4">
        <f>_xlfn.CEILING.MATH(ABS(NiftyData[[#This Row],[Intraday Change %]]), 0.01)</f>
        <v>0.01</v>
      </c>
      <c r="P585" s="6">
        <f>NiftyData[[#This Row],[Close]]-E586</f>
        <v>-27.599999999998545</v>
      </c>
      <c r="Q585" s="4">
        <f>NiftyData[[#This Row],[DayChange]]/E586</f>
        <v>-2.5072560535243341E-3</v>
      </c>
      <c r="R585" s="7">
        <f>_xlfn.CEILING.MATH(ABS(NiftyData[[#This Row],[DayChange %]]), 0.01)</f>
        <v>0.01</v>
      </c>
    </row>
    <row r="586" spans="1:18" x14ac:dyDescent="0.2">
      <c r="A586" s="2">
        <v>43298</v>
      </c>
      <c r="B586" s="1">
        <v>10939.65</v>
      </c>
      <c r="C586" s="1">
        <v>11018.5</v>
      </c>
      <c r="D586" s="1">
        <v>10925.6</v>
      </c>
      <c r="E586" s="1">
        <v>11008.05</v>
      </c>
      <c r="F586" s="1">
        <v>217107580</v>
      </c>
      <c r="G586" s="1">
        <v>12649.4</v>
      </c>
      <c r="H586" s="1" t="str">
        <f>TEXT(NiftyData[[#This Row],[Date]], "yyyy")</f>
        <v>2018</v>
      </c>
      <c r="I586" s="1" t="str">
        <f>TEXT(NiftyData[[#This Row],[Date]], "mmm")</f>
        <v>Jul</v>
      </c>
      <c r="J586" s="1" t="str">
        <f>TEXT(NiftyData[[#This Row],[Date]], "ddd")</f>
        <v>Tue</v>
      </c>
      <c r="K586" s="1" t="str">
        <f>TEXT(NiftyData[[#This Row],[Date]], "mmm-yyyy")</f>
        <v>Jul-2018</v>
      </c>
      <c r="L586" s="1" t="str">
        <f>IF(NiftyData[[#This Row],[Day]]="Thu", "Expiry", "")</f>
        <v/>
      </c>
      <c r="M586" s="1">
        <f>NiftyData[[#This Row],[Close]]-NiftyData[[#This Row],[Open]]</f>
        <v>68.399999999999636</v>
      </c>
      <c r="N586" s="4">
        <f>NiftyData[[#This Row],[Intraday Change]]/NiftyData[[#This Row],[Open]]</f>
        <v>6.2524852257613032E-3</v>
      </c>
      <c r="O586" s="4">
        <f>_xlfn.CEILING.MATH(ABS(NiftyData[[#This Row],[Intraday Change %]]), 0.01)</f>
        <v>0.01</v>
      </c>
      <c r="P586" s="6">
        <f>NiftyData[[#This Row],[Close]]-E587</f>
        <v>71.199999999998909</v>
      </c>
      <c r="Q586" s="4">
        <f>NiftyData[[#This Row],[DayChange]]/E587</f>
        <v>6.5101011717266771E-3</v>
      </c>
      <c r="R586" s="7">
        <f>_xlfn.CEILING.MATH(ABS(NiftyData[[#This Row],[DayChange %]]), 0.01)</f>
        <v>0.01</v>
      </c>
    </row>
    <row r="587" spans="1:18" x14ac:dyDescent="0.2">
      <c r="A587" s="2">
        <v>43297</v>
      </c>
      <c r="B587" s="1">
        <v>11018.95</v>
      </c>
      <c r="C587" s="1">
        <v>11019.5</v>
      </c>
      <c r="D587" s="1">
        <v>10926.25</v>
      </c>
      <c r="E587" s="1">
        <v>10936.85</v>
      </c>
      <c r="F587" s="1">
        <v>216971413</v>
      </c>
      <c r="G587" s="1">
        <v>13709.57</v>
      </c>
      <c r="H587" s="1" t="str">
        <f>TEXT(NiftyData[[#This Row],[Date]], "yyyy")</f>
        <v>2018</v>
      </c>
      <c r="I587" s="1" t="str">
        <f>TEXT(NiftyData[[#This Row],[Date]], "mmm")</f>
        <v>Jul</v>
      </c>
      <c r="J587" s="1" t="str">
        <f>TEXT(NiftyData[[#This Row],[Date]], "ddd")</f>
        <v>Mon</v>
      </c>
      <c r="K587" s="1" t="str">
        <f>TEXT(NiftyData[[#This Row],[Date]], "mmm-yyyy")</f>
        <v>Jul-2018</v>
      </c>
      <c r="L587" s="1" t="str">
        <f>IF(NiftyData[[#This Row],[Day]]="Thu", "Expiry", "")</f>
        <v/>
      </c>
      <c r="M587" s="1">
        <f>NiftyData[[#This Row],[Close]]-NiftyData[[#This Row],[Open]]</f>
        <v>-82.100000000000364</v>
      </c>
      <c r="N587" s="4">
        <f>NiftyData[[#This Row],[Intraday Change]]/NiftyData[[#This Row],[Open]]</f>
        <v>-7.4508006661252076E-3</v>
      </c>
      <c r="O587" s="4">
        <f>_xlfn.CEILING.MATH(ABS(NiftyData[[#This Row],[Intraday Change %]]), 0.01)</f>
        <v>0.01</v>
      </c>
      <c r="P587" s="6">
        <f>NiftyData[[#This Row],[Close]]-E588</f>
        <v>-82.049999999999272</v>
      </c>
      <c r="Q587" s="4">
        <f>NiftyData[[#This Row],[DayChange]]/E588</f>
        <v>-7.4462968172865959E-3</v>
      </c>
      <c r="R587" s="7">
        <f>_xlfn.CEILING.MATH(ABS(NiftyData[[#This Row],[DayChange %]]), 0.01)</f>
        <v>0.01</v>
      </c>
    </row>
    <row r="588" spans="1:18" x14ac:dyDescent="0.2">
      <c r="A588" s="2">
        <v>43294</v>
      </c>
      <c r="B588" s="1">
        <v>11056.9</v>
      </c>
      <c r="C588" s="1">
        <v>11071.35</v>
      </c>
      <c r="D588" s="1">
        <v>10999.75</v>
      </c>
      <c r="E588" s="1">
        <v>11018.9</v>
      </c>
      <c r="F588" s="1">
        <v>241670818</v>
      </c>
      <c r="G588" s="1">
        <v>14744.56</v>
      </c>
      <c r="H588" s="1" t="str">
        <f>TEXT(NiftyData[[#This Row],[Date]], "yyyy")</f>
        <v>2018</v>
      </c>
      <c r="I588" s="1" t="str">
        <f>TEXT(NiftyData[[#This Row],[Date]], "mmm")</f>
        <v>Jul</v>
      </c>
      <c r="J588" s="1" t="str">
        <f>TEXT(NiftyData[[#This Row],[Date]], "ddd")</f>
        <v>Fri</v>
      </c>
      <c r="K588" s="1" t="str">
        <f>TEXT(NiftyData[[#This Row],[Date]], "mmm-yyyy")</f>
        <v>Jul-2018</v>
      </c>
      <c r="L588" s="1" t="str">
        <f>IF(NiftyData[[#This Row],[Day]]="Thu", "Expiry", "")</f>
        <v/>
      </c>
      <c r="M588" s="1">
        <f>NiftyData[[#This Row],[Close]]-NiftyData[[#This Row],[Open]]</f>
        <v>-38</v>
      </c>
      <c r="N588" s="4">
        <f>NiftyData[[#This Row],[Intraday Change]]/NiftyData[[#This Row],[Open]]</f>
        <v>-3.4367679910282268E-3</v>
      </c>
      <c r="O588" s="4">
        <f>_xlfn.CEILING.MATH(ABS(NiftyData[[#This Row],[Intraday Change %]]), 0.01)</f>
        <v>0.01</v>
      </c>
      <c r="P588" s="6">
        <f>NiftyData[[#This Row],[Close]]-E589</f>
        <v>-4.3000000000010914</v>
      </c>
      <c r="Q588" s="4">
        <f>NiftyData[[#This Row],[DayChange]]/E589</f>
        <v>-3.9008636330657985E-4</v>
      </c>
      <c r="R588" s="7">
        <f>_xlfn.CEILING.MATH(ABS(NiftyData[[#This Row],[DayChange %]]), 0.01)</f>
        <v>0.01</v>
      </c>
    </row>
    <row r="589" spans="1:18" x14ac:dyDescent="0.2">
      <c r="A589" s="2">
        <v>43293</v>
      </c>
      <c r="B589" s="1">
        <v>11006.95</v>
      </c>
      <c r="C589" s="1">
        <v>11078.3</v>
      </c>
      <c r="D589" s="1">
        <v>10999.65</v>
      </c>
      <c r="E589" s="1">
        <v>11023.2</v>
      </c>
      <c r="F589" s="1">
        <v>256034815</v>
      </c>
      <c r="G589" s="1">
        <v>15787.28</v>
      </c>
      <c r="H589" s="1" t="str">
        <f>TEXT(NiftyData[[#This Row],[Date]], "yyyy")</f>
        <v>2018</v>
      </c>
      <c r="I589" s="1" t="str">
        <f>TEXT(NiftyData[[#This Row],[Date]], "mmm")</f>
        <v>Jul</v>
      </c>
      <c r="J589" s="1" t="str">
        <f>TEXT(NiftyData[[#This Row],[Date]], "ddd")</f>
        <v>Thu</v>
      </c>
      <c r="K589" s="1" t="str">
        <f>TEXT(NiftyData[[#This Row],[Date]], "mmm-yyyy")</f>
        <v>Jul-2018</v>
      </c>
      <c r="L589" s="1" t="str">
        <f>IF(NiftyData[[#This Row],[Day]]="Thu", "Expiry", "")</f>
        <v>Expiry</v>
      </c>
      <c r="M589" s="1">
        <f>NiftyData[[#This Row],[Close]]-NiftyData[[#This Row],[Open]]</f>
        <v>16.25</v>
      </c>
      <c r="N589" s="4">
        <f>NiftyData[[#This Row],[Intraday Change]]/NiftyData[[#This Row],[Open]]</f>
        <v>1.4763399488504989E-3</v>
      </c>
      <c r="O589" s="4">
        <f>_xlfn.CEILING.MATH(ABS(NiftyData[[#This Row],[Intraday Change %]]), 0.01)</f>
        <v>0.01</v>
      </c>
      <c r="P589" s="6">
        <f>NiftyData[[#This Row],[Close]]-E590</f>
        <v>74.900000000001455</v>
      </c>
      <c r="Q589" s="4">
        <f>NiftyData[[#This Row],[DayChange]]/E590</f>
        <v>6.8412447594605064E-3</v>
      </c>
      <c r="R589" s="7">
        <f>_xlfn.CEILING.MATH(ABS(NiftyData[[#This Row],[DayChange %]]), 0.01)</f>
        <v>0.01</v>
      </c>
    </row>
    <row r="590" spans="1:18" x14ac:dyDescent="0.2">
      <c r="A590" s="2">
        <v>43292</v>
      </c>
      <c r="B590" s="1">
        <v>10956.4</v>
      </c>
      <c r="C590" s="1">
        <v>10976.65</v>
      </c>
      <c r="D590" s="1">
        <v>10923</v>
      </c>
      <c r="E590" s="1">
        <v>10948.3</v>
      </c>
      <c r="F590" s="1">
        <v>229211999</v>
      </c>
      <c r="G590" s="1">
        <v>15944.45</v>
      </c>
      <c r="H590" s="1" t="str">
        <f>TEXT(NiftyData[[#This Row],[Date]], "yyyy")</f>
        <v>2018</v>
      </c>
      <c r="I590" s="1" t="str">
        <f>TEXT(NiftyData[[#This Row],[Date]], "mmm")</f>
        <v>Jul</v>
      </c>
      <c r="J590" s="1" t="str">
        <f>TEXT(NiftyData[[#This Row],[Date]], "ddd")</f>
        <v>Wed</v>
      </c>
      <c r="K590" s="1" t="str">
        <f>TEXT(NiftyData[[#This Row],[Date]], "mmm-yyyy")</f>
        <v>Jul-2018</v>
      </c>
      <c r="L590" s="1" t="str">
        <f>IF(NiftyData[[#This Row],[Day]]="Thu", "Expiry", "")</f>
        <v/>
      </c>
      <c r="M590" s="1">
        <f>NiftyData[[#This Row],[Close]]-NiftyData[[#This Row],[Open]]</f>
        <v>-8.1000000000003638</v>
      </c>
      <c r="N590" s="4">
        <f>NiftyData[[#This Row],[Intraday Change]]/NiftyData[[#This Row],[Open]]</f>
        <v>-7.3929392866273268E-4</v>
      </c>
      <c r="O590" s="4">
        <f>_xlfn.CEILING.MATH(ABS(NiftyData[[#This Row],[Intraday Change %]]), 0.01)</f>
        <v>0.01</v>
      </c>
      <c r="P590" s="6">
        <f>NiftyData[[#This Row],[Close]]-E591</f>
        <v>1.0499999999992724</v>
      </c>
      <c r="Q590" s="4">
        <f>NiftyData[[#This Row],[DayChange]]/E591</f>
        <v>9.5914499075043719E-5</v>
      </c>
      <c r="R590" s="7">
        <f>_xlfn.CEILING.MATH(ABS(NiftyData[[#This Row],[DayChange %]]), 0.01)</f>
        <v>0.01</v>
      </c>
    </row>
    <row r="591" spans="1:18" x14ac:dyDescent="0.2">
      <c r="A591" s="2">
        <v>43291</v>
      </c>
      <c r="B591" s="1">
        <v>10902.75</v>
      </c>
      <c r="C591" s="1">
        <v>10956.9</v>
      </c>
      <c r="D591" s="1">
        <v>10876.65</v>
      </c>
      <c r="E591" s="1">
        <v>10947.25</v>
      </c>
      <c r="F591" s="1">
        <v>203061980</v>
      </c>
      <c r="G591" s="1">
        <v>12834.85</v>
      </c>
      <c r="H591" s="1" t="str">
        <f>TEXT(NiftyData[[#This Row],[Date]], "yyyy")</f>
        <v>2018</v>
      </c>
      <c r="I591" s="1" t="str">
        <f>TEXT(NiftyData[[#This Row],[Date]], "mmm")</f>
        <v>Jul</v>
      </c>
      <c r="J591" s="1" t="str">
        <f>TEXT(NiftyData[[#This Row],[Date]], "ddd")</f>
        <v>Tue</v>
      </c>
      <c r="K591" s="1" t="str">
        <f>TEXT(NiftyData[[#This Row],[Date]], "mmm-yyyy")</f>
        <v>Jul-2018</v>
      </c>
      <c r="L591" s="1" t="str">
        <f>IF(NiftyData[[#This Row],[Day]]="Thu", "Expiry", "")</f>
        <v/>
      </c>
      <c r="M591" s="1">
        <f>NiftyData[[#This Row],[Close]]-NiftyData[[#This Row],[Open]]</f>
        <v>44.5</v>
      </c>
      <c r="N591" s="4">
        <f>NiftyData[[#This Row],[Intraday Change]]/NiftyData[[#This Row],[Open]]</f>
        <v>4.0815390612460156E-3</v>
      </c>
      <c r="O591" s="4">
        <f>_xlfn.CEILING.MATH(ABS(NiftyData[[#This Row],[Intraday Change %]]), 0.01)</f>
        <v>0.01</v>
      </c>
      <c r="P591" s="6">
        <f>NiftyData[[#This Row],[Close]]-E592</f>
        <v>94.350000000000364</v>
      </c>
      <c r="Q591" s="4">
        <f>NiftyData[[#This Row],[DayChange]]/E592</f>
        <v>8.6935289185379357E-3</v>
      </c>
      <c r="R591" s="7">
        <f>_xlfn.CEILING.MATH(ABS(NiftyData[[#This Row],[DayChange %]]), 0.01)</f>
        <v>0.01</v>
      </c>
    </row>
    <row r="592" spans="1:18" x14ac:dyDescent="0.2">
      <c r="A592" s="2">
        <v>43290</v>
      </c>
      <c r="B592" s="1">
        <v>10838.3</v>
      </c>
      <c r="C592" s="1">
        <v>10860.35</v>
      </c>
      <c r="D592" s="1">
        <v>10807.15</v>
      </c>
      <c r="E592" s="1">
        <v>10852.9</v>
      </c>
      <c r="F592" s="1">
        <v>189331016</v>
      </c>
      <c r="G592" s="1">
        <v>10843.92</v>
      </c>
      <c r="H592" s="1" t="str">
        <f>TEXT(NiftyData[[#This Row],[Date]], "yyyy")</f>
        <v>2018</v>
      </c>
      <c r="I592" s="1" t="str">
        <f>TEXT(NiftyData[[#This Row],[Date]], "mmm")</f>
        <v>Jul</v>
      </c>
      <c r="J592" s="1" t="str">
        <f>TEXT(NiftyData[[#This Row],[Date]], "ddd")</f>
        <v>Mon</v>
      </c>
      <c r="K592" s="1" t="str">
        <f>TEXT(NiftyData[[#This Row],[Date]], "mmm-yyyy")</f>
        <v>Jul-2018</v>
      </c>
      <c r="L592" s="1" t="str">
        <f>IF(NiftyData[[#This Row],[Day]]="Thu", "Expiry", "")</f>
        <v/>
      </c>
      <c r="M592" s="1">
        <f>NiftyData[[#This Row],[Close]]-NiftyData[[#This Row],[Open]]</f>
        <v>14.600000000000364</v>
      </c>
      <c r="N592" s="4">
        <f>NiftyData[[#This Row],[Intraday Change]]/NiftyData[[#This Row],[Open]]</f>
        <v>1.3470747257411555E-3</v>
      </c>
      <c r="O592" s="4">
        <f>_xlfn.CEILING.MATH(ABS(NiftyData[[#This Row],[Intraday Change %]]), 0.01)</f>
        <v>0.01</v>
      </c>
      <c r="P592" s="6">
        <f>NiftyData[[#This Row],[Close]]-E593</f>
        <v>80.25</v>
      </c>
      <c r="Q592" s="4">
        <f>NiftyData[[#This Row],[DayChange]]/E593</f>
        <v>7.4494205232695761E-3</v>
      </c>
      <c r="R592" s="7">
        <f>_xlfn.CEILING.MATH(ABS(NiftyData[[#This Row],[DayChange %]]), 0.01)</f>
        <v>0.01</v>
      </c>
    </row>
    <row r="593" spans="1:18" x14ac:dyDescent="0.2">
      <c r="A593" s="2">
        <v>43287</v>
      </c>
      <c r="B593" s="1">
        <v>10744.15</v>
      </c>
      <c r="C593" s="1">
        <v>10816.35</v>
      </c>
      <c r="D593" s="1">
        <v>10735.05</v>
      </c>
      <c r="E593" s="1">
        <v>10772.65</v>
      </c>
      <c r="F593" s="1">
        <v>256547706</v>
      </c>
      <c r="G593" s="1">
        <v>14006.48</v>
      </c>
      <c r="H593" s="1" t="str">
        <f>TEXT(NiftyData[[#This Row],[Date]], "yyyy")</f>
        <v>2018</v>
      </c>
      <c r="I593" s="1" t="str">
        <f>TEXT(NiftyData[[#This Row],[Date]], "mmm")</f>
        <v>Jul</v>
      </c>
      <c r="J593" s="1" t="str">
        <f>TEXT(NiftyData[[#This Row],[Date]], "ddd")</f>
        <v>Fri</v>
      </c>
      <c r="K593" s="1" t="str">
        <f>TEXT(NiftyData[[#This Row],[Date]], "mmm-yyyy")</f>
        <v>Jul-2018</v>
      </c>
      <c r="L593" s="1" t="str">
        <f>IF(NiftyData[[#This Row],[Day]]="Thu", "Expiry", "")</f>
        <v/>
      </c>
      <c r="M593" s="1">
        <f>NiftyData[[#This Row],[Close]]-NiftyData[[#This Row],[Open]]</f>
        <v>28.5</v>
      </c>
      <c r="N593" s="4">
        <f>NiftyData[[#This Row],[Intraday Change]]/NiftyData[[#This Row],[Open]]</f>
        <v>2.6526063020341304E-3</v>
      </c>
      <c r="O593" s="4">
        <f>_xlfn.CEILING.MATH(ABS(NiftyData[[#This Row],[Intraday Change %]]), 0.01)</f>
        <v>0.01</v>
      </c>
      <c r="P593" s="6">
        <f>NiftyData[[#This Row],[Close]]-E594</f>
        <v>22.899999999999636</v>
      </c>
      <c r="Q593" s="4">
        <f>NiftyData[[#This Row],[DayChange]]/E594</f>
        <v>2.1302820995836775E-3</v>
      </c>
      <c r="R593" s="7">
        <f>_xlfn.CEILING.MATH(ABS(NiftyData[[#This Row],[DayChange %]]), 0.01)</f>
        <v>0.01</v>
      </c>
    </row>
    <row r="594" spans="1:18" x14ac:dyDescent="0.2">
      <c r="A594" s="2">
        <v>43286</v>
      </c>
      <c r="B594" s="1">
        <v>10786.05</v>
      </c>
      <c r="C594" s="1">
        <v>10786.05</v>
      </c>
      <c r="D594" s="1">
        <v>10726.25</v>
      </c>
      <c r="E594" s="1">
        <v>10749.75</v>
      </c>
      <c r="F594" s="1">
        <v>227267176</v>
      </c>
      <c r="G594" s="1">
        <v>13676.58</v>
      </c>
      <c r="H594" s="1" t="str">
        <f>TEXT(NiftyData[[#This Row],[Date]], "yyyy")</f>
        <v>2018</v>
      </c>
      <c r="I594" s="1" t="str">
        <f>TEXT(NiftyData[[#This Row],[Date]], "mmm")</f>
        <v>Jul</v>
      </c>
      <c r="J594" s="1" t="str">
        <f>TEXT(NiftyData[[#This Row],[Date]], "ddd")</f>
        <v>Thu</v>
      </c>
      <c r="K594" s="1" t="str">
        <f>TEXT(NiftyData[[#This Row],[Date]], "mmm-yyyy")</f>
        <v>Jul-2018</v>
      </c>
      <c r="L594" s="1" t="str">
        <f>IF(NiftyData[[#This Row],[Day]]="Thu", "Expiry", "")</f>
        <v>Expiry</v>
      </c>
      <c r="M594" s="1">
        <f>NiftyData[[#This Row],[Close]]-NiftyData[[#This Row],[Open]]</f>
        <v>-36.299999999999272</v>
      </c>
      <c r="N594" s="4">
        <f>NiftyData[[#This Row],[Intraday Change]]/NiftyData[[#This Row],[Open]]</f>
        <v>-3.3654581612359738E-3</v>
      </c>
      <c r="O594" s="4">
        <f>_xlfn.CEILING.MATH(ABS(NiftyData[[#This Row],[Intraday Change %]]), 0.01)</f>
        <v>0.01</v>
      </c>
      <c r="P594" s="6">
        <f>NiftyData[[#This Row],[Close]]-E595</f>
        <v>-20.149999999999636</v>
      </c>
      <c r="Q594" s="4">
        <f>NiftyData[[#This Row],[DayChange]]/E595</f>
        <v>-1.8709551620720375E-3</v>
      </c>
      <c r="R594" s="7">
        <f>_xlfn.CEILING.MATH(ABS(NiftyData[[#This Row],[DayChange %]]), 0.01)</f>
        <v>0.01</v>
      </c>
    </row>
    <row r="595" spans="1:18" x14ac:dyDescent="0.2">
      <c r="A595" s="2">
        <v>43285</v>
      </c>
      <c r="B595" s="1">
        <v>10715</v>
      </c>
      <c r="C595" s="1">
        <v>10777.15</v>
      </c>
      <c r="D595" s="1">
        <v>10677.75</v>
      </c>
      <c r="E595" s="1">
        <v>10769.9</v>
      </c>
      <c r="F595" s="1">
        <v>179268271</v>
      </c>
      <c r="G595" s="1">
        <v>10388.69</v>
      </c>
      <c r="H595" s="1" t="str">
        <f>TEXT(NiftyData[[#This Row],[Date]], "yyyy")</f>
        <v>2018</v>
      </c>
      <c r="I595" s="1" t="str">
        <f>TEXT(NiftyData[[#This Row],[Date]], "mmm")</f>
        <v>Jul</v>
      </c>
      <c r="J595" s="1" t="str">
        <f>TEXT(NiftyData[[#This Row],[Date]], "ddd")</f>
        <v>Wed</v>
      </c>
      <c r="K595" s="1" t="str">
        <f>TEXT(NiftyData[[#This Row],[Date]], "mmm-yyyy")</f>
        <v>Jul-2018</v>
      </c>
      <c r="L595" s="1" t="str">
        <f>IF(NiftyData[[#This Row],[Day]]="Thu", "Expiry", "")</f>
        <v/>
      </c>
      <c r="M595" s="1">
        <f>NiftyData[[#This Row],[Close]]-NiftyData[[#This Row],[Open]]</f>
        <v>54.899999999999636</v>
      </c>
      <c r="N595" s="4">
        <f>NiftyData[[#This Row],[Intraday Change]]/NiftyData[[#This Row],[Open]]</f>
        <v>5.1236584227717817E-3</v>
      </c>
      <c r="O595" s="4">
        <f>_xlfn.CEILING.MATH(ABS(NiftyData[[#This Row],[Intraday Change %]]), 0.01)</f>
        <v>0.01</v>
      </c>
      <c r="P595" s="6">
        <f>NiftyData[[#This Row],[Close]]-E596</f>
        <v>70</v>
      </c>
      <c r="Q595" s="4">
        <f>NiftyData[[#This Row],[DayChange]]/E596</f>
        <v>6.5421172160487484E-3</v>
      </c>
      <c r="R595" s="7">
        <f>_xlfn.CEILING.MATH(ABS(NiftyData[[#This Row],[DayChange %]]), 0.01)</f>
        <v>0.01</v>
      </c>
    </row>
    <row r="596" spans="1:18" x14ac:dyDescent="0.2">
      <c r="A596" s="2">
        <v>43284</v>
      </c>
      <c r="B596" s="1">
        <v>10668.6</v>
      </c>
      <c r="C596" s="1">
        <v>10713.3</v>
      </c>
      <c r="D596" s="1">
        <v>10630.25</v>
      </c>
      <c r="E596" s="1">
        <v>10699.9</v>
      </c>
      <c r="F596" s="1">
        <v>208371545</v>
      </c>
      <c r="G596" s="1">
        <v>10896.89</v>
      </c>
      <c r="H596" s="1" t="str">
        <f>TEXT(NiftyData[[#This Row],[Date]], "yyyy")</f>
        <v>2018</v>
      </c>
      <c r="I596" s="1" t="str">
        <f>TEXT(NiftyData[[#This Row],[Date]], "mmm")</f>
        <v>Jul</v>
      </c>
      <c r="J596" s="1" t="str">
        <f>TEXT(NiftyData[[#This Row],[Date]], "ddd")</f>
        <v>Tue</v>
      </c>
      <c r="K596" s="1" t="str">
        <f>TEXT(NiftyData[[#This Row],[Date]], "mmm-yyyy")</f>
        <v>Jul-2018</v>
      </c>
      <c r="L596" s="1" t="str">
        <f>IF(NiftyData[[#This Row],[Day]]="Thu", "Expiry", "")</f>
        <v/>
      </c>
      <c r="M596" s="1">
        <f>NiftyData[[#This Row],[Close]]-NiftyData[[#This Row],[Open]]</f>
        <v>31.299999999999272</v>
      </c>
      <c r="N596" s="4">
        <f>NiftyData[[#This Row],[Intraday Change]]/NiftyData[[#This Row],[Open]]</f>
        <v>2.9338432409125163E-3</v>
      </c>
      <c r="O596" s="4">
        <f>_xlfn.CEILING.MATH(ABS(NiftyData[[#This Row],[Intraday Change %]]), 0.01)</f>
        <v>0.01</v>
      </c>
      <c r="P596" s="6">
        <f>NiftyData[[#This Row],[Close]]-E597</f>
        <v>42.600000000000364</v>
      </c>
      <c r="Q596" s="4">
        <f>NiftyData[[#This Row],[DayChange]]/E597</f>
        <v>3.9972600940200954E-3</v>
      </c>
      <c r="R596" s="7">
        <f>_xlfn.CEILING.MATH(ABS(NiftyData[[#This Row],[DayChange %]]), 0.01)</f>
        <v>0.01</v>
      </c>
    </row>
    <row r="597" spans="1:18" x14ac:dyDescent="0.2">
      <c r="A597" s="2">
        <v>43283</v>
      </c>
      <c r="B597" s="1">
        <v>10732.35</v>
      </c>
      <c r="C597" s="1">
        <v>10736.15</v>
      </c>
      <c r="D597" s="1">
        <v>10604.65</v>
      </c>
      <c r="E597" s="1">
        <v>10657.3</v>
      </c>
      <c r="F597" s="1">
        <v>304536687</v>
      </c>
      <c r="G597" s="1">
        <v>13591.3</v>
      </c>
      <c r="H597" s="1" t="str">
        <f>TEXT(NiftyData[[#This Row],[Date]], "yyyy")</f>
        <v>2018</v>
      </c>
      <c r="I597" s="1" t="str">
        <f>TEXT(NiftyData[[#This Row],[Date]], "mmm")</f>
        <v>Jul</v>
      </c>
      <c r="J597" s="1" t="str">
        <f>TEXT(NiftyData[[#This Row],[Date]], "ddd")</f>
        <v>Mon</v>
      </c>
      <c r="K597" s="1" t="str">
        <f>TEXT(NiftyData[[#This Row],[Date]], "mmm-yyyy")</f>
        <v>Jul-2018</v>
      </c>
      <c r="L597" s="1" t="str">
        <f>IF(NiftyData[[#This Row],[Day]]="Thu", "Expiry", "")</f>
        <v/>
      </c>
      <c r="M597" s="1">
        <f>NiftyData[[#This Row],[Close]]-NiftyData[[#This Row],[Open]]</f>
        <v>-75.050000000001091</v>
      </c>
      <c r="N597" s="4">
        <f>NiftyData[[#This Row],[Intraday Change]]/NiftyData[[#This Row],[Open]]</f>
        <v>-6.9928766765900378E-3</v>
      </c>
      <c r="O597" s="4">
        <f>_xlfn.CEILING.MATH(ABS(NiftyData[[#This Row],[Intraday Change %]]), 0.01)</f>
        <v>0.01</v>
      </c>
      <c r="P597" s="6">
        <f>NiftyData[[#This Row],[Close]]-E598</f>
        <v>-57</v>
      </c>
      <c r="Q597" s="4">
        <f>NiftyData[[#This Row],[DayChange]]/E598</f>
        <v>-5.3199929066761248E-3</v>
      </c>
      <c r="R597" s="7">
        <f>_xlfn.CEILING.MATH(ABS(NiftyData[[#This Row],[DayChange %]]), 0.01)</f>
        <v>0.01</v>
      </c>
    </row>
    <row r="598" spans="1:18" x14ac:dyDescent="0.2">
      <c r="A598" s="2">
        <v>43280</v>
      </c>
      <c r="B598" s="1">
        <v>10612.85</v>
      </c>
      <c r="C598" s="1">
        <v>10723.05</v>
      </c>
      <c r="D598" s="1">
        <v>10612.35</v>
      </c>
      <c r="E598" s="1">
        <v>10714.3</v>
      </c>
      <c r="F598" s="1">
        <v>250327878</v>
      </c>
      <c r="G598" s="1">
        <v>14440.17</v>
      </c>
      <c r="H598" s="1" t="str">
        <f>TEXT(NiftyData[[#This Row],[Date]], "yyyy")</f>
        <v>2018</v>
      </c>
      <c r="I598" s="1" t="str">
        <f>TEXT(NiftyData[[#This Row],[Date]], "mmm")</f>
        <v>Jun</v>
      </c>
      <c r="J598" s="1" t="str">
        <f>TEXT(NiftyData[[#This Row],[Date]], "ddd")</f>
        <v>Fri</v>
      </c>
      <c r="K598" s="1" t="str">
        <f>TEXT(NiftyData[[#This Row],[Date]], "mmm-yyyy")</f>
        <v>Jun-2018</v>
      </c>
      <c r="L598" s="1" t="str">
        <f>IF(NiftyData[[#This Row],[Day]]="Thu", "Expiry", "")</f>
        <v/>
      </c>
      <c r="M598" s="1">
        <f>NiftyData[[#This Row],[Close]]-NiftyData[[#This Row],[Open]]</f>
        <v>101.44999999999891</v>
      </c>
      <c r="N598" s="4">
        <f>NiftyData[[#This Row],[Intraday Change]]/NiftyData[[#This Row],[Open]]</f>
        <v>9.5591664821418291E-3</v>
      </c>
      <c r="O598" s="4">
        <f>_xlfn.CEILING.MATH(ABS(NiftyData[[#This Row],[Intraday Change %]]), 0.01)</f>
        <v>0.01</v>
      </c>
      <c r="P598" s="6">
        <f>NiftyData[[#This Row],[Close]]-E599</f>
        <v>125.19999999999891</v>
      </c>
      <c r="Q598" s="4">
        <f>NiftyData[[#This Row],[DayChange]]/E599</f>
        <v>1.1823478860337414E-2</v>
      </c>
      <c r="R598" s="7">
        <f>_xlfn.CEILING.MATH(ABS(NiftyData[[#This Row],[DayChange %]]), 0.01)</f>
        <v>0.02</v>
      </c>
    </row>
    <row r="599" spans="1:18" x14ac:dyDescent="0.2">
      <c r="A599" s="2">
        <v>43279</v>
      </c>
      <c r="B599" s="1">
        <v>10660.8</v>
      </c>
      <c r="C599" s="1">
        <v>10674.2</v>
      </c>
      <c r="D599" s="1">
        <v>10557.7</v>
      </c>
      <c r="E599" s="1">
        <v>10589.1</v>
      </c>
      <c r="F599" s="1">
        <v>363157327</v>
      </c>
      <c r="G599" s="1">
        <v>20187.98</v>
      </c>
      <c r="H599" s="1" t="str">
        <f>TEXT(NiftyData[[#This Row],[Date]], "yyyy")</f>
        <v>2018</v>
      </c>
      <c r="I599" s="1" t="str">
        <f>TEXT(NiftyData[[#This Row],[Date]], "mmm")</f>
        <v>Jun</v>
      </c>
      <c r="J599" s="1" t="str">
        <f>TEXT(NiftyData[[#This Row],[Date]], "ddd")</f>
        <v>Thu</v>
      </c>
      <c r="K599" s="1" t="str">
        <f>TEXT(NiftyData[[#This Row],[Date]], "mmm-yyyy")</f>
        <v>Jun-2018</v>
      </c>
      <c r="L599" s="1" t="str">
        <f>IF(NiftyData[[#This Row],[Day]]="Thu", "Expiry", "")</f>
        <v>Expiry</v>
      </c>
      <c r="M599" s="1">
        <f>NiftyData[[#This Row],[Close]]-NiftyData[[#This Row],[Open]]</f>
        <v>-71.699999999998909</v>
      </c>
      <c r="N599" s="4">
        <f>NiftyData[[#This Row],[Intraday Change]]/NiftyData[[#This Row],[Open]]</f>
        <v>-6.7255740657360527E-3</v>
      </c>
      <c r="O599" s="4">
        <f>_xlfn.CEILING.MATH(ABS(NiftyData[[#This Row],[Intraday Change %]]), 0.01)</f>
        <v>0.01</v>
      </c>
      <c r="P599" s="6">
        <f>NiftyData[[#This Row],[Close]]-E600</f>
        <v>-82.299999999999272</v>
      </c>
      <c r="Q599" s="4">
        <f>NiftyData[[#This Row],[DayChange]]/E600</f>
        <v>-7.7122027100473486E-3</v>
      </c>
      <c r="R599" s="7">
        <f>_xlfn.CEILING.MATH(ABS(NiftyData[[#This Row],[DayChange %]]), 0.01)</f>
        <v>0.01</v>
      </c>
    </row>
    <row r="600" spans="1:18" x14ac:dyDescent="0.2">
      <c r="A600" s="2">
        <v>43278</v>
      </c>
      <c r="B600" s="1">
        <v>10785.5</v>
      </c>
      <c r="C600" s="1">
        <v>10785.5</v>
      </c>
      <c r="D600" s="1">
        <v>10652.4</v>
      </c>
      <c r="E600" s="1">
        <v>10671.4</v>
      </c>
      <c r="F600" s="1">
        <v>253620792</v>
      </c>
      <c r="G600" s="1">
        <v>13837.03</v>
      </c>
      <c r="H600" s="1" t="str">
        <f>TEXT(NiftyData[[#This Row],[Date]], "yyyy")</f>
        <v>2018</v>
      </c>
      <c r="I600" s="1" t="str">
        <f>TEXT(NiftyData[[#This Row],[Date]], "mmm")</f>
        <v>Jun</v>
      </c>
      <c r="J600" s="1" t="str">
        <f>TEXT(NiftyData[[#This Row],[Date]], "ddd")</f>
        <v>Wed</v>
      </c>
      <c r="K600" s="1" t="str">
        <f>TEXT(NiftyData[[#This Row],[Date]], "mmm-yyyy")</f>
        <v>Jun-2018</v>
      </c>
      <c r="L600" s="1" t="str">
        <f>IF(NiftyData[[#This Row],[Day]]="Thu", "Expiry", "")</f>
        <v/>
      </c>
      <c r="M600" s="1">
        <f>NiftyData[[#This Row],[Close]]-NiftyData[[#This Row],[Open]]</f>
        <v>-114.10000000000036</v>
      </c>
      <c r="N600" s="4">
        <f>NiftyData[[#This Row],[Intraday Change]]/NiftyData[[#This Row],[Open]]</f>
        <v>-1.0579018126187971E-2</v>
      </c>
      <c r="O600" s="4">
        <f>_xlfn.CEILING.MATH(ABS(NiftyData[[#This Row],[Intraday Change %]]), 0.01)</f>
        <v>0.02</v>
      </c>
      <c r="P600" s="6">
        <f>NiftyData[[#This Row],[Close]]-E601</f>
        <v>-97.75</v>
      </c>
      <c r="Q600" s="4">
        <f>NiftyData[[#This Row],[DayChange]]/E601</f>
        <v>-9.0768537906891454E-3</v>
      </c>
      <c r="R600" s="7">
        <f>_xlfn.CEILING.MATH(ABS(NiftyData[[#This Row],[DayChange %]]), 0.01)</f>
        <v>0.01</v>
      </c>
    </row>
    <row r="601" spans="1:18" x14ac:dyDescent="0.2">
      <c r="A601" s="2">
        <v>43277</v>
      </c>
      <c r="B601" s="1">
        <v>10742.7</v>
      </c>
      <c r="C601" s="1">
        <v>10805.25</v>
      </c>
      <c r="D601" s="1">
        <v>10732.55</v>
      </c>
      <c r="E601" s="1">
        <v>10769.15</v>
      </c>
      <c r="F601" s="1">
        <v>226846382</v>
      </c>
      <c r="G601" s="1">
        <v>12113.53</v>
      </c>
      <c r="H601" s="1" t="str">
        <f>TEXT(NiftyData[[#This Row],[Date]], "yyyy")</f>
        <v>2018</v>
      </c>
      <c r="I601" s="1" t="str">
        <f>TEXT(NiftyData[[#This Row],[Date]], "mmm")</f>
        <v>Jun</v>
      </c>
      <c r="J601" s="1" t="str">
        <f>TEXT(NiftyData[[#This Row],[Date]], "ddd")</f>
        <v>Tue</v>
      </c>
      <c r="K601" s="1" t="str">
        <f>TEXT(NiftyData[[#This Row],[Date]], "mmm-yyyy")</f>
        <v>Jun-2018</v>
      </c>
      <c r="L601" s="1" t="str">
        <f>IF(NiftyData[[#This Row],[Day]]="Thu", "Expiry", "")</f>
        <v/>
      </c>
      <c r="M601" s="1">
        <f>NiftyData[[#This Row],[Close]]-NiftyData[[#This Row],[Open]]</f>
        <v>26.449999999998909</v>
      </c>
      <c r="N601" s="4">
        <f>NiftyData[[#This Row],[Intraday Change]]/NiftyData[[#This Row],[Open]]</f>
        <v>2.4621370791327048E-3</v>
      </c>
      <c r="O601" s="4">
        <f>_xlfn.CEILING.MATH(ABS(NiftyData[[#This Row],[Intraday Change %]]), 0.01)</f>
        <v>0.01</v>
      </c>
      <c r="P601" s="6">
        <f>NiftyData[[#This Row],[Close]]-E602</f>
        <v>6.6999999999989086</v>
      </c>
      <c r="Q601" s="4">
        <f>NiftyData[[#This Row],[DayChange]]/E602</f>
        <v>6.225348317528916E-4</v>
      </c>
      <c r="R601" s="7">
        <f>_xlfn.CEILING.MATH(ABS(NiftyData[[#This Row],[DayChange %]]), 0.01)</f>
        <v>0.01</v>
      </c>
    </row>
    <row r="602" spans="1:18" x14ac:dyDescent="0.2">
      <c r="A602" s="2">
        <v>43276</v>
      </c>
      <c r="B602" s="1">
        <v>10822.9</v>
      </c>
      <c r="C602" s="1">
        <v>10831.05</v>
      </c>
      <c r="D602" s="1">
        <v>10753.05</v>
      </c>
      <c r="E602" s="1">
        <v>10762.45</v>
      </c>
      <c r="F602" s="1">
        <v>236693278</v>
      </c>
      <c r="G602" s="1">
        <v>12012.41</v>
      </c>
      <c r="H602" s="1" t="str">
        <f>TEXT(NiftyData[[#This Row],[Date]], "yyyy")</f>
        <v>2018</v>
      </c>
      <c r="I602" s="1" t="str">
        <f>TEXT(NiftyData[[#This Row],[Date]], "mmm")</f>
        <v>Jun</v>
      </c>
      <c r="J602" s="1" t="str">
        <f>TEXT(NiftyData[[#This Row],[Date]], "ddd")</f>
        <v>Mon</v>
      </c>
      <c r="K602" s="1" t="str">
        <f>TEXT(NiftyData[[#This Row],[Date]], "mmm-yyyy")</f>
        <v>Jun-2018</v>
      </c>
      <c r="L602" s="1" t="str">
        <f>IF(NiftyData[[#This Row],[Day]]="Thu", "Expiry", "")</f>
        <v/>
      </c>
      <c r="M602" s="1">
        <f>NiftyData[[#This Row],[Close]]-NiftyData[[#This Row],[Open]]</f>
        <v>-60.449999999998909</v>
      </c>
      <c r="N602" s="4">
        <f>NiftyData[[#This Row],[Intraday Change]]/NiftyData[[#This Row],[Open]]</f>
        <v>-5.5853791497656735E-3</v>
      </c>
      <c r="O602" s="4">
        <f>_xlfn.CEILING.MATH(ABS(NiftyData[[#This Row],[Intraday Change %]]), 0.01)</f>
        <v>0.01</v>
      </c>
      <c r="P602" s="6">
        <f>NiftyData[[#This Row],[Close]]-E603</f>
        <v>-59.399999999999636</v>
      </c>
      <c r="Q602" s="4">
        <f>NiftyData[[#This Row],[DayChange]]/E603</f>
        <v>-5.4888951519379437E-3</v>
      </c>
      <c r="R602" s="7">
        <f>_xlfn.CEILING.MATH(ABS(NiftyData[[#This Row],[DayChange %]]), 0.01)</f>
        <v>0.01</v>
      </c>
    </row>
    <row r="603" spans="1:18" x14ac:dyDescent="0.2">
      <c r="A603" s="2">
        <v>43273</v>
      </c>
      <c r="B603" s="1">
        <v>10742.7</v>
      </c>
      <c r="C603" s="1">
        <v>10837</v>
      </c>
      <c r="D603" s="1">
        <v>10710.45</v>
      </c>
      <c r="E603" s="1">
        <v>10821.85</v>
      </c>
      <c r="F603" s="1">
        <v>236898415</v>
      </c>
      <c r="G603" s="1">
        <v>13520.01</v>
      </c>
      <c r="H603" s="1" t="str">
        <f>TEXT(NiftyData[[#This Row],[Date]], "yyyy")</f>
        <v>2018</v>
      </c>
      <c r="I603" s="1" t="str">
        <f>TEXT(NiftyData[[#This Row],[Date]], "mmm")</f>
        <v>Jun</v>
      </c>
      <c r="J603" s="1" t="str">
        <f>TEXT(NiftyData[[#This Row],[Date]], "ddd")</f>
        <v>Fri</v>
      </c>
      <c r="K603" s="1" t="str">
        <f>TEXT(NiftyData[[#This Row],[Date]], "mmm-yyyy")</f>
        <v>Jun-2018</v>
      </c>
      <c r="L603" s="1" t="str">
        <f>IF(NiftyData[[#This Row],[Day]]="Thu", "Expiry", "")</f>
        <v/>
      </c>
      <c r="M603" s="1">
        <f>NiftyData[[#This Row],[Close]]-NiftyData[[#This Row],[Open]]</f>
        <v>79.149999999999636</v>
      </c>
      <c r="N603" s="4">
        <f>NiftyData[[#This Row],[Intraday Change]]/NiftyData[[#This Row],[Open]]</f>
        <v>7.3677939437943561E-3</v>
      </c>
      <c r="O603" s="4">
        <f>_xlfn.CEILING.MATH(ABS(NiftyData[[#This Row],[Intraday Change %]]), 0.01)</f>
        <v>0.01</v>
      </c>
      <c r="P603" s="6">
        <f>NiftyData[[#This Row],[Close]]-E604</f>
        <v>80.75</v>
      </c>
      <c r="Q603" s="4">
        <f>NiftyData[[#This Row],[DayChange]]/E604</f>
        <v>7.5178519890886407E-3</v>
      </c>
      <c r="R603" s="7">
        <f>_xlfn.CEILING.MATH(ABS(NiftyData[[#This Row],[DayChange %]]), 0.01)</f>
        <v>0.01</v>
      </c>
    </row>
    <row r="604" spans="1:18" x14ac:dyDescent="0.2">
      <c r="A604" s="2">
        <v>43272</v>
      </c>
      <c r="B604" s="1">
        <v>10808.45</v>
      </c>
      <c r="C604" s="1">
        <v>10809.6</v>
      </c>
      <c r="D604" s="1">
        <v>10725.9</v>
      </c>
      <c r="E604" s="1">
        <v>10741.1</v>
      </c>
      <c r="F604" s="1">
        <v>230507383</v>
      </c>
      <c r="G604" s="1">
        <v>12211.18</v>
      </c>
      <c r="H604" s="1" t="str">
        <f>TEXT(NiftyData[[#This Row],[Date]], "yyyy")</f>
        <v>2018</v>
      </c>
      <c r="I604" s="1" t="str">
        <f>TEXT(NiftyData[[#This Row],[Date]], "mmm")</f>
        <v>Jun</v>
      </c>
      <c r="J604" s="1" t="str">
        <f>TEXT(NiftyData[[#This Row],[Date]], "ddd")</f>
        <v>Thu</v>
      </c>
      <c r="K604" s="1" t="str">
        <f>TEXT(NiftyData[[#This Row],[Date]], "mmm-yyyy")</f>
        <v>Jun-2018</v>
      </c>
      <c r="L604" s="1" t="str">
        <f>IF(NiftyData[[#This Row],[Day]]="Thu", "Expiry", "")</f>
        <v>Expiry</v>
      </c>
      <c r="M604" s="1">
        <f>NiftyData[[#This Row],[Close]]-NiftyData[[#This Row],[Open]]</f>
        <v>-67.350000000000364</v>
      </c>
      <c r="N604" s="4">
        <f>NiftyData[[#This Row],[Intraday Change]]/NiftyData[[#This Row],[Open]]</f>
        <v>-6.2312357461060891E-3</v>
      </c>
      <c r="O604" s="4">
        <f>_xlfn.CEILING.MATH(ABS(NiftyData[[#This Row],[Intraday Change %]]), 0.01)</f>
        <v>0.01</v>
      </c>
      <c r="P604" s="6">
        <f>NiftyData[[#This Row],[Close]]-E605</f>
        <v>-30.949999999998909</v>
      </c>
      <c r="Q604" s="4">
        <f>NiftyData[[#This Row],[DayChange]]/E605</f>
        <v>-2.8731764148884299E-3</v>
      </c>
      <c r="R604" s="7">
        <f>_xlfn.CEILING.MATH(ABS(NiftyData[[#This Row],[DayChange %]]), 0.01)</f>
        <v>0.01</v>
      </c>
    </row>
    <row r="605" spans="1:18" x14ac:dyDescent="0.2">
      <c r="A605" s="2">
        <v>43271</v>
      </c>
      <c r="B605" s="1">
        <v>10734.65</v>
      </c>
      <c r="C605" s="1">
        <v>10781.8</v>
      </c>
      <c r="D605" s="1">
        <v>10724.05</v>
      </c>
      <c r="E605" s="1">
        <v>10772.05</v>
      </c>
      <c r="F605" s="1">
        <v>199467082</v>
      </c>
      <c r="G605" s="1">
        <v>10858.35</v>
      </c>
      <c r="H605" s="1" t="str">
        <f>TEXT(NiftyData[[#This Row],[Date]], "yyyy")</f>
        <v>2018</v>
      </c>
      <c r="I605" s="1" t="str">
        <f>TEXT(NiftyData[[#This Row],[Date]], "mmm")</f>
        <v>Jun</v>
      </c>
      <c r="J605" s="1" t="str">
        <f>TEXT(NiftyData[[#This Row],[Date]], "ddd")</f>
        <v>Wed</v>
      </c>
      <c r="K605" s="1" t="str">
        <f>TEXT(NiftyData[[#This Row],[Date]], "mmm-yyyy")</f>
        <v>Jun-2018</v>
      </c>
      <c r="L605" s="1" t="str">
        <f>IF(NiftyData[[#This Row],[Day]]="Thu", "Expiry", "")</f>
        <v/>
      </c>
      <c r="M605" s="1">
        <f>NiftyData[[#This Row],[Close]]-NiftyData[[#This Row],[Open]]</f>
        <v>37.399999999999636</v>
      </c>
      <c r="N605" s="4">
        <f>NiftyData[[#This Row],[Intraday Change]]/NiftyData[[#This Row],[Open]]</f>
        <v>3.4840446591178696E-3</v>
      </c>
      <c r="O605" s="4">
        <f>_xlfn.CEILING.MATH(ABS(NiftyData[[#This Row],[Intraday Change %]]), 0.01)</f>
        <v>0.01</v>
      </c>
      <c r="P605" s="6">
        <f>NiftyData[[#This Row],[Close]]-E606</f>
        <v>61.599999999998545</v>
      </c>
      <c r="Q605" s="4">
        <f>NiftyData[[#This Row],[DayChange]]/E606</f>
        <v>5.7513923317879774E-3</v>
      </c>
      <c r="R605" s="7">
        <f>_xlfn.CEILING.MATH(ABS(NiftyData[[#This Row],[DayChange %]]), 0.01)</f>
        <v>0.01</v>
      </c>
    </row>
    <row r="606" spans="1:18" x14ac:dyDescent="0.2">
      <c r="A606" s="2">
        <v>43270</v>
      </c>
      <c r="B606" s="1">
        <v>10789.45</v>
      </c>
      <c r="C606" s="1">
        <v>10789.45</v>
      </c>
      <c r="D606" s="1">
        <v>10701.2</v>
      </c>
      <c r="E606" s="1">
        <v>10710.45</v>
      </c>
      <c r="F606" s="1">
        <v>231382790</v>
      </c>
      <c r="G606" s="1">
        <v>12290.16</v>
      </c>
      <c r="H606" s="1" t="str">
        <f>TEXT(NiftyData[[#This Row],[Date]], "yyyy")</f>
        <v>2018</v>
      </c>
      <c r="I606" s="1" t="str">
        <f>TEXT(NiftyData[[#This Row],[Date]], "mmm")</f>
        <v>Jun</v>
      </c>
      <c r="J606" s="1" t="str">
        <f>TEXT(NiftyData[[#This Row],[Date]], "ddd")</f>
        <v>Tue</v>
      </c>
      <c r="K606" s="1" t="str">
        <f>TEXT(NiftyData[[#This Row],[Date]], "mmm-yyyy")</f>
        <v>Jun-2018</v>
      </c>
      <c r="L606" s="1" t="str">
        <f>IF(NiftyData[[#This Row],[Day]]="Thu", "Expiry", "")</f>
        <v/>
      </c>
      <c r="M606" s="1">
        <f>NiftyData[[#This Row],[Close]]-NiftyData[[#This Row],[Open]]</f>
        <v>-79</v>
      </c>
      <c r="N606" s="4">
        <f>NiftyData[[#This Row],[Intraday Change]]/NiftyData[[#This Row],[Open]]</f>
        <v>-7.3219672921233233E-3</v>
      </c>
      <c r="O606" s="4">
        <f>_xlfn.CEILING.MATH(ABS(NiftyData[[#This Row],[Intraday Change %]]), 0.01)</f>
        <v>0.01</v>
      </c>
      <c r="P606" s="6">
        <f>NiftyData[[#This Row],[Close]]-E607</f>
        <v>-89.399999999999636</v>
      </c>
      <c r="Q606" s="4">
        <f>NiftyData[[#This Row],[DayChange]]/E607</f>
        <v>-8.2778927485103616E-3</v>
      </c>
      <c r="R606" s="7">
        <f>_xlfn.CEILING.MATH(ABS(NiftyData[[#This Row],[DayChange %]]), 0.01)</f>
        <v>0.01</v>
      </c>
    </row>
    <row r="607" spans="1:18" x14ac:dyDescent="0.2">
      <c r="A607" s="2">
        <v>43269</v>
      </c>
      <c r="B607" s="1">
        <v>10830.2</v>
      </c>
      <c r="C607" s="1">
        <v>10830.2</v>
      </c>
      <c r="D607" s="1">
        <v>10787.35</v>
      </c>
      <c r="E607" s="1">
        <v>10799.85</v>
      </c>
      <c r="F607" s="1">
        <v>202727202</v>
      </c>
      <c r="G607" s="1">
        <v>11182.48</v>
      </c>
      <c r="H607" s="1" t="str">
        <f>TEXT(NiftyData[[#This Row],[Date]], "yyyy")</f>
        <v>2018</v>
      </c>
      <c r="I607" s="1" t="str">
        <f>TEXT(NiftyData[[#This Row],[Date]], "mmm")</f>
        <v>Jun</v>
      </c>
      <c r="J607" s="1" t="str">
        <f>TEXT(NiftyData[[#This Row],[Date]], "ddd")</f>
        <v>Mon</v>
      </c>
      <c r="K607" s="1" t="str">
        <f>TEXT(NiftyData[[#This Row],[Date]], "mmm-yyyy")</f>
        <v>Jun-2018</v>
      </c>
      <c r="L607" s="1" t="str">
        <f>IF(NiftyData[[#This Row],[Day]]="Thu", "Expiry", "")</f>
        <v/>
      </c>
      <c r="M607" s="1">
        <f>NiftyData[[#This Row],[Close]]-NiftyData[[#This Row],[Open]]</f>
        <v>-30.350000000000364</v>
      </c>
      <c r="N607" s="4">
        <f>NiftyData[[#This Row],[Intraday Change]]/NiftyData[[#This Row],[Open]]</f>
        <v>-2.8023489870916845E-3</v>
      </c>
      <c r="O607" s="4">
        <f>_xlfn.CEILING.MATH(ABS(NiftyData[[#This Row],[Intraday Change %]]), 0.01)</f>
        <v>0.01</v>
      </c>
      <c r="P607" s="6">
        <f>NiftyData[[#This Row],[Close]]-E608</f>
        <v>-17.850000000000364</v>
      </c>
      <c r="Q607" s="4">
        <f>NiftyData[[#This Row],[DayChange]]/E608</f>
        <v>-1.6500734906681053E-3</v>
      </c>
      <c r="R607" s="7">
        <f>_xlfn.CEILING.MATH(ABS(NiftyData[[#This Row],[DayChange %]]), 0.01)</f>
        <v>0.01</v>
      </c>
    </row>
    <row r="608" spans="1:18" x14ac:dyDescent="0.2">
      <c r="A608" s="2">
        <v>43266</v>
      </c>
      <c r="B608" s="1">
        <v>10808.65</v>
      </c>
      <c r="C608" s="1">
        <v>10834</v>
      </c>
      <c r="D608" s="1">
        <v>10755.4</v>
      </c>
      <c r="E608" s="1">
        <v>10817.7</v>
      </c>
      <c r="F608" s="1">
        <v>314764425</v>
      </c>
      <c r="G608" s="1">
        <v>19271.43</v>
      </c>
      <c r="H608" s="1" t="str">
        <f>TEXT(NiftyData[[#This Row],[Date]], "yyyy")</f>
        <v>2018</v>
      </c>
      <c r="I608" s="1" t="str">
        <f>TEXT(NiftyData[[#This Row],[Date]], "mmm")</f>
        <v>Jun</v>
      </c>
      <c r="J608" s="1" t="str">
        <f>TEXT(NiftyData[[#This Row],[Date]], "ddd")</f>
        <v>Fri</v>
      </c>
      <c r="K608" s="1" t="str">
        <f>TEXT(NiftyData[[#This Row],[Date]], "mmm-yyyy")</f>
        <v>Jun-2018</v>
      </c>
      <c r="L608" s="1" t="str">
        <f>IF(NiftyData[[#This Row],[Day]]="Thu", "Expiry", "")</f>
        <v/>
      </c>
      <c r="M608" s="1">
        <f>NiftyData[[#This Row],[Close]]-NiftyData[[#This Row],[Open]]</f>
        <v>9.0500000000010914</v>
      </c>
      <c r="N608" s="4">
        <f>NiftyData[[#This Row],[Intraday Change]]/NiftyData[[#This Row],[Open]]</f>
        <v>8.3729235380931865E-4</v>
      </c>
      <c r="O608" s="4">
        <f>_xlfn.CEILING.MATH(ABS(NiftyData[[#This Row],[Intraday Change %]]), 0.01)</f>
        <v>0.01</v>
      </c>
      <c r="P608" s="6">
        <f>NiftyData[[#This Row],[Close]]-E609</f>
        <v>9.6500000000014552</v>
      </c>
      <c r="Q608" s="4">
        <f>NiftyData[[#This Row],[DayChange]]/E609</f>
        <v>8.9285301233816053E-4</v>
      </c>
      <c r="R608" s="7">
        <f>_xlfn.CEILING.MATH(ABS(NiftyData[[#This Row],[DayChange %]]), 0.01)</f>
        <v>0.01</v>
      </c>
    </row>
    <row r="609" spans="1:18" x14ac:dyDescent="0.2">
      <c r="A609" s="2">
        <v>43265</v>
      </c>
      <c r="B609" s="1">
        <v>10832.9</v>
      </c>
      <c r="C609" s="1">
        <v>10833.7</v>
      </c>
      <c r="D609" s="1">
        <v>10773.55</v>
      </c>
      <c r="E609" s="1">
        <v>10808.05</v>
      </c>
      <c r="F609" s="1">
        <v>190031664</v>
      </c>
      <c r="G609" s="1">
        <v>11659.79</v>
      </c>
      <c r="H609" s="1" t="str">
        <f>TEXT(NiftyData[[#This Row],[Date]], "yyyy")</f>
        <v>2018</v>
      </c>
      <c r="I609" s="1" t="str">
        <f>TEXT(NiftyData[[#This Row],[Date]], "mmm")</f>
        <v>Jun</v>
      </c>
      <c r="J609" s="1" t="str">
        <f>TEXT(NiftyData[[#This Row],[Date]], "ddd")</f>
        <v>Thu</v>
      </c>
      <c r="K609" s="1" t="str">
        <f>TEXT(NiftyData[[#This Row],[Date]], "mmm-yyyy")</f>
        <v>Jun-2018</v>
      </c>
      <c r="L609" s="1" t="str">
        <f>IF(NiftyData[[#This Row],[Day]]="Thu", "Expiry", "")</f>
        <v>Expiry</v>
      </c>
      <c r="M609" s="1">
        <f>NiftyData[[#This Row],[Close]]-NiftyData[[#This Row],[Open]]</f>
        <v>-24.850000000000364</v>
      </c>
      <c r="N609" s="4">
        <f>NiftyData[[#This Row],[Intraday Change]]/NiftyData[[#This Row],[Open]]</f>
        <v>-2.2939379113626418E-3</v>
      </c>
      <c r="O609" s="4">
        <f>_xlfn.CEILING.MATH(ABS(NiftyData[[#This Row],[Intraday Change %]]), 0.01)</f>
        <v>0.01</v>
      </c>
      <c r="P609" s="6">
        <f>NiftyData[[#This Row],[Close]]-E610</f>
        <v>-48.650000000001455</v>
      </c>
      <c r="Q609" s="4">
        <f>NiftyData[[#This Row],[DayChange]]/E610</f>
        <v>-4.4811038344986466E-3</v>
      </c>
      <c r="R609" s="7">
        <f>_xlfn.CEILING.MATH(ABS(NiftyData[[#This Row],[DayChange %]]), 0.01)</f>
        <v>0.01</v>
      </c>
    </row>
    <row r="610" spans="1:18" x14ac:dyDescent="0.2">
      <c r="A610" s="2">
        <v>43264</v>
      </c>
      <c r="B610" s="1">
        <v>10887.5</v>
      </c>
      <c r="C610" s="1">
        <v>10893.25</v>
      </c>
      <c r="D610" s="1">
        <v>10842.65</v>
      </c>
      <c r="E610" s="1">
        <v>10856.7</v>
      </c>
      <c r="F610" s="1">
        <v>220003032</v>
      </c>
      <c r="G610" s="1">
        <v>12982.8</v>
      </c>
      <c r="H610" s="1" t="str">
        <f>TEXT(NiftyData[[#This Row],[Date]], "yyyy")</f>
        <v>2018</v>
      </c>
      <c r="I610" s="1" t="str">
        <f>TEXT(NiftyData[[#This Row],[Date]], "mmm")</f>
        <v>Jun</v>
      </c>
      <c r="J610" s="1" t="str">
        <f>TEXT(NiftyData[[#This Row],[Date]], "ddd")</f>
        <v>Wed</v>
      </c>
      <c r="K610" s="1" t="str">
        <f>TEXT(NiftyData[[#This Row],[Date]], "mmm-yyyy")</f>
        <v>Jun-2018</v>
      </c>
      <c r="L610" s="1" t="str">
        <f>IF(NiftyData[[#This Row],[Day]]="Thu", "Expiry", "")</f>
        <v/>
      </c>
      <c r="M610" s="1">
        <f>NiftyData[[#This Row],[Close]]-NiftyData[[#This Row],[Open]]</f>
        <v>-30.799999999999272</v>
      </c>
      <c r="N610" s="4">
        <f>NiftyData[[#This Row],[Intraday Change]]/NiftyData[[#This Row],[Open]]</f>
        <v>-2.8289322617680158E-3</v>
      </c>
      <c r="O610" s="4">
        <f>_xlfn.CEILING.MATH(ABS(NiftyData[[#This Row],[Intraday Change %]]), 0.01)</f>
        <v>0.01</v>
      </c>
      <c r="P610" s="6">
        <f>NiftyData[[#This Row],[Close]]-E611</f>
        <v>13.850000000000364</v>
      </c>
      <c r="Q610" s="4">
        <f>NiftyData[[#This Row],[DayChange]]/E611</f>
        <v>1.2773394448876783E-3</v>
      </c>
      <c r="R610" s="7">
        <f>_xlfn.CEILING.MATH(ABS(NiftyData[[#This Row],[DayChange %]]), 0.01)</f>
        <v>0.01</v>
      </c>
    </row>
    <row r="611" spans="1:18" x14ac:dyDescent="0.2">
      <c r="A611" s="2">
        <v>43263</v>
      </c>
      <c r="B611" s="1">
        <v>10816.15</v>
      </c>
      <c r="C611" s="1">
        <v>10856.55</v>
      </c>
      <c r="D611" s="1">
        <v>10789.4</v>
      </c>
      <c r="E611" s="1">
        <v>10842.85</v>
      </c>
      <c r="F611" s="1">
        <v>204419184</v>
      </c>
      <c r="G611" s="1">
        <v>11989.07</v>
      </c>
      <c r="H611" s="1" t="str">
        <f>TEXT(NiftyData[[#This Row],[Date]], "yyyy")</f>
        <v>2018</v>
      </c>
      <c r="I611" s="1" t="str">
        <f>TEXT(NiftyData[[#This Row],[Date]], "mmm")</f>
        <v>Jun</v>
      </c>
      <c r="J611" s="1" t="str">
        <f>TEXT(NiftyData[[#This Row],[Date]], "ddd")</f>
        <v>Tue</v>
      </c>
      <c r="K611" s="1" t="str">
        <f>TEXT(NiftyData[[#This Row],[Date]], "mmm-yyyy")</f>
        <v>Jun-2018</v>
      </c>
      <c r="L611" s="1" t="str">
        <f>IF(NiftyData[[#This Row],[Day]]="Thu", "Expiry", "")</f>
        <v/>
      </c>
      <c r="M611" s="1">
        <f>NiftyData[[#This Row],[Close]]-NiftyData[[#This Row],[Open]]</f>
        <v>26.700000000000728</v>
      </c>
      <c r="N611" s="4">
        <f>NiftyData[[#This Row],[Intraday Change]]/NiftyData[[#This Row],[Open]]</f>
        <v>2.4685308543243877E-3</v>
      </c>
      <c r="O611" s="4">
        <f>_xlfn.CEILING.MATH(ABS(NiftyData[[#This Row],[Intraday Change %]]), 0.01)</f>
        <v>0.01</v>
      </c>
      <c r="P611" s="6">
        <f>NiftyData[[#This Row],[Close]]-E612</f>
        <v>55.899999999999636</v>
      </c>
      <c r="Q611" s="4">
        <f>NiftyData[[#This Row],[DayChange]]/E612</f>
        <v>5.1821877361070212E-3</v>
      </c>
      <c r="R611" s="7">
        <f>_xlfn.CEILING.MATH(ABS(NiftyData[[#This Row],[DayChange %]]), 0.01)</f>
        <v>0.01</v>
      </c>
    </row>
    <row r="612" spans="1:18" x14ac:dyDescent="0.2">
      <c r="A612" s="2">
        <v>43262</v>
      </c>
      <c r="B612" s="1">
        <v>10781.85</v>
      </c>
      <c r="C612" s="1">
        <v>10850.55</v>
      </c>
      <c r="D612" s="1">
        <v>10777.05</v>
      </c>
      <c r="E612" s="1">
        <v>10786.95</v>
      </c>
      <c r="F612" s="1">
        <v>217849903</v>
      </c>
      <c r="G612" s="1">
        <v>11384.97</v>
      </c>
      <c r="H612" s="1" t="str">
        <f>TEXT(NiftyData[[#This Row],[Date]], "yyyy")</f>
        <v>2018</v>
      </c>
      <c r="I612" s="1" t="str">
        <f>TEXT(NiftyData[[#This Row],[Date]], "mmm")</f>
        <v>Jun</v>
      </c>
      <c r="J612" s="1" t="str">
        <f>TEXT(NiftyData[[#This Row],[Date]], "ddd")</f>
        <v>Mon</v>
      </c>
      <c r="K612" s="1" t="str">
        <f>TEXT(NiftyData[[#This Row],[Date]], "mmm-yyyy")</f>
        <v>Jun-2018</v>
      </c>
      <c r="L612" s="1" t="str">
        <f>IF(NiftyData[[#This Row],[Day]]="Thu", "Expiry", "")</f>
        <v/>
      </c>
      <c r="M612" s="1">
        <f>NiftyData[[#This Row],[Close]]-NiftyData[[#This Row],[Open]]</f>
        <v>5.1000000000003638</v>
      </c>
      <c r="N612" s="4">
        <f>NiftyData[[#This Row],[Intraday Change]]/NiftyData[[#This Row],[Open]]</f>
        <v>4.7301715382799461E-4</v>
      </c>
      <c r="O612" s="4">
        <f>_xlfn.CEILING.MATH(ABS(NiftyData[[#This Row],[Intraday Change %]]), 0.01)</f>
        <v>0.01</v>
      </c>
      <c r="P612" s="6">
        <f>NiftyData[[#This Row],[Close]]-E613</f>
        <v>19.300000000001091</v>
      </c>
      <c r="Q612" s="4">
        <f>NiftyData[[#This Row],[DayChange]]/E613</f>
        <v>1.7924059567316073E-3</v>
      </c>
      <c r="R612" s="7">
        <f>_xlfn.CEILING.MATH(ABS(NiftyData[[#This Row],[DayChange %]]), 0.01)</f>
        <v>0.01</v>
      </c>
    </row>
    <row r="613" spans="1:18" x14ac:dyDescent="0.2">
      <c r="A613" s="2">
        <v>43259</v>
      </c>
      <c r="B613" s="1">
        <v>10736.4</v>
      </c>
      <c r="C613" s="1">
        <v>10779.45</v>
      </c>
      <c r="D613" s="1">
        <v>10709.05</v>
      </c>
      <c r="E613" s="1">
        <v>10767.65</v>
      </c>
      <c r="F613" s="1">
        <v>215942528</v>
      </c>
      <c r="G613" s="1">
        <v>12360.88</v>
      </c>
      <c r="H613" s="1" t="str">
        <f>TEXT(NiftyData[[#This Row],[Date]], "yyyy")</f>
        <v>2018</v>
      </c>
      <c r="I613" s="1" t="str">
        <f>TEXT(NiftyData[[#This Row],[Date]], "mmm")</f>
        <v>Jun</v>
      </c>
      <c r="J613" s="1" t="str">
        <f>TEXT(NiftyData[[#This Row],[Date]], "ddd")</f>
        <v>Fri</v>
      </c>
      <c r="K613" s="1" t="str">
        <f>TEXT(NiftyData[[#This Row],[Date]], "mmm-yyyy")</f>
        <v>Jun-2018</v>
      </c>
      <c r="L613" s="1" t="str">
        <f>IF(NiftyData[[#This Row],[Day]]="Thu", "Expiry", "")</f>
        <v/>
      </c>
      <c r="M613" s="1">
        <f>NiftyData[[#This Row],[Close]]-NiftyData[[#This Row],[Open]]</f>
        <v>31.25</v>
      </c>
      <c r="N613" s="4">
        <f>NiftyData[[#This Row],[Intraday Change]]/NiftyData[[#This Row],[Open]]</f>
        <v>2.9106590663537128E-3</v>
      </c>
      <c r="O613" s="4">
        <f>_xlfn.CEILING.MATH(ABS(NiftyData[[#This Row],[Intraday Change %]]), 0.01)</f>
        <v>0.01</v>
      </c>
      <c r="P613" s="6">
        <f>NiftyData[[#This Row],[Close]]-E614</f>
        <v>-0.7000000000007276</v>
      </c>
      <c r="Q613" s="4">
        <f>NiftyData[[#This Row],[DayChange]]/E614</f>
        <v>-6.5005316506310396E-5</v>
      </c>
      <c r="R613" s="7">
        <f>_xlfn.CEILING.MATH(ABS(NiftyData[[#This Row],[DayChange %]]), 0.01)</f>
        <v>0.01</v>
      </c>
    </row>
    <row r="614" spans="1:18" x14ac:dyDescent="0.2">
      <c r="A614" s="2">
        <v>43258</v>
      </c>
      <c r="B614" s="1">
        <v>10722.6</v>
      </c>
      <c r="C614" s="1">
        <v>10818</v>
      </c>
      <c r="D614" s="1">
        <v>10722.6</v>
      </c>
      <c r="E614" s="1">
        <v>10768.35</v>
      </c>
      <c r="F614" s="1">
        <v>227663151</v>
      </c>
      <c r="G614" s="1">
        <v>11315.24</v>
      </c>
      <c r="H614" s="1" t="str">
        <f>TEXT(NiftyData[[#This Row],[Date]], "yyyy")</f>
        <v>2018</v>
      </c>
      <c r="I614" s="1" t="str">
        <f>TEXT(NiftyData[[#This Row],[Date]], "mmm")</f>
        <v>Jun</v>
      </c>
      <c r="J614" s="1" t="str">
        <f>TEXT(NiftyData[[#This Row],[Date]], "ddd")</f>
        <v>Thu</v>
      </c>
      <c r="K614" s="1" t="str">
        <f>TEXT(NiftyData[[#This Row],[Date]], "mmm-yyyy")</f>
        <v>Jun-2018</v>
      </c>
      <c r="L614" s="1" t="str">
        <f>IF(NiftyData[[#This Row],[Day]]="Thu", "Expiry", "")</f>
        <v>Expiry</v>
      </c>
      <c r="M614" s="1">
        <f>NiftyData[[#This Row],[Close]]-NiftyData[[#This Row],[Open]]</f>
        <v>45.75</v>
      </c>
      <c r="N614" s="4">
        <f>NiftyData[[#This Row],[Intraday Change]]/NiftyData[[#This Row],[Open]]</f>
        <v>4.2666890492977444E-3</v>
      </c>
      <c r="O614" s="4">
        <f>_xlfn.CEILING.MATH(ABS(NiftyData[[#This Row],[Intraday Change %]]), 0.01)</f>
        <v>0.01</v>
      </c>
      <c r="P614" s="6">
        <f>NiftyData[[#This Row],[Close]]-E615</f>
        <v>83.700000000000728</v>
      </c>
      <c r="Q614" s="4">
        <f>NiftyData[[#This Row],[DayChange]]/E615</f>
        <v>7.8336679254819505E-3</v>
      </c>
      <c r="R614" s="7">
        <f>_xlfn.CEILING.MATH(ABS(NiftyData[[#This Row],[DayChange %]]), 0.01)</f>
        <v>0.01</v>
      </c>
    </row>
    <row r="615" spans="1:18" x14ac:dyDescent="0.2">
      <c r="A615" s="2">
        <v>43257</v>
      </c>
      <c r="B615" s="1">
        <v>10603.45</v>
      </c>
      <c r="C615" s="1">
        <v>10698.35</v>
      </c>
      <c r="D615" s="1">
        <v>10587.5</v>
      </c>
      <c r="E615" s="1">
        <v>10684.65</v>
      </c>
      <c r="F615" s="1">
        <v>195761429</v>
      </c>
      <c r="G615" s="1">
        <v>9920.75</v>
      </c>
      <c r="H615" s="1" t="str">
        <f>TEXT(NiftyData[[#This Row],[Date]], "yyyy")</f>
        <v>2018</v>
      </c>
      <c r="I615" s="1" t="str">
        <f>TEXT(NiftyData[[#This Row],[Date]], "mmm")</f>
        <v>Jun</v>
      </c>
      <c r="J615" s="1" t="str">
        <f>TEXT(NiftyData[[#This Row],[Date]], "ddd")</f>
        <v>Wed</v>
      </c>
      <c r="K615" s="1" t="str">
        <f>TEXT(NiftyData[[#This Row],[Date]], "mmm-yyyy")</f>
        <v>Jun-2018</v>
      </c>
      <c r="L615" s="1" t="str">
        <f>IF(NiftyData[[#This Row],[Day]]="Thu", "Expiry", "")</f>
        <v/>
      </c>
      <c r="M615" s="1">
        <f>NiftyData[[#This Row],[Close]]-NiftyData[[#This Row],[Open]]</f>
        <v>81.199999999998909</v>
      </c>
      <c r="N615" s="4">
        <f>NiftyData[[#This Row],[Intraday Change]]/NiftyData[[#This Row],[Open]]</f>
        <v>7.6578849336771428E-3</v>
      </c>
      <c r="O615" s="4">
        <f>_xlfn.CEILING.MATH(ABS(NiftyData[[#This Row],[Intraday Change %]]), 0.01)</f>
        <v>0.01</v>
      </c>
      <c r="P615" s="6">
        <f>NiftyData[[#This Row],[Close]]-E616</f>
        <v>91.5</v>
      </c>
      <c r="Q615" s="4">
        <f>NiftyData[[#This Row],[DayChange]]/E616</f>
        <v>8.6376573540448316E-3</v>
      </c>
      <c r="R615" s="7">
        <f>_xlfn.CEILING.MATH(ABS(NiftyData[[#This Row],[DayChange %]]), 0.01)</f>
        <v>0.01</v>
      </c>
    </row>
    <row r="616" spans="1:18" x14ac:dyDescent="0.2">
      <c r="A616" s="2">
        <v>43256</v>
      </c>
      <c r="B616" s="1">
        <v>10630.7</v>
      </c>
      <c r="C616" s="1">
        <v>10633.15</v>
      </c>
      <c r="D616" s="1">
        <v>10550.9</v>
      </c>
      <c r="E616" s="1">
        <v>10593.15</v>
      </c>
      <c r="F616" s="1">
        <v>172898027</v>
      </c>
      <c r="G616" s="1">
        <v>10027.540000000001</v>
      </c>
      <c r="H616" s="1" t="str">
        <f>TEXT(NiftyData[[#This Row],[Date]], "yyyy")</f>
        <v>2018</v>
      </c>
      <c r="I616" s="1" t="str">
        <f>TEXT(NiftyData[[#This Row],[Date]], "mmm")</f>
        <v>Jun</v>
      </c>
      <c r="J616" s="1" t="str">
        <f>TEXT(NiftyData[[#This Row],[Date]], "ddd")</f>
        <v>Tue</v>
      </c>
      <c r="K616" s="1" t="str">
        <f>TEXT(NiftyData[[#This Row],[Date]], "mmm-yyyy")</f>
        <v>Jun-2018</v>
      </c>
      <c r="L616" s="1" t="str">
        <f>IF(NiftyData[[#This Row],[Day]]="Thu", "Expiry", "")</f>
        <v/>
      </c>
      <c r="M616" s="1">
        <f>NiftyData[[#This Row],[Close]]-NiftyData[[#This Row],[Open]]</f>
        <v>-37.550000000001091</v>
      </c>
      <c r="N616" s="4">
        <f>NiftyData[[#This Row],[Intraday Change]]/NiftyData[[#This Row],[Open]]</f>
        <v>-3.532222713462057E-3</v>
      </c>
      <c r="O616" s="4">
        <f>_xlfn.CEILING.MATH(ABS(NiftyData[[#This Row],[Intraday Change %]]), 0.01)</f>
        <v>0.01</v>
      </c>
      <c r="P616" s="6">
        <f>NiftyData[[#This Row],[Close]]-E617</f>
        <v>-35.350000000000364</v>
      </c>
      <c r="Q616" s="4">
        <f>NiftyData[[#This Row],[DayChange]]/E617</f>
        <v>-3.3259632121183953E-3</v>
      </c>
      <c r="R616" s="7">
        <f>_xlfn.CEILING.MATH(ABS(NiftyData[[#This Row],[DayChange %]]), 0.01)</f>
        <v>0.01</v>
      </c>
    </row>
    <row r="617" spans="1:18" x14ac:dyDescent="0.2">
      <c r="A617" s="2">
        <v>43255</v>
      </c>
      <c r="B617" s="1">
        <v>10765.95</v>
      </c>
      <c r="C617" s="1">
        <v>10770.3</v>
      </c>
      <c r="D617" s="1">
        <v>10618.35</v>
      </c>
      <c r="E617" s="1">
        <v>10628.5</v>
      </c>
      <c r="F617" s="1">
        <v>210148313</v>
      </c>
      <c r="G617" s="1">
        <v>14120.49</v>
      </c>
      <c r="H617" s="1" t="str">
        <f>TEXT(NiftyData[[#This Row],[Date]], "yyyy")</f>
        <v>2018</v>
      </c>
      <c r="I617" s="1" t="str">
        <f>TEXT(NiftyData[[#This Row],[Date]], "mmm")</f>
        <v>Jun</v>
      </c>
      <c r="J617" s="1" t="str">
        <f>TEXT(NiftyData[[#This Row],[Date]], "ddd")</f>
        <v>Mon</v>
      </c>
      <c r="K617" s="1" t="str">
        <f>TEXT(NiftyData[[#This Row],[Date]], "mmm-yyyy")</f>
        <v>Jun-2018</v>
      </c>
      <c r="L617" s="1" t="str">
        <f>IF(NiftyData[[#This Row],[Day]]="Thu", "Expiry", "")</f>
        <v/>
      </c>
      <c r="M617" s="1">
        <f>NiftyData[[#This Row],[Close]]-NiftyData[[#This Row],[Open]]</f>
        <v>-137.45000000000073</v>
      </c>
      <c r="N617" s="4">
        <f>NiftyData[[#This Row],[Intraday Change]]/NiftyData[[#This Row],[Open]]</f>
        <v>-1.2767103692660724E-2</v>
      </c>
      <c r="O617" s="4">
        <f>_xlfn.CEILING.MATH(ABS(NiftyData[[#This Row],[Intraday Change %]]), 0.01)</f>
        <v>0.02</v>
      </c>
      <c r="P617" s="6">
        <f>NiftyData[[#This Row],[Close]]-E618</f>
        <v>-67.700000000000728</v>
      </c>
      <c r="Q617" s="4">
        <f>NiftyData[[#This Row],[DayChange]]/E618</f>
        <v>-6.3293506104972535E-3</v>
      </c>
      <c r="R617" s="7">
        <f>_xlfn.CEILING.MATH(ABS(NiftyData[[#This Row],[DayChange %]]), 0.01)</f>
        <v>0.01</v>
      </c>
    </row>
    <row r="618" spans="1:18" x14ac:dyDescent="0.2">
      <c r="A618" s="2">
        <v>43252</v>
      </c>
      <c r="B618" s="1">
        <v>10738.45</v>
      </c>
      <c r="C618" s="1">
        <v>10764.75</v>
      </c>
      <c r="D618" s="1">
        <v>10681.5</v>
      </c>
      <c r="E618" s="1">
        <v>10696.2</v>
      </c>
      <c r="F618" s="1">
        <v>227355567</v>
      </c>
      <c r="G618" s="1">
        <v>12965.01</v>
      </c>
      <c r="H618" s="1" t="str">
        <f>TEXT(NiftyData[[#This Row],[Date]], "yyyy")</f>
        <v>2018</v>
      </c>
      <c r="I618" s="1" t="str">
        <f>TEXT(NiftyData[[#This Row],[Date]], "mmm")</f>
        <v>Jun</v>
      </c>
      <c r="J618" s="1" t="str">
        <f>TEXT(NiftyData[[#This Row],[Date]], "ddd")</f>
        <v>Fri</v>
      </c>
      <c r="K618" s="1" t="str">
        <f>TEXT(NiftyData[[#This Row],[Date]], "mmm-yyyy")</f>
        <v>Jun-2018</v>
      </c>
      <c r="L618" s="1" t="str">
        <f>IF(NiftyData[[#This Row],[Day]]="Thu", "Expiry", "")</f>
        <v/>
      </c>
      <c r="M618" s="1">
        <f>NiftyData[[#This Row],[Close]]-NiftyData[[#This Row],[Open]]</f>
        <v>-42.25</v>
      </c>
      <c r="N618" s="4">
        <f>NiftyData[[#This Row],[Intraday Change]]/NiftyData[[#This Row],[Open]]</f>
        <v>-3.9344598149639847E-3</v>
      </c>
      <c r="O618" s="4">
        <f>_xlfn.CEILING.MATH(ABS(NiftyData[[#This Row],[Intraday Change %]]), 0.01)</f>
        <v>0.01</v>
      </c>
      <c r="P618" s="6">
        <f>NiftyData[[#This Row],[Close]]-E619</f>
        <v>-39.949999999998909</v>
      </c>
      <c r="Q618" s="4">
        <f>NiftyData[[#This Row],[DayChange]]/E619</f>
        <v>-3.7210731966299754E-3</v>
      </c>
      <c r="R618" s="7">
        <f>_xlfn.CEILING.MATH(ABS(NiftyData[[#This Row],[DayChange %]]), 0.01)</f>
        <v>0.01</v>
      </c>
    </row>
    <row r="619" spans="1:18" x14ac:dyDescent="0.2">
      <c r="A619" s="2">
        <v>43251</v>
      </c>
      <c r="B619" s="1">
        <v>10670.1</v>
      </c>
      <c r="C619" s="1">
        <v>10763.8</v>
      </c>
      <c r="D619" s="1">
        <v>10620.4</v>
      </c>
      <c r="E619" s="1">
        <v>10736.15</v>
      </c>
      <c r="F619" s="1">
        <v>629198569</v>
      </c>
      <c r="G619" s="1">
        <v>29479.77</v>
      </c>
      <c r="H619" s="1" t="str">
        <f>TEXT(NiftyData[[#This Row],[Date]], "yyyy")</f>
        <v>2018</v>
      </c>
      <c r="I619" s="1" t="str">
        <f>TEXT(NiftyData[[#This Row],[Date]], "mmm")</f>
        <v>May</v>
      </c>
      <c r="J619" s="1" t="str">
        <f>TEXT(NiftyData[[#This Row],[Date]], "ddd")</f>
        <v>Thu</v>
      </c>
      <c r="K619" s="1" t="str">
        <f>TEXT(NiftyData[[#This Row],[Date]], "mmm-yyyy")</f>
        <v>May-2018</v>
      </c>
      <c r="L619" s="1" t="str">
        <f>IF(NiftyData[[#This Row],[Day]]="Thu", "Expiry", "")</f>
        <v>Expiry</v>
      </c>
      <c r="M619" s="1">
        <f>NiftyData[[#This Row],[Close]]-NiftyData[[#This Row],[Open]]</f>
        <v>66.049999999999272</v>
      </c>
      <c r="N619" s="4">
        <f>NiftyData[[#This Row],[Intraday Change]]/NiftyData[[#This Row],[Open]]</f>
        <v>6.1901950309743367E-3</v>
      </c>
      <c r="O619" s="4">
        <f>_xlfn.CEILING.MATH(ABS(NiftyData[[#This Row],[Intraday Change %]]), 0.01)</f>
        <v>0.01</v>
      </c>
      <c r="P619" s="6">
        <f>NiftyData[[#This Row],[Close]]-E620</f>
        <v>121.79999999999927</v>
      </c>
      <c r="Q619" s="4">
        <f>NiftyData[[#This Row],[DayChange]]/E620</f>
        <v>1.1475031443281903E-2</v>
      </c>
      <c r="R619" s="7">
        <f>_xlfn.CEILING.MATH(ABS(NiftyData[[#This Row],[DayChange %]]), 0.01)</f>
        <v>0.02</v>
      </c>
    </row>
    <row r="620" spans="1:18" x14ac:dyDescent="0.2">
      <c r="A620" s="2">
        <v>43250</v>
      </c>
      <c r="B620" s="1">
        <v>10579</v>
      </c>
      <c r="C620" s="1">
        <v>10648.7</v>
      </c>
      <c r="D620" s="1">
        <v>10558.45</v>
      </c>
      <c r="E620" s="1">
        <v>10614.35</v>
      </c>
      <c r="F620" s="1">
        <v>246124259</v>
      </c>
      <c r="G620" s="1">
        <v>12224.76</v>
      </c>
      <c r="H620" s="1" t="str">
        <f>TEXT(NiftyData[[#This Row],[Date]], "yyyy")</f>
        <v>2018</v>
      </c>
      <c r="I620" s="1" t="str">
        <f>TEXT(NiftyData[[#This Row],[Date]], "mmm")</f>
        <v>May</v>
      </c>
      <c r="J620" s="1" t="str">
        <f>TEXT(NiftyData[[#This Row],[Date]], "ddd")</f>
        <v>Wed</v>
      </c>
      <c r="K620" s="1" t="str">
        <f>TEXT(NiftyData[[#This Row],[Date]], "mmm-yyyy")</f>
        <v>May-2018</v>
      </c>
      <c r="L620" s="1" t="str">
        <f>IF(NiftyData[[#This Row],[Day]]="Thu", "Expiry", "")</f>
        <v/>
      </c>
      <c r="M620" s="1">
        <f>NiftyData[[#This Row],[Close]]-NiftyData[[#This Row],[Open]]</f>
        <v>35.350000000000364</v>
      </c>
      <c r="N620" s="4">
        <f>NiftyData[[#This Row],[Intraday Change]]/NiftyData[[#This Row],[Open]]</f>
        <v>3.3415256640514572E-3</v>
      </c>
      <c r="O620" s="4">
        <f>_xlfn.CEILING.MATH(ABS(NiftyData[[#This Row],[Intraday Change %]]), 0.01)</f>
        <v>0.01</v>
      </c>
      <c r="P620" s="6">
        <f>NiftyData[[#This Row],[Close]]-E621</f>
        <v>-18.949999999998909</v>
      </c>
      <c r="Q620" s="4">
        <f>NiftyData[[#This Row],[DayChange]]/E621</f>
        <v>-1.782137248079045E-3</v>
      </c>
      <c r="R620" s="7">
        <f>_xlfn.CEILING.MATH(ABS(NiftyData[[#This Row],[DayChange %]]), 0.01)</f>
        <v>0.01</v>
      </c>
    </row>
    <row r="621" spans="1:18" x14ac:dyDescent="0.2">
      <c r="A621" s="2">
        <v>43249</v>
      </c>
      <c r="B621" s="1">
        <v>10689.4</v>
      </c>
      <c r="C621" s="1">
        <v>10717.25</v>
      </c>
      <c r="D621" s="1">
        <v>10616.1</v>
      </c>
      <c r="E621" s="1">
        <v>10633.3</v>
      </c>
      <c r="F621" s="1">
        <v>232761575</v>
      </c>
      <c r="G621" s="1">
        <v>11817.39</v>
      </c>
      <c r="H621" s="1" t="str">
        <f>TEXT(NiftyData[[#This Row],[Date]], "yyyy")</f>
        <v>2018</v>
      </c>
      <c r="I621" s="1" t="str">
        <f>TEXT(NiftyData[[#This Row],[Date]], "mmm")</f>
        <v>May</v>
      </c>
      <c r="J621" s="1" t="str">
        <f>TEXT(NiftyData[[#This Row],[Date]], "ddd")</f>
        <v>Tue</v>
      </c>
      <c r="K621" s="1" t="str">
        <f>TEXT(NiftyData[[#This Row],[Date]], "mmm-yyyy")</f>
        <v>May-2018</v>
      </c>
      <c r="L621" s="1" t="str">
        <f>IF(NiftyData[[#This Row],[Day]]="Thu", "Expiry", "")</f>
        <v/>
      </c>
      <c r="M621" s="1">
        <f>NiftyData[[#This Row],[Close]]-NiftyData[[#This Row],[Open]]</f>
        <v>-56.100000000000364</v>
      </c>
      <c r="N621" s="4">
        <f>NiftyData[[#This Row],[Intraday Change]]/NiftyData[[#This Row],[Open]]</f>
        <v>-5.2481897954983784E-3</v>
      </c>
      <c r="O621" s="4">
        <f>_xlfn.CEILING.MATH(ABS(NiftyData[[#This Row],[Intraday Change %]]), 0.01)</f>
        <v>0.01</v>
      </c>
      <c r="P621" s="6">
        <f>NiftyData[[#This Row],[Close]]-E622</f>
        <v>-55.350000000000364</v>
      </c>
      <c r="Q621" s="4">
        <f>NiftyData[[#This Row],[DayChange]]/E622</f>
        <v>-5.1783901615265132E-3</v>
      </c>
      <c r="R621" s="7">
        <f>_xlfn.CEILING.MATH(ABS(NiftyData[[#This Row],[DayChange %]]), 0.01)</f>
        <v>0.01</v>
      </c>
    </row>
    <row r="622" spans="1:18" x14ac:dyDescent="0.2">
      <c r="A622" s="2">
        <v>43248</v>
      </c>
      <c r="B622" s="1">
        <v>10648.35</v>
      </c>
      <c r="C622" s="1">
        <v>10709.8</v>
      </c>
      <c r="D622" s="1">
        <v>10640.55</v>
      </c>
      <c r="E622" s="1">
        <v>10688.65</v>
      </c>
      <c r="F622" s="1">
        <v>239786001</v>
      </c>
      <c r="G622" s="1">
        <v>11764.35</v>
      </c>
      <c r="H622" s="1" t="str">
        <f>TEXT(NiftyData[[#This Row],[Date]], "yyyy")</f>
        <v>2018</v>
      </c>
      <c r="I622" s="1" t="str">
        <f>TEXT(NiftyData[[#This Row],[Date]], "mmm")</f>
        <v>May</v>
      </c>
      <c r="J622" s="1" t="str">
        <f>TEXT(NiftyData[[#This Row],[Date]], "ddd")</f>
        <v>Mon</v>
      </c>
      <c r="K622" s="1" t="str">
        <f>TEXT(NiftyData[[#This Row],[Date]], "mmm-yyyy")</f>
        <v>May-2018</v>
      </c>
      <c r="L622" s="1" t="str">
        <f>IF(NiftyData[[#This Row],[Day]]="Thu", "Expiry", "")</f>
        <v/>
      </c>
      <c r="M622" s="1">
        <f>NiftyData[[#This Row],[Close]]-NiftyData[[#This Row],[Open]]</f>
        <v>40.299999999999272</v>
      </c>
      <c r="N622" s="4">
        <f>NiftyData[[#This Row],[Intraday Change]]/NiftyData[[#This Row],[Open]]</f>
        <v>3.7846239088684419E-3</v>
      </c>
      <c r="O622" s="4">
        <f>_xlfn.CEILING.MATH(ABS(NiftyData[[#This Row],[Intraday Change %]]), 0.01)</f>
        <v>0.01</v>
      </c>
      <c r="P622" s="6">
        <f>NiftyData[[#This Row],[Close]]-E623</f>
        <v>83.5</v>
      </c>
      <c r="Q622" s="4">
        <f>NiftyData[[#This Row],[DayChange]]/E623</f>
        <v>7.8735331419168986E-3</v>
      </c>
      <c r="R622" s="7">
        <f>_xlfn.CEILING.MATH(ABS(NiftyData[[#This Row],[DayChange %]]), 0.01)</f>
        <v>0.01</v>
      </c>
    </row>
    <row r="623" spans="1:18" x14ac:dyDescent="0.2">
      <c r="A623" s="2">
        <v>43245</v>
      </c>
      <c r="B623" s="1">
        <v>10533.05</v>
      </c>
      <c r="C623" s="1">
        <v>10628.05</v>
      </c>
      <c r="D623" s="1">
        <v>10524</v>
      </c>
      <c r="E623" s="1">
        <v>10605.15</v>
      </c>
      <c r="F623" s="1">
        <v>268914888</v>
      </c>
      <c r="G623" s="1">
        <v>12431.16</v>
      </c>
      <c r="H623" s="1" t="str">
        <f>TEXT(NiftyData[[#This Row],[Date]], "yyyy")</f>
        <v>2018</v>
      </c>
      <c r="I623" s="1" t="str">
        <f>TEXT(NiftyData[[#This Row],[Date]], "mmm")</f>
        <v>May</v>
      </c>
      <c r="J623" s="1" t="str">
        <f>TEXT(NiftyData[[#This Row],[Date]], "ddd")</f>
        <v>Fri</v>
      </c>
      <c r="K623" s="1" t="str">
        <f>TEXT(NiftyData[[#This Row],[Date]], "mmm-yyyy")</f>
        <v>May-2018</v>
      </c>
      <c r="L623" s="1" t="str">
        <f>IF(NiftyData[[#This Row],[Day]]="Thu", "Expiry", "")</f>
        <v/>
      </c>
      <c r="M623" s="1">
        <f>NiftyData[[#This Row],[Close]]-NiftyData[[#This Row],[Open]]</f>
        <v>72.100000000000364</v>
      </c>
      <c r="N623" s="4">
        <f>NiftyData[[#This Row],[Intraday Change]]/NiftyData[[#This Row],[Open]]</f>
        <v>6.8451208339465174E-3</v>
      </c>
      <c r="O623" s="4">
        <f>_xlfn.CEILING.MATH(ABS(NiftyData[[#This Row],[Intraday Change %]]), 0.01)</f>
        <v>0.01</v>
      </c>
      <c r="P623" s="6">
        <f>NiftyData[[#This Row],[Close]]-E624</f>
        <v>91.299999999999272</v>
      </c>
      <c r="Q623" s="4">
        <f>NiftyData[[#This Row],[DayChange]]/E624</f>
        <v>8.6837837709306549E-3</v>
      </c>
      <c r="R623" s="7">
        <f>_xlfn.CEILING.MATH(ABS(NiftyData[[#This Row],[DayChange %]]), 0.01)</f>
        <v>0.01</v>
      </c>
    </row>
    <row r="624" spans="1:18" x14ac:dyDescent="0.2">
      <c r="A624" s="2">
        <v>43244</v>
      </c>
      <c r="B624" s="1">
        <v>10464.85</v>
      </c>
      <c r="C624" s="1">
        <v>10535.15</v>
      </c>
      <c r="D624" s="1">
        <v>10419.799999999999</v>
      </c>
      <c r="E624" s="1">
        <v>10513.85</v>
      </c>
      <c r="F624" s="1">
        <v>306792497</v>
      </c>
      <c r="G624" s="1">
        <v>12914.16</v>
      </c>
      <c r="H624" s="1" t="str">
        <f>TEXT(NiftyData[[#This Row],[Date]], "yyyy")</f>
        <v>2018</v>
      </c>
      <c r="I624" s="1" t="str">
        <f>TEXT(NiftyData[[#This Row],[Date]], "mmm")</f>
        <v>May</v>
      </c>
      <c r="J624" s="1" t="str">
        <f>TEXT(NiftyData[[#This Row],[Date]], "ddd")</f>
        <v>Thu</v>
      </c>
      <c r="K624" s="1" t="str">
        <f>TEXT(NiftyData[[#This Row],[Date]], "mmm-yyyy")</f>
        <v>May-2018</v>
      </c>
      <c r="L624" s="1" t="str">
        <f>IF(NiftyData[[#This Row],[Day]]="Thu", "Expiry", "")</f>
        <v>Expiry</v>
      </c>
      <c r="M624" s="1">
        <f>NiftyData[[#This Row],[Close]]-NiftyData[[#This Row],[Open]]</f>
        <v>49</v>
      </c>
      <c r="N624" s="4">
        <f>NiftyData[[#This Row],[Intraday Change]]/NiftyData[[#This Row],[Open]]</f>
        <v>4.6823413617968724E-3</v>
      </c>
      <c r="O624" s="4">
        <f>_xlfn.CEILING.MATH(ABS(NiftyData[[#This Row],[Intraday Change %]]), 0.01)</f>
        <v>0.01</v>
      </c>
      <c r="P624" s="6">
        <f>NiftyData[[#This Row],[Close]]-E625</f>
        <v>83.5</v>
      </c>
      <c r="Q624" s="4">
        <f>NiftyData[[#This Row],[DayChange]]/E625</f>
        <v>8.0054839962225618E-3</v>
      </c>
      <c r="R624" s="7">
        <f>_xlfn.CEILING.MATH(ABS(NiftyData[[#This Row],[DayChange %]]), 0.01)</f>
        <v>0.01</v>
      </c>
    </row>
    <row r="625" spans="1:18" x14ac:dyDescent="0.2">
      <c r="A625" s="2">
        <v>43243</v>
      </c>
      <c r="B625" s="1">
        <v>10521.1</v>
      </c>
      <c r="C625" s="1">
        <v>10533.55</v>
      </c>
      <c r="D625" s="1">
        <v>10417.799999999999</v>
      </c>
      <c r="E625" s="1">
        <v>10430.35</v>
      </c>
      <c r="F625" s="1">
        <v>299919120</v>
      </c>
      <c r="G625" s="1">
        <v>13456.6</v>
      </c>
      <c r="H625" s="1" t="str">
        <f>TEXT(NiftyData[[#This Row],[Date]], "yyyy")</f>
        <v>2018</v>
      </c>
      <c r="I625" s="1" t="str">
        <f>TEXT(NiftyData[[#This Row],[Date]], "mmm")</f>
        <v>May</v>
      </c>
      <c r="J625" s="1" t="str">
        <f>TEXT(NiftyData[[#This Row],[Date]], "ddd")</f>
        <v>Wed</v>
      </c>
      <c r="K625" s="1" t="str">
        <f>TEXT(NiftyData[[#This Row],[Date]], "mmm-yyyy")</f>
        <v>May-2018</v>
      </c>
      <c r="L625" s="1" t="str">
        <f>IF(NiftyData[[#This Row],[Day]]="Thu", "Expiry", "")</f>
        <v/>
      </c>
      <c r="M625" s="1">
        <f>NiftyData[[#This Row],[Close]]-NiftyData[[#This Row],[Open]]</f>
        <v>-90.75</v>
      </c>
      <c r="N625" s="4">
        <f>NiftyData[[#This Row],[Intraday Change]]/NiftyData[[#This Row],[Open]]</f>
        <v>-8.625523947115795E-3</v>
      </c>
      <c r="O625" s="4">
        <f>_xlfn.CEILING.MATH(ABS(NiftyData[[#This Row],[Intraday Change %]]), 0.01)</f>
        <v>0.01</v>
      </c>
      <c r="P625" s="6">
        <f>NiftyData[[#This Row],[Close]]-E626</f>
        <v>-106.35000000000036</v>
      </c>
      <c r="Q625" s="4">
        <f>NiftyData[[#This Row],[DayChange]]/E626</f>
        <v>-1.0093292966488593E-2</v>
      </c>
      <c r="R625" s="7">
        <f>_xlfn.CEILING.MATH(ABS(NiftyData[[#This Row],[DayChange %]]), 0.01)</f>
        <v>0.02</v>
      </c>
    </row>
    <row r="626" spans="1:18" x14ac:dyDescent="0.2">
      <c r="A626" s="2">
        <v>43242</v>
      </c>
      <c r="B626" s="1">
        <v>10518.45</v>
      </c>
      <c r="C626" s="1">
        <v>10558.6</v>
      </c>
      <c r="D626" s="1">
        <v>10490.55</v>
      </c>
      <c r="E626" s="1">
        <v>10536.7</v>
      </c>
      <c r="F626" s="1">
        <v>249236637</v>
      </c>
      <c r="G626" s="1">
        <v>12017.36</v>
      </c>
      <c r="H626" s="1" t="str">
        <f>TEXT(NiftyData[[#This Row],[Date]], "yyyy")</f>
        <v>2018</v>
      </c>
      <c r="I626" s="1" t="str">
        <f>TEXT(NiftyData[[#This Row],[Date]], "mmm")</f>
        <v>May</v>
      </c>
      <c r="J626" s="1" t="str">
        <f>TEXT(NiftyData[[#This Row],[Date]], "ddd")</f>
        <v>Tue</v>
      </c>
      <c r="K626" s="1" t="str">
        <f>TEXT(NiftyData[[#This Row],[Date]], "mmm-yyyy")</f>
        <v>May-2018</v>
      </c>
      <c r="L626" s="1" t="str">
        <f>IF(NiftyData[[#This Row],[Day]]="Thu", "Expiry", "")</f>
        <v/>
      </c>
      <c r="M626" s="1">
        <f>NiftyData[[#This Row],[Close]]-NiftyData[[#This Row],[Open]]</f>
        <v>18.25</v>
      </c>
      <c r="N626" s="4">
        <f>NiftyData[[#This Row],[Intraday Change]]/NiftyData[[#This Row],[Open]]</f>
        <v>1.7350465135072182E-3</v>
      </c>
      <c r="O626" s="4">
        <f>_xlfn.CEILING.MATH(ABS(NiftyData[[#This Row],[Intraday Change %]]), 0.01)</f>
        <v>0.01</v>
      </c>
      <c r="P626" s="6">
        <f>NiftyData[[#This Row],[Close]]-E627</f>
        <v>20</v>
      </c>
      <c r="Q626" s="4">
        <f>NiftyData[[#This Row],[DayChange]]/E627</f>
        <v>1.9017372369659682E-3</v>
      </c>
      <c r="R626" s="7">
        <f>_xlfn.CEILING.MATH(ABS(NiftyData[[#This Row],[DayChange %]]), 0.01)</f>
        <v>0.01</v>
      </c>
    </row>
    <row r="627" spans="1:18" x14ac:dyDescent="0.2">
      <c r="A627" s="2">
        <v>43241</v>
      </c>
      <c r="B627" s="1">
        <v>10616.7</v>
      </c>
      <c r="C627" s="1">
        <v>10621.7</v>
      </c>
      <c r="D627" s="1">
        <v>10505.8</v>
      </c>
      <c r="E627" s="1">
        <v>10516.7</v>
      </c>
      <c r="F627" s="1">
        <v>197294184</v>
      </c>
      <c r="G627" s="1">
        <v>11346.13</v>
      </c>
      <c r="H627" s="1" t="str">
        <f>TEXT(NiftyData[[#This Row],[Date]], "yyyy")</f>
        <v>2018</v>
      </c>
      <c r="I627" s="1" t="str">
        <f>TEXT(NiftyData[[#This Row],[Date]], "mmm")</f>
        <v>May</v>
      </c>
      <c r="J627" s="1" t="str">
        <f>TEXT(NiftyData[[#This Row],[Date]], "ddd")</f>
        <v>Mon</v>
      </c>
      <c r="K627" s="1" t="str">
        <f>TEXT(NiftyData[[#This Row],[Date]], "mmm-yyyy")</f>
        <v>May-2018</v>
      </c>
      <c r="L627" s="1" t="str">
        <f>IF(NiftyData[[#This Row],[Day]]="Thu", "Expiry", "")</f>
        <v/>
      </c>
      <c r="M627" s="1">
        <f>NiftyData[[#This Row],[Close]]-NiftyData[[#This Row],[Open]]</f>
        <v>-100</v>
      </c>
      <c r="N627" s="4">
        <f>NiftyData[[#This Row],[Intraday Change]]/NiftyData[[#This Row],[Open]]</f>
        <v>-9.4191227029114498E-3</v>
      </c>
      <c r="O627" s="4">
        <f>_xlfn.CEILING.MATH(ABS(NiftyData[[#This Row],[Intraday Change %]]), 0.01)</f>
        <v>0.01</v>
      </c>
      <c r="P627" s="6">
        <f>NiftyData[[#This Row],[Close]]-E628</f>
        <v>-79.699999999998909</v>
      </c>
      <c r="Q627" s="4">
        <f>NiftyData[[#This Row],[DayChange]]/E628</f>
        <v>-7.5214223698613593E-3</v>
      </c>
      <c r="R627" s="7">
        <f>_xlfn.CEILING.MATH(ABS(NiftyData[[#This Row],[DayChange %]]), 0.01)</f>
        <v>0.01</v>
      </c>
    </row>
    <row r="628" spans="1:18" x14ac:dyDescent="0.2">
      <c r="A628" s="2">
        <v>43238</v>
      </c>
      <c r="B628" s="1">
        <v>10671.85</v>
      </c>
      <c r="C628" s="1">
        <v>10674.95</v>
      </c>
      <c r="D628" s="1">
        <v>10589.1</v>
      </c>
      <c r="E628" s="1">
        <v>10596.4</v>
      </c>
      <c r="F628" s="1">
        <v>229908939</v>
      </c>
      <c r="G628" s="1">
        <v>13908.47</v>
      </c>
      <c r="H628" s="1" t="str">
        <f>TEXT(NiftyData[[#This Row],[Date]], "yyyy")</f>
        <v>2018</v>
      </c>
      <c r="I628" s="1" t="str">
        <f>TEXT(NiftyData[[#This Row],[Date]], "mmm")</f>
        <v>May</v>
      </c>
      <c r="J628" s="1" t="str">
        <f>TEXT(NiftyData[[#This Row],[Date]], "ddd")</f>
        <v>Fri</v>
      </c>
      <c r="K628" s="1" t="str">
        <f>TEXT(NiftyData[[#This Row],[Date]], "mmm-yyyy")</f>
        <v>May-2018</v>
      </c>
      <c r="L628" s="1" t="str">
        <f>IF(NiftyData[[#This Row],[Day]]="Thu", "Expiry", "")</f>
        <v/>
      </c>
      <c r="M628" s="1">
        <f>NiftyData[[#This Row],[Close]]-NiftyData[[#This Row],[Open]]</f>
        <v>-75.450000000000728</v>
      </c>
      <c r="N628" s="4">
        <f>NiftyData[[#This Row],[Intraday Change]]/NiftyData[[#This Row],[Open]]</f>
        <v>-7.0700019209416105E-3</v>
      </c>
      <c r="O628" s="4">
        <f>_xlfn.CEILING.MATH(ABS(NiftyData[[#This Row],[Intraday Change %]]), 0.01)</f>
        <v>0.01</v>
      </c>
      <c r="P628" s="6">
        <f>NiftyData[[#This Row],[Close]]-E629</f>
        <v>-86.300000000001091</v>
      </c>
      <c r="Q628" s="4">
        <f>NiftyData[[#This Row],[DayChange]]/E629</f>
        <v>-8.0784820316962078E-3</v>
      </c>
      <c r="R628" s="7">
        <f>_xlfn.CEILING.MATH(ABS(NiftyData[[#This Row],[DayChange %]]), 0.01)</f>
        <v>0.01</v>
      </c>
    </row>
    <row r="629" spans="1:18" x14ac:dyDescent="0.2">
      <c r="A629" s="2">
        <v>43237</v>
      </c>
      <c r="B629" s="1">
        <v>10775.6</v>
      </c>
      <c r="C629" s="1">
        <v>10777.25</v>
      </c>
      <c r="D629" s="1">
        <v>10664.5</v>
      </c>
      <c r="E629" s="1">
        <v>10682.7</v>
      </c>
      <c r="F629" s="1">
        <v>220738923</v>
      </c>
      <c r="G629" s="1">
        <v>12506.3</v>
      </c>
      <c r="H629" s="1" t="str">
        <f>TEXT(NiftyData[[#This Row],[Date]], "yyyy")</f>
        <v>2018</v>
      </c>
      <c r="I629" s="1" t="str">
        <f>TEXT(NiftyData[[#This Row],[Date]], "mmm")</f>
        <v>May</v>
      </c>
      <c r="J629" s="1" t="str">
        <f>TEXT(NiftyData[[#This Row],[Date]], "ddd")</f>
        <v>Thu</v>
      </c>
      <c r="K629" s="1" t="str">
        <f>TEXT(NiftyData[[#This Row],[Date]], "mmm-yyyy")</f>
        <v>May-2018</v>
      </c>
      <c r="L629" s="1" t="str">
        <f>IF(NiftyData[[#This Row],[Day]]="Thu", "Expiry", "")</f>
        <v>Expiry</v>
      </c>
      <c r="M629" s="1">
        <f>NiftyData[[#This Row],[Close]]-NiftyData[[#This Row],[Open]]</f>
        <v>-92.899999999999636</v>
      </c>
      <c r="N629" s="4">
        <f>NiftyData[[#This Row],[Intraday Change]]/NiftyData[[#This Row],[Open]]</f>
        <v>-8.621329670737558E-3</v>
      </c>
      <c r="O629" s="4">
        <f>_xlfn.CEILING.MATH(ABS(NiftyData[[#This Row],[Intraday Change %]]), 0.01)</f>
        <v>0.01</v>
      </c>
      <c r="P629" s="6">
        <f>NiftyData[[#This Row],[Close]]-E630</f>
        <v>-58.399999999999636</v>
      </c>
      <c r="Q629" s="4">
        <f>NiftyData[[#This Row],[DayChange]]/E630</f>
        <v>-5.437059519043639E-3</v>
      </c>
      <c r="R629" s="7">
        <f>_xlfn.CEILING.MATH(ABS(NiftyData[[#This Row],[DayChange %]]), 0.01)</f>
        <v>0.01</v>
      </c>
    </row>
    <row r="630" spans="1:18" x14ac:dyDescent="0.2">
      <c r="A630" s="2">
        <v>43236</v>
      </c>
      <c r="B630" s="1">
        <v>10751.95</v>
      </c>
      <c r="C630" s="1">
        <v>10790.45</v>
      </c>
      <c r="D630" s="1">
        <v>10699.7</v>
      </c>
      <c r="E630" s="1">
        <v>10741.1</v>
      </c>
      <c r="F630" s="1">
        <v>238221884</v>
      </c>
      <c r="G630" s="1">
        <v>11359.48</v>
      </c>
      <c r="H630" s="1" t="str">
        <f>TEXT(NiftyData[[#This Row],[Date]], "yyyy")</f>
        <v>2018</v>
      </c>
      <c r="I630" s="1" t="str">
        <f>TEXT(NiftyData[[#This Row],[Date]], "mmm")</f>
        <v>May</v>
      </c>
      <c r="J630" s="1" t="str">
        <f>TEXT(NiftyData[[#This Row],[Date]], "ddd")</f>
        <v>Wed</v>
      </c>
      <c r="K630" s="1" t="str">
        <f>TEXT(NiftyData[[#This Row],[Date]], "mmm-yyyy")</f>
        <v>May-2018</v>
      </c>
      <c r="L630" s="1" t="str">
        <f>IF(NiftyData[[#This Row],[Day]]="Thu", "Expiry", "")</f>
        <v/>
      </c>
      <c r="M630" s="1">
        <f>NiftyData[[#This Row],[Close]]-NiftyData[[#This Row],[Open]]</f>
        <v>-10.850000000000364</v>
      </c>
      <c r="N630" s="4">
        <f>NiftyData[[#This Row],[Intraday Change]]/NiftyData[[#This Row],[Open]]</f>
        <v>-1.0091192760383338E-3</v>
      </c>
      <c r="O630" s="4">
        <f>_xlfn.CEILING.MATH(ABS(NiftyData[[#This Row],[Intraday Change %]]), 0.01)</f>
        <v>0.01</v>
      </c>
      <c r="P630" s="6">
        <f>NiftyData[[#This Row],[Close]]-E631</f>
        <v>-60.75</v>
      </c>
      <c r="Q630" s="4">
        <f>NiftyData[[#This Row],[DayChange]]/E631</f>
        <v>-5.6240366233561842E-3</v>
      </c>
      <c r="R630" s="7">
        <f>_xlfn.CEILING.MATH(ABS(NiftyData[[#This Row],[DayChange %]]), 0.01)</f>
        <v>0.01</v>
      </c>
    </row>
    <row r="631" spans="1:18" x14ac:dyDescent="0.2">
      <c r="A631" s="2">
        <v>43235</v>
      </c>
      <c r="B631" s="1">
        <v>10812.6</v>
      </c>
      <c r="C631" s="1">
        <v>10929.2</v>
      </c>
      <c r="D631" s="1">
        <v>10781.4</v>
      </c>
      <c r="E631" s="1">
        <v>10801.85</v>
      </c>
      <c r="F631" s="1">
        <v>262202312</v>
      </c>
      <c r="G631" s="1">
        <v>13582.7</v>
      </c>
      <c r="H631" s="1" t="str">
        <f>TEXT(NiftyData[[#This Row],[Date]], "yyyy")</f>
        <v>2018</v>
      </c>
      <c r="I631" s="1" t="str">
        <f>TEXT(NiftyData[[#This Row],[Date]], "mmm")</f>
        <v>May</v>
      </c>
      <c r="J631" s="1" t="str">
        <f>TEXT(NiftyData[[#This Row],[Date]], "ddd")</f>
        <v>Tue</v>
      </c>
      <c r="K631" s="1" t="str">
        <f>TEXT(NiftyData[[#This Row],[Date]], "mmm-yyyy")</f>
        <v>May-2018</v>
      </c>
      <c r="L631" s="1" t="str">
        <f>IF(NiftyData[[#This Row],[Day]]="Thu", "Expiry", "")</f>
        <v/>
      </c>
      <c r="M631" s="1">
        <f>NiftyData[[#This Row],[Close]]-NiftyData[[#This Row],[Open]]</f>
        <v>-10.75</v>
      </c>
      <c r="N631" s="4">
        <f>NiftyData[[#This Row],[Intraday Change]]/NiftyData[[#This Row],[Open]]</f>
        <v>-9.9421045816917289E-4</v>
      </c>
      <c r="O631" s="4">
        <f>_xlfn.CEILING.MATH(ABS(NiftyData[[#This Row],[Intraday Change %]]), 0.01)</f>
        <v>0.01</v>
      </c>
      <c r="P631" s="6">
        <f>NiftyData[[#This Row],[Close]]-E632</f>
        <v>-4.75</v>
      </c>
      <c r="Q631" s="4">
        <f>NiftyData[[#This Row],[DayChange]]/E632</f>
        <v>-4.3954620324616439E-4</v>
      </c>
      <c r="R631" s="7">
        <f>_xlfn.CEILING.MATH(ABS(NiftyData[[#This Row],[DayChange %]]), 0.01)</f>
        <v>0.01</v>
      </c>
    </row>
    <row r="632" spans="1:18" x14ac:dyDescent="0.2">
      <c r="A632" s="2">
        <v>43234</v>
      </c>
      <c r="B632" s="1">
        <v>10815.15</v>
      </c>
      <c r="C632" s="1">
        <v>10834.85</v>
      </c>
      <c r="D632" s="1">
        <v>10774.75</v>
      </c>
      <c r="E632" s="1">
        <v>10806.6</v>
      </c>
      <c r="F632" s="1">
        <v>176697512</v>
      </c>
      <c r="G632" s="1">
        <v>9075.44</v>
      </c>
      <c r="H632" s="1" t="str">
        <f>TEXT(NiftyData[[#This Row],[Date]], "yyyy")</f>
        <v>2018</v>
      </c>
      <c r="I632" s="1" t="str">
        <f>TEXT(NiftyData[[#This Row],[Date]], "mmm")</f>
        <v>May</v>
      </c>
      <c r="J632" s="1" t="str">
        <f>TEXT(NiftyData[[#This Row],[Date]], "ddd")</f>
        <v>Mon</v>
      </c>
      <c r="K632" s="1" t="str">
        <f>TEXT(NiftyData[[#This Row],[Date]], "mmm-yyyy")</f>
        <v>May-2018</v>
      </c>
      <c r="L632" s="1" t="str">
        <f>IF(NiftyData[[#This Row],[Day]]="Thu", "Expiry", "")</f>
        <v/>
      </c>
      <c r="M632" s="1">
        <f>NiftyData[[#This Row],[Close]]-NiftyData[[#This Row],[Open]]</f>
        <v>-8.5499999999992724</v>
      </c>
      <c r="N632" s="4">
        <f>NiftyData[[#This Row],[Intraday Change]]/NiftyData[[#This Row],[Open]]</f>
        <v>-7.9055768990714628E-4</v>
      </c>
      <c r="O632" s="4">
        <f>_xlfn.CEILING.MATH(ABS(NiftyData[[#This Row],[Intraday Change %]]), 0.01)</f>
        <v>0.01</v>
      </c>
      <c r="P632" s="6">
        <f>NiftyData[[#This Row],[Close]]-E633</f>
        <v>0.1000000000003638</v>
      </c>
      <c r="Q632" s="4">
        <f>NiftyData[[#This Row],[DayChange]]/E633</f>
        <v>9.2536899088848185E-6</v>
      </c>
      <c r="R632" s="7">
        <f>_xlfn.CEILING.MATH(ABS(NiftyData[[#This Row],[DayChange %]]), 0.01)</f>
        <v>0.01</v>
      </c>
    </row>
    <row r="633" spans="1:18" x14ac:dyDescent="0.2">
      <c r="A633" s="2">
        <v>43231</v>
      </c>
      <c r="B633" s="1">
        <v>10741.95</v>
      </c>
      <c r="C633" s="1">
        <v>10812.05</v>
      </c>
      <c r="D633" s="1">
        <v>10724.45</v>
      </c>
      <c r="E633" s="1">
        <v>10806.5</v>
      </c>
      <c r="F633" s="1">
        <v>209392114</v>
      </c>
      <c r="G633" s="1">
        <v>10432.43</v>
      </c>
      <c r="H633" s="1" t="str">
        <f>TEXT(NiftyData[[#This Row],[Date]], "yyyy")</f>
        <v>2018</v>
      </c>
      <c r="I633" s="1" t="str">
        <f>TEXT(NiftyData[[#This Row],[Date]], "mmm")</f>
        <v>May</v>
      </c>
      <c r="J633" s="1" t="str">
        <f>TEXT(NiftyData[[#This Row],[Date]], "ddd")</f>
        <v>Fri</v>
      </c>
      <c r="K633" s="1" t="str">
        <f>TEXT(NiftyData[[#This Row],[Date]], "mmm-yyyy")</f>
        <v>May-2018</v>
      </c>
      <c r="L633" s="1" t="str">
        <f>IF(NiftyData[[#This Row],[Day]]="Thu", "Expiry", "")</f>
        <v/>
      </c>
      <c r="M633" s="1">
        <f>NiftyData[[#This Row],[Close]]-NiftyData[[#This Row],[Open]]</f>
        <v>64.549999999999272</v>
      </c>
      <c r="N633" s="4">
        <f>NiftyData[[#This Row],[Intraday Change]]/NiftyData[[#This Row],[Open]]</f>
        <v>6.0091510386847142E-3</v>
      </c>
      <c r="O633" s="4">
        <f>_xlfn.CEILING.MATH(ABS(NiftyData[[#This Row],[Intraday Change %]]), 0.01)</f>
        <v>0.01</v>
      </c>
      <c r="P633" s="6">
        <f>NiftyData[[#This Row],[Close]]-E634</f>
        <v>89.950000000000728</v>
      </c>
      <c r="Q633" s="4">
        <f>NiftyData[[#This Row],[DayChange]]/E634</f>
        <v>8.3935594944269127E-3</v>
      </c>
      <c r="R633" s="7">
        <f>_xlfn.CEILING.MATH(ABS(NiftyData[[#This Row],[DayChange %]]), 0.01)</f>
        <v>0.01</v>
      </c>
    </row>
    <row r="634" spans="1:18" x14ac:dyDescent="0.2">
      <c r="A634" s="2">
        <v>43230</v>
      </c>
      <c r="B634" s="1">
        <v>10779.65</v>
      </c>
      <c r="C634" s="1">
        <v>10785.55</v>
      </c>
      <c r="D634" s="1">
        <v>10705</v>
      </c>
      <c r="E634" s="1">
        <v>10716.55</v>
      </c>
      <c r="F634" s="1">
        <v>197988475</v>
      </c>
      <c r="G634" s="1">
        <v>10526.38</v>
      </c>
      <c r="H634" s="1" t="str">
        <f>TEXT(NiftyData[[#This Row],[Date]], "yyyy")</f>
        <v>2018</v>
      </c>
      <c r="I634" s="1" t="str">
        <f>TEXT(NiftyData[[#This Row],[Date]], "mmm")</f>
        <v>May</v>
      </c>
      <c r="J634" s="1" t="str">
        <f>TEXT(NiftyData[[#This Row],[Date]], "ddd")</f>
        <v>Thu</v>
      </c>
      <c r="K634" s="1" t="str">
        <f>TEXT(NiftyData[[#This Row],[Date]], "mmm-yyyy")</f>
        <v>May-2018</v>
      </c>
      <c r="L634" s="1" t="str">
        <f>IF(NiftyData[[#This Row],[Day]]="Thu", "Expiry", "")</f>
        <v>Expiry</v>
      </c>
      <c r="M634" s="1">
        <f>NiftyData[[#This Row],[Close]]-NiftyData[[#This Row],[Open]]</f>
        <v>-63.100000000000364</v>
      </c>
      <c r="N634" s="4">
        <f>NiftyData[[#This Row],[Intraday Change]]/NiftyData[[#This Row],[Open]]</f>
        <v>-5.8536223346769486E-3</v>
      </c>
      <c r="O634" s="4">
        <f>_xlfn.CEILING.MATH(ABS(NiftyData[[#This Row],[Intraday Change %]]), 0.01)</f>
        <v>0.01</v>
      </c>
      <c r="P634" s="6">
        <f>NiftyData[[#This Row],[Close]]-E635</f>
        <v>-25.150000000001455</v>
      </c>
      <c r="Q634" s="4">
        <f>NiftyData[[#This Row],[DayChange]]/E635</f>
        <v>-2.3413426180214914E-3</v>
      </c>
      <c r="R634" s="7">
        <f>_xlfn.CEILING.MATH(ABS(NiftyData[[#This Row],[DayChange %]]), 0.01)</f>
        <v>0.01</v>
      </c>
    </row>
    <row r="635" spans="1:18" x14ac:dyDescent="0.2">
      <c r="A635" s="2">
        <v>43229</v>
      </c>
      <c r="B635" s="1">
        <v>10693.35</v>
      </c>
      <c r="C635" s="1">
        <v>10766.25</v>
      </c>
      <c r="D635" s="1">
        <v>10689.85</v>
      </c>
      <c r="E635" s="1">
        <v>10741.7</v>
      </c>
      <c r="F635" s="1">
        <v>222115640</v>
      </c>
      <c r="G635" s="1">
        <v>10390.92</v>
      </c>
      <c r="H635" s="1" t="str">
        <f>TEXT(NiftyData[[#This Row],[Date]], "yyyy")</f>
        <v>2018</v>
      </c>
      <c r="I635" s="1" t="str">
        <f>TEXT(NiftyData[[#This Row],[Date]], "mmm")</f>
        <v>May</v>
      </c>
      <c r="J635" s="1" t="str">
        <f>TEXT(NiftyData[[#This Row],[Date]], "ddd")</f>
        <v>Wed</v>
      </c>
      <c r="K635" s="1" t="str">
        <f>TEXT(NiftyData[[#This Row],[Date]], "mmm-yyyy")</f>
        <v>May-2018</v>
      </c>
      <c r="L635" s="1" t="str">
        <f>IF(NiftyData[[#This Row],[Day]]="Thu", "Expiry", "")</f>
        <v/>
      </c>
      <c r="M635" s="1">
        <f>NiftyData[[#This Row],[Close]]-NiftyData[[#This Row],[Open]]</f>
        <v>48.350000000000364</v>
      </c>
      <c r="N635" s="4">
        <f>NiftyData[[#This Row],[Intraday Change]]/NiftyData[[#This Row],[Open]]</f>
        <v>4.5215016809512796E-3</v>
      </c>
      <c r="O635" s="4">
        <f>_xlfn.CEILING.MATH(ABS(NiftyData[[#This Row],[Intraday Change %]]), 0.01)</f>
        <v>0.01</v>
      </c>
      <c r="P635" s="6">
        <f>NiftyData[[#This Row],[Close]]-E636</f>
        <v>23.900000000001455</v>
      </c>
      <c r="Q635" s="4">
        <f>NiftyData[[#This Row],[DayChange]]/E636</f>
        <v>2.2299352479054897E-3</v>
      </c>
      <c r="R635" s="7">
        <f>_xlfn.CEILING.MATH(ABS(NiftyData[[#This Row],[DayChange %]]), 0.01)</f>
        <v>0.01</v>
      </c>
    </row>
    <row r="636" spans="1:18" x14ac:dyDescent="0.2">
      <c r="A636" s="2">
        <v>43228</v>
      </c>
      <c r="B636" s="1">
        <v>10757.9</v>
      </c>
      <c r="C636" s="1">
        <v>10758.55</v>
      </c>
      <c r="D636" s="1">
        <v>10689.4</v>
      </c>
      <c r="E636" s="1">
        <v>10717.8</v>
      </c>
      <c r="F636" s="1">
        <v>278118616</v>
      </c>
      <c r="G636" s="1">
        <v>12783.49</v>
      </c>
      <c r="H636" s="1" t="str">
        <f>TEXT(NiftyData[[#This Row],[Date]], "yyyy")</f>
        <v>2018</v>
      </c>
      <c r="I636" s="1" t="str">
        <f>TEXT(NiftyData[[#This Row],[Date]], "mmm")</f>
        <v>May</v>
      </c>
      <c r="J636" s="1" t="str">
        <f>TEXT(NiftyData[[#This Row],[Date]], "ddd")</f>
        <v>Tue</v>
      </c>
      <c r="K636" s="1" t="str">
        <f>TEXT(NiftyData[[#This Row],[Date]], "mmm-yyyy")</f>
        <v>May-2018</v>
      </c>
      <c r="L636" s="1" t="str">
        <f>IF(NiftyData[[#This Row],[Day]]="Thu", "Expiry", "")</f>
        <v/>
      </c>
      <c r="M636" s="1">
        <f>NiftyData[[#This Row],[Close]]-NiftyData[[#This Row],[Open]]</f>
        <v>-40.100000000000364</v>
      </c>
      <c r="N636" s="4">
        <f>NiftyData[[#This Row],[Intraday Change]]/NiftyData[[#This Row],[Open]]</f>
        <v>-3.7274932840052765E-3</v>
      </c>
      <c r="O636" s="4">
        <f>_xlfn.CEILING.MATH(ABS(NiftyData[[#This Row],[Intraday Change %]]), 0.01)</f>
        <v>0.01</v>
      </c>
      <c r="P636" s="6">
        <f>NiftyData[[#This Row],[Close]]-E637</f>
        <v>2.2999999999992724</v>
      </c>
      <c r="Q636" s="4">
        <f>NiftyData[[#This Row],[DayChange]]/E637</f>
        <v>2.146423405346715E-4</v>
      </c>
      <c r="R636" s="7">
        <f>_xlfn.CEILING.MATH(ABS(NiftyData[[#This Row],[DayChange %]]), 0.01)</f>
        <v>0.01</v>
      </c>
    </row>
    <row r="637" spans="1:18" x14ac:dyDescent="0.2">
      <c r="A637" s="2">
        <v>43227</v>
      </c>
      <c r="B637" s="1">
        <v>10653.15</v>
      </c>
      <c r="C637" s="1">
        <v>10725.65</v>
      </c>
      <c r="D637" s="1">
        <v>10635.65</v>
      </c>
      <c r="E637" s="1">
        <v>10715.5</v>
      </c>
      <c r="F637" s="1">
        <v>173620240</v>
      </c>
      <c r="G637" s="1">
        <v>9239.44</v>
      </c>
      <c r="H637" s="1" t="str">
        <f>TEXT(NiftyData[[#This Row],[Date]], "yyyy")</f>
        <v>2018</v>
      </c>
      <c r="I637" s="1" t="str">
        <f>TEXT(NiftyData[[#This Row],[Date]], "mmm")</f>
        <v>May</v>
      </c>
      <c r="J637" s="1" t="str">
        <f>TEXT(NiftyData[[#This Row],[Date]], "ddd")</f>
        <v>Mon</v>
      </c>
      <c r="K637" s="1" t="str">
        <f>TEXT(NiftyData[[#This Row],[Date]], "mmm-yyyy")</f>
        <v>May-2018</v>
      </c>
      <c r="L637" s="1" t="str">
        <f>IF(NiftyData[[#This Row],[Day]]="Thu", "Expiry", "")</f>
        <v/>
      </c>
      <c r="M637" s="1">
        <f>NiftyData[[#This Row],[Close]]-NiftyData[[#This Row],[Open]]</f>
        <v>62.350000000000364</v>
      </c>
      <c r="N637" s="4">
        <f>NiftyData[[#This Row],[Intraday Change]]/NiftyData[[#This Row],[Open]]</f>
        <v>5.8527290050361036E-3</v>
      </c>
      <c r="O637" s="4">
        <f>_xlfn.CEILING.MATH(ABS(NiftyData[[#This Row],[Intraday Change %]]), 0.01)</f>
        <v>0.01</v>
      </c>
      <c r="P637" s="6">
        <f>NiftyData[[#This Row],[Close]]-E638</f>
        <v>97.25</v>
      </c>
      <c r="Q637" s="4">
        <f>NiftyData[[#This Row],[DayChange]]/E638</f>
        <v>9.1587596826219007E-3</v>
      </c>
      <c r="R637" s="7">
        <f>_xlfn.CEILING.MATH(ABS(NiftyData[[#This Row],[DayChange %]]), 0.01)</f>
        <v>0.01</v>
      </c>
    </row>
    <row r="638" spans="1:18" x14ac:dyDescent="0.2">
      <c r="A638" s="2">
        <v>43224</v>
      </c>
      <c r="B638" s="1">
        <v>10700.45</v>
      </c>
      <c r="C638" s="1">
        <v>10700.45</v>
      </c>
      <c r="D638" s="1">
        <v>10601.6</v>
      </c>
      <c r="E638" s="1">
        <v>10618.25</v>
      </c>
      <c r="F638" s="1">
        <v>192296041</v>
      </c>
      <c r="G638" s="1">
        <v>9721.56</v>
      </c>
      <c r="H638" s="1" t="str">
        <f>TEXT(NiftyData[[#This Row],[Date]], "yyyy")</f>
        <v>2018</v>
      </c>
      <c r="I638" s="1" t="str">
        <f>TEXT(NiftyData[[#This Row],[Date]], "mmm")</f>
        <v>May</v>
      </c>
      <c r="J638" s="1" t="str">
        <f>TEXT(NiftyData[[#This Row],[Date]], "ddd")</f>
        <v>Fri</v>
      </c>
      <c r="K638" s="1" t="str">
        <f>TEXT(NiftyData[[#This Row],[Date]], "mmm-yyyy")</f>
        <v>May-2018</v>
      </c>
      <c r="L638" s="1" t="str">
        <f>IF(NiftyData[[#This Row],[Day]]="Thu", "Expiry", "")</f>
        <v/>
      </c>
      <c r="M638" s="1">
        <f>NiftyData[[#This Row],[Close]]-NiftyData[[#This Row],[Open]]</f>
        <v>-82.200000000000728</v>
      </c>
      <c r="N638" s="4">
        <f>NiftyData[[#This Row],[Intraday Change]]/NiftyData[[#This Row],[Open]]</f>
        <v>-7.6819199192557997E-3</v>
      </c>
      <c r="O638" s="4">
        <f>_xlfn.CEILING.MATH(ABS(NiftyData[[#This Row],[Intraday Change %]]), 0.01)</f>
        <v>0.01</v>
      </c>
      <c r="P638" s="6">
        <f>NiftyData[[#This Row],[Close]]-E639</f>
        <v>-61.399999999999636</v>
      </c>
      <c r="Q638" s="4">
        <f>NiftyData[[#This Row],[DayChange]]/E639</f>
        <v>-5.7492520822311254E-3</v>
      </c>
      <c r="R638" s="7">
        <f>_xlfn.CEILING.MATH(ABS(NiftyData[[#This Row],[DayChange %]]), 0.01)</f>
        <v>0.01</v>
      </c>
    </row>
    <row r="639" spans="1:18" x14ac:dyDescent="0.2">
      <c r="A639" s="2">
        <v>43223</v>
      </c>
      <c r="B639" s="1">
        <v>10720.15</v>
      </c>
      <c r="C639" s="1">
        <v>10720.6</v>
      </c>
      <c r="D639" s="1">
        <v>10647.45</v>
      </c>
      <c r="E639" s="1">
        <v>10679.65</v>
      </c>
      <c r="F639" s="1">
        <v>190869804</v>
      </c>
      <c r="G639" s="1">
        <v>11018.21</v>
      </c>
      <c r="H639" s="1" t="str">
        <f>TEXT(NiftyData[[#This Row],[Date]], "yyyy")</f>
        <v>2018</v>
      </c>
      <c r="I639" s="1" t="str">
        <f>TEXT(NiftyData[[#This Row],[Date]], "mmm")</f>
        <v>May</v>
      </c>
      <c r="J639" s="1" t="str">
        <f>TEXT(NiftyData[[#This Row],[Date]], "ddd")</f>
        <v>Thu</v>
      </c>
      <c r="K639" s="1" t="str">
        <f>TEXT(NiftyData[[#This Row],[Date]], "mmm-yyyy")</f>
        <v>May-2018</v>
      </c>
      <c r="L639" s="1" t="str">
        <f>IF(NiftyData[[#This Row],[Day]]="Thu", "Expiry", "")</f>
        <v>Expiry</v>
      </c>
      <c r="M639" s="1">
        <f>NiftyData[[#This Row],[Close]]-NiftyData[[#This Row],[Open]]</f>
        <v>-40.5</v>
      </c>
      <c r="N639" s="4">
        <f>NiftyData[[#This Row],[Intraday Change]]/NiftyData[[#This Row],[Open]]</f>
        <v>-3.7779322117694248E-3</v>
      </c>
      <c r="O639" s="4">
        <f>_xlfn.CEILING.MATH(ABS(NiftyData[[#This Row],[Intraday Change %]]), 0.01)</f>
        <v>0.01</v>
      </c>
      <c r="P639" s="6">
        <f>NiftyData[[#This Row],[Close]]-E640</f>
        <v>-38.399999999999636</v>
      </c>
      <c r="Q639" s="4">
        <f>NiftyData[[#This Row],[DayChange]]/E640</f>
        <v>-3.5827412635693655E-3</v>
      </c>
      <c r="R639" s="7">
        <f>_xlfn.CEILING.MATH(ABS(NiftyData[[#This Row],[DayChange %]]), 0.01)</f>
        <v>0.01</v>
      </c>
    </row>
    <row r="640" spans="1:18" x14ac:dyDescent="0.2">
      <c r="A640" s="2">
        <v>43222</v>
      </c>
      <c r="B640" s="1">
        <v>10783.85</v>
      </c>
      <c r="C640" s="1">
        <v>10784.65</v>
      </c>
      <c r="D640" s="1">
        <v>10689.8</v>
      </c>
      <c r="E640" s="1">
        <v>10718.05</v>
      </c>
      <c r="F640" s="1">
        <v>236757172</v>
      </c>
      <c r="G640" s="1">
        <v>14820.58</v>
      </c>
      <c r="H640" s="1" t="str">
        <f>TEXT(NiftyData[[#This Row],[Date]], "yyyy")</f>
        <v>2018</v>
      </c>
      <c r="I640" s="1" t="str">
        <f>TEXT(NiftyData[[#This Row],[Date]], "mmm")</f>
        <v>May</v>
      </c>
      <c r="J640" s="1" t="str">
        <f>TEXT(NiftyData[[#This Row],[Date]], "ddd")</f>
        <v>Wed</v>
      </c>
      <c r="K640" s="1" t="str">
        <f>TEXT(NiftyData[[#This Row],[Date]], "mmm-yyyy")</f>
        <v>May-2018</v>
      </c>
      <c r="L640" s="1" t="str">
        <f>IF(NiftyData[[#This Row],[Day]]="Thu", "Expiry", "")</f>
        <v/>
      </c>
      <c r="M640" s="1">
        <f>NiftyData[[#This Row],[Close]]-NiftyData[[#This Row],[Open]]</f>
        <v>-65.800000000001091</v>
      </c>
      <c r="N640" s="4">
        <f>NiftyData[[#This Row],[Intraday Change]]/NiftyData[[#This Row],[Open]]</f>
        <v>-6.1017169192821756E-3</v>
      </c>
      <c r="O640" s="4">
        <f>_xlfn.CEILING.MATH(ABS(NiftyData[[#This Row],[Intraday Change %]]), 0.01)</f>
        <v>0.01</v>
      </c>
      <c r="P640" s="6">
        <f>NiftyData[[#This Row],[Close]]-E641</f>
        <v>-21.300000000001091</v>
      </c>
      <c r="Q640" s="4">
        <f>NiftyData[[#This Row],[DayChange]]/E641</f>
        <v>-1.9833602592336679E-3</v>
      </c>
      <c r="R640" s="7">
        <f>_xlfn.CEILING.MATH(ABS(NiftyData[[#This Row],[DayChange %]]), 0.01)</f>
        <v>0.01</v>
      </c>
    </row>
    <row r="641" spans="1:18" x14ac:dyDescent="0.2">
      <c r="A641" s="2">
        <v>43220</v>
      </c>
      <c r="B641" s="1">
        <v>10705.75</v>
      </c>
      <c r="C641" s="1">
        <v>10759</v>
      </c>
      <c r="D641" s="1">
        <v>10704.6</v>
      </c>
      <c r="E641" s="1">
        <v>10739.35</v>
      </c>
      <c r="F641" s="1">
        <v>179163468</v>
      </c>
      <c r="G641" s="1">
        <v>10412.57</v>
      </c>
      <c r="H641" s="1" t="str">
        <f>TEXT(NiftyData[[#This Row],[Date]], "yyyy")</f>
        <v>2018</v>
      </c>
      <c r="I641" s="1" t="str">
        <f>TEXT(NiftyData[[#This Row],[Date]], "mmm")</f>
        <v>Apr</v>
      </c>
      <c r="J641" s="1" t="str">
        <f>TEXT(NiftyData[[#This Row],[Date]], "ddd")</f>
        <v>Mon</v>
      </c>
      <c r="K641" s="1" t="str">
        <f>TEXT(NiftyData[[#This Row],[Date]], "mmm-yyyy")</f>
        <v>Apr-2018</v>
      </c>
      <c r="L641" s="1" t="str">
        <f>IF(NiftyData[[#This Row],[Day]]="Thu", "Expiry", "")</f>
        <v/>
      </c>
      <c r="M641" s="1">
        <f>NiftyData[[#This Row],[Close]]-NiftyData[[#This Row],[Open]]</f>
        <v>33.600000000000364</v>
      </c>
      <c r="N641" s="4">
        <f>NiftyData[[#This Row],[Intraday Change]]/NiftyData[[#This Row],[Open]]</f>
        <v>3.138500338603121E-3</v>
      </c>
      <c r="O641" s="4">
        <f>_xlfn.CEILING.MATH(ABS(NiftyData[[#This Row],[Intraday Change %]]), 0.01)</f>
        <v>0.01</v>
      </c>
      <c r="P641" s="6">
        <f>NiftyData[[#This Row],[Close]]-E642</f>
        <v>47.050000000001091</v>
      </c>
      <c r="Q641" s="4">
        <f>NiftyData[[#This Row],[DayChange]]/E642</f>
        <v>4.4003628779590073E-3</v>
      </c>
      <c r="R641" s="7">
        <f>_xlfn.CEILING.MATH(ABS(NiftyData[[#This Row],[DayChange %]]), 0.01)</f>
        <v>0.01</v>
      </c>
    </row>
    <row r="642" spans="1:18" x14ac:dyDescent="0.2">
      <c r="A642" s="2">
        <v>43217</v>
      </c>
      <c r="B642" s="1">
        <v>10651.65</v>
      </c>
      <c r="C642" s="1">
        <v>10719.8</v>
      </c>
      <c r="D642" s="1">
        <v>10647.55</v>
      </c>
      <c r="E642" s="1">
        <v>10692.3</v>
      </c>
      <c r="F642" s="1">
        <v>306671172</v>
      </c>
      <c r="G642" s="1">
        <v>16886.89</v>
      </c>
      <c r="H642" s="1" t="str">
        <f>TEXT(NiftyData[[#This Row],[Date]], "yyyy")</f>
        <v>2018</v>
      </c>
      <c r="I642" s="1" t="str">
        <f>TEXT(NiftyData[[#This Row],[Date]], "mmm")</f>
        <v>Apr</v>
      </c>
      <c r="J642" s="1" t="str">
        <f>TEXT(NiftyData[[#This Row],[Date]], "ddd")</f>
        <v>Fri</v>
      </c>
      <c r="K642" s="1" t="str">
        <f>TEXT(NiftyData[[#This Row],[Date]], "mmm-yyyy")</f>
        <v>Apr-2018</v>
      </c>
      <c r="L642" s="1" t="str">
        <f>IF(NiftyData[[#This Row],[Day]]="Thu", "Expiry", "")</f>
        <v/>
      </c>
      <c r="M642" s="1">
        <f>NiftyData[[#This Row],[Close]]-NiftyData[[#This Row],[Open]]</f>
        <v>40.649999999999636</v>
      </c>
      <c r="N642" s="4">
        <f>NiftyData[[#This Row],[Intraday Change]]/NiftyData[[#This Row],[Open]]</f>
        <v>3.8163101491317905E-3</v>
      </c>
      <c r="O642" s="4">
        <f>_xlfn.CEILING.MATH(ABS(NiftyData[[#This Row],[Intraday Change %]]), 0.01)</f>
        <v>0.01</v>
      </c>
      <c r="P642" s="6">
        <f>NiftyData[[#This Row],[Close]]-E643</f>
        <v>74.5</v>
      </c>
      <c r="Q642" s="4">
        <f>NiftyData[[#This Row],[DayChange]]/E643</f>
        <v>7.0165194296370253E-3</v>
      </c>
      <c r="R642" s="7">
        <f>_xlfn.CEILING.MATH(ABS(NiftyData[[#This Row],[DayChange %]]), 0.01)</f>
        <v>0.01</v>
      </c>
    </row>
    <row r="643" spans="1:18" x14ac:dyDescent="0.2">
      <c r="A643" s="2">
        <v>43216</v>
      </c>
      <c r="B643" s="1">
        <v>10586.5</v>
      </c>
      <c r="C643" s="1">
        <v>10628.4</v>
      </c>
      <c r="D643" s="1">
        <v>10559.65</v>
      </c>
      <c r="E643" s="1">
        <v>10617.8</v>
      </c>
      <c r="F643" s="1">
        <v>345536167</v>
      </c>
      <c r="G643" s="1">
        <v>19200.41</v>
      </c>
      <c r="H643" s="1" t="str">
        <f>TEXT(NiftyData[[#This Row],[Date]], "yyyy")</f>
        <v>2018</v>
      </c>
      <c r="I643" s="1" t="str">
        <f>TEXT(NiftyData[[#This Row],[Date]], "mmm")</f>
        <v>Apr</v>
      </c>
      <c r="J643" s="1" t="str">
        <f>TEXT(NiftyData[[#This Row],[Date]], "ddd")</f>
        <v>Thu</v>
      </c>
      <c r="K643" s="1" t="str">
        <f>TEXT(NiftyData[[#This Row],[Date]], "mmm-yyyy")</f>
        <v>Apr-2018</v>
      </c>
      <c r="L643" s="1" t="str">
        <f>IF(NiftyData[[#This Row],[Day]]="Thu", "Expiry", "")</f>
        <v>Expiry</v>
      </c>
      <c r="M643" s="1">
        <f>NiftyData[[#This Row],[Close]]-NiftyData[[#This Row],[Open]]</f>
        <v>31.299999999999272</v>
      </c>
      <c r="N643" s="4">
        <f>NiftyData[[#This Row],[Intraday Change]]/NiftyData[[#This Row],[Open]]</f>
        <v>2.9565956642893564E-3</v>
      </c>
      <c r="O643" s="4">
        <f>_xlfn.CEILING.MATH(ABS(NiftyData[[#This Row],[Intraday Change %]]), 0.01)</f>
        <v>0.01</v>
      </c>
      <c r="P643" s="6">
        <f>NiftyData[[#This Row],[Close]]-E644</f>
        <v>47.25</v>
      </c>
      <c r="Q643" s="4">
        <f>NiftyData[[#This Row],[DayChange]]/E644</f>
        <v>4.4699660850192283E-3</v>
      </c>
      <c r="R643" s="7">
        <f>_xlfn.CEILING.MATH(ABS(NiftyData[[#This Row],[DayChange %]]), 0.01)</f>
        <v>0.01</v>
      </c>
    </row>
    <row r="644" spans="1:18" x14ac:dyDescent="0.2">
      <c r="A644" s="2">
        <v>43215</v>
      </c>
      <c r="B644" s="1">
        <v>10612.4</v>
      </c>
      <c r="C644" s="1">
        <v>10612.6</v>
      </c>
      <c r="D644" s="1">
        <v>10536.45</v>
      </c>
      <c r="E644" s="1">
        <v>10570.55</v>
      </c>
      <c r="F644" s="1">
        <v>195129613</v>
      </c>
      <c r="G644" s="1">
        <v>11125.11</v>
      </c>
      <c r="H644" s="1" t="str">
        <f>TEXT(NiftyData[[#This Row],[Date]], "yyyy")</f>
        <v>2018</v>
      </c>
      <c r="I644" s="1" t="str">
        <f>TEXT(NiftyData[[#This Row],[Date]], "mmm")</f>
        <v>Apr</v>
      </c>
      <c r="J644" s="1" t="str">
        <f>TEXT(NiftyData[[#This Row],[Date]], "ddd")</f>
        <v>Wed</v>
      </c>
      <c r="K644" s="1" t="str">
        <f>TEXT(NiftyData[[#This Row],[Date]], "mmm-yyyy")</f>
        <v>Apr-2018</v>
      </c>
      <c r="L644" s="1" t="str">
        <f>IF(NiftyData[[#This Row],[Day]]="Thu", "Expiry", "")</f>
        <v/>
      </c>
      <c r="M644" s="1">
        <f>NiftyData[[#This Row],[Close]]-NiftyData[[#This Row],[Open]]</f>
        <v>-41.850000000000364</v>
      </c>
      <c r="N644" s="4">
        <f>NiftyData[[#This Row],[Intraday Change]]/NiftyData[[#This Row],[Open]]</f>
        <v>-3.9435000565376695E-3</v>
      </c>
      <c r="O644" s="4">
        <f>_xlfn.CEILING.MATH(ABS(NiftyData[[#This Row],[Intraday Change %]]), 0.01)</f>
        <v>0.01</v>
      </c>
      <c r="P644" s="6">
        <f>NiftyData[[#This Row],[Close]]-E645</f>
        <v>-43.800000000001091</v>
      </c>
      <c r="Q644" s="4">
        <f>NiftyData[[#This Row],[DayChange]]/E645</f>
        <v>-4.1264891397024871E-3</v>
      </c>
      <c r="R644" s="7">
        <f>_xlfn.CEILING.MATH(ABS(NiftyData[[#This Row],[DayChange %]]), 0.01)</f>
        <v>0.01</v>
      </c>
    </row>
    <row r="645" spans="1:18" x14ac:dyDescent="0.2">
      <c r="A645" s="2">
        <v>43214</v>
      </c>
      <c r="B645" s="1">
        <v>10578.1</v>
      </c>
      <c r="C645" s="1">
        <v>10636.8</v>
      </c>
      <c r="D645" s="1">
        <v>10569</v>
      </c>
      <c r="E645" s="1">
        <v>10614.35</v>
      </c>
      <c r="F645" s="1">
        <v>225972673</v>
      </c>
      <c r="G645" s="1">
        <v>12281.53</v>
      </c>
      <c r="H645" s="1" t="str">
        <f>TEXT(NiftyData[[#This Row],[Date]], "yyyy")</f>
        <v>2018</v>
      </c>
      <c r="I645" s="1" t="str">
        <f>TEXT(NiftyData[[#This Row],[Date]], "mmm")</f>
        <v>Apr</v>
      </c>
      <c r="J645" s="1" t="str">
        <f>TEXT(NiftyData[[#This Row],[Date]], "ddd")</f>
        <v>Tue</v>
      </c>
      <c r="K645" s="1" t="str">
        <f>TEXT(NiftyData[[#This Row],[Date]], "mmm-yyyy")</f>
        <v>Apr-2018</v>
      </c>
      <c r="L645" s="1" t="str">
        <f>IF(NiftyData[[#This Row],[Day]]="Thu", "Expiry", "")</f>
        <v/>
      </c>
      <c r="M645" s="1">
        <f>NiftyData[[#This Row],[Close]]-NiftyData[[#This Row],[Open]]</f>
        <v>36.25</v>
      </c>
      <c r="N645" s="4">
        <f>NiftyData[[#This Row],[Intraday Change]]/NiftyData[[#This Row],[Open]]</f>
        <v>3.4268914077197226E-3</v>
      </c>
      <c r="O645" s="4">
        <f>_xlfn.CEILING.MATH(ABS(NiftyData[[#This Row],[Intraday Change %]]), 0.01)</f>
        <v>0.01</v>
      </c>
      <c r="P645" s="6">
        <f>NiftyData[[#This Row],[Close]]-E646</f>
        <v>29.649999999999636</v>
      </c>
      <c r="Q645" s="4">
        <f>NiftyData[[#This Row],[DayChange]]/E646</f>
        <v>2.8012130716977934E-3</v>
      </c>
      <c r="R645" s="7">
        <f>_xlfn.CEILING.MATH(ABS(NiftyData[[#This Row],[DayChange %]]), 0.01)</f>
        <v>0.01</v>
      </c>
    </row>
    <row r="646" spans="1:18" x14ac:dyDescent="0.2">
      <c r="A646" s="2">
        <v>43213</v>
      </c>
      <c r="B646" s="1">
        <v>10592.8</v>
      </c>
      <c r="C646" s="1">
        <v>10638.35</v>
      </c>
      <c r="D646" s="1">
        <v>10514.95</v>
      </c>
      <c r="E646" s="1">
        <v>10584.7</v>
      </c>
      <c r="F646" s="1">
        <v>200203196</v>
      </c>
      <c r="G646" s="1">
        <v>13642.67</v>
      </c>
      <c r="H646" s="1" t="str">
        <f>TEXT(NiftyData[[#This Row],[Date]], "yyyy")</f>
        <v>2018</v>
      </c>
      <c r="I646" s="1" t="str">
        <f>TEXT(NiftyData[[#This Row],[Date]], "mmm")</f>
        <v>Apr</v>
      </c>
      <c r="J646" s="1" t="str">
        <f>TEXT(NiftyData[[#This Row],[Date]], "ddd")</f>
        <v>Mon</v>
      </c>
      <c r="K646" s="1" t="str">
        <f>TEXT(NiftyData[[#This Row],[Date]], "mmm-yyyy")</f>
        <v>Apr-2018</v>
      </c>
      <c r="L646" s="1" t="str">
        <f>IF(NiftyData[[#This Row],[Day]]="Thu", "Expiry", "")</f>
        <v/>
      </c>
      <c r="M646" s="1">
        <f>NiftyData[[#This Row],[Close]]-NiftyData[[#This Row],[Open]]</f>
        <v>-8.0999999999985448</v>
      </c>
      <c r="N646" s="4">
        <f>NiftyData[[#This Row],[Intraday Change]]/NiftyData[[#This Row],[Open]]</f>
        <v>-7.6467034211903792E-4</v>
      </c>
      <c r="O646" s="4">
        <f>_xlfn.CEILING.MATH(ABS(NiftyData[[#This Row],[Intraday Change %]]), 0.01)</f>
        <v>0.01</v>
      </c>
      <c r="P646" s="6">
        <f>NiftyData[[#This Row],[Close]]-E647</f>
        <v>20.650000000001455</v>
      </c>
      <c r="Q646" s="4">
        <f>NiftyData[[#This Row],[DayChange]]/E647</f>
        <v>1.9547427359773435E-3</v>
      </c>
      <c r="R646" s="7">
        <f>_xlfn.CEILING.MATH(ABS(NiftyData[[#This Row],[DayChange %]]), 0.01)</f>
        <v>0.01</v>
      </c>
    </row>
    <row r="647" spans="1:18" x14ac:dyDescent="0.2">
      <c r="A647" s="2">
        <v>43210</v>
      </c>
      <c r="B647" s="1">
        <v>10560.35</v>
      </c>
      <c r="C647" s="1">
        <v>10582.35</v>
      </c>
      <c r="D647" s="1">
        <v>10527.45</v>
      </c>
      <c r="E647" s="1">
        <v>10564.05</v>
      </c>
      <c r="F647" s="1">
        <v>252227268</v>
      </c>
      <c r="G647" s="1">
        <v>15372.66</v>
      </c>
      <c r="H647" s="1" t="str">
        <f>TEXT(NiftyData[[#This Row],[Date]], "yyyy")</f>
        <v>2018</v>
      </c>
      <c r="I647" s="1" t="str">
        <f>TEXT(NiftyData[[#This Row],[Date]], "mmm")</f>
        <v>Apr</v>
      </c>
      <c r="J647" s="1" t="str">
        <f>TEXT(NiftyData[[#This Row],[Date]], "ddd")</f>
        <v>Fri</v>
      </c>
      <c r="K647" s="1" t="str">
        <f>TEXT(NiftyData[[#This Row],[Date]], "mmm-yyyy")</f>
        <v>Apr-2018</v>
      </c>
      <c r="L647" s="1" t="str">
        <f>IF(NiftyData[[#This Row],[Day]]="Thu", "Expiry", "")</f>
        <v/>
      </c>
      <c r="M647" s="1">
        <f>NiftyData[[#This Row],[Close]]-NiftyData[[#This Row],[Open]]</f>
        <v>3.6999999999989086</v>
      </c>
      <c r="N647" s="4">
        <f>NiftyData[[#This Row],[Intraday Change]]/NiftyData[[#This Row],[Open]]</f>
        <v>3.5036717533025973E-4</v>
      </c>
      <c r="O647" s="4">
        <f>_xlfn.CEILING.MATH(ABS(NiftyData[[#This Row],[Intraday Change %]]), 0.01)</f>
        <v>0.01</v>
      </c>
      <c r="P647" s="6">
        <f>NiftyData[[#This Row],[Close]]-E648</f>
        <v>-1.25</v>
      </c>
      <c r="Q647" s="4">
        <f>NiftyData[[#This Row],[DayChange]]/E648</f>
        <v>-1.1831183212970764E-4</v>
      </c>
      <c r="R647" s="7">
        <f>_xlfn.CEILING.MATH(ABS(NiftyData[[#This Row],[DayChange %]]), 0.01)</f>
        <v>0.01</v>
      </c>
    </row>
    <row r="648" spans="1:18" x14ac:dyDescent="0.2">
      <c r="A648" s="2">
        <v>43209</v>
      </c>
      <c r="B648" s="1">
        <v>10563.65</v>
      </c>
      <c r="C648" s="1">
        <v>10572.2</v>
      </c>
      <c r="D648" s="1">
        <v>10546.2</v>
      </c>
      <c r="E648" s="1">
        <v>10565.3</v>
      </c>
      <c r="F648" s="1">
        <v>270740891</v>
      </c>
      <c r="G648" s="1">
        <v>12559.11</v>
      </c>
      <c r="H648" s="1" t="str">
        <f>TEXT(NiftyData[[#This Row],[Date]], "yyyy")</f>
        <v>2018</v>
      </c>
      <c r="I648" s="1" t="str">
        <f>TEXT(NiftyData[[#This Row],[Date]], "mmm")</f>
        <v>Apr</v>
      </c>
      <c r="J648" s="1" t="str">
        <f>TEXT(NiftyData[[#This Row],[Date]], "ddd")</f>
        <v>Thu</v>
      </c>
      <c r="K648" s="1" t="str">
        <f>TEXT(NiftyData[[#This Row],[Date]], "mmm-yyyy")</f>
        <v>Apr-2018</v>
      </c>
      <c r="L648" s="1" t="str">
        <f>IF(NiftyData[[#This Row],[Day]]="Thu", "Expiry", "")</f>
        <v>Expiry</v>
      </c>
      <c r="M648" s="1">
        <f>NiftyData[[#This Row],[Close]]-NiftyData[[#This Row],[Open]]</f>
        <v>1.6499999999996362</v>
      </c>
      <c r="N648" s="4">
        <f>NiftyData[[#This Row],[Intraday Change]]/NiftyData[[#This Row],[Open]]</f>
        <v>1.5619601179513105E-4</v>
      </c>
      <c r="O648" s="4">
        <f>_xlfn.CEILING.MATH(ABS(NiftyData[[#This Row],[Intraday Change %]]), 0.01)</f>
        <v>0.01</v>
      </c>
      <c r="P648" s="6">
        <f>NiftyData[[#This Row],[Close]]-E649</f>
        <v>39.099999999998545</v>
      </c>
      <c r="Q648" s="4">
        <f>NiftyData[[#This Row],[DayChange]]/E649</f>
        <v>3.7145408599493211E-3</v>
      </c>
      <c r="R648" s="7">
        <f>_xlfn.CEILING.MATH(ABS(NiftyData[[#This Row],[DayChange %]]), 0.01)</f>
        <v>0.01</v>
      </c>
    </row>
    <row r="649" spans="1:18" x14ac:dyDescent="0.2">
      <c r="A649" s="2">
        <v>43208</v>
      </c>
      <c r="B649" s="1">
        <v>10578.9</v>
      </c>
      <c r="C649" s="1">
        <v>10594.2</v>
      </c>
      <c r="D649" s="1">
        <v>10509.7</v>
      </c>
      <c r="E649" s="1">
        <v>10526.2</v>
      </c>
      <c r="F649" s="1">
        <v>211823044</v>
      </c>
      <c r="G649" s="1">
        <v>9888.65</v>
      </c>
      <c r="H649" s="1" t="str">
        <f>TEXT(NiftyData[[#This Row],[Date]], "yyyy")</f>
        <v>2018</v>
      </c>
      <c r="I649" s="1" t="str">
        <f>TEXT(NiftyData[[#This Row],[Date]], "mmm")</f>
        <v>Apr</v>
      </c>
      <c r="J649" s="1" t="str">
        <f>TEXT(NiftyData[[#This Row],[Date]], "ddd")</f>
        <v>Wed</v>
      </c>
      <c r="K649" s="1" t="str">
        <f>TEXT(NiftyData[[#This Row],[Date]], "mmm-yyyy")</f>
        <v>Apr-2018</v>
      </c>
      <c r="L649" s="1" t="str">
        <f>IF(NiftyData[[#This Row],[Day]]="Thu", "Expiry", "")</f>
        <v/>
      </c>
      <c r="M649" s="1">
        <f>NiftyData[[#This Row],[Close]]-NiftyData[[#This Row],[Open]]</f>
        <v>-52.699999999998909</v>
      </c>
      <c r="N649" s="4">
        <f>NiftyData[[#This Row],[Intraday Change]]/NiftyData[[#This Row],[Open]]</f>
        <v>-4.9816143455367673E-3</v>
      </c>
      <c r="O649" s="4">
        <f>_xlfn.CEILING.MATH(ABS(NiftyData[[#This Row],[Intraday Change %]]), 0.01)</f>
        <v>0.01</v>
      </c>
      <c r="P649" s="6">
        <f>NiftyData[[#This Row],[Close]]-E650</f>
        <v>-22.5</v>
      </c>
      <c r="Q649" s="4">
        <f>NiftyData[[#This Row],[DayChange]]/E650</f>
        <v>-2.1329642515191443E-3</v>
      </c>
      <c r="R649" s="7">
        <f>_xlfn.CEILING.MATH(ABS(NiftyData[[#This Row],[DayChange %]]), 0.01)</f>
        <v>0.01</v>
      </c>
    </row>
    <row r="650" spans="1:18" x14ac:dyDescent="0.2">
      <c r="A650" s="2">
        <v>43207</v>
      </c>
      <c r="B650" s="1">
        <v>10557.3</v>
      </c>
      <c r="C650" s="1">
        <v>10560.45</v>
      </c>
      <c r="D650" s="1">
        <v>10495.65</v>
      </c>
      <c r="E650" s="1">
        <v>10548.7</v>
      </c>
      <c r="F650" s="1">
        <v>212449535</v>
      </c>
      <c r="G650" s="1">
        <v>10501.71</v>
      </c>
      <c r="H650" s="1" t="str">
        <f>TEXT(NiftyData[[#This Row],[Date]], "yyyy")</f>
        <v>2018</v>
      </c>
      <c r="I650" s="1" t="str">
        <f>TEXT(NiftyData[[#This Row],[Date]], "mmm")</f>
        <v>Apr</v>
      </c>
      <c r="J650" s="1" t="str">
        <f>TEXT(NiftyData[[#This Row],[Date]], "ddd")</f>
        <v>Tue</v>
      </c>
      <c r="K650" s="1" t="str">
        <f>TEXT(NiftyData[[#This Row],[Date]], "mmm-yyyy")</f>
        <v>Apr-2018</v>
      </c>
      <c r="L650" s="1" t="str">
        <f>IF(NiftyData[[#This Row],[Day]]="Thu", "Expiry", "")</f>
        <v/>
      </c>
      <c r="M650" s="1">
        <f>NiftyData[[#This Row],[Close]]-NiftyData[[#This Row],[Open]]</f>
        <v>-8.5999999999985448</v>
      </c>
      <c r="N650" s="4">
        <f>NiftyData[[#This Row],[Intraday Change]]/NiftyData[[#This Row],[Open]]</f>
        <v>-8.1460221837008947E-4</v>
      </c>
      <c r="O650" s="4">
        <f>_xlfn.CEILING.MATH(ABS(NiftyData[[#This Row],[Intraday Change %]]), 0.01)</f>
        <v>0.01</v>
      </c>
      <c r="P650" s="6">
        <f>NiftyData[[#This Row],[Close]]-E651</f>
        <v>20.350000000000364</v>
      </c>
      <c r="Q650" s="4">
        <f>NiftyData[[#This Row],[DayChange]]/E651</f>
        <v>1.9328764716218935E-3</v>
      </c>
      <c r="R650" s="7">
        <f>_xlfn.CEILING.MATH(ABS(NiftyData[[#This Row],[DayChange %]]), 0.01)</f>
        <v>0.01</v>
      </c>
    </row>
    <row r="651" spans="1:18" x14ac:dyDescent="0.2">
      <c r="A651" s="2">
        <v>43206</v>
      </c>
      <c r="B651" s="1">
        <v>10398.299999999999</v>
      </c>
      <c r="C651" s="1">
        <v>10540.15</v>
      </c>
      <c r="D651" s="1">
        <v>10396.35</v>
      </c>
      <c r="E651" s="1">
        <v>10528.35</v>
      </c>
      <c r="F651" s="1">
        <v>200950876</v>
      </c>
      <c r="G651" s="1">
        <v>11242.05</v>
      </c>
      <c r="H651" s="1" t="str">
        <f>TEXT(NiftyData[[#This Row],[Date]], "yyyy")</f>
        <v>2018</v>
      </c>
      <c r="I651" s="1" t="str">
        <f>TEXT(NiftyData[[#This Row],[Date]], "mmm")</f>
        <v>Apr</v>
      </c>
      <c r="J651" s="1" t="str">
        <f>TEXT(NiftyData[[#This Row],[Date]], "ddd")</f>
        <v>Mon</v>
      </c>
      <c r="K651" s="1" t="str">
        <f>TEXT(NiftyData[[#This Row],[Date]], "mmm-yyyy")</f>
        <v>Apr-2018</v>
      </c>
      <c r="L651" s="1" t="str">
        <f>IF(NiftyData[[#This Row],[Day]]="Thu", "Expiry", "")</f>
        <v/>
      </c>
      <c r="M651" s="1">
        <f>NiftyData[[#This Row],[Close]]-NiftyData[[#This Row],[Open]]</f>
        <v>130.05000000000109</v>
      </c>
      <c r="N651" s="4">
        <f>NiftyData[[#This Row],[Intraday Change]]/NiftyData[[#This Row],[Open]]</f>
        <v>1.2506852081590365E-2</v>
      </c>
      <c r="O651" s="4">
        <f>_xlfn.CEILING.MATH(ABS(NiftyData[[#This Row],[Intraday Change %]]), 0.01)</f>
        <v>0.02</v>
      </c>
      <c r="P651" s="6">
        <f>NiftyData[[#This Row],[Close]]-E652</f>
        <v>47.75</v>
      </c>
      <c r="Q651" s="4">
        <f>NiftyData[[#This Row],[DayChange]]/E652</f>
        <v>4.5560368681182373E-3</v>
      </c>
      <c r="R651" s="7">
        <f>_xlfn.CEILING.MATH(ABS(NiftyData[[#This Row],[DayChange %]]), 0.01)</f>
        <v>0.01</v>
      </c>
    </row>
    <row r="652" spans="1:18" x14ac:dyDescent="0.2">
      <c r="A652" s="2">
        <v>43203</v>
      </c>
      <c r="B652" s="1">
        <v>10495.3</v>
      </c>
      <c r="C652" s="1">
        <v>10519.9</v>
      </c>
      <c r="D652" s="1">
        <v>10451.450000000001</v>
      </c>
      <c r="E652" s="1">
        <v>10480.6</v>
      </c>
      <c r="F652" s="1">
        <v>219724716</v>
      </c>
      <c r="G652" s="1">
        <v>12354.55</v>
      </c>
      <c r="H652" s="1" t="str">
        <f>TEXT(NiftyData[[#This Row],[Date]], "yyyy")</f>
        <v>2018</v>
      </c>
      <c r="I652" s="1" t="str">
        <f>TEXT(NiftyData[[#This Row],[Date]], "mmm")</f>
        <v>Apr</v>
      </c>
      <c r="J652" s="1" t="str">
        <f>TEXT(NiftyData[[#This Row],[Date]], "ddd")</f>
        <v>Fri</v>
      </c>
      <c r="K652" s="1" t="str">
        <f>TEXT(NiftyData[[#This Row],[Date]], "mmm-yyyy")</f>
        <v>Apr-2018</v>
      </c>
      <c r="L652" s="1" t="str">
        <f>IF(NiftyData[[#This Row],[Day]]="Thu", "Expiry", "")</f>
        <v/>
      </c>
      <c r="M652" s="1">
        <f>NiftyData[[#This Row],[Close]]-NiftyData[[#This Row],[Open]]</f>
        <v>-14.699999999998909</v>
      </c>
      <c r="N652" s="4">
        <f>NiftyData[[#This Row],[Intraday Change]]/NiftyData[[#This Row],[Open]]</f>
        <v>-1.4006269473001163E-3</v>
      </c>
      <c r="O652" s="4">
        <f>_xlfn.CEILING.MATH(ABS(NiftyData[[#This Row],[Intraday Change %]]), 0.01)</f>
        <v>0.01</v>
      </c>
      <c r="P652" s="6">
        <f>NiftyData[[#This Row],[Close]]-E653</f>
        <v>21.950000000000728</v>
      </c>
      <c r="Q652" s="4">
        <f>NiftyData[[#This Row],[DayChange]]/E653</f>
        <v>2.0987412333332437E-3</v>
      </c>
      <c r="R652" s="7">
        <f>_xlfn.CEILING.MATH(ABS(NiftyData[[#This Row],[DayChange %]]), 0.01)</f>
        <v>0.01</v>
      </c>
    </row>
    <row r="653" spans="1:18" x14ac:dyDescent="0.2">
      <c r="A653" s="2">
        <v>43202</v>
      </c>
      <c r="B653" s="1">
        <v>10410.65</v>
      </c>
      <c r="C653" s="1">
        <v>10469.9</v>
      </c>
      <c r="D653" s="1">
        <v>10395.25</v>
      </c>
      <c r="E653" s="1">
        <v>10458.65</v>
      </c>
      <c r="F653" s="1">
        <v>246027888</v>
      </c>
      <c r="G653" s="1">
        <v>12249.66</v>
      </c>
      <c r="H653" s="1" t="str">
        <f>TEXT(NiftyData[[#This Row],[Date]], "yyyy")</f>
        <v>2018</v>
      </c>
      <c r="I653" s="1" t="str">
        <f>TEXT(NiftyData[[#This Row],[Date]], "mmm")</f>
        <v>Apr</v>
      </c>
      <c r="J653" s="1" t="str">
        <f>TEXT(NiftyData[[#This Row],[Date]], "ddd")</f>
        <v>Thu</v>
      </c>
      <c r="K653" s="1" t="str">
        <f>TEXT(NiftyData[[#This Row],[Date]], "mmm-yyyy")</f>
        <v>Apr-2018</v>
      </c>
      <c r="L653" s="1" t="str">
        <f>IF(NiftyData[[#This Row],[Day]]="Thu", "Expiry", "")</f>
        <v>Expiry</v>
      </c>
      <c r="M653" s="1">
        <f>NiftyData[[#This Row],[Close]]-NiftyData[[#This Row],[Open]]</f>
        <v>48</v>
      </c>
      <c r="N653" s="4">
        <f>NiftyData[[#This Row],[Intraday Change]]/NiftyData[[#This Row],[Open]]</f>
        <v>4.610663119017545E-3</v>
      </c>
      <c r="O653" s="4">
        <f>_xlfn.CEILING.MATH(ABS(NiftyData[[#This Row],[Intraday Change %]]), 0.01)</f>
        <v>0.01</v>
      </c>
      <c r="P653" s="6">
        <f>NiftyData[[#This Row],[Close]]-E654</f>
        <v>41.5</v>
      </c>
      <c r="Q653" s="4">
        <f>NiftyData[[#This Row],[DayChange]]/E654</f>
        <v>3.9838151509769947E-3</v>
      </c>
      <c r="R653" s="7">
        <f>_xlfn.CEILING.MATH(ABS(NiftyData[[#This Row],[DayChange %]]), 0.01)</f>
        <v>0.01</v>
      </c>
    </row>
    <row r="654" spans="1:18" x14ac:dyDescent="0.2">
      <c r="A654" s="2">
        <v>43201</v>
      </c>
      <c r="B654" s="1">
        <v>10428.15</v>
      </c>
      <c r="C654" s="1">
        <v>10428.15</v>
      </c>
      <c r="D654" s="1">
        <v>10355.6</v>
      </c>
      <c r="E654" s="1">
        <v>10417.15</v>
      </c>
      <c r="F654" s="1">
        <v>258077363</v>
      </c>
      <c r="G654" s="1">
        <v>11790.58</v>
      </c>
      <c r="H654" s="1" t="str">
        <f>TEXT(NiftyData[[#This Row],[Date]], "yyyy")</f>
        <v>2018</v>
      </c>
      <c r="I654" s="1" t="str">
        <f>TEXT(NiftyData[[#This Row],[Date]], "mmm")</f>
        <v>Apr</v>
      </c>
      <c r="J654" s="1" t="str">
        <f>TEXT(NiftyData[[#This Row],[Date]], "ddd")</f>
        <v>Wed</v>
      </c>
      <c r="K654" s="1" t="str">
        <f>TEXT(NiftyData[[#This Row],[Date]], "mmm-yyyy")</f>
        <v>Apr-2018</v>
      </c>
      <c r="L654" s="1" t="str">
        <f>IF(NiftyData[[#This Row],[Day]]="Thu", "Expiry", "")</f>
        <v/>
      </c>
      <c r="M654" s="1">
        <f>NiftyData[[#This Row],[Close]]-NiftyData[[#This Row],[Open]]</f>
        <v>-11</v>
      </c>
      <c r="N654" s="4">
        <f>NiftyData[[#This Row],[Intraday Change]]/NiftyData[[#This Row],[Open]]</f>
        <v>-1.0548371475285645E-3</v>
      </c>
      <c r="O654" s="4">
        <f>_xlfn.CEILING.MATH(ABS(NiftyData[[#This Row],[Intraday Change %]]), 0.01)</f>
        <v>0.01</v>
      </c>
      <c r="P654" s="6">
        <f>NiftyData[[#This Row],[Close]]-E655</f>
        <v>14.899999999999636</v>
      </c>
      <c r="Q654" s="4">
        <f>NiftyData[[#This Row],[DayChange]]/E655</f>
        <v>1.4323824172654605E-3</v>
      </c>
      <c r="R654" s="7">
        <f>_xlfn.CEILING.MATH(ABS(NiftyData[[#This Row],[DayChange %]]), 0.01)</f>
        <v>0.01</v>
      </c>
    </row>
    <row r="655" spans="1:18" x14ac:dyDescent="0.2">
      <c r="A655" s="2">
        <v>43200</v>
      </c>
      <c r="B655" s="1">
        <v>10412.9</v>
      </c>
      <c r="C655" s="1">
        <v>10424.85</v>
      </c>
      <c r="D655" s="1">
        <v>10381.5</v>
      </c>
      <c r="E655" s="1">
        <v>10402.25</v>
      </c>
      <c r="F655" s="1">
        <v>259523888</v>
      </c>
      <c r="G655" s="1">
        <v>11905.12</v>
      </c>
      <c r="H655" s="1" t="str">
        <f>TEXT(NiftyData[[#This Row],[Date]], "yyyy")</f>
        <v>2018</v>
      </c>
      <c r="I655" s="1" t="str">
        <f>TEXT(NiftyData[[#This Row],[Date]], "mmm")</f>
        <v>Apr</v>
      </c>
      <c r="J655" s="1" t="str">
        <f>TEXT(NiftyData[[#This Row],[Date]], "ddd")</f>
        <v>Tue</v>
      </c>
      <c r="K655" s="1" t="str">
        <f>TEXT(NiftyData[[#This Row],[Date]], "mmm-yyyy")</f>
        <v>Apr-2018</v>
      </c>
      <c r="L655" s="1" t="str">
        <f>IF(NiftyData[[#This Row],[Day]]="Thu", "Expiry", "")</f>
        <v/>
      </c>
      <c r="M655" s="1">
        <f>NiftyData[[#This Row],[Close]]-NiftyData[[#This Row],[Open]]</f>
        <v>-10.649999999999636</v>
      </c>
      <c r="N655" s="4">
        <f>NiftyData[[#This Row],[Intraday Change]]/NiftyData[[#This Row],[Open]]</f>
        <v>-1.0227698335717847E-3</v>
      </c>
      <c r="O655" s="4">
        <f>_xlfn.CEILING.MATH(ABS(NiftyData[[#This Row],[Intraday Change %]]), 0.01)</f>
        <v>0.01</v>
      </c>
      <c r="P655" s="6">
        <f>NiftyData[[#This Row],[Close]]-E656</f>
        <v>22.899999999999636</v>
      </c>
      <c r="Q655" s="4">
        <f>NiftyData[[#This Row],[DayChange]]/E656</f>
        <v>2.2063038629586279E-3</v>
      </c>
      <c r="R655" s="7">
        <f>_xlfn.CEILING.MATH(ABS(NiftyData[[#This Row],[DayChange %]]), 0.01)</f>
        <v>0.01</v>
      </c>
    </row>
    <row r="656" spans="1:18" x14ac:dyDescent="0.2">
      <c r="A656" s="2">
        <v>43199</v>
      </c>
      <c r="B656" s="1">
        <v>10333.700000000001</v>
      </c>
      <c r="C656" s="1">
        <v>10397.700000000001</v>
      </c>
      <c r="D656" s="1">
        <v>10328.5</v>
      </c>
      <c r="E656" s="1">
        <v>10379.35</v>
      </c>
      <c r="F656" s="1">
        <v>228512954</v>
      </c>
      <c r="G656" s="1">
        <v>10714.13</v>
      </c>
      <c r="H656" s="1" t="str">
        <f>TEXT(NiftyData[[#This Row],[Date]], "yyyy")</f>
        <v>2018</v>
      </c>
      <c r="I656" s="1" t="str">
        <f>TEXT(NiftyData[[#This Row],[Date]], "mmm")</f>
        <v>Apr</v>
      </c>
      <c r="J656" s="1" t="str">
        <f>TEXT(NiftyData[[#This Row],[Date]], "ddd")</f>
        <v>Mon</v>
      </c>
      <c r="K656" s="1" t="str">
        <f>TEXT(NiftyData[[#This Row],[Date]], "mmm-yyyy")</f>
        <v>Apr-2018</v>
      </c>
      <c r="L656" s="1" t="str">
        <f>IF(NiftyData[[#This Row],[Day]]="Thu", "Expiry", "")</f>
        <v/>
      </c>
      <c r="M656" s="1">
        <f>NiftyData[[#This Row],[Close]]-NiftyData[[#This Row],[Open]]</f>
        <v>45.649999999999636</v>
      </c>
      <c r="N656" s="4">
        <f>NiftyData[[#This Row],[Intraday Change]]/NiftyData[[#This Row],[Open]]</f>
        <v>4.4175851824612318E-3</v>
      </c>
      <c r="O656" s="4">
        <f>_xlfn.CEILING.MATH(ABS(NiftyData[[#This Row],[Intraday Change %]]), 0.01)</f>
        <v>0.01</v>
      </c>
      <c r="P656" s="6">
        <f>NiftyData[[#This Row],[Close]]-E657</f>
        <v>47.75</v>
      </c>
      <c r="Q656" s="4">
        <f>NiftyData[[#This Row],[DayChange]]/E657</f>
        <v>4.6217430020519569E-3</v>
      </c>
      <c r="R656" s="7">
        <f>_xlfn.CEILING.MATH(ABS(NiftyData[[#This Row],[DayChange %]]), 0.01)</f>
        <v>0.01</v>
      </c>
    </row>
    <row r="657" spans="1:18" x14ac:dyDescent="0.2">
      <c r="A657" s="2">
        <v>43196</v>
      </c>
      <c r="B657" s="1">
        <v>10322.75</v>
      </c>
      <c r="C657" s="1">
        <v>10350.450000000001</v>
      </c>
      <c r="D657" s="1">
        <v>10290.85</v>
      </c>
      <c r="E657" s="1">
        <v>10331.6</v>
      </c>
      <c r="F657" s="1">
        <v>206355691</v>
      </c>
      <c r="G657" s="1">
        <v>10131.74</v>
      </c>
      <c r="H657" s="1" t="str">
        <f>TEXT(NiftyData[[#This Row],[Date]], "yyyy")</f>
        <v>2018</v>
      </c>
      <c r="I657" s="1" t="str">
        <f>TEXT(NiftyData[[#This Row],[Date]], "mmm")</f>
        <v>Apr</v>
      </c>
      <c r="J657" s="1" t="str">
        <f>TEXT(NiftyData[[#This Row],[Date]], "ddd")</f>
        <v>Fri</v>
      </c>
      <c r="K657" s="1" t="str">
        <f>TEXT(NiftyData[[#This Row],[Date]], "mmm-yyyy")</f>
        <v>Apr-2018</v>
      </c>
      <c r="L657" s="1" t="str">
        <f>IF(NiftyData[[#This Row],[Day]]="Thu", "Expiry", "")</f>
        <v/>
      </c>
      <c r="M657" s="1">
        <f>NiftyData[[#This Row],[Close]]-NiftyData[[#This Row],[Open]]</f>
        <v>8.8500000000003638</v>
      </c>
      <c r="N657" s="4">
        <f>NiftyData[[#This Row],[Intraday Change]]/NiftyData[[#This Row],[Open]]</f>
        <v>8.5732968443490002E-4</v>
      </c>
      <c r="O657" s="4">
        <f>_xlfn.CEILING.MATH(ABS(NiftyData[[#This Row],[Intraday Change %]]), 0.01)</f>
        <v>0.01</v>
      </c>
      <c r="P657" s="6">
        <f>NiftyData[[#This Row],[Close]]-E658</f>
        <v>6.4500000000007276</v>
      </c>
      <c r="Q657" s="4">
        <f>NiftyData[[#This Row],[DayChange]]/E658</f>
        <v>6.246882611875593E-4</v>
      </c>
      <c r="R657" s="7">
        <f>_xlfn.CEILING.MATH(ABS(NiftyData[[#This Row],[DayChange %]]), 0.01)</f>
        <v>0.01</v>
      </c>
    </row>
    <row r="658" spans="1:18" x14ac:dyDescent="0.2">
      <c r="A658" s="2">
        <v>43195</v>
      </c>
      <c r="B658" s="1">
        <v>10228.450000000001</v>
      </c>
      <c r="C658" s="1">
        <v>10331.799999999999</v>
      </c>
      <c r="D658" s="1">
        <v>10227.450000000001</v>
      </c>
      <c r="E658" s="1">
        <v>10325.15</v>
      </c>
      <c r="F658" s="1">
        <v>244116235</v>
      </c>
      <c r="G658" s="1">
        <v>11674.92</v>
      </c>
      <c r="H658" s="1" t="str">
        <f>TEXT(NiftyData[[#This Row],[Date]], "yyyy")</f>
        <v>2018</v>
      </c>
      <c r="I658" s="1" t="str">
        <f>TEXT(NiftyData[[#This Row],[Date]], "mmm")</f>
        <v>Apr</v>
      </c>
      <c r="J658" s="1" t="str">
        <f>TEXT(NiftyData[[#This Row],[Date]], "ddd")</f>
        <v>Thu</v>
      </c>
      <c r="K658" s="1" t="str">
        <f>TEXT(NiftyData[[#This Row],[Date]], "mmm-yyyy")</f>
        <v>Apr-2018</v>
      </c>
      <c r="L658" s="1" t="str">
        <f>IF(NiftyData[[#This Row],[Day]]="Thu", "Expiry", "")</f>
        <v>Expiry</v>
      </c>
      <c r="M658" s="1">
        <f>NiftyData[[#This Row],[Close]]-NiftyData[[#This Row],[Open]]</f>
        <v>96.699999999998909</v>
      </c>
      <c r="N658" s="4">
        <f>NiftyData[[#This Row],[Intraday Change]]/NiftyData[[#This Row],[Open]]</f>
        <v>9.4540228480364964E-3</v>
      </c>
      <c r="O658" s="4">
        <f>_xlfn.CEILING.MATH(ABS(NiftyData[[#This Row],[Intraday Change %]]), 0.01)</f>
        <v>0.01</v>
      </c>
      <c r="P658" s="6">
        <f>NiftyData[[#This Row],[Close]]-E659</f>
        <v>196.75</v>
      </c>
      <c r="Q658" s="4">
        <f>NiftyData[[#This Row],[DayChange]]/E659</f>
        <v>1.9425575609178153E-2</v>
      </c>
      <c r="R658" s="7">
        <f>_xlfn.CEILING.MATH(ABS(NiftyData[[#This Row],[DayChange %]]), 0.01)</f>
        <v>0.02</v>
      </c>
    </row>
    <row r="659" spans="1:18" x14ac:dyDescent="0.2">
      <c r="A659" s="2">
        <v>43194</v>
      </c>
      <c r="B659" s="1">
        <v>10274.6</v>
      </c>
      <c r="C659" s="1">
        <v>10279.85</v>
      </c>
      <c r="D659" s="1">
        <v>10111.299999999999</v>
      </c>
      <c r="E659" s="1">
        <v>10128.4</v>
      </c>
      <c r="F659" s="1">
        <v>238182921</v>
      </c>
      <c r="G659" s="1">
        <v>11861.79</v>
      </c>
      <c r="H659" s="1" t="str">
        <f>TEXT(NiftyData[[#This Row],[Date]], "yyyy")</f>
        <v>2018</v>
      </c>
      <c r="I659" s="1" t="str">
        <f>TEXT(NiftyData[[#This Row],[Date]], "mmm")</f>
        <v>Apr</v>
      </c>
      <c r="J659" s="1" t="str">
        <f>TEXT(NiftyData[[#This Row],[Date]], "ddd")</f>
        <v>Wed</v>
      </c>
      <c r="K659" s="1" t="str">
        <f>TEXT(NiftyData[[#This Row],[Date]], "mmm-yyyy")</f>
        <v>Apr-2018</v>
      </c>
      <c r="L659" s="1" t="str">
        <f>IF(NiftyData[[#This Row],[Day]]="Thu", "Expiry", "")</f>
        <v/>
      </c>
      <c r="M659" s="1">
        <f>NiftyData[[#This Row],[Close]]-NiftyData[[#This Row],[Open]]</f>
        <v>-146.20000000000073</v>
      </c>
      <c r="N659" s="4">
        <f>NiftyData[[#This Row],[Intraday Change]]/NiftyData[[#This Row],[Open]]</f>
        <v>-1.4229264399587402E-2</v>
      </c>
      <c r="O659" s="4">
        <f>_xlfn.CEILING.MATH(ABS(NiftyData[[#This Row],[Intraday Change %]]), 0.01)</f>
        <v>0.02</v>
      </c>
      <c r="P659" s="6">
        <f>NiftyData[[#This Row],[Close]]-E660</f>
        <v>-116.60000000000036</v>
      </c>
      <c r="Q659" s="4">
        <f>NiftyData[[#This Row],[DayChange]]/E660</f>
        <v>-1.138116154221575E-2</v>
      </c>
      <c r="R659" s="7">
        <f>_xlfn.CEILING.MATH(ABS(NiftyData[[#This Row],[DayChange %]]), 0.01)</f>
        <v>0.02</v>
      </c>
    </row>
    <row r="660" spans="1:18" x14ac:dyDescent="0.2">
      <c r="A660" s="2">
        <v>43193</v>
      </c>
      <c r="B660" s="1">
        <v>10186.85</v>
      </c>
      <c r="C660" s="1">
        <v>10255.35</v>
      </c>
      <c r="D660" s="1">
        <v>10171.049999999999</v>
      </c>
      <c r="E660" s="1">
        <v>10245</v>
      </c>
      <c r="F660" s="1">
        <v>211652029</v>
      </c>
      <c r="G660" s="1">
        <v>10167.120000000001</v>
      </c>
      <c r="H660" s="1" t="str">
        <f>TEXT(NiftyData[[#This Row],[Date]], "yyyy")</f>
        <v>2018</v>
      </c>
      <c r="I660" s="1" t="str">
        <f>TEXT(NiftyData[[#This Row],[Date]], "mmm")</f>
        <v>Apr</v>
      </c>
      <c r="J660" s="1" t="str">
        <f>TEXT(NiftyData[[#This Row],[Date]], "ddd")</f>
        <v>Tue</v>
      </c>
      <c r="K660" s="1" t="str">
        <f>TEXT(NiftyData[[#This Row],[Date]], "mmm-yyyy")</f>
        <v>Apr-2018</v>
      </c>
      <c r="L660" s="1" t="str">
        <f>IF(NiftyData[[#This Row],[Day]]="Thu", "Expiry", "")</f>
        <v/>
      </c>
      <c r="M660" s="1">
        <f>NiftyData[[#This Row],[Close]]-NiftyData[[#This Row],[Open]]</f>
        <v>58.149999999999636</v>
      </c>
      <c r="N660" s="4">
        <f>NiftyData[[#This Row],[Intraday Change]]/NiftyData[[#This Row],[Open]]</f>
        <v>5.708339673206107E-3</v>
      </c>
      <c r="O660" s="4">
        <f>_xlfn.CEILING.MATH(ABS(NiftyData[[#This Row],[Intraday Change %]]), 0.01)</f>
        <v>0.01</v>
      </c>
      <c r="P660" s="6">
        <f>NiftyData[[#This Row],[Close]]-E661</f>
        <v>33.200000000000728</v>
      </c>
      <c r="Q660" s="4">
        <f>NiftyData[[#This Row],[DayChange]]/E661</f>
        <v>3.2511408370709113E-3</v>
      </c>
      <c r="R660" s="7">
        <f>_xlfn.CEILING.MATH(ABS(NiftyData[[#This Row],[DayChange %]]), 0.01)</f>
        <v>0.01</v>
      </c>
    </row>
    <row r="661" spans="1:18" x14ac:dyDescent="0.2">
      <c r="A661" s="2">
        <v>43192</v>
      </c>
      <c r="B661" s="1">
        <v>10151.65</v>
      </c>
      <c r="C661" s="1">
        <v>10220.1</v>
      </c>
      <c r="D661" s="1">
        <v>10127.75</v>
      </c>
      <c r="E661" s="1">
        <v>10211.799999999999</v>
      </c>
      <c r="F661" s="1">
        <v>223135459</v>
      </c>
      <c r="G661" s="1">
        <v>10968.95</v>
      </c>
      <c r="H661" s="1" t="str">
        <f>TEXT(NiftyData[[#This Row],[Date]], "yyyy")</f>
        <v>2018</v>
      </c>
      <c r="I661" s="1" t="str">
        <f>TEXT(NiftyData[[#This Row],[Date]], "mmm")</f>
        <v>Apr</v>
      </c>
      <c r="J661" s="1" t="str">
        <f>TEXT(NiftyData[[#This Row],[Date]], "ddd")</f>
        <v>Mon</v>
      </c>
      <c r="K661" s="1" t="str">
        <f>TEXT(NiftyData[[#This Row],[Date]], "mmm-yyyy")</f>
        <v>Apr-2018</v>
      </c>
      <c r="L661" s="1" t="str">
        <f>IF(NiftyData[[#This Row],[Day]]="Thu", "Expiry", "")</f>
        <v/>
      </c>
      <c r="M661" s="1">
        <f>NiftyData[[#This Row],[Close]]-NiftyData[[#This Row],[Open]]</f>
        <v>60.149999999999636</v>
      </c>
      <c r="N661" s="4">
        <f>NiftyData[[#This Row],[Intraday Change]]/NiftyData[[#This Row],[Open]]</f>
        <v>5.925145173444675E-3</v>
      </c>
      <c r="O661" s="4">
        <f>_xlfn.CEILING.MATH(ABS(NiftyData[[#This Row],[Intraday Change %]]), 0.01)</f>
        <v>0.01</v>
      </c>
      <c r="P661" s="6">
        <f>NiftyData[[#This Row],[Close]]-E662</f>
        <v>98.099999999998545</v>
      </c>
      <c r="Q661" s="4">
        <f>NiftyData[[#This Row],[DayChange]]/E662</f>
        <v>9.6997142489888503E-3</v>
      </c>
      <c r="R661" s="7">
        <f>_xlfn.CEILING.MATH(ABS(NiftyData[[#This Row],[DayChange %]]), 0.01)</f>
        <v>0.01</v>
      </c>
    </row>
    <row r="662" spans="1:18" x14ac:dyDescent="0.2">
      <c r="A662" s="2">
        <v>43187</v>
      </c>
      <c r="B662" s="1">
        <v>10143.6</v>
      </c>
      <c r="C662" s="1">
        <v>10158.35</v>
      </c>
      <c r="D662" s="1">
        <v>10096.9</v>
      </c>
      <c r="E662" s="1">
        <v>10113.700000000001</v>
      </c>
      <c r="F662" s="1">
        <v>354977198</v>
      </c>
      <c r="G662" s="1">
        <v>18807.48</v>
      </c>
      <c r="H662" s="1" t="str">
        <f>TEXT(NiftyData[[#This Row],[Date]], "yyyy")</f>
        <v>2018</v>
      </c>
      <c r="I662" s="1" t="str">
        <f>TEXT(NiftyData[[#This Row],[Date]], "mmm")</f>
        <v>Mar</v>
      </c>
      <c r="J662" s="1" t="str">
        <f>TEXT(NiftyData[[#This Row],[Date]], "ddd")</f>
        <v>Wed</v>
      </c>
      <c r="K662" s="1" t="str">
        <f>TEXT(NiftyData[[#This Row],[Date]], "mmm-yyyy")</f>
        <v>Mar-2018</v>
      </c>
      <c r="L662" s="1" t="str">
        <f>IF(NiftyData[[#This Row],[Day]]="Thu", "Expiry", "")</f>
        <v/>
      </c>
      <c r="M662" s="1">
        <f>NiftyData[[#This Row],[Close]]-NiftyData[[#This Row],[Open]]</f>
        <v>-29.899999999999636</v>
      </c>
      <c r="N662" s="4">
        <f>NiftyData[[#This Row],[Intraday Change]]/NiftyData[[#This Row],[Open]]</f>
        <v>-2.947671438148156E-3</v>
      </c>
      <c r="O662" s="4">
        <f>_xlfn.CEILING.MATH(ABS(NiftyData[[#This Row],[Intraday Change %]]), 0.01)</f>
        <v>0.01</v>
      </c>
      <c r="P662" s="6">
        <f>NiftyData[[#This Row],[Close]]-E663</f>
        <v>-70.449999999998909</v>
      </c>
      <c r="Q662" s="4">
        <f>NiftyData[[#This Row],[DayChange]]/E663</f>
        <v>-6.9176121718551777E-3</v>
      </c>
      <c r="R662" s="7">
        <f>_xlfn.CEILING.MATH(ABS(NiftyData[[#This Row],[DayChange %]]), 0.01)</f>
        <v>0.01</v>
      </c>
    </row>
    <row r="663" spans="1:18" x14ac:dyDescent="0.2">
      <c r="A663" s="2">
        <v>43186</v>
      </c>
      <c r="B663" s="1">
        <v>10188</v>
      </c>
      <c r="C663" s="1">
        <v>10207.9</v>
      </c>
      <c r="D663" s="1">
        <v>10139.65</v>
      </c>
      <c r="E663" s="1">
        <v>10184.15</v>
      </c>
      <c r="F663" s="1">
        <v>232713976</v>
      </c>
      <c r="G663" s="1">
        <v>11175.79</v>
      </c>
      <c r="H663" s="1" t="str">
        <f>TEXT(NiftyData[[#This Row],[Date]], "yyyy")</f>
        <v>2018</v>
      </c>
      <c r="I663" s="1" t="str">
        <f>TEXT(NiftyData[[#This Row],[Date]], "mmm")</f>
        <v>Mar</v>
      </c>
      <c r="J663" s="1" t="str">
        <f>TEXT(NiftyData[[#This Row],[Date]], "ddd")</f>
        <v>Tue</v>
      </c>
      <c r="K663" s="1" t="str">
        <f>TEXT(NiftyData[[#This Row],[Date]], "mmm-yyyy")</f>
        <v>Mar-2018</v>
      </c>
      <c r="L663" s="1" t="str">
        <f>IF(NiftyData[[#This Row],[Day]]="Thu", "Expiry", "")</f>
        <v/>
      </c>
      <c r="M663" s="1">
        <f>NiftyData[[#This Row],[Close]]-NiftyData[[#This Row],[Open]]</f>
        <v>-3.8500000000003638</v>
      </c>
      <c r="N663" s="4">
        <f>NiftyData[[#This Row],[Intraday Change]]/NiftyData[[#This Row],[Open]]</f>
        <v>-3.778955634079666E-4</v>
      </c>
      <c r="O663" s="4">
        <f>_xlfn.CEILING.MATH(ABS(NiftyData[[#This Row],[Intraday Change %]]), 0.01)</f>
        <v>0.01</v>
      </c>
      <c r="P663" s="6">
        <f>NiftyData[[#This Row],[Close]]-E664</f>
        <v>53.5</v>
      </c>
      <c r="Q663" s="4">
        <f>NiftyData[[#This Row],[DayChange]]/E664</f>
        <v>5.2810036868315459E-3</v>
      </c>
      <c r="R663" s="7">
        <f>_xlfn.CEILING.MATH(ABS(NiftyData[[#This Row],[DayChange %]]), 0.01)</f>
        <v>0.01</v>
      </c>
    </row>
    <row r="664" spans="1:18" x14ac:dyDescent="0.2">
      <c r="A664" s="2">
        <v>43185</v>
      </c>
      <c r="B664" s="1">
        <v>9989.15</v>
      </c>
      <c r="C664" s="1">
        <v>10143.5</v>
      </c>
      <c r="D664" s="1">
        <v>9958.5499999999993</v>
      </c>
      <c r="E664" s="1">
        <v>10130.65</v>
      </c>
      <c r="F664" s="1">
        <v>270665332</v>
      </c>
      <c r="G664" s="1">
        <v>12695.47</v>
      </c>
      <c r="H664" s="1" t="str">
        <f>TEXT(NiftyData[[#This Row],[Date]], "yyyy")</f>
        <v>2018</v>
      </c>
      <c r="I664" s="1" t="str">
        <f>TEXT(NiftyData[[#This Row],[Date]], "mmm")</f>
        <v>Mar</v>
      </c>
      <c r="J664" s="1" t="str">
        <f>TEXT(NiftyData[[#This Row],[Date]], "ddd")</f>
        <v>Mon</v>
      </c>
      <c r="K664" s="1" t="str">
        <f>TEXT(NiftyData[[#This Row],[Date]], "mmm-yyyy")</f>
        <v>Mar-2018</v>
      </c>
      <c r="L664" s="1" t="str">
        <f>IF(NiftyData[[#This Row],[Day]]="Thu", "Expiry", "")</f>
        <v/>
      </c>
      <c r="M664" s="1">
        <f>NiftyData[[#This Row],[Close]]-NiftyData[[#This Row],[Open]]</f>
        <v>141.5</v>
      </c>
      <c r="N664" s="4">
        <f>NiftyData[[#This Row],[Intraday Change]]/NiftyData[[#This Row],[Open]]</f>
        <v>1.4165369425827024E-2</v>
      </c>
      <c r="O664" s="4">
        <f>_xlfn.CEILING.MATH(ABS(NiftyData[[#This Row],[Intraday Change %]]), 0.01)</f>
        <v>0.02</v>
      </c>
      <c r="P664" s="6">
        <f>NiftyData[[#This Row],[Close]]-E665</f>
        <v>132.60000000000036</v>
      </c>
      <c r="Q664" s="4">
        <f>NiftyData[[#This Row],[DayChange]]/E665</f>
        <v>1.3262586204309878E-2</v>
      </c>
      <c r="R664" s="7">
        <f>_xlfn.CEILING.MATH(ABS(NiftyData[[#This Row],[DayChange %]]), 0.01)</f>
        <v>0.02</v>
      </c>
    </row>
    <row r="665" spans="1:18" x14ac:dyDescent="0.2">
      <c r="A665" s="2">
        <v>43182</v>
      </c>
      <c r="B665" s="1">
        <v>9968.7999999999993</v>
      </c>
      <c r="C665" s="1">
        <v>10027.700000000001</v>
      </c>
      <c r="D665" s="1">
        <v>9951.9</v>
      </c>
      <c r="E665" s="1">
        <v>9998.0499999999993</v>
      </c>
      <c r="F665" s="1">
        <v>294515154</v>
      </c>
      <c r="G665" s="1">
        <v>14435.17</v>
      </c>
      <c r="H665" s="1" t="str">
        <f>TEXT(NiftyData[[#This Row],[Date]], "yyyy")</f>
        <v>2018</v>
      </c>
      <c r="I665" s="1" t="str">
        <f>TEXT(NiftyData[[#This Row],[Date]], "mmm")</f>
        <v>Mar</v>
      </c>
      <c r="J665" s="1" t="str">
        <f>TEXT(NiftyData[[#This Row],[Date]], "ddd")</f>
        <v>Fri</v>
      </c>
      <c r="K665" s="1" t="str">
        <f>TEXT(NiftyData[[#This Row],[Date]], "mmm-yyyy")</f>
        <v>Mar-2018</v>
      </c>
      <c r="L665" s="1" t="str">
        <f>IF(NiftyData[[#This Row],[Day]]="Thu", "Expiry", "")</f>
        <v/>
      </c>
      <c r="M665" s="1">
        <f>NiftyData[[#This Row],[Close]]-NiftyData[[#This Row],[Open]]</f>
        <v>29.25</v>
      </c>
      <c r="N665" s="4">
        <f>NiftyData[[#This Row],[Intraday Change]]/NiftyData[[#This Row],[Open]]</f>
        <v>2.9341545622341707E-3</v>
      </c>
      <c r="O665" s="4">
        <f>_xlfn.CEILING.MATH(ABS(NiftyData[[#This Row],[Intraday Change %]]), 0.01)</f>
        <v>0.01</v>
      </c>
      <c r="P665" s="6">
        <f>NiftyData[[#This Row],[Close]]-E666</f>
        <v>-116.70000000000073</v>
      </c>
      <c r="Q665" s="4">
        <f>NiftyData[[#This Row],[DayChange]]/E666</f>
        <v>-1.153760597147737E-2</v>
      </c>
      <c r="R665" s="7">
        <f>_xlfn.CEILING.MATH(ABS(NiftyData[[#This Row],[DayChange %]]), 0.01)</f>
        <v>0.02</v>
      </c>
    </row>
    <row r="666" spans="1:18" x14ac:dyDescent="0.2">
      <c r="A666" s="2">
        <v>43181</v>
      </c>
      <c r="B666" s="1">
        <v>10167.5</v>
      </c>
      <c r="C666" s="1">
        <v>10207.85</v>
      </c>
      <c r="D666" s="1">
        <v>10105.4</v>
      </c>
      <c r="E666" s="1">
        <v>10114.75</v>
      </c>
      <c r="F666" s="1">
        <v>237632983</v>
      </c>
      <c r="G666" s="1">
        <v>11558.88</v>
      </c>
      <c r="H666" s="1" t="str">
        <f>TEXT(NiftyData[[#This Row],[Date]], "yyyy")</f>
        <v>2018</v>
      </c>
      <c r="I666" s="1" t="str">
        <f>TEXT(NiftyData[[#This Row],[Date]], "mmm")</f>
        <v>Mar</v>
      </c>
      <c r="J666" s="1" t="str">
        <f>TEXT(NiftyData[[#This Row],[Date]], "ddd")</f>
        <v>Thu</v>
      </c>
      <c r="K666" s="1" t="str">
        <f>TEXT(NiftyData[[#This Row],[Date]], "mmm-yyyy")</f>
        <v>Mar-2018</v>
      </c>
      <c r="L666" s="1" t="str">
        <f>IF(NiftyData[[#This Row],[Day]]="Thu", "Expiry", "")</f>
        <v>Expiry</v>
      </c>
      <c r="M666" s="1">
        <f>NiftyData[[#This Row],[Close]]-NiftyData[[#This Row],[Open]]</f>
        <v>-52.75</v>
      </c>
      <c r="N666" s="4">
        <f>NiftyData[[#This Row],[Intraday Change]]/NiftyData[[#This Row],[Open]]</f>
        <v>-5.1880993361199902E-3</v>
      </c>
      <c r="O666" s="4">
        <f>_xlfn.CEILING.MATH(ABS(NiftyData[[#This Row],[Intraday Change %]]), 0.01)</f>
        <v>0.01</v>
      </c>
      <c r="P666" s="6">
        <f>NiftyData[[#This Row],[Close]]-E667</f>
        <v>-40.5</v>
      </c>
      <c r="Q666" s="4">
        <f>NiftyData[[#This Row],[DayChange]]/E667</f>
        <v>-3.9880849806750206E-3</v>
      </c>
      <c r="R666" s="7">
        <f>_xlfn.CEILING.MATH(ABS(NiftyData[[#This Row],[DayChange %]]), 0.01)</f>
        <v>0.01</v>
      </c>
    </row>
    <row r="667" spans="1:18" x14ac:dyDescent="0.2">
      <c r="A667" s="2">
        <v>43180</v>
      </c>
      <c r="B667" s="1">
        <v>10181.950000000001</v>
      </c>
      <c r="C667" s="1">
        <v>10227.299999999999</v>
      </c>
      <c r="D667" s="1">
        <v>10132.950000000001</v>
      </c>
      <c r="E667" s="1">
        <v>10155.25</v>
      </c>
      <c r="F667" s="1">
        <v>211060429</v>
      </c>
      <c r="G667" s="1">
        <v>11269.73</v>
      </c>
      <c r="H667" s="1" t="str">
        <f>TEXT(NiftyData[[#This Row],[Date]], "yyyy")</f>
        <v>2018</v>
      </c>
      <c r="I667" s="1" t="str">
        <f>TEXT(NiftyData[[#This Row],[Date]], "mmm")</f>
        <v>Mar</v>
      </c>
      <c r="J667" s="1" t="str">
        <f>TEXT(NiftyData[[#This Row],[Date]], "ddd")</f>
        <v>Wed</v>
      </c>
      <c r="K667" s="1" t="str">
        <f>TEXT(NiftyData[[#This Row],[Date]], "mmm-yyyy")</f>
        <v>Mar-2018</v>
      </c>
      <c r="L667" s="1" t="str">
        <f>IF(NiftyData[[#This Row],[Day]]="Thu", "Expiry", "")</f>
        <v/>
      </c>
      <c r="M667" s="1">
        <f>NiftyData[[#This Row],[Close]]-NiftyData[[#This Row],[Open]]</f>
        <v>-26.700000000000728</v>
      </c>
      <c r="N667" s="4">
        <f>NiftyData[[#This Row],[Intraday Change]]/NiftyData[[#This Row],[Open]]</f>
        <v>-2.6222874793139553E-3</v>
      </c>
      <c r="O667" s="4">
        <f>_xlfn.CEILING.MATH(ABS(NiftyData[[#This Row],[Intraday Change %]]), 0.01)</f>
        <v>0.01</v>
      </c>
      <c r="P667" s="6">
        <f>NiftyData[[#This Row],[Close]]-E668</f>
        <v>30.899999999999636</v>
      </c>
      <c r="Q667" s="4">
        <f>NiftyData[[#This Row],[DayChange]]/E668</f>
        <v>3.0520477857837428E-3</v>
      </c>
      <c r="R667" s="7">
        <f>_xlfn.CEILING.MATH(ABS(NiftyData[[#This Row],[DayChange %]]), 0.01)</f>
        <v>0.01</v>
      </c>
    </row>
    <row r="668" spans="1:18" x14ac:dyDescent="0.2">
      <c r="A668" s="2">
        <v>43179</v>
      </c>
      <c r="B668" s="1">
        <v>10051.549999999999</v>
      </c>
      <c r="C668" s="1">
        <v>10155.65</v>
      </c>
      <c r="D668" s="1">
        <v>10049.1</v>
      </c>
      <c r="E668" s="1">
        <v>10124.35</v>
      </c>
      <c r="F668" s="1">
        <v>209327593</v>
      </c>
      <c r="G668" s="1">
        <v>10947.12</v>
      </c>
      <c r="H668" s="1" t="str">
        <f>TEXT(NiftyData[[#This Row],[Date]], "yyyy")</f>
        <v>2018</v>
      </c>
      <c r="I668" s="1" t="str">
        <f>TEXT(NiftyData[[#This Row],[Date]], "mmm")</f>
        <v>Mar</v>
      </c>
      <c r="J668" s="1" t="str">
        <f>TEXT(NiftyData[[#This Row],[Date]], "ddd")</f>
        <v>Tue</v>
      </c>
      <c r="K668" s="1" t="str">
        <f>TEXT(NiftyData[[#This Row],[Date]], "mmm-yyyy")</f>
        <v>Mar-2018</v>
      </c>
      <c r="L668" s="1" t="str">
        <f>IF(NiftyData[[#This Row],[Day]]="Thu", "Expiry", "")</f>
        <v/>
      </c>
      <c r="M668" s="1">
        <f>NiftyData[[#This Row],[Close]]-NiftyData[[#This Row],[Open]]</f>
        <v>72.800000000001091</v>
      </c>
      <c r="N668" s="4">
        <f>NiftyData[[#This Row],[Intraday Change]]/NiftyData[[#This Row],[Open]]</f>
        <v>7.2426640667360848E-3</v>
      </c>
      <c r="O668" s="4">
        <f>_xlfn.CEILING.MATH(ABS(NiftyData[[#This Row],[Intraday Change %]]), 0.01)</f>
        <v>0.01</v>
      </c>
      <c r="P668" s="6">
        <f>NiftyData[[#This Row],[Close]]-E669</f>
        <v>30.100000000000364</v>
      </c>
      <c r="Q668" s="4">
        <f>NiftyData[[#This Row],[DayChange]]/E669</f>
        <v>2.9818956336528581E-3</v>
      </c>
      <c r="R668" s="7">
        <f>_xlfn.CEILING.MATH(ABS(NiftyData[[#This Row],[DayChange %]]), 0.01)</f>
        <v>0.01</v>
      </c>
    </row>
    <row r="669" spans="1:18" x14ac:dyDescent="0.2">
      <c r="A669" s="2">
        <v>43178</v>
      </c>
      <c r="B669" s="1">
        <v>10215.35</v>
      </c>
      <c r="C669" s="1">
        <v>10224.549999999999</v>
      </c>
      <c r="D669" s="1">
        <v>10075.299999999999</v>
      </c>
      <c r="E669" s="1">
        <v>10094.25</v>
      </c>
      <c r="F669" s="1">
        <v>216670033</v>
      </c>
      <c r="G669" s="1">
        <v>11111.43</v>
      </c>
      <c r="H669" s="1" t="str">
        <f>TEXT(NiftyData[[#This Row],[Date]], "yyyy")</f>
        <v>2018</v>
      </c>
      <c r="I669" s="1" t="str">
        <f>TEXT(NiftyData[[#This Row],[Date]], "mmm")</f>
        <v>Mar</v>
      </c>
      <c r="J669" s="1" t="str">
        <f>TEXT(NiftyData[[#This Row],[Date]], "ddd")</f>
        <v>Mon</v>
      </c>
      <c r="K669" s="1" t="str">
        <f>TEXT(NiftyData[[#This Row],[Date]], "mmm-yyyy")</f>
        <v>Mar-2018</v>
      </c>
      <c r="L669" s="1" t="str">
        <f>IF(NiftyData[[#This Row],[Day]]="Thu", "Expiry", "")</f>
        <v/>
      </c>
      <c r="M669" s="1">
        <f>NiftyData[[#This Row],[Close]]-NiftyData[[#This Row],[Open]]</f>
        <v>-121.10000000000036</v>
      </c>
      <c r="N669" s="4">
        <f>NiftyData[[#This Row],[Intraday Change]]/NiftyData[[#This Row],[Open]]</f>
        <v>-1.1854708845022478E-2</v>
      </c>
      <c r="O669" s="4">
        <f>_xlfn.CEILING.MATH(ABS(NiftyData[[#This Row],[Intraday Change %]]), 0.01)</f>
        <v>0.02</v>
      </c>
      <c r="P669" s="6">
        <f>NiftyData[[#This Row],[Close]]-E670</f>
        <v>-100.89999999999964</v>
      </c>
      <c r="Q669" s="4">
        <f>NiftyData[[#This Row],[DayChange]]/E670</f>
        <v>-9.8968627239422319E-3</v>
      </c>
      <c r="R669" s="7">
        <f>_xlfn.CEILING.MATH(ABS(NiftyData[[#This Row],[DayChange %]]), 0.01)</f>
        <v>0.01</v>
      </c>
    </row>
    <row r="670" spans="1:18" x14ac:dyDescent="0.2">
      <c r="A670" s="2">
        <v>43175</v>
      </c>
      <c r="B670" s="1">
        <v>10345.15</v>
      </c>
      <c r="C670" s="1">
        <v>10346.299999999999</v>
      </c>
      <c r="D670" s="1">
        <v>10180.25</v>
      </c>
      <c r="E670" s="1">
        <v>10195.15</v>
      </c>
      <c r="F670" s="1">
        <v>338702439</v>
      </c>
      <c r="G670" s="1">
        <v>18811.97</v>
      </c>
      <c r="H670" s="1" t="str">
        <f>TEXT(NiftyData[[#This Row],[Date]], "yyyy")</f>
        <v>2018</v>
      </c>
      <c r="I670" s="1" t="str">
        <f>TEXT(NiftyData[[#This Row],[Date]], "mmm")</f>
        <v>Mar</v>
      </c>
      <c r="J670" s="1" t="str">
        <f>TEXT(NiftyData[[#This Row],[Date]], "ddd")</f>
        <v>Fri</v>
      </c>
      <c r="K670" s="1" t="str">
        <f>TEXT(NiftyData[[#This Row],[Date]], "mmm-yyyy")</f>
        <v>Mar-2018</v>
      </c>
      <c r="L670" s="1" t="str">
        <f>IF(NiftyData[[#This Row],[Day]]="Thu", "Expiry", "")</f>
        <v/>
      </c>
      <c r="M670" s="1">
        <f>NiftyData[[#This Row],[Close]]-NiftyData[[#This Row],[Open]]</f>
        <v>-150</v>
      </c>
      <c r="N670" s="4">
        <f>NiftyData[[#This Row],[Intraday Change]]/NiftyData[[#This Row],[Open]]</f>
        <v>-1.4499548097417631E-2</v>
      </c>
      <c r="O670" s="4">
        <f>_xlfn.CEILING.MATH(ABS(NiftyData[[#This Row],[Intraday Change %]]), 0.01)</f>
        <v>0.02</v>
      </c>
      <c r="P670" s="6">
        <f>NiftyData[[#This Row],[Close]]-E671</f>
        <v>-165</v>
      </c>
      <c r="Q670" s="4">
        <f>NiftyData[[#This Row],[DayChange]]/E671</f>
        <v>-1.5926410331896741E-2</v>
      </c>
      <c r="R670" s="7">
        <f>_xlfn.CEILING.MATH(ABS(NiftyData[[#This Row],[DayChange %]]), 0.01)</f>
        <v>0.02</v>
      </c>
    </row>
    <row r="671" spans="1:18" x14ac:dyDescent="0.2">
      <c r="A671" s="2">
        <v>43174</v>
      </c>
      <c r="B671" s="1">
        <v>10405.450000000001</v>
      </c>
      <c r="C671" s="1">
        <v>10420</v>
      </c>
      <c r="D671" s="1">
        <v>10346.200000000001</v>
      </c>
      <c r="E671" s="1">
        <v>10360.15</v>
      </c>
      <c r="F671" s="1">
        <v>179308593</v>
      </c>
      <c r="G671" s="1">
        <v>8588.01</v>
      </c>
      <c r="H671" s="1" t="str">
        <f>TEXT(NiftyData[[#This Row],[Date]], "yyyy")</f>
        <v>2018</v>
      </c>
      <c r="I671" s="1" t="str">
        <f>TEXT(NiftyData[[#This Row],[Date]], "mmm")</f>
        <v>Mar</v>
      </c>
      <c r="J671" s="1" t="str">
        <f>TEXT(NiftyData[[#This Row],[Date]], "ddd")</f>
        <v>Thu</v>
      </c>
      <c r="K671" s="1" t="str">
        <f>TEXT(NiftyData[[#This Row],[Date]], "mmm-yyyy")</f>
        <v>Mar-2018</v>
      </c>
      <c r="L671" s="1" t="str">
        <f>IF(NiftyData[[#This Row],[Day]]="Thu", "Expiry", "")</f>
        <v>Expiry</v>
      </c>
      <c r="M671" s="1">
        <f>NiftyData[[#This Row],[Close]]-NiftyData[[#This Row],[Open]]</f>
        <v>-45.300000000001091</v>
      </c>
      <c r="N671" s="4">
        <f>NiftyData[[#This Row],[Intraday Change]]/NiftyData[[#This Row],[Open]]</f>
        <v>-4.3534878357015883E-3</v>
      </c>
      <c r="O671" s="4">
        <f>_xlfn.CEILING.MATH(ABS(NiftyData[[#This Row],[Intraday Change %]]), 0.01)</f>
        <v>0.01</v>
      </c>
      <c r="P671" s="6">
        <f>NiftyData[[#This Row],[Close]]-E672</f>
        <v>-50.75</v>
      </c>
      <c r="Q671" s="4">
        <f>NiftyData[[#This Row],[DayChange]]/E672</f>
        <v>-4.8746986331633197E-3</v>
      </c>
      <c r="R671" s="7">
        <f>_xlfn.CEILING.MATH(ABS(NiftyData[[#This Row],[DayChange %]]), 0.01)</f>
        <v>0.01</v>
      </c>
    </row>
    <row r="672" spans="1:18" x14ac:dyDescent="0.2">
      <c r="A672" s="2">
        <v>43173</v>
      </c>
      <c r="B672" s="1">
        <v>10393.049999999999</v>
      </c>
      <c r="C672" s="1">
        <v>10420.35</v>
      </c>
      <c r="D672" s="1">
        <v>10336.299999999999</v>
      </c>
      <c r="E672" s="1">
        <v>10410.9</v>
      </c>
      <c r="F672" s="1">
        <v>186991169</v>
      </c>
      <c r="G672" s="1">
        <v>9564.68</v>
      </c>
      <c r="H672" s="1" t="str">
        <f>TEXT(NiftyData[[#This Row],[Date]], "yyyy")</f>
        <v>2018</v>
      </c>
      <c r="I672" s="1" t="str">
        <f>TEXT(NiftyData[[#This Row],[Date]], "mmm")</f>
        <v>Mar</v>
      </c>
      <c r="J672" s="1" t="str">
        <f>TEXT(NiftyData[[#This Row],[Date]], "ddd")</f>
        <v>Wed</v>
      </c>
      <c r="K672" s="1" t="str">
        <f>TEXT(NiftyData[[#This Row],[Date]], "mmm-yyyy")</f>
        <v>Mar-2018</v>
      </c>
      <c r="L672" s="1" t="str">
        <f>IF(NiftyData[[#This Row],[Day]]="Thu", "Expiry", "")</f>
        <v/>
      </c>
      <c r="M672" s="1">
        <f>NiftyData[[#This Row],[Close]]-NiftyData[[#This Row],[Open]]</f>
        <v>17.850000000000364</v>
      </c>
      <c r="N672" s="4">
        <f>NiftyData[[#This Row],[Intraday Change]]/NiftyData[[#This Row],[Open]]</f>
        <v>1.7174939021750463E-3</v>
      </c>
      <c r="O672" s="4">
        <f>_xlfn.CEILING.MATH(ABS(NiftyData[[#This Row],[Intraday Change %]]), 0.01)</f>
        <v>0.01</v>
      </c>
      <c r="P672" s="6">
        <f>NiftyData[[#This Row],[Close]]-E673</f>
        <v>-15.950000000000728</v>
      </c>
      <c r="Q672" s="4">
        <f>NiftyData[[#This Row],[DayChange]]/E673</f>
        <v>-1.5297045608214108E-3</v>
      </c>
      <c r="R672" s="7">
        <f>_xlfn.CEILING.MATH(ABS(NiftyData[[#This Row],[DayChange %]]), 0.01)</f>
        <v>0.01</v>
      </c>
    </row>
    <row r="673" spans="1:18" x14ac:dyDescent="0.2">
      <c r="A673" s="2">
        <v>43172</v>
      </c>
      <c r="B673" s="1">
        <v>10389.5</v>
      </c>
      <c r="C673" s="1">
        <v>10478.6</v>
      </c>
      <c r="D673" s="1">
        <v>10377.85</v>
      </c>
      <c r="E673" s="1">
        <v>10426.85</v>
      </c>
      <c r="F673" s="1">
        <v>274852794</v>
      </c>
      <c r="G673" s="1">
        <v>23965.25</v>
      </c>
      <c r="H673" s="1" t="str">
        <f>TEXT(NiftyData[[#This Row],[Date]], "yyyy")</f>
        <v>2018</v>
      </c>
      <c r="I673" s="1" t="str">
        <f>TEXT(NiftyData[[#This Row],[Date]], "mmm")</f>
        <v>Mar</v>
      </c>
      <c r="J673" s="1" t="str">
        <f>TEXT(NiftyData[[#This Row],[Date]], "ddd")</f>
        <v>Tue</v>
      </c>
      <c r="K673" s="1" t="str">
        <f>TEXT(NiftyData[[#This Row],[Date]], "mmm-yyyy")</f>
        <v>Mar-2018</v>
      </c>
      <c r="L673" s="1" t="str">
        <f>IF(NiftyData[[#This Row],[Day]]="Thu", "Expiry", "")</f>
        <v/>
      </c>
      <c r="M673" s="1">
        <f>NiftyData[[#This Row],[Close]]-NiftyData[[#This Row],[Open]]</f>
        <v>37.350000000000364</v>
      </c>
      <c r="N673" s="4">
        <f>NiftyData[[#This Row],[Intraday Change]]/NiftyData[[#This Row],[Open]]</f>
        <v>3.5949756966168114E-3</v>
      </c>
      <c r="O673" s="4">
        <f>_xlfn.CEILING.MATH(ABS(NiftyData[[#This Row],[Intraday Change %]]), 0.01)</f>
        <v>0.01</v>
      </c>
      <c r="P673" s="6">
        <f>NiftyData[[#This Row],[Close]]-E674</f>
        <v>5.4500000000007276</v>
      </c>
      <c r="Q673" s="4">
        <f>NiftyData[[#This Row],[DayChange]]/E674</f>
        <v>5.2296236590100445E-4</v>
      </c>
      <c r="R673" s="7">
        <f>_xlfn.CEILING.MATH(ABS(NiftyData[[#This Row],[DayChange %]]), 0.01)</f>
        <v>0.01</v>
      </c>
    </row>
    <row r="674" spans="1:18" x14ac:dyDescent="0.2">
      <c r="A674" s="2">
        <v>43171</v>
      </c>
      <c r="B674" s="1">
        <v>10301.6</v>
      </c>
      <c r="C674" s="1">
        <v>10433.65</v>
      </c>
      <c r="D674" s="1">
        <v>10295.450000000001</v>
      </c>
      <c r="E674" s="1">
        <v>10421.4</v>
      </c>
      <c r="F674" s="1">
        <v>223135459</v>
      </c>
      <c r="G674" s="1">
        <v>10968.95</v>
      </c>
      <c r="H674" s="1" t="str">
        <f>TEXT(NiftyData[[#This Row],[Date]], "yyyy")</f>
        <v>2018</v>
      </c>
      <c r="I674" s="1" t="str">
        <f>TEXT(NiftyData[[#This Row],[Date]], "mmm")</f>
        <v>Mar</v>
      </c>
      <c r="J674" s="1" t="str">
        <f>TEXT(NiftyData[[#This Row],[Date]], "ddd")</f>
        <v>Mon</v>
      </c>
      <c r="K674" s="1" t="str">
        <f>TEXT(NiftyData[[#This Row],[Date]], "mmm-yyyy")</f>
        <v>Mar-2018</v>
      </c>
      <c r="L674" s="1" t="str">
        <f>IF(NiftyData[[#This Row],[Day]]="Thu", "Expiry", "")</f>
        <v/>
      </c>
      <c r="M674" s="1">
        <f>NiftyData[[#This Row],[Close]]-NiftyData[[#This Row],[Open]]</f>
        <v>119.79999999999927</v>
      </c>
      <c r="N674" s="4">
        <f>NiftyData[[#This Row],[Intraday Change]]/NiftyData[[#This Row],[Open]]</f>
        <v>1.1629261473945723E-2</v>
      </c>
      <c r="O674" s="4">
        <f>_xlfn.CEILING.MATH(ABS(NiftyData[[#This Row],[Intraday Change %]]), 0.01)</f>
        <v>0.02</v>
      </c>
      <c r="P674" s="6">
        <f>NiftyData[[#This Row],[Close]]-E675</f>
        <v>194.54999999999927</v>
      </c>
      <c r="Q674" s="4">
        <f>NiftyData[[#This Row],[DayChange]]/E675</f>
        <v>1.9023452969389329E-2</v>
      </c>
      <c r="R674" s="7">
        <f>_xlfn.CEILING.MATH(ABS(NiftyData[[#This Row],[DayChange %]]), 0.01)</f>
        <v>0.02</v>
      </c>
    </row>
    <row r="675" spans="1:18" x14ac:dyDescent="0.2">
      <c r="A675" s="2">
        <v>43168</v>
      </c>
      <c r="B675" s="1">
        <v>10271.299999999999</v>
      </c>
      <c r="C675" s="1">
        <v>10296.700000000001</v>
      </c>
      <c r="D675" s="1">
        <v>10211.9</v>
      </c>
      <c r="E675" s="1">
        <v>10226.85</v>
      </c>
      <c r="F675" s="1">
        <v>192333334</v>
      </c>
      <c r="G675" s="1">
        <v>9874.81</v>
      </c>
      <c r="H675" s="1" t="str">
        <f>TEXT(NiftyData[[#This Row],[Date]], "yyyy")</f>
        <v>2018</v>
      </c>
      <c r="I675" s="1" t="str">
        <f>TEXT(NiftyData[[#This Row],[Date]], "mmm")</f>
        <v>Mar</v>
      </c>
      <c r="J675" s="1" t="str">
        <f>TEXT(NiftyData[[#This Row],[Date]], "ddd")</f>
        <v>Fri</v>
      </c>
      <c r="K675" s="1" t="str">
        <f>TEXT(NiftyData[[#This Row],[Date]], "mmm-yyyy")</f>
        <v>Mar-2018</v>
      </c>
      <c r="L675" s="1" t="str">
        <f>IF(NiftyData[[#This Row],[Day]]="Thu", "Expiry", "")</f>
        <v/>
      </c>
      <c r="M675" s="1">
        <f>NiftyData[[#This Row],[Close]]-NiftyData[[#This Row],[Open]]</f>
        <v>-44.449999999998909</v>
      </c>
      <c r="N675" s="4">
        <f>NiftyData[[#This Row],[Intraday Change]]/NiftyData[[#This Row],[Open]]</f>
        <v>-4.3275924177074874E-3</v>
      </c>
      <c r="O675" s="4">
        <f>_xlfn.CEILING.MATH(ABS(NiftyData[[#This Row],[Intraday Change %]]), 0.01)</f>
        <v>0.01</v>
      </c>
      <c r="P675" s="6">
        <f>NiftyData[[#This Row],[Close]]-E676</f>
        <v>-15.799999999999272</v>
      </c>
      <c r="Q675" s="4">
        <f>NiftyData[[#This Row],[DayChange]]/E676</f>
        <v>-1.5425695498722765E-3</v>
      </c>
      <c r="R675" s="7">
        <f>_xlfn.CEILING.MATH(ABS(NiftyData[[#This Row],[DayChange %]]), 0.01)</f>
        <v>0.01</v>
      </c>
    </row>
    <row r="676" spans="1:18" x14ac:dyDescent="0.2">
      <c r="A676" s="2">
        <v>43167</v>
      </c>
      <c r="B676" s="1">
        <v>10216.25</v>
      </c>
      <c r="C676" s="1">
        <v>10270.35</v>
      </c>
      <c r="D676" s="1">
        <v>10146.4</v>
      </c>
      <c r="E676" s="1">
        <v>10242.65</v>
      </c>
      <c r="F676" s="1">
        <v>233377712</v>
      </c>
      <c r="G676" s="1">
        <v>11479.51</v>
      </c>
      <c r="H676" s="1" t="str">
        <f>TEXT(NiftyData[[#This Row],[Date]], "yyyy")</f>
        <v>2018</v>
      </c>
      <c r="I676" s="1" t="str">
        <f>TEXT(NiftyData[[#This Row],[Date]], "mmm")</f>
        <v>Mar</v>
      </c>
      <c r="J676" s="1" t="str">
        <f>TEXT(NiftyData[[#This Row],[Date]], "ddd")</f>
        <v>Thu</v>
      </c>
      <c r="K676" s="1" t="str">
        <f>TEXT(NiftyData[[#This Row],[Date]], "mmm-yyyy")</f>
        <v>Mar-2018</v>
      </c>
      <c r="L676" s="1" t="str">
        <f>IF(NiftyData[[#This Row],[Day]]="Thu", "Expiry", "")</f>
        <v>Expiry</v>
      </c>
      <c r="M676" s="1">
        <f>NiftyData[[#This Row],[Close]]-NiftyData[[#This Row],[Open]]</f>
        <v>26.399999999999636</v>
      </c>
      <c r="N676" s="4">
        <f>NiftyData[[#This Row],[Intraday Change]]/NiftyData[[#This Row],[Open]]</f>
        <v>2.5841184387617412E-3</v>
      </c>
      <c r="O676" s="4">
        <f>_xlfn.CEILING.MATH(ABS(NiftyData[[#This Row],[Intraday Change %]]), 0.01)</f>
        <v>0.01</v>
      </c>
      <c r="P676" s="6">
        <f>NiftyData[[#This Row],[Close]]-E677</f>
        <v>88.449999999998909</v>
      </c>
      <c r="Q676" s="4">
        <f>NiftyData[[#This Row],[DayChange]]/E677</f>
        <v>8.7106812944396303E-3</v>
      </c>
      <c r="R676" s="7">
        <f>_xlfn.CEILING.MATH(ABS(NiftyData[[#This Row],[DayChange %]]), 0.01)</f>
        <v>0.01</v>
      </c>
    </row>
    <row r="677" spans="1:18" x14ac:dyDescent="0.2">
      <c r="A677" s="2">
        <v>43166</v>
      </c>
      <c r="B677" s="1">
        <v>10232.950000000001</v>
      </c>
      <c r="C677" s="1">
        <v>10243.35</v>
      </c>
      <c r="D677" s="1">
        <v>10141.549999999999</v>
      </c>
      <c r="E677" s="1">
        <v>10154.200000000001</v>
      </c>
      <c r="F677" s="1">
        <v>257200599</v>
      </c>
      <c r="G677" s="1">
        <v>12128.88</v>
      </c>
      <c r="H677" s="1" t="str">
        <f>TEXT(NiftyData[[#This Row],[Date]], "yyyy")</f>
        <v>2018</v>
      </c>
      <c r="I677" s="1" t="str">
        <f>TEXT(NiftyData[[#This Row],[Date]], "mmm")</f>
        <v>Mar</v>
      </c>
      <c r="J677" s="1" t="str">
        <f>TEXT(NiftyData[[#This Row],[Date]], "ddd")</f>
        <v>Wed</v>
      </c>
      <c r="K677" s="1" t="str">
        <f>TEXT(NiftyData[[#This Row],[Date]], "mmm-yyyy")</f>
        <v>Mar-2018</v>
      </c>
      <c r="L677" s="1" t="str">
        <f>IF(NiftyData[[#This Row],[Day]]="Thu", "Expiry", "")</f>
        <v/>
      </c>
      <c r="M677" s="1">
        <f>NiftyData[[#This Row],[Close]]-NiftyData[[#This Row],[Open]]</f>
        <v>-78.75</v>
      </c>
      <c r="N677" s="4">
        <f>NiftyData[[#This Row],[Intraday Change]]/NiftyData[[#This Row],[Open]]</f>
        <v>-7.6957280158703005E-3</v>
      </c>
      <c r="O677" s="4">
        <f>_xlfn.CEILING.MATH(ABS(NiftyData[[#This Row],[Intraday Change %]]), 0.01)</f>
        <v>0.01</v>
      </c>
      <c r="P677" s="6">
        <f>NiftyData[[#This Row],[Close]]-E678</f>
        <v>-95.049999999999272</v>
      </c>
      <c r="Q677" s="4">
        <f>NiftyData[[#This Row],[DayChange]]/E678</f>
        <v>-9.273849306046713E-3</v>
      </c>
      <c r="R677" s="7">
        <f>_xlfn.CEILING.MATH(ABS(NiftyData[[#This Row],[DayChange %]]), 0.01)</f>
        <v>0.01</v>
      </c>
    </row>
    <row r="678" spans="1:18" x14ac:dyDescent="0.2">
      <c r="A678" s="2">
        <v>43165</v>
      </c>
      <c r="B678" s="1">
        <v>10420.5</v>
      </c>
      <c r="C678" s="1">
        <v>10441.35</v>
      </c>
      <c r="D678" s="1">
        <v>10215.9</v>
      </c>
      <c r="E678" s="1">
        <v>10249.25</v>
      </c>
      <c r="F678" s="1">
        <v>229782297</v>
      </c>
      <c r="G678" s="1">
        <v>12143.95</v>
      </c>
      <c r="H678" s="1" t="str">
        <f>TEXT(NiftyData[[#This Row],[Date]], "yyyy")</f>
        <v>2018</v>
      </c>
      <c r="I678" s="1" t="str">
        <f>TEXT(NiftyData[[#This Row],[Date]], "mmm")</f>
        <v>Mar</v>
      </c>
      <c r="J678" s="1" t="str">
        <f>TEXT(NiftyData[[#This Row],[Date]], "ddd")</f>
        <v>Tue</v>
      </c>
      <c r="K678" s="1" t="str">
        <f>TEXT(NiftyData[[#This Row],[Date]], "mmm-yyyy")</f>
        <v>Mar-2018</v>
      </c>
      <c r="L678" s="1" t="str">
        <f>IF(NiftyData[[#This Row],[Day]]="Thu", "Expiry", "")</f>
        <v/>
      </c>
      <c r="M678" s="1">
        <f>NiftyData[[#This Row],[Close]]-NiftyData[[#This Row],[Open]]</f>
        <v>-171.25</v>
      </c>
      <c r="N678" s="4">
        <f>NiftyData[[#This Row],[Intraday Change]]/NiftyData[[#This Row],[Open]]</f>
        <v>-1.6433952305551558E-2</v>
      </c>
      <c r="O678" s="4">
        <f>_xlfn.CEILING.MATH(ABS(NiftyData[[#This Row],[Intraday Change %]]), 0.01)</f>
        <v>0.02</v>
      </c>
      <c r="P678" s="6">
        <f>NiftyData[[#This Row],[Close]]-E679</f>
        <v>-109.60000000000036</v>
      </c>
      <c r="Q678" s="4">
        <f>NiftyData[[#This Row],[DayChange]]/E679</f>
        <v>-1.0580325036080295E-2</v>
      </c>
      <c r="R678" s="7">
        <f>_xlfn.CEILING.MATH(ABS(NiftyData[[#This Row],[DayChange %]]), 0.01)</f>
        <v>0.02</v>
      </c>
    </row>
    <row r="679" spans="1:18" x14ac:dyDescent="0.2">
      <c r="A679" s="2">
        <v>43164</v>
      </c>
      <c r="B679" s="1">
        <v>10428.299999999999</v>
      </c>
      <c r="C679" s="1">
        <v>10428.700000000001</v>
      </c>
      <c r="D679" s="1">
        <v>10323.9</v>
      </c>
      <c r="E679" s="1">
        <v>10358.85</v>
      </c>
      <c r="F679" s="1">
        <v>199975720</v>
      </c>
      <c r="G679" s="1">
        <v>10673.92</v>
      </c>
      <c r="H679" s="1" t="str">
        <f>TEXT(NiftyData[[#This Row],[Date]], "yyyy")</f>
        <v>2018</v>
      </c>
      <c r="I679" s="1" t="str">
        <f>TEXT(NiftyData[[#This Row],[Date]], "mmm")</f>
        <v>Mar</v>
      </c>
      <c r="J679" s="1" t="str">
        <f>TEXT(NiftyData[[#This Row],[Date]], "ddd")</f>
        <v>Mon</v>
      </c>
      <c r="K679" s="1" t="str">
        <f>TEXT(NiftyData[[#This Row],[Date]], "mmm-yyyy")</f>
        <v>Mar-2018</v>
      </c>
      <c r="L679" s="1" t="str">
        <f>IF(NiftyData[[#This Row],[Day]]="Thu", "Expiry", "")</f>
        <v/>
      </c>
      <c r="M679" s="1">
        <f>NiftyData[[#This Row],[Close]]-NiftyData[[#This Row],[Open]]</f>
        <v>-69.449999999998909</v>
      </c>
      <c r="N679" s="4">
        <f>NiftyData[[#This Row],[Intraday Change]]/NiftyData[[#This Row],[Open]]</f>
        <v>-6.6597623773768412E-3</v>
      </c>
      <c r="O679" s="4">
        <f>_xlfn.CEILING.MATH(ABS(NiftyData[[#This Row],[Intraday Change %]]), 0.01)</f>
        <v>0.01</v>
      </c>
      <c r="P679" s="6">
        <f>NiftyData[[#This Row],[Close]]-E680</f>
        <v>-99.5</v>
      </c>
      <c r="Q679" s="4">
        <f>NiftyData[[#This Row],[DayChange]]/E680</f>
        <v>-9.5139290614676304E-3</v>
      </c>
      <c r="R679" s="7">
        <f>_xlfn.CEILING.MATH(ABS(NiftyData[[#This Row],[DayChange %]]), 0.01)</f>
        <v>0.01</v>
      </c>
    </row>
    <row r="680" spans="1:18" x14ac:dyDescent="0.2">
      <c r="A680" s="2">
        <v>43160</v>
      </c>
      <c r="B680" s="1">
        <v>10479.950000000001</v>
      </c>
      <c r="C680" s="1">
        <v>10525.5</v>
      </c>
      <c r="D680" s="1">
        <v>10447.15</v>
      </c>
      <c r="E680" s="1">
        <v>10458.35</v>
      </c>
      <c r="F680" s="1">
        <v>181378504</v>
      </c>
      <c r="G680" s="1">
        <v>10179.48</v>
      </c>
      <c r="H680" s="1" t="str">
        <f>TEXT(NiftyData[[#This Row],[Date]], "yyyy")</f>
        <v>2018</v>
      </c>
      <c r="I680" s="1" t="str">
        <f>TEXT(NiftyData[[#This Row],[Date]], "mmm")</f>
        <v>Mar</v>
      </c>
      <c r="J680" s="1" t="str">
        <f>TEXT(NiftyData[[#This Row],[Date]], "ddd")</f>
        <v>Thu</v>
      </c>
      <c r="K680" s="1" t="str">
        <f>TEXT(NiftyData[[#This Row],[Date]], "mmm-yyyy")</f>
        <v>Mar-2018</v>
      </c>
      <c r="L680" s="1" t="str">
        <f>IF(NiftyData[[#This Row],[Day]]="Thu", "Expiry", "")</f>
        <v>Expiry</v>
      </c>
      <c r="M680" s="1">
        <f>NiftyData[[#This Row],[Close]]-NiftyData[[#This Row],[Open]]</f>
        <v>-21.600000000000364</v>
      </c>
      <c r="N680" s="4">
        <f>NiftyData[[#This Row],[Intraday Change]]/NiftyData[[#This Row],[Open]]</f>
        <v>-2.0610785356800711E-3</v>
      </c>
      <c r="O680" s="4">
        <f>_xlfn.CEILING.MATH(ABS(NiftyData[[#This Row],[Intraday Change %]]), 0.01)</f>
        <v>0.01</v>
      </c>
      <c r="P680" s="6">
        <f>NiftyData[[#This Row],[Close]]-E681</f>
        <v>-34.5</v>
      </c>
      <c r="Q680" s="4">
        <f>NiftyData[[#This Row],[DayChange]]/E681</f>
        <v>-3.2879532252915078E-3</v>
      </c>
      <c r="R680" s="7">
        <f>_xlfn.CEILING.MATH(ABS(NiftyData[[#This Row],[DayChange %]]), 0.01)</f>
        <v>0.01</v>
      </c>
    </row>
    <row r="681" spans="1:18" x14ac:dyDescent="0.2">
      <c r="A681" s="2">
        <v>43159</v>
      </c>
      <c r="B681" s="1">
        <v>10488.95</v>
      </c>
      <c r="C681" s="1">
        <v>10535.5</v>
      </c>
      <c r="D681" s="1">
        <v>10461.549999999999</v>
      </c>
      <c r="E681" s="1">
        <v>10492.85</v>
      </c>
      <c r="F681" s="1">
        <v>294794221</v>
      </c>
      <c r="G681" s="1">
        <v>16299.11</v>
      </c>
      <c r="H681" s="1" t="str">
        <f>TEXT(NiftyData[[#This Row],[Date]], "yyyy")</f>
        <v>2018</v>
      </c>
      <c r="I681" s="1" t="str">
        <f>TEXT(NiftyData[[#This Row],[Date]], "mmm")</f>
        <v>Feb</v>
      </c>
      <c r="J681" s="1" t="str">
        <f>TEXT(NiftyData[[#This Row],[Date]], "ddd")</f>
        <v>Wed</v>
      </c>
      <c r="K681" s="1" t="str">
        <f>TEXT(NiftyData[[#This Row],[Date]], "mmm-yyyy")</f>
        <v>Feb-2018</v>
      </c>
      <c r="L681" s="1" t="str">
        <f>IF(NiftyData[[#This Row],[Day]]="Thu", "Expiry", "")</f>
        <v/>
      </c>
      <c r="M681" s="1">
        <f>NiftyData[[#This Row],[Close]]-NiftyData[[#This Row],[Open]]</f>
        <v>3.8999999999996362</v>
      </c>
      <c r="N681" s="4">
        <f>NiftyData[[#This Row],[Intraday Change]]/NiftyData[[#This Row],[Open]]</f>
        <v>3.7181986757488938E-4</v>
      </c>
      <c r="O681" s="4">
        <f>_xlfn.CEILING.MATH(ABS(NiftyData[[#This Row],[Intraday Change %]]), 0.01)</f>
        <v>0.01</v>
      </c>
      <c r="P681" s="6">
        <f>NiftyData[[#This Row],[Close]]-E682</f>
        <v>-61.449999999998909</v>
      </c>
      <c r="Q681" s="4">
        <f>NiftyData[[#This Row],[DayChange]]/E682</f>
        <v>-5.8222714912404341E-3</v>
      </c>
      <c r="R681" s="7">
        <f>_xlfn.CEILING.MATH(ABS(NiftyData[[#This Row],[DayChange %]]), 0.01)</f>
        <v>0.01</v>
      </c>
    </row>
    <row r="682" spans="1:18" x14ac:dyDescent="0.2">
      <c r="A682" s="2">
        <v>43158</v>
      </c>
      <c r="B682" s="1">
        <v>10615.2</v>
      </c>
      <c r="C682" s="1">
        <v>10631.65</v>
      </c>
      <c r="D682" s="1">
        <v>10537.25</v>
      </c>
      <c r="E682" s="1">
        <v>10554.3</v>
      </c>
      <c r="F682" s="1">
        <v>193250158</v>
      </c>
      <c r="G682" s="1">
        <v>10276.42</v>
      </c>
      <c r="H682" s="1" t="str">
        <f>TEXT(NiftyData[[#This Row],[Date]], "yyyy")</f>
        <v>2018</v>
      </c>
      <c r="I682" s="1" t="str">
        <f>TEXT(NiftyData[[#This Row],[Date]], "mmm")</f>
        <v>Feb</v>
      </c>
      <c r="J682" s="1" t="str">
        <f>TEXT(NiftyData[[#This Row],[Date]], "ddd")</f>
        <v>Tue</v>
      </c>
      <c r="K682" s="1" t="str">
        <f>TEXT(NiftyData[[#This Row],[Date]], "mmm-yyyy")</f>
        <v>Feb-2018</v>
      </c>
      <c r="L682" s="1" t="str">
        <f>IF(NiftyData[[#This Row],[Day]]="Thu", "Expiry", "")</f>
        <v/>
      </c>
      <c r="M682" s="1">
        <f>NiftyData[[#This Row],[Close]]-NiftyData[[#This Row],[Open]]</f>
        <v>-60.900000000001455</v>
      </c>
      <c r="N682" s="4">
        <f>NiftyData[[#This Row],[Intraday Change]]/NiftyData[[#This Row],[Open]]</f>
        <v>-5.7370562966313826E-3</v>
      </c>
      <c r="O682" s="4">
        <f>_xlfn.CEILING.MATH(ABS(NiftyData[[#This Row],[Intraday Change %]]), 0.01)</f>
        <v>0.01</v>
      </c>
      <c r="P682" s="6">
        <f>NiftyData[[#This Row],[Close]]-E683</f>
        <v>-28.300000000001091</v>
      </c>
      <c r="Q682" s="4">
        <f>NiftyData[[#This Row],[DayChange]]/E683</f>
        <v>-2.674201047001785E-3</v>
      </c>
      <c r="R682" s="7">
        <f>_xlfn.CEILING.MATH(ABS(NiftyData[[#This Row],[DayChange %]]), 0.01)</f>
        <v>0.01</v>
      </c>
    </row>
    <row r="683" spans="1:18" x14ac:dyDescent="0.2">
      <c r="A683" s="2">
        <v>43157</v>
      </c>
      <c r="B683" s="1">
        <v>10526.55</v>
      </c>
      <c r="C683" s="1">
        <v>10592.95</v>
      </c>
      <c r="D683" s="1">
        <v>10520.2</v>
      </c>
      <c r="E683" s="1">
        <v>10582.6</v>
      </c>
      <c r="F683" s="1">
        <v>177238616</v>
      </c>
      <c r="G683" s="1">
        <v>10274.89</v>
      </c>
      <c r="H683" s="1" t="str">
        <f>TEXT(NiftyData[[#This Row],[Date]], "yyyy")</f>
        <v>2018</v>
      </c>
      <c r="I683" s="1" t="str">
        <f>TEXT(NiftyData[[#This Row],[Date]], "mmm")</f>
        <v>Feb</v>
      </c>
      <c r="J683" s="1" t="str">
        <f>TEXT(NiftyData[[#This Row],[Date]], "ddd")</f>
        <v>Mon</v>
      </c>
      <c r="K683" s="1" t="str">
        <f>TEXT(NiftyData[[#This Row],[Date]], "mmm-yyyy")</f>
        <v>Feb-2018</v>
      </c>
      <c r="L683" s="1" t="str">
        <f>IF(NiftyData[[#This Row],[Day]]="Thu", "Expiry", "")</f>
        <v/>
      </c>
      <c r="M683" s="1">
        <f>NiftyData[[#This Row],[Close]]-NiftyData[[#This Row],[Open]]</f>
        <v>56.050000000001091</v>
      </c>
      <c r="N683" s="4">
        <f>NiftyData[[#This Row],[Intraday Change]]/NiftyData[[#This Row],[Open]]</f>
        <v>5.3246315269486295E-3</v>
      </c>
      <c r="O683" s="4">
        <f>_xlfn.CEILING.MATH(ABS(NiftyData[[#This Row],[Intraday Change %]]), 0.01)</f>
        <v>0.01</v>
      </c>
      <c r="P683" s="6">
        <f>NiftyData[[#This Row],[Close]]-E684</f>
        <v>91.550000000001091</v>
      </c>
      <c r="Q683" s="4">
        <f>NiftyData[[#This Row],[DayChange]]/E684</f>
        <v>8.7264859094181319E-3</v>
      </c>
      <c r="R683" s="7">
        <f>_xlfn.CEILING.MATH(ABS(NiftyData[[#This Row],[DayChange %]]), 0.01)</f>
        <v>0.01</v>
      </c>
    </row>
    <row r="684" spans="1:18" x14ac:dyDescent="0.2">
      <c r="A684" s="2">
        <v>43154</v>
      </c>
      <c r="B684" s="1">
        <v>10408.1</v>
      </c>
      <c r="C684" s="1">
        <v>10499.1</v>
      </c>
      <c r="D684" s="1">
        <v>10396.65</v>
      </c>
      <c r="E684" s="1">
        <v>10491.05</v>
      </c>
      <c r="F684" s="1">
        <v>217134363</v>
      </c>
      <c r="G684" s="1">
        <v>12704.32</v>
      </c>
      <c r="H684" s="1" t="str">
        <f>TEXT(NiftyData[[#This Row],[Date]], "yyyy")</f>
        <v>2018</v>
      </c>
      <c r="I684" s="1" t="str">
        <f>TEXT(NiftyData[[#This Row],[Date]], "mmm")</f>
        <v>Feb</v>
      </c>
      <c r="J684" s="1" t="str">
        <f>TEXT(NiftyData[[#This Row],[Date]], "ddd")</f>
        <v>Fri</v>
      </c>
      <c r="K684" s="1" t="str">
        <f>TEXT(NiftyData[[#This Row],[Date]], "mmm-yyyy")</f>
        <v>Feb-2018</v>
      </c>
      <c r="L684" s="1" t="str">
        <f>IF(NiftyData[[#This Row],[Day]]="Thu", "Expiry", "")</f>
        <v/>
      </c>
      <c r="M684" s="1">
        <f>NiftyData[[#This Row],[Close]]-NiftyData[[#This Row],[Open]]</f>
        <v>82.949999999998909</v>
      </c>
      <c r="N684" s="4">
        <f>NiftyData[[#This Row],[Intraday Change]]/NiftyData[[#This Row],[Open]]</f>
        <v>7.9697543259575621E-3</v>
      </c>
      <c r="O684" s="4">
        <f>_xlfn.CEILING.MATH(ABS(NiftyData[[#This Row],[Intraday Change %]]), 0.01)</f>
        <v>0.01</v>
      </c>
      <c r="P684" s="6">
        <f>NiftyData[[#This Row],[Close]]-E685</f>
        <v>108.34999999999854</v>
      </c>
      <c r="Q684" s="4">
        <f>NiftyData[[#This Row],[DayChange]]/E685</f>
        <v>1.0435628497404195E-2</v>
      </c>
      <c r="R684" s="7">
        <f>_xlfn.CEILING.MATH(ABS(NiftyData[[#This Row],[DayChange %]]), 0.01)</f>
        <v>0.02</v>
      </c>
    </row>
    <row r="685" spans="1:18" x14ac:dyDescent="0.2">
      <c r="A685" s="2">
        <v>43153</v>
      </c>
      <c r="B685" s="1">
        <v>10354.35</v>
      </c>
      <c r="C685" s="1">
        <v>10397.549999999999</v>
      </c>
      <c r="D685" s="1">
        <v>10340.65</v>
      </c>
      <c r="E685" s="1">
        <v>10382.700000000001</v>
      </c>
      <c r="F685" s="1">
        <v>323259078</v>
      </c>
      <c r="G685" s="1">
        <v>17711.46</v>
      </c>
      <c r="H685" s="1" t="str">
        <f>TEXT(NiftyData[[#This Row],[Date]], "yyyy")</f>
        <v>2018</v>
      </c>
      <c r="I685" s="1" t="str">
        <f>TEXT(NiftyData[[#This Row],[Date]], "mmm")</f>
        <v>Feb</v>
      </c>
      <c r="J685" s="1" t="str">
        <f>TEXT(NiftyData[[#This Row],[Date]], "ddd")</f>
        <v>Thu</v>
      </c>
      <c r="K685" s="1" t="str">
        <f>TEXT(NiftyData[[#This Row],[Date]], "mmm-yyyy")</f>
        <v>Feb-2018</v>
      </c>
      <c r="L685" s="1" t="str">
        <f>IF(NiftyData[[#This Row],[Day]]="Thu", "Expiry", "")</f>
        <v>Expiry</v>
      </c>
      <c r="M685" s="1">
        <f>NiftyData[[#This Row],[Close]]-NiftyData[[#This Row],[Open]]</f>
        <v>28.350000000000364</v>
      </c>
      <c r="N685" s="4">
        <f>NiftyData[[#This Row],[Intraday Change]]/NiftyData[[#This Row],[Open]]</f>
        <v>2.7379796896956701E-3</v>
      </c>
      <c r="O685" s="4">
        <f>_xlfn.CEILING.MATH(ABS(NiftyData[[#This Row],[Intraday Change %]]), 0.01)</f>
        <v>0.01</v>
      </c>
      <c r="P685" s="6">
        <f>NiftyData[[#This Row],[Close]]-E686</f>
        <v>-14.75</v>
      </c>
      <c r="Q685" s="4">
        <f>NiftyData[[#This Row],[DayChange]]/E686</f>
        <v>-1.4186170647610711E-3</v>
      </c>
      <c r="R685" s="7">
        <f>_xlfn.CEILING.MATH(ABS(NiftyData[[#This Row],[DayChange %]]), 0.01)</f>
        <v>0.01</v>
      </c>
    </row>
    <row r="686" spans="1:18" x14ac:dyDescent="0.2">
      <c r="A686" s="2">
        <v>43152</v>
      </c>
      <c r="B686" s="1">
        <v>10426</v>
      </c>
      <c r="C686" s="1">
        <v>10426.1</v>
      </c>
      <c r="D686" s="1">
        <v>10349.6</v>
      </c>
      <c r="E686" s="1">
        <v>10397.450000000001</v>
      </c>
      <c r="F686" s="1">
        <v>241331542</v>
      </c>
      <c r="G686" s="1">
        <v>12996.36</v>
      </c>
      <c r="H686" s="1" t="str">
        <f>TEXT(NiftyData[[#This Row],[Date]], "yyyy")</f>
        <v>2018</v>
      </c>
      <c r="I686" s="1" t="str">
        <f>TEXT(NiftyData[[#This Row],[Date]], "mmm")</f>
        <v>Feb</v>
      </c>
      <c r="J686" s="1" t="str">
        <f>TEXT(NiftyData[[#This Row],[Date]], "ddd")</f>
        <v>Wed</v>
      </c>
      <c r="K686" s="1" t="str">
        <f>TEXT(NiftyData[[#This Row],[Date]], "mmm-yyyy")</f>
        <v>Feb-2018</v>
      </c>
      <c r="L686" s="1" t="str">
        <f>IF(NiftyData[[#This Row],[Day]]="Thu", "Expiry", "")</f>
        <v/>
      </c>
      <c r="M686" s="1">
        <f>NiftyData[[#This Row],[Close]]-NiftyData[[#This Row],[Open]]</f>
        <v>-28.549999999999272</v>
      </c>
      <c r="N686" s="4">
        <f>NiftyData[[#This Row],[Intraday Change]]/NiftyData[[#This Row],[Open]]</f>
        <v>-2.7383464415882673E-3</v>
      </c>
      <c r="O686" s="4">
        <f>_xlfn.CEILING.MATH(ABS(NiftyData[[#This Row],[Intraday Change %]]), 0.01)</f>
        <v>0.01</v>
      </c>
      <c r="P686" s="6">
        <f>NiftyData[[#This Row],[Close]]-E687</f>
        <v>37.050000000001091</v>
      </c>
      <c r="Q686" s="4">
        <f>NiftyData[[#This Row],[DayChange]]/E687</f>
        <v>3.5761167522490533E-3</v>
      </c>
      <c r="R686" s="7">
        <f>_xlfn.CEILING.MATH(ABS(NiftyData[[#This Row],[DayChange %]]), 0.01)</f>
        <v>0.01</v>
      </c>
    </row>
    <row r="687" spans="1:18" x14ac:dyDescent="0.2">
      <c r="A687" s="2">
        <v>43151</v>
      </c>
      <c r="B687" s="1">
        <v>10391</v>
      </c>
      <c r="C687" s="1">
        <v>10429.35</v>
      </c>
      <c r="D687" s="1">
        <v>10347.65</v>
      </c>
      <c r="E687" s="1">
        <v>10360.4</v>
      </c>
      <c r="F687" s="1">
        <v>193464871</v>
      </c>
      <c r="G687" s="1">
        <v>9619.9500000000007</v>
      </c>
      <c r="H687" s="1" t="str">
        <f>TEXT(NiftyData[[#This Row],[Date]], "yyyy")</f>
        <v>2018</v>
      </c>
      <c r="I687" s="1" t="str">
        <f>TEXT(NiftyData[[#This Row],[Date]], "mmm")</f>
        <v>Feb</v>
      </c>
      <c r="J687" s="1" t="str">
        <f>TEXT(NiftyData[[#This Row],[Date]], "ddd")</f>
        <v>Tue</v>
      </c>
      <c r="K687" s="1" t="str">
        <f>TEXT(NiftyData[[#This Row],[Date]], "mmm-yyyy")</f>
        <v>Feb-2018</v>
      </c>
      <c r="L687" s="1" t="str">
        <f>IF(NiftyData[[#This Row],[Day]]="Thu", "Expiry", "")</f>
        <v/>
      </c>
      <c r="M687" s="1">
        <f>NiftyData[[#This Row],[Close]]-NiftyData[[#This Row],[Open]]</f>
        <v>-30.600000000000364</v>
      </c>
      <c r="N687" s="4">
        <f>NiftyData[[#This Row],[Intraday Change]]/NiftyData[[#This Row],[Open]]</f>
        <v>-2.9448561254932504E-3</v>
      </c>
      <c r="O687" s="4">
        <f>_xlfn.CEILING.MATH(ABS(NiftyData[[#This Row],[Intraday Change %]]), 0.01)</f>
        <v>0.01</v>
      </c>
      <c r="P687" s="6">
        <f>NiftyData[[#This Row],[Close]]-E688</f>
        <v>-18</v>
      </c>
      <c r="Q687" s="4">
        <f>NiftyData[[#This Row],[DayChange]]/E688</f>
        <v>-1.7343713867262777E-3</v>
      </c>
      <c r="R687" s="7">
        <f>_xlfn.CEILING.MATH(ABS(NiftyData[[#This Row],[DayChange %]]), 0.01)</f>
        <v>0.01</v>
      </c>
    </row>
    <row r="688" spans="1:18" x14ac:dyDescent="0.2">
      <c r="A688" s="2">
        <v>43150</v>
      </c>
      <c r="B688" s="1">
        <v>10488.9</v>
      </c>
      <c r="C688" s="1">
        <v>10489.35</v>
      </c>
      <c r="D688" s="1">
        <v>10302.75</v>
      </c>
      <c r="E688" s="1">
        <v>10378.4</v>
      </c>
      <c r="F688" s="1">
        <v>193087737</v>
      </c>
      <c r="G688" s="1">
        <v>9871.36</v>
      </c>
      <c r="H688" s="1" t="str">
        <f>TEXT(NiftyData[[#This Row],[Date]], "yyyy")</f>
        <v>2018</v>
      </c>
      <c r="I688" s="1" t="str">
        <f>TEXT(NiftyData[[#This Row],[Date]], "mmm")</f>
        <v>Feb</v>
      </c>
      <c r="J688" s="1" t="str">
        <f>TEXT(NiftyData[[#This Row],[Date]], "ddd")</f>
        <v>Mon</v>
      </c>
      <c r="K688" s="1" t="str">
        <f>TEXT(NiftyData[[#This Row],[Date]], "mmm-yyyy")</f>
        <v>Feb-2018</v>
      </c>
      <c r="L688" s="1" t="str">
        <f>IF(NiftyData[[#This Row],[Day]]="Thu", "Expiry", "")</f>
        <v/>
      </c>
      <c r="M688" s="1">
        <f>NiftyData[[#This Row],[Close]]-NiftyData[[#This Row],[Open]]</f>
        <v>-110.5</v>
      </c>
      <c r="N688" s="4">
        <f>NiftyData[[#This Row],[Intraday Change]]/NiftyData[[#This Row],[Open]]</f>
        <v>-1.0534946467217726E-2</v>
      </c>
      <c r="O688" s="4">
        <f>_xlfn.CEILING.MATH(ABS(NiftyData[[#This Row],[Intraday Change %]]), 0.01)</f>
        <v>0.02</v>
      </c>
      <c r="P688" s="6">
        <f>NiftyData[[#This Row],[Close]]-E689</f>
        <v>-73.899999999999636</v>
      </c>
      <c r="Q688" s="4">
        <f>NiftyData[[#This Row],[DayChange]]/E689</f>
        <v>-7.0702142112262032E-3</v>
      </c>
      <c r="R688" s="7">
        <f>_xlfn.CEILING.MATH(ABS(NiftyData[[#This Row],[DayChange %]]), 0.01)</f>
        <v>0.01</v>
      </c>
    </row>
    <row r="689" spans="1:18" x14ac:dyDescent="0.2">
      <c r="A689" s="2">
        <v>43147</v>
      </c>
      <c r="B689" s="1">
        <v>10596.2</v>
      </c>
      <c r="C689" s="1">
        <v>10612.9</v>
      </c>
      <c r="D689" s="1">
        <v>10434.049999999999</v>
      </c>
      <c r="E689" s="1">
        <v>10452.299999999999</v>
      </c>
      <c r="F689" s="1">
        <v>190043189</v>
      </c>
      <c r="G689" s="1">
        <v>10026.709999999999</v>
      </c>
      <c r="H689" s="1" t="str">
        <f>TEXT(NiftyData[[#This Row],[Date]], "yyyy")</f>
        <v>2018</v>
      </c>
      <c r="I689" s="1" t="str">
        <f>TEXT(NiftyData[[#This Row],[Date]], "mmm")</f>
        <v>Feb</v>
      </c>
      <c r="J689" s="1" t="str">
        <f>TEXT(NiftyData[[#This Row],[Date]], "ddd")</f>
        <v>Fri</v>
      </c>
      <c r="K689" s="1" t="str">
        <f>TEXT(NiftyData[[#This Row],[Date]], "mmm-yyyy")</f>
        <v>Feb-2018</v>
      </c>
      <c r="L689" s="1" t="str">
        <f>IF(NiftyData[[#This Row],[Day]]="Thu", "Expiry", "")</f>
        <v/>
      </c>
      <c r="M689" s="1">
        <f>NiftyData[[#This Row],[Close]]-NiftyData[[#This Row],[Open]]</f>
        <v>-143.90000000000146</v>
      </c>
      <c r="N689" s="4">
        <f>NiftyData[[#This Row],[Intraday Change]]/NiftyData[[#This Row],[Open]]</f>
        <v>-1.3580340121930639E-2</v>
      </c>
      <c r="O689" s="4">
        <f>_xlfn.CEILING.MATH(ABS(NiftyData[[#This Row],[Intraday Change %]]), 0.01)</f>
        <v>0.02</v>
      </c>
      <c r="P689" s="6">
        <f>NiftyData[[#This Row],[Close]]-E690</f>
        <v>-93.200000000000728</v>
      </c>
      <c r="Q689" s="4">
        <f>NiftyData[[#This Row],[DayChange]]/E690</f>
        <v>-8.8378929401167067E-3</v>
      </c>
      <c r="R689" s="7">
        <f>_xlfn.CEILING.MATH(ABS(NiftyData[[#This Row],[DayChange %]]), 0.01)</f>
        <v>0.01</v>
      </c>
    </row>
    <row r="690" spans="1:18" x14ac:dyDescent="0.2">
      <c r="A690" s="2">
        <v>43146</v>
      </c>
      <c r="B690" s="1">
        <v>10537.9</v>
      </c>
      <c r="C690" s="1">
        <v>10618.1</v>
      </c>
      <c r="D690" s="1">
        <v>10511.05</v>
      </c>
      <c r="E690" s="1">
        <v>10545.5</v>
      </c>
      <c r="F690" s="1">
        <v>217090245</v>
      </c>
      <c r="G690" s="1">
        <v>11035.38</v>
      </c>
      <c r="H690" s="1" t="str">
        <f>TEXT(NiftyData[[#This Row],[Date]], "yyyy")</f>
        <v>2018</v>
      </c>
      <c r="I690" s="1" t="str">
        <f>TEXT(NiftyData[[#This Row],[Date]], "mmm")</f>
        <v>Feb</v>
      </c>
      <c r="J690" s="1" t="str">
        <f>TEXT(NiftyData[[#This Row],[Date]], "ddd")</f>
        <v>Thu</v>
      </c>
      <c r="K690" s="1" t="str">
        <f>TEXT(NiftyData[[#This Row],[Date]], "mmm-yyyy")</f>
        <v>Feb-2018</v>
      </c>
      <c r="L690" s="1" t="str">
        <f>IF(NiftyData[[#This Row],[Day]]="Thu", "Expiry", "")</f>
        <v>Expiry</v>
      </c>
      <c r="M690" s="1">
        <f>NiftyData[[#This Row],[Close]]-NiftyData[[#This Row],[Open]]</f>
        <v>7.6000000000003638</v>
      </c>
      <c r="N690" s="4">
        <f>NiftyData[[#This Row],[Intraday Change]]/NiftyData[[#This Row],[Open]]</f>
        <v>7.2120631245317982E-4</v>
      </c>
      <c r="O690" s="4">
        <f>_xlfn.CEILING.MATH(ABS(NiftyData[[#This Row],[Intraday Change %]]), 0.01)</f>
        <v>0.01</v>
      </c>
      <c r="P690" s="6">
        <f>NiftyData[[#This Row],[Close]]-E691</f>
        <v>44.600000000000364</v>
      </c>
      <c r="Q690" s="4">
        <f>NiftyData[[#This Row],[DayChange]]/E691</f>
        <v>4.2472549971907516E-3</v>
      </c>
      <c r="R690" s="7">
        <f>_xlfn.CEILING.MATH(ABS(NiftyData[[#This Row],[DayChange %]]), 0.01)</f>
        <v>0.01</v>
      </c>
    </row>
    <row r="691" spans="1:18" x14ac:dyDescent="0.2">
      <c r="A691" s="2">
        <v>43145</v>
      </c>
      <c r="B691" s="1">
        <v>10585.75</v>
      </c>
      <c r="C691" s="1">
        <v>10590.55</v>
      </c>
      <c r="D691" s="1">
        <v>10456.65</v>
      </c>
      <c r="E691" s="1">
        <v>10500.9</v>
      </c>
      <c r="F691" s="1">
        <v>236329440</v>
      </c>
      <c r="G691" s="1">
        <v>12188.94</v>
      </c>
      <c r="H691" s="1" t="str">
        <f>TEXT(NiftyData[[#This Row],[Date]], "yyyy")</f>
        <v>2018</v>
      </c>
      <c r="I691" s="1" t="str">
        <f>TEXT(NiftyData[[#This Row],[Date]], "mmm")</f>
        <v>Feb</v>
      </c>
      <c r="J691" s="1" t="str">
        <f>TEXT(NiftyData[[#This Row],[Date]], "ddd")</f>
        <v>Wed</v>
      </c>
      <c r="K691" s="1" t="str">
        <f>TEXT(NiftyData[[#This Row],[Date]], "mmm-yyyy")</f>
        <v>Feb-2018</v>
      </c>
      <c r="L691" s="1" t="str">
        <f>IF(NiftyData[[#This Row],[Day]]="Thu", "Expiry", "")</f>
        <v/>
      </c>
      <c r="M691" s="1">
        <f>NiftyData[[#This Row],[Close]]-NiftyData[[#This Row],[Open]]</f>
        <v>-84.850000000000364</v>
      </c>
      <c r="N691" s="4">
        <f>NiftyData[[#This Row],[Intraday Change]]/NiftyData[[#This Row],[Open]]</f>
        <v>-8.0154925253288958E-3</v>
      </c>
      <c r="O691" s="4">
        <f>_xlfn.CEILING.MATH(ABS(NiftyData[[#This Row],[Intraday Change %]]), 0.01)</f>
        <v>0.01</v>
      </c>
      <c r="P691" s="6">
        <f>NiftyData[[#This Row],[Close]]-E692</f>
        <v>-38.850000000000364</v>
      </c>
      <c r="Q691" s="4">
        <f>NiftyData[[#This Row],[DayChange]]/E692</f>
        <v>-3.6860456841955797E-3</v>
      </c>
      <c r="R691" s="7">
        <f>_xlfn.CEILING.MATH(ABS(NiftyData[[#This Row],[DayChange %]]), 0.01)</f>
        <v>0.01</v>
      </c>
    </row>
    <row r="692" spans="1:18" x14ac:dyDescent="0.2">
      <c r="A692" s="2">
        <v>43143</v>
      </c>
      <c r="B692" s="1">
        <v>10518.2</v>
      </c>
      <c r="C692" s="1">
        <v>10555.5</v>
      </c>
      <c r="D692" s="1">
        <v>10485.4</v>
      </c>
      <c r="E692" s="1">
        <v>10539.75</v>
      </c>
      <c r="F692" s="1">
        <v>224114801</v>
      </c>
      <c r="G692" s="1">
        <v>11133.78</v>
      </c>
      <c r="H692" s="1" t="str">
        <f>TEXT(NiftyData[[#This Row],[Date]], "yyyy")</f>
        <v>2018</v>
      </c>
      <c r="I692" s="1" t="str">
        <f>TEXT(NiftyData[[#This Row],[Date]], "mmm")</f>
        <v>Feb</v>
      </c>
      <c r="J692" s="1" t="str">
        <f>TEXT(NiftyData[[#This Row],[Date]], "ddd")</f>
        <v>Mon</v>
      </c>
      <c r="K692" s="1" t="str">
        <f>TEXT(NiftyData[[#This Row],[Date]], "mmm-yyyy")</f>
        <v>Feb-2018</v>
      </c>
      <c r="L692" s="1" t="str">
        <f>IF(NiftyData[[#This Row],[Day]]="Thu", "Expiry", "")</f>
        <v/>
      </c>
      <c r="M692" s="1">
        <f>NiftyData[[#This Row],[Close]]-NiftyData[[#This Row],[Open]]</f>
        <v>21.549999999999272</v>
      </c>
      <c r="N692" s="4">
        <f>NiftyData[[#This Row],[Intraday Change]]/NiftyData[[#This Row],[Open]]</f>
        <v>2.0488296476582754E-3</v>
      </c>
      <c r="O692" s="4">
        <f>_xlfn.CEILING.MATH(ABS(NiftyData[[#This Row],[Intraday Change %]]), 0.01)</f>
        <v>0.01</v>
      </c>
      <c r="P692" s="6">
        <f>NiftyData[[#This Row],[Close]]-E693</f>
        <v>84.799999999999272</v>
      </c>
      <c r="Q692" s="4">
        <f>NiftyData[[#This Row],[DayChange]]/E693</f>
        <v>8.1109904877593158E-3</v>
      </c>
      <c r="R692" s="7">
        <f>_xlfn.CEILING.MATH(ABS(NiftyData[[#This Row],[DayChange %]]), 0.01)</f>
        <v>0.01</v>
      </c>
    </row>
    <row r="693" spans="1:18" x14ac:dyDescent="0.2">
      <c r="A693" s="2">
        <v>43140</v>
      </c>
      <c r="B693" s="1">
        <v>10416.5</v>
      </c>
      <c r="C693" s="1">
        <v>10480.200000000001</v>
      </c>
      <c r="D693" s="1">
        <v>10398.200000000001</v>
      </c>
      <c r="E693" s="1">
        <v>10454.950000000001</v>
      </c>
      <c r="F693" s="1">
        <v>197502912</v>
      </c>
      <c r="G693" s="1">
        <v>10602.15</v>
      </c>
      <c r="H693" s="1" t="str">
        <f>TEXT(NiftyData[[#This Row],[Date]], "yyyy")</f>
        <v>2018</v>
      </c>
      <c r="I693" s="1" t="str">
        <f>TEXT(NiftyData[[#This Row],[Date]], "mmm")</f>
        <v>Feb</v>
      </c>
      <c r="J693" s="1" t="str">
        <f>TEXT(NiftyData[[#This Row],[Date]], "ddd")</f>
        <v>Fri</v>
      </c>
      <c r="K693" s="1" t="str">
        <f>TEXT(NiftyData[[#This Row],[Date]], "mmm-yyyy")</f>
        <v>Feb-2018</v>
      </c>
      <c r="L693" s="1" t="str">
        <f>IF(NiftyData[[#This Row],[Day]]="Thu", "Expiry", "")</f>
        <v/>
      </c>
      <c r="M693" s="1">
        <f>NiftyData[[#This Row],[Close]]-NiftyData[[#This Row],[Open]]</f>
        <v>38.450000000000728</v>
      </c>
      <c r="N693" s="4">
        <f>NiftyData[[#This Row],[Intraday Change]]/NiftyData[[#This Row],[Open]]</f>
        <v>3.6912590601450323E-3</v>
      </c>
      <c r="O693" s="4">
        <f>_xlfn.CEILING.MATH(ABS(NiftyData[[#This Row],[Intraday Change %]]), 0.01)</f>
        <v>0.01</v>
      </c>
      <c r="P693" s="6">
        <f>NiftyData[[#This Row],[Close]]-E694</f>
        <v>-121.89999999999964</v>
      </c>
      <c r="Q693" s="4">
        <f>NiftyData[[#This Row],[DayChange]]/E694</f>
        <v>-1.1525170537541861E-2</v>
      </c>
      <c r="R693" s="7">
        <f>_xlfn.CEILING.MATH(ABS(NiftyData[[#This Row],[DayChange %]]), 0.01)</f>
        <v>0.02</v>
      </c>
    </row>
    <row r="694" spans="1:18" x14ac:dyDescent="0.2">
      <c r="A694" s="2">
        <v>43139</v>
      </c>
      <c r="B694" s="1">
        <v>10518.5</v>
      </c>
      <c r="C694" s="1">
        <v>10637.8</v>
      </c>
      <c r="D694" s="1">
        <v>10479.549999999999</v>
      </c>
      <c r="E694" s="1">
        <v>10576.85</v>
      </c>
      <c r="F694" s="1">
        <v>239407938</v>
      </c>
      <c r="G694" s="1">
        <v>12569.23</v>
      </c>
      <c r="H694" s="1" t="str">
        <f>TEXT(NiftyData[[#This Row],[Date]], "yyyy")</f>
        <v>2018</v>
      </c>
      <c r="I694" s="1" t="str">
        <f>TEXT(NiftyData[[#This Row],[Date]], "mmm")</f>
        <v>Feb</v>
      </c>
      <c r="J694" s="1" t="str">
        <f>TEXT(NiftyData[[#This Row],[Date]], "ddd")</f>
        <v>Thu</v>
      </c>
      <c r="K694" s="1" t="str">
        <f>TEXT(NiftyData[[#This Row],[Date]], "mmm-yyyy")</f>
        <v>Feb-2018</v>
      </c>
      <c r="L694" s="1" t="str">
        <f>IF(NiftyData[[#This Row],[Day]]="Thu", "Expiry", "")</f>
        <v>Expiry</v>
      </c>
      <c r="M694" s="1">
        <f>NiftyData[[#This Row],[Close]]-NiftyData[[#This Row],[Open]]</f>
        <v>58.350000000000364</v>
      </c>
      <c r="N694" s="4">
        <f>NiftyData[[#This Row],[Intraday Change]]/NiftyData[[#This Row],[Open]]</f>
        <v>5.5473689214241917E-3</v>
      </c>
      <c r="O694" s="4">
        <f>_xlfn.CEILING.MATH(ABS(NiftyData[[#This Row],[Intraday Change %]]), 0.01)</f>
        <v>0.01</v>
      </c>
      <c r="P694" s="6">
        <f>NiftyData[[#This Row],[Close]]-E695</f>
        <v>100.14999999999964</v>
      </c>
      <c r="Q694" s="4">
        <f>NiftyData[[#This Row],[DayChange]]/E695</f>
        <v>9.5593077973025499E-3</v>
      </c>
      <c r="R694" s="7">
        <f>_xlfn.CEILING.MATH(ABS(NiftyData[[#This Row],[DayChange %]]), 0.01)</f>
        <v>0.01</v>
      </c>
    </row>
    <row r="695" spans="1:18" x14ac:dyDescent="0.2">
      <c r="A695" s="2">
        <v>43138</v>
      </c>
      <c r="B695" s="1">
        <v>10607.2</v>
      </c>
      <c r="C695" s="1">
        <v>10614</v>
      </c>
      <c r="D695" s="1">
        <v>10446.4</v>
      </c>
      <c r="E695" s="1">
        <v>10476.700000000001</v>
      </c>
      <c r="F695" s="1">
        <v>258095424</v>
      </c>
      <c r="G695" s="1">
        <v>13971.66</v>
      </c>
      <c r="H695" s="1" t="str">
        <f>TEXT(NiftyData[[#This Row],[Date]], "yyyy")</f>
        <v>2018</v>
      </c>
      <c r="I695" s="1" t="str">
        <f>TEXT(NiftyData[[#This Row],[Date]], "mmm")</f>
        <v>Feb</v>
      </c>
      <c r="J695" s="1" t="str">
        <f>TEXT(NiftyData[[#This Row],[Date]], "ddd")</f>
        <v>Wed</v>
      </c>
      <c r="K695" s="1" t="str">
        <f>TEXT(NiftyData[[#This Row],[Date]], "mmm-yyyy")</f>
        <v>Feb-2018</v>
      </c>
      <c r="L695" s="1" t="str">
        <f>IF(NiftyData[[#This Row],[Day]]="Thu", "Expiry", "")</f>
        <v/>
      </c>
      <c r="M695" s="1">
        <f>NiftyData[[#This Row],[Close]]-NiftyData[[#This Row],[Open]]</f>
        <v>-130.5</v>
      </c>
      <c r="N695" s="4">
        <f>NiftyData[[#This Row],[Intraday Change]]/NiftyData[[#This Row],[Open]]</f>
        <v>-1.230296402443623E-2</v>
      </c>
      <c r="O695" s="4">
        <f>_xlfn.CEILING.MATH(ABS(NiftyData[[#This Row],[Intraday Change %]]), 0.01)</f>
        <v>0.02</v>
      </c>
      <c r="P695" s="6">
        <f>NiftyData[[#This Row],[Close]]-E696</f>
        <v>-21.549999999999272</v>
      </c>
      <c r="Q695" s="4">
        <f>NiftyData[[#This Row],[DayChange]]/E696</f>
        <v>-2.0527230728930321E-3</v>
      </c>
      <c r="R695" s="7">
        <f>_xlfn.CEILING.MATH(ABS(NiftyData[[#This Row],[DayChange %]]), 0.01)</f>
        <v>0.01</v>
      </c>
    </row>
    <row r="696" spans="1:18" x14ac:dyDescent="0.2">
      <c r="A696" s="2">
        <v>43137</v>
      </c>
      <c r="B696" s="1">
        <v>10295.15</v>
      </c>
      <c r="C696" s="1">
        <v>10594.15</v>
      </c>
      <c r="D696" s="1">
        <v>10276.299999999999</v>
      </c>
      <c r="E696" s="1">
        <v>10498.25</v>
      </c>
      <c r="F696" s="1">
        <v>274656443</v>
      </c>
      <c r="G696" s="1">
        <v>15606.34</v>
      </c>
      <c r="H696" s="1" t="str">
        <f>TEXT(NiftyData[[#This Row],[Date]], "yyyy")</f>
        <v>2018</v>
      </c>
      <c r="I696" s="1" t="str">
        <f>TEXT(NiftyData[[#This Row],[Date]], "mmm")</f>
        <v>Feb</v>
      </c>
      <c r="J696" s="1" t="str">
        <f>TEXT(NiftyData[[#This Row],[Date]], "ddd")</f>
        <v>Tue</v>
      </c>
      <c r="K696" s="1" t="str">
        <f>TEXT(NiftyData[[#This Row],[Date]], "mmm-yyyy")</f>
        <v>Feb-2018</v>
      </c>
      <c r="L696" s="1" t="str">
        <f>IF(NiftyData[[#This Row],[Day]]="Thu", "Expiry", "")</f>
        <v/>
      </c>
      <c r="M696" s="1">
        <f>NiftyData[[#This Row],[Close]]-NiftyData[[#This Row],[Open]]</f>
        <v>203.10000000000036</v>
      </c>
      <c r="N696" s="4">
        <f>NiftyData[[#This Row],[Intraday Change]]/NiftyData[[#This Row],[Open]]</f>
        <v>1.9727735875630793E-2</v>
      </c>
      <c r="O696" s="4">
        <f>_xlfn.CEILING.MATH(ABS(NiftyData[[#This Row],[Intraday Change %]]), 0.01)</f>
        <v>0.02</v>
      </c>
      <c r="P696" s="6">
        <f>NiftyData[[#This Row],[Close]]-E697</f>
        <v>-168.29999999999927</v>
      </c>
      <c r="Q696" s="4">
        <f>NiftyData[[#This Row],[DayChange]]/E697</f>
        <v>-1.5778297575129659E-2</v>
      </c>
      <c r="R696" s="7">
        <f>_xlfn.CEILING.MATH(ABS(NiftyData[[#This Row],[DayChange %]]), 0.01)</f>
        <v>0.02</v>
      </c>
    </row>
    <row r="697" spans="1:18" x14ac:dyDescent="0.2">
      <c r="A697" s="2">
        <v>43136</v>
      </c>
      <c r="B697" s="1">
        <v>10604.3</v>
      </c>
      <c r="C697" s="1">
        <v>10702.75</v>
      </c>
      <c r="D697" s="1">
        <v>10586.8</v>
      </c>
      <c r="E697" s="1">
        <v>10666.55</v>
      </c>
      <c r="F697" s="1">
        <v>247479157</v>
      </c>
      <c r="G697" s="1">
        <v>13980.63</v>
      </c>
      <c r="H697" s="1" t="str">
        <f>TEXT(NiftyData[[#This Row],[Date]], "yyyy")</f>
        <v>2018</v>
      </c>
      <c r="I697" s="1" t="str">
        <f>TEXT(NiftyData[[#This Row],[Date]], "mmm")</f>
        <v>Feb</v>
      </c>
      <c r="J697" s="1" t="str">
        <f>TEXT(NiftyData[[#This Row],[Date]], "ddd")</f>
        <v>Mon</v>
      </c>
      <c r="K697" s="1" t="str">
        <f>TEXT(NiftyData[[#This Row],[Date]], "mmm-yyyy")</f>
        <v>Feb-2018</v>
      </c>
      <c r="L697" s="1" t="str">
        <f>IF(NiftyData[[#This Row],[Day]]="Thu", "Expiry", "")</f>
        <v/>
      </c>
      <c r="M697" s="1">
        <f>NiftyData[[#This Row],[Close]]-NiftyData[[#This Row],[Open]]</f>
        <v>62.25</v>
      </c>
      <c r="N697" s="4">
        <f>NiftyData[[#This Row],[Intraday Change]]/NiftyData[[#This Row],[Open]]</f>
        <v>5.8702601774751756E-3</v>
      </c>
      <c r="O697" s="4">
        <f>_xlfn.CEILING.MATH(ABS(NiftyData[[#This Row],[Intraday Change %]]), 0.01)</f>
        <v>0.01</v>
      </c>
      <c r="P697" s="6">
        <f>NiftyData[[#This Row],[Close]]-E698</f>
        <v>-94.050000000001091</v>
      </c>
      <c r="Q697" s="4">
        <f>NiftyData[[#This Row],[DayChange]]/E698</f>
        <v>-8.7402189468989734E-3</v>
      </c>
      <c r="R697" s="7">
        <f>_xlfn.CEILING.MATH(ABS(NiftyData[[#This Row],[DayChange %]]), 0.01)</f>
        <v>0.01</v>
      </c>
    </row>
    <row r="698" spans="1:18" x14ac:dyDescent="0.2">
      <c r="A698" s="2">
        <v>43133</v>
      </c>
      <c r="B698" s="1">
        <v>10938.2</v>
      </c>
      <c r="C698" s="1">
        <v>10954.95</v>
      </c>
      <c r="D698" s="1">
        <v>10736.1</v>
      </c>
      <c r="E698" s="1">
        <v>10760.6</v>
      </c>
      <c r="F698" s="1">
        <v>291431992</v>
      </c>
      <c r="G698" s="1">
        <v>16542.509999999998</v>
      </c>
      <c r="H698" s="1" t="str">
        <f>TEXT(NiftyData[[#This Row],[Date]], "yyyy")</f>
        <v>2018</v>
      </c>
      <c r="I698" s="1" t="str">
        <f>TEXT(NiftyData[[#This Row],[Date]], "mmm")</f>
        <v>Feb</v>
      </c>
      <c r="J698" s="1" t="str">
        <f>TEXT(NiftyData[[#This Row],[Date]], "ddd")</f>
        <v>Fri</v>
      </c>
      <c r="K698" s="1" t="str">
        <f>TEXT(NiftyData[[#This Row],[Date]], "mmm-yyyy")</f>
        <v>Feb-2018</v>
      </c>
      <c r="L698" s="1" t="str">
        <f>IF(NiftyData[[#This Row],[Day]]="Thu", "Expiry", "")</f>
        <v/>
      </c>
      <c r="M698" s="1">
        <f>NiftyData[[#This Row],[Close]]-NiftyData[[#This Row],[Open]]</f>
        <v>-177.60000000000036</v>
      </c>
      <c r="N698" s="4">
        <f>NiftyData[[#This Row],[Intraday Change]]/NiftyData[[#This Row],[Open]]</f>
        <v>-1.6236675138505453E-2</v>
      </c>
      <c r="O698" s="4">
        <f>_xlfn.CEILING.MATH(ABS(NiftyData[[#This Row],[Intraday Change %]]), 0.01)</f>
        <v>0.02</v>
      </c>
      <c r="P698" s="6">
        <f>NiftyData[[#This Row],[Close]]-E699</f>
        <v>-256.29999999999927</v>
      </c>
      <c r="Q698" s="4">
        <f>NiftyData[[#This Row],[DayChange]]/E699</f>
        <v>-2.3264257640534022E-2</v>
      </c>
      <c r="R698" s="7">
        <f>_xlfn.CEILING.MATH(ABS(NiftyData[[#This Row],[DayChange %]]), 0.01)</f>
        <v>0.03</v>
      </c>
    </row>
    <row r="699" spans="1:18" x14ac:dyDescent="0.2">
      <c r="A699" s="2">
        <v>43132</v>
      </c>
      <c r="B699" s="1">
        <v>11044.55</v>
      </c>
      <c r="C699" s="1">
        <v>11117.35</v>
      </c>
      <c r="D699" s="1">
        <v>10878.8</v>
      </c>
      <c r="E699" s="1">
        <v>11016.9</v>
      </c>
      <c r="F699" s="1">
        <v>315743486</v>
      </c>
      <c r="G699" s="1">
        <v>17719.400000000001</v>
      </c>
      <c r="H699" s="1" t="str">
        <f>TEXT(NiftyData[[#This Row],[Date]], "yyyy")</f>
        <v>2018</v>
      </c>
      <c r="I699" s="1" t="str">
        <f>TEXT(NiftyData[[#This Row],[Date]], "mmm")</f>
        <v>Feb</v>
      </c>
      <c r="J699" s="1" t="str">
        <f>TEXT(NiftyData[[#This Row],[Date]], "ddd")</f>
        <v>Thu</v>
      </c>
      <c r="K699" s="1" t="str">
        <f>TEXT(NiftyData[[#This Row],[Date]], "mmm-yyyy")</f>
        <v>Feb-2018</v>
      </c>
      <c r="L699" s="1" t="str">
        <f>IF(NiftyData[[#This Row],[Day]]="Thu", "Expiry", "")</f>
        <v>Expiry</v>
      </c>
      <c r="M699" s="1">
        <f>NiftyData[[#This Row],[Close]]-NiftyData[[#This Row],[Open]]</f>
        <v>-27.649999999999636</v>
      </c>
      <c r="N699" s="4">
        <f>NiftyData[[#This Row],[Intraday Change]]/NiftyData[[#This Row],[Open]]</f>
        <v>-2.5034971999764264E-3</v>
      </c>
      <c r="O699" s="4">
        <f>_xlfn.CEILING.MATH(ABS(NiftyData[[#This Row],[Intraday Change %]]), 0.01)</f>
        <v>0.01</v>
      </c>
      <c r="P699" s="6">
        <f>NiftyData[[#This Row],[Close]]-E700</f>
        <v>-10.800000000001091</v>
      </c>
      <c r="Q699" s="4">
        <f>NiftyData[[#This Row],[DayChange]]/E700</f>
        <v>-9.7935199542978964E-4</v>
      </c>
      <c r="R699" s="7">
        <f>_xlfn.CEILING.MATH(ABS(NiftyData[[#This Row],[DayChange %]]), 0.01)</f>
        <v>0.01</v>
      </c>
    </row>
    <row r="700" spans="1:18" x14ac:dyDescent="0.2">
      <c r="A700" s="2">
        <v>43131</v>
      </c>
      <c r="B700" s="1">
        <v>11018.8</v>
      </c>
      <c r="C700" s="1">
        <v>11058.5</v>
      </c>
      <c r="D700" s="1">
        <v>10979.3</v>
      </c>
      <c r="E700" s="1">
        <v>11027.7</v>
      </c>
      <c r="F700" s="1">
        <v>253462573</v>
      </c>
      <c r="G700" s="1">
        <v>14459.69</v>
      </c>
      <c r="H700" s="1" t="str">
        <f>TEXT(NiftyData[[#This Row],[Date]], "yyyy")</f>
        <v>2018</v>
      </c>
      <c r="I700" s="1" t="str">
        <f>TEXT(NiftyData[[#This Row],[Date]], "mmm")</f>
        <v>Jan</v>
      </c>
      <c r="J700" s="1" t="str">
        <f>TEXT(NiftyData[[#This Row],[Date]], "ddd")</f>
        <v>Wed</v>
      </c>
      <c r="K700" s="1" t="str">
        <f>TEXT(NiftyData[[#This Row],[Date]], "mmm-yyyy")</f>
        <v>Jan-2018</v>
      </c>
      <c r="L700" s="1" t="str">
        <f>IF(NiftyData[[#This Row],[Day]]="Thu", "Expiry", "")</f>
        <v/>
      </c>
      <c r="M700" s="1">
        <f>NiftyData[[#This Row],[Close]]-NiftyData[[#This Row],[Open]]</f>
        <v>8.9000000000014552</v>
      </c>
      <c r="N700" s="4">
        <f>NiftyData[[#This Row],[Intraday Change]]/NiftyData[[#This Row],[Open]]</f>
        <v>8.077104584892598E-4</v>
      </c>
      <c r="O700" s="4">
        <f>_xlfn.CEILING.MATH(ABS(NiftyData[[#This Row],[Intraday Change %]]), 0.01)</f>
        <v>0.01</v>
      </c>
      <c r="P700" s="6">
        <f>NiftyData[[#This Row],[Close]]-E701</f>
        <v>-21.949999999998909</v>
      </c>
      <c r="Q700" s="4">
        <f>NiftyData[[#This Row],[DayChange]]/E701</f>
        <v>-1.9864882598090356E-3</v>
      </c>
      <c r="R700" s="7">
        <f>_xlfn.CEILING.MATH(ABS(NiftyData[[#This Row],[DayChange %]]), 0.01)</f>
        <v>0.01</v>
      </c>
    </row>
    <row r="701" spans="1:18" x14ac:dyDescent="0.2">
      <c r="A701" s="2">
        <v>43130</v>
      </c>
      <c r="B701" s="1">
        <v>11120.85</v>
      </c>
      <c r="C701" s="1">
        <v>11121.1</v>
      </c>
      <c r="D701" s="1">
        <v>11033.9</v>
      </c>
      <c r="E701" s="1">
        <v>11049.65</v>
      </c>
      <c r="F701" s="1">
        <v>234969503</v>
      </c>
      <c r="G701" s="1">
        <v>13232.19</v>
      </c>
      <c r="H701" s="1" t="str">
        <f>TEXT(NiftyData[[#This Row],[Date]], "yyyy")</f>
        <v>2018</v>
      </c>
      <c r="I701" s="1" t="str">
        <f>TEXT(NiftyData[[#This Row],[Date]], "mmm")</f>
        <v>Jan</v>
      </c>
      <c r="J701" s="1" t="str">
        <f>TEXT(NiftyData[[#This Row],[Date]], "ddd")</f>
        <v>Tue</v>
      </c>
      <c r="K701" s="1" t="str">
        <f>TEXT(NiftyData[[#This Row],[Date]], "mmm-yyyy")</f>
        <v>Jan-2018</v>
      </c>
      <c r="L701" s="1" t="str">
        <f>IF(NiftyData[[#This Row],[Day]]="Thu", "Expiry", "")</f>
        <v/>
      </c>
      <c r="M701" s="1">
        <f>NiftyData[[#This Row],[Close]]-NiftyData[[#This Row],[Open]]</f>
        <v>-71.200000000000728</v>
      </c>
      <c r="N701" s="4">
        <f>NiftyData[[#This Row],[Intraday Change]]/NiftyData[[#This Row],[Open]]</f>
        <v>-6.4023883066492869E-3</v>
      </c>
      <c r="O701" s="4">
        <f>_xlfn.CEILING.MATH(ABS(NiftyData[[#This Row],[Intraday Change %]]), 0.01)</f>
        <v>0.01</v>
      </c>
      <c r="P701" s="6">
        <f>NiftyData[[#This Row],[Close]]-E702</f>
        <v>-80.75</v>
      </c>
      <c r="Q701" s="4">
        <f>NiftyData[[#This Row],[DayChange]]/E702</f>
        <v>-7.2549054840796382E-3</v>
      </c>
      <c r="R701" s="7">
        <f>_xlfn.CEILING.MATH(ABS(NiftyData[[#This Row],[DayChange %]]), 0.01)</f>
        <v>0.01</v>
      </c>
    </row>
    <row r="702" spans="1:18" x14ac:dyDescent="0.2">
      <c r="A702" s="2">
        <v>43129</v>
      </c>
      <c r="B702" s="1">
        <v>11079.35</v>
      </c>
      <c r="C702" s="1">
        <v>11171.55</v>
      </c>
      <c r="D702" s="1">
        <v>11075.95</v>
      </c>
      <c r="E702" s="1">
        <v>11130.4</v>
      </c>
      <c r="F702" s="1">
        <v>249220726</v>
      </c>
      <c r="G702" s="1">
        <v>16118.36</v>
      </c>
      <c r="H702" s="1" t="str">
        <f>TEXT(NiftyData[[#This Row],[Date]], "yyyy")</f>
        <v>2018</v>
      </c>
      <c r="I702" s="1" t="str">
        <f>TEXT(NiftyData[[#This Row],[Date]], "mmm")</f>
        <v>Jan</v>
      </c>
      <c r="J702" s="1" t="str">
        <f>TEXT(NiftyData[[#This Row],[Date]], "ddd")</f>
        <v>Mon</v>
      </c>
      <c r="K702" s="1" t="str">
        <f>TEXT(NiftyData[[#This Row],[Date]], "mmm-yyyy")</f>
        <v>Jan-2018</v>
      </c>
      <c r="L702" s="1" t="str">
        <f>IF(NiftyData[[#This Row],[Day]]="Thu", "Expiry", "")</f>
        <v/>
      </c>
      <c r="M702" s="1">
        <f>NiftyData[[#This Row],[Close]]-NiftyData[[#This Row],[Open]]</f>
        <v>51.049999999999272</v>
      </c>
      <c r="N702" s="4">
        <f>NiftyData[[#This Row],[Intraday Change]]/NiftyData[[#This Row],[Open]]</f>
        <v>4.6076710276324213E-3</v>
      </c>
      <c r="O702" s="4">
        <f>_xlfn.CEILING.MATH(ABS(NiftyData[[#This Row],[Intraday Change %]]), 0.01)</f>
        <v>0.01</v>
      </c>
      <c r="P702" s="6">
        <f>NiftyData[[#This Row],[Close]]-E703</f>
        <v>60.75</v>
      </c>
      <c r="Q702" s="4">
        <f>NiftyData[[#This Row],[DayChange]]/E703</f>
        <v>5.4879783913673874E-3</v>
      </c>
      <c r="R702" s="7">
        <f>_xlfn.CEILING.MATH(ABS(NiftyData[[#This Row],[DayChange %]]), 0.01)</f>
        <v>0.01</v>
      </c>
    </row>
    <row r="703" spans="1:18" x14ac:dyDescent="0.2">
      <c r="A703" s="2">
        <v>43125</v>
      </c>
      <c r="B703" s="1">
        <v>11095.6</v>
      </c>
      <c r="C703" s="1">
        <v>11095.6</v>
      </c>
      <c r="D703" s="1">
        <v>11009.2</v>
      </c>
      <c r="E703" s="1">
        <v>11069.65</v>
      </c>
      <c r="F703" s="1">
        <v>340469462</v>
      </c>
      <c r="G703" s="1">
        <v>19939.54</v>
      </c>
      <c r="H703" s="1" t="str">
        <f>TEXT(NiftyData[[#This Row],[Date]], "yyyy")</f>
        <v>2018</v>
      </c>
      <c r="I703" s="1" t="str">
        <f>TEXT(NiftyData[[#This Row],[Date]], "mmm")</f>
        <v>Jan</v>
      </c>
      <c r="J703" s="1" t="str">
        <f>TEXT(NiftyData[[#This Row],[Date]], "ddd")</f>
        <v>Thu</v>
      </c>
      <c r="K703" s="1" t="str">
        <f>TEXT(NiftyData[[#This Row],[Date]], "mmm-yyyy")</f>
        <v>Jan-2018</v>
      </c>
      <c r="L703" s="1" t="str">
        <f>IF(NiftyData[[#This Row],[Day]]="Thu", "Expiry", "")</f>
        <v>Expiry</v>
      </c>
      <c r="M703" s="1">
        <f>NiftyData[[#This Row],[Close]]-NiftyData[[#This Row],[Open]]</f>
        <v>-25.950000000000728</v>
      </c>
      <c r="N703" s="4">
        <f>NiftyData[[#This Row],[Intraday Change]]/NiftyData[[#This Row],[Open]]</f>
        <v>-2.3387649158225538E-3</v>
      </c>
      <c r="O703" s="4">
        <f>_xlfn.CEILING.MATH(ABS(NiftyData[[#This Row],[Intraday Change %]]), 0.01)</f>
        <v>0.01</v>
      </c>
      <c r="P703" s="6">
        <f>NiftyData[[#This Row],[Close]]-E704</f>
        <v>-16.350000000000364</v>
      </c>
      <c r="Q703" s="4">
        <f>NiftyData[[#This Row],[DayChange]]/E704</f>
        <v>-1.4748331228576911E-3</v>
      </c>
      <c r="R703" s="7">
        <f>_xlfn.CEILING.MATH(ABS(NiftyData[[#This Row],[DayChange %]]), 0.01)</f>
        <v>0.01</v>
      </c>
    </row>
    <row r="704" spans="1:18" x14ac:dyDescent="0.2">
      <c r="A704" s="2">
        <v>43124</v>
      </c>
      <c r="B704" s="1">
        <v>11069.35</v>
      </c>
      <c r="C704" s="1">
        <v>11110.1</v>
      </c>
      <c r="D704" s="1">
        <v>11046.15</v>
      </c>
      <c r="E704" s="1">
        <v>11086</v>
      </c>
      <c r="F704" s="1">
        <v>292197072</v>
      </c>
      <c r="G704" s="1">
        <v>16915.14</v>
      </c>
      <c r="H704" s="1" t="str">
        <f>TEXT(NiftyData[[#This Row],[Date]], "yyyy")</f>
        <v>2018</v>
      </c>
      <c r="I704" s="1" t="str">
        <f>TEXT(NiftyData[[#This Row],[Date]], "mmm")</f>
        <v>Jan</v>
      </c>
      <c r="J704" s="1" t="str">
        <f>TEXT(NiftyData[[#This Row],[Date]], "ddd")</f>
        <v>Wed</v>
      </c>
      <c r="K704" s="1" t="str">
        <f>TEXT(NiftyData[[#This Row],[Date]], "mmm-yyyy")</f>
        <v>Jan-2018</v>
      </c>
      <c r="L704" s="1" t="str">
        <f>IF(NiftyData[[#This Row],[Day]]="Thu", "Expiry", "")</f>
        <v/>
      </c>
      <c r="M704" s="1">
        <f>NiftyData[[#This Row],[Close]]-NiftyData[[#This Row],[Open]]</f>
        <v>16.649999999999636</v>
      </c>
      <c r="N704" s="4">
        <f>NiftyData[[#This Row],[Intraday Change]]/NiftyData[[#This Row],[Open]]</f>
        <v>1.5041533604050496E-3</v>
      </c>
      <c r="O704" s="4">
        <f>_xlfn.CEILING.MATH(ABS(NiftyData[[#This Row],[Intraday Change %]]), 0.01)</f>
        <v>0.01</v>
      </c>
      <c r="P704" s="6">
        <f>NiftyData[[#This Row],[Close]]-E705</f>
        <v>2.2999999999992724</v>
      </c>
      <c r="Q704" s="4">
        <f>NiftyData[[#This Row],[DayChange]]/E705</f>
        <v>2.0751193193602066E-4</v>
      </c>
      <c r="R704" s="7">
        <f>_xlfn.CEILING.MATH(ABS(NiftyData[[#This Row],[DayChange %]]), 0.01)</f>
        <v>0.01</v>
      </c>
    </row>
    <row r="705" spans="1:18" x14ac:dyDescent="0.2">
      <c r="A705" s="2">
        <v>43123</v>
      </c>
      <c r="B705" s="1">
        <v>10997.4</v>
      </c>
      <c r="C705" s="1">
        <v>11092.9</v>
      </c>
      <c r="D705" s="1">
        <v>10994.55</v>
      </c>
      <c r="E705" s="1">
        <v>11083.7</v>
      </c>
      <c r="F705" s="1">
        <v>293445774</v>
      </c>
      <c r="G705" s="1">
        <v>16423.91</v>
      </c>
      <c r="H705" s="1" t="str">
        <f>TEXT(NiftyData[[#This Row],[Date]], "yyyy")</f>
        <v>2018</v>
      </c>
      <c r="I705" s="1" t="str">
        <f>TEXT(NiftyData[[#This Row],[Date]], "mmm")</f>
        <v>Jan</v>
      </c>
      <c r="J705" s="1" t="str">
        <f>TEXT(NiftyData[[#This Row],[Date]], "ddd")</f>
        <v>Tue</v>
      </c>
      <c r="K705" s="1" t="str">
        <f>TEXT(NiftyData[[#This Row],[Date]], "mmm-yyyy")</f>
        <v>Jan-2018</v>
      </c>
      <c r="L705" s="1" t="str">
        <f>IF(NiftyData[[#This Row],[Day]]="Thu", "Expiry", "")</f>
        <v/>
      </c>
      <c r="M705" s="1">
        <f>NiftyData[[#This Row],[Close]]-NiftyData[[#This Row],[Open]]</f>
        <v>86.300000000001091</v>
      </c>
      <c r="N705" s="4">
        <f>NiftyData[[#This Row],[Intraday Change]]/NiftyData[[#This Row],[Open]]</f>
        <v>7.8473093640315985E-3</v>
      </c>
      <c r="O705" s="4">
        <f>_xlfn.CEILING.MATH(ABS(NiftyData[[#This Row],[Intraday Change %]]), 0.01)</f>
        <v>0.01</v>
      </c>
      <c r="P705" s="6">
        <f>NiftyData[[#This Row],[Close]]-E706</f>
        <v>117.5</v>
      </c>
      <c r="Q705" s="4">
        <f>NiftyData[[#This Row],[DayChange]]/E706</f>
        <v>1.0714741660739362E-2</v>
      </c>
      <c r="R705" s="7">
        <f>_xlfn.CEILING.MATH(ABS(NiftyData[[#This Row],[DayChange %]]), 0.01)</f>
        <v>0.02</v>
      </c>
    </row>
    <row r="706" spans="1:18" x14ac:dyDescent="0.2">
      <c r="A706" s="2">
        <v>43122</v>
      </c>
      <c r="B706" s="1">
        <v>10883.2</v>
      </c>
      <c r="C706" s="1">
        <v>10975.1</v>
      </c>
      <c r="D706" s="1">
        <v>10881.4</v>
      </c>
      <c r="E706" s="1">
        <v>10966.2</v>
      </c>
      <c r="F706" s="1">
        <v>238815813</v>
      </c>
      <c r="G706" s="1">
        <v>14469.06</v>
      </c>
      <c r="H706" s="1" t="str">
        <f>TEXT(NiftyData[[#This Row],[Date]], "yyyy")</f>
        <v>2018</v>
      </c>
      <c r="I706" s="1" t="str">
        <f>TEXT(NiftyData[[#This Row],[Date]], "mmm")</f>
        <v>Jan</v>
      </c>
      <c r="J706" s="1" t="str">
        <f>TEXT(NiftyData[[#This Row],[Date]], "ddd")</f>
        <v>Mon</v>
      </c>
      <c r="K706" s="1" t="str">
        <f>TEXT(NiftyData[[#This Row],[Date]], "mmm-yyyy")</f>
        <v>Jan-2018</v>
      </c>
      <c r="L706" s="1" t="str">
        <f>IF(NiftyData[[#This Row],[Day]]="Thu", "Expiry", "")</f>
        <v/>
      </c>
      <c r="M706" s="1">
        <f>NiftyData[[#This Row],[Close]]-NiftyData[[#This Row],[Open]]</f>
        <v>83</v>
      </c>
      <c r="N706" s="4">
        <f>NiftyData[[#This Row],[Intraday Change]]/NiftyData[[#This Row],[Open]]</f>
        <v>7.6264334019406051E-3</v>
      </c>
      <c r="O706" s="4">
        <f>_xlfn.CEILING.MATH(ABS(NiftyData[[#This Row],[Intraday Change %]]), 0.01)</f>
        <v>0.01</v>
      </c>
      <c r="P706" s="6">
        <f>NiftyData[[#This Row],[Close]]-E707</f>
        <v>71.5</v>
      </c>
      <c r="Q706" s="4">
        <f>NiftyData[[#This Row],[DayChange]]/E707</f>
        <v>6.5628241254922113E-3</v>
      </c>
      <c r="R706" s="7">
        <f>_xlfn.CEILING.MATH(ABS(NiftyData[[#This Row],[DayChange %]]), 0.01)</f>
        <v>0.01</v>
      </c>
    </row>
    <row r="707" spans="1:18" x14ac:dyDescent="0.2">
      <c r="A707" s="2">
        <v>43119</v>
      </c>
      <c r="B707" s="1">
        <v>10829.2</v>
      </c>
      <c r="C707" s="1">
        <v>10906.85</v>
      </c>
      <c r="D707" s="1">
        <v>10793.9</v>
      </c>
      <c r="E707" s="1">
        <v>10894.7</v>
      </c>
      <c r="F707" s="1">
        <v>214011963</v>
      </c>
      <c r="G707" s="1">
        <v>11792.26</v>
      </c>
      <c r="H707" s="1" t="str">
        <f>TEXT(NiftyData[[#This Row],[Date]], "yyyy")</f>
        <v>2018</v>
      </c>
      <c r="I707" s="1" t="str">
        <f>TEXT(NiftyData[[#This Row],[Date]], "mmm")</f>
        <v>Jan</v>
      </c>
      <c r="J707" s="1" t="str">
        <f>TEXT(NiftyData[[#This Row],[Date]], "ddd")</f>
        <v>Fri</v>
      </c>
      <c r="K707" s="1" t="str">
        <f>TEXT(NiftyData[[#This Row],[Date]], "mmm-yyyy")</f>
        <v>Jan-2018</v>
      </c>
      <c r="L707" s="1" t="str">
        <f>IF(NiftyData[[#This Row],[Day]]="Thu", "Expiry", "")</f>
        <v/>
      </c>
      <c r="M707" s="1">
        <f>NiftyData[[#This Row],[Close]]-NiftyData[[#This Row],[Open]]</f>
        <v>65.5</v>
      </c>
      <c r="N707" s="4">
        <f>NiftyData[[#This Row],[Intraday Change]]/NiftyData[[#This Row],[Open]]</f>
        <v>6.0484615668747457E-3</v>
      </c>
      <c r="O707" s="4">
        <f>_xlfn.CEILING.MATH(ABS(NiftyData[[#This Row],[Intraday Change %]]), 0.01)</f>
        <v>0.01</v>
      </c>
      <c r="P707" s="6">
        <f>NiftyData[[#This Row],[Close]]-E708</f>
        <v>77.700000000000728</v>
      </c>
      <c r="Q707" s="4">
        <f>NiftyData[[#This Row],[DayChange]]/E708</f>
        <v>7.1831376536933278E-3</v>
      </c>
      <c r="R707" s="7">
        <f>_xlfn.CEILING.MATH(ABS(NiftyData[[#This Row],[DayChange %]]), 0.01)</f>
        <v>0.01</v>
      </c>
    </row>
    <row r="708" spans="1:18" x14ac:dyDescent="0.2">
      <c r="A708" s="2">
        <v>43118</v>
      </c>
      <c r="B708" s="1">
        <v>10873.4</v>
      </c>
      <c r="C708" s="1">
        <v>10887.5</v>
      </c>
      <c r="D708" s="1">
        <v>10782.4</v>
      </c>
      <c r="E708" s="1">
        <v>10817</v>
      </c>
      <c r="F708" s="1">
        <v>321609375</v>
      </c>
      <c r="G708" s="1">
        <v>17930.3</v>
      </c>
      <c r="H708" s="1" t="str">
        <f>TEXT(NiftyData[[#This Row],[Date]], "yyyy")</f>
        <v>2018</v>
      </c>
      <c r="I708" s="1" t="str">
        <f>TEXT(NiftyData[[#This Row],[Date]], "mmm")</f>
        <v>Jan</v>
      </c>
      <c r="J708" s="1" t="str">
        <f>TEXT(NiftyData[[#This Row],[Date]], "ddd")</f>
        <v>Thu</v>
      </c>
      <c r="K708" s="1" t="str">
        <f>TEXT(NiftyData[[#This Row],[Date]], "mmm-yyyy")</f>
        <v>Jan-2018</v>
      </c>
      <c r="L708" s="1" t="str">
        <f>IF(NiftyData[[#This Row],[Day]]="Thu", "Expiry", "")</f>
        <v>Expiry</v>
      </c>
      <c r="M708" s="1">
        <f>NiftyData[[#This Row],[Close]]-NiftyData[[#This Row],[Open]]</f>
        <v>-56.399999999999636</v>
      </c>
      <c r="N708" s="4">
        <f>NiftyData[[#This Row],[Intraday Change]]/NiftyData[[#This Row],[Open]]</f>
        <v>-5.1869700369709237E-3</v>
      </c>
      <c r="O708" s="4">
        <f>_xlfn.CEILING.MATH(ABS(NiftyData[[#This Row],[Intraday Change %]]), 0.01)</f>
        <v>0.01</v>
      </c>
      <c r="P708" s="6">
        <f>NiftyData[[#This Row],[Close]]-E709</f>
        <v>28.450000000000728</v>
      </c>
      <c r="Q708" s="4">
        <f>NiftyData[[#This Row],[DayChange]]/E709</f>
        <v>2.6370550259303361E-3</v>
      </c>
      <c r="R708" s="7">
        <f>_xlfn.CEILING.MATH(ABS(NiftyData[[#This Row],[DayChange %]]), 0.01)</f>
        <v>0.01</v>
      </c>
    </row>
    <row r="709" spans="1:18" x14ac:dyDescent="0.2">
      <c r="A709" s="2">
        <v>43117</v>
      </c>
      <c r="B709" s="1">
        <v>10702.45</v>
      </c>
      <c r="C709" s="1">
        <v>10803</v>
      </c>
      <c r="D709" s="1">
        <v>10666.75</v>
      </c>
      <c r="E709" s="1">
        <v>10788.55</v>
      </c>
      <c r="F709" s="1">
        <v>260488465</v>
      </c>
      <c r="G709" s="1">
        <v>14334.26</v>
      </c>
      <c r="H709" s="1" t="str">
        <f>TEXT(NiftyData[[#This Row],[Date]], "yyyy")</f>
        <v>2018</v>
      </c>
      <c r="I709" s="1" t="str">
        <f>TEXT(NiftyData[[#This Row],[Date]], "mmm")</f>
        <v>Jan</v>
      </c>
      <c r="J709" s="1" t="str">
        <f>TEXT(NiftyData[[#This Row],[Date]], "ddd")</f>
        <v>Wed</v>
      </c>
      <c r="K709" s="1" t="str">
        <f>TEXT(NiftyData[[#This Row],[Date]], "mmm-yyyy")</f>
        <v>Jan-2018</v>
      </c>
      <c r="L709" s="1" t="str">
        <f>IF(NiftyData[[#This Row],[Day]]="Thu", "Expiry", "")</f>
        <v/>
      </c>
      <c r="M709" s="1">
        <f>NiftyData[[#This Row],[Close]]-NiftyData[[#This Row],[Open]]</f>
        <v>86.099999999998545</v>
      </c>
      <c r="N709" s="4">
        <f>NiftyData[[#This Row],[Intraday Change]]/NiftyData[[#This Row],[Open]]</f>
        <v>8.0448869184157404E-3</v>
      </c>
      <c r="O709" s="4">
        <f>_xlfn.CEILING.MATH(ABS(NiftyData[[#This Row],[Intraday Change %]]), 0.01)</f>
        <v>0.01</v>
      </c>
      <c r="P709" s="6">
        <f>NiftyData[[#This Row],[Close]]-E710</f>
        <v>88.099999999998545</v>
      </c>
      <c r="Q709" s="4">
        <f>NiftyData[[#This Row],[DayChange]]/E710</f>
        <v>8.2332985995914702E-3</v>
      </c>
      <c r="R709" s="7">
        <f>_xlfn.CEILING.MATH(ABS(NiftyData[[#This Row],[DayChange %]]), 0.01)</f>
        <v>0.01</v>
      </c>
    </row>
    <row r="710" spans="1:18" x14ac:dyDescent="0.2">
      <c r="A710" s="2">
        <v>43116</v>
      </c>
      <c r="B710" s="1">
        <v>10761.5</v>
      </c>
      <c r="C710" s="1">
        <v>10762.35</v>
      </c>
      <c r="D710" s="1">
        <v>10687.85</v>
      </c>
      <c r="E710" s="1">
        <v>10700.45</v>
      </c>
      <c r="F710" s="1">
        <v>217468081</v>
      </c>
      <c r="G710" s="1">
        <v>12709.44</v>
      </c>
      <c r="H710" s="1" t="str">
        <f>TEXT(NiftyData[[#This Row],[Date]], "yyyy")</f>
        <v>2018</v>
      </c>
      <c r="I710" s="1" t="str">
        <f>TEXT(NiftyData[[#This Row],[Date]], "mmm")</f>
        <v>Jan</v>
      </c>
      <c r="J710" s="1" t="str">
        <f>TEXT(NiftyData[[#This Row],[Date]], "ddd")</f>
        <v>Tue</v>
      </c>
      <c r="K710" s="1" t="str">
        <f>TEXT(NiftyData[[#This Row],[Date]], "mmm-yyyy")</f>
        <v>Jan-2018</v>
      </c>
      <c r="L710" s="1" t="str">
        <f>IF(NiftyData[[#This Row],[Day]]="Thu", "Expiry", "")</f>
        <v/>
      </c>
      <c r="M710" s="1">
        <f>NiftyData[[#This Row],[Close]]-NiftyData[[#This Row],[Open]]</f>
        <v>-61.049999999999272</v>
      </c>
      <c r="N710" s="4">
        <f>NiftyData[[#This Row],[Intraday Change]]/NiftyData[[#This Row],[Open]]</f>
        <v>-5.6730009757003461E-3</v>
      </c>
      <c r="O710" s="4">
        <f>_xlfn.CEILING.MATH(ABS(NiftyData[[#This Row],[Intraday Change %]]), 0.01)</f>
        <v>0.01</v>
      </c>
      <c r="P710" s="6">
        <f>NiftyData[[#This Row],[Close]]-E711</f>
        <v>-41.099999999998545</v>
      </c>
      <c r="Q710" s="4">
        <f>NiftyData[[#This Row],[DayChange]]/E711</f>
        <v>-3.826263434978988E-3</v>
      </c>
      <c r="R710" s="7">
        <f>_xlfn.CEILING.MATH(ABS(NiftyData[[#This Row],[DayChange %]]), 0.01)</f>
        <v>0.01</v>
      </c>
    </row>
    <row r="711" spans="1:18" x14ac:dyDescent="0.2">
      <c r="A711" s="2">
        <v>43115</v>
      </c>
      <c r="B711" s="1">
        <v>10718.5</v>
      </c>
      <c r="C711" s="1">
        <v>10782.65</v>
      </c>
      <c r="D711" s="1">
        <v>10713.8</v>
      </c>
      <c r="E711" s="1">
        <v>10741.55</v>
      </c>
      <c r="F711" s="1">
        <v>181262074</v>
      </c>
      <c r="G711" s="1">
        <v>11333.11</v>
      </c>
      <c r="H711" s="1" t="str">
        <f>TEXT(NiftyData[[#This Row],[Date]], "yyyy")</f>
        <v>2018</v>
      </c>
      <c r="I711" s="1" t="str">
        <f>TEXT(NiftyData[[#This Row],[Date]], "mmm")</f>
        <v>Jan</v>
      </c>
      <c r="J711" s="1" t="str">
        <f>TEXT(NiftyData[[#This Row],[Date]], "ddd")</f>
        <v>Mon</v>
      </c>
      <c r="K711" s="1" t="str">
        <f>TEXT(NiftyData[[#This Row],[Date]], "mmm-yyyy")</f>
        <v>Jan-2018</v>
      </c>
      <c r="L711" s="1" t="str">
        <f>IF(NiftyData[[#This Row],[Day]]="Thu", "Expiry", "")</f>
        <v/>
      </c>
      <c r="M711" s="1">
        <f>NiftyData[[#This Row],[Close]]-NiftyData[[#This Row],[Open]]</f>
        <v>23.049999999999272</v>
      </c>
      <c r="N711" s="4">
        <f>NiftyData[[#This Row],[Intraday Change]]/NiftyData[[#This Row],[Open]]</f>
        <v>2.150487474926461E-3</v>
      </c>
      <c r="O711" s="4">
        <f>_xlfn.CEILING.MATH(ABS(NiftyData[[#This Row],[Intraday Change %]]), 0.01)</f>
        <v>0.01</v>
      </c>
      <c r="P711" s="6">
        <f>NiftyData[[#This Row],[Close]]-E712</f>
        <v>60.299999999999272</v>
      </c>
      <c r="Q711" s="4">
        <f>NiftyData[[#This Row],[DayChange]]/E712</f>
        <v>5.6454066705675151E-3</v>
      </c>
      <c r="R711" s="7">
        <f>_xlfn.CEILING.MATH(ABS(NiftyData[[#This Row],[DayChange %]]), 0.01)</f>
        <v>0.01</v>
      </c>
    </row>
    <row r="712" spans="1:18" x14ac:dyDescent="0.2">
      <c r="A712" s="2">
        <v>43112</v>
      </c>
      <c r="B712" s="1">
        <v>10682.55</v>
      </c>
      <c r="C712" s="1">
        <v>10690.4</v>
      </c>
      <c r="D712" s="1">
        <v>10597.1</v>
      </c>
      <c r="E712" s="1">
        <v>10681.25</v>
      </c>
      <c r="F712" s="1">
        <v>180592153</v>
      </c>
      <c r="G712" s="1">
        <v>11005.12</v>
      </c>
      <c r="H712" s="1" t="str">
        <f>TEXT(NiftyData[[#This Row],[Date]], "yyyy")</f>
        <v>2018</v>
      </c>
      <c r="I712" s="1" t="str">
        <f>TEXT(NiftyData[[#This Row],[Date]], "mmm")</f>
        <v>Jan</v>
      </c>
      <c r="J712" s="1" t="str">
        <f>TEXT(NiftyData[[#This Row],[Date]], "ddd")</f>
        <v>Fri</v>
      </c>
      <c r="K712" s="1" t="str">
        <f>TEXT(NiftyData[[#This Row],[Date]], "mmm-yyyy")</f>
        <v>Jan-2018</v>
      </c>
      <c r="L712" s="1" t="str">
        <f>IF(NiftyData[[#This Row],[Day]]="Thu", "Expiry", "")</f>
        <v/>
      </c>
      <c r="M712" s="1">
        <f>NiftyData[[#This Row],[Close]]-NiftyData[[#This Row],[Open]]</f>
        <v>-1.2999999999992724</v>
      </c>
      <c r="N712" s="4">
        <f>NiftyData[[#This Row],[Intraday Change]]/NiftyData[[#This Row],[Open]]</f>
        <v>-1.2169379034025326E-4</v>
      </c>
      <c r="O712" s="4">
        <f>_xlfn.CEILING.MATH(ABS(NiftyData[[#This Row],[Intraday Change %]]), 0.01)</f>
        <v>0.01</v>
      </c>
      <c r="P712" s="6">
        <f>NiftyData[[#This Row],[Close]]-E713</f>
        <v>30.049999999999272</v>
      </c>
      <c r="Q712" s="4">
        <f>NiftyData[[#This Row],[DayChange]]/E713</f>
        <v>2.8212783536126699E-3</v>
      </c>
      <c r="R712" s="7">
        <f>_xlfn.CEILING.MATH(ABS(NiftyData[[#This Row],[DayChange %]]), 0.01)</f>
        <v>0.01</v>
      </c>
    </row>
    <row r="713" spans="1:18" x14ac:dyDescent="0.2">
      <c r="A713" s="2">
        <v>43111</v>
      </c>
      <c r="B713" s="1">
        <v>10637.05</v>
      </c>
      <c r="C713" s="1">
        <v>10664.6</v>
      </c>
      <c r="D713" s="1">
        <v>10612.35</v>
      </c>
      <c r="E713" s="1">
        <v>10651.2</v>
      </c>
      <c r="F713" s="1">
        <v>158630055</v>
      </c>
      <c r="G713" s="1">
        <v>9635.01</v>
      </c>
      <c r="H713" s="1" t="str">
        <f>TEXT(NiftyData[[#This Row],[Date]], "yyyy")</f>
        <v>2018</v>
      </c>
      <c r="I713" s="1" t="str">
        <f>TEXT(NiftyData[[#This Row],[Date]], "mmm")</f>
        <v>Jan</v>
      </c>
      <c r="J713" s="1" t="str">
        <f>TEXT(NiftyData[[#This Row],[Date]], "ddd")</f>
        <v>Thu</v>
      </c>
      <c r="K713" s="1" t="str">
        <f>TEXT(NiftyData[[#This Row],[Date]], "mmm-yyyy")</f>
        <v>Jan-2018</v>
      </c>
      <c r="L713" s="1" t="str">
        <f>IF(NiftyData[[#This Row],[Day]]="Thu", "Expiry", "")</f>
        <v>Expiry</v>
      </c>
      <c r="M713" s="1">
        <f>NiftyData[[#This Row],[Close]]-NiftyData[[#This Row],[Open]]</f>
        <v>14.150000000001455</v>
      </c>
      <c r="N713" s="4">
        <f>NiftyData[[#This Row],[Intraday Change]]/NiftyData[[#This Row],[Open]]</f>
        <v>1.3302560390335155E-3</v>
      </c>
      <c r="O713" s="4">
        <f>_xlfn.CEILING.MATH(ABS(NiftyData[[#This Row],[Intraday Change %]]), 0.01)</f>
        <v>0.01</v>
      </c>
      <c r="P713" s="6">
        <f>NiftyData[[#This Row],[Close]]-E714</f>
        <v>19</v>
      </c>
      <c r="Q713" s="4">
        <f>NiftyData[[#This Row],[DayChange]]/E714</f>
        <v>1.7870243223415661E-3</v>
      </c>
      <c r="R713" s="7">
        <f>_xlfn.CEILING.MATH(ABS(NiftyData[[#This Row],[DayChange %]]), 0.01)</f>
        <v>0.01</v>
      </c>
    </row>
    <row r="714" spans="1:18" x14ac:dyDescent="0.2">
      <c r="A714" s="2">
        <v>43110</v>
      </c>
      <c r="B714" s="1">
        <v>10652.05</v>
      </c>
      <c r="C714" s="1">
        <v>10655.5</v>
      </c>
      <c r="D714" s="1">
        <v>10592.7</v>
      </c>
      <c r="E714" s="1">
        <v>10632.2</v>
      </c>
      <c r="F714" s="1">
        <v>181900014</v>
      </c>
      <c r="G714" s="1">
        <v>9720.65</v>
      </c>
      <c r="H714" s="1" t="str">
        <f>TEXT(NiftyData[[#This Row],[Date]], "yyyy")</f>
        <v>2018</v>
      </c>
      <c r="I714" s="1" t="str">
        <f>TEXT(NiftyData[[#This Row],[Date]], "mmm")</f>
        <v>Jan</v>
      </c>
      <c r="J714" s="1" t="str">
        <f>TEXT(NiftyData[[#This Row],[Date]], "ddd")</f>
        <v>Wed</v>
      </c>
      <c r="K714" s="1" t="str">
        <f>TEXT(NiftyData[[#This Row],[Date]], "mmm-yyyy")</f>
        <v>Jan-2018</v>
      </c>
      <c r="L714" s="1" t="str">
        <f>IF(NiftyData[[#This Row],[Day]]="Thu", "Expiry", "")</f>
        <v/>
      </c>
      <c r="M714" s="1">
        <f>NiftyData[[#This Row],[Close]]-NiftyData[[#This Row],[Open]]</f>
        <v>-19.849999999998545</v>
      </c>
      <c r="N714" s="4">
        <f>NiftyData[[#This Row],[Intraday Change]]/NiftyData[[#This Row],[Open]]</f>
        <v>-1.8634910651000086E-3</v>
      </c>
      <c r="O714" s="4">
        <f>_xlfn.CEILING.MATH(ABS(NiftyData[[#This Row],[Intraday Change %]]), 0.01)</f>
        <v>0.01</v>
      </c>
      <c r="P714" s="6">
        <f>NiftyData[[#This Row],[Close]]-E715</f>
        <v>-4.7999999999992724</v>
      </c>
      <c r="Q714" s="4">
        <f>NiftyData[[#This Row],[DayChange]]/E715</f>
        <v>-4.5125505311641178E-4</v>
      </c>
      <c r="R714" s="7">
        <f>_xlfn.CEILING.MATH(ABS(NiftyData[[#This Row],[DayChange %]]), 0.01)</f>
        <v>0.01</v>
      </c>
    </row>
    <row r="715" spans="1:18" x14ac:dyDescent="0.2">
      <c r="A715" s="2">
        <v>43109</v>
      </c>
      <c r="B715" s="1">
        <v>10645.1</v>
      </c>
      <c r="C715" s="1">
        <v>10659.15</v>
      </c>
      <c r="D715" s="1">
        <v>10603.6</v>
      </c>
      <c r="E715" s="1">
        <v>10637</v>
      </c>
      <c r="F715" s="1">
        <v>211291563</v>
      </c>
      <c r="G715" s="1">
        <v>10733.37</v>
      </c>
      <c r="H715" s="1" t="str">
        <f>TEXT(NiftyData[[#This Row],[Date]], "yyyy")</f>
        <v>2018</v>
      </c>
      <c r="I715" s="1" t="str">
        <f>TEXT(NiftyData[[#This Row],[Date]], "mmm")</f>
        <v>Jan</v>
      </c>
      <c r="J715" s="1" t="str">
        <f>TEXT(NiftyData[[#This Row],[Date]], "ddd")</f>
        <v>Tue</v>
      </c>
      <c r="K715" s="1" t="str">
        <f>TEXT(NiftyData[[#This Row],[Date]], "mmm-yyyy")</f>
        <v>Jan-2018</v>
      </c>
      <c r="L715" s="1" t="str">
        <f>IF(NiftyData[[#This Row],[Day]]="Thu", "Expiry", "")</f>
        <v/>
      </c>
      <c r="M715" s="1">
        <f>NiftyData[[#This Row],[Close]]-NiftyData[[#This Row],[Open]]</f>
        <v>-8.1000000000003638</v>
      </c>
      <c r="N715" s="4">
        <f>NiftyData[[#This Row],[Intraday Change]]/NiftyData[[#This Row],[Open]]</f>
        <v>-7.6091347192608458E-4</v>
      </c>
      <c r="O715" s="4">
        <f>_xlfn.CEILING.MATH(ABS(NiftyData[[#This Row],[Intraday Change %]]), 0.01)</f>
        <v>0.01</v>
      </c>
      <c r="P715" s="6">
        <f>NiftyData[[#This Row],[Close]]-E716</f>
        <v>13.399999999999636</v>
      </c>
      <c r="Q715" s="4">
        <f>NiftyData[[#This Row],[DayChange]]/E716</f>
        <v>1.2613426710342667E-3</v>
      </c>
      <c r="R715" s="7">
        <f>_xlfn.CEILING.MATH(ABS(NiftyData[[#This Row],[DayChange %]]), 0.01)</f>
        <v>0.01</v>
      </c>
    </row>
    <row r="716" spans="1:18" x14ac:dyDescent="0.2">
      <c r="A716" s="2">
        <v>43108</v>
      </c>
      <c r="B716" s="1">
        <v>10591.7</v>
      </c>
      <c r="C716" s="1">
        <v>10631.2</v>
      </c>
      <c r="D716" s="1">
        <v>10588.55</v>
      </c>
      <c r="E716" s="1">
        <v>10623.6</v>
      </c>
      <c r="F716" s="1">
        <v>174181231</v>
      </c>
      <c r="G716" s="1">
        <v>9907.27</v>
      </c>
      <c r="H716" s="1" t="str">
        <f>TEXT(NiftyData[[#This Row],[Date]], "yyyy")</f>
        <v>2018</v>
      </c>
      <c r="I716" s="1" t="str">
        <f>TEXT(NiftyData[[#This Row],[Date]], "mmm")</f>
        <v>Jan</v>
      </c>
      <c r="J716" s="1" t="str">
        <f>TEXT(NiftyData[[#This Row],[Date]], "ddd")</f>
        <v>Mon</v>
      </c>
      <c r="K716" s="1" t="str">
        <f>TEXT(NiftyData[[#This Row],[Date]], "mmm-yyyy")</f>
        <v>Jan-2018</v>
      </c>
      <c r="L716" s="1" t="str">
        <f>IF(NiftyData[[#This Row],[Day]]="Thu", "Expiry", "")</f>
        <v/>
      </c>
      <c r="M716" s="1">
        <f>NiftyData[[#This Row],[Close]]-NiftyData[[#This Row],[Open]]</f>
        <v>31.899999999999636</v>
      </c>
      <c r="N716" s="4">
        <f>NiftyData[[#This Row],[Intraday Change]]/NiftyData[[#This Row],[Open]]</f>
        <v>3.0117922524240332E-3</v>
      </c>
      <c r="O716" s="4">
        <f>_xlfn.CEILING.MATH(ABS(NiftyData[[#This Row],[Intraday Change %]]), 0.01)</f>
        <v>0.01</v>
      </c>
      <c r="P716" s="6">
        <f>NiftyData[[#This Row],[Close]]-E717</f>
        <v>64.75</v>
      </c>
      <c r="Q716" s="4">
        <f>NiftyData[[#This Row],[DayChange]]/E717</f>
        <v>6.1322966042703514E-3</v>
      </c>
      <c r="R716" s="7">
        <f>_xlfn.CEILING.MATH(ABS(NiftyData[[#This Row],[DayChange %]]), 0.01)</f>
        <v>0.01</v>
      </c>
    </row>
    <row r="717" spans="1:18" x14ac:dyDescent="0.2">
      <c r="A717" s="2">
        <v>43105</v>
      </c>
      <c r="B717" s="1">
        <v>10534.25</v>
      </c>
      <c r="C717" s="1">
        <v>10566.1</v>
      </c>
      <c r="D717" s="1">
        <v>10520.1</v>
      </c>
      <c r="E717" s="1">
        <v>10558.85</v>
      </c>
      <c r="F717" s="1">
        <v>186469717</v>
      </c>
      <c r="G717" s="1">
        <v>10306.219999999999</v>
      </c>
      <c r="H717" s="1" t="str">
        <f>TEXT(NiftyData[[#This Row],[Date]], "yyyy")</f>
        <v>2018</v>
      </c>
      <c r="I717" s="1" t="str">
        <f>TEXT(NiftyData[[#This Row],[Date]], "mmm")</f>
        <v>Jan</v>
      </c>
      <c r="J717" s="1" t="str">
        <f>TEXT(NiftyData[[#This Row],[Date]], "ddd")</f>
        <v>Fri</v>
      </c>
      <c r="K717" s="1" t="str">
        <f>TEXT(NiftyData[[#This Row],[Date]], "mmm-yyyy")</f>
        <v>Jan-2018</v>
      </c>
      <c r="L717" s="1" t="str">
        <f>IF(NiftyData[[#This Row],[Day]]="Thu", "Expiry", "")</f>
        <v/>
      </c>
      <c r="M717" s="1">
        <f>NiftyData[[#This Row],[Close]]-NiftyData[[#This Row],[Open]]</f>
        <v>24.600000000000364</v>
      </c>
      <c r="N717" s="4">
        <f>NiftyData[[#This Row],[Intraday Change]]/NiftyData[[#This Row],[Open]]</f>
        <v>2.3352398129909925E-3</v>
      </c>
      <c r="O717" s="4">
        <f>_xlfn.CEILING.MATH(ABS(NiftyData[[#This Row],[Intraday Change %]]), 0.01)</f>
        <v>0.01</v>
      </c>
      <c r="P717" s="6">
        <f>NiftyData[[#This Row],[Close]]-E718</f>
        <v>54.050000000001091</v>
      </c>
      <c r="Q717" s="4">
        <f>NiftyData[[#This Row],[DayChange]]/E718</f>
        <v>5.1452669255960225E-3</v>
      </c>
      <c r="R717" s="7">
        <f>_xlfn.CEILING.MATH(ABS(NiftyData[[#This Row],[DayChange %]]), 0.01)</f>
        <v>0.01</v>
      </c>
    </row>
    <row r="718" spans="1:18" x14ac:dyDescent="0.2">
      <c r="A718" s="2">
        <v>43104</v>
      </c>
      <c r="B718" s="1">
        <v>10469.4</v>
      </c>
      <c r="C718" s="1">
        <v>10513</v>
      </c>
      <c r="D718" s="1">
        <v>10441.450000000001</v>
      </c>
      <c r="E718" s="1">
        <v>10504.8</v>
      </c>
      <c r="F718" s="1">
        <v>180257392</v>
      </c>
      <c r="G718" s="1">
        <v>9561.9500000000007</v>
      </c>
      <c r="H718" s="1" t="str">
        <f>TEXT(NiftyData[[#This Row],[Date]], "yyyy")</f>
        <v>2018</v>
      </c>
      <c r="I718" s="1" t="str">
        <f>TEXT(NiftyData[[#This Row],[Date]], "mmm")</f>
        <v>Jan</v>
      </c>
      <c r="J718" s="1" t="str">
        <f>TEXT(NiftyData[[#This Row],[Date]], "ddd")</f>
        <v>Thu</v>
      </c>
      <c r="K718" s="1" t="str">
        <f>TEXT(NiftyData[[#This Row],[Date]], "mmm-yyyy")</f>
        <v>Jan-2018</v>
      </c>
      <c r="L718" s="1" t="str">
        <f>IF(NiftyData[[#This Row],[Day]]="Thu", "Expiry", "")</f>
        <v>Expiry</v>
      </c>
      <c r="M718" s="1">
        <f>NiftyData[[#This Row],[Close]]-NiftyData[[#This Row],[Open]]</f>
        <v>35.399999999999636</v>
      </c>
      <c r="N718" s="4">
        <f>NiftyData[[#This Row],[Intraday Change]]/NiftyData[[#This Row],[Open]]</f>
        <v>3.3812825949910822E-3</v>
      </c>
      <c r="O718" s="4">
        <f>_xlfn.CEILING.MATH(ABS(NiftyData[[#This Row],[Intraday Change %]]), 0.01)</f>
        <v>0.01</v>
      </c>
      <c r="P718" s="6">
        <f>NiftyData[[#This Row],[Close]]-E719</f>
        <v>61.599999999998545</v>
      </c>
      <c r="Q718" s="4">
        <f>NiftyData[[#This Row],[DayChange]]/E719</f>
        <v>5.898575149379361E-3</v>
      </c>
      <c r="R718" s="7">
        <f>_xlfn.CEILING.MATH(ABS(NiftyData[[#This Row],[DayChange %]]), 0.01)</f>
        <v>0.01</v>
      </c>
    </row>
    <row r="719" spans="1:18" x14ac:dyDescent="0.2">
      <c r="A719" s="2">
        <v>43103</v>
      </c>
      <c r="B719" s="1">
        <v>10482.65</v>
      </c>
      <c r="C719" s="1">
        <v>10503.6</v>
      </c>
      <c r="D719" s="1">
        <v>10429.549999999999</v>
      </c>
      <c r="E719" s="1">
        <v>10443.200000000001</v>
      </c>
      <c r="F719" s="1">
        <v>172516859</v>
      </c>
      <c r="G719" s="1">
        <v>9541.6</v>
      </c>
      <c r="H719" s="1" t="str">
        <f>TEXT(NiftyData[[#This Row],[Date]], "yyyy")</f>
        <v>2018</v>
      </c>
      <c r="I719" s="1" t="str">
        <f>TEXT(NiftyData[[#This Row],[Date]], "mmm")</f>
        <v>Jan</v>
      </c>
      <c r="J719" s="1" t="str">
        <f>TEXT(NiftyData[[#This Row],[Date]], "ddd")</f>
        <v>Wed</v>
      </c>
      <c r="K719" s="1" t="str">
        <f>TEXT(NiftyData[[#This Row],[Date]], "mmm-yyyy")</f>
        <v>Jan-2018</v>
      </c>
      <c r="L719" s="1" t="str">
        <f>IF(NiftyData[[#This Row],[Day]]="Thu", "Expiry", "")</f>
        <v/>
      </c>
      <c r="M719" s="1">
        <f>NiftyData[[#This Row],[Close]]-NiftyData[[#This Row],[Open]]</f>
        <v>-39.449999999998909</v>
      </c>
      <c r="N719" s="4">
        <f>NiftyData[[#This Row],[Intraday Change]]/NiftyData[[#This Row],[Open]]</f>
        <v>-3.7633613637771852E-3</v>
      </c>
      <c r="O719" s="4">
        <f>_xlfn.CEILING.MATH(ABS(NiftyData[[#This Row],[Intraday Change %]]), 0.01)</f>
        <v>0.01</v>
      </c>
      <c r="P719" s="6">
        <f>NiftyData[[#This Row],[Close]]-E720</f>
        <v>1</v>
      </c>
      <c r="Q719" s="4">
        <f>NiftyData[[#This Row],[DayChange]]/E720</f>
        <v>9.5765260194211936E-5</v>
      </c>
      <c r="R719" s="7">
        <f>_xlfn.CEILING.MATH(ABS(NiftyData[[#This Row],[DayChange %]]), 0.01)</f>
        <v>0.01</v>
      </c>
    </row>
    <row r="720" spans="1:18" x14ac:dyDescent="0.2">
      <c r="A720" s="2">
        <v>43102</v>
      </c>
      <c r="B720" s="1">
        <v>10477.549999999999</v>
      </c>
      <c r="C720" s="1">
        <v>10495.2</v>
      </c>
      <c r="D720" s="1">
        <v>10404.65</v>
      </c>
      <c r="E720" s="1">
        <v>10442.200000000001</v>
      </c>
      <c r="F720" s="1">
        <v>158092430</v>
      </c>
      <c r="G720" s="1">
        <v>8665.4699999999993</v>
      </c>
      <c r="H720" s="1" t="str">
        <f>TEXT(NiftyData[[#This Row],[Date]], "yyyy")</f>
        <v>2018</v>
      </c>
      <c r="I720" s="1" t="str">
        <f>TEXT(NiftyData[[#This Row],[Date]], "mmm")</f>
        <v>Jan</v>
      </c>
      <c r="J720" s="1" t="str">
        <f>TEXT(NiftyData[[#This Row],[Date]], "ddd")</f>
        <v>Tue</v>
      </c>
      <c r="K720" s="1" t="str">
        <f>TEXT(NiftyData[[#This Row],[Date]], "mmm-yyyy")</f>
        <v>Jan-2018</v>
      </c>
      <c r="L720" s="1" t="str">
        <f>IF(NiftyData[[#This Row],[Day]]="Thu", "Expiry", "")</f>
        <v/>
      </c>
      <c r="M720" s="1">
        <f>NiftyData[[#This Row],[Close]]-NiftyData[[#This Row],[Open]]</f>
        <v>-35.349999999998545</v>
      </c>
      <c r="N720" s="4">
        <f>NiftyData[[#This Row],[Intraday Change]]/NiftyData[[#This Row],[Open]]</f>
        <v>-3.3738803441642892E-3</v>
      </c>
      <c r="O720" s="4">
        <f>_xlfn.CEILING.MATH(ABS(NiftyData[[#This Row],[Intraday Change %]]), 0.01)</f>
        <v>0.01</v>
      </c>
      <c r="P720" s="6">
        <f>NiftyData[[#This Row],[Close]]-E721</f>
        <v>6.6500000000014552</v>
      </c>
      <c r="Q720" s="4">
        <f>NiftyData[[#This Row],[DayChange]]/E721</f>
        <v>6.3724480262194669E-4</v>
      </c>
      <c r="R720" s="7">
        <f>_xlfn.CEILING.MATH(ABS(NiftyData[[#This Row],[DayChange %]]), 0.01)</f>
        <v>0.01</v>
      </c>
    </row>
    <row r="721" spans="1:18" x14ac:dyDescent="0.2">
      <c r="A721" s="2">
        <v>43101</v>
      </c>
      <c r="B721" s="1">
        <v>10531.7</v>
      </c>
      <c r="C721" s="1">
        <v>10537.85</v>
      </c>
      <c r="D721" s="1">
        <v>10423.1</v>
      </c>
      <c r="E721" s="1">
        <v>10435.549999999999</v>
      </c>
      <c r="F721" s="1">
        <v>134532090</v>
      </c>
      <c r="G721" s="1">
        <v>7546.56</v>
      </c>
      <c r="H721" s="1" t="str">
        <f>TEXT(NiftyData[[#This Row],[Date]], "yyyy")</f>
        <v>2018</v>
      </c>
      <c r="I721" s="1" t="str">
        <f>TEXT(NiftyData[[#This Row],[Date]], "mmm")</f>
        <v>Jan</v>
      </c>
      <c r="J721" s="1" t="str">
        <f>TEXT(NiftyData[[#This Row],[Date]], "ddd")</f>
        <v>Mon</v>
      </c>
      <c r="K721" s="1" t="str">
        <f>TEXT(NiftyData[[#This Row],[Date]], "mmm-yyyy")</f>
        <v>Jan-2018</v>
      </c>
      <c r="L721" s="1" t="str">
        <f>IF(NiftyData[[#This Row],[Day]]="Thu", "Expiry", "")</f>
        <v/>
      </c>
      <c r="M721" s="1">
        <f>NiftyData[[#This Row],[Close]]-NiftyData[[#This Row],[Open]]</f>
        <v>-96.150000000001455</v>
      </c>
      <c r="N721" s="4">
        <f>NiftyData[[#This Row],[Intraday Change]]/NiftyData[[#This Row],[Open]]</f>
        <v>-9.1295802197177527E-3</v>
      </c>
      <c r="O721" s="4">
        <f>_xlfn.CEILING.MATH(ABS(NiftyData[[#This Row],[Intraday Change %]]), 0.01)</f>
        <v>0.01</v>
      </c>
      <c r="P721" s="6">
        <f>NiftyData[[#This Row],[Close]]-E722</f>
        <v>-95.150000000001455</v>
      </c>
      <c r="Q721" s="4">
        <f>NiftyData[[#This Row],[DayChange]]/E722</f>
        <v>-9.0354867197813479E-3</v>
      </c>
      <c r="R721" s="7">
        <f>_xlfn.CEILING.MATH(ABS(NiftyData[[#This Row],[DayChange %]]), 0.01)</f>
        <v>0.01</v>
      </c>
    </row>
    <row r="722" spans="1:18" x14ac:dyDescent="0.2">
      <c r="A722" s="2">
        <v>43098</v>
      </c>
      <c r="B722" s="1">
        <v>10492.35</v>
      </c>
      <c r="C722" s="1">
        <v>10538.7</v>
      </c>
      <c r="D722" s="1">
        <v>10488.65</v>
      </c>
      <c r="E722" s="1">
        <v>10530.7</v>
      </c>
      <c r="F722" s="1">
        <v>156736221</v>
      </c>
      <c r="G722" s="1">
        <v>8943.1</v>
      </c>
      <c r="H722" s="1" t="str">
        <f>TEXT(NiftyData[[#This Row],[Date]], "yyyy")</f>
        <v>2017</v>
      </c>
      <c r="I722" s="1" t="str">
        <f>TEXT(NiftyData[[#This Row],[Date]], "mmm")</f>
        <v>Dec</v>
      </c>
      <c r="J722" s="1" t="str">
        <f>TEXT(NiftyData[[#This Row],[Date]], "ddd")</f>
        <v>Fri</v>
      </c>
      <c r="K722" s="1" t="str">
        <f>TEXT(NiftyData[[#This Row],[Date]], "mmm-yyyy")</f>
        <v>Dec-2017</v>
      </c>
      <c r="L722" s="1" t="str">
        <f>IF(NiftyData[[#This Row],[Day]]="Thu", "Expiry", "")</f>
        <v/>
      </c>
      <c r="M722" s="1">
        <f>NiftyData[[#This Row],[Close]]-NiftyData[[#This Row],[Open]]</f>
        <v>38.350000000000364</v>
      </c>
      <c r="N722" s="4">
        <f>NiftyData[[#This Row],[Intraday Change]]/NiftyData[[#This Row],[Open]]</f>
        <v>3.6550439129461334E-3</v>
      </c>
      <c r="O722" s="4">
        <f>_xlfn.CEILING.MATH(ABS(NiftyData[[#This Row],[Intraday Change %]]), 0.01)</f>
        <v>0.01</v>
      </c>
      <c r="P722" s="6">
        <f>NiftyData[[#This Row],[Close]]-E723</f>
        <v>52.800000000001091</v>
      </c>
      <c r="Q722" s="4">
        <f>NiftyData[[#This Row],[DayChange]]/E723</f>
        <v>5.0391776978212328E-3</v>
      </c>
      <c r="R722" s="7">
        <f>_xlfn.CEILING.MATH(ABS(NiftyData[[#This Row],[DayChange %]]), 0.01)</f>
        <v>0.01</v>
      </c>
    </row>
    <row r="723" spans="1:18" x14ac:dyDescent="0.2">
      <c r="A723" s="2">
        <v>43097</v>
      </c>
      <c r="B723" s="1">
        <v>10498.2</v>
      </c>
      <c r="C723" s="1">
        <v>10534.55</v>
      </c>
      <c r="D723" s="1">
        <v>10460.450000000001</v>
      </c>
      <c r="E723" s="1">
        <v>10477.9</v>
      </c>
      <c r="F723" s="1">
        <v>281309989</v>
      </c>
      <c r="G723" s="1">
        <v>14551.58</v>
      </c>
      <c r="H723" s="1" t="str">
        <f>TEXT(NiftyData[[#This Row],[Date]], "yyyy")</f>
        <v>2017</v>
      </c>
      <c r="I723" s="1" t="str">
        <f>TEXT(NiftyData[[#This Row],[Date]], "mmm")</f>
        <v>Dec</v>
      </c>
      <c r="J723" s="1" t="str">
        <f>TEXT(NiftyData[[#This Row],[Date]], "ddd")</f>
        <v>Thu</v>
      </c>
      <c r="K723" s="1" t="str">
        <f>TEXT(NiftyData[[#This Row],[Date]], "mmm-yyyy")</f>
        <v>Dec-2017</v>
      </c>
      <c r="L723" s="1" t="str">
        <f>IF(NiftyData[[#This Row],[Day]]="Thu", "Expiry", "")</f>
        <v>Expiry</v>
      </c>
      <c r="M723" s="1">
        <f>NiftyData[[#This Row],[Close]]-NiftyData[[#This Row],[Open]]</f>
        <v>-20.300000000001091</v>
      </c>
      <c r="N723" s="4">
        <f>NiftyData[[#This Row],[Intraday Change]]/NiftyData[[#This Row],[Open]]</f>
        <v>-1.9336648187309338E-3</v>
      </c>
      <c r="O723" s="4">
        <f>_xlfn.CEILING.MATH(ABS(NiftyData[[#This Row],[Intraday Change %]]), 0.01)</f>
        <v>0.01</v>
      </c>
      <c r="P723" s="6">
        <f>NiftyData[[#This Row],[Close]]-E724</f>
        <v>-12.850000000000364</v>
      </c>
      <c r="Q723" s="4">
        <f>NiftyData[[#This Row],[DayChange]]/E724</f>
        <v>-1.2248885923313742E-3</v>
      </c>
      <c r="R723" s="7">
        <f>_xlfn.CEILING.MATH(ABS(NiftyData[[#This Row],[DayChange %]]), 0.01)</f>
        <v>0.01</v>
      </c>
    </row>
    <row r="724" spans="1:18" x14ac:dyDescent="0.2">
      <c r="A724" s="2">
        <v>43096</v>
      </c>
      <c r="B724" s="1">
        <v>10531.05</v>
      </c>
      <c r="C724" s="1">
        <v>10552.4</v>
      </c>
      <c r="D724" s="1">
        <v>10469.25</v>
      </c>
      <c r="E724" s="1">
        <v>10490.75</v>
      </c>
      <c r="F724" s="1">
        <v>170307122</v>
      </c>
      <c r="G724" s="1">
        <v>9077.6</v>
      </c>
      <c r="H724" s="1" t="str">
        <f>TEXT(NiftyData[[#This Row],[Date]], "yyyy")</f>
        <v>2017</v>
      </c>
      <c r="I724" s="1" t="str">
        <f>TEXT(NiftyData[[#This Row],[Date]], "mmm")</f>
        <v>Dec</v>
      </c>
      <c r="J724" s="1" t="str">
        <f>TEXT(NiftyData[[#This Row],[Date]], "ddd")</f>
        <v>Wed</v>
      </c>
      <c r="K724" s="1" t="str">
        <f>TEXT(NiftyData[[#This Row],[Date]], "mmm-yyyy")</f>
        <v>Dec-2017</v>
      </c>
      <c r="L724" s="1" t="str">
        <f>IF(NiftyData[[#This Row],[Day]]="Thu", "Expiry", "")</f>
        <v/>
      </c>
      <c r="M724" s="1">
        <f>NiftyData[[#This Row],[Close]]-NiftyData[[#This Row],[Open]]</f>
        <v>-40.299999999999272</v>
      </c>
      <c r="N724" s="4">
        <f>NiftyData[[#This Row],[Intraday Change]]/NiftyData[[#This Row],[Open]]</f>
        <v>-3.8267789061868737E-3</v>
      </c>
      <c r="O724" s="4">
        <f>_xlfn.CEILING.MATH(ABS(NiftyData[[#This Row],[Intraday Change %]]), 0.01)</f>
        <v>0.01</v>
      </c>
      <c r="P724" s="6">
        <f>NiftyData[[#This Row],[Close]]-E725</f>
        <v>-40.75</v>
      </c>
      <c r="Q724" s="4">
        <f>NiftyData[[#This Row],[DayChange]]/E725</f>
        <v>-3.8693443479086548E-3</v>
      </c>
      <c r="R724" s="7">
        <f>_xlfn.CEILING.MATH(ABS(NiftyData[[#This Row],[DayChange %]]), 0.01)</f>
        <v>0.01</v>
      </c>
    </row>
    <row r="725" spans="1:18" x14ac:dyDescent="0.2">
      <c r="A725" s="2">
        <v>43095</v>
      </c>
      <c r="B725" s="1">
        <v>10512.3</v>
      </c>
      <c r="C725" s="1">
        <v>10545.45</v>
      </c>
      <c r="D725" s="1">
        <v>10477.950000000001</v>
      </c>
      <c r="E725" s="1">
        <v>10531.5</v>
      </c>
      <c r="F725" s="1">
        <v>160417384</v>
      </c>
      <c r="G725" s="1">
        <v>9043.77</v>
      </c>
      <c r="H725" s="1" t="str">
        <f>TEXT(NiftyData[[#This Row],[Date]], "yyyy")</f>
        <v>2017</v>
      </c>
      <c r="I725" s="1" t="str">
        <f>TEXT(NiftyData[[#This Row],[Date]], "mmm")</f>
        <v>Dec</v>
      </c>
      <c r="J725" s="1" t="str">
        <f>TEXT(NiftyData[[#This Row],[Date]], "ddd")</f>
        <v>Tue</v>
      </c>
      <c r="K725" s="1" t="str">
        <f>TEXT(NiftyData[[#This Row],[Date]], "mmm-yyyy")</f>
        <v>Dec-2017</v>
      </c>
      <c r="L725" s="1" t="str">
        <f>IF(NiftyData[[#This Row],[Day]]="Thu", "Expiry", "")</f>
        <v/>
      </c>
      <c r="M725" s="1">
        <f>NiftyData[[#This Row],[Close]]-NiftyData[[#This Row],[Open]]</f>
        <v>19.200000000000728</v>
      </c>
      <c r="N725" s="4">
        <f>NiftyData[[#This Row],[Intraday Change]]/NiftyData[[#This Row],[Open]]</f>
        <v>1.8264318940670195E-3</v>
      </c>
      <c r="O725" s="4">
        <f>_xlfn.CEILING.MATH(ABS(NiftyData[[#This Row],[Intraday Change %]]), 0.01)</f>
        <v>0.01</v>
      </c>
      <c r="P725" s="6">
        <f>NiftyData[[#This Row],[Close]]-E726</f>
        <v>38.5</v>
      </c>
      <c r="Q725" s="4">
        <f>NiftyData[[#This Row],[DayChange]]/E726</f>
        <v>3.6691127418278851E-3</v>
      </c>
      <c r="R725" s="7">
        <f>_xlfn.CEILING.MATH(ABS(NiftyData[[#This Row],[DayChange %]]), 0.01)</f>
        <v>0.01</v>
      </c>
    </row>
    <row r="726" spans="1:18" x14ac:dyDescent="0.2">
      <c r="A726" s="2">
        <v>43091</v>
      </c>
      <c r="B726" s="1">
        <v>10457.299999999999</v>
      </c>
      <c r="C726" s="1">
        <v>10501.1</v>
      </c>
      <c r="D726" s="1">
        <v>10448.25</v>
      </c>
      <c r="E726" s="1">
        <v>10493</v>
      </c>
      <c r="F726" s="1">
        <v>143119167</v>
      </c>
      <c r="G726" s="1">
        <v>8755.32</v>
      </c>
      <c r="H726" s="1" t="str">
        <f>TEXT(NiftyData[[#This Row],[Date]], "yyyy")</f>
        <v>2017</v>
      </c>
      <c r="I726" s="1" t="str">
        <f>TEXT(NiftyData[[#This Row],[Date]], "mmm")</f>
        <v>Dec</v>
      </c>
      <c r="J726" s="1" t="str">
        <f>TEXT(NiftyData[[#This Row],[Date]], "ddd")</f>
        <v>Fri</v>
      </c>
      <c r="K726" s="1" t="str">
        <f>TEXT(NiftyData[[#This Row],[Date]], "mmm-yyyy")</f>
        <v>Dec-2017</v>
      </c>
      <c r="L726" s="1" t="str">
        <f>IF(NiftyData[[#This Row],[Day]]="Thu", "Expiry", "")</f>
        <v/>
      </c>
      <c r="M726" s="1">
        <f>NiftyData[[#This Row],[Close]]-NiftyData[[#This Row],[Open]]</f>
        <v>35.700000000000728</v>
      </c>
      <c r="N726" s="4">
        <f>NiftyData[[#This Row],[Intraday Change]]/NiftyData[[#This Row],[Open]]</f>
        <v>3.4138831247072124E-3</v>
      </c>
      <c r="O726" s="4">
        <f>_xlfn.CEILING.MATH(ABS(NiftyData[[#This Row],[Intraday Change %]]), 0.01)</f>
        <v>0.01</v>
      </c>
      <c r="P726" s="6">
        <f>NiftyData[[#This Row],[Close]]-E727</f>
        <v>52.700000000000728</v>
      </c>
      <c r="Q726" s="4">
        <f>NiftyData[[#This Row],[DayChange]]/E727</f>
        <v>5.0477476700861784E-3</v>
      </c>
      <c r="R726" s="7">
        <f>_xlfn.CEILING.MATH(ABS(NiftyData[[#This Row],[DayChange %]]), 0.01)</f>
        <v>0.01</v>
      </c>
    </row>
    <row r="727" spans="1:18" x14ac:dyDescent="0.2">
      <c r="A727" s="2">
        <v>43090</v>
      </c>
      <c r="B727" s="1">
        <v>10473.950000000001</v>
      </c>
      <c r="C727" s="1">
        <v>10473.950000000001</v>
      </c>
      <c r="D727" s="1">
        <v>10426.9</v>
      </c>
      <c r="E727" s="1">
        <v>10440.299999999999</v>
      </c>
      <c r="F727" s="1">
        <v>156646972</v>
      </c>
      <c r="G727" s="1">
        <v>9411.2000000000007</v>
      </c>
      <c r="H727" s="1" t="str">
        <f>TEXT(NiftyData[[#This Row],[Date]], "yyyy")</f>
        <v>2017</v>
      </c>
      <c r="I727" s="1" t="str">
        <f>TEXT(NiftyData[[#This Row],[Date]], "mmm")</f>
        <v>Dec</v>
      </c>
      <c r="J727" s="1" t="str">
        <f>TEXT(NiftyData[[#This Row],[Date]], "ddd")</f>
        <v>Thu</v>
      </c>
      <c r="K727" s="1" t="str">
        <f>TEXT(NiftyData[[#This Row],[Date]], "mmm-yyyy")</f>
        <v>Dec-2017</v>
      </c>
      <c r="L727" s="1" t="str">
        <f>IF(NiftyData[[#This Row],[Day]]="Thu", "Expiry", "")</f>
        <v>Expiry</v>
      </c>
      <c r="M727" s="1">
        <f>NiftyData[[#This Row],[Close]]-NiftyData[[#This Row],[Open]]</f>
        <v>-33.650000000001455</v>
      </c>
      <c r="N727" s="4">
        <f>NiftyData[[#This Row],[Intraday Change]]/NiftyData[[#This Row],[Open]]</f>
        <v>-3.2127325412095202E-3</v>
      </c>
      <c r="O727" s="4">
        <f>_xlfn.CEILING.MATH(ABS(NiftyData[[#This Row],[Intraday Change %]]), 0.01)</f>
        <v>0.01</v>
      </c>
      <c r="P727" s="6">
        <f>NiftyData[[#This Row],[Close]]-E728</f>
        <v>-3.9000000000014552</v>
      </c>
      <c r="Q727" s="4">
        <f>NiftyData[[#This Row],[DayChange]]/E728</f>
        <v>-3.7341299477235736E-4</v>
      </c>
      <c r="R727" s="7">
        <f>_xlfn.CEILING.MATH(ABS(NiftyData[[#This Row],[DayChange %]]), 0.01)</f>
        <v>0.01</v>
      </c>
    </row>
    <row r="728" spans="1:18" x14ac:dyDescent="0.2">
      <c r="A728" s="2">
        <v>43089</v>
      </c>
      <c r="B728" s="1">
        <v>10494.4</v>
      </c>
      <c r="C728" s="1">
        <v>10494.45</v>
      </c>
      <c r="D728" s="1">
        <v>10437.15</v>
      </c>
      <c r="E728" s="1">
        <v>10444.200000000001</v>
      </c>
      <c r="F728" s="1">
        <v>180597460</v>
      </c>
      <c r="G728" s="1">
        <v>11303</v>
      </c>
      <c r="H728" s="1" t="str">
        <f>TEXT(NiftyData[[#This Row],[Date]], "yyyy")</f>
        <v>2017</v>
      </c>
      <c r="I728" s="1" t="str">
        <f>TEXT(NiftyData[[#This Row],[Date]], "mmm")</f>
        <v>Dec</v>
      </c>
      <c r="J728" s="1" t="str">
        <f>TEXT(NiftyData[[#This Row],[Date]], "ddd")</f>
        <v>Wed</v>
      </c>
      <c r="K728" s="1" t="str">
        <f>TEXT(NiftyData[[#This Row],[Date]], "mmm-yyyy")</f>
        <v>Dec-2017</v>
      </c>
      <c r="L728" s="1" t="str">
        <f>IF(NiftyData[[#This Row],[Day]]="Thu", "Expiry", "")</f>
        <v/>
      </c>
      <c r="M728" s="1">
        <f>NiftyData[[#This Row],[Close]]-NiftyData[[#This Row],[Open]]</f>
        <v>-50.199999999998909</v>
      </c>
      <c r="N728" s="4">
        <f>NiftyData[[#This Row],[Intraday Change]]/NiftyData[[#This Row],[Open]]</f>
        <v>-4.7835035828631377E-3</v>
      </c>
      <c r="O728" s="4">
        <f>_xlfn.CEILING.MATH(ABS(NiftyData[[#This Row],[Intraday Change %]]), 0.01)</f>
        <v>0.01</v>
      </c>
      <c r="P728" s="6">
        <f>NiftyData[[#This Row],[Close]]-E729</f>
        <v>-19</v>
      </c>
      <c r="Q728" s="4">
        <f>NiftyData[[#This Row],[DayChange]]/E729</f>
        <v>-1.8158880648367611E-3</v>
      </c>
      <c r="R728" s="7">
        <f>_xlfn.CEILING.MATH(ABS(NiftyData[[#This Row],[DayChange %]]), 0.01)</f>
        <v>0.01</v>
      </c>
    </row>
    <row r="729" spans="1:18" x14ac:dyDescent="0.2">
      <c r="A729" s="2">
        <v>43088</v>
      </c>
      <c r="B729" s="1">
        <v>10414.799999999999</v>
      </c>
      <c r="C729" s="1">
        <v>10472.200000000001</v>
      </c>
      <c r="D729" s="1">
        <v>10406</v>
      </c>
      <c r="E729" s="1">
        <v>10463.200000000001</v>
      </c>
      <c r="F729" s="1">
        <v>174340665</v>
      </c>
      <c r="G729" s="1">
        <v>10982.95</v>
      </c>
      <c r="H729" s="1" t="str">
        <f>TEXT(NiftyData[[#This Row],[Date]], "yyyy")</f>
        <v>2017</v>
      </c>
      <c r="I729" s="1" t="str">
        <f>TEXT(NiftyData[[#This Row],[Date]], "mmm")</f>
        <v>Dec</v>
      </c>
      <c r="J729" s="1" t="str">
        <f>TEXT(NiftyData[[#This Row],[Date]], "ddd")</f>
        <v>Tue</v>
      </c>
      <c r="K729" s="1" t="str">
        <f>TEXT(NiftyData[[#This Row],[Date]], "mmm-yyyy")</f>
        <v>Dec-2017</v>
      </c>
      <c r="L729" s="1" t="str">
        <f>IF(NiftyData[[#This Row],[Day]]="Thu", "Expiry", "")</f>
        <v/>
      </c>
      <c r="M729" s="1">
        <f>NiftyData[[#This Row],[Close]]-NiftyData[[#This Row],[Open]]</f>
        <v>48.400000000001455</v>
      </c>
      <c r="N729" s="4">
        <f>NiftyData[[#This Row],[Intraday Change]]/NiftyData[[#This Row],[Open]]</f>
        <v>4.6472327841150535E-3</v>
      </c>
      <c r="O729" s="4">
        <f>_xlfn.CEILING.MATH(ABS(NiftyData[[#This Row],[Intraday Change %]]), 0.01)</f>
        <v>0.01</v>
      </c>
      <c r="P729" s="6">
        <f>NiftyData[[#This Row],[Close]]-E730</f>
        <v>74.450000000000728</v>
      </c>
      <c r="Q729" s="4">
        <f>NiftyData[[#This Row],[DayChange]]/E730</f>
        <v>7.1664059679942948E-3</v>
      </c>
      <c r="R729" s="7">
        <f>_xlfn.CEILING.MATH(ABS(NiftyData[[#This Row],[DayChange %]]), 0.01)</f>
        <v>0.01</v>
      </c>
    </row>
    <row r="730" spans="1:18" x14ac:dyDescent="0.2">
      <c r="A730" s="2">
        <v>43087</v>
      </c>
      <c r="B730" s="1">
        <v>10263.1</v>
      </c>
      <c r="C730" s="1">
        <v>10443.549999999999</v>
      </c>
      <c r="D730" s="1">
        <v>10074.799999999999</v>
      </c>
      <c r="E730" s="1">
        <v>10388.75</v>
      </c>
      <c r="F730" s="1">
        <v>237506982</v>
      </c>
      <c r="G730" s="1">
        <v>12921.61</v>
      </c>
      <c r="H730" s="1" t="str">
        <f>TEXT(NiftyData[[#This Row],[Date]], "yyyy")</f>
        <v>2017</v>
      </c>
      <c r="I730" s="1" t="str">
        <f>TEXT(NiftyData[[#This Row],[Date]], "mmm")</f>
        <v>Dec</v>
      </c>
      <c r="J730" s="1" t="str">
        <f>TEXT(NiftyData[[#This Row],[Date]], "ddd")</f>
        <v>Mon</v>
      </c>
      <c r="K730" s="1" t="str">
        <f>TEXT(NiftyData[[#This Row],[Date]], "mmm-yyyy")</f>
        <v>Dec-2017</v>
      </c>
      <c r="L730" s="1" t="str">
        <f>IF(NiftyData[[#This Row],[Day]]="Thu", "Expiry", "")</f>
        <v/>
      </c>
      <c r="M730" s="1">
        <f>NiftyData[[#This Row],[Close]]-NiftyData[[#This Row],[Open]]</f>
        <v>125.64999999999964</v>
      </c>
      <c r="N730" s="4">
        <f>NiftyData[[#This Row],[Intraday Change]]/NiftyData[[#This Row],[Open]]</f>
        <v>1.2242889575274491E-2</v>
      </c>
      <c r="O730" s="4">
        <f>_xlfn.CEILING.MATH(ABS(NiftyData[[#This Row],[Intraday Change %]]), 0.01)</f>
        <v>0.02</v>
      </c>
      <c r="P730" s="6">
        <f>NiftyData[[#This Row],[Close]]-E731</f>
        <v>55.5</v>
      </c>
      <c r="Q730" s="4">
        <f>NiftyData[[#This Row],[DayChange]]/E731</f>
        <v>5.3710110565407783E-3</v>
      </c>
      <c r="R730" s="7">
        <f>_xlfn.CEILING.MATH(ABS(NiftyData[[#This Row],[DayChange %]]), 0.01)</f>
        <v>0.01</v>
      </c>
    </row>
    <row r="731" spans="1:18" x14ac:dyDescent="0.2">
      <c r="A731" s="2">
        <v>43084</v>
      </c>
      <c r="B731" s="1">
        <v>10345.65</v>
      </c>
      <c r="C731" s="1">
        <v>10373.1</v>
      </c>
      <c r="D731" s="1">
        <v>10319.65</v>
      </c>
      <c r="E731" s="1">
        <v>10333.25</v>
      </c>
      <c r="F731" s="1">
        <v>262974703</v>
      </c>
      <c r="G731" s="1">
        <v>15106.77</v>
      </c>
      <c r="H731" s="1" t="str">
        <f>TEXT(NiftyData[[#This Row],[Date]], "yyyy")</f>
        <v>2017</v>
      </c>
      <c r="I731" s="1" t="str">
        <f>TEXT(NiftyData[[#This Row],[Date]], "mmm")</f>
        <v>Dec</v>
      </c>
      <c r="J731" s="1" t="str">
        <f>TEXT(NiftyData[[#This Row],[Date]], "ddd")</f>
        <v>Fri</v>
      </c>
      <c r="K731" s="1" t="str">
        <f>TEXT(NiftyData[[#This Row],[Date]], "mmm-yyyy")</f>
        <v>Dec-2017</v>
      </c>
      <c r="L731" s="1" t="str">
        <f>IF(NiftyData[[#This Row],[Day]]="Thu", "Expiry", "")</f>
        <v/>
      </c>
      <c r="M731" s="1">
        <f>NiftyData[[#This Row],[Close]]-NiftyData[[#This Row],[Open]]</f>
        <v>-12.399999999999636</v>
      </c>
      <c r="N731" s="4">
        <f>NiftyData[[#This Row],[Intraday Change]]/NiftyData[[#This Row],[Open]]</f>
        <v>-1.1985713802419023E-3</v>
      </c>
      <c r="O731" s="4">
        <f>_xlfn.CEILING.MATH(ABS(NiftyData[[#This Row],[Intraday Change %]]), 0.01)</f>
        <v>0.01</v>
      </c>
      <c r="P731" s="6">
        <f>NiftyData[[#This Row],[Close]]-E732</f>
        <v>81.149999999999636</v>
      </c>
      <c r="Q731" s="4">
        <f>NiftyData[[#This Row],[DayChange]]/E732</f>
        <v>7.9154514684795924E-3</v>
      </c>
      <c r="R731" s="7">
        <f>_xlfn.CEILING.MATH(ABS(NiftyData[[#This Row],[DayChange %]]), 0.01)</f>
        <v>0.01</v>
      </c>
    </row>
    <row r="732" spans="1:18" x14ac:dyDescent="0.2">
      <c r="A732" s="2">
        <v>43083</v>
      </c>
      <c r="B732" s="1">
        <v>10229.299999999999</v>
      </c>
      <c r="C732" s="1">
        <v>10276.1</v>
      </c>
      <c r="D732" s="1">
        <v>10141.549999999999</v>
      </c>
      <c r="E732" s="1">
        <v>10252.1</v>
      </c>
      <c r="F732" s="1">
        <v>159103960</v>
      </c>
      <c r="G732" s="1">
        <v>9549.23</v>
      </c>
      <c r="H732" s="1" t="str">
        <f>TEXT(NiftyData[[#This Row],[Date]], "yyyy")</f>
        <v>2017</v>
      </c>
      <c r="I732" s="1" t="str">
        <f>TEXT(NiftyData[[#This Row],[Date]], "mmm")</f>
        <v>Dec</v>
      </c>
      <c r="J732" s="1" t="str">
        <f>TEXT(NiftyData[[#This Row],[Date]], "ddd")</f>
        <v>Thu</v>
      </c>
      <c r="K732" s="1" t="str">
        <f>TEXT(NiftyData[[#This Row],[Date]], "mmm-yyyy")</f>
        <v>Dec-2017</v>
      </c>
      <c r="L732" s="1" t="str">
        <f>IF(NiftyData[[#This Row],[Day]]="Thu", "Expiry", "")</f>
        <v>Expiry</v>
      </c>
      <c r="M732" s="1">
        <f>NiftyData[[#This Row],[Close]]-NiftyData[[#This Row],[Open]]</f>
        <v>22.800000000001091</v>
      </c>
      <c r="N732" s="4">
        <f>NiftyData[[#This Row],[Intraday Change]]/NiftyData[[#This Row],[Open]]</f>
        <v>2.2288915175037484E-3</v>
      </c>
      <c r="O732" s="4">
        <f>_xlfn.CEILING.MATH(ABS(NiftyData[[#This Row],[Intraday Change %]]), 0.01)</f>
        <v>0.01</v>
      </c>
      <c r="P732" s="6">
        <f>NiftyData[[#This Row],[Close]]-E733</f>
        <v>59.149999999999636</v>
      </c>
      <c r="Q732" s="4">
        <f>NiftyData[[#This Row],[DayChange]]/E733</f>
        <v>5.8030305260007783E-3</v>
      </c>
      <c r="R732" s="7">
        <f>_xlfn.CEILING.MATH(ABS(NiftyData[[#This Row],[DayChange %]]), 0.01)</f>
        <v>0.01</v>
      </c>
    </row>
    <row r="733" spans="1:18" x14ac:dyDescent="0.2">
      <c r="A733" s="2">
        <v>43082</v>
      </c>
      <c r="B733" s="1">
        <v>10236.6</v>
      </c>
      <c r="C733" s="1">
        <v>10296.549999999999</v>
      </c>
      <c r="D733" s="1">
        <v>10169.85</v>
      </c>
      <c r="E733" s="1">
        <v>10192.950000000001</v>
      </c>
      <c r="F733" s="1">
        <v>187191964</v>
      </c>
      <c r="G733" s="1">
        <v>10070.44</v>
      </c>
      <c r="H733" s="1" t="str">
        <f>TEXT(NiftyData[[#This Row],[Date]], "yyyy")</f>
        <v>2017</v>
      </c>
      <c r="I733" s="1" t="str">
        <f>TEXT(NiftyData[[#This Row],[Date]], "mmm")</f>
        <v>Dec</v>
      </c>
      <c r="J733" s="1" t="str">
        <f>TEXT(NiftyData[[#This Row],[Date]], "ddd")</f>
        <v>Wed</v>
      </c>
      <c r="K733" s="1" t="str">
        <f>TEXT(NiftyData[[#This Row],[Date]], "mmm-yyyy")</f>
        <v>Dec-2017</v>
      </c>
      <c r="L733" s="1" t="str">
        <f>IF(NiftyData[[#This Row],[Day]]="Thu", "Expiry", "")</f>
        <v/>
      </c>
      <c r="M733" s="1">
        <f>NiftyData[[#This Row],[Close]]-NiftyData[[#This Row],[Open]]</f>
        <v>-43.649999999999636</v>
      </c>
      <c r="N733" s="4">
        <f>NiftyData[[#This Row],[Intraday Change]]/NiftyData[[#This Row],[Open]]</f>
        <v>-4.2641111306488122E-3</v>
      </c>
      <c r="O733" s="4">
        <f>_xlfn.CEILING.MATH(ABS(NiftyData[[#This Row],[Intraday Change %]]), 0.01)</f>
        <v>0.01</v>
      </c>
      <c r="P733" s="6">
        <f>NiftyData[[#This Row],[Close]]-E734</f>
        <v>-47.199999999998909</v>
      </c>
      <c r="Q733" s="4">
        <f>NiftyData[[#This Row],[DayChange]]/E734</f>
        <v>-4.609307480847342E-3</v>
      </c>
      <c r="R733" s="7">
        <f>_xlfn.CEILING.MATH(ABS(NiftyData[[#This Row],[DayChange %]]), 0.01)</f>
        <v>0.01</v>
      </c>
    </row>
    <row r="734" spans="1:18" x14ac:dyDescent="0.2">
      <c r="A734" s="2">
        <v>43081</v>
      </c>
      <c r="B734" s="1">
        <v>10324.9</v>
      </c>
      <c r="C734" s="1">
        <v>10326.1</v>
      </c>
      <c r="D734" s="1">
        <v>10230.200000000001</v>
      </c>
      <c r="E734" s="1">
        <v>10240.15</v>
      </c>
      <c r="F734" s="1">
        <v>180546894</v>
      </c>
      <c r="G734" s="1">
        <v>10380.24</v>
      </c>
      <c r="H734" s="1" t="str">
        <f>TEXT(NiftyData[[#This Row],[Date]], "yyyy")</f>
        <v>2017</v>
      </c>
      <c r="I734" s="1" t="str">
        <f>TEXT(NiftyData[[#This Row],[Date]], "mmm")</f>
        <v>Dec</v>
      </c>
      <c r="J734" s="1" t="str">
        <f>TEXT(NiftyData[[#This Row],[Date]], "ddd")</f>
        <v>Tue</v>
      </c>
      <c r="K734" s="1" t="str">
        <f>TEXT(NiftyData[[#This Row],[Date]], "mmm-yyyy")</f>
        <v>Dec-2017</v>
      </c>
      <c r="L734" s="1" t="str">
        <f>IF(NiftyData[[#This Row],[Day]]="Thu", "Expiry", "")</f>
        <v/>
      </c>
      <c r="M734" s="1">
        <f>NiftyData[[#This Row],[Close]]-NiftyData[[#This Row],[Open]]</f>
        <v>-84.75</v>
      </c>
      <c r="N734" s="4">
        <f>NiftyData[[#This Row],[Intraday Change]]/NiftyData[[#This Row],[Open]]</f>
        <v>-8.2083119449098789E-3</v>
      </c>
      <c r="O734" s="4">
        <f>_xlfn.CEILING.MATH(ABS(NiftyData[[#This Row],[Intraday Change %]]), 0.01)</f>
        <v>0.01</v>
      </c>
      <c r="P734" s="6">
        <f>NiftyData[[#This Row],[Close]]-E735</f>
        <v>-82.100000000000364</v>
      </c>
      <c r="Q734" s="4">
        <f>NiftyData[[#This Row],[DayChange]]/E735</f>
        <v>-7.9536922667054529E-3</v>
      </c>
      <c r="R734" s="7">
        <f>_xlfn.CEILING.MATH(ABS(NiftyData[[#This Row],[DayChange %]]), 0.01)</f>
        <v>0.01</v>
      </c>
    </row>
    <row r="735" spans="1:18" x14ac:dyDescent="0.2">
      <c r="A735" s="2">
        <v>43080</v>
      </c>
      <c r="B735" s="1">
        <v>10310.5</v>
      </c>
      <c r="C735" s="1">
        <v>10329.200000000001</v>
      </c>
      <c r="D735" s="1">
        <v>10282.049999999999</v>
      </c>
      <c r="E735" s="1">
        <v>10322.25</v>
      </c>
      <c r="F735" s="1">
        <v>152034656</v>
      </c>
      <c r="G735" s="1">
        <v>8453.76</v>
      </c>
      <c r="H735" s="1" t="str">
        <f>TEXT(NiftyData[[#This Row],[Date]], "yyyy")</f>
        <v>2017</v>
      </c>
      <c r="I735" s="1" t="str">
        <f>TEXT(NiftyData[[#This Row],[Date]], "mmm")</f>
        <v>Dec</v>
      </c>
      <c r="J735" s="1" t="str">
        <f>TEXT(NiftyData[[#This Row],[Date]], "ddd")</f>
        <v>Mon</v>
      </c>
      <c r="K735" s="1" t="str">
        <f>TEXT(NiftyData[[#This Row],[Date]], "mmm-yyyy")</f>
        <v>Dec-2017</v>
      </c>
      <c r="L735" s="1" t="str">
        <f>IF(NiftyData[[#This Row],[Day]]="Thu", "Expiry", "")</f>
        <v/>
      </c>
      <c r="M735" s="1">
        <f>NiftyData[[#This Row],[Close]]-NiftyData[[#This Row],[Open]]</f>
        <v>11.75</v>
      </c>
      <c r="N735" s="4">
        <f>NiftyData[[#This Row],[Intraday Change]]/NiftyData[[#This Row],[Open]]</f>
        <v>1.1396149556277581E-3</v>
      </c>
      <c r="O735" s="4">
        <f>_xlfn.CEILING.MATH(ABS(NiftyData[[#This Row],[Intraday Change %]]), 0.01)</f>
        <v>0.01</v>
      </c>
      <c r="P735" s="6">
        <f>NiftyData[[#This Row],[Close]]-E736</f>
        <v>56.600000000000364</v>
      </c>
      <c r="Q735" s="4">
        <f>NiftyData[[#This Row],[DayChange]]/E736</f>
        <v>5.5135329959622986E-3</v>
      </c>
      <c r="R735" s="7">
        <f>_xlfn.CEILING.MATH(ABS(NiftyData[[#This Row],[DayChange %]]), 0.01)</f>
        <v>0.01</v>
      </c>
    </row>
    <row r="736" spans="1:18" x14ac:dyDescent="0.2">
      <c r="A736" s="2">
        <v>43077</v>
      </c>
      <c r="B736" s="1">
        <v>10198.450000000001</v>
      </c>
      <c r="C736" s="1">
        <v>10270.85</v>
      </c>
      <c r="D736" s="1">
        <v>10195.25</v>
      </c>
      <c r="E736" s="1">
        <v>10265.65</v>
      </c>
      <c r="F736" s="1">
        <v>206234019</v>
      </c>
      <c r="G736" s="1">
        <v>11468.15</v>
      </c>
      <c r="H736" s="1" t="str">
        <f>TEXT(NiftyData[[#This Row],[Date]], "yyyy")</f>
        <v>2017</v>
      </c>
      <c r="I736" s="1" t="str">
        <f>TEXT(NiftyData[[#This Row],[Date]], "mmm")</f>
        <v>Dec</v>
      </c>
      <c r="J736" s="1" t="str">
        <f>TEXT(NiftyData[[#This Row],[Date]], "ddd")</f>
        <v>Fri</v>
      </c>
      <c r="K736" s="1" t="str">
        <f>TEXT(NiftyData[[#This Row],[Date]], "mmm-yyyy")</f>
        <v>Dec-2017</v>
      </c>
      <c r="L736" s="1" t="str">
        <f>IF(NiftyData[[#This Row],[Day]]="Thu", "Expiry", "")</f>
        <v/>
      </c>
      <c r="M736" s="1">
        <f>NiftyData[[#This Row],[Close]]-NiftyData[[#This Row],[Open]]</f>
        <v>67.199999999998909</v>
      </c>
      <c r="N736" s="4">
        <f>NiftyData[[#This Row],[Intraday Change]]/NiftyData[[#This Row],[Open]]</f>
        <v>6.589236599679256E-3</v>
      </c>
      <c r="O736" s="4">
        <f>_xlfn.CEILING.MATH(ABS(NiftyData[[#This Row],[Intraday Change %]]), 0.01)</f>
        <v>0.01</v>
      </c>
      <c r="P736" s="6">
        <f>NiftyData[[#This Row],[Close]]-E737</f>
        <v>98.949999999998909</v>
      </c>
      <c r="Q736" s="4">
        <f>NiftyData[[#This Row],[DayChange]]/E737</f>
        <v>9.7327549745737461E-3</v>
      </c>
      <c r="R736" s="7">
        <f>_xlfn.CEILING.MATH(ABS(NiftyData[[#This Row],[DayChange %]]), 0.01)</f>
        <v>0.01</v>
      </c>
    </row>
    <row r="737" spans="1:18" x14ac:dyDescent="0.2">
      <c r="A737" s="2">
        <v>43076</v>
      </c>
      <c r="B737" s="1">
        <v>10063.450000000001</v>
      </c>
      <c r="C737" s="1">
        <v>10182.65</v>
      </c>
      <c r="D737" s="1">
        <v>10061.9</v>
      </c>
      <c r="E737" s="1">
        <v>10166.700000000001</v>
      </c>
      <c r="F737" s="1">
        <v>171339022</v>
      </c>
      <c r="G737" s="1">
        <v>9910.2800000000007</v>
      </c>
      <c r="H737" s="1" t="str">
        <f>TEXT(NiftyData[[#This Row],[Date]], "yyyy")</f>
        <v>2017</v>
      </c>
      <c r="I737" s="1" t="str">
        <f>TEXT(NiftyData[[#This Row],[Date]], "mmm")</f>
        <v>Dec</v>
      </c>
      <c r="J737" s="1" t="str">
        <f>TEXT(NiftyData[[#This Row],[Date]], "ddd")</f>
        <v>Thu</v>
      </c>
      <c r="K737" s="1" t="str">
        <f>TEXT(NiftyData[[#This Row],[Date]], "mmm-yyyy")</f>
        <v>Dec-2017</v>
      </c>
      <c r="L737" s="1" t="str">
        <f>IF(NiftyData[[#This Row],[Day]]="Thu", "Expiry", "")</f>
        <v>Expiry</v>
      </c>
      <c r="M737" s="1">
        <f>NiftyData[[#This Row],[Close]]-NiftyData[[#This Row],[Open]]</f>
        <v>103.25</v>
      </c>
      <c r="N737" s="4">
        <f>NiftyData[[#This Row],[Intraday Change]]/NiftyData[[#This Row],[Open]]</f>
        <v>1.0259900928607981E-2</v>
      </c>
      <c r="O737" s="4">
        <f>_xlfn.CEILING.MATH(ABS(NiftyData[[#This Row],[Intraday Change %]]), 0.01)</f>
        <v>0.02</v>
      </c>
      <c r="P737" s="6">
        <f>NiftyData[[#This Row],[Close]]-E738</f>
        <v>122.60000000000036</v>
      </c>
      <c r="Q737" s="4">
        <f>NiftyData[[#This Row],[DayChange]]/E738</f>
        <v>1.2206170786830116E-2</v>
      </c>
      <c r="R737" s="7">
        <f>_xlfn.CEILING.MATH(ABS(NiftyData[[#This Row],[DayChange %]]), 0.01)</f>
        <v>0.02</v>
      </c>
    </row>
    <row r="738" spans="1:18" x14ac:dyDescent="0.2">
      <c r="A738" s="2">
        <v>43075</v>
      </c>
      <c r="B738" s="1">
        <v>10088.799999999999</v>
      </c>
      <c r="C738" s="1">
        <v>10104.200000000001</v>
      </c>
      <c r="D738" s="1">
        <v>10033.35</v>
      </c>
      <c r="E738" s="1">
        <v>10044.1</v>
      </c>
      <c r="F738" s="1">
        <v>171208366</v>
      </c>
      <c r="G738" s="1">
        <v>9598.82</v>
      </c>
      <c r="H738" s="1" t="str">
        <f>TEXT(NiftyData[[#This Row],[Date]], "yyyy")</f>
        <v>2017</v>
      </c>
      <c r="I738" s="1" t="str">
        <f>TEXT(NiftyData[[#This Row],[Date]], "mmm")</f>
        <v>Dec</v>
      </c>
      <c r="J738" s="1" t="str">
        <f>TEXT(NiftyData[[#This Row],[Date]], "ddd")</f>
        <v>Wed</v>
      </c>
      <c r="K738" s="1" t="str">
        <f>TEXT(NiftyData[[#This Row],[Date]], "mmm-yyyy")</f>
        <v>Dec-2017</v>
      </c>
      <c r="L738" s="1" t="str">
        <f>IF(NiftyData[[#This Row],[Day]]="Thu", "Expiry", "")</f>
        <v/>
      </c>
      <c r="M738" s="1">
        <f>NiftyData[[#This Row],[Close]]-NiftyData[[#This Row],[Open]]</f>
        <v>-44.699999999998909</v>
      </c>
      <c r="N738" s="4">
        <f>NiftyData[[#This Row],[Intraday Change]]/NiftyData[[#This Row],[Open]]</f>
        <v>-4.4306557767027702E-3</v>
      </c>
      <c r="O738" s="4">
        <f>_xlfn.CEILING.MATH(ABS(NiftyData[[#This Row],[Intraday Change %]]), 0.01)</f>
        <v>0.01</v>
      </c>
      <c r="P738" s="6">
        <f>NiftyData[[#This Row],[Close]]-E739</f>
        <v>-74.149999999999636</v>
      </c>
      <c r="Q738" s="4">
        <f>NiftyData[[#This Row],[DayChange]]/E739</f>
        <v>-7.3283423516912151E-3</v>
      </c>
      <c r="R738" s="7">
        <f>_xlfn.CEILING.MATH(ABS(NiftyData[[#This Row],[DayChange %]]), 0.01)</f>
        <v>0.01</v>
      </c>
    </row>
    <row r="739" spans="1:18" x14ac:dyDescent="0.2">
      <c r="A739" s="2">
        <v>43074</v>
      </c>
      <c r="B739" s="1">
        <v>10118.25</v>
      </c>
      <c r="C739" s="1">
        <v>10147.950000000001</v>
      </c>
      <c r="D739" s="1">
        <v>10069.1</v>
      </c>
      <c r="E739" s="1">
        <v>10118.25</v>
      </c>
      <c r="F739" s="1">
        <v>160253042</v>
      </c>
      <c r="G739" s="1">
        <v>8749.09</v>
      </c>
      <c r="H739" s="1" t="str">
        <f>TEXT(NiftyData[[#This Row],[Date]], "yyyy")</f>
        <v>2017</v>
      </c>
      <c r="I739" s="1" t="str">
        <f>TEXT(NiftyData[[#This Row],[Date]], "mmm")</f>
        <v>Dec</v>
      </c>
      <c r="J739" s="1" t="str">
        <f>TEXT(NiftyData[[#This Row],[Date]], "ddd")</f>
        <v>Tue</v>
      </c>
      <c r="K739" s="1" t="str">
        <f>TEXT(NiftyData[[#This Row],[Date]], "mmm-yyyy")</f>
        <v>Dec-2017</v>
      </c>
      <c r="L739" s="1" t="str">
        <f>IF(NiftyData[[#This Row],[Day]]="Thu", "Expiry", "")</f>
        <v/>
      </c>
      <c r="M739" s="1">
        <f>NiftyData[[#This Row],[Close]]-NiftyData[[#This Row],[Open]]</f>
        <v>0</v>
      </c>
      <c r="N739" s="4">
        <f>NiftyData[[#This Row],[Intraday Change]]/NiftyData[[#This Row],[Open]]</f>
        <v>0</v>
      </c>
      <c r="O739" s="4">
        <f>_xlfn.CEILING.MATH(ABS(NiftyData[[#This Row],[Intraday Change %]]), 0.01)</f>
        <v>0</v>
      </c>
      <c r="P739" s="6">
        <f>NiftyData[[#This Row],[Close]]-E740</f>
        <v>-9.5</v>
      </c>
      <c r="Q739" s="4">
        <f>NiftyData[[#This Row],[DayChange]]/E740</f>
        <v>-9.3801683493372173E-4</v>
      </c>
      <c r="R739" s="7">
        <f>_xlfn.CEILING.MATH(ABS(NiftyData[[#This Row],[DayChange %]]), 0.01)</f>
        <v>0.01</v>
      </c>
    </row>
    <row r="740" spans="1:18" x14ac:dyDescent="0.2">
      <c r="A740" s="2">
        <v>43073</v>
      </c>
      <c r="B740" s="1">
        <v>10175.049999999999</v>
      </c>
      <c r="C740" s="1">
        <v>10179.200000000001</v>
      </c>
      <c r="D740" s="1">
        <v>10095.700000000001</v>
      </c>
      <c r="E740" s="1">
        <v>10127.75</v>
      </c>
      <c r="F740" s="1">
        <v>153240126</v>
      </c>
      <c r="G740" s="1">
        <v>8458.66</v>
      </c>
      <c r="H740" s="1" t="str">
        <f>TEXT(NiftyData[[#This Row],[Date]], "yyyy")</f>
        <v>2017</v>
      </c>
      <c r="I740" s="1" t="str">
        <f>TEXT(NiftyData[[#This Row],[Date]], "mmm")</f>
        <v>Dec</v>
      </c>
      <c r="J740" s="1" t="str">
        <f>TEXT(NiftyData[[#This Row],[Date]], "ddd")</f>
        <v>Mon</v>
      </c>
      <c r="K740" s="1" t="str">
        <f>TEXT(NiftyData[[#This Row],[Date]], "mmm-yyyy")</f>
        <v>Dec-2017</v>
      </c>
      <c r="L740" s="1" t="str">
        <f>IF(NiftyData[[#This Row],[Day]]="Thu", "Expiry", "")</f>
        <v/>
      </c>
      <c r="M740" s="1">
        <f>NiftyData[[#This Row],[Close]]-NiftyData[[#This Row],[Open]]</f>
        <v>-47.299999999999272</v>
      </c>
      <c r="N740" s="4">
        <f>NiftyData[[#This Row],[Intraday Change]]/NiftyData[[#This Row],[Open]]</f>
        <v>-4.648625805278527E-3</v>
      </c>
      <c r="O740" s="4">
        <f>_xlfn.CEILING.MATH(ABS(NiftyData[[#This Row],[Intraday Change %]]), 0.01)</f>
        <v>0.01</v>
      </c>
      <c r="P740" s="6">
        <f>NiftyData[[#This Row],[Close]]-E741</f>
        <v>5.9500000000007276</v>
      </c>
      <c r="Q740" s="4">
        <f>NiftyData[[#This Row],[DayChange]]/E741</f>
        <v>5.8784010749083444E-4</v>
      </c>
      <c r="R740" s="7">
        <f>_xlfn.CEILING.MATH(ABS(NiftyData[[#This Row],[DayChange %]]), 0.01)</f>
        <v>0.01</v>
      </c>
    </row>
    <row r="741" spans="1:18" x14ac:dyDescent="0.2">
      <c r="A741" s="2">
        <v>43070</v>
      </c>
      <c r="B741" s="1">
        <v>10263.700000000001</v>
      </c>
      <c r="C741" s="1">
        <v>10272.700000000001</v>
      </c>
      <c r="D741" s="1">
        <v>10108.549999999999</v>
      </c>
      <c r="E741" s="1">
        <v>10121.799999999999</v>
      </c>
      <c r="F741" s="1">
        <v>147765528</v>
      </c>
      <c r="G741" s="1">
        <v>8518.58</v>
      </c>
      <c r="H741" s="1" t="str">
        <f>TEXT(NiftyData[[#This Row],[Date]], "yyyy")</f>
        <v>2017</v>
      </c>
      <c r="I741" s="1" t="str">
        <f>TEXT(NiftyData[[#This Row],[Date]], "mmm")</f>
        <v>Dec</v>
      </c>
      <c r="J741" s="1" t="str">
        <f>TEXT(NiftyData[[#This Row],[Date]], "ddd")</f>
        <v>Fri</v>
      </c>
      <c r="K741" s="1" t="str">
        <f>TEXT(NiftyData[[#This Row],[Date]], "mmm-yyyy")</f>
        <v>Dec-2017</v>
      </c>
      <c r="L741" s="1" t="str">
        <f>IF(NiftyData[[#This Row],[Day]]="Thu", "Expiry", "")</f>
        <v/>
      </c>
      <c r="M741" s="1">
        <f>NiftyData[[#This Row],[Close]]-NiftyData[[#This Row],[Open]]</f>
        <v>-141.90000000000146</v>
      </c>
      <c r="N741" s="4">
        <f>NiftyData[[#This Row],[Intraday Change]]/NiftyData[[#This Row],[Open]]</f>
        <v>-1.3825423580190521E-2</v>
      </c>
      <c r="O741" s="4">
        <f>_xlfn.CEILING.MATH(ABS(NiftyData[[#This Row],[Intraday Change %]]), 0.01)</f>
        <v>0.02</v>
      </c>
      <c r="P741" s="6">
        <f>NiftyData[[#This Row],[Close]]-E742</f>
        <v>-104.75</v>
      </c>
      <c r="Q741" s="4">
        <f>NiftyData[[#This Row],[DayChange]]/E742</f>
        <v>-1.0242946057076922E-2</v>
      </c>
      <c r="R741" s="7">
        <f>_xlfn.CEILING.MATH(ABS(NiftyData[[#This Row],[DayChange %]]), 0.01)</f>
        <v>0.02</v>
      </c>
    </row>
    <row r="742" spans="1:18" x14ac:dyDescent="0.2">
      <c r="A742" s="2">
        <v>43069</v>
      </c>
      <c r="B742" s="1">
        <v>10332.700000000001</v>
      </c>
      <c r="C742" s="1">
        <v>10332.700000000001</v>
      </c>
      <c r="D742" s="1">
        <v>10211.25</v>
      </c>
      <c r="E742" s="1">
        <v>10226.549999999999</v>
      </c>
      <c r="F742" s="1">
        <v>353105240</v>
      </c>
      <c r="G742" s="1">
        <v>19005.560000000001</v>
      </c>
      <c r="H742" s="1" t="str">
        <f>TEXT(NiftyData[[#This Row],[Date]], "yyyy")</f>
        <v>2017</v>
      </c>
      <c r="I742" s="1" t="str">
        <f>TEXT(NiftyData[[#This Row],[Date]], "mmm")</f>
        <v>Nov</v>
      </c>
      <c r="J742" s="1" t="str">
        <f>TEXT(NiftyData[[#This Row],[Date]], "ddd")</f>
        <v>Thu</v>
      </c>
      <c r="K742" s="1" t="str">
        <f>TEXT(NiftyData[[#This Row],[Date]], "mmm-yyyy")</f>
        <v>Nov-2017</v>
      </c>
      <c r="L742" s="1" t="str">
        <f>IF(NiftyData[[#This Row],[Day]]="Thu", "Expiry", "")</f>
        <v>Expiry</v>
      </c>
      <c r="M742" s="1">
        <f>NiftyData[[#This Row],[Close]]-NiftyData[[#This Row],[Open]]</f>
        <v>-106.15000000000146</v>
      </c>
      <c r="N742" s="4">
        <f>NiftyData[[#This Row],[Intraday Change]]/NiftyData[[#This Row],[Open]]</f>
        <v>-1.0273210293534261E-2</v>
      </c>
      <c r="O742" s="4">
        <f>_xlfn.CEILING.MATH(ABS(NiftyData[[#This Row],[Intraday Change %]]), 0.01)</f>
        <v>0.02</v>
      </c>
      <c r="P742" s="6">
        <f>NiftyData[[#This Row],[Close]]-E743</f>
        <v>-134.75</v>
      </c>
      <c r="Q742" s="4">
        <f>NiftyData[[#This Row],[DayChange]]/E743</f>
        <v>-1.3005124839547163E-2</v>
      </c>
      <c r="R742" s="7">
        <f>_xlfn.CEILING.MATH(ABS(NiftyData[[#This Row],[DayChange %]]), 0.01)</f>
        <v>0.02</v>
      </c>
    </row>
    <row r="743" spans="1:18" x14ac:dyDescent="0.2">
      <c r="A743" s="2">
        <v>43068</v>
      </c>
      <c r="B743" s="1">
        <v>10376.65</v>
      </c>
      <c r="C743" s="1">
        <v>10392.950000000001</v>
      </c>
      <c r="D743" s="1">
        <v>10345.9</v>
      </c>
      <c r="E743" s="1">
        <v>10361.299999999999</v>
      </c>
      <c r="F743" s="1">
        <v>157192930</v>
      </c>
      <c r="G743" s="1">
        <v>8852.7999999999993</v>
      </c>
      <c r="H743" s="1" t="str">
        <f>TEXT(NiftyData[[#This Row],[Date]], "yyyy")</f>
        <v>2017</v>
      </c>
      <c r="I743" s="1" t="str">
        <f>TEXT(NiftyData[[#This Row],[Date]], "mmm")</f>
        <v>Nov</v>
      </c>
      <c r="J743" s="1" t="str">
        <f>TEXT(NiftyData[[#This Row],[Date]], "ddd")</f>
        <v>Wed</v>
      </c>
      <c r="K743" s="1" t="str">
        <f>TEXT(NiftyData[[#This Row],[Date]], "mmm-yyyy")</f>
        <v>Nov-2017</v>
      </c>
      <c r="L743" s="1" t="str">
        <f>IF(NiftyData[[#This Row],[Day]]="Thu", "Expiry", "")</f>
        <v/>
      </c>
      <c r="M743" s="1">
        <f>NiftyData[[#This Row],[Close]]-NiftyData[[#This Row],[Open]]</f>
        <v>-15.350000000000364</v>
      </c>
      <c r="N743" s="4">
        <f>NiftyData[[#This Row],[Intraday Change]]/NiftyData[[#This Row],[Open]]</f>
        <v>-1.4792828128538946E-3</v>
      </c>
      <c r="O743" s="4">
        <f>_xlfn.CEILING.MATH(ABS(NiftyData[[#This Row],[Intraday Change %]]), 0.01)</f>
        <v>0.01</v>
      </c>
      <c r="P743" s="6">
        <f>NiftyData[[#This Row],[Close]]-E744</f>
        <v>-8.9500000000007276</v>
      </c>
      <c r="Q743" s="4">
        <f>NiftyData[[#This Row],[DayChange]]/E744</f>
        <v>-8.6304573178088546E-4</v>
      </c>
      <c r="R743" s="7">
        <f>_xlfn.CEILING.MATH(ABS(NiftyData[[#This Row],[DayChange %]]), 0.01)</f>
        <v>0.01</v>
      </c>
    </row>
    <row r="744" spans="1:18" x14ac:dyDescent="0.2">
      <c r="A744" s="2">
        <v>43067</v>
      </c>
      <c r="B744" s="1">
        <v>10387.9</v>
      </c>
      <c r="C744" s="1">
        <v>10409.549999999999</v>
      </c>
      <c r="D744" s="1">
        <v>10355.200000000001</v>
      </c>
      <c r="E744" s="1">
        <v>10370.25</v>
      </c>
      <c r="F744" s="1">
        <v>202050866</v>
      </c>
      <c r="G744" s="1">
        <v>9979.25</v>
      </c>
      <c r="H744" s="1" t="str">
        <f>TEXT(NiftyData[[#This Row],[Date]], "yyyy")</f>
        <v>2017</v>
      </c>
      <c r="I744" s="1" t="str">
        <f>TEXT(NiftyData[[#This Row],[Date]], "mmm")</f>
        <v>Nov</v>
      </c>
      <c r="J744" s="1" t="str">
        <f>TEXT(NiftyData[[#This Row],[Date]], "ddd")</f>
        <v>Tue</v>
      </c>
      <c r="K744" s="1" t="str">
        <f>TEXT(NiftyData[[#This Row],[Date]], "mmm-yyyy")</f>
        <v>Nov-2017</v>
      </c>
      <c r="L744" s="1" t="str">
        <f>IF(NiftyData[[#This Row],[Day]]="Thu", "Expiry", "")</f>
        <v/>
      </c>
      <c r="M744" s="1">
        <f>NiftyData[[#This Row],[Close]]-NiftyData[[#This Row],[Open]]</f>
        <v>-17.649999999999636</v>
      </c>
      <c r="N744" s="4">
        <f>NiftyData[[#This Row],[Intraday Change]]/NiftyData[[#This Row],[Open]]</f>
        <v>-1.6990922130555393E-3</v>
      </c>
      <c r="O744" s="4">
        <f>_xlfn.CEILING.MATH(ABS(NiftyData[[#This Row],[Intraday Change %]]), 0.01)</f>
        <v>0.01</v>
      </c>
      <c r="P744" s="6">
        <f>NiftyData[[#This Row],[Close]]-E745</f>
        <v>-29.299999999999272</v>
      </c>
      <c r="Q744" s="4">
        <f>NiftyData[[#This Row],[DayChange]]/E745</f>
        <v>-2.8174296003191748E-3</v>
      </c>
      <c r="R744" s="7">
        <f>_xlfn.CEILING.MATH(ABS(NiftyData[[#This Row],[DayChange %]]), 0.01)</f>
        <v>0.01</v>
      </c>
    </row>
    <row r="745" spans="1:18" x14ac:dyDescent="0.2">
      <c r="A745" s="2">
        <v>43066</v>
      </c>
      <c r="B745" s="1">
        <v>10361.049999999999</v>
      </c>
      <c r="C745" s="1">
        <v>10407.15</v>
      </c>
      <c r="D745" s="1">
        <v>10340.200000000001</v>
      </c>
      <c r="E745" s="1">
        <v>10399.549999999999</v>
      </c>
      <c r="F745" s="1">
        <v>146276512</v>
      </c>
      <c r="G745" s="1">
        <v>7551.71</v>
      </c>
      <c r="H745" s="1" t="str">
        <f>TEXT(NiftyData[[#This Row],[Date]], "yyyy")</f>
        <v>2017</v>
      </c>
      <c r="I745" s="1" t="str">
        <f>TEXT(NiftyData[[#This Row],[Date]], "mmm")</f>
        <v>Nov</v>
      </c>
      <c r="J745" s="1" t="str">
        <f>TEXT(NiftyData[[#This Row],[Date]], "ddd")</f>
        <v>Mon</v>
      </c>
      <c r="K745" s="1" t="str">
        <f>TEXT(NiftyData[[#This Row],[Date]], "mmm-yyyy")</f>
        <v>Nov-2017</v>
      </c>
      <c r="L745" s="1" t="str">
        <f>IF(NiftyData[[#This Row],[Day]]="Thu", "Expiry", "")</f>
        <v/>
      </c>
      <c r="M745" s="1">
        <f>NiftyData[[#This Row],[Close]]-NiftyData[[#This Row],[Open]]</f>
        <v>38.5</v>
      </c>
      <c r="N745" s="4">
        <f>NiftyData[[#This Row],[Intraday Change]]/NiftyData[[#This Row],[Open]]</f>
        <v>3.7158396108502518E-3</v>
      </c>
      <c r="O745" s="4">
        <f>_xlfn.CEILING.MATH(ABS(NiftyData[[#This Row],[Intraday Change %]]), 0.01)</f>
        <v>0.01</v>
      </c>
      <c r="P745" s="6">
        <f>NiftyData[[#This Row],[Close]]-E746</f>
        <v>9.8499999999985448</v>
      </c>
      <c r="Q745" s="4">
        <f>NiftyData[[#This Row],[DayChange]]/E746</f>
        <v>9.4805432303132374E-4</v>
      </c>
      <c r="R745" s="7">
        <f>_xlfn.CEILING.MATH(ABS(NiftyData[[#This Row],[DayChange %]]), 0.01)</f>
        <v>0.01</v>
      </c>
    </row>
    <row r="746" spans="1:18" x14ac:dyDescent="0.2">
      <c r="A746" s="2">
        <v>43063</v>
      </c>
      <c r="B746" s="1">
        <v>10366.799999999999</v>
      </c>
      <c r="C746" s="1">
        <v>10404.5</v>
      </c>
      <c r="D746" s="1">
        <v>10362.25</v>
      </c>
      <c r="E746" s="1">
        <v>10389.700000000001</v>
      </c>
      <c r="F746" s="1">
        <v>133177324</v>
      </c>
      <c r="G746" s="1">
        <v>8197.66</v>
      </c>
      <c r="H746" s="1" t="str">
        <f>TEXT(NiftyData[[#This Row],[Date]], "yyyy")</f>
        <v>2017</v>
      </c>
      <c r="I746" s="1" t="str">
        <f>TEXT(NiftyData[[#This Row],[Date]], "mmm")</f>
        <v>Nov</v>
      </c>
      <c r="J746" s="1" t="str">
        <f>TEXT(NiftyData[[#This Row],[Date]], "ddd")</f>
        <v>Fri</v>
      </c>
      <c r="K746" s="1" t="str">
        <f>TEXT(NiftyData[[#This Row],[Date]], "mmm-yyyy")</f>
        <v>Nov-2017</v>
      </c>
      <c r="L746" s="1" t="str">
        <f>IF(NiftyData[[#This Row],[Day]]="Thu", "Expiry", "")</f>
        <v/>
      </c>
      <c r="M746" s="1">
        <f>NiftyData[[#This Row],[Close]]-NiftyData[[#This Row],[Open]]</f>
        <v>22.900000000001455</v>
      </c>
      <c r="N746" s="4">
        <f>NiftyData[[#This Row],[Intraday Change]]/NiftyData[[#This Row],[Open]]</f>
        <v>2.2089748041827233E-3</v>
      </c>
      <c r="O746" s="4">
        <f>_xlfn.CEILING.MATH(ABS(NiftyData[[#This Row],[Intraday Change %]]), 0.01)</f>
        <v>0.01</v>
      </c>
      <c r="P746" s="6">
        <f>NiftyData[[#This Row],[Close]]-E747</f>
        <v>40.950000000000728</v>
      </c>
      <c r="Q746" s="4">
        <f>NiftyData[[#This Row],[DayChange]]/E747</f>
        <v>3.9569996376374664E-3</v>
      </c>
      <c r="R746" s="7">
        <f>_xlfn.CEILING.MATH(ABS(NiftyData[[#This Row],[DayChange %]]), 0.01)</f>
        <v>0.01</v>
      </c>
    </row>
    <row r="747" spans="1:18" x14ac:dyDescent="0.2">
      <c r="A747" s="2">
        <v>43062</v>
      </c>
      <c r="B747" s="1">
        <v>10358.450000000001</v>
      </c>
      <c r="C747" s="1">
        <v>10374.299999999999</v>
      </c>
      <c r="D747" s="1">
        <v>10307.299999999999</v>
      </c>
      <c r="E747" s="1">
        <v>10348.75</v>
      </c>
      <c r="F747" s="1">
        <v>157651842</v>
      </c>
      <c r="G747" s="1">
        <v>8789.42</v>
      </c>
      <c r="H747" s="1" t="str">
        <f>TEXT(NiftyData[[#This Row],[Date]], "yyyy")</f>
        <v>2017</v>
      </c>
      <c r="I747" s="1" t="str">
        <f>TEXT(NiftyData[[#This Row],[Date]], "mmm")</f>
        <v>Nov</v>
      </c>
      <c r="J747" s="1" t="str">
        <f>TEXT(NiftyData[[#This Row],[Date]], "ddd")</f>
        <v>Thu</v>
      </c>
      <c r="K747" s="1" t="str">
        <f>TEXT(NiftyData[[#This Row],[Date]], "mmm-yyyy")</f>
        <v>Nov-2017</v>
      </c>
      <c r="L747" s="1" t="str">
        <f>IF(NiftyData[[#This Row],[Day]]="Thu", "Expiry", "")</f>
        <v>Expiry</v>
      </c>
      <c r="M747" s="1">
        <f>NiftyData[[#This Row],[Close]]-NiftyData[[#This Row],[Open]]</f>
        <v>-9.7000000000007276</v>
      </c>
      <c r="N747" s="4">
        <f>NiftyData[[#This Row],[Intraday Change]]/NiftyData[[#This Row],[Open]]</f>
        <v>-9.3643353976712029E-4</v>
      </c>
      <c r="O747" s="4">
        <f>_xlfn.CEILING.MATH(ABS(NiftyData[[#This Row],[Intraday Change %]]), 0.01)</f>
        <v>0.01</v>
      </c>
      <c r="P747" s="6">
        <f>NiftyData[[#This Row],[Close]]-E748</f>
        <v>6.4500000000007276</v>
      </c>
      <c r="Q747" s="4">
        <f>NiftyData[[#This Row],[DayChange]]/E748</f>
        <v>6.2365237906468853E-4</v>
      </c>
      <c r="R747" s="7">
        <f>_xlfn.CEILING.MATH(ABS(NiftyData[[#This Row],[DayChange %]]), 0.01)</f>
        <v>0.01</v>
      </c>
    </row>
    <row r="748" spans="1:18" x14ac:dyDescent="0.2">
      <c r="A748" s="2">
        <v>43061</v>
      </c>
      <c r="B748" s="1">
        <v>10350.799999999999</v>
      </c>
      <c r="C748" s="1">
        <v>10368.700000000001</v>
      </c>
      <c r="D748" s="1">
        <v>10309.549999999999</v>
      </c>
      <c r="E748" s="1">
        <v>10342.299999999999</v>
      </c>
      <c r="F748" s="1">
        <v>162504058</v>
      </c>
      <c r="G748" s="1">
        <v>9136.0400000000009</v>
      </c>
      <c r="H748" s="1" t="str">
        <f>TEXT(NiftyData[[#This Row],[Date]], "yyyy")</f>
        <v>2017</v>
      </c>
      <c r="I748" s="1" t="str">
        <f>TEXT(NiftyData[[#This Row],[Date]], "mmm")</f>
        <v>Nov</v>
      </c>
      <c r="J748" s="1" t="str">
        <f>TEXT(NiftyData[[#This Row],[Date]], "ddd")</f>
        <v>Wed</v>
      </c>
      <c r="K748" s="1" t="str">
        <f>TEXT(NiftyData[[#This Row],[Date]], "mmm-yyyy")</f>
        <v>Nov-2017</v>
      </c>
      <c r="L748" s="1" t="str">
        <f>IF(NiftyData[[#This Row],[Day]]="Thu", "Expiry", "")</f>
        <v/>
      </c>
      <c r="M748" s="1">
        <f>NiftyData[[#This Row],[Close]]-NiftyData[[#This Row],[Open]]</f>
        <v>-8.5</v>
      </c>
      <c r="N748" s="4">
        <f>NiftyData[[#This Row],[Intraday Change]]/NiftyData[[#This Row],[Open]]</f>
        <v>-8.2119256482590729E-4</v>
      </c>
      <c r="O748" s="4">
        <f>_xlfn.CEILING.MATH(ABS(NiftyData[[#This Row],[Intraday Change %]]), 0.01)</f>
        <v>0.01</v>
      </c>
      <c r="P748" s="6">
        <f>NiftyData[[#This Row],[Close]]-E749</f>
        <v>15.399999999999636</v>
      </c>
      <c r="Q748" s="4">
        <f>NiftyData[[#This Row],[DayChange]]/E749</f>
        <v>1.4912510046577033E-3</v>
      </c>
      <c r="R748" s="7">
        <f>_xlfn.CEILING.MATH(ABS(NiftyData[[#This Row],[DayChange %]]), 0.01)</f>
        <v>0.01</v>
      </c>
    </row>
    <row r="749" spans="1:18" x14ac:dyDescent="0.2">
      <c r="A749" s="2">
        <v>43060</v>
      </c>
      <c r="B749" s="1">
        <v>10329.25</v>
      </c>
      <c r="C749" s="1">
        <v>10358.700000000001</v>
      </c>
      <c r="D749" s="1">
        <v>10315.049999999999</v>
      </c>
      <c r="E749" s="1">
        <v>10326.9</v>
      </c>
      <c r="F749" s="1">
        <v>191859084</v>
      </c>
      <c r="G749" s="1">
        <v>10443.99</v>
      </c>
      <c r="H749" s="1" t="str">
        <f>TEXT(NiftyData[[#This Row],[Date]], "yyyy")</f>
        <v>2017</v>
      </c>
      <c r="I749" s="1" t="str">
        <f>TEXT(NiftyData[[#This Row],[Date]], "mmm")</f>
        <v>Nov</v>
      </c>
      <c r="J749" s="1" t="str">
        <f>TEXT(NiftyData[[#This Row],[Date]], "ddd")</f>
        <v>Tue</v>
      </c>
      <c r="K749" s="1" t="str">
        <f>TEXT(NiftyData[[#This Row],[Date]], "mmm-yyyy")</f>
        <v>Nov-2017</v>
      </c>
      <c r="L749" s="1" t="str">
        <f>IF(NiftyData[[#This Row],[Day]]="Thu", "Expiry", "")</f>
        <v/>
      </c>
      <c r="M749" s="1">
        <f>NiftyData[[#This Row],[Close]]-NiftyData[[#This Row],[Open]]</f>
        <v>-2.3500000000003638</v>
      </c>
      <c r="N749" s="4">
        <f>NiftyData[[#This Row],[Intraday Change]]/NiftyData[[#This Row],[Open]]</f>
        <v>-2.2750925769057424E-4</v>
      </c>
      <c r="O749" s="4">
        <f>_xlfn.CEILING.MATH(ABS(NiftyData[[#This Row],[Intraday Change %]]), 0.01)</f>
        <v>0.01</v>
      </c>
      <c r="P749" s="6">
        <f>NiftyData[[#This Row],[Close]]-E750</f>
        <v>28.149999999999636</v>
      </c>
      <c r="Q749" s="4">
        <f>NiftyData[[#This Row],[DayChange]]/E750</f>
        <v>2.7333414249301746E-3</v>
      </c>
      <c r="R749" s="7">
        <f>_xlfn.CEILING.MATH(ABS(NiftyData[[#This Row],[DayChange %]]), 0.01)</f>
        <v>0.01</v>
      </c>
    </row>
    <row r="750" spans="1:18" x14ac:dyDescent="0.2">
      <c r="A750" s="2">
        <v>43059</v>
      </c>
      <c r="B750" s="1">
        <v>10287.200000000001</v>
      </c>
      <c r="C750" s="1">
        <v>10309.85</v>
      </c>
      <c r="D750" s="1">
        <v>10261.5</v>
      </c>
      <c r="E750" s="1">
        <v>10298.75</v>
      </c>
      <c r="F750" s="1">
        <v>151751415</v>
      </c>
      <c r="G750" s="1">
        <v>8502.6299999999992</v>
      </c>
      <c r="H750" s="1" t="str">
        <f>TEXT(NiftyData[[#This Row],[Date]], "yyyy")</f>
        <v>2017</v>
      </c>
      <c r="I750" s="1" t="str">
        <f>TEXT(NiftyData[[#This Row],[Date]], "mmm")</f>
        <v>Nov</v>
      </c>
      <c r="J750" s="1" t="str">
        <f>TEXT(NiftyData[[#This Row],[Date]], "ddd")</f>
        <v>Mon</v>
      </c>
      <c r="K750" s="1" t="str">
        <f>TEXT(NiftyData[[#This Row],[Date]], "mmm-yyyy")</f>
        <v>Nov-2017</v>
      </c>
      <c r="L750" s="1" t="str">
        <f>IF(NiftyData[[#This Row],[Day]]="Thu", "Expiry", "")</f>
        <v/>
      </c>
      <c r="M750" s="1">
        <f>NiftyData[[#This Row],[Close]]-NiftyData[[#This Row],[Open]]</f>
        <v>11.549999999999272</v>
      </c>
      <c r="N750" s="4">
        <f>NiftyData[[#This Row],[Intraday Change]]/NiftyData[[#This Row],[Open]]</f>
        <v>1.1227544910178933E-3</v>
      </c>
      <c r="O750" s="4">
        <f>_xlfn.CEILING.MATH(ABS(NiftyData[[#This Row],[Intraday Change %]]), 0.01)</f>
        <v>0.01</v>
      </c>
      <c r="P750" s="6">
        <f>NiftyData[[#This Row],[Close]]-E751</f>
        <v>15.149999999999636</v>
      </c>
      <c r="Q750" s="4">
        <f>NiftyData[[#This Row],[DayChange]]/E751</f>
        <v>1.4732194951184055E-3</v>
      </c>
      <c r="R750" s="7">
        <f>_xlfn.CEILING.MATH(ABS(NiftyData[[#This Row],[DayChange %]]), 0.01)</f>
        <v>0.01</v>
      </c>
    </row>
    <row r="751" spans="1:18" x14ac:dyDescent="0.2">
      <c r="A751" s="2">
        <v>43056</v>
      </c>
      <c r="B751" s="1">
        <v>10324.549999999999</v>
      </c>
      <c r="C751" s="1">
        <v>10343.6</v>
      </c>
      <c r="D751" s="1">
        <v>10268.049999999999</v>
      </c>
      <c r="E751" s="1">
        <v>10283.6</v>
      </c>
      <c r="F751" s="1">
        <v>209592893</v>
      </c>
      <c r="G751" s="1">
        <v>11023.35</v>
      </c>
      <c r="H751" s="1" t="str">
        <f>TEXT(NiftyData[[#This Row],[Date]], "yyyy")</f>
        <v>2017</v>
      </c>
      <c r="I751" s="1" t="str">
        <f>TEXT(NiftyData[[#This Row],[Date]], "mmm")</f>
        <v>Nov</v>
      </c>
      <c r="J751" s="1" t="str">
        <f>TEXT(NiftyData[[#This Row],[Date]], "ddd")</f>
        <v>Fri</v>
      </c>
      <c r="K751" s="1" t="str">
        <f>TEXT(NiftyData[[#This Row],[Date]], "mmm-yyyy")</f>
        <v>Nov-2017</v>
      </c>
      <c r="L751" s="1" t="str">
        <f>IF(NiftyData[[#This Row],[Day]]="Thu", "Expiry", "")</f>
        <v/>
      </c>
      <c r="M751" s="1">
        <f>NiftyData[[#This Row],[Close]]-NiftyData[[#This Row],[Open]]</f>
        <v>-40.949999999998909</v>
      </c>
      <c r="N751" s="4">
        <f>NiftyData[[#This Row],[Intraday Change]]/NiftyData[[#This Row],[Open]]</f>
        <v>-3.9662745591816503E-3</v>
      </c>
      <c r="O751" s="4">
        <f>_xlfn.CEILING.MATH(ABS(NiftyData[[#This Row],[Intraday Change %]]), 0.01)</f>
        <v>0.01</v>
      </c>
      <c r="P751" s="6">
        <f>NiftyData[[#This Row],[Close]]-E752</f>
        <v>68.850000000000364</v>
      </c>
      <c r="Q751" s="4">
        <f>NiftyData[[#This Row],[DayChange]]/E752</f>
        <v>6.7402530654201388E-3</v>
      </c>
      <c r="R751" s="7">
        <f>_xlfn.CEILING.MATH(ABS(NiftyData[[#This Row],[DayChange %]]), 0.01)</f>
        <v>0.01</v>
      </c>
    </row>
    <row r="752" spans="1:18" x14ac:dyDescent="0.2">
      <c r="A752" s="2">
        <v>43055</v>
      </c>
      <c r="B752" s="1">
        <v>10152.9</v>
      </c>
      <c r="C752" s="1">
        <v>10232.25</v>
      </c>
      <c r="D752" s="1">
        <v>10139.200000000001</v>
      </c>
      <c r="E752" s="1">
        <v>10214.75</v>
      </c>
      <c r="F752" s="1">
        <v>188180035</v>
      </c>
      <c r="G752" s="1">
        <v>9995.5499999999993</v>
      </c>
      <c r="H752" s="1" t="str">
        <f>TEXT(NiftyData[[#This Row],[Date]], "yyyy")</f>
        <v>2017</v>
      </c>
      <c r="I752" s="1" t="str">
        <f>TEXT(NiftyData[[#This Row],[Date]], "mmm")</f>
        <v>Nov</v>
      </c>
      <c r="J752" s="1" t="str">
        <f>TEXT(NiftyData[[#This Row],[Date]], "ddd")</f>
        <v>Thu</v>
      </c>
      <c r="K752" s="1" t="str">
        <f>TEXT(NiftyData[[#This Row],[Date]], "mmm-yyyy")</f>
        <v>Nov-2017</v>
      </c>
      <c r="L752" s="1" t="str">
        <f>IF(NiftyData[[#This Row],[Day]]="Thu", "Expiry", "")</f>
        <v>Expiry</v>
      </c>
      <c r="M752" s="1">
        <f>NiftyData[[#This Row],[Close]]-NiftyData[[#This Row],[Open]]</f>
        <v>61.850000000000364</v>
      </c>
      <c r="N752" s="4">
        <f>NiftyData[[#This Row],[Intraday Change]]/NiftyData[[#This Row],[Open]]</f>
        <v>6.0918555289622041E-3</v>
      </c>
      <c r="O752" s="4">
        <f>_xlfn.CEILING.MATH(ABS(NiftyData[[#This Row],[Intraday Change %]]), 0.01)</f>
        <v>0.01</v>
      </c>
      <c r="P752" s="6">
        <f>NiftyData[[#This Row],[Close]]-E753</f>
        <v>96.700000000000728</v>
      </c>
      <c r="Q752" s="4">
        <f>NiftyData[[#This Row],[DayChange]]/E753</f>
        <v>9.5571775193837478E-3</v>
      </c>
      <c r="R752" s="7">
        <f>_xlfn.CEILING.MATH(ABS(NiftyData[[#This Row],[DayChange %]]), 0.01)</f>
        <v>0.01</v>
      </c>
    </row>
    <row r="753" spans="1:18" x14ac:dyDescent="0.2">
      <c r="A753" s="2">
        <v>43054</v>
      </c>
      <c r="B753" s="1">
        <v>10171.950000000001</v>
      </c>
      <c r="C753" s="1">
        <v>10175.450000000001</v>
      </c>
      <c r="D753" s="1">
        <v>10094</v>
      </c>
      <c r="E753" s="1">
        <v>10118.049999999999</v>
      </c>
      <c r="F753" s="1">
        <v>213836202</v>
      </c>
      <c r="G753" s="1">
        <v>11609.18</v>
      </c>
      <c r="H753" s="1" t="str">
        <f>TEXT(NiftyData[[#This Row],[Date]], "yyyy")</f>
        <v>2017</v>
      </c>
      <c r="I753" s="1" t="str">
        <f>TEXT(NiftyData[[#This Row],[Date]], "mmm")</f>
        <v>Nov</v>
      </c>
      <c r="J753" s="1" t="str">
        <f>TEXT(NiftyData[[#This Row],[Date]], "ddd")</f>
        <v>Wed</v>
      </c>
      <c r="K753" s="1" t="str">
        <f>TEXT(NiftyData[[#This Row],[Date]], "mmm-yyyy")</f>
        <v>Nov-2017</v>
      </c>
      <c r="L753" s="1" t="str">
        <f>IF(NiftyData[[#This Row],[Day]]="Thu", "Expiry", "")</f>
        <v/>
      </c>
      <c r="M753" s="1">
        <f>NiftyData[[#This Row],[Close]]-NiftyData[[#This Row],[Open]]</f>
        <v>-53.900000000001455</v>
      </c>
      <c r="N753" s="4">
        <f>NiftyData[[#This Row],[Intraday Change]]/NiftyData[[#This Row],[Open]]</f>
        <v>-5.2988856610582486E-3</v>
      </c>
      <c r="O753" s="4">
        <f>_xlfn.CEILING.MATH(ABS(NiftyData[[#This Row],[Intraday Change %]]), 0.01)</f>
        <v>0.01</v>
      </c>
      <c r="P753" s="6">
        <f>NiftyData[[#This Row],[Close]]-E754</f>
        <v>-68.550000000001091</v>
      </c>
      <c r="Q753" s="4">
        <f>NiftyData[[#This Row],[DayChange]]/E754</f>
        <v>-6.7294288575188077E-3</v>
      </c>
      <c r="R753" s="7">
        <f>_xlfn.CEILING.MATH(ABS(NiftyData[[#This Row],[DayChange %]]), 0.01)</f>
        <v>0.01</v>
      </c>
    </row>
    <row r="754" spans="1:18" x14ac:dyDescent="0.2">
      <c r="A754" s="2">
        <v>43053</v>
      </c>
      <c r="B754" s="1">
        <v>10223.4</v>
      </c>
      <c r="C754" s="1">
        <v>10248</v>
      </c>
      <c r="D754" s="1">
        <v>10175.549999999999</v>
      </c>
      <c r="E754" s="1">
        <v>10186.6</v>
      </c>
      <c r="F754" s="1">
        <v>314413476</v>
      </c>
      <c r="G754" s="1">
        <v>15398.97</v>
      </c>
      <c r="H754" s="1" t="str">
        <f>TEXT(NiftyData[[#This Row],[Date]], "yyyy")</f>
        <v>2017</v>
      </c>
      <c r="I754" s="1" t="str">
        <f>TEXT(NiftyData[[#This Row],[Date]], "mmm")</f>
        <v>Nov</v>
      </c>
      <c r="J754" s="1" t="str">
        <f>TEXT(NiftyData[[#This Row],[Date]], "ddd")</f>
        <v>Tue</v>
      </c>
      <c r="K754" s="1" t="str">
        <f>TEXT(NiftyData[[#This Row],[Date]], "mmm-yyyy")</f>
        <v>Nov-2017</v>
      </c>
      <c r="L754" s="1" t="str">
        <f>IF(NiftyData[[#This Row],[Day]]="Thu", "Expiry", "")</f>
        <v/>
      </c>
      <c r="M754" s="1">
        <f>NiftyData[[#This Row],[Close]]-NiftyData[[#This Row],[Open]]</f>
        <v>-36.799999999999272</v>
      </c>
      <c r="N754" s="4">
        <f>NiftyData[[#This Row],[Intraday Change]]/NiftyData[[#This Row],[Open]]</f>
        <v>-3.5995852651758979E-3</v>
      </c>
      <c r="O754" s="4">
        <f>_xlfn.CEILING.MATH(ABS(NiftyData[[#This Row],[Intraday Change %]]), 0.01)</f>
        <v>0.01</v>
      </c>
      <c r="P754" s="6">
        <f>NiftyData[[#This Row],[Close]]-E755</f>
        <v>-38.350000000000364</v>
      </c>
      <c r="Q754" s="4">
        <f>NiftyData[[#This Row],[DayChange]]/E755</f>
        <v>-3.7506295874307808E-3</v>
      </c>
      <c r="R754" s="7">
        <f>_xlfn.CEILING.MATH(ABS(NiftyData[[#This Row],[DayChange %]]), 0.01)</f>
        <v>0.01</v>
      </c>
    </row>
    <row r="755" spans="1:18" x14ac:dyDescent="0.2">
      <c r="A755" s="2">
        <v>43052</v>
      </c>
      <c r="B755" s="1">
        <v>10322</v>
      </c>
      <c r="C755" s="1">
        <v>10334.15</v>
      </c>
      <c r="D755" s="1">
        <v>10216.25</v>
      </c>
      <c r="E755" s="1">
        <v>10224.950000000001</v>
      </c>
      <c r="F755" s="1">
        <v>216799588</v>
      </c>
      <c r="G755" s="1">
        <v>11783.34</v>
      </c>
      <c r="H755" s="1" t="str">
        <f>TEXT(NiftyData[[#This Row],[Date]], "yyyy")</f>
        <v>2017</v>
      </c>
      <c r="I755" s="1" t="str">
        <f>TEXT(NiftyData[[#This Row],[Date]], "mmm")</f>
        <v>Nov</v>
      </c>
      <c r="J755" s="1" t="str">
        <f>TEXT(NiftyData[[#This Row],[Date]], "ddd")</f>
        <v>Mon</v>
      </c>
      <c r="K755" s="1" t="str">
        <f>TEXT(NiftyData[[#This Row],[Date]], "mmm-yyyy")</f>
        <v>Nov-2017</v>
      </c>
      <c r="L755" s="1" t="str">
        <f>IF(NiftyData[[#This Row],[Day]]="Thu", "Expiry", "")</f>
        <v/>
      </c>
      <c r="M755" s="1">
        <f>NiftyData[[#This Row],[Close]]-NiftyData[[#This Row],[Open]]</f>
        <v>-97.049999999999272</v>
      </c>
      <c r="N755" s="4">
        <f>NiftyData[[#This Row],[Intraday Change]]/NiftyData[[#This Row],[Open]]</f>
        <v>-9.4022476264289164E-3</v>
      </c>
      <c r="O755" s="4">
        <f>_xlfn.CEILING.MATH(ABS(NiftyData[[#This Row],[Intraday Change %]]), 0.01)</f>
        <v>0.01</v>
      </c>
      <c r="P755" s="6">
        <f>NiftyData[[#This Row],[Close]]-E756</f>
        <v>-96.799999999999272</v>
      </c>
      <c r="Q755" s="4">
        <f>NiftyData[[#This Row],[DayChange]]/E756</f>
        <v>-9.3782546564293145E-3</v>
      </c>
      <c r="R755" s="7">
        <f>_xlfn.CEILING.MATH(ABS(NiftyData[[#This Row],[DayChange %]]), 0.01)</f>
        <v>0.01</v>
      </c>
    </row>
    <row r="756" spans="1:18" x14ac:dyDescent="0.2">
      <c r="A756" s="2">
        <v>43049</v>
      </c>
      <c r="B756" s="1">
        <v>10304.35</v>
      </c>
      <c r="C756" s="1">
        <v>10344.950000000001</v>
      </c>
      <c r="D756" s="1">
        <v>10254.1</v>
      </c>
      <c r="E756" s="1">
        <v>10321.75</v>
      </c>
      <c r="F756" s="1">
        <v>287962940</v>
      </c>
      <c r="G756" s="1">
        <v>14682.6</v>
      </c>
      <c r="H756" s="1" t="str">
        <f>TEXT(NiftyData[[#This Row],[Date]], "yyyy")</f>
        <v>2017</v>
      </c>
      <c r="I756" s="1" t="str">
        <f>TEXT(NiftyData[[#This Row],[Date]], "mmm")</f>
        <v>Nov</v>
      </c>
      <c r="J756" s="1" t="str">
        <f>TEXT(NiftyData[[#This Row],[Date]], "ddd")</f>
        <v>Fri</v>
      </c>
      <c r="K756" s="1" t="str">
        <f>TEXT(NiftyData[[#This Row],[Date]], "mmm-yyyy")</f>
        <v>Nov-2017</v>
      </c>
      <c r="L756" s="1" t="str">
        <f>IF(NiftyData[[#This Row],[Day]]="Thu", "Expiry", "")</f>
        <v/>
      </c>
      <c r="M756" s="1">
        <f>NiftyData[[#This Row],[Close]]-NiftyData[[#This Row],[Open]]</f>
        <v>17.399999999999636</v>
      </c>
      <c r="N756" s="4">
        <f>NiftyData[[#This Row],[Intraday Change]]/NiftyData[[#This Row],[Open]]</f>
        <v>1.6886072386904207E-3</v>
      </c>
      <c r="O756" s="4">
        <f>_xlfn.CEILING.MATH(ABS(NiftyData[[#This Row],[Intraday Change %]]), 0.01)</f>
        <v>0.01</v>
      </c>
      <c r="P756" s="6">
        <f>NiftyData[[#This Row],[Close]]-E757</f>
        <v>12.799999999999272</v>
      </c>
      <c r="Q756" s="4">
        <f>NiftyData[[#This Row],[DayChange]]/E757</f>
        <v>1.2416395462194764E-3</v>
      </c>
      <c r="R756" s="7">
        <f>_xlfn.CEILING.MATH(ABS(NiftyData[[#This Row],[DayChange %]]), 0.01)</f>
        <v>0.01</v>
      </c>
    </row>
    <row r="757" spans="1:18" x14ac:dyDescent="0.2">
      <c r="A757" s="2">
        <v>43048</v>
      </c>
      <c r="B757" s="1">
        <v>10358.65</v>
      </c>
      <c r="C757" s="1">
        <v>10368.450000000001</v>
      </c>
      <c r="D757" s="1">
        <v>10266.950000000001</v>
      </c>
      <c r="E757" s="1">
        <v>10308.950000000001</v>
      </c>
      <c r="F757" s="1">
        <v>247606613</v>
      </c>
      <c r="G757" s="1">
        <v>12697.28</v>
      </c>
      <c r="H757" s="1" t="str">
        <f>TEXT(NiftyData[[#This Row],[Date]], "yyyy")</f>
        <v>2017</v>
      </c>
      <c r="I757" s="1" t="str">
        <f>TEXT(NiftyData[[#This Row],[Date]], "mmm")</f>
        <v>Nov</v>
      </c>
      <c r="J757" s="1" t="str">
        <f>TEXT(NiftyData[[#This Row],[Date]], "ddd")</f>
        <v>Thu</v>
      </c>
      <c r="K757" s="1" t="str">
        <f>TEXT(NiftyData[[#This Row],[Date]], "mmm-yyyy")</f>
        <v>Nov-2017</v>
      </c>
      <c r="L757" s="1" t="str">
        <f>IF(NiftyData[[#This Row],[Day]]="Thu", "Expiry", "")</f>
        <v>Expiry</v>
      </c>
      <c r="M757" s="1">
        <f>NiftyData[[#This Row],[Close]]-NiftyData[[#This Row],[Open]]</f>
        <v>-49.699999999998909</v>
      </c>
      <c r="N757" s="4">
        <f>NiftyData[[#This Row],[Intraday Change]]/NiftyData[[#This Row],[Open]]</f>
        <v>-4.797922509207176E-3</v>
      </c>
      <c r="O757" s="4">
        <f>_xlfn.CEILING.MATH(ABS(NiftyData[[#This Row],[Intraday Change %]]), 0.01)</f>
        <v>0.01</v>
      </c>
      <c r="P757" s="6">
        <f>NiftyData[[#This Row],[Close]]-E758</f>
        <v>5.8000000000010914</v>
      </c>
      <c r="Q757" s="4">
        <f>NiftyData[[#This Row],[DayChange]]/E758</f>
        <v>5.6293463649477015E-4</v>
      </c>
      <c r="R757" s="7">
        <f>_xlfn.CEILING.MATH(ABS(NiftyData[[#This Row],[DayChange %]]), 0.01)</f>
        <v>0.01</v>
      </c>
    </row>
    <row r="758" spans="1:18" x14ac:dyDescent="0.2">
      <c r="A758" s="2">
        <v>43047</v>
      </c>
      <c r="B758" s="1">
        <v>10361.950000000001</v>
      </c>
      <c r="C758" s="1">
        <v>10384.25</v>
      </c>
      <c r="D758" s="1">
        <v>10285.5</v>
      </c>
      <c r="E758" s="1">
        <v>10303.15</v>
      </c>
      <c r="F758" s="1">
        <v>282950322</v>
      </c>
      <c r="G758" s="1">
        <v>14789.39</v>
      </c>
      <c r="H758" s="1" t="str">
        <f>TEXT(NiftyData[[#This Row],[Date]], "yyyy")</f>
        <v>2017</v>
      </c>
      <c r="I758" s="1" t="str">
        <f>TEXT(NiftyData[[#This Row],[Date]], "mmm")</f>
        <v>Nov</v>
      </c>
      <c r="J758" s="1" t="str">
        <f>TEXT(NiftyData[[#This Row],[Date]], "ddd")</f>
        <v>Wed</v>
      </c>
      <c r="K758" s="1" t="str">
        <f>TEXT(NiftyData[[#This Row],[Date]], "mmm-yyyy")</f>
        <v>Nov-2017</v>
      </c>
      <c r="L758" s="1" t="str">
        <f>IF(NiftyData[[#This Row],[Day]]="Thu", "Expiry", "")</f>
        <v/>
      </c>
      <c r="M758" s="1">
        <f>NiftyData[[#This Row],[Close]]-NiftyData[[#This Row],[Open]]</f>
        <v>-58.800000000001091</v>
      </c>
      <c r="N758" s="4">
        <f>NiftyData[[#This Row],[Intraday Change]]/NiftyData[[#This Row],[Open]]</f>
        <v>-5.6746075786894444E-3</v>
      </c>
      <c r="O758" s="4">
        <f>_xlfn.CEILING.MATH(ABS(NiftyData[[#This Row],[Intraday Change %]]), 0.01)</f>
        <v>0.01</v>
      </c>
      <c r="P758" s="6">
        <f>NiftyData[[#This Row],[Close]]-E759</f>
        <v>-47</v>
      </c>
      <c r="Q758" s="4">
        <f>NiftyData[[#This Row],[DayChange]]/E759</f>
        <v>-4.5409969903817821E-3</v>
      </c>
      <c r="R758" s="7">
        <f>_xlfn.CEILING.MATH(ABS(NiftyData[[#This Row],[DayChange %]]), 0.01)</f>
        <v>0.01</v>
      </c>
    </row>
    <row r="759" spans="1:18" x14ac:dyDescent="0.2">
      <c r="A759" s="2">
        <v>43046</v>
      </c>
      <c r="B759" s="1">
        <v>10477.15</v>
      </c>
      <c r="C759" s="1">
        <v>10485.75</v>
      </c>
      <c r="D759" s="1">
        <v>10340.799999999999</v>
      </c>
      <c r="E759" s="1">
        <v>10350.15</v>
      </c>
      <c r="F759" s="1">
        <v>295830692</v>
      </c>
      <c r="G759" s="1">
        <v>16182.46</v>
      </c>
      <c r="H759" s="1" t="str">
        <f>TEXT(NiftyData[[#This Row],[Date]], "yyyy")</f>
        <v>2017</v>
      </c>
      <c r="I759" s="1" t="str">
        <f>TEXT(NiftyData[[#This Row],[Date]], "mmm")</f>
        <v>Nov</v>
      </c>
      <c r="J759" s="1" t="str">
        <f>TEXT(NiftyData[[#This Row],[Date]], "ddd")</f>
        <v>Tue</v>
      </c>
      <c r="K759" s="1" t="str">
        <f>TEXT(NiftyData[[#This Row],[Date]], "mmm-yyyy")</f>
        <v>Nov-2017</v>
      </c>
      <c r="L759" s="1" t="str">
        <f>IF(NiftyData[[#This Row],[Day]]="Thu", "Expiry", "")</f>
        <v/>
      </c>
      <c r="M759" s="1">
        <f>NiftyData[[#This Row],[Close]]-NiftyData[[#This Row],[Open]]</f>
        <v>-127</v>
      </c>
      <c r="N759" s="4">
        <f>NiftyData[[#This Row],[Intraday Change]]/NiftyData[[#This Row],[Open]]</f>
        <v>-1.2121617042802671E-2</v>
      </c>
      <c r="O759" s="4">
        <f>_xlfn.CEILING.MATH(ABS(NiftyData[[#This Row],[Intraday Change %]]), 0.01)</f>
        <v>0.02</v>
      </c>
      <c r="P759" s="6">
        <f>NiftyData[[#This Row],[Close]]-E760</f>
        <v>-101.64999999999964</v>
      </c>
      <c r="Q759" s="4">
        <f>NiftyData[[#This Row],[DayChange]]/E760</f>
        <v>-9.7255975047359916E-3</v>
      </c>
      <c r="R759" s="7">
        <f>_xlfn.CEILING.MATH(ABS(NiftyData[[#This Row],[DayChange %]]), 0.01)</f>
        <v>0.01</v>
      </c>
    </row>
    <row r="760" spans="1:18" x14ac:dyDescent="0.2">
      <c r="A760" s="2">
        <v>43045</v>
      </c>
      <c r="B760" s="1">
        <v>10431.75</v>
      </c>
      <c r="C760" s="1">
        <v>10490.45</v>
      </c>
      <c r="D760" s="1">
        <v>10413.75</v>
      </c>
      <c r="E760" s="1">
        <v>10451.799999999999</v>
      </c>
      <c r="F760" s="1">
        <v>199559409</v>
      </c>
      <c r="G760" s="1">
        <v>10231.76</v>
      </c>
      <c r="H760" s="1" t="str">
        <f>TEXT(NiftyData[[#This Row],[Date]], "yyyy")</f>
        <v>2017</v>
      </c>
      <c r="I760" s="1" t="str">
        <f>TEXT(NiftyData[[#This Row],[Date]], "mmm")</f>
        <v>Nov</v>
      </c>
      <c r="J760" s="1" t="str">
        <f>TEXT(NiftyData[[#This Row],[Date]], "ddd")</f>
        <v>Mon</v>
      </c>
      <c r="K760" s="1" t="str">
        <f>TEXT(NiftyData[[#This Row],[Date]], "mmm-yyyy")</f>
        <v>Nov-2017</v>
      </c>
      <c r="L760" s="1" t="str">
        <f>IF(NiftyData[[#This Row],[Day]]="Thu", "Expiry", "")</f>
        <v/>
      </c>
      <c r="M760" s="1">
        <f>NiftyData[[#This Row],[Close]]-NiftyData[[#This Row],[Open]]</f>
        <v>20.049999999999272</v>
      </c>
      <c r="N760" s="4">
        <f>NiftyData[[#This Row],[Intraday Change]]/NiftyData[[#This Row],[Open]]</f>
        <v>1.9220169195004935E-3</v>
      </c>
      <c r="O760" s="4">
        <f>_xlfn.CEILING.MATH(ABS(NiftyData[[#This Row],[Intraday Change %]]), 0.01)</f>
        <v>0.01</v>
      </c>
      <c r="P760" s="6">
        <f>NiftyData[[#This Row],[Close]]-E761</f>
        <v>-0.7000000000007276</v>
      </c>
      <c r="Q760" s="4">
        <f>NiftyData[[#This Row],[DayChange]]/E761</f>
        <v>-6.6969624491818001E-5</v>
      </c>
      <c r="R760" s="7">
        <f>_xlfn.CEILING.MATH(ABS(NiftyData[[#This Row],[DayChange %]]), 0.01)</f>
        <v>0.01</v>
      </c>
    </row>
    <row r="761" spans="1:18" x14ac:dyDescent="0.2">
      <c r="A761" s="2">
        <v>43042</v>
      </c>
      <c r="B761" s="1">
        <v>10461.549999999999</v>
      </c>
      <c r="C761" s="1">
        <v>10461.700000000001</v>
      </c>
      <c r="D761" s="1">
        <v>10403.6</v>
      </c>
      <c r="E761" s="1">
        <v>10452.5</v>
      </c>
      <c r="F761" s="1">
        <v>206101238</v>
      </c>
      <c r="G761" s="1">
        <v>10070.83</v>
      </c>
      <c r="H761" s="1" t="str">
        <f>TEXT(NiftyData[[#This Row],[Date]], "yyyy")</f>
        <v>2017</v>
      </c>
      <c r="I761" s="1" t="str">
        <f>TEXT(NiftyData[[#This Row],[Date]], "mmm")</f>
        <v>Nov</v>
      </c>
      <c r="J761" s="1" t="str">
        <f>TEXT(NiftyData[[#This Row],[Date]], "ddd")</f>
        <v>Fri</v>
      </c>
      <c r="K761" s="1" t="str">
        <f>TEXT(NiftyData[[#This Row],[Date]], "mmm-yyyy")</f>
        <v>Nov-2017</v>
      </c>
      <c r="L761" s="1" t="str">
        <f>IF(NiftyData[[#This Row],[Day]]="Thu", "Expiry", "")</f>
        <v/>
      </c>
      <c r="M761" s="1">
        <f>NiftyData[[#This Row],[Close]]-NiftyData[[#This Row],[Open]]</f>
        <v>-9.0499999999992724</v>
      </c>
      <c r="N761" s="4">
        <f>NiftyData[[#This Row],[Intraday Change]]/NiftyData[[#This Row],[Open]]</f>
        <v>-8.650725752875313E-4</v>
      </c>
      <c r="O761" s="4">
        <f>_xlfn.CEILING.MATH(ABS(NiftyData[[#This Row],[Intraday Change %]]), 0.01)</f>
        <v>0.01</v>
      </c>
      <c r="P761" s="6">
        <f>NiftyData[[#This Row],[Close]]-E762</f>
        <v>28.700000000000728</v>
      </c>
      <c r="Q761" s="4">
        <f>NiftyData[[#This Row],[DayChange]]/E762</f>
        <v>2.7533145302097825E-3</v>
      </c>
      <c r="R761" s="7">
        <f>_xlfn.CEILING.MATH(ABS(NiftyData[[#This Row],[DayChange %]]), 0.01)</f>
        <v>0.01</v>
      </c>
    </row>
    <row r="762" spans="1:18" x14ac:dyDescent="0.2">
      <c r="A762" s="2">
        <v>43041</v>
      </c>
      <c r="B762" s="1">
        <v>10440.5</v>
      </c>
      <c r="C762" s="1">
        <v>10453</v>
      </c>
      <c r="D762" s="1">
        <v>10412.549999999999</v>
      </c>
      <c r="E762" s="1">
        <v>10423.799999999999</v>
      </c>
      <c r="F762" s="1">
        <v>207735021</v>
      </c>
      <c r="G762" s="1">
        <v>10779.63</v>
      </c>
      <c r="H762" s="1" t="str">
        <f>TEXT(NiftyData[[#This Row],[Date]], "yyyy")</f>
        <v>2017</v>
      </c>
      <c r="I762" s="1" t="str">
        <f>TEXT(NiftyData[[#This Row],[Date]], "mmm")</f>
        <v>Nov</v>
      </c>
      <c r="J762" s="1" t="str">
        <f>TEXT(NiftyData[[#This Row],[Date]], "ddd")</f>
        <v>Thu</v>
      </c>
      <c r="K762" s="1" t="str">
        <f>TEXT(NiftyData[[#This Row],[Date]], "mmm-yyyy")</f>
        <v>Nov-2017</v>
      </c>
      <c r="L762" s="1" t="str">
        <f>IF(NiftyData[[#This Row],[Day]]="Thu", "Expiry", "")</f>
        <v>Expiry</v>
      </c>
      <c r="M762" s="1">
        <f>NiftyData[[#This Row],[Close]]-NiftyData[[#This Row],[Open]]</f>
        <v>-16.700000000000728</v>
      </c>
      <c r="N762" s="4">
        <f>NiftyData[[#This Row],[Intraday Change]]/NiftyData[[#This Row],[Open]]</f>
        <v>-1.5995402519037142E-3</v>
      </c>
      <c r="O762" s="4">
        <f>_xlfn.CEILING.MATH(ABS(NiftyData[[#This Row],[Intraday Change %]]), 0.01)</f>
        <v>0.01</v>
      </c>
      <c r="P762" s="6">
        <f>NiftyData[[#This Row],[Close]]-E763</f>
        <v>-16.700000000000728</v>
      </c>
      <c r="Q762" s="4">
        <f>NiftyData[[#This Row],[DayChange]]/E763</f>
        <v>-1.5995402519037142E-3</v>
      </c>
      <c r="R762" s="7">
        <f>_xlfn.CEILING.MATH(ABS(NiftyData[[#This Row],[DayChange %]]), 0.01)</f>
        <v>0.01</v>
      </c>
    </row>
    <row r="763" spans="1:18" x14ac:dyDescent="0.2">
      <c r="A763" s="2">
        <v>43040</v>
      </c>
      <c r="B763" s="1">
        <v>10390.35</v>
      </c>
      <c r="C763" s="1">
        <v>10451.65</v>
      </c>
      <c r="D763" s="1">
        <v>10383.049999999999</v>
      </c>
      <c r="E763" s="1">
        <v>10440.5</v>
      </c>
      <c r="F763" s="1">
        <v>268270466</v>
      </c>
      <c r="G763" s="1">
        <v>14206.21</v>
      </c>
      <c r="H763" s="1" t="str">
        <f>TEXT(NiftyData[[#This Row],[Date]], "yyyy")</f>
        <v>2017</v>
      </c>
      <c r="I763" s="1" t="str">
        <f>TEXT(NiftyData[[#This Row],[Date]], "mmm")</f>
        <v>Nov</v>
      </c>
      <c r="J763" s="1" t="str">
        <f>TEXT(NiftyData[[#This Row],[Date]], "ddd")</f>
        <v>Wed</v>
      </c>
      <c r="K763" s="1" t="str">
        <f>TEXT(NiftyData[[#This Row],[Date]], "mmm-yyyy")</f>
        <v>Nov-2017</v>
      </c>
      <c r="L763" s="1" t="str">
        <f>IF(NiftyData[[#This Row],[Day]]="Thu", "Expiry", "")</f>
        <v/>
      </c>
      <c r="M763" s="1">
        <f>NiftyData[[#This Row],[Close]]-NiftyData[[#This Row],[Open]]</f>
        <v>50.149999999999636</v>
      </c>
      <c r="N763" s="4">
        <f>NiftyData[[#This Row],[Intraday Change]]/NiftyData[[#This Row],[Open]]</f>
        <v>4.8265939068462211E-3</v>
      </c>
      <c r="O763" s="4">
        <f>_xlfn.CEILING.MATH(ABS(NiftyData[[#This Row],[Intraday Change %]]), 0.01)</f>
        <v>0.01</v>
      </c>
      <c r="P763" s="6">
        <f>NiftyData[[#This Row],[Close]]-E764</f>
        <v>105.20000000000073</v>
      </c>
      <c r="Q763" s="4">
        <f>NiftyData[[#This Row],[DayChange]]/E764</f>
        <v>1.0178707923330792E-2</v>
      </c>
      <c r="R763" s="7">
        <f>_xlfn.CEILING.MATH(ABS(NiftyData[[#This Row],[DayChange %]]), 0.01)</f>
        <v>0.02</v>
      </c>
    </row>
    <row r="764" spans="1:18" x14ac:dyDescent="0.2">
      <c r="A764" s="2">
        <v>43039</v>
      </c>
      <c r="B764" s="1">
        <v>10364.9</v>
      </c>
      <c r="C764" s="1">
        <v>10367.700000000001</v>
      </c>
      <c r="D764" s="1">
        <v>10323.950000000001</v>
      </c>
      <c r="E764" s="1">
        <v>10335.299999999999</v>
      </c>
      <c r="F764" s="1">
        <v>239809700</v>
      </c>
      <c r="G764" s="1">
        <v>12830.06</v>
      </c>
      <c r="H764" s="1" t="str">
        <f>TEXT(NiftyData[[#This Row],[Date]], "yyyy")</f>
        <v>2017</v>
      </c>
      <c r="I764" s="1" t="str">
        <f>TEXT(NiftyData[[#This Row],[Date]], "mmm")</f>
        <v>Oct</v>
      </c>
      <c r="J764" s="1" t="str">
        <f>TEXT(NiftyData[[#This Row],[Date]], "ddd")</f>
        <v>Tue</v>
      </c>
      <c r="K764" s="1" t="str">
        <f>TEXT(NiftyData[[#This Row],[Date]], "mmm-yyyy")</f>
        <v>Oct-2017</v>
      </c>
      <c r="L764" s="1" t="str">
        <f>IF(NiftyData[[#This Row],[Day]]="Thu", "Expiry", "")</f>
        <v/>
      </c>
      <c r="M764" s="1">
        <f>NiftyData[[#This Row],[Close]]-NiftyData[[#This Row],[Open]]</f>
        <v>-29.600000000000364</v>
      </c>
      <c r="N764" s="4">
        <f>NiftyData[[#This Row],[Intraday Change]]/NiftyData[[#This Row],[Open]]</f>
        <v>-2.8557921446420481E-3</v>
      </c>
      <c r="O764" s="4">
        <f>_xlfn.CEILING.MATH(ABS(NiftyData[[#This Row],[Intraday Change %]]), 0.01)</f>
        <v>0.01</v>
      </c>
      <c r="P764" s="6">
        <f>NiftyData[[#This Row],[Close]]-E765</f>
        <v>-28.350000000000364</v>
      </c>
      <c r="Q764" s="4">
        <f>NiftyData[[#This Row],[DayChange]]/E765</f>
        <v>-2.7355227164175136E-3</v>
      </c>
      <c r="R764" s="7">
        <f>_xlfn.CEILING.MATH(ABS(NiftyData[[#This Row],[DayChange %]]), 0.01)</f>
        <v>0.01</v>
      </c>
    </row>
    <row r="765" spans="1:18" x14ac:dyDescent="0.2">
      <c r="A765" s="2">
        <v>43038</v>
      </c>
      <c r="B765" s="1">
        <v>10353.85</v>
      </c>
      <c r="C765" s="1">
        <v>10384.5</v>
      </c>
      <c r="D765" s="1">
        <v>10344.299999999999</v>
      </c>
      <c r="E765" s="1">
        <v>10363.65</v>
      </c>
      <c r="F765" s="1">
        <v>244193178</v>
      </c>
      <c r="G765" s="1">
        <v>12558.7</v>
      </c>
      <c r="H765" s="1" t="str">
        <f>TEXT(NiftyData[[#This Row],[Date]], "yyyy")</f>
        <v>2017</v>
      </c>
      <c r="I765" s="1" t="str">
        <f>TEXT(NiftyData[[#This Row],[Date]], "mmm")</f>
        <v>Oct</v>
      </c>
      <c r="J765" s="1" t="str">
        <f>TEXT(NiftyData[[#This Row],[Date]], "ddd")</f>
        <v>Mon</v>
      </c>
      <c r="K765" s="1" t="str">
        <f>TEXT(NiftyData[[#This Row],[Date]], "mmm-yyyy")</f>
        <v>Oct-2017</v>
      </c>
      <c r="L765" s="1" t="str">
        <f>IF(NiftyData[[#This Row],[Day]]="Thu", "Expiry", "")</f>
        <v/>
      </c>
      <c r="M765" s="1">
        <f>NiftyData[[#This Row],[Close]]-NiftyData[[#This Row],[Open]]</f>
        <v>9.7999999999992724</v>
      </c>
      <c r="N765" s="4">
        <f>NiftyData[[#This Row],[Intraday Change]]/NiftyData[[#This Row],[Open]]</f>
        <v>9.4650782076225479E-4</v>
      </c>
      <c r="O765" s="4">
        <f>_xlfn.CEILING.MATH(ABS(NiftyData[[#This Row],[Intraday Change %]]), 0.01)</f>
        <v>0.01</v>
      </c>
      <c r="P765" s="6">
        <f>NiftyData[[#This Row],[Close]]-E766</f>
        <v>40.600000000000364</v>
      </c>
      <c r="Q765" s="4">
        <f>NiftyData[[#This Row],[DayChange]]/E766</f>
        <v>3.9329461738536933E-3</v>
      </c>
      <c r="R765" s="7">
        <f>_xlfn.CEILING.MATH(ABS(NiftyData[[#This Row],[DayChange %]]), 0.01)</f>
        <v>0.01</v>
      </c>
    </row>
    <row r="766" spans="1:18" x14ac:dyDescent="0.2">
      <c r="A766" s="2">
        <v>43035</v>
      </c>
      <c r="B766" s="1">
        <v>10362.299999999999</v>
      </c>
      <c r="C766" s="1">
        <v>10366.15</v>
      </c>
      <c r="D766" s="1">
        <v>10311.299999999999</v>
      </c>
      <c r="E766" s="1">
        <v>10323.049999999999</v>
      </c>
      <c r="F766" s="1">
        <v>322411410</v>
      </c>
      <c r="G766" s="1">
        <v>15149.9</v>
      </c>
      <c r="H766" s="1" t="str">
        <f>TEXT(NiftyData[[#This Row],[Date]], "yyyy")</f>
        <v>2017</v>
      </c>
      <c r="I766" s="1" t="str">
        <f>TEXT(NiftyData[[#This Row],[Date]], "mmm")</f>
        <v>Oct</v>
      </c>
      <c r="J766" s="1" t="str">
        <f>TEXT(NiftyData[[#This Row],[Date]], "ddd")</f>
        <v>Fri</v>
      </c>
      <c r="K766" s="1" t="str">
        <f>TEXT(NiftyData[[#This Row],[Date]], "mmm-yyyy")</f>
        <v>Oct-2017</v>
      </c>
      <c r="L766" s="1" t="str">
        <f>IF(NiftyData[[#This Row],[Day]]="Thu", "Expiry", "")</f>
        <v/>
      </c>
      <c r="M766" s="1">
        <f>NiftyData[[#This Row],[Close]]-NiftyData[[#This Row],[Open]]</f>
        <v>-39.25</v>
      </c>
      <c r="N766" s="4">
        <f>NiftyData[[#This Row],[Intraday Change]]/NiftyData[[#This Row],[Open]]</f>
        <v>-3.7877691246151917E-3</v>
      </c>
      <c r="O766" s="4">
        <f>_xlfn.CEILING.MATH(ABS(NiftyData[[#This Row],[Intraday Change %]]), 0.01)</f>
        <v>0.01</v>
      </c>
      <c r="P766" s="6">
        <f>NiftyData[[#This Row],[Close]]-E767</f>
        <v>-20.75</v>
      </c>
      <c r="Q766" s="4">
        <f>NiftyData[[#This Row],[DayChange]]/E767</f>
        <v>-2.0060325992381912E-3</v>
      </c>
      <c r="R766" s="7">
        <f>_xlfn.CEILING.MATH(ABS(NiftyData[[#This Row],[DayChange %]]), 0.01)</f>
        <v>0.01</v>
      </c>
    </row>
    <row r="767" spans="1:18" x14ac:dyDescent="0.2">
      <c r="A767" s="2">
        <v>43034</v>
      </c>
      <c r="B767" s="1">
        <v>10291.799999999999</v>
      </c>
      <c r="C767" s="1">
        <v>10355.65</v>
      </c>
      <c r="D767" s="1">
        <v>10271.85</v>
      </c>
      <c r="E767" s="1">
        <v>10343.799999999999</v>
      </c>
      <c r="F767" s="1">
        <v>443036008</v>
      </c>
      <c r="G767" s="1">
        <v>23135.46</v>
      </c>
      <c r="H767" s="1" t="str">
        <f>TEXT(NiftyData[[#This Row],[Date]], "yyyy")</f>
        <v>2017</v>
      </c>
      <c r="I767" s="1" t="str">
        <f>TEXT(NiftyData[[#This Row],[Date]], "mmm")</f>
        <v>Oct</v>
      </c>
      <c r="J767" s="1" t="str">
        <f>TEXT(NiftyData[[#This Row],[Date]], "ddd")</f>
        <v>Thu</v>
      </c>
      <c r="K767" s="1" t="str">
        <f>TEXT(NiftyData[[#This Row],[Date]], "mmm-yyyy")</f>
        <v>Oct-2017</v>
      </c>
      <c r="L767" s="1" t="str">
        <f>IF(NiftyData[[#This Row],[Day]]="Thu", "Expiry", "")</f>
        <v>Expiry</v>
      </c>
      <c r="M767" s="1">
        <f>NiftyData[[#This Row],[Close]]-NiftyData[[#This Row],[Open]]</f>
        <v>52</v>
      </c>
      <c r="N767" s="4">
        <f>NiftyData[[#This Row],[Intraday Change]]/NiftyData[[#This Row],[Open]]</f>
        <v>5.0525661206008675E-3</v>
      </c>
      <c r="O767" s="4">
        <f>_xlfn.CEILING.MATH(ABS(NiftyData[[#This Row],[Intraday Change %]]), 0.01)</f>
        <v>0.01</v>
      </c>
      <c r="P767" s="6">
        <f>NiftyData[[#This Row],[Close]]-E768</f>
        <v>48.449999999998909</v>
      </c>
      <c r="Q767" s="4">
        <f>NiftyData[[#This Row],[DayChange]]/E768</f>
        <v>4.7060080521787902E-3</v>
      </c>
      <c r="R767" s="7">
        <f>_xlfn.CEILING.MATH(ABS(NiftyData[[#This Row],[DayChange %]]), 0.01)</f>
        <v>0.01</v>
      </c>
    </row>
    <row r="768" spans="1:18" x14ac:dyDescent="0.2">
      <c r="A768" s="2">
        <v>43033</v>
      </c>
      <c r="B768" s="1">
        <v>10321.15</v>
      </c>
      <c r="C768" s="1">
        <v>10340.549999999999</v>
      </c>
      <c r="D768" s="1">
        <v>10240.9</v>
      </c>
      <c r="E768" s="1">
        <v>10295.35</v>
      </c>
      <c r="F768" s="1">
        <v>612620774</v>
      </c>
      <c r="G768" s="1">
        <v>25922.51</v>
      </c>
      <c r="H768" s="1" t="str">
        <f>TEXT(NiftyData[[#This Row],[Date]], "yyyy")</f>
        <v>2017</v>
      </c>
      <c r="I768" s="1" t="str">
        <f>TEXT(NiftyData[[#This Row],[Date]], "mmm")</f>
        <v>Oct</v>
      </c>
      <c r="J768" s="1" t="str">
        <f>TEXT(NiftyData[[#This Row],[Date]], "ddd")</f>
        <v>Wed</v>
      </c>
      <c r="K768" s="1" t="str">
        <f>TEXT(NiftyData[[#This Row],[Date]], "mmm-yyyy")</f>
        <v>Oct-2017</v>
      </c>
      <c r="L768" s="1" t="str">
        <f>IF(NiftyData[[#This Row],[Day]]="Thu", "Expiry", "")</f>
        <v/>
      </c>
      <c r="M768" s="1">
        <f>NiftyData[[#This Row],[Close]]-NiftyData[[#This Row],[Open]]</f>
        <v>-25.799999999999272</v>
      </c>
      <c r="N768" s="4">
        <f>NiftyData[[#This Row],[Intraday Change]]/NiftyData[[#This Row],[Open]]</f>
        <v>-2.4997214457690544E-3</v>
      </c>
      <c r="O768" s="4">
        <f>_xlfn.CEILING.MATH(ABS(NiftyData[[#This Row],[Intraday Change %]]), 0.01)</f>
        <v>0.01</v>
      </c>
      <c r="P768" s="6">
        <f>NiftyData[[#This Row],[Close]]-E769</f>
        <v>87.649999999999636</v>
      </c>
      <c r="Q768" s="4">
        <f>NiftyData[[#This Row],[DayChange]]/E769</f>
        <v>8.5866551720759458E-3</v>
      </c>
      <c r="R768" s="7">
        <f>_xlfn.CEILING.MATH(ABS(NiftyData[[#This Row],[DayChange %]]), 0.01)</f>
        <v>0.01</v>
      </c>
    </row>
    <row r="769" spans="1:18" x14ac:dyDescent="0.2">
      <c r="A769" s="2">
        <v>43032</v>
      </c>
      <c r="B769" s="1">
        <v>10218.549999999999</v>
      </c>
      <c r="C769" s="1">
        <v>10237.75</v>
      </c>
      <c r="D769" s="1">
        <v>10182.4</v>
      </c>
      <c r="E769" s="1">
        <v>10207.700000000001</v>
      </c>
      <c r="F769" s="1">
        <v>223914325</v>
      </c>
      <c r="G769" s="1">
        <v>11539.73</v>
      </c>
      <c r="H769" s="1" t="str">
        <f>TEXT(NiftyData[[#This Row],[Date]], "yyyy")</f>
        <v>2017</v>
      </c>
      <c r="I769" s="1" t="str">
        <f>TEXT(NiftyData[[#This Row],[Date]], "mmm")</f>
        <v>Oct</v>
      </c>
      <c r="J769" s="1" t="str">
        <f>TEXT(NiftyData[[#This Row],[Date]], "ddd")</f>
        <v>Tue</v>
      </c>
      <c r="K769" s="1" t="str">
        <f>TEXT(NiftyData[[#This Row],[Date]], "mmm-yyyy")</f>
        <v>Oct-2017</v>
      </c>
      <c r="L769" s="1" t="str">
        <f>IF(NiftyData[[#This Row],[Day]]="Thu", "Expiry", "")</f>
        <v/>
      </c>
      <c r="M769" s="1">
        <f>NiftyData[[#This Row],[Close]]-NiftyData[[#This Row],[Open]]</f>
        <v>-10.849999999998545</v>
      </c>
      <c r="N769" s="4">
        <f>NiftyData[[#This Row],[Intraday Change]]/NiftyData[[#This Row],[Open]]</f>
        <v>-1.0617944816043905E-3</v>
      </c>
      <c r="O769" s="4">
        <f>_xlfn.CEILING.MATH(ABS(NiftyData[[#This Row],[Intraday Change %]]), 0.01)</f>
        <v>0.01</v>
      </c>
      <c r="P769" s="6">
        <f>NiftyData[[#This Row],[Close]]-E770</f>
        <v>22.850000000000364</v>
      </c>
      <c r="Q769" s="4">
        <f>NiftyData[[#This Row],[DayChange]]/E770</f>
        <v>2.2435283779339275E-3</v>
      </c>
      <c r="R769" s="7">
        <f>_xlfn.CEILING.MATH(ABS(NiftyData[[#This Row],[DayChange %]]), 0.01)</f>
        <v>0.01</v>
      </c>
    </row>
    <row r="770" spans="1:18" x14ac:dyDescent="0.2">
      <c r="A770" s="2">
        <v>43031</v>
      </c>
      <c r="B770" s="1">
        <v>10176.65</v>
      </c>
      <c r="C770" s="1">
        <v>10224.15</v>
      </c>
      <c r="D770" s="1">
        <v>10124.5</v>
      </c>
      <c r="E770" s="1">
        <v>10184.85</v>
      </c>
      <c r="F770" s="1">
        <v>224799211</v>
      </c>
      <c r="G770" s="1">
        <v>12144.31</v>
      </c>
      <c r="H770" s="1" t="str">
        <f>TEXT(NiftyData[[#This Row],[Date]], "yyyy")</f>
        <v>2017</v>
      </c>
      <c r="I770" s="1" t="str">
        <f>TEXT(NiftyData[[#This Row],[Date]], "mmm")</f>
        <v>Oct</v>
      </c>
      <c r="J770" s="1" t="str">
        <f>TEXT(NiftyData[[#This Row],[Date]], "ddd")</f>
        <v>Mon</v>
      </c>
      <c r="K770" s="1" t="str">
        <f>TEXT(NiftyData[[#This Row],[Date]], "mmm-yyyy")</f>
        <v>Oct-2017</v>
      </c>
      <c r="L770" s="1" t="str">
        <f>IF(NiftyData[[#This Row],[Day]]="Thu", "Expiry", "")</f>
        <v/>
      </c>
      <c r="M770" s="1">
        <f>NiftyData[[#This Row],[Close]]-NiftyData[[#This Row],[Open]]</f>
        <v>8.2000000000007276</v>
      </c>
      <c r="N770" s="4">
        <f>NiftyData[[#This Row],[Intraday Change]]/NiftyData[[#This Row],[Open]]</f>
        <v>8.0576614111723679E-4</v>
      </c>
      <c r="O770" s="4">
        <f>_xlfn.CEILING.MATH(ABS(NiftyData[[#This Row],[Intraday Change %]]), 0.01)</f>
        <v>0.01</v>
      </c>
      <c r="P770" s="6">
        <f>NiftyData[[#This Row],[Close]]-E771</f>
        <v>38.300000000001091</v>
      </c>
      <c r="Q770" s="4">
        <f>NiftyData[[#This Row],[DayChange]]/E771</f>
        <v>3.7746820347804026E-3</v>
      </c>
      <c r="R770" s="7">
        <f>_xlfn.CEILING.MATH(ABS(NiftyData[[#This Row],[DayChange %]]), 0.01)</f>
        <v>0.01</v>
      </c>
    </row>
    <row r="771" spans="1:18" x14ac:dyDescent="0.2">
      <c r="A771" s="2">
        <v>43027</v>
      </c>
      <c r="B771" s="1">
        <v>10210.35</v>
      </c>
      <c r="C771" s="1">
        <v>10211.950000000001</v>
      </c>
      <c r="D771" s="1">
        <v>10123.35</v>
      </c>
      <c r="E771" s="1">
        <v>10146.549999999999</v>
      </c>
      <c r="F771" s="1">
        <v>31086379</v>
      </c>
      <c r="G771" s="1">
        <v>1685.16</v>
      </c>
      <c r="H771" s="1" t="str">
        <f>TEXT(NiftyData[[#This Row],[Date]], "yyyy")</f>
        <v>2017</v>
      </c>
      <c r="I771" s="1" t="str">
        <f>TEXT(NiftyData[[#This Row],[Date]], "mmm")</f>
        <v>Oct</v>
      </c>
      <c r="J771" s="1" t="str">
        <f>TEXT(NiftyData[[#This Row],[Date]], "ddd")</f>
        <v>Thu</v>
      </c>
      <c r="K771" s="1" t="str">
        <f>TEXT(NiftyData[[#This Row],[Date]], "mmm-yyyy")</f>
        <v>Oct-2017</v>
      </c>
      <c r="L771" s="1" t="str">
        <f>IF(NiftyData[[#This Row],[Day]]="Thu", "Expiry", "")</f>
        <v>Expiry</v>
      </c>
      <c r="M771" s="1">
        <f>NiftyData[[#This Row],[Close]]-NiftyData[[#This Row],[Open]]</f>
        <v>-63.800000000001091</v>
      </c>
      <c r="N771" s="4">
        <f>NiftyData[[#This Row],[Intraday Change]]/NiftyData[[#This Row],[Open]]</f>
        <v>-6.2485615086653335E-3</v>
      </c>
      <c r="O771" s="4">
        <f>_xlfn.CEILING.MATH(ABS(NiftyData[[#This Row],[Intraday Change %]]), 0.01)</f>
        <v>0.01</v>
      </c>
      <c r="P771" s="6">
        <f>NiftyData[[#This Row],[Close]]-E772</f>
        <v>-64.300000000001091</v>
      </c>
      <c r="Q771" s="4">
        <f>NiftyData[[#This Row],[DayChange]]/E772</f>
        <v>-6.2972230519497486E-3</v>
      </c>
      <c r="R771" s="7">
        <f>_xlfn.CEILING.MATH(ABS(NiftyData[[#This Row],[DayChange %]]), 0.01)</f>
        <v>0.01</v>
      </c>
    </row>
    <row r="772" spans="1:18" x14ac:dyDescent="0.2">
      <c r="A772" s="2">
        <v>43026</v>
      </c>
      <c r="B772" s="1">
        <v>10209.4</v>
      </c>
      <c r="C772" s="1">
        <v>10236.450000000001</v>
      </c>
      <c r="D772" s="1">
        <v>10175.75</v>
      </c>
      <c r="E772" s="1">
        <v>10210.85</v>
      </c>
      <c r="F772" s="1">
        <v>262111790</v>
      </c>
      <c r="G772" s="1">
        <v>13177.83</v>
      </c>
      <c r="H772" s="1" t="str">
        <f>TEXT(NiftyData[[#This Row],[Date]], "yyyy")</f>
        <v>2017</v>
      </c>
      <c r="I772" s="1" t="str">
        <f>TEXT(NiftyData[[#This Row],[Date]], "mmm")</f>
        <v>Oct</v>
      </c>
      <c r="J772" s="1" t="str">
        <f>TEXT(NiftyData[[#This Row],[Date]], "ddd")</f>
        <v>Wed</v>
      </c>
      <c r="K772" s="1" t="str">
        <f>TEXT(NiftyData[[#This Row],[Date]], "mmm-yyyy")</f>
        <v>Oct-2017</v>
      </c>
      <c r="L772" s="1" t="str">
        <f>IF(NiftyData[[#This Row],[Day]]="Thu", "Expiry", "")</f>
        <v/>
      </c>
      <c r="M772" s="1">
        <f>NiftyData[[#This Row],[Close]]-NiftyData[[#This Row],[Open]]</f>
        <v>1.4500000000007276</v>
      </c>
      <c r="N772" s="4">
        <f>NiftyData[[#This Row],[Intraday Change]]/NiftyData[[#This Row],[Open]]</f>
        <v>1.4202597606134814E-4</v>
      </c>
      <c r="O772" s="4">
        <f>_xlfn.CEILING.MATH(ABS(NiftyData[[#This Row],[Intraday Change %]]), 0.01)</f>
        <v>0.01</v>
      </c>
      <c r="P772" s="6">
        <f>NiftyData[[#This Row],[Close]]-E773</f>
        <v>-23.600000000000364</v>
      </c>
      <c r="Q772" s="4">
        <f>NiftyData[[#This Row],[DayChange]]/E773</f>
        <v>-2.3059373000015012E-3</v>
      </c>
      <c r="R772" s="7">
        <f>_xlfn.CEILING.MATH(ABS(NiftyData[[#This Row],[DayChange %]]), 0.01)</f>
        <v>0.01</v>
      </c>
    </row>
    <row r="773" spans="1:18" x14ac:dyDescent="0.2">
      <c r="A773" s="2">
        <v>43025</v>
      </c>
      <c r="B773" s="1">
        <v>10227.65</v>
      </c>
      <c r="C773" s="1">
        <v>10251.85</v>
      </c>
      <c r="D773" s="1">
        <v>10212.6</v>
      </c>
      <c r="E773" s="1">
        <v>10234.450000000001</v>
      </c>
      <c r="F773" s="1">
        <v>201782377</v>
      </c>
      <c r="G773" s="1">
        <v>10422.81</v>
      </c>
      <c r="H773" s="1" t="str">
        <f>TEXT(NiftyData[[#This Row],[Date]], "yyyy")</f>
        <v>2017</v>
      </c>
      <c r="I773" s="1" t="str">
        <f>TEXT(NiftyData[[#This Row],[Date]], "mmm")</f>
        <v>Oct</v>
      </c>
      <c r="J773" s="1" t="str">
        <f>TEXT(NiftyData[[#This Row],[Date]], "ddd")</f>
        <v>Tue</v>
      </c>
      <c r="K773" s="1" t="str">
        <f>TEXT(NiftyData[[#This Row],[Date]], "mmm-yyyy")</f>
        <v>Oct-2017</v>
      </c>
      <c r="L773" s="1" t="str">
        <f>IF(NiftyData[[#This Row],[Day]]="Thu", "Expiry", "")</f>
        <v/>
      </c>
      <c r="M773" s="1">
        <f>NiftyData[[#This Row],[Close]]-NiftyData[[#This Row],[Open]]</f>
        <v>6.8000000000010914</v>
      </c>
      <c r="N773" s="4">
        <f>NiftyData[[#This Row],[Intraday Change]]/NiftyData[[#This Row],[Open]]</f>
        <v>6.6486436278139079E-4</v>
      </c>
      <c r="O773" s="4">
        <f>_xlfn.CEILING.MATH(ABS(NiftyData[[#This Row],[Intraday Change %]]), 0.01)</f>
        <v>0.01</v>
      </c>
      <c r="P773" s="6">
        <f>NiftyData[[#This Row],[Close]]-E774</f>
        <v>3.6000000000003638</v>
      </c>
      <c r="Q773" s="4">
        <f>NiftyData[[#This Row],[DayChange]]/E774</f>
        <v>3.5187692127246157E-4</v>
      </c>
      <c r="R773" s="7">
        <f>_xlfn.CEILING.MATH(ABS(NiftyData[[#This Row],[DayChange %]]), 0.01)</f>
        <v>0.01</v>
      </c>
    </row>
    <row r="774" spans="1:18" x14ac:dyDescent="0.2">
      <c r="A774" s="2">
        <v>43024</v>
      </c>
      <c r="B774" s="1">
        <v>10207.4</v>
      </c>
      <c r="C774" s="1">
        <v>10242.950000000001</v>
      </c>
      <c r="D774" s="1">
        <v>10175.1</v>
      </c>
      <c r="E774" s="1">
        <v>10230.85</v>
      </c>
      <c r="F774" s="1">
        <v>209327364</v>
      </c>
      <c r="G774" s="1">
        <v>11774.68</v>
      </c>
      <c r="H774" s="1" t="str">
        <f>TEXT(NiftyData[[#This Row],[Date]], "yyyy")</f>
        <v>2017</v>
      </c>
      <c r="I774" s="1" t="str">
        <f>TEXT(NiftyData[[#This Row],[Date]], "mmm")</f>
        <v>Oct</v>
      </c>
      <c r="J774" s="1" t="str">
        <f>TEXT(NiftyData[[#This Row],[Date]], "ddd")</f>
        <v>Mon</v>
      </c>
      <c r="K774" s="1" t="str">
        <f>TEXT(NiftyData[[#This Row],[Date]], "mmm-yyyy")</f>
        <v>Oct-2017</v>
      </c>
      <c r="L774" s="1" t="str">
        <f>IF(NiftyData[[#This Row],[Day]]="Thu", "Expiry", "")</f>
        <v/>
      </c>
      <c r="M774" s="1">
        <f>NiftyData[[#This Row],[Close]]-NiftyData[[#This Row],[Open]]</f>
        <v>23.450000000000728</v>
      </c>
      <c r="N774" s="4">
        <f>NiftyData[[#This Row],[Intraday Change]]/NiftyData[[#This Row],[Open]]</f>
        <v>2.2973529008367194E-3</v>
      </c>
      <c r="O774" s="4">
        <f>_xlfn.CEILING.MATH(ABS(NiftyData[[#This Row],[Intraday Change %]]), 0.01)</f>
        <v>0.01</v>
      </c>
      <c r="P774" s="6">
        <f>NiftyData[[#This Row],[Close]]-E775</f>
        <v>63.399999999999636</v>
      </c>
      <c r="Q774" s="4">
        <f>NiftyData[[#This Row],[DayChange]]/E775</f>
        <v>6.2355851270475523E-3</v>
      </c>
      <c r="R774" s="7">
        <f>_xlfn.CEILING.MATH(ABS(NiftyData[[#This Row],[DayChange %]]), 0.01)</f>
        <v>0.01</v>
      </c>
    </row>
    <row r="775" spans="1:18" x14ac:dyDescent="0.2">
      <c r="A775" s="2">
        <v>43021</v>
      </c>
      <c r="B775" s="1">
        <v>10123.700000000001</v>
      </c>
      <c r="C775" s="1">
        <v>10191.9</v>
      </c>
      <c r="D775" s="1">
        <v>10120.1</v>
      </c>
      <c r="E775" s="1">
        <v>10167.450000000001</v>
      </c>
      <c r="F775" s="1">
        <v>237230047</v>
      </c>
      <c r="G775" s="1">
        <v>12379.8</v>
      </c>
      <c r="H775" s="1" t="str">
        <f>TEXT(NiftyData[[#This Row],[Date]], "yyyy")</f>
        <v>2017</v>
      </c>
      <c r="I775" s="1" t="str">
        <f>TEXT(NiftyData[[#This Row],[Date]], "mmm")</f>
        <v>Oct</v>
      </c>
      <c r="J775" s="1" t="str">
        <f>TEXT(NiftyData[[#This Row],[Date]], "ddd")</f>
        <v>Fri</v>
      </c>
      <c r="K775" s="1" t="str">
        <f>TEXT(NiftyData[[#This Row],[Date]], "mmm-yyyy")</f>
        <v>Oct-2017</v>
      </c>
      <c r="L775" s="1" t="str">
        <f>IF(NiftyData[[#This Row],[Day]]="Thu", "Expiry", "")</f>
        <v/>
      </c>
      <c r="M775" s="1">
        <f>NiftyData[[#This Row],[Close]]-NiftyData[[#This Row],[Open]]</f>
        <v>43.75</v>
      </c>
      <c r="N775" s="4">
        <f>NiftyData[[#This Row],[Intraday Change]]/NiftyData[[#This Row],[Open]]</f>
        <v>4.3215425190394809E-3</v>
      </c>
      <c r="O775" s="4">
        <f>_xlfn.CEILING.MATH(ABS(NiftyData[[#This Row],[Intraday Change %]]), 0.01)</f>
        <v>0.01</v>
      </c>
      <c r="P775" s="6">
        <f>NiftyData[[#This Row],[Close]]-E776</f>
        <v>71.050000000001091</v>
      </c>
      <c r="Q775" s="4">
        <f>NiftyData[[#This Row],[DayChange]]/E776</f>
        <v>7.0371617606276591E-3</v>
      </c>
      <c r="R775" s="7">
        <f>_xlfn.CEILING.MATH(ABS(NiftyData[[#This Row],[DayChange %]]), 0.01)</f>
        <v>0.01</v>
      </c>
    </row>
    <row r="776" spans="1:18" x14ac:dyDescent="0.2">
      <c r="A776" s="2">
        <v>43020</v>
      </c>
      <c r="B776" s="1">
        <v>10011.200000000001</v>
      </c>
      <c r="C776" s="1">
        <v>10104.450000000001</v>
      </c>
      <c r="D776" s="1">
        <v>9977.1</v>
      </c>
      <c r="E776" s="1">
        <v>10096.4</v>
      </c>
      <c r="F776" s="1">
        <v>207106672</v>
      </c>
      <c r="G776" s="1">
        <v>10579.8</v>
      </c>
      <c r="H776" s="1" t="str">
        <f>TEXT(NiftyData[[#This Row],[Date]], "yyyy")</f>
        <v>2017</v>
      </c>
      <c r="I776" s="1" t="str">
        <f>TEXT(NiftyData[[#This Row],[Date]], "mmm")</f>
        <v>Oct</v>
      </c>
      <c r="J776" s="1" t="str">
        <f>TEXT(NiftyData[[#This Row],[Date]], "ddd")</f>
        <v>Thu</v>
      </c>
      <c r="K776" s="1" t="str">
        <f>TEXT(NiftyData[[#This Row],[Date]], "mmm-yyyy")</f>
        <v>Oct-2017</v>
      </c>
      <c r="L776" s="1" t="str">
        <f>IF(NiftyData[[#This Row],[Day]]="Thu", "Expiry", "")</f>
        <v>Expiry</v>
      </c>
      <c r="M776" s="1">
        <f>NiftyData[[#This Row],[Close]]-NiftyData[[#This Row],[Open]]</f>
        <v>85.199999999998909</v>
      </c>
      <c r="N776" s="4">
        <f>NiftyData[[#This Row],[Intraday Change]]/NiftyData[[#This Row],[Open]]</f>
        <v>8.5104682755312959E-3</v>
      </c>
      <c r="O776" s="4">
        <f>_xlfn.CEILING.MATH(ABS(NiftyData[[#This Row],[Intraday Change %]]), 0.01)</f>
        <v>0.01</v>
      </c>
      <c r="P776" s="6">
        <f>NiftyData[[#This Row],[Close]]-E777</f>
        <v>111.60000000000036</v>
      </c>
      <c r="Q776" s="4">
        <f>NiftyData[[#This Row],[DayChange]]/E777</f>
        <v>1.1176989023315476E-2</v>
      </c>
      <c r="R776" s="7">
        <f>_xlfn.CEILING.MATH(ABS(NiftyData[[#This Row],[DayChange %]]), 0.01)</f>
        <v>0.02</v>
      </c>
    </row>
    <row r="777" spans="1:18" x14ac:dyDescent="0.2">
      <c r="A777" s="2">
        <v>43019</v>
      </c>
      <c r="B777" s="1">
        <v>10042.6</v>
      </c>
      <c r="C777" s="1">
        <v>10067.25</v>
      </c>
      <c r="D777" s="1">
        <v>9955.7999999999993</v>
      </c>
      <c r="E777" s="1">
        <v>9984.7999999999993</v>
      </c>
      <c r="F777" s="1">
        <v>195593061</v>
      </c>
      <c r="G777" s="1">
        <v>10227.9</v>
      </c>
      <c r="H777" s="1" t="str">
        <f>TEXT(NiftyData[[#This Row],[Date]], "yyyy")</f>
        <v>2017</v>
      </c>
      <c r="I777" s="1" t="str">
        <f>TEXT(NiftyData[[#This Row],[Date]], "mmm")</f>
        <v>Oct</v>
      </c>
      <c r="J777" s="1" t="str">
        <f>TEXT(NiftyData[[#This Row],[Date]], "ddd")</f>
        <v>Wed</v>
      </c>
      <c r="K777" s="1" t="str">
        <f>TEXT(NiftyData[[#This Row],[Date]], "mmm-yyyy")</f>
        <v>Oct-2017</v>
      </c>
      <c r="L777" s="1" t="str">
        <f>IF(NiftyData[[#This Row],[Day]]="Thu", "Expiry", "")</f>
        <v/>
      </c>
      <c r="M777" s="1">
        <f>NiftyData[[#This Row],[Close]]-NiftyData[[#This Row],[Open]]</f>
        <v>-57.800000000001091</v>
      </c>
      <c r="N777" s="4">
        <f>NiftyData[[#This Row],[Intraday Change]]/NiftyData[[#This Row],[Open]]</f>
        <v>-5.7554816481788671E-3</v>
      </c>
      <c r="O777" s="4">
        <f>_xlfn.CEILING.MATH(ABS(NiftyData[[#This Row],[Intraday Change %]]), 0.01)</f>
        <v>0.01</v>
      </c>
      <c r="P777" s="6">
        <f>NiftyData[[#This Row],[Close]]-E778</f>
        <v>-32.150000000001455</v>
      </c>
      <c r="Q777" s="4">
        <f>NiftyData[[#This Row],[DayChange]]/E778</f>
        <v>-3.2095597961456783E-3</v>
      </c>
      <c r="R777" s="7">
        <f>_xlfn.CEILING.MATH(ABS(NiftyData[[#This Row],[DayChange %]]), 0.01)</f>
        <v>0.01</v>
      </c>
    </row>
    <row r="778" spans="1:18" x14ac:dyDescent="0.2">
      <c r="A778" s="2">
        <v>43018</v>
      </c>
      <c r="B778" s="1">
        <v>10013.700000000001</v>
      </c>
      <c r="C778" s="1">
        <v>10034</v>
      </c>
      <c r="D778" s="1">
        <v>10002.299999999999</v>
      </c>
      <c r="E778" s="1">
        <v>10016.950000000001</v>
      </c>
      <c r="F778" s="1">
        <v>153246570</v>
      </c>
      <c r="G778" s="1">
        <v>8055.5</v>
      </c>
      <c r="H778" s="1" t="str">
        <f>TEXT(NiftyData[[#This Row],[Date]], "yyyy")</f>
        <v>2017</v>
      </c>
      <c r="I778" s="1" t="str">
        <f>TEXT(NiftyData[[#This Row],[Date]], "mmm")</f>
        <v>Oct</v>
      </c>
      <c r="J778" s="1" t="str">
        <f>TEXT(NiftyData[[#This Row],[Date]], "ddd")</f>
        <v>Tue</v>
      </c>
      <c r="K778" s="1" t="str">
        <f>TEXT(NiftyData[[#This Row],[Date]], "mmm-yyyy")</f>
        <v>Oct-2017</v>
      </c>
      <c r="L778" s="1" t="str">
        <f>IF(NiftyData[[#This Row],[Day]]="Thu", "Expiry", "")</f>
        <v/>
      </c>
      <c r="M778" s="1">
        <f>NiftyData[[#This Row],[Close]]-NiftyData[[#This Row],[Open]]</f>
        <v>3.25</v>
      </c>
      <c r="N778" s="4">
        <f>NiftyData[[#This Row],[Intraday Change]]/NiftyData[[#This Row],[Open]]</f>
        <v>3.2455535915795357E-4</v>
      </c>
      <c r="O778" s="4">
        <f>_xlfn.CEILING.MATH(ABS(NiftyData[[#This Row],[Intraday Change %]]), 0.01)</f>
        <v>0.01</v>
      </c>
      <c r="P778" s="6">
        <f>NiftyData[[#This Row],[Close]]-E779</f>
        <v>28.200000000000728</v>
      </c>
      <c r="Q778" s="4">
        <f>NiftyData[[#This Row],[DayChange]]/E779</f>
        <v>2.8231760730822904E-3</v>
      </c>
      <c r="R778" s="7">
        <f>_xlfn.CEILING.MATH(ABS(NiftyData[[#This Row],[DayChange %]]), 0.01)</f>
        <v>0.01</v>
      </c>
    </row>
    <row r="779" spans="1:18" x14ac:dyDescent="0.2">
      <c r="A779" s="2">
        <v>43017</v>
      </c>
      <c r="B779" s="1">
        <v>9988.2000000000007</v>
      </c>
      <c r="C779" s="1">
        <v>10015.75</v>
      </c>
      <c r="D779" s="1">
        <v>9959.4500000000007</v>
      </c>
      <c r="E779" s="1">
        <v>9988.75</v>
      </c>
      <c r="F779" s="1">
        <v>148395842</v>
      </c>
      <c r="G779" s="1">
        <v>7425.19</v>
      </c>
      <c r="H779" s="1" t="str">
        <f>TEXT(NiftyData[[#This Row],[Date]], "yyyy")</f>
        <v>2017</v>
      </c>
      <c r="I779" s="1" t="str">
        <f>TEXT(NiftyData[[#This Row],[Date]], "mmm")</f>
        <v>Oct</v>
      </c>
      <c r="J779" s="1" t="str">
        <f>TEXT(NiftyData[[#This Row],[Date]], "ddd")</f>
        <v>Mon</v>
      </c>
      <c r="K779" s="1" t="str">
        <f>TEXT(NiftyData[[#This Row],[Date]], "mmm-yyyy")</f>
        <v>Oct-2017</v>
      </c>
      <c r="L779" s="1" t="str">
        <f>IF(NiftyData[[#This Row],[Day]]="Thu", "Expiry", "")</f>
        <v/>
      </c>
      <c r="M779" s="1">
        <f>NiftyData[[#This Row],[Close]]-NiftyData[[#This Row],[Open]]</f>
        <v>0.5499999999992724</v>
      </c>
      <c r="N779" s="4">
        <f>NiftyData[[#This Row],[Intraday Change]]/NiftyData[[#This Row],[Open]]</f>
        <v>5.5064976672400669E-5</v>
      </c>
      <c r="O779" s="4">
        <f>_xlfn.CEILING.MATH(ABS(NiftyData[[#This Row],[Intraday Change %]]), 0.01)</f>
        <v>0.01</v>
      </c>
      <c r="P779" s="6">
        <f>NiftyData[[#This Row],[Close]]-E780</f>
        <v>9.0499999999992724</v>
      </c>
      <c r="Q779" s="4">
        <f>NiftyData[[#This Row],[DayChange]]/E780</f>
        <v>9.0684088700053824E-4</v>
      </c>
      <c r="R779" s="7">
        <f>_xlfn.CEILING.MATH(ABS(NiftyData[[#This Row],[DayChange %]]), 0.01)</f>
        <v>0.01</v>
      </c>
    </row>
    <row r="780" spans="1:18" x14ac:dyDescent="0.2">
      <c r="A780" s="2">
        <v>43014</v>
      </c>
      <c r="B780" s="1">
        <v>9908.15</v>
      </c>
      <c r="C780" s="1">
        <v>9989.35</v>
      </c>
      <c r="D780" s="1">
        <v>9906.6</v>
      </c>
      <c r="E780" s="1">
        <v>9979.7000000000007</v>
      </c>
      <c r="F780" s="1">
        <v>201858899</v>
      </c>
      <c r="G780" s="1">
        <v>9986.18</v>
      </c>
      <c r="H780" s="1" t="str">
        <f>TEXT(NiftyData[[#This Row],[Date]], "yyyy")</f>
        <v>2017</v>
      </c>
      <c r="I780" s="1" t="str">
        <f>TEXT(NiftyData[[#This Row],[Date]], "mmm")</f>
        <v>Oct</v>
      </c>
      <c r="J780" s="1" t="str">
        <f>TEXT(NiftyData[[#This Row],[Date]], "ddd")</f>
        <v>Fri</v>
      </c>
      <c r="K780" s="1" t="str">
        <f>TEXT(NiftyData[[#This Row],[Date]], "mmm-yyyy")</f>
        <v>Oct-2017</v>
      </c>
      <c r="L780" s="1" t="str">
        <f>IF(NiftyData[[#This Row],[Day]]="Thu", "Expiry", "")</f>
        <v/>
      </c>
      <c r="M780" s="1">
        <f>NiftyData[[#This Row],[Close]]-NiftyData[[#This Row],[Open]]</f>
        <v>71.550000000001091</v>
      </c>
      <c r="N780" s="4">
        <f>NiftyData[[#This Row],[Intraday Change]]/NiftyData[[#This Row],[Open]]</f>
        <v>7.2213278967315888E-3</v>
      </c>
      <c r="O780" s="4">
        <f>_xlfn.CEILING.MATH(ABS(NiftyData[[#This Row],[Intraday Change %]]), 0.01)</f>
        <v>0.01</v>
      </c>
      <c r="P780" s="6">
        <f>NiftyData[[#This Row],[Close]]-E781</f>
        <v>91</v>
      </c>
      <c r="Q780" s="4">
        <f>NiftyData[[#This Row],[DayChange]]/E781</f>
        <v>9.2024229676297177E-3</v>
      </c>
      <c r="R780" s="7">
        <f>_xlfn.CEILING.MATH(ABS(NiftyData[[#This Row],[DayChange %]]), 0.01)</f>
        <v>0.01</v>
      </c>
    </row>
    <row r="781" spans="1:18" x14ac:dyDescent="0.2">
      <c r="A781" s="2">
        <v>43013</v>
      </c>
      <c r="B781" s="1">
        <v>9927</v>
      </c>
      <c r="C781" s="1">
        <v>9945.9500000000007</v>
      </c>
      <c r="D781" s="1">
        <v>9881.85</v>
      </c>
      <c r="E781" s="1">
        <v>9888.7000000000007</v>
      </c>
      <c r="F781" s="1">
        <v>152362417</v>
      </c>
      <c r="G781" s="1">
        <v>7823.55</v>
      </c>
      <c r="H781" s="1" t="str">
        <f>TEXT(NiftyData[[#This Row],[Date]], "yyyy")</f>
        <v>2017</v>
      </c>
      <c r="I781" s="1" t="str">
        <f>TEXT(NiftyData[[#This Row],[Date]], "mmm")</f>
        <v>Oct</v>
      </c>
      <c r="J781" s="1" t="str">
        <f>TEXT(NiftyData[[#This Row],[Date]], "ddd")</f>
        <v>Thu</v>
      </c>
      <c r="K781" s="1" t="str">
        <f>TEXT(NiftyData[[#This Row],[Date]], "mmm-yyyy")</f>
        <v>Oct-2017</v>
      </c>
      <c r="L781" s="1" t="str">
        <f>IF(NiftyData[[#This Row],[Day]]="Thu", "Expiry", "")</f>
        <v>Expiry</v>
      </c>
      <c r="M781" s="1">
        <f>NiftyData[[#This Row],[Close]]-NiftyData[[#This Row],[Open]]</f>
        <v>-38.299999999999272</v>
      </c>
      <c r="N781" s="4">
        <f>NiftyData[[#This Row],[Intraday Change]]/NiftyData[[#This Row],[Open]]</f>
        <v>-3.8581646015915455E-3</v>
      </c>
      <c r="O781" s="4">
        <f>_xlfn.CEILING.MATH(ABS(NiftyData[[#This Row],[Intraday Change %]]), 0.01)</f>
        <v>0.01</v>
      </c>
      <c r="P781" s="6">
        <f>NiftyData[[#This Row],[Close]]-E782</f>
        <v>-26.199999999998909</v>
      </c>
      <c r="Q781" s="4">
        <f>NiftyData[[#This Row],[DayChange]]/E782</f>
        <v>-2.6424875692139011E-3</v>
      </c>
      <c r="R781" s="7">
        <f>_xlfn.CEILING.MATH(ABS(NiftyData[[#This Row],[DayChange %]]), 0.01)</f>
        <v>0.01</v>
      </c>
    </row>
    <row r="782" spans="1:18" x14ac:dyDescent="0.2">
      <c r="A782" s="2">
        <v>43012</v>
      </c>
      <c r="B782" s="1">
        <v>9884.35</v>
      </c>
      <c r="C782" s="1">
        <v>9938.2999999999993</v>
      </c>
      <c r="D782" s="1">
        <v>9850.65</v>
      </c>
      <c r="E782" s="1">
        <v>9914.9</v>
      </c>
      <c r="F782" s="1">
        <v>160993982</v>
      </c>
      <c r="G782" s="1">
        <v>8790.2900000000009</v>
      </c>
      <c r="H782" s="1" t="str">
        <f>TEXT(NiftyData[[#This Row],[Date]], "yyyy")</f>
        <v>2017</v>
      </c>
      <c r="I782" s="1" t="str">
        <f>TEXT(NiftyData[[#This Row],[Date]], "mmm")</f>
        <v>Oct</v>
      </c>
      <c r="J782" s="1" t="str">
        <f>TEXT(NiftyData[[#This Row],[Date]], "ddd")</f>
        <v>Wed</v>
      </c>
      <c r="K782" s="1" t="str">
        <f>TEXT(NiftyData[[#This Row],[Date]], "mmm-yyyy")</f>
        <v>Oct-2017</v>
      </c>
      <c r="L782" s="1" t="str">
        <f>IF(NiftyData[[#This Row],[Day]]="Thu", "Expiry", "")</f>
        <v/>
      </c>
      <c r="M782" s="1">
        <f>NiftyData[[#This Row],[Close]]-NiftyData[[#This Row],[Open]]</f>
        <v>30.549999999999272</v>
      </c>
      <c r="N782" s="4">
        <f>NiftyData[[#This Row],[Intraday Change]]/NiftyData[[#This Row],[Open]]</f>
        <v>3.0907444596760809E-3</v>
      </c>
      <c r="O782" s="4">
        <f>_xlfn.CEILING.MATH(ABS(NiftyData[[#This Row],[Intraday Change %]]), 0.01)</f>
        <v>0.01</v>
      </c>
      <c r="P782" s="6">
        <f>NiftyData[[#This Row],[Close]]-E783</f>
        <v>55.399999999999636</v>
      </c>
      <c r="Q782" s="4">
        <f>NiftyData[[#This Row],[DayChange]]/E783</f>
        <v>5.6189461940260293E-3</v>
      </c>
      <c r="R782" s="7">
        <f>_xlfn.CEILING.MATH(ABS(NiftyData[[#This Row],[DayChange %]]), 0.01)</f>
        <v>0.01</v>
      </c>
    </row>
    <row r="783" spans="1:18" x14ac:dyDescent="0.2">
      <c r="A783" s="2">
        <v>43011</v>
      </c>
      <c r="B783" s="1">
        <v>9893.2999999999993</v>
      </c>
      <c r="C783" s="1">
        <v>9895.4</v>
      </c>
      <c r="D783" s="1">
        <v>9831.0499999999993</v>
      </c>
      <c r="E783" s="1">
        <v>9859.5</v>
      </c>
      <c r="F783" s="1">
        <v>167833406</v>
      </c>
      <c r="G783" s="1">
        <v>9698.5499999999993</v>
      </c>
      <c r="H783" s="1" t="str">
        <f>TEXT(NiftyData[[#This Row],[Date]], "yyyy")</f>
        <v>2017</v>
      </c>
      <c r="I783" s="1" t="str">
        <f>TEXT(NiftyData[[#This Row],[Date]], "mmm")</f>
        <v>Oct</v>
      </c>
      <c r="J783" s="1" t="str">
        <f>TEXT(NiftyData[[#This Row],[Date]], "ddd")</f>
        <v>Tue</v>
      </c>
      <c r="K783" s="1" t="str">
        <f>TEXT(NiftyData[[#This Row],[Date]], "mmm-yyyy")</f>
        <v>Oct-2017</v>
      </c>
      <c r="L783" s="1" t="str">
        <f>IF(NiftyData[[#This Row],[Day]]="Thu", "Expiry", "")</f>
        <v/>
      </c>
      <c r="M783" s="1">
        <f>NiftyData[[#This Row],[Close]]-NiftyData[[#This Row],[Open]]</f>
        <v>-33.799999999999272</v>
      </c>
      <c r="N783" s="4">
        <f>NiftyData[[#This Row],[Intraday Change]]/NiftyData[[#This Row],[Open]]</f>
        <v>-3.4164535594795745E-3</v>
      </c>
      <c r="O783" s="4">
        <f>_xlfn.CEILING.MATH(ABS(NiftyData[[#This Row],[Intraday Change %]]), 0.01)</f>
        <v>0.01</v>
      </c>
      <c r="P783" s="6">
        <f>NiftyData[[#This Row],[Close]]-E784</f>
        <v>70.899999999999636</v>
      </c>
      <c r="Q783" s="4">
        <f>NiftyData[[#This Row],[DayChange]]/E784</f>
        <v>7.2431195472283712E-3</v>
      </c>
      <c r="R783" s="7">
        <f>_xlfn.CEILING.MATH(ABS(NiftyData[[#This Row],[DayChange %]]), 0.01)</f>
        <v>0.01</v>
      </c>
    </row>
    <row r="784" spans="1:18" x14ac:dyDescent="0.2">
      <c r="A784" s="2">
        <v>43007</v>
      </c>
      <c r="B784" s="1">
        <v>9814.2999999999993</v>
      </c>
      <c r="C784" s="1">
        <v>9854</v>
      </c>
      <c r="D784" s="1">
        <v>9775.35</v>
      </c>
      <c r="E784" s="1">
        <v>9788.6</v>
      </c>
      <c r="F784" s="1">
        <v>202350211</v>
      </c>
      <c r="G784" s="1">
        <v>11087.11</v>
      </c>
      <c r="H784" s="1" t="str">
        <f>TEXT(NiftyData[[#This Row],[Date]], "yyyy")</f>
        <v>2017</v>
      </c>
      <c r="I784" s="1" t="str">
        <f>TEXT(NiftyData[[#This Row],[Date]], "mmm")</f>
        <v>Sep</v>
      </c>
      <c r="J784" s="1" t="str">
        <f>TEXT(NiftyData[[#This Row],[Date]], "ddd")</f>
        <v>Fri</v>
      </c>
      <c r="K784" s="1" t="str">
        <f>TEXT(NiftyData[[#This Row],[Date]], "mmm-yyyy")</f>
        <v>Sep-2017</v>
      </c>
      <c r="L784" s="1" t="str">
        <f>IF(NiftyData[[#This Row],[Day]]="Thu", "Expiry", "")</f>
        <v/>
      </c>
      <c r="M784" s="1">
        <f>NiftyData[[#This Row],[Close]]-NiftyData[[#This Row],[Open]]</f>
        <v>-25.699999999998909</v>
      </c>
      <c r="N784" s="4">
        <f>NiftyData[[#This Row],[Intraday Change]]/NiftyData[[#This Row],[Open]]</f>
        <v>-2.6186279204832652E-3</v>
      </c>
      <c r="O784" s="4">
        <f>_xlfn.CEILING.MATH(ABS(NiftyData[[#This Row],[Intraday Change %]]), 0.01)</f>
        <v>0.01</v>
      </c>
      <c r="P784" s="6">
        <f>NiftyData[[#This Row],[Close]]-E785</f>
        <v>19.649999999999636</v>
      </c>
      <c r="Q784" s="4">
        <f>NiftyData[[#This Row],[DayChange]]/E785</f>
        <v>2.011475132946697E-3</v>
      </c>
      <c r="R784" s="7">
        <f>_xlfn.CEILING.MATH(ABS(NiftyData[[#This Row],[DayChange %]]), 0.01)</f>
        <v>0.01</v>
      </c>
    </row>
    <row r="785" spans="1:18" x14ac:dyDescent="0.2">
      <c r="A785" s="2">
        <v>43006</v>
      </c>
      <c r="B785" s="1">
        <v>9736.4</v>
      </c>
      <c r="C785" s="1">
        <v>9789.2000000000007</v>
      </c>
      <c r="D785" s="1">
        <v>9687.5499999999993</v>
      </c>
      <c r="E785" s="1">
        <v>9768.9500000000007</v>
      </c>
      <c r="F785" s="1">
        <v>396874518</v>
      </c>
      <c r="G785" s="1">
        <v>18962.400000000001</v>
      </c>
      <c r="H785" s="1" t="str">
        <f>TEXT(NiftyData[[#This Row],[Date]], "yyyy")</f>
        <v>2017</v>
      </c>
      <c r="I785" s="1" t="str">
        <f>TEXT(NiftyData[[#This Row],[Date]], "mmm")</f>
        <v>Sep</v>
      </c>
      <c r="J785" s="1" t="str">
        <f>TEXT(NiftyData[[#This Row],[Date]], "ddd")</f>
        <v>Thu</v>
      </c>
      <c r="K785" s="1" t="str">
        <f>TEXT(NiftyData[[#This Row],[Date]], "mmm-yyyy")</f>
        <v>Sep-2017</v>
      </c>
      <c r="L785" s="1" t="str">
        <f>IF(NiftyData[[#This Row],[Day]]="Thu", "Expiry", "")</f>
        <v>Expiry</v>
      </c>
      <c r="M785" s="1">
        <f>NiftyData[[#This Row],[Close]]-NiftyData[[#This Row],[Open]]</f>
        <v>32.550000000001091</v>
      </c>
      <c r="N785" s="4">
        <f>NiftyData[[#This Row],[Intraday Change]]/NiftyData[[#This Row],[Open]]</f>
        <v>3.3431247689085382E-3</v>
      </c>
      <c r="O785" s="4">
        <f>_xlfn.CEILING.MATH(ABS(NiftyData[[#This Row],[Intraday Change %]]), 0.01)</f>
        <v>0.01</v>
      </c>
      <c r="P785" s="6">
        <f>NiftyData[[#This Row],[Close]]-E786</f>
        <v>33.200000000000728</v>
      </c>
      <c r="Q785" s="4">
        <f>NiftyData[[#This Row],[DayChange]]/E786</f>
        <v>3.4101122152890868E-3</v>
      </c>
      <c r="R785" s="7">
        <f>_xlfn.CEILING.MATH(ABS(NiftyData[[#This Row],[DayChange %]]), 0.01)</f>
        <v>0.01</v>
      </c>
    </row>
    <row r="786" spans="1:18" x14ac:dyDescent="0.2">
      <c r="A786" s="2">
        <v>43005</v>
      </c>
      <c r="B786" s="1">
        <v>9920.6</v>
      </c>
      <c r="C786" s="1">
        <v>9921.0499999999993</v>
      </c>
      <c r="D786" s="1">
        <v>9714.4</v>
      </c>
      <c r="E786" s="1">
        <v>9735.75</v>
      </c>
      <c r="F786" s="1">
        <v>206305991</v>
      </c>
      <c r="G786" s="1">
        <v>10127.39</v>
      </c>
      <c r="H786" s="1" t="str">
        <f>TEXT(NiftyData[[#This Row],[Date]], "yyyy")</f>
        <v>2017</v>
      </c>
      <c r="I786" s="1" t="str">
        <f>TEXT(NiftyData[[#This Row],[Date]], "mmm")</f>
        <v>Sep</v>
      </c>
      <c r="J786" s="1" t="str">
        <f>TEXT(NiftyData[[#This Row],[Date]], "ddd")</f>
        <v>Wed</v>
      </c>
      <c r="K786" s="1" t="str">
        <f>TEXT(NiftyData[[#This Row],[Date]], "mmm-yyyy")</f>
        <v>Sep-2017</v>
      </c>
      <c r="L786" s="1" t="str">
        <f>IF(NiftyData[[#This Row],[Day]]="Thu", "Expiry", "")</f>
        <v/>
      </c>
      <c r="M786" s="1">
        <f>NiftyData[[#This Row],[Close]]-NiftyData[[#This Row],[Open]]</f>
        <v>-184.85000000000036</v>
      </c>
      <c r="N786" s="4">
        <f>NiftyData[[#This Row],[Intraday Change]]/NiftyData[[#This Row],[Open]]</f>
        <v>-1.8632945587968505E-2</v>
      </c>
      <c r="O786" s="4">
        <f>_xlfn.CEILING.MATH(ABS(NiftyData[[#This Row],[Intraday Change %]]), 0.01)</f>
        <v>0.02</v>
      </c>
      <c r="P786" s="6">
        <f>NiftyData[[#This Row],[Close]]-E787</f>
        <v>-135.75</v>
      </c>
      <c r="Q786" s="4">
        <f>NiftyData[[#This Row],[DayChange]]/E787</f>
        <v>-1.3751709466646406E-2</v>
      </c>
      <c r="R786" s="7">
        <f>_xlfn.CEILING.MATH(ABS(NiftyData[[#This Row],[DayChange %]]), 0.01)</f>
        <v>0.02</v>
      </c>
    </row>
    <row r="787" spans="1:18" x14ac:dyDescent="0.2">
      <c r="A787" s="2">
        <v>43004</v>
      </c>
      <c r="B787" s="1">
        <v>9875.25</v>
      </c>
      <c r="C787" s="1">
        <v>9891.35</v>
      </c>
      <c r="D787" s="1">
        <v>9813</v>
      </c>
      <c r="E787" s="1">
        <v>9871.5</v>
      </c>
      <c r="F787" s="1">
        <v>196792799</v>
      </c>
      <c r="G787" s="1">
        <v>9754.02</v>
      </c>
      <c r="H787" s="1" t="str">
        <f>TEXT(NiftyData[[#This Row],[Date]], "yyyy")</f>
        <v>2017</v>
      </c>
      <c r="I787" s="1" t="str">
        <f>TEXT(NiftyData[[#This Row],[Date]], "mmm")</f>
        <v>Sep</v>
      </c>
      <c r="J787" s="1" t="str">
        <f>TEXT(NiftyData[[#This Row],[Date]], "ddd")</f>
        <v>Tue</v>
      </c>
      <c r="K787" s="1" t="str">
        <f>TEXT(NiftyData[[#This Row],[Date]], "mmm-yyyy")</f>
        <v>Sep-2017</v>
      </c>
      <c r="L787" s="1" t="str">
        <f>IF(NiftyData[[#This Row],[Day]]="Thu", "Expiry", "")</f>
        <v/>
      </c>
      <c r="M787" s="1">
        <f>NiftyData[[#This Row],[Close]]-NiftyData[[#This Row],[Open]]</f>
        <v>-3.75</v>
      </c>
      <c r="N787" s="4">
        <f>NiftyData[[#This Row],[Intraday Change]]/NiftyData[[#This Row],[Open]]</f>
        <v>-3.7973722184248497E-4</v>
      </c>
      <c r="O787" s="4">
        <f>_xlfn.CEILING.MATH(ABS(NiftyData[[#This Row],[Intraday Change %]]), 0.01)</f>
        <v>0.01</v>
      </c>
      <c r="P787" s="6">
        <f>NiftyData[[#This Row],[Close]]-E788</f>
        <v>-1.1000000000003638</v>
      </c>
      <c r="Q787" s="4">
        <f>NiftyData[[#This Row],[DayChange]]/E788</f>
        <v>-1.114194842291153E-4</v>
      </c>
      <c r="R787" s="7">
        <f>_xlfn.CEILING.MATH(ABS(NiftyData[[#This Row],[DayChange %]]), 0.01)</f>
        <v>0.01</v>
      </c>
    </row>
    <row r="788" spans="1:18" x14ac:dyDescent="0.2">
      <c r="A788" s="2">
        <v>43003</v>
      </c>
      <c r="B788" s="1">
        <v>9960.1</v>
      </c>
      <c r="C788" s="1">
        <v>9960.5</v>
      </c>
      <c r="D788" s="1">
        <v>9816.0499999999993</v>
      </c>
      <c r="E788" s="1">
        <v>9872.6</v>
      </c>
      <c r="F788" s="1">
        <v>228206970</v>
      </c>
      <c r="G788" s="1">
        <v>11258.68</v>
      </c>
      <c r="H788" s="1" t="str">
        <f>TEXT(NiftyData[[#This Row],[Date]], "yyyy")</f>
        <v>2017</v>
      </c>
      <c r="I788" s="1" t="str">
        <f>TEXT(NiftyData[[#This Row],[Date]], "mmm")</f>
        <v>Sep</v>
      </c>
      <c r="J788" s="1" t="str">
        <f>TEXT(NiftyData[[#This Row],[Date]], "ddd")</f>
        <v>Mon</v>
      </c>
      <c r="K788" s="1" t="str">
        <f>TEXT(NiftyData[[#This Row],[Date]], "mmm-yyyy")</f>
        <v>Sep-2017</v>
      </c>
      <c r="L788" s="1" t="str">
        <f>IF(NiftyData[[#This Row],[Day]]="Thu", "Expiry", "")</f>
        <v/>
      </c>
      <c r="M788" s="1">
        <f>NiftyData[[#This Row],[Close]]-NiftyData[[#This Row],[Open]]</f>
        <v>-87.5</v>
      </c>
      <c r="N788" s="4">
        <f>NiftyData[[#This Row],[Intraday Change]]/NiftyData[[#This Row],[Open]]</f>
        <v>-8.7850523589120596E-3</v>
      </c>
      <c r="O788" s="4">
        <f>_xlfn.CEILING.MATH(ABS(NiftyData[[#This Row],[Intraday Change %]]), 0.01)</f>
        <v>0.01</v>
      </c>
      <c r="P788" s="6">
        <f>NiftyData[[#This Row],[Close]]-E789</f>
        <v>-91.799999999999272</v>
      </c>
      <c r="Q788" s="4">
        <f>NiftyData[[#This Row],[DayChange]]/E789</f>
        <v>-9.2127975593110749E-3</v>
      </c>
      <c r="R788" s="7">
        <f>_xlfn.CEILING.MATH(ABS(NiftyData[[#This Row],[DayChange %]]), 0.01)</f>
        <v>0.01</v>
      </c>
    </row>
    <row r="789" spans="1:18" x14ac:dyDescent="0.2">
      <c r="A789" s="2">
        <v>43000</v>
      </c>
      <c r="B789" s="1">
        <v>10094.35</v>
      </c>
      <c r="C789" s="1">
        <v>10095.049999999999</v>
      </c>
      <c r="D789" s="1">
        <v>9952.7999999999993</v>
      </c>
      <c r="E789" s="1">
        <v>9964.4</v>
      </c>
      <c r="F789" s="1">
        <v>233621596</v>
      </c>
      <c r="G789" s="1">
        <v>11941.88</v>
      </c>
      <c r="H789" s="1" t="str">
        <f>TEXT(NiftyData[[#This Row],[Date]], "yyyy")</f>
        <v>2017</v>
      </c>
      <c r="I789" s="1" t="str">
        <f>TEXT(NiftyData[[#This Row],[Date]], "mmm")</f>
        <v>Sep</v>
      </c>
      <c r="J789" s="1" t="str">
        <f>TEXT(NiftyData[[#This Row],[Date]], "ddd")</f>
        <v>Fri</v>
      </c>
      <c r="K789" s="1" t="str">
        <f>TEXT(NiftyData[[#This Row],[Date]], "mmm-yyyy")</f>
        <v>Sep-2017</v>
      </c>
      <c r="L789" s="1" t="str">
        <f>IF(NiftyData[[#This Row],[Day]]="Thu", "Expiry", "")</f>
        <v/>
      </c>
      <c r="M789" s="1">
        <f>NiftyData[[#This Row],[Close]]-NiftyData[[#This Row],[Open]]</f>
        <v>-129.95000000000073</v>
      </c>
      <c r="N789" s="4">
        <f>NiftyData[[#This Row],[Intraday Change]]/NiftyData[[#This Row],[Open]]</f>
        <v>-1.287353816739074E-2</v>
      </c>
      <c r="O789" s="4">
        <f>_xlfn.CEILING.MATH(ABS(NiftyData[[#This Row],[Intraday Change %]]), 0.01)</f>
        <v>0.02</v>
      </c>
      <c r="P789" s="6">
        <f>NiftyData[[#This Row],[Close]]-E790</f>
        <v>-157.5</v>
      </c>
      <c r="Q789" s="4">
        <f>NiftyData[[#This Row],[DayChange]]/E790</f>
        <v>-1.5560319702822593E-2</v>
      </c>
      <c r="R789" s="7">
        <f>_xlfn.CEILING.MATH(ABS(NiftyData[[#This Row],[DayChange %]]), 0.01)</f>
        <v>0.02</v>
      </c>
    </row>
    <row r="790" spans="1:18" x14ac:dyDescent="0.2">
      <c r="A790" s="2">
        <v>42999</v>
      </c>
      <c r="B790" s="1">
        <v>10139.6</v>
      </c>
      <c r="C790" s="1">
        <v>10158.9</v>
      </c>
      <c r="D790" s="1">
        <v>10058.6</v>
      </c>
      <c r="E790" s="1">
        <v>10121.9</v>
      </c>
      <c r="F790" s="1">
        <v>197710666</v>
      </c>
      <c r="G790" s="1">
        <v>11114.28</v>
      </c>
      <c r="H790" s="1" t="str">
        <f>TEXT(NiftyData[[#This Row],[Date]], "yyyy")</f>
        <v>2017</v>
      </c>
      <c r="I790" s="1" t="str">
        <f>TEXT(NiftyData[[#This Row],[Date]], "mmm")</f>
        <v>Sep</v>
      </c>
      <c r="J790" s="1" t="str">
        <f>TEXT(NiftyData[[#This Row],[Date]], "ddd")</f>
        <v>Thu</v>
      </c>
      <c r="K790" s="1" t="str">
        <f>TEXT(NiftyData[[#This Row],[Date]], "mmm-yyyy")</f>
        <v>Sep-2017</v>
      </c>
      <c r="L790" s="1" t="str">
        <f>IF(NiftyData[[#This Row],[Day]]="Thu", "Expiry", "")</f>
        <v>Expiry</v>
      </c>
      <c r="M790" s="1">
        <f>NiftyData[[#This Row],[Close]]-NiftyData[[#This Row],[Open]]</f>
        <v>-17.700000000000728</v>
      </c>
      <c r="N790" s="4">
        <f>NiftyData[[#This Row],[Intraday Change]]/NiftyData[[#This Row],[Open]]</f>
        <v>-1.7456309913606775E-3</v>
      </c>
      <c r="O790" s="4">
        <f>_xlfn.CEILING.MATH(ABS(NiftyData[[#This Row],[Intraday Change %]]), 0.01)</f>
        <v>0.01</v>
      </c>
      <c r="P790" s="6">
        <f>NiftyData[[#This Row],[Close]]-E791</f>
        <v>-19.25</v>
      </c>
      <c r="Q790" s="4">
        <f>NiftyData[[#This Row],[DayChange]]/E791</f>
        <v>-1.8982068108646455E-3</v>
      </c>
      <c r="R790" s="7">
        <f>_xlfn.CEILING.MATH(ABS(NiftyData[[#This Row],[DayChange %]]), 0.01)</f>
        <v>0.01</v>
      </c>
    </row>
    <row r="791" spans="1:18" x14ac:dyDescent="0.2">
      <c r="A791" s="2">
        <v>42998</v>
      </c>
      <c r="B791" s="1">
        <v>10160.950000000001</v>
      </c>
      <c r="C791" s="1">
        <v>10171.049999999999</v>
      </c>
      <c r="D791" s="1">
        <v>10134.200000000001</v>
      </c>
      <c r="E791" s="1">
        <v>10141.15</v>
      </c>
      <c r="F791" s="1">
        <v>205605243</v>
      </c>
      <c r="G791" s="1">
        <v>10105.709999999999</v>
      </c>
      <c r="H791" s="1" t="str">
        <f>TEXT(NiftyData[[#This Row],[Date]], "yyyy")</f>
        <v>2017</v>
      </c>
      <c r="I791" s="1" t="str">
        <f>TEXT(NiftyData[[#This Row],[Date]], "mmm")</f>
        <v>Sep</v>
      </c>
      <c r="J791" s="1" t="str">
        <f>TEXT(NiftyData[[#This Row],[Date]], "ddd")</f>
        <v>Wed</v>
      </c>
      <c r="K791" s="1" t="str">
        <f>TEXT(NiftyData[[#This Row],[Date]], "mmm-yyyy")</f>
        <v>Sep-2017</v>
      </c>
      <c r="L791" s="1" t="str">
        <f>IF(NiftyData[[#This Row],[Day]]="Thu", "Expiry", "")</f>
        <v/>
      </c>
      <c r="M791" s="1">
        <f>NiftyData[[#This Row],[Close]]-NiftyData[[#This Row],[Open]]</f>
        <v>-19.800000000001091</v>
      </c>
      <c r="N791" s="4">
        <f>NiftyData[[#This Row],[Intraday Change]]/NiftyData[[#This Row],[Open]]</f>
        <v>-1.9486366924353618E-3</v>
      </c>
      <c r="O791" s="4">
        <f>_xlfn.CEILING.MATH(ABS(NiftyData[[#This Row],[Intraday Change %]]), 0.01)</f>
        <v>0.01</v>
      </c>
      <c r="P791" s="6">
        <f>NiftyData[[#This Row],[Close]]-E792</f>
        <v>-6.3999999999996362</v>
      </c>
      <c r="Q791" s="4">
        <f>NiftyData[[#This Row],[DayChange]]/E792</f>
        <v>-6.3069410843007785E-4</v>
      </c>
      <c r="R791" s="7">
        <f>_xlfn.CEILING.MATH(ABS(NiftyData[[#This Row],[DayChange %]]), 0.01)</f>
        <v>0.01</v>
      </c>
    </row>
    <row r="792" spans="1:18" x14ac:dyDescent="0.2">
      <c r="A792" s="2">
        <v>42997</v>
      </c>
      <c r="B792" s="1">
        <v>10175.6</v>
      </c>
      <c r="C792" s="1">
        <v>10178.950000000001</v>
      </c>
      <c r="D792" s="1">
        <v>10129.950000000001</v>
      </c>
      <c r="E792" s="1">
        <v>10147.549999999999</v>
      </c>
      <c r="F792" s="1">
        <v>193345992</v>
      </c>
      <c r="G792" s="1">
        <v>8796.2099999999991</v>
      </c>
      <c r="H792" s="1" t="str">
        <f>TEXT(NiftyData[[#This Row],[Date]], "yyyy")</f>
        <v>2017</v>
      </c>
      <c r="I792" s="1" t="str">
        <f>TEXT(NiftyData[[#This Row],[Date]], "mmm")</f>
        <v>Sep</v>
      </c>
      <c r="J792" s="1" t="str">
        <f>TEXT(NiftyData[[#This Row],[Date]], "ddd")</f>
        <v>Tue</v>
      </c>
      <c r="K792" s="1" t="str">
        <f>TEXT(NiftyData[[#This Row],[Date]], "mmm-yyyy")</f>
        <v>Sep-2017</v>
      </c>
      <c r="L792" s="1" t="str">
        <f>IF(NiftyData[[#This Row],[Day]]="Thu", "Expiry", "")</f>
        <v/>
      </c>
      <c r="M792" s="1">
        <f>NiftyData[[#This Row],[Close]]-NiftyData[[#This Row],[Open]]</f>
        <v>-28.050000000001091</v>
      </c>
      <c r="N792" s="4">
        <f>NiftyData[[#This Row],[Intraday Change]]/NiftyData[[#This Row],[Open]]</f>
        <v>-2.7565942057471886E-3</v>
      </c>
      <c r="O792" s="4">
        <f>_xlfn.CEILING.MATH(ABS(NiftyData[[#This Row],[Intraday Change %]]), 0.01)</f>
        <v>0.01</v>
      </c>
      <c r="P792" s="6">
        <f>NiftyData[[#This Row],[Close]]-E793</f>
        <v>-5.5500000000010914</v>
      </c>
      <c r="Q792" s="4">
        <f>NiftyData[[#This Row],[DayChange]]/E793</f>
        <v>-5.4663107819297467E-4</v>
      </c>
      <c r="R792" s="7">
        <f>_xlfn.CEILING.MATH(ABS(NiftyData[[#This Row],[DayChange %]]), 0.01)</f>
        <v>0.01</v>
      </c>
    </row>
    <row r="793" spans="1:18" x14ac:dyDescent="0.2">
      <c r="A793" s="2">
        <v>42996</v>
      </c>
      <c r="B793" s="1">
        <v>10133.1</v>
      </c>
      <c r="C793" s="1">
        <v>10171.700000000001</v>
      </c>
      <c r="D793" s="1">
        <v>10131.299999999999</v>
      </c>
      <c r="E793" s="1">
        <v>10153.1</v>
      </c>
      <c r="F793" s="1">
        <v>160852680</v>
      </c>
      <c r="G793" s="1">
        <v>8106.66</v>
      </c>
      <c r="H793" s="1" t="str">
        <f>TEXT(NiftyData[[#This Row],[Date]], "yyyy")</f>
        <v>2017</v>
      </c>
      <c r="I793" s="1" t="str">
        <f>TEXT(NiftyData[[#This Row],[Date]], "mmm")</f>
        <v>Sep</v>
      </c>
      <c r="J793" s="1" t="str">
        <f>TEXT(NiftyData[[#This Row],[Date]], "ddd")</f>
        <v>Mon</v>
      </c>
      <c r="K793" s="1" t="str">
        <f>TEXT(NiftyData[[#This Row],[Date]], "mmm-yyyy")</f>
        <v>Sep-2017</v>
      </c>
      <c r="L793" s="1" t="str">
        <f>IF(NiftyData[[#This Row],[Day]]="Thu", "Expiry", "")</f>
        <v/>
      </c>
      <c r="M793" s="1">
        <f>NiftyData[[#This Row],[Close]]-NiftyData[[#This Row],[Open]]</f>
        <v>20</v>
      </c>
      <c r="N793" s="4">
        <f>NiftyData[[#This Row],[Intraday Change]]/NiftyData[[#This Row],[Open]]</f>
        <v>1.9737296582487095E-3</v>
      </c>
      <c r="O793" s="4">
        <f>_xlfn.CEILING.MATH(ABS(NiftyData[[#This Row],[Intraday Change %]]), 0.01)</f>
        <v>0.01</v>
      </c>
      <c r="P793" s="6">
        <f>NiftyData[[#This Row],[Close]]-E794</f>
        <v>67.700000000000728</v>
      </c>
      <c r="Q793" s="4">
        <f>NiftyData[[#This Row],[DayChange]]/E794</f>
        <v>6.7126737660381077E-3</v>
      </c>
      <c r="R793" s="7">
        <f>_xlfn.CEILING.MATH(ABS(NiftyData[[#This Row],[DayChange %]]), 0.01)</f>
        <v>0.01</v>
      </c>
    </row>
    <row r="794" spans="1:18" x14ac:dyDescent="0.2">
      <c r="A794" s="2">
        <v>42993</v>
      </c>
      <c r="B794" s="1">
        <v>10062.35</v>
      </c>
      <c r="C794" s="1">
        <v>10115.15</v>
      </c>
      <c r="D794" s="1">
        <v>10043.65</v>
      </c>
      <c r="E794" s="1">
        <v>10085.4</v>
      </c>
      <c r="F794" s="1">
        <v>274799134</v>
      </c>
      <c r="G794" s="1">
        <v>13650.9</v>
      </c>
      <c r="H794" s="1" t="str">
        <f>TEXT(NiftyData[[#This Row],[Date]], "yyyy")</f>
        <v>2017</v>
      </c>
      <c r="I794" s="1" t="str">
        <f>TEXT(NiftyData[[#This Row],[Date]], "mmm")</f>
        <v>Sep</v>
      </c>
      <c r="J794" s="1" t="str">
        <f>TEXT(NiftyData[[#This Row],[Date]], "ddd")</f>
        <v>Fri</v>
      </c>
      <c r="K794" s="1" t="str">
        <f>TEXT(NiftyData[[#This Row],[Date]], "mmm-yyyy")</f>
        <v>Sep-2017</v>
      </c>
      <c r="L794" s="1" t="str">
        <f>IF(NiftyData[[#This Row],[Day]]="Thu", "Expiry", "")</f>
        <v/>
      </c>
      <c r="M794" s="1">
        <f>NiftyData[[#This Row],[Close]]-NiftyData[[#This Row],[Open]]</f>
        <v>23.049999999999272</v>
      </c>
      <c r="N794" s="4">
        <f>NiftyData[[#This Row],[Intraday Change]]/NiftyData[[#This Row],[Open]]</f>
        <v>2.2907173771533756E-3</v>
      </c>
      <c r="O794" s="4">
        <f>_xlfn.CEILING.MATH(ABS(NiftyData[[#This Row],[Intraday Change %]]), 0.01)</f>
        <v>0.01</v>
      </c>
      <c r="P794" s="6">
        <f>NiftyData[[#This Row],[Close]]-E795</f>
        <v>-1.2000000000007276</v>
      </c>
      <c r="Q794" s="4">
        <f>NiftyData[[#This Row],[DayChange]]/E795</f>
        <v>-1.1896972220577078E-4</v>
      </c>
      <c r="R794" s="7">
        <f>_xlfn.CEILING.MATH(ABS(NiftyData[[#This Row],[DayChange %]]), 0.01)</f>
        <v>0.01</v>
      </c>
    </row>
    <row r="795" spans="1:18" x14ac:dyDescent="0.2">
      <c r="A795" s="2">
        <v>42992</v>
      </c>
      <c r="B795" s="1">
        <v>10107.4</v>
      </c>
      <c r="C795" s="1">
        <v>10126.5</v>
      </c>
      <c r="D795" s="1">
        <v>10070.35</v>
      </c>
      <c r="E795" s="1">
        <v>10086.6</v>
      </c>
      <c r="F795" s="1">
        <v>232637517</v>
      </c>
      <c r="G795" s="1">
        <v>11047.46</v>
      </c>
      <c r="H795" s="1" t="str">
        <f>TEXT(NiftyData[[#This Row],[Date]], "yyyy")</f>
        <v>2017</v>
      </c>
      <c r="I795" s="1" t="str">
        <f>TEXT(NiftyData[[#This Row],[Date]], "mmm")</f>
        <v>Sep</v>
      </c>
      <c r="J795" s="1" t="str">
        <f>TEXT(NiftyData[[#This Row],[Date]], "ddd")</f>
        <v>Thu</v>
      </c>
      <c r="K795" s="1" t="str">
        <f>TEXT(NiftyData[[#This Row],[Date]], "mmm-yyyy")</f>
        <v>Sep-2017</v>
      </c>
      <c r="L795" s="1" t="str">
        <f>IF(NiftyData[[#This Row],[Day]]="Thu", "Expiry", "")</f>
        <v>Expiry</v>
      </c>
      <c r="M795" s="1">
        <f>NiftyData[[#This Row],[Close]]-NiftyData[[#This Row],[Open]]</f>
        <v>-20.799999999999272</v>
      </c>
      <c r="N795" s="4">
        <f>NiftyData[[#This Row],[Intraday Change]]/NiftyData[[#This Row],[Open]]</f>
        <v>-2.0578981736152991E-3</v>
      </c>
      <c r="O795" s="4">
        <f>_xlfn.CEILING.MATH(ABS(NiftyData[[#This Row],[Intraday Change %]]), 0.01)</f>
        <v>0.01</v>
      </c>
      <c r="P795" s="6">
        <f>NiftyData[[#This Row],[Close]]-E796</f>
        <v>7.3000000000010914</v>
      </c>
      <c r="Q795" s="4">
        <f>NiftyData[[#This Row],[DayChange]]/E796</f>
        <v>7.2425664480679135E-4</v>
      </c>
      <c r="R795" s="7">
        <f>_xlfn.CEILING.MATH(ABS(NiftyData[[#This Row],[DayChange %]]), 0.01)</f>
        <v>0.01</v>
      </c>
    </row>
    <row r="796" spans="1:18" x14ac:dyDescent="0.2">
      <c r="A796" s="2">
        <v>42991</v>
      </c>
      <c r="B796" s="1">
        <v>10099.25</v>
      </c>
      <c r="C796" s="1">
        <v>10131.950000000001</v>
      </c>
      <c r="D796" s="1">
        <v>10063.15</v>
      </c>
      <c r="E796" s="1">
        <v>10079.299999999999</v>
      </c>
      <c r="F796" s="1">
        <v>221608053</v>
      </c>
      <c r="G796" s="1">
        <v>10682.41</v>
      </c>
      <c r="H796" s="1" t="str">
        <f>TEXT(NiftyData[[#This Row],[Date]], "yyyy")</f>
        <v>2017</v>
      </c>
      <c r="I796" s="1" t="str">
        <f>TEXT(NiftyData[[#This Row],[Date]], "mmm")</f>
        <v>Sep</v>
      </c>
      <c r="J796" s="1" t="str">
        <f>TEXT(NiftyData[[#This Row],[Date]], "ddd")</f>
        <v>Wed</v>
      </c>
      <c r="K796" s="1" t="str">
        <f>TEXT(NiftyData[[#This Row],[Date]], "mmm-yyyy")</f>
        <v>Sep-2017</v>
      </c>
      <c r="L796" s="1" t="str">
        <f>IF(NiftyData[[#This Row],[Day]]="Thu", "Expiry", "")</f>
        <v/>
      </c>
      <c r="M796" s="1">
        <f>NiftyData[[#This Row],[Close]]-NiftyData[[#This Row],[Open]]</f>
        <v>-19.950000000000728</v>
      </c>
      <c r="N796" s="4">
        <f>NiftyData[[#This Row],[Intraday Change]]/NiftyData[[#This Row],[Open]]</f>
        <v>-1.97539421244159E-3</v>
      </c>
      <c r="O796" s="4">
        <f>_xlfn.CEILING.MATH(ABS(NiftyData[[#This Row],[Intraday Change %]]), 0.01)</f>
        <v>0.01</v>
      </c>
      <c r="P796" s="6">
        <f>NiftyData[[#This Row],[Close]]-E797</f>
        <v>-13.75</v>
      </c>
      <c r="Q796" s="4">
        <f>NiftyData[[#This Row],[DayChange]]/E797</f>
        <v>-1.362323579096507E-3</v>
      </c>
      <c r="R796" s="7">
        <f>_xlfn.CEILING.MATH(ABS(NiftyData[[#This Row],[DayChange %]]), 0.01)</f>
        <v>0.01</v>
      </c>
    </row>
    <row r="797" spans="1:18" x14ac:dyDescent="0.2">
      <c r="A797" s="2">
        <v>42990</v>
      </c>
      <c r="B797" s="1">
        <v>10056.85</v>
      </c>
      <c r="C797" s="1">
        <v>10097.549999999999</v>
      </c>
      <c r="D797" s="1">
        <v>10028.049999999999</v>
      </c>
      <c r="E797" s="1">
        <v>10093.049999999999</v>
      </c>
      <c r="F797" s="1">
        <v>188248293</v>
      </c>
      <c r="G797" s="1">
        <v>9894.2000000000007</v>
      </c>
      <c r="H797" s="1" t="str">
        <f>TEXT(NiftyData[[#This Row],[Date]], "yyyy")</f>
        <v>2017</v>
      </c>
      <c r="I797" s="1" t="str">
        <f>TEXT(NiftyData[[#This Row],[Date]], "mmm")</f>
        <v>Sep</v>
      </c>
      <c r="J797" s="1" t="str">
        <f>TEXT(NiftyData[[#This Row],[Date]], "ddd")</f>
        <v>Tue</v>
      </c>
      <c r="K797" s="1" t="str">
        <f>TEXT(NiftyData[[#This Row],[Date]], "mmm-yyyy")</f>
        <v>Sep-2017</v>
      </c>
      <c r="L797" s="1" t="str">
        <f>IF(NiftyData[[#This Row],[Day]]="Thu", "Expiry", "")</f>
        <v/>
      </c>
      <c r="M797" s="1">
        <f>NiftyData[[#This Row],[Close]]-NiftyData[[#This Row],[Open]]</f>
        <v>36.199999999998909</v>
      </c>
      <c r="N797" s="4">
        <f>NiftyData[[#This Row],[Intraday Change]]/NiftyData[[#This Row],[Open]]</f>
        <v>3.5995366342342688E-3</v>
      </c>
      <c r="O797" s="4">
        <f>_xlfn.CEILING.MATH(ABS(NiftyData[[#This Row],[Intraday Change %]]), 0.01)</f>
        <v>0.01</v>
      </c>
      <c r="P797" s="6">
        <f>NiftyData[[#This Row],[Close]]-E798</f>
        <v>87</v>
      </c>
      <c r="Q797" s="4">
        <f>NiftyData[[#This Row],[DayChange]]/E798</f>
        <v>8.6947396824920923E-3</v>
      </c>
      <c r="R797" s="7">
        <f>_xlfn.CEILING.MATH(ABS(NiftyData[[#This Row],[DayChange %]]), 0.01)</f>
        <v>0.01</v>
      </c>
    </row>
    <row r="798" spans="1:18" x14ac:dyDescent="0.2">
      <c r="A798" s="2">
        <v>42989</v>
      </c>
      <c r="B798" s="1">
        <v>9971.75</v>
      </c>
      <c r="C798" s="1">
        <v>10028.65</v>
      </c>
      <c r="D798" s="1">
        <v>9968.7999999999993</v>
      </c>
      <c r="E798" s="1">
        <v>10006.049999999999</v>
      </c>
      <c r="F798" s="1">
        <v>178409875</v>
      </c>
      <c r="G798" s="1">
        <v>9545.94</v>
      </c>
      <c r="H798" s="1" t="str">
        <f>TEXT(NiftyData[[#This Row],[Date]], "yyyy")</f>
        <v>2017</v>
      </c>
      <c r="I798" s="1" t="str">
        <f>TEXT(NiftyData[[#This Row],[Date]], "mmm")</f>
        <v>Sep</v>
      </c>
      <c r="J798" s="1" t="str">
        <f>TEXT(NiftyData[[#This Row],[Date]], "ddd")</f>
        <v>Mon</v>
      </c>
      <c r="K798" s="1" t="str">
        <f>TEXT(NiftyData[[#This Row],[Date]], "mmm-yyyy")</f>
        <v>Sep-2017</v>
      </c>
      <c r="L798" s="1" t="str">
        <f>IF(NiftyData[[#This Row],[Day]]="Thu", "Expiry", "")</f>
        <v/>
      </c>
      <c r="M798" s="1">
        <f>NiftyData[[#This Row],[Close]]-NiftyData[[#This Row],[Open]]</f>
        <v>34.299999999999272</v>
      </c>
      <c r="N798" s="4">
        <f>NiftyData[[#This Row],[Intraday Change]]/NiftyData[[#This Row],[Open]]</f>
        <v>3.4397172010930152E-3</v>
      </c>
      <c r="O798" s="4">
        <f>_xlfn.CEILING.MATH(ABS(NiftyData[[#This Row],[Intraday Change %]]), 0.01)</f>
        <v>0.01</v>
      </c>
      <c r="P798" s="6">
        <f>NiftyData[[#This Row],[Close]]-E799</f>
        <v>71.25</v>
      </c>
      <c r="Q798" s="4">
        <f>NiftyData[[#This Row],[DayChange]]/E799</f>
        <v>7.1717598743809641E-3</v>
      </c>
      <c r="R798" s="7">
        <f>_xlfn.CEILING.MATH(ABS(NiftyData[[#This Row],[DayChange %]]), 0.01)</f>
        <v>0.01</v>
      </c>
    </row>
    <row r="799" spans="1:18" x14ac:dyDescent="0.2">
      <c r="A799" s="2">
        <v>42986</v>
      </c>
      <c r="B799" s="1">
        <v>9958.65</v>
      </c>
      <c r="C799" s="1">
        <v>9963.6</v>
      </c>
      <c r="D799" s="1">
        <v>9913.2999999999993</v>
      </c>
      <c r="E799" s="1">
        <v>9934.7999999999993</v>
      </c>
      <c r="F799" s="1">
        <v>168698771</v>
      </c>
      <c r="G799" s="1">
        <v>8792.49</v>
      </c>
      <c r="H799" s="1" t="str">
        <f>TEXT(NiftyData[[#This Row],[Date]], "yyyy")</f>
        <v>2017</v>
      </c>
      <c r="I799" s="1" t="str">
        <f>TEXT(NiftyData[[#This Row],[Date]], "mmm")</f>
        <v>Sep</v>
      </c>
      <c r="J799" s="1" t="str">
        <f>TEXT(NiftyData[[#This Row],[Date]], "ddd")</f>
        <v>Fri</v>
      </c>
      <c r="K799" s="1" t="str">
        <f>TEXT(NiftyData[[#This Row],[Date]], "mmm-yyyy")</f>
        <v>Sep-2017</v>
      </c>
      <c r="L799" s="1" t="str">
        <f>IF(NiftyData[[#This Row],[Day]]="Thu", "Expiry", "")</f>
        <v/>
      </c>
      <c r="M799" s="1">
        <f>NiftyData[[#This Row],[Close]]-NiftyData[[#This Row],[Open]]</f>
        <v>-23.850000000000364</v>
      </c>
      <c r="N799" s="4">
        <f>NiftyData[[#This Row],[Intraday Change]]/NiftyData[[#This Row],[Open]]</f>
        <v>-2.3949029235890771E-3</v>
      </c>
      <c r="O799" s="4">
        <f>_xlfn.CEILING.MATH(ABS(NiftyData[[#This Row],[Intraday Change %]]), 0.01)</f>
        <v>0.01</v>
      </c>
      <c r="P799" s="6">
        <f>NiftyData[[#This Row],[Close]]-E800</f>
        <v>4.8999999999996362</v>
      </c>
      <c r="Q799" s="4">
        <f>NiftyData[[#This Row],[DayChange]]/E800</f>
        <v>4.9345914863187311E-4</v>
      </c>
      <c r="R799" s="7">
        <f>_xlfn.CEILING.MATH(ABS(NiftyData[[#This Row],[DayChange %]]), 0.01)</f>
        <v>0.01</v>
      </c>
    </row>
    <row r="800" spans="1:18" x14ac:dyDescent="0.2">
      <c r="A800" s="2">
        <v>42985</v>
      </c>
      <c r="B800" s="1">
        <v>9945.85</v>
      </c>
      <c r="C800" s="1">
        <v>9964.85</v>
      </c>
      <c r="D800" s="1">
        <v>9917.2000000000007</v>
      </c>
      <c r="E800" s="1">
        <v>9929.9</v>
      </c>
      <c r="F800" s="1">
        <v>194626599</v>
      </c>
      <c r="G800" s="1">
        <v>9455.48</v>
      </c>
      <c r="H800" s="1" t="str">
        <f>TEXT(NiftyData[[#This Row],[Date]], "yyyy")</f>
        <v>2017</v>
      </c>
      <c r="I800" s="1" t="str">
        <f>TEXT(NiftyData[[#This Row],[Date]], "mmm")</f>
        <v>Sep</v>
      </c>
      <c r="J800" s="1" t="str">
        <f>TEXT(NiftyData[[#This Row],[Date]], "ddd")</f>
        <v>Thu</v>
      </c>
      <c r="K800" s="1" t="str">
        <f>TEXT(NiftyData[[#This Row],[Date]], "mmm-yyyy")</f>
        <v>Sep-2017</v>
      </c>
      <c r="L800" s="1" t="str">
        <f>IF(NiftyData[[#This Row],[Day]]="Thu", "Expiry", "")</f>
        <v>Expiry</v>
      </c>
      <c r="M800" s="1">
        <f>NiftyData[[#This Row],[Close]]-NiftyData[[#This Row],[Open]]</f>
        <v>-15.950000000000728</v>
      </c>
      <c r="N800" s="4">
        <f>NiftyData[[#This Row],[Intraday Change]]/NiftyData[[#This Row],[Open]]</f>
        <v>-1.6036839485816423E-3</v>
      </c>
      <c r="O800" s="4">
        <f>_xlfn.CEILING.MATH(ABS(NiftyData[[#This Row],[Intraday Change %]]), 0.01)</f>
        <v>0.01</v>
      </c>
      <c r="P800" s="6">
        <f>NiftyData[[#This Row],[Close]]-E801</f>
        <v>13.699999999998909</v>
      </c>
      <c r="Q800" s="4">
        <f>NiftyData[[#This Row],[DayChange]]/E801</f>
        <v>1.3815776204593401E-3</v>
      </c>
      <c r="R800" s="7">
        <f>_xlfn.CEILING.MATH(ABS(NiftyData[[#This Row],[DayChange %]]), 0.01)</f>
        <v>0.01</v>
      </c>
    </row>
    <row r="801" spans="1:18" x14ac:dyDescent="0.2">
      <c r="A801" s="2">
        <v>42984</v>
      </c>
      <c r="B801" s="1">
        <v>9899.25</v>
      </c>
      <c r="C801" s="1">
        <v>9931.5499999999993</v>
      </c>
      <c r="D801" s="1">
        <v>9882.5499999999993</v>
      </c>
      <c r="E801" s="1">
        <v>9916.2000000000007</v>
      </c>
      <c r="F801" s="1">
        <v>153767846</v>
      </c>
      <c r="G801" s="1">
        <v>8926.98</v>
      </c>
      <c r="H801" s="1" t="str">
        <f>TEXT(NiftyData[[#This Row],[Date]], "yyyy")</f>
        <v>2017</v>
      </c>
      <c r="I801" s="1" t="str">
        <f>TEXT(NiftyData[[#This Row],[Date]], "mmm")</f>
        <v>Sep</v>
      </c>
      <c r="J801" s="1" t="str">
        <f>TEXT(NiftyData[[#This Row],[Date]], "ddd")</f>
        <v>Wed</v>
      </c>
      <c r="K801" s="1" t="str">
        <f>TEXT(NiftyData[[#This Row],[Date]], "mmm-yyyy")</f>
        <v>Sep-2017</v>
      </c>
      <c r="L801" s="1" t="str">
        <f>IF(NiftyData[[#This Row],[Day]]="Thu", "Expiry", "")</f>
        <v/>
      </c>
      <c r="M801" s="1">
        <f>NiftyData[[#This Row],[Close]]-NiftyData[[#This Row],[Open]]</f>
        <v>16.950000000000728</v>
      </c>
      <c r="N801" s="4">
        <f>NiftyData[[#This Row],[Intraday Change]]/NiftyData[[#This Row],[Open]]</f>
        <v>1.7122509281006872E-3</v>
      </c>
      <c r="O801" s="4">
        <f>_xlfn.CEILING.MATH(ABS(NiftyData[[#This Row],[Intraday Change %]]), 0.01)</f>
        <v>0.01</v>
      </c>
      <c r="P801" s="6">
        <f>NiftyData[[#This Row],[Close]]-E802</f>
        <v>-36</v>
      </c>
      <c r="Q801" s="4">
        <f>NiftyData[[#This Row],[DayChange]]/E802</f>
        <v>-3.6172906493036712E-3</v>
      </c>
      <c r="R801" s="7">
        <f>_xlfn.CEILING.MATH(ABS(NiftyData[[#This Row],[DayChange %]]), 0.01)</f>
        <v>0.01</v>
      </c>
    </row>
    <row r="802" spans="1:18" x14ac:dyDescent="0.2">
      <c r="A802" s="2">
        <v>42983</v>
      </c>
      <c r="B802" s="1">
        <v>9933.25</v>
      </c>
      <c r="C802" s="1">
        <v>9963.1</v>
      </c>
      <c r="D802" s="1">
        <v>9901.0499999999993</v>
      </c>
      <c r="E802" s="1">
        <v>9952.2000000000007</v>
      </c>
      <c r="F802" s="1">
        <v>143522342</v>
      </c>
      <c r="G802" s="1">
        <v>7566.62</v>
      </c>
      <c r="H802" s="1" t="str">
        <f>TEXT(NiftyData[[#This Row],[Date]], "yyyy")</f>
        <v>2017</v>
      </c>
      <c r="I802" s="1" t="str">
        <f>TEXT(NiftyData[[#This Row],[Date]], "mmm")</f>
        <v>Sep</v>
      </c>
      <c r="J802" s="1" t="str">
        <f>TEXT(NiftyData[[#This Row],[Date]], "ddd")</f>
        <v>Tue</v>
      </c>
      <c r="K802" s="1" t="str">
        <f>TEXT(NiftyData[[#This Row],[Date]], "mmm-yyyy")</f>
        <v>Sep-2017</v>
      </c>
      <c r="L802" s="1" t="str">
        <f>IF(NiftyData[[#This Row],[Day]]="Thu", "Expiry", "")</f>
        <v/>
      </c>
      <c r="M802" s="1">
        <f>NiftyData[[#This Row],[Close]]-NiftyData[[#This Row],[Open]]</f>
        <v>18.950000000000728</v>
      </c>
      <c r="N802" s="4">
        <f>NiftyData[[#This Row],[Intraday Change]]/NiftyData[[#This Row],[Open]]</f>
        <v>1.9077341252863591E-3</v>
      </c>
      <c r="O802" s="4">
        <f>_xlfn.CEILING.MATH(ABS(NiftyData[[#This Row],[Intraday Change %]]), 0.01)</f>
        <v>0.01</v>
      </c>
      <c r="P802" s="6">
        <f>NiftyData[[#This Row],[Close]]-E803</f>
        <v>39.350000000000364</v>
      </c>
      <c r="Q802" s="4">
        <f>NiftyData[[#This Row],[DayChange]]/E803</f>
        <v>3.9695950206046051E-3</v>
      </c>
      <c r="R802" s="7">
        <f>_xlfn.CEILING.MATH(ABS(NiftyData[[#This Row],[DayChange %]]), 0.01)</f>
        <v>0.01</v>
      </c>
    </row>
    <row r="803" spans="1:18" x14ac:dyDescent="0.2">
      <c r="A803" s="2">
        <v>42982</v>
      </c>
      <c r="B803" s="1">
        <v>9984.15</v>
      </c>
      <c r="C803" s="1">
        <v>9988.4</v>
      </c>
      <c r="D803" s="1">
        <v>9861</v>
      </c>
      <c r="E803" s="1">
        <v>9912.85</v>
      </c>
      <c r="F803" s="1">
        <v>153369495</v>
      </c>
      <c r="G803" s="1">
        <v>8069.64</v>
      </c>
      <c r="H803" s="1" t="str">
        <f>TEXT(NiftyData[[#This Row],[Date]], "yyyy")</f>
        <v>2017</v>
      </c>
      <c r="I803" s="1" t="str">
        <f>TEXT(NiftyData[[#This Row],[Date]], "mmm")</f>
        <v>Sep</v>
      </c>
      <c r="J803" s="1" t="str">
        <f>TEXT(NiftyData[[#This Row],[Date]], "ddd")</f>
        <v>Mon</v>
      </c>
      <c r="K803" s="1" t="str">
        <f>TEXT(NiftyData[[#This Row],[Date]], "mmm-yyyy")</f>
        <v>Sep-2017</v>
      </c>
      <c r="L803" s="1" t="str">
        <f>IF(NiftyData[[#This Row],[Day]]="Thu", "Expiry", "")</f>
        <v/>
      </c>
      <c r="M803" s="1">
        <f>NiftyData[[#This Row],[Close]]-NiftyData[[#This Row],[Open]]</f>
        <v>-71.299999999999272</v>
      </c>
      <c r="N803" s="4">
        <f>NiftyData[[#This Row],[Intraday Change]]/NiftyData[[#This Row],[Open]]</f>
        <v>-7.1413189906000289E-3</v>
      </c>
      <c r="O803" s="4">
        <f>_xlfn.CEILING.MATH(ABS(NiftyData[[#This Row],[Intraday Change %]]), 0.01)</f>
        <v>0.01</v>
      </c>
      <c r="P803" s="6">
        <f>NiftyData[[#This Row],[Close]]-E804</f>
        <v>-61.549999999999272</v>
      </c>
      <c r="Q803" s="4">
        <f>NiftyData[[#This Row],[DayChange]]/E804</f>
        <v>-6.1707972409367259E-3</v>
      </c>
      <c r="R803" s="7">
        <f>_xlfn.CEILING.MATH(ABS(NiftyData[[#This Row],[DayChange %]]), 0.01)</f>
        <v>0.01</v>
      </c>
    </row>
    <row r="804" spans="1:18" x14ac:dyDescent="0.2">
      <c r="A804" s="2">
        <v>42979</v>
      </c>
      <c r="B804" s="1">
        <v>9937.65</v>
      </c>
      <c r="C804" s="1">
        <v>9983.4500000000007</v>
      </c>
      <c r="D804" s="1">
        <v>9909.85</v>
      </c>
      <c r="E804" s="1">
        <v>9974.4</v>
      </c>
      <c r="F804" s="1">
        <v>162730656</v>
      </c>
      <c r="G804" s="1">
        <v>9314.82</v>
      </c>
      <c r="H804" s="1" t="str">
        <f>TEXT(NiftyData[[#This Row],[Date]], "yyyy")</f>
        <v>2017</v>
      </c>
      <c r="I804" s="1" t="str">
        <f>TEXT(NiftyData[[#This Row],[Date]], "mmm")</f>
        <v>Sep</v>
      </c>
      <c r="J804" s="1" t="str">
        <f>TEXT(NiftyData[[#This Row],[Date]], "ddd")</f>
        <v>Fri</v>
      </c>
      <c r="K804" s="1" t="str">
        <f>TEXT(NiftyData[[#This Row],[Date]], "mmm-yyyy")</f>
        <v>Sep-2017</v>
      </c>
      <c r="L804" s="1" t="str">
        <f>IF(NiftyData[[#This Row],[Day]]="Thu", "Expiry", "")</f>
        <v/>
      </c>
      <c r="M804" s="1">
        <f>NiftyData[[#This Row],[Close]]-NiftyData[[#This Row],[Open]]</f>
        <v>36.75</v>
      </c>
      <c r="N804" s="4">
        <f>NiftyData[[#This Row],[Intraday Change]]/NiftyData[[#This Row],[Open]]</f>
        <v>3.6980573878130142E-3</v>
      </c>
      <c r="O804" s="4">
        <f>_xlfn.CEILING.MATH(ABS(NiftyData[[#This Row],[Intraday Change %]]), 0.01)</f>
        <v>0.01</v>
      </c>
      <c r="P804" s="6">
        <f>NiftyData[[#This Row],[Close]]-E805</f>
        <v>56.5</v>
      </c>
      <c r="Q804" s="4">
        <f>NiftyData[[#This Row],[DayChange]]/E805</f>
        <v>5.6967704856874949E-3</v>
      </c>
      <c r="R804" s="7">
        <f>_xlfn.CEILING.MATH(ABS(NiftyData[[#This Row],[DayChange %]]), 0.01)</f>
        <v>0.01</v>
      </c>
    </row>
    <row r="805" spans="1:18" x14ac:dyDescent="0.2">
      <c r="A805" s="2">
        <v>42978</v>
      </c>
      <c r="B805" s="1">
        <v>9905.7000000000007</v>
      </c>
      <c r="C805" s="1">
        <v>9925.1</v>
      </c>
      <c r="D805" s="1">
        <v>9856.9500000000007</v>
      </c>
      <c r="E805" s="1">
        <v>9917.9</v>
      </c>
      <c r="F805" s="1">
        <v>337782004</v>
      </c>
      <c r="G805" s="1">
        <v>14619.43</v>
      </c>
      <c r="H805" s="1" t="str">
        <f>TEXT(NiftyData[[#This Row],[Date]], "yyyy")</f>
        <v>2017</v>
      </c>
      <c r="I805" s="1" t="str">
        <f>TEXT(NiftyData[[#This Row],[Date]], "mmm")</f>
        <v>Aug</v>
      </c>
      <c r="J805" s="1" t="str">
        <f>TEXT(NiftyData[[#This Row],[Date]], "ddd")</f>
        <v>Thu</v>
      </c>
      <c r="K805" s="1" t="str">
        <f>TEXT(NiftyData[[#This Row],[Date]], "mmm-yyyy")</f>
        <v>Aug-2017</v>
      </c>
      <c r="L805" s="1" t="str">
        <f>IF(NiftyData[[#This Row],[Day]]="Thu", "Expiry", "")</f>
        <v>Expiry</v>
      </c>
      <c r="M805" s="1">
        <f>NiftyData[[#This Row],[Close]]-NiftyData[[#This Row],[Open]]</f>
        <v>12.199999999998909</v>
      </c>
      <c r="N805" s="4">
        <f>NiftyData[[#This Row],[Intraday Change]]/NiftyData[[#This Row],[Open]]</f>
        <v>1.2316141211624527E-3</v>
      </c>
      <c r="O805" s="4">
        <f>_xlfn.CEILING.MATH(ABS(NiftyData[[#This Row],[Intraday Change %]]), 0.01)</f>
        <v>0.01</v>
      </c>
      <c r="P805" s="6">
        <f>NiftyData[[#This Row],[Close]]-E806</f>
        <v>33.5</v>
      </c>
      <c r="Q805" s="4">
        <f>NiftyData[[#This Row],[DayChange]]/E806</f>
        <v>3.3891789081785442E-3</v>
      </c>
      <c r="R805" s="7">
        <f>_xlfn.CEILING.MATH(ABS(NiftyData[[#This Row],[DayChange %]]), 0.01)</f>
        <v>0.01</v>
      </c>
    </row>
    <row r="806" spans="1:18" x14ac:dyDescent="0.2">
      <c r="A806" s="2">
        <v>42977</v>
      </c>
      <c r="B806" s="1">
        <v>9859.5</v>
      </c>
      <c r="C806" s="1">
        <v>9909.4500000000007</v>
      </c>
      <c r="D806" s="1">
        <v>9850.7999999999993</v>
      </c>
      <c r="E806" s="1">
        <v>9884.4</v>
      </c>
      <c r="F806" s="1">
        <v>162704136</v>
      </c>
      <c r="G806" s="1">
        <v>8008.72</v>
      </c>
      <c r="H806" s="1" t="str">
        <f>TEXT(NiftyData[[#This Row],[Date]], "yyyy")</f>
        <v>2017</v>
      </c>
      <c r="I806" s="1" t="str">
        <f>TEXT(NiftyData[[#This Row],[Date]], "mmm")</f>
        <v>Aug</v>
      </c>
      <c r="J806" s="1" t="str">
        <f>TEXT(NiftyData[[#This Row],[Date]], "ddd")</f>
        <v>Wed</v>
      </c>
      <c r="K806" s="1" t="str">
        <f>TEXT(NiftyData[[#This Row],[Date]], "mmm-yyyy")</f>
        <v>Aug-2017</v>
      </c>
      <c r="L806" s="1" t="str">
        <f>IF(NiftyData[[#This Row],[Day]]="Thu", "Expiry", "")</f>
        <v/>
      </c>
      <c r="M806" s="1">
        <f>NiftyData[[#This Row],[Close]]-NiftyData[[#This Row],[Open]]</f>
        <v>24.899999999999636</v>
      </c>
      <c r="N806" s="4">
        <f>NiftyData[[#This Row],[Intraday Change]]/NiftyData[[#This Row],[Open]]</f>
        <v>2.5254830366651083E-3</v>
      </c>
      <c r="O806" s="4">
        <f>_xlfn.CEILING.MATH(ABS(NiftyData[[#This Row],[Intraday Change %]]), 0.01)</f>
        <v>0.01</v>
      </c>
      <c r="P806" s="6">
        <f>NiftyData[[#This Row],[Close]]-E807</f>
        <v>88.350000000000364</v>
      </c>
      <c r="Q806" s="4">
        <f>NiftyData[[#This Row],[DayChange]]/E807</f>
        <v>9.0189413079762113E-3</v>
      </c>
      <c r="R806" s="7">
        <f>_xlfn.CEILING.MATH(ABS(NiftyData[[#This Row],[DayChange %]]), 0.01)</f>
        <v>0.01</v>
      </c>
    </row>
    <row r="807" spans="1:18" x14ac:dyDescent="0.2">
      <c r="A807" s="2">
        <v>42976</v>
      </c>
      <c r="B807" s="1">
        <v>9886.4</v>
      </c>
      <c r="C807" s="1">
        <v>9887.35</v>
      </c>
      <c r="D807" s="1">
        <v>9783.75</v>
      </c>
      <c r="E807" s="1">
        <v>9796.0499999999993</v>
      </c>
      <c r="F807" s="1">
        <v>178668444</v>
      </c>
      <c r="G807" s="1">
        <v>8469.09</v>
      </c>
      <c r="H807" s="1" t="str">
        <f>TEXT(NiftyData[[#This Row],[Date]], "yyyy")</f>
        <v>2017</v>
      </c>
      <c r="I807" s="1" t="str">
        <f>TEXT(NiftyData[[#This Row],[Date]], "mmm")</f>
        <v>Aug</v>
      </c>
      <c r="J807" s="1" t="str">
        <f>TEXT(NiftyData[[#This Row],[Date]], "ddd")</f>
        <v>Tue</v>
      </c>
      <c r="K807" s="1" t="str">
        <f>TEXT(NiftyData[[#This Row],[Date]], "mmm-yyyy")</f>
        <v>Aug-2017</v>
      </c>
      <c r="L807" s="1" t="str">
        <f>IF(NiftyData[[#This Row],[Day]]="Thu", "Expiry", "")</f>
        <v/>
      </c>
      <c r="M807" s="1">
        <f>NiftyData[[#This Row],[Close]]-NiftyData[[#This Row],[Open]]</f>
        <v>-90.350000000000364</v>
      </c>
      <c r="N807" s="4">
        <f>NiftyData[[#This Row],[Intraday Change]]/NiftyData[[#This Row],[Open]]</f>
        <v>-9.138816960673285E-3</v>
      </c>
      <c r="O807" s="4">
        <f>_xlfn.CEILING.MATH(ABS(NiftyData[[#This Row],[Intraday Change %]]), 0.01)</f>
        <v>0.01</v>
      </c>
      <c r="P807" s="6">
        <f>NiftyData[[#This Row],[Close]]-E808</f>
        <v>-116.75</v>
      </c>
      <c r="Q807" s="4">
        <f>NiftyData[[#This Row],[DayChange]]/E808</f>
        <v>-1.1777701557582117E-2</v>
      </c>
      <c r="R807" s="7">
        <f>_xlfn.CEILING.MATH(ABS(NiftyData[[#This Row],[DayChange %]]), 0.01)</f>
        <v>0.02</v>
      </c>
    </row>
    <row r="808" spans="1:18" x14ac:dyDescent="0.2">
      <c r="A808" s="2">
        <v>42975</v>
      </c>
      <c r="B808" s="1">
        <v>9907.15</v>
      </c>
      <c r="C808" s="1">
        <v>9925.75</v>
      </c>
      <c r="D808" s="1">
        <v>9882</v>
      </c>
      <c r="E808" s="1">
        <v>9912.7999999999993</v>
      </c>
      <c r="F808" s="1">
        <v>164493772</v>
      </c>
      <c r="G808" s="1">
        <v>9900.06</v>
      </c>
      <c r="H808" s="1" t="str">
        <f>TEXT(NiftyData[[#This Row],[Date]], "yyyy")</f>
        <v>2017</v>
      </c>
      <c r="I808" s="1" t="str">
        <f>TEXT(NiftyData[[#This Row],[Date]], "mmm")</f>
        <v>Aug</v>
      </c>
      <c r="J808" s="1" t="str">
        <f>TEXT(NiftyData[[#This Row],[Date]], "ddd")</f>
        <v>Mon</v>
      </c>
      <c r="K808" s="1" t="str">
        <f>TEXT(NiftyData[[#This Row],[Date]], "mmm-yyyy")</f>
        <v>Aug-2017</v>
      </c>
      <c r="L808" s="1" t="str">
        <f>IF(NiftyData[[#This Row],[Day]]="Thu", "Expiry", "")</f>
        <v/>
      </c>
      <c r="M808" s="1">
        <f>NiftyData[[#This Row],[Close]]-NiftyData[[#This Row],[Open]]</f>
        <v>5.6499999999996362</v>
      </c>
      <c r="N808" s="4">
        <f>NiftyData[[#This Row],[Intraday Change]]/NiftyData[[#This Row],[Open]]</f>
        <v>5.7029519084697783E-4</v>
      </c>
      <c r="O808" s="4">
        <f>_xlfn.CEILING.MATH(ABS(NiftyData[[#This Row],[Intraday Change %]]), 0.01)</f>
        <v>0.01</v>
      </c>
      <c r="P808" s="6">
        <f>NiftyData[[#This Row],[Close]]-E809</f>
        <v>55.75</v>
      </c>
      <c r="Q808" s="4">
        <f>NiftyData[[#This Row],[DayChange]]/E809</f>
        <v>5.6558503811992436E-3</v>
      </c>
      <c r="R808" s="7">
        <f>_xlfn.CEILING.MATH(ABS(NiftyData[[#This Row],[DayChange %]]), 0.01)</f>
        <v>0.01</v>
      </c>
    </row>
    <row r="809" spans="1:18" x14ac:dyDescent="0.2">
      <c r="A809" s="2">
        <v>42971</v>
      </c>
      <c r="B809" s="1">
        <v>9881.2000000000007</v>
      </c>
      <c r="C809" s="1">
        <v>9881.5</v>
      </c>
      <c r="D809" s="1">
        <v>9848.85</v>
      </c>
      <c r="E809" s="1">
        <v>9857.0499999999993</v>
      </c>
      <c r="F809" s="1">
        <v>190398702</v>
      </c>
      <c r="G809" s="1">
        <v>10392.629999999999</v>
      </c>
      <c r="H809" s="1" t="str">
        <f>TEXT(NiftyData[[#This Row],[Date]], "yyyy")</f>
        <v>2017</v>
      </c>
      <c r="I809" s="1" t="str">
        <f>TEXT(NiftyData[[#This Row],[Date]], "mmm")</f>
        <v>Aug</v>
      </c>
      <c r="J809" s="1" t="str">
        <f>TEXT(NiftyData[[#This Row],[Date]], "ddd")</f>
        <v>Thu</v>
      </c>
      <c r="K809" s="1" t="str">
        <f>TEXT(NiftyData[[#This Row],[Date]], "mmm-yyyy")</f>
        <v>Aug-2017</v>
      </c>
      <c r="L809" s="1" t="str">
        <f>IF(NiftyData[[#This Row],[Day]]="Thu", "Expiry", "")</f>
        <v>Expiry</v>
      </c>
      <c r="M809" s="1">
        <f>NiftyData[[#This Row],[Close]]-NiftyData[[#This Row],[Open]]</f>
        <v>-24.150000000001455</v>
      </c>
      <c r="N809" s="4">
        <f>NiftyData[[#This Row],[Intraday Change]]/NiftyData[[#This Row],[Open]]</f>
        <v>-2.4440351374328474E-3</v>
      </c>
      <c r="O809" s="4">
        <f>_xlfn.CEILING.MATH(ABS(NiftyData[[#This Row],[Intraday Change %]]), 0.01)</f>
        <v>0.01</v>
      </c>
      <c r="P809" s="6">
        <f>NiftyData[[#This Row],[Close]]-E810</f>
        <v>4.5499999999992724</v>
      </c>
      <c r="Q809" s="4">
        <f>NiftyData[[#This Row],[DayChange]]/E810</f>
        <v>4.6181172291289238E-4</v>
      </c>
      <c r="R809" s="7">
        <f>_xlfn.CEILING.MATH(ABS(NiftyData[[#This Row],[DayChange %]]), 0.01)</f>
        <v>0.01</v>
      </c>
    </row>
    <row r="810" spans="1:18" x14ac:dyDescent="0.2">
      <c r="A810" s="2">
        <v>42970</v>
      </c>
      <c r="B810" s="1">
        <v>9803.0499999999993</v>
      </c>
      <c r="C810" s="1">
        <v>9857.9</v>
      </c>
      <c r="D810" s="1">
        <v>9786.75</v>
      </c>
      <c r="E810" s="1">
        <v>9852.5</v>
      </c>
      <c r="F810" s="1">
        <v>173815509</v>
      </c>
      <c r="G810" s="1">
        <v>9961.1299999999992</v>
      </c>
      <c r="H810" s="1" t="str">
        <f>TEXT(NiftyData[[#This Row],[Date]], "yyyy")</f>
        <v>2017</v>
      </c>
      <c r="I810" s="1" t="str">
        <f>TEXT(NiftyData[[#This Row],[Date]], "mmm")</f>
        <v>Aug</v>
      </c>
      <c r="J810" s="1" t="str">
        <f>TEXT(NiftyData[[#This Row],[Date]], "ddd")</f>
        <v>Wed</v>
      </c>
      <c r="K810" s="1" t="str">
        <f>TEXT(NiftyData[[#This Row],[Date]], "mmm-yyyy")</f>
        <v>Aug-2017</v>
      </c>
      <c r="L810" s="1" t="str">
        <f>IF(NiftyData[[#This Row],[Day]]="Thu", "Expiry", "")</f>
        <v/>
      </c>
      <c r="M810" s="1">
        <f>NiftyData[[#This Row],[Close]]-NiftyData[[#This Row],[Open]]</f>
        <v>49.450000000000728</v>
      </c>
      <c r="N810" s="4">
        <f>NiftyData[[#This Row],[Intraday Change]]/NiftyData[[#This Row],[Open]]</f>
        <v>5.04434844257662E-3</v>
      </c>
      <c r="O810" s="4">
        <f>_xlfn.CEILING.MATH(ABS(NiftyData[[#This Row],[Intraday Change %]]), 0.01)</f>
        <v>0.01</v>
      </c>
      <c r="P810" s="6">
        <f>NiftyData[[#This Row],[Close]]-E811</f>
        <v>86.950000000000728</v>
      </c>
      <c r="Q810" s="4">
        <f>NiftyData[[#This Row],[DayChange]]/E811</f>
        <v>8.9037483807876388E-3</v>
      </c>
      <c r="R810" s="7">
        <f>_xlfn.CEILING.MATH(ABS(NiftyData[[#This Row],[DayChange %]]), 0.01)</f>
        <v>0.01</v>
      </c>
    </row>
    <row r="811" spans="1:18" x14ac:dyDescent="0.2">
      <c r="A811" s="2">
        <v>42969</v>
      </c>
      <c r="B811" s="1">
        <v>9815.75</v>
      </c>
      <c r="C811" s="1">
        <v>9828.4500000000007</v>
      </c>
      <c r="D811" s="1">
        <v>9752.6</v>
      </c>
      <c r="E811" s="1">
        <v>9765.5499999999993</v>
      </c>
      <c r="F811" s="1">
        <v>189267122</v>
      </c>
      <c r="G811" s="1">
        <v>9850.89</v>
      </c>
      <c r="H811" s="1" t="str">
        <f>TEXT(NiftyData[[#This Row],[Date]], "yyyy")</f>
        <v>2017</v>
      </c>
      <c r="I811" s="1" t="str">
        <f>TEXT(NiftyData[[#This Row],[Date]], "mmm")</f>
        <v>Aug</v>
      </c>
      <c r="J811" s="1" t="str">
        <f>TEXT(NiftyData[[#This Row],[Date]], "ddd")</f>
        <v>Tue</v>
      </c>
      <c r="K811" s="1" t="str">
        <f>TEXT(NiftyData[[#This Row],[Date]], "mmm-yyyy")</f>
        <v>Aug-2017</v>
      </c>
      <c r="L811" s="1" t="str">
        <f>IF(NiftyData[[#This Row],[Day]]="Thu", "Expiry", "")</f>
        <v/>
      </c>
      <c r="M811" s="1">
        <f>NiftyData[[#This Row],[Close]]-NiftyData[[#This Row],[Open]]</f>
        <v>-50.200000000000728</v>
      </c>
      <c r="N811" s="4">
        <f>NiftyData[[#This Row],[Intraday Change]]/NiftyData[[#This Row],[Open]]</f>
        <v>-5.1142296818888749E-3</v>
      </c>
      <c r="O811" s="4">
        <f>_xlfn.CEILING.MATH(ABS(NiftyData[[#This Row],[Intraday Change %]]), 0.01)</f>
        <v>0.01</v>
      </c>
      <c r="P811" s="6">
        <f>NiftyData[[#This Row],[Close]]-E812</f>
        <v>11.199999999998909</v>
      </c>
      <c r="Q811" s="4">
        <f>NiftyData[[#This Row],[DayChange]]/E812</f>
        <v>1.1482056723409462E-3</v>
      </c>
      <c r="R811" s="7">
        <f>_xlfn.CEILING.MATH(ABS(NiftyData[[#This Row],[DayChange %]]), 0.01)</f>
        <v>0.01</v>
      </c>
    </row>
    <row r="812" spans="1:18" x14ac:dyDescent="0.2">
      <c r="A812" s="2">
        <v>42968</v>
      </c>
      <c r="B812" s="1">
        <v>9864.25</v>
      </c>
      <c r="C812" s="1">
        <v>9884.35</v>
      </c>
      <c r="D812" s="1">
        <v>9740.1</v>
      </c>
      <c r="E812" s="1">
        <v>9754.35</v>
      </c>
      <c r="F812" s="1">
        <v>211627775</v>
      </c>
      <c r="G812" s="1">
        <v>11764</v>
      </c>
      <c r="H812" s="1" t="str">
        <f>TEXT(NiftyData[[#This Row],[Date]], "yyyy")</f>
        <v>2017</v>
      </c>
      <c r="I812" s="1" t="str">
        <f>TEXT(NiftyData[[#This Row],[Date]], "mmm")</f>
        <v>Aug</v>
      </c>
      <c r="J812" s="1" t="str">
        <f>TEXT(NiftyData[[#This Row],[Date]], "ddd")</f>
        <v>Mon</v>
      </c>
      <c r="K812" s="1" t="str">
        <f>TEXT(NiftyData[[#This Row],[Date]], "mmm-yyyy")</f>
        <v>Aug-2017</v>
      </c>
      <c r="L812" s="1" t="str">
        <f>IF(NiftyData[[#This Row],[Day]]="Thu", "Expiry", "")</f>
        <v/>
      </c>
      <c r="M812" s="1">
        <f>NiftyData[[#This Row],[Close]]-NiftyData[[#This Row],[Open]]</f>
        <v>-109.89999999999964</v>
      </c>
      <c r="N812" s="4">
        <f>NiftyData[[#This Row],[Intraday Change]]/NiftyData[[#This Row],[Open]]</f>
        <v>-1.1141242365106281E-2</v>
      </c>
      <c r="O812" s="4">
        <f>_xlfn.CEILING.MATH(ABS(NiftyData[[#This Row],[Intraday Change %]]), 0.01)</f>
        <v>0.02</v>
      </c>
      <c r="P812" s="6">
        <f>NiftyData[[#This Row],[Close]]-E813</f>
        <v>-83.049999999999272</v>
      </c>
      <c r="Q812" s="4">
        <f>NiftyData[[#This Row],[DayChange]]/E813</f>
        <v>-8.4422713318559051E-3</v>
      </c>
      <c r="R812" s="7">
        <f>_xlfn.CEILING.MATH(ABS(NiftyData[[#This Row],[DayChange %]]), 0.01)</f>
        <v>0.01</v>
      </c>
    </row>
    <row r="813" spans="1:18" x14ac:dyDescent="0.2">
      <c r="A813" s="2">
        <v>42965</v>
      </c>
      <c r="B813" s="1">
        <v>9865.9500000000007</v>
      </c>
      <c r="C813" s="1">
        <v>9865.9500000000007</v>
      </c>
      <c r="D813" s="1">
        <v>9783.65</v>
      </c>
      <c r="E813" s="1">
        <v>9837.4</v>
      </c>
      <c r="F813" s="1">
        <v>253931517</v>
      </c>
      <c r="G813" s="1">
        <v>15636.16</v>
      </c>
      <c r="H813" s="1" t="str">
        <f>TEXT(NiftyData[[#This Row],[Date]], "yyyy")</f>
        <v>2017</v>
      </c>
      <c r="I813" s="1" t="str">
        <f>TEXT(NiftyData[[#This Row],[Date]], "mmm")</f>
        <v>Aug</v>
      </c>
      <c r="J813" s="1" t="str">
        <f>TEXT(NiftyData[[#This Row],[Date]], "ddd")</f>
        <v>Fri</v>
      </c>
      <c r="K813" s="1" t="str">
        <f>TEXT(NiftyData[[#This Row],[Date]], "mmm-yyyy")</f>
        <v>Aug-2017</v>
      </c>
      <c r="L813" s="1" t="str">
        <f>IF(NiftyData[[#This Row],[Day]]="Thu", "Expiry", "")</f>
        <v/>
      </c>
      <c r="M813" s="1">
        <f>NiftyData[[#This Row],[Close]]-NiftyData[[#This Row],[Open]]</f>
        <v>-28.550000000001091</v>
      </c>
      <c r="N813" s="4">
        <f>NiftyData[[#This Row],[Intraday Change]]/NiftyData[[#This Row],[Open]]</f>
        <v>-2.8937912720012862E-3</v>
      </c>
      <c r="O813" s="4">
        <f>_xlfn.CEILING.MATH(ABS(NiftyData[[#This Row],[Intraday Change %]]), 0.01)</f>
        <v>0.01</v>
      </c>
      <c r="P813" s="6">
        <f>NiftyData[[#This Row],[Close]]-E814</f>
        <v>-66.75</v>
      </c>
      <c r="Q813" s="4">
        <f>NiftyData[[#This Row],[DayChange]]/E814</f>
        <v>-6.7395990569609713E-3</v>
      </c>
      <c r="R813" s="7">
        <f>_xlfn.CEILING.MATH(ABS(NiftyData[[#This Row],[DayChange %]]), 0.01)</f>
        <v>0.01</v>
      </c>
    </row>
    <row r="814" spans="1:18" x14ac:dyDescent="0.2">
      <c r="A814" s="2">
        <v>42964</v>
      </c>
      <c r="B814" s="1">
        <v>9945.5499999999993</v>
      </c>
      <c r="C814" s="1">
        <v>9947.7999999999993</v>
      </c>
      <c r="D814" s="1">
        <v>9883.75</v>
      </c>
      <c r="E814" s="1">
        <v>9904.15</v>
      </c>
      <c r="F814" s="1">
        <v>203652311</v>
      </c>
      <c r="G814" s="1">
        <v>9927.4699999999993</v>
      </c>
      <c r="H814" s="1" t="str">
        <f>TEXT(NiftyData[[#This Row],[Date]], "yyyy")</f>
        <v>2017</v>
      </c>
      <c r="I814" s="1" t="str">
        <f>TEXT(NiftyData[[#This Row],[Date]], "mmm")</f>
        <v>Aug</v>
      </c>
      <c r="J814" s="1" t="str">
        <f>TEXT(NiftyData[[#This Row],[Date]], "ddd")</f>
        <v>Thu</v>
      </c>
      <c r="K814" s="1" t="str">
        <f>TEXT(NiftyData[[#This Row],[Date]], "mmm-yyyy")</f>
        <v>Aug-2017</v>
      </c>
      <c r="L814" s="1" t="str">
        <f>IF(NiftyData[[#This Row],[Day]]="Thu", "Expiry", "")</f>
        <v>Expiry</v>
      </c>
      <c r="M814" s="1">
        <f>NiftyData[[#This Row],[Close]]-NiftyData[[#This Row],[Open]]</f>
        <v>-41.399999999999636</v>
      </c>
      <c r="N814" s="4">
        <f>NiftyData[[#This Row],[Intraday Change]]/NiftyData[[#This Row],[Open]]</f>
        <v>-4.1626657148171433E-3</v>
      </c>
      <c r="O814" s="4">
        <f>_xlfn.CEILING.MATH(ABS(NiftyData[[#This Row],[Intraday Change %]]), 0.01)</f>
        <v>0.01</v>
      </c>
      <c r="P814" s="6">
        <f>NiftyData[[#This Row],[Close]]-E815</f>
        <v>6.8500000000003638</v>
      </c>
      <c r="Q814" s="4">
        <f>NiftyData[[#This Row],[DayChange]]/E815</f>
        <v>6.9210794863249208E-4</v>
      </c>
      <c r="R814" s="7">
        <f>_xlfn.CEILING.MATH(ABS(NiftyData[[#This Row],[DayChange %]]), 0.01)</f>
        <v>0.01</v>
      </c>
    </row>
    <row r="815" spans="1:18" x14ac:dyDescent="0.2">
      <c r="A815" s="2">
        <v>42963</v>
      </c>
      <c r="B815" s="1">
        <v>9825.85</v>
      </c>
      <c r="C815" s="1">
        <v>9903.9500000000007</v>
      </c>
      <c r="D815" s="1">
        <v>9773.85</v>
      </c>
      <c r="E815" s="1">
        <v>9897.2999999999993</v>
      </c>
      <c r="F815" s="1">
        <v>226269013</v>
      </c>
      <c r="G815" s="1">
        <v>10815.38</v>
      </c>
      <c r="H815" s="1" t="str">
        <f>TEXT(NiftyData[[#This Row],[Date]], "yyyy")</f>
        <v>2017</v>
      </c>
      <c r="I815" s="1" t="str">
        <f>TEXT(NiftyData[[#This Row],[Date]], "mmm")</f>
        <v>Aug</v>
      </c>
      <c r="J815" s="1" t="str">
        <f>TEXT(NiftyData[[#This Row],[Date]], "ddd")</f>
        <v>Wed</v>
      </c>
      <c r="K815" s="1" t="str">
        <f>TEXT(NiftyData[[#This Row],[Date]], "mmm-yyyy")</f>
        <v>Aug-2017</v>
      </c>
      <c r="L815" s="1" t="str">
        <f>IF(NiftyData[[#This Row],[Day]]="Thu", "Expiry", "")</f>
        <v/>
      </c>
      <c r="M815" s="1">
        <f>NiftyData[[#This Row],[Close]]-NiftyData[[#This Row],[Open]]</f>
        <v>71.449999999998909</v>
      </c>
      <c r="N815" s="4">
        <f>NiftyData[[#This Row],[Intraday Change]]/NiftyData[[#This Row],[Open]]</f>
        <v>7.271635532803666E-3</v>
      </c>
      <c r="O815" s="4">
        <f>_xlfn.CEILING.MATH(ABS(NiftyData[[#This Row],[Intraday Change %]]), 0.01)</f>
        <v>0.01</v>
      </c>
      <c r="P815" s="6">
        <f>NiftyData[[#This Row],[Close]]-E816</f>
        <v>103.14999999999964</v>
      </c>
      <c r="Q815" s="4">
        <f>NiftyData[[#This Row],[DayChange]]/E816</f>
        <v>1.0531797042111836E-2</v>
      </c>
      <c r="R815" s="7">
        <f>_xlfn.CEILING.MATH(ABS(NiftyData[[#This Row],[DayChange %]]), 0.01)</f>
        <v>0.02</v>
      </c>
    </row>
    <row r="816" spans="1:18" x14ac:dyDescent="0.2">
      <c r="A816" s="2">
        <v>42961</v>
      </c>
      <c r="B816" s="1">
        <v>9755.75</v>
      </c>
      <c r="C816" s="1">
        <v>9818.2999999999993</v>
      </c>
      <c r="D816" s="1">
        <v>9752.1</v>
      </c>
      <c r="E816" s="1">
        <v>9794.15</v>
      </c>
      <c r="F816" s="1">
        <v>201613585</v>
      </c>
      <c r="G816" s="1">
        <v>9486.82</v>
      </c>
      <c r="H816" s="1" t="str">
        <f>TEXT(NiftyData[[#This Row],[Date]], "yyyy")</f>
        <v>2017</v>
      </c>
      <c r="I816" s="1" t="str">
        <f>TEXT(NiftyData[[#This Row],[Date]], "mmm")</f>
        <v>Aug</v>
      </c>
      <c r="J816" s="1" t="str">
        <f>TEXT(NiftyData[[#This Row],[Date]], "ddd")</f>
        <v>Mon</v>
      </c>
      <c r="K816" s="1" t="str">
        <f>TEXT(NiftyData[[#This Row],[Date]], "mmm-yyyy")</f>
        <v>Aug-2017</v>
      </c>
      <c r="L816" s="1" t="str">
        <f>IF(NiftyData[[#This Row],[Day]]="Thu", "Expiry", "")</f>
        <v/>
      </c>
      <c r="M816" s="1">
        <f>NiftyData[[#This Row],[Close]]-NiftyData[[#This Row],[Open]]</f>
        <v>38.399999999999636</v>
      </c>
      <c r="N816" s="4">
        <f>NiftyData[[#This Row],[Intraday Change]]/NiftyData[[#This Row],[Open]]</f>
        <v>3.9361402249954783E-3</v>
      </c>
      <c r="O816" s="4">
        <f>_xlfn.CEILING.MATH(ABS(NiftyData[[#This Row],[Intraday Change %]]), 0.01)</f>
        <v>0.01</v>
      </c>
      <c r="P816" s="6">
        <f>NiftyData[[#This Row],[Close]]-E817</f>
        <v>83.350000000000364</v>
      </c>
      <c r="Q816" s="4">
        <f>NiftyData[[#This Row],[DayChange]]/E817</f>
        <v>8.5832269226016767E-3</v>
      </c>
      <c r="R816" s="7">
        <f>_xlfn.CEILING.MATH(ABS(NiftyData[[#This Row],[DayChange %]]), 0.01)</f>
        <v>0.01</v>
      </c>
    </row>
    <row r="817" spans="1:18" x14ac:dyDescent="0.2">
      <c r="A817" s="2">
        <v>42958</v>
      </c>
      <c r="B817" s="1">
        <v>9712.15</v>
      </c>
      <c r="C817" s="1">
        <v>9771.65</v>
      </c>
      <c r="D817" s="1">
        <v>9685.5499999999993</v>
      </c>
      <c r="E817" s="1">
        <v>9710.7999999999993</v>
      </c>
      <c r="F817" s="1">
        <v>294732998</v>
      </c>
      <c r="G817" s="1">
        <v>13435.56</v>
      </c>
      <c r="H817" s="1" t="str">
        <f>TEXT(NiftyData[[#This Row],[Date]], "yyyy")</f>
        <v>2017</v>
      </c>
      <c r="I817" s="1" t="str">
        <f>TEXT(NiftyData[[#This Row],[Date]], "mmm")</f>
        <v>Aug</v>
      </c>
      <c r="J817" s="1" t="str">
        <f>TEXT(NiftyData[[#This Row],[Date]], "ddd")</f>
        <v>Fri</v>
      </c>
      <c r="K817" s="1" t="str">
        <f>TEXT(NiftyData[[#This Row],[Date]], "mmm-yyyy")</f>
        <v>Aug-2017</v>
      </c>
      <c r="L817" s="1" t="str">
        <f>IF(NiftyData[[#This Row],[Day]]="Thu", "Expiry", "")</f>
        <v/>
      </c>
      <c r="M817" s="1">
        <f>NiftyData[[#This Row],[Close]]-NiftyData[[#This Row],[Open]]</f>
        <v>-1.3500000000003638</v>
      </c>
      <c r="N817" s="4">
        <f>NiftyData[[#This Row],[Intraday Change]]/NiftyData[[#This Row],[Open]]</f>
        <v>-1.3900114804655652E-4</v>
      </c>
      <c r="O817" s="4">
        <f>_xlfn.CEILING.MATH(ABS(NiftyData[[#This Row],[Intraday Change %]]), 0.01)</f>
        <v>0.01</v>
      </c>
      <c r="P817" s="6">
        <f>NiftyData[[#This Row],[Close]]-E818</f>
        <v>-109.45000000000073</v>
      </c>
      <c r="Q817" s="4">
        <f>NiftyData[[#This Row],[DayChange]]/E818</f>
        <v>-1.1145337440492934E-2</v>
      </c>
      <c r="R817" s="7">
        <f>_xlfn.CEILING.MATH(ABS(NiftyData[[#This Row],[DayChange %]]), 0.01)</f>
        <v>0.02</v>
      </c>
    </row>
    <row r="818" spans="1:18" x14ac:dyDescent="0.2">
      <c r="A818" s="2">
        <v>42957</v>
      </c>
      <c r="B818" s="1">
        <v>9872.85</v>
      </c>
      <c r="C818" s="1">
        <v>9892.65</v>
      </c>
      <c r="D818" s="1">
        <v>9776.2000000000007</v>
      </c>
      <c r="E818" s="1">
        <v>9820.25</v>
      </c>
      <c r="F818" s="1">
        <v>242820594</v>
      </c>
      <c r="G818" s="1">
        <v>12040.13</v>
      </c>
      <c r="H818" s="1" t="str">
        <f>TEXT(NiftyData[[#This Row],[Date]], "yyyy")</f>
        <v>2017</v>
      </c>
      <c r="I818" s="1" t="str">
        <f>TEXT(NiftyData[[#This Row],[Date]], "mmm")</f>
        <v>Aug</v>
      </c>
      <c r="J818" s="1" t="str">
        <f>TEXT(NiftyData[[#This Row],[Date]], "ddd")</f>
        <v>Thu</v>
      </c>
      <c r="K818" s="1" t="str">
        <f>TEXT(NiftyData[[#This Row],[Date]], "mmm-yyyy")</f>
        <v>Aug-2017</v>
      </c>
      <c r="L818" s="1" t="str">
        <f>IF(NiftyData[[#This Row],[Day]]="Thu", "Expiry", "")</f>
        <v>Expiry</v>
      </c>
      <c r="M818" s="1">
        <f>NiftyData[[#This Row],[Close]]-NiftyData[[#This Row],[Open]]</f>
        <v>-52.600000000000364</v>
      </c>
      <c r="N818" s="4">
        <f>NiftyData[[#This Row],[Intraday Change]]/NiftyData[[#This Row],[Open]]</f>
        <v>-5.3277422426148847E-3</v>
      </c>
      <c r="O818" s="4">
        <f>_xlfn.CEILING.MATH(ABS(NiftyData[[#This Row],[Intraday Change %]]), 0.01)</f>
        <v>0.01</v>
      </c>
      <c r="P818" s="6">
        <f>NiftyData[[#This Row],[Close]]-E819</f>
        <v>-87.799999999999272</v>
      </c>
      <c r="Q818" s="4">
        <f>NiftyData[[#This Row],[DayChange]]/E819</f>
        <v>-8.86148132074417E-3</v>
      </c>
      <c r="R818" s="7">
        <f>_xlfn.CEILING.MATH(ABS(NiftyData[[#This Row],[DayChange %]]), 0.01)</f>
        <v>0.01</v>
      </c>
    </row>
    <row r="819" spans="1:18" x14ac:dyDescent="0.2">
      <c r="A819" s="2">
        <v>42956</v>
      </c>
      <c r="B819" s="1">
        <v>9961.15</v>
      </c>
      <c r="C819" s="1">
        <v>9969.7999999999993</v>
      </c>
      <c r="D819" s="1">
        <v>9893.0499999999993</v>
      </c>
      <c r="E819" s="1">
        <v>9908.0499999999993</v>
      </c>
      <c r="F819" s="1">
        <v>174395293</v>
      </c>
      <c r="G819" s="1">
        <v>8831.7199999999993</v>
      </c>
      <c r="H819" s="1" t="str">
        <f>TEXT(NiftyData[[#This Row],[Date]], "yyyy")</f>
        <v>2017</v>
      </c>
      <c r="I819" s="1" t="str">
        <f>TEXT(NiftyData[[#This Row],[Date]], "mmm")</f>
        <v>Aug</v>
      </c>
      <c r="J819" s="1" t="str">
        <f>TEXT(NiftyData[[#This Row],[Date]], "ddd")</f>
        <v>Wed</v>
      </c>
      <c r="K819" s="1" t="str">
        <f>TEXT(NiftyData[[#This Row],[Date]], "mmm-yyyy")</f>
        <v>Aug-2017</v>
      </c>
      <c r="L819" s="1" t="str">
        <f>IF(NiftyData[[#This Row],[Day]]="Thu", "Expiry", "")</f>
        <v/>
      </c>
      <c r="M819" s="1">
        <f>NiftyData[[#This Row],[Close]]-NiftyData[[#This Row],[Open]]</f>
        <v>-53.100000000000364</v>
      </c>
      <c r="N819" s="4">
        <f>NiftyData[[#This Row],[Intraday Change]]/NiftyData[[#This Row],[Open]]</f>
        <v>-5.3307098076025728E-3</v>
      </c>
      <c r="O819" s="4">
        <f>_xlfn.CEILING.MATH(ABS(NiftyData[[#This Row],[Intraday Change %]]), 0.01)</f>
        <v>0.01</v>
      </c>
      <c r="P819" s="6">
        <f>NiftyData[[#This Row],[Close]]-E820</f>
        <v>-70.5</v>
      </c>
      <c r="Q819" s="4">
        <f>NiftyData[[#This Row],[DayChange]]/E820</f>
        <v>-7.0651547569536661E-3</v>
      </c>
      <c r="R819" s="7">
        <f>_xlfn.CEILING.MATH(ABS(NiftyData[[#This Row],[DayChange %]]), 0.01)</f>
        <v>0.01</v>
      </c>
    </row>
    <row r="820" spans="1:18" x14ac:dyDescent="0.2">
      <c r="A820" s="2">
        <v>42955</v>
      </c>
      <c r="B820" s="1">
        <v>10068.35</v>
      </c>
      <c r="C820" s="1">
        <v>10083.799999999999</v>
      </c>
      <c r="D820" s="1">
        <v>9947</v>
      </c>
      <c r="E820" s="1">
        <v>9978.5499999999993</v>
      </c>
      <c r="F820" s="1">
        <v>209645343</v>
      </c>
      <c r="G820" s="1">
        <v>10780.41</v>
      </c>
      <c r="H820" s="1" t="str">
        <f>TEXT(NiftyData[[#This Row],[Date]], "yyyy")</f>
        <v>2017</v>
      </c>
      <c r="I820" s="1" t="str">
        <f>TEXT(NiftyData[[#This Row],[Date]], "mmm")</f>
        <v>Aug</v>
      </c>
      <c r="J820" s="1" t="str">
        <f>TEXT(NiftyData[[#This Row],[Date]], "ddd")</f>
        <v>Tue</v>
      </c>
      <c r="K820" s="1" t="str">
        <f>TEXT(NiftyData[[#This Row],[Date]], "mmm-yyyy")</f>
        <v>Aug-2017</v>
      </c>
      <c r="L820" s="1" t="str">
        <f>IF(NiftyData[[#This Row],[Day]]="Thu", "Expiry", "")</f>
        <v/>
      </c>
      <c r="M820" s="1">
        <f>NiftyData[[#This Row],[Close]]-NiftyData[[#This Row],[Open]]</f>
        <v>-89.800000000001091</v>
      </c>
      <c r="N820" s="4">
        <f>NiftyData[[#This Row],[Intraday Change]]/NiftyData[[#This Row],[Open]]</f>
        <v>-8.9190383727225497E-3</v>
      </c>
      <c r="O820" s="4">
        <f>_xlfn.CEILING.MATH(ABS(NiftyData[[#This Row],[Intraday Change %]]), 0.01)</f>
        <v>0.01</v>
      </c>
      <c r="P820" s="6">
        <f>NiftyData[[#This Row],[Close]]-E821</f>
        <v>-78.850000000000364</v>
      </c>
      <c r="Q820" s="4">
        <f>NiftyData[[#This Row],[DayChange]]/E821</f>
        <v>-7.8399984091316217E-3</v>
      </c>
      <c r="R820" s="7">
        <f>_xlfn.CEILING.MATH(ABS(NiftyData[[#This Row],[DayChange %]]), 0.01)</f>
        <v>0.01</v>
      </c>
    </row>
    <row r="821" spans="1:18" x14ac:dyDescent="0.2">
      <c r="A821" s="2">
        <v>42954</v>
      </c>
      <c r="B821" s="1">
        <v>10074.799999999999</v>
      </c>
      <c r="C821" s="1">
        <v>10088.1</v>
      </c>
      <c r="D821" s="1">
        <v>10046.35</v>
      </c>
      <c r="E821" s="1">
        <v>10057.4</v>
      </c>
      <c r="F821" s="1">
        <v>141566282</v>
      </c>
      <c r="G821" s="1">
        <v>7827.95</v>
      </c>
      <c r="H821" s="1" t="str">
        <f>TEXT(NiftyData[[#This Row],[Date]], "yyyy")</f>
        <v>2017</v>
      </c>
      <c r="I821" s="1" t="str">
        <f>TEXT(NiftyData[[#This Row],[Date]], "mmm")</f>
        <v>Aug</v>
      </c>
      <c r="J821" s="1" t="str">
        <f>TEXT(NiftyData[[#This Row],[Date]], "ddd")</f>
        <v>Mon</v>
      </c>
      <c r="K821" s="1" t="str">
        <f>TEXT(NiftyData[[#This Row],[Date]], "mmm-yyyy")</f>
        <v>Aug-2017</v>
      </c>
      <c r="L821" s="1" t="str">
        <f>IF(NiftyData[[#This Row],[Day]]="Thu", "Expiry", "")</f>
        <v/>
      </c>
      <c r="M821" s="1">
        <f>NiftyData[[#This Row],[Close]]-NiftyData[[#This Row],[Open]]</f>
        <v>-17.399999999999636</v>
      </c>
      <c r="N821" s="4">
        <f>NiftyData[[#This Row],[Intraday Change]]/NiftyData[[#This Row],[Open]]</f>
        <v>-1.7270814308968552E-3</v>
      </c>
      <c r="O821" s="4">
        <f>_xlfn.CEILING.MATH(ABS(NiftyData[[#This Row],[Intraday Change %]]), 0.01)</f>
        <v>0.01</v>
      </c>
      <c r="P821" s="6">
        <f>NiftyData[[#This Row],[Close]]-E822</f>
        <v>-9</v>
      </c>
      <c r="Q821" s="4">
        <f>NiftyData[[#This Row],[DayChange]]/E822</f>
        <v>-8.9406341889851392E-4</v>
      </c>
      <c r="R821" s="7">
        <f>_xlfn.CEILING.MATH(ABS(NiftyData[[#This Row],[DayChange %]]), 0.01)</f>
        <v>0.01</v>
      </c>
    </row>
    <row r="822" spans="1:18" x14ac:dyDescent="0.2">
      <c r="A822" s="2">
        <v>42951</v>
      </c>
      <c r="B822" s="1">
        <v>10008.6</v>
      </c>
      <c r="C822" s="1">
        <v>10075.25</v>
      </c>
      <c r="D822" s="1">
        <v>9988.35</v>
      </c>
      <c r="E822" s="1">
        <v>10066.4</v>
      </c>
      <c r="F822" s="1">
        <v>184082134</v>
      </c>
      <c r="G822" s="1">
        <v>10397.879999999999</v>
      </c>
      <c r="H822" s="1" t="str">
        <f>TEXT(NiftyData[[#This Row],[Date]], "yyyy")</f>
        <v>2017</v>
      </c>
      <c r="I822" s="1" t="str">
        <f>TEXT(NiftyData[[#This Row],[Date]], "mmm")</f>
        <v>Aug</v>
      </c>
      <c r="J822" s="1" t="str">
        <f>TEXT(NiftyData[[#This Row],[Date]], "ddd")</f>
        <v>Fri</v>
      </c>
      <c r="K822" s="1" t="str">
        <f>TEXT(NiftyData[[#This Row],[Date]], "mmm-yyyy")</f>
        <v>Aug-2017</v>
      </c>
      <c r="L822" s="1" t="str">
        <f>IF(NiftyData[[#This Row],[Day]]="Thu", "Expiry", "")</f>
        <v/>
      </c>
      <c r="M822" s="1">
        <f>NiftyData[[#This Row],[Close]]-NiftyData[[#This Row],[Open]]</f>
        <v>57.799999999999272</v>
      </c>
      <c r="N822" s="4">
        <f>NiftyData[[#This Row],[Intraday Change]]/NiftyData[[#This Row],[Open]]</f>
        <v>5.7750334712146825E-3</v>
      </c>
      <c r="O822" s="4">
        <f>_xlfn.CEILING.MATH(ABS(NiftyData[[#This Row],[Intraday Change %]]), 0.01)</f>
        <v>0.01</v>
      </c>
      <c r="P822" s="6">
        <f>NiftyData[[#This Row],[Close]]-E823</f>
        <v>52.75</v>
      </c>
      <c r="Q822" s="4">
        <f>NiftyData[[#This Row],[DayChange]]/E823</f>
        <v>5.2678094401142446E-3</v>
      </c>
      <c r="R822" s="7">
        <f>_xlfn.CEILING.MATH(ABS(NiftyData[[#This Row],[DayChange %]]), 0.01)</f>
        <v>0.01</v>
      </c>
    </row>
    <row r="823" spans="1:18" x14ac:dyDescent="0.2">
      <c r="A823" s="2">
        <v>42950</v>
      </c>
      <c r="B823" s="1">
        <v>10081.15</v>
      </c>
      <c r="C823" s="1">
        <v>10081.15</v>
      </c>
      <c r="D823" s="1">
        <v>9998.25</v>
      </c>
      <c r="E823" s="1">
        <v>10013.65</v>
      </c>
      <c r="F823" s="1">
        <v>198665837</v>
      </c>
      <c r="G823" s="1">
        <v>10714.1</v>
      </c>
      <c r="H823" s="1" t="str">
        <f>TEXT(NiftyData[[#This Row],[Date]], "yyyy")</f>
        <v>2017</v>
      </c>
      <c r="I823" s="1" t="str">
        <f>TEXT(NiftyData[[#This Row],[Date]], "mmm")</f>
        <v>Aug</v>
      </c>
      <c r="J823" s="1" t="str">
        <f>TEXT(NiftyData[[#This Row],[Date]], "ddd")</f>
        <v>Thu</v>
      </c>
      <c r="K823" s="1" t="str">
        <f>TEXT(NiftyData[[#This Row],[Date]], "mmm-yyyy")</f>
        <v>Aug-2017</v>
      </c>
      <c r="L823" s="1" t="str">
        <f>IF(NiftyData[[#This Row],[Day]]="Thu", "Expiry", "")</f>
        <v>Expiry</v>
      </c>
      <c r="M823" s="1">
        <f>NiftyData[[#This Row],[Close]]-NiftyData[[#This Row],[Open]]</f>
        <v>-67.5</v>
      </c>
      <c r="N823" s="4">
        <f>NiftyData[[#This Row],[Intraday Change]]/NiftyData[[#This Row],[Open]]</f>
        <v>-6.69566468111277E-3</v>
      </c>
      <c r="O823" s="4">
        <f>_xlfn.CEILING.MATH(ABS(NiftyData[[#This Row],[Intraday Change %]]), 0.01)</f>
        <v>0.01</v>
      </c>
      <c r="P823" s="6">
        <f>NiftyData[[#This Row],[Close]]-E824</f>
        <v>-67.850000000000364</v>
      </c>
      <c r="Q823" s="4">
        <f>NiftyData[[#This Row],[DayChange]]/E824</f>
        <v>-6.7301492833408087E-3</v>
      </c>
      <c r="R823" s="7">
        <f>_xlfn.CEILING.MATH(ABS(NiftyData[[#This Row],[DayChange %]]), 0.01)</f>
        <v>0.01</v>
      </c>
    </row>
    <row r="824" spans="1:18" x14ac:dyDescent="0.2">
      <c r="A824" s="2">
        <v>42949</v>
      </c>
      <c r="B824" s="1">
        <v>10136.299999999999</v>
      </c>
      <c r="C824" s="1">
        <v>10137.85</v>
      </c>
      <c r="D824" s="1">
        <v>10054.200000000001</v>
      </c>
      <c r="E824" s="1">
        <v>10081.5</v>
      </c>
      <c r="F824" s="1">
        <v>166463276</v>
      </c>
      <c r="G824" s="1">
        <v>9165.92</v>
      </c>
      <c r="H824" s="1" t="str">
        <f>TEXT(NiftyData[[#This Row],[Date]], "yyyy")</f>
        <v>2017</v>
      </c>
      <c r="I824" s="1" t="str">
        <f>TEXT(NiftyData[[#This Row],[Date]], "mmm")</f>
        <v>Aug</v>
      </c>
      <c r="J824" s="1" t="str">
        <f>TEXT(NiftyData[[#This Row],[Date]], "ddd")</f>
        <v>Wed</v>
      </c>
      <c r="K824" s="1" t="str">
        <f>TEXT(NiftyData[[#This Row],[Date]], "mmm-yyyy")</f>
        <v>Aug-2017</v>
      </c>
      <c r="L824" s="1" t="str">
        <f>IF(NiftyData[[#This Row],[Day]]="Thu", "Expiry", "")</f>
        <v/>
      </c>
      <c r="M824" s="1">
        <f>NiftyData[[#This Row],[Close]]-NiftyData[[#This Row],[Open]]</f>
        <v>-54.799999999999272</v>
      </c>
      <c r="N824" s="4">
        <f>NiftyData[[#This Row],[Intraday Change]]/NiftyData[[#This Row],[Open]]</f>
        <v>-5.4063119678777541E-3</v>
      </c>
      <c r="O824" s="4">
        <f>_xlfn.CEILING.MATH(ABS(NiftyData[[#This Row],[Intraday Change %]]), 0.01)</f>
        <v>0.01</v>
      </c>
      <c r="P824" s="6">
        <f>NiftyData[[#This Row],[Close]]-E825</f>
        <v>-33.149999999999636</v>
      </c>
      <c r="Q824" s="4">
        <f>NiftyData[[#This Row],[DayChange]]/E825</f>
        <v>-3.277424330055873E-3</v>
      </c>
      <c r="R824" s="7">
        <f>_xlfn.CEILING.MATH(ABS(NiftyData[[#This Row],[DayChange %]]), 0.01)</f>
        <v>0.01</v>
      </c>
    </row>
    <row r="825" spans="1:18" x14ac:dyDescent="0.2">
      <c r="A825" s="2">
        <v>42948</v>
      </c>
      <c r="B825" s="1">
        <v>10101.049999999999</v>
      </c>
      <c r="C825" s="1">
        <v>10128.6</v>
      </c>
      <c r="D825" s="1">
        <v>10065.75</v>
      </c>
      <c r="E825" s="1">
        <v>10114.65</v>
      </c>
      <c r="F825" s="1">
        <v>190000516</v>
      </c>
      <c r="G825" s="1">
        <v>11515.29</v>
      </c>
      <c r="H825" s="1" t="str">
        <f>TEXT(NiftyData[[#This Row],[Date]], "yyyy")</f>
        <v>2017</v>
      </c>
      <c r="I825" s="1" t="str">
        <f>TEXT(NiftyData[[#This Row],[Date]], "mmm")</f>
        <v>Aug</v>
      </c>
      <c r="J825" s="1" t="str">
        <f>TEXT(NiftyData[[#This Row],[Date]], "ddd")</f>
        <v>Tue</v>
      </c>
      <c r="K825" s="1" t="str">
        <f>TEXT(NiftyData[[#This Row],[Date]], "mmm-yyyy")</f>
        <v>Aug-2017</v>
      </c>
      <c r="L825" s="1" t="str">
        <f>IF(NiftyData[[#This Row],[Day]]="Thu", "Expiry", "")</f>
        <v/>
      </c>
      <c r="M825" s="1">
        <f>NiftyData[[#This Row],[Close]]-NiftyData[[#This Row],[Open]]</f>
        <v>13.600000000000364</v>
      </c>
      <c r="N825" s="4">
        <f>NiftyData[[#This Row],[Intraday Change]]/NiftyData[[#This Row],[Open]]</f>
        <v>1.3463946817410433E-3</v>
      </c>
      <c r="O825" s="4">
        <f>_xlfn.CEILING.MATH(ABS(NiftyData[[#This Row],[Intraday Change %]]), 0.01)</f>
        <v>0.01</v>
      </c>
      <c r="P825" s="6">
        <f>NiftyData[[#This Row],[Close]]-E826</f>
        <v>37.549999999999272</v>
      </c>
      <c r="Q825" s="4">
        <f>NiftyData[[#This Row],[DayChange]]/E826</f>
        <v>3.7262704547934697E-3</v>
      </c>
      <c r="R825" s="7">
        <f>_xlfn.CEILING.MATH(ABS(NiftyData[[#This Row],[DayChange %]]), 0.01)</f>
        <v>0.01</v>
      </c>
    </row>
    <row r="826" spans="1:18" x14ac:dyDescent="0.2">
      <c r="A826" s="2">
        <v>42947</v>
      </c>
      <c r="B826" s="1">
        <v>10034.700000000001</v>
      </c>
      <c r="C826" s="1">
        <v>10085.9</v>
      </c>
      <c r="D826" s="1">
        <v>10016.950000000001</v>
      </c>
      <c r="E826" s="1">
        <v>10077.1</v>
      </c>
      <c r="F826" s="1">
        <v>245096535</v>
      </c>
      <c r="G826" s="1">
        <v>13131.89</v>
      </c>
      <c r="H826" s="1" t="str">
        <f>TEXT(NiftyData[[#This Row],[Date]], "yyyy")</f>
        <v>2017</v>
      </c>
      <c r="I826" s="1" t="str">
        <f>TEXT(NiftyData[[#This Row],[Date]], "mmm")</f>
        <v>Jul</v>
      </c>
      <c r="J826" s="1" t="str">
        <f>TEXT(NiftyData[[#This Row],[Date]], "ddd")</f>
        <v>Mon</v>
      </c>
      <c r="K826" s="1" t="str">
        <f>TEXT(NiftyData[[#This Row],[Date]], "mmm-yyyy")</f>
        <v>Jul-2017</v>
      </c>
      <c r="L826" s="1" t="str">
        <f>IF(NiftyData[[#This Row],[Day]]="Thu", "Expiry", "")</f>
        <v/>
      </c>
      <c r="M826" s="1">
        <f>NiftyData[[#This Row],[Close]]-NiftyData[[#This Row],[Open]]</f>
        <v>42.399999999999636</v>
      </c>
      <c r="N826" s="4">
        <f>NiftyData[[#This Row],[Intraday Change]]/NiftyData[[#This Row],[Open]]</f>
        <v>4.225338076873213E-3</v>
      </c>
      <c r="O826" s="4">
        <f>_xlfn.CEILING.MATH(ABS(NiftyData[[#This Row],[Intraday Change %]]), 0.01)</f>
        <v>0.01</v>
      </c>
      <c r="P826" s="6">
        <f>NiftyData[[#This Row],[Close]]-E827</f>
        <v>62.600000000000364</v>
      </c>
      <c r="Q826" s="4">
        <f>NiftyData[[#This Row],[DayChange]]/E827</f>
        <v>6.2509361425932761E-3</v>
      </c>
      <c r="R826" s="7">
        <f>_xlfn.CEILING.MATH(ABS(NiftyData[[#This Row],[DayChange %]]), 0.01)</f>
        <v>0.01</v>
      </c>
    </row>
    <row r="827" spans="1:18" x14ac:dyDescent="0.2">
      <c r="A827" s="2">
        <v>42944</v>
      </c>
      <c r="B827" s="1">
        <v>9996.5499999999993</v>
      </c>
      <c r="C827" s="1">
        <v>10026.049999999999</v>
      </c>
      <c r="D827" s="1">
        <v>9944.5</v>
      </c>
      <c r="E827" s="1">
        <v>10014.5</v>
      </c>
      <c r="F827" s="1">
        <v>197491415</v>
      </c>
      <c r="G827" s="1">
        <v>11996.8</v>
      </c>
      <c r="H827" s="1" t="str">
        <f>TEXT(NiftyData[[#This Row],[Date]], "yyyy")</f>
        <v>2017</v>
      </c>
      <c r="I827" s="1" t="str">
        <f>TEXT(NiftyData[[#This Row],[Date]], "mmm")</f>
        <v>Jul</v>
      </c>
      <c r="J827" s="1" t="str">
        <f>TEXT(NiftyData[[#This Row],[Date]], "ddd")</f>
        <v>Fri</v>
      </c>
      <c r="K827" s="1" t="str">
        <f>TEXT(NiftyData[[#This Row],[Date]], "mmm-yyyy")</f>
        <v>Jul-2017</v>
      </c>
      <c r="L827" s="1" t="str">
        <f>IF(NiftyData[[#This Row],[Day]]="Thu", "Expiry", "")</f>
        <v/>
      </c>
      <c r="M827" s="1">
        <f>NiftyData[[#This Row],[Close]]-NiftyData[[#This Row],[Open]]</f>
        <v>17.950000000000728</v>
      </c>
      <c r="N827" s="4">
        <f>NiftyData[[#This Row],[Intraday Change]]/NiftyData[[#This Row],[Open]]</f>
        <v>1.7956194887236827E-3</v>
      </c>
      <c r="O827" s="4">
        <f>_xlfn.CEILING.MATH(ABS(NiftyData[[#This Row],[Intraday Change %]]), 0.01)</f>
        <v>0.01</v>
      </c>
      <c r="P827" s="6">
        <f>NiftyData[[#This Row],[Close]]-E828</f>
        <v>-6.0499999999992724</v>
      </c>
      <c r="Q827" s="4">
        <f>NiftyData[[#This Row],[DayChange]]/E828</f>
        <v>-6.0375927469043841E-4</v>
      </c>
      <c r="R827" s="7">
        <f>_xlfn.CEILING.MATH(ABS(NiftyData[[#This Row],[DayChange %]]), 0.01)</f>
        <v>0.01</v>
      </c>
    </row>
    <row r="828" spans="1:18" x14ac:dyDescent="0.2">
      <c r="A828" s="2">
        <v>42943</v>
      </c>
      <c r="B828" s="1">
        <v>10063.25</v>
      </c>
      <c r="C828" s="1">
        <v>10114.85</v>
      </c>
      <c r="D828" s="1">
        <v>10005.5</v>
      </c>
      <c r="E828" s="1">
        <v>10020.549999999999</v>
      </c>
      <c r="F828" s="1">
        <v>296782048</v>
      </c>
      <c r="G828" s="1">
        <v>18601.990000000002</v>
      </c>
      <c r="H828" s="1" t="str">
        <f>TEXT(NiftyData[[#This Row],[Date]], "yyyy")</f>
        <v>2017</v>
      </c>
      <c r="I828" s="1" t="str">
        <f>TEXT(NiftyData[[#This Row],[Date]], "mmm")</f>
        <v>Jul</v>
      </c>
      <c r="J828" s="1" t="str">
        <f>TEXT(NiftyData[[#This Row],[Date]], "ddd")</f>
        <v>Thu</v>
      </c>
      <c r="K828" s="1" t="str">
        <f>TEXT(NiftyData[[#This Row],[Date]], "mmm-yyyy")</f>
        <v>Jul-2017</v>
      </c>
      <c r="L828" s="1" t="str">
        <f>IF(NiftyData[[#This Row],[Day]]="Thu", "Expiry", "")</f>
        <v>Expiry</v>
      </c>
      <c r="M828" s="1">
        <f>NiftyData[[#This Row],[Close]]-NiftyData[[#This Row],[Open]]</f>
        <v>-42.700000000000728</v>
      </c>
      <c r="N828" s="4">
        <f>NiftyData[[#This Row],[Intraday Change]]/NiftyData[[#This Row],[Open]]</f>
        <v>-4.2431620003478727E-3</v>
      </c>
      <c r="O828" s="4">
        <f>_xlfn.CEILING.MATH(ABS(NiftyData[[#This Row],[Intraday Change %]]), 0.01)</f>
        <v>0.01</v>
      </c>
      <c r="P828" s="6">
        <f>NiftyData[[#This Row],[Close]]-E829</f>
        <v>-0.1000000000003638</v>
      </c>
      <c r="Q828" s="4">
        <f>NiftyData[[#This Row],[DayChange]]/E829</f>
        <v>-9.9793925544115204E-6</v>
      </c>
      <c r="R828" s="7">
        <f>_xlfn.CEILING.MATH(ABS(NiftyData[[#This Row],[DayChange %]]), 0.01)</f>
        <v>0.01</v>
      </c>
    </row>
    <row r="829" spans="1:18" x14ac:dyDescent="0.2">
      <c r="A829" s="2">
        <v>42942</v>
      </c>
      <c r="B829" s="1">
        <v>9983.65</v>
      </c>
      <c r="C829" s="1">
        <v>10025.950000000001</v>
      </c>
      <c r="D829" s="1">
        <v>9965.9500000000007</v>
      </c>
      <c r="E829" s="1">
        <v>10020.65</v>
      </c>
      <c r="F829" s="1">
        <v>203697844</v>
      </c>
      <c r="G829" s="1">
        <v>11403.3</v>
      </c>
      <c r="H829" s="1" t="str">
        <f>TEXT(NiftyData[[#This Row],[Date]], "yyyy")</f>
        <v>2017</v>
      </c>
      <c r="I829" s="1" t="str">
        <f>TEXT(NiftyData[[#This Row],[Date]], "mmm")</f>
        <v>Jul</v>
      </c>
      <c r="J829" s="1" t="str">
        <f>TEXT(NiftyData[[#This Row],[Date]], "ddd")</f>
        <v>Wed</v>
      </c>
      <c r="K829" s="1" t="str">
        <f>TEXT(NiftyData[[#This Row],[Date]], "mmm-yyyy")</f>
        <v>Jul-2017</v>
      </c>
      <c r="L829" s="1" t="str">
        <f>IF(NiftyData[[#This Row],[Day]]="Thu", "Expiry", "")</f>
        <v/>
      </c>
      <c r="M829" s="1">
        <f>NiftyData[[#This Row],[Close]]-NiftyData[[#This Row],[Open]]</f>
        <v>37</v>
      </c>
      <c r="N829" s="4">
        <f>NiftyData[[#This Row],[Intraday Change]]/NiftyData[[#This Row],[Open]]</f>
        <v>3.7060594071306589E-3</v>
      </c>
      <c r="O829" s="4">
        <f>_xlfn.CEILING.MATH(ABS(NiftyData[[#This Row],[Intraday Change %]]), 0.01)</f>
        <v>0.01</v>
      </c>
      <c r="P829" s="6">
        <f>NiftyData[[#This Row],[Close]]-E830</f>
        <v>56.100000000000364</v>
      </c>
      <c r="Q829" s="4">
        <f>NiftyData[[#This Row],[DayChange]]/E830</f>
        <v>5.6299582018255086E-3</v>
      </c>
      <c r="R829" s="7">
        <f>_xlfn.CEILING.MATH(ABS(NiftyData[[#This Row],[DayChange %]]), 0.01)</f>
        <v>0.01</v>
      </c>
    </row>
    <row r="830" spans="1:18" x14ac:dyDescent="0.2">
      <c r="A830" s="2">
        <v>42941</v>
      </c>
      <c r="B830" s="1">
        <v>10010.549999999999</v>
      </c>
      <c r="C830" s="1">
        <v>10011.299999999999</v>
      </c>
      <c r="D830" s="1">
        <v>9949.1</v>
      </c>
      <c r="E830" s="1">
        <v>9964.5499999999993</v>
      </c>
      <c r="F830" s="1">
        <v>191206247</v>
      </c>
      <c r="G830" s="1">
        <v>10491.32</v>
      </c>
      <c r="H830" s="1" t="str">
        <f>TEXT(NiftyData[[#This Row],[Date]], "yyyy")</f>
        <v>2017</v>
      </c>
      <c r="I830" s="1" t="str">
        <f>TEXT(NiftyData[[#This Row],[Date]], "mmm")</f>
        <v>Jul</v>
      </c>
      <c r="J830" s="1" t="str">
        <f>TEXT(NiftyData[[#This Row],[Date]], "ddd")</f>
        <v>Tue</v>
      </c>
      <c r="K830" s="1" t="str">
        <f>TEXT(NiftyData[[#This Row],[Date]], "mmm-yyyy")</f>
        <v>Jul-2017</v>
      </c>
      <c r="L830" s="1" t="str">
        <f>IF(NiftyData[[#This Row],[Day]]="Thu", "Expiry", "")</f>
        <v/>
      </c>
      <c r="M830" s="1">
        <f>NiftyData[[#This Row],[Close]]-NiftyData[[#This Row],[Open]]</f>
        <v>-46</v>
      </c>
      <c r="N830" s="4">
        <f>NiftyData[[#This Row],[Intraday Change]]/NiftyData[[#This Row],[Open]]</f>
        <v>-4.5951521145191822E-3</v>
      </c>
      <c r="O830" s="4">
        <f>_xlfn.CEILING.MATH(ABS(NiftyData[[#This Row],[Intraday Change %]]), 0.01)</f>
        <v>0.01</v>
      </c>
      <c r="P830" s="6">
        <f>NiftyData[[#This Row],[Close]]-E831</f>
        <v>-1.8500000000003638</v>
      </c>
      <c r="Q830" s="4">
        <f>NiftyData[[#This Row],[DayChange]]/E831</f>
        <v>-1.8562369561731055E-4</v>
      </c>
      <c r="R830" s="7">
        <f>_xlfn.CEILING.MATH(ABS(NiftyData[[#This Row],[DayChange %]]), 0.01)</f>
        <v>0.01</v>
      </c>
    </row>
    <row r="831" spans="1:18" x14ac:dyDescent="0.2">
      <c r="A831" s="2">
        <v>42940</v>
      </c>
      <c r="B831" s="1">
        <v>9936.7999999999993</v>
      </c>
      <c r="C831" s="1">
        <v>9982.0499999999993</v>
      </c>
      <c r="D831" s="1">
        <v>9919.6</v>
      </c>
      <c r="E831" s="1">
        <v>9966.4</v>
      </c>
      <c r="F831" s="1">
        <v>179905535</v>
      </c>
      <c r="G831" s="1">
        <v>10837.2</v>
      </c>
      <c r="H831" s="1" t="str">
        <f>TEXT(NiftyData[[#This Row],[Date]], "yyyy")</f>
        <v>2017</v>
      </c>
      <c r="I831" s="1" t="str">
        <f>TEXT(NiftyData[[#This Row],[Date]], "mmm")</f>
        <v>Jul</v>
      </c>
      <c r="J831" s="1" t="str">
        <f>TEXT(NiftyData[[#This Row],[Date]], "ddd")</f>
        <v>Mon</v>
      </c>
      <c r="K831" s="1" t="str">
        <f>TEXT(NiftyData[[#This Row],[Date]], "mmm-yyyy")</f>
        <v>Jul-2017</v>
      </c>
      <c r="L831" s="1" t="str">
        <f>IF(NiftyData[[#This Row],[Day]]="Thu", "Expiry", "")</f>
        <v/>
      </c>
      <c r="M831" s="1">
        <f>NiftyData[[#This Row],[Close]]-NiftyData[[#This Row],[Open]]</f>
        <v>29.600000000000364</v>
      </c>
      <c r="N831" s="4">
        <f>NiftyData[[#This Row],[Intraday Change]]/NiftyData[[#This Row],[Open]]</f>
        <v>2.9788261814669074E-3</v>
      </c>
      <c r="O831" s="4">
        <f>_xlfn.CEILING.MATH(ABS(NiftyData[[#This Row],[Intraday Change %]]), 0.01)</f>
        <v>0.01</v>
      </c>
      <c r="P831" s="6">
        <f>NiftyData[[#This Row],[Close]]-E832</f>
        <v>51.149999999999636</v>
      </c>
      <c r="Q831" s="4">
        <f>NiftyData[[#This Row],[DayChange]]/E832</f>
        <v>5.158720153299174E-3</v>
      </c>
      <c r="R831" s="7">
        <f>_xlfn.CEILING.MATH(ABS(NiftyData[[#This Row],[DayChange %]]), 0.01)</f>
        <v>0.01</v>
      </c>
    </row>
    <row r="832" spans="1:18" x14ac:dyDescent="0.2">
      <c r="A832" s="2">
        <v>42937</v>
      </c>
      <c r="B832" s="1">
        <v>9899.6</v>
      </c>
      <c r="C832" s="1">
        <v>9924.7000000000007</v>
      </c>
      <c r="D832" s="1">
        <v>9838</v>
      </c>
      <c r="E832" s="1">
        <v>9915.25</v>
      </c>
      <c r="F832" s="1">
        <v>193286125</v>
      </c>
      <c r="G832" s="1">
        <v>11860.28</v>
      </c>
      <c r="H832" s="1" t="str">
        <f>TEXT(NiftyData[[#This Row],[Date]], "yyyy")</f>
        <v>2017</v>
      </c>
      <c r="I832" s="1" t="str">
        <f>TEXT(NiftyData[[#This Row],[Date]], "mmm")</f>
        <v>Jul</v>
      </c>
      <c r="J832" s="1" t="str">
        <f>TEXT(NiftyData[[#This Row],[Date]], "ddd")</f>
        <v>Fri</v>
      </c>
      <c r="K832" s="1" t="str">
        <f>TEXT(NiftyData[[#This Row],[Date]], "mmm-yyyy")</f>
        <v>Jul-2017</v>
      </c>
      <c r="L832" s="1" t="str">
        <f>IF(NiftyData[[#This Row],[Day]]="Thu", "Expiry", "")</f>
        <v/>
      </c>
      <c r="M832" s="1">
        <f>NiftyData[[#This Row],[Close]]-NiftyData[[#This Row],[Open]]</f>
        <v>15.649999999999636</v>
      </c>
      <c r="N832" s="4">
        <f>NiftyData[[#This Row],[Intraday Change]]/NiftyData[[#This Row],[Open]]</f>
        <v>1.580871954422364E-3</v>
      </c>
      <c r="O832" s="4">
        <f>_xlfn.CEILING.MATH(ABS(NiftyData[[#This Row],[Intraday Change %]]), 0.01)</f>
        <v>0.01</v>
      </c>
      <c r="P832" s="6">
        <f>NiftyData[[#This Row],[Close]]-E833</f>
        <v>41.950000000000728</v>
      </c>
      <c r="Q832" s="4">
        <f>NiftyData[[#This Row],[DayChange]]/E833</f>
        <v>4.2488327104413656E-3</v>
      </c>
      <c r="R832" s="7">
        <f>_xlfn.CEILING.MATH(ABS(NiftyData[[#This Row],[DayChange %]]), 0.01)</f>
        <v>0.01</v>
      </c>
    </row>
    <row r="833" spans="1:18" x14ac:dyDescent="0.2">
      <c r="A833" s="2">
        <v>42936</v>
      </c>
      <c r="B833" s="1">
        <v>9920.2000000000007</v>
      </c>
      <c r="C833" s="1">
        <v>9922.5499999999993</v>
      </c>
      <c r="D833" s="1">
        <v>9863.4500000000007</v>
      </c>
      <c r="E833" s="1">
        <v>9873.2999999999993</v>
      </c>
      <c r="F833" s="1">
        <v>166083004</v>
      </c>
      <c r="G833" s="1">
        <v>8942.56</v>
      </c>
      <c r="H833" s="1" t="str">
        <f>TEXT(NiftyData[[#This Row],[Date]], "yyyy")</f>
        <v>2017</v>
      </c>
      <c r="I833" s="1" t="str">
        <f>TEXT(NiftyData[[#This Row],[Date]], "mmm")</f>
        <v>Jul</v>
      </c>
      <c r="J833" s="1" t="str">
        <f>TEXT(NiftyData[[#This Row],[Date]], "ddd")</f>
        <v>Thu</v>
      </c>
      <c r="K833" s="1" t="str">
        <f>TEXT(NiftyData[[#This Row],[Date]], "mmm-yyyy")</f>
        <v>Jul-2017</v>
      </c>
      <c r="L833" s="1" t="str">
        <f>IF(NiftyData[[#This Row],[Day]]="Thu", "Expiry", "")</f>
        <v>Expiry</v>
      </c>
      <c r="M833" s="1">
        <f>NiftyData[[#This Row],[Close]]-NiftyData[[#This Row],[Open]]</f>
        <v>-46.900000000001455</v>
      </c>
      <c r="N833" s="4">
        <f>NiftyData[[#This Row],[Intraday Change]]/NiftyData[[#This Row],[Open]]</f>
        <v>-4.7277272635633813E-3</v>
      </c>
      <c r="O833" s="4">
        <f>_xlfn.CEILING.MATH(ABS(NiftyData[[#This Row],[Intraday Change %]]), 0.01)</f>
        <v>0.01</v>
      </c>
      <c r="P833" s="6">
        <f>NiftyData[[#This Row],[Close]]-E834</f>
        <v>-26.300000000001091</v>
      </c>
      <c r="Q833" s="4">
        <f>NiftyData[[#This Row],[DayChange]]/E834</f>
        <v>-2.6566729968888732E-3</v>
      </c>
      <c r="R833" s="7">
        <f>_xlfn.CEILING.MATH(ABS(NiftyData[[#This Row],[DayChange %]]), 0.01)</f>
        <v>0.01</v>
      </c>
    </row>
    <row r="834" spans="1:18" x14ac:dyDescent="0.2">
      <c r="A834" s="2">
        <v>42935</v>
      </c>
      <c r="B834" s="1">
        <v>9855.9500000000007</v>
      </c>
      <c r="C834" s="1">
        <v>9905.0499999999993</v>
      </c>
      <c r="D834" s="1">
        <v>9851.65</v>
      </c>
      <c r="E834" s="1">
        <v>9899.6</v>
      </c>
      <c r="F834" s="1">
        <v>206376192</v>
      </c>
      <c r="G834" s="1">
        <v>10935.6</v>
      </c>
      <c r="H834" s="1" t="str">
        <f>TEXT(NiftyData[[#This Row],[Date]], "yyyy")</f>
        <v>2017</v>
      </c>
      <c r="I834" s="1" t="str">
        <f>TEXT(NiftyData[[#This Row],[Date]], "mmm")</f>
        <v>Jul</v>
      </c>
      <c r="J834" s="1" t="str">
        <f>TEXT(NiftyData[[#This Row],[Date]], "ddd")</f>
        <v>Wed</v>
      </c>
      <c r="K834" s="1" t="str">
        <f>TEXT(NiftyData[[#This Row],[Date]], "mmm-yyyy")</f>
        <v>Jul-2017</v>
      </c>
      <c r="L834" s="1" t="str">
        <f>IF(NiftyData[[#This Row],[Day]]="Thu", "Expiry", "")</f>
        <v/>
      </c>
      <c r="M834" s="1">
        <f>NiftyData[[#This Row],[Close]]-NiftyData[[#This Row],[Open]]</f>
        <v>43.649999999999636</v>
      </c>
      <c r="N834" s="4">
        <f>NiftyData[[#This Row],[Intraday Change]]/NiftyData[[#This Row],[Open]]</f>
        <v>4.428796818165639E-3</v>
      </c>
      <c r="O834" s="4">
        <f>_xlfn.CEILING.MATH(ABS(NiftyData[[#This Row],[Intraday Change %]]), 0.01)</f>
        <v>0.01</v>
      </c>
      <c r="P834" s="6">
        <f>NiftyData[[#This Row],[Close]]-E835</f>
        <v>72.450000000000728</v>
      </c>
      <c r="Q834" s="4">
        <f>NiftyData[[#This Row],[DayChange]]/E835</f>
        <v>7.3724324956880409E-3</v>
      </c>
      <c r="R834" s="7">
        <f>_xlfn.CEILING.MATH(ABS(NiftyData[[#This Row],[DayChange %]]), 0.01)</f>
        <v>0.01</v>
      </c>
    </row>
    <row r="835" spans="1:18" x14ac:dyDescent="0.2">
      <c r="A835" s="2">
        <v>42934</v>
      </c>
      <c r="B835" s="1">
        <v>9832.7000000000007</v>
      </c>
      <c r="C835" s="1">
        <v>9885.35</v>
      </c>
      <c r="D835" s="1">
        <v>9792.0499999999993</v>
      </c>
      <c r="E835" s="1">
        <v>9827.15</v>
      </c>
      <c r="F835" s="1">
        <v>303007860</v>
      </c>
      <c r="G835" s="1">
        <v>13184.22</v>
      </c>
      <c r="H835" s="1" t="str">
        <f>TEXT(NiftyData[[#This Row],[Date]], "yyyy")</f>
        <v>2017</v>
      </c>
      <c r="I835" s="1" t="str">
        <f>TEXT(NiftyData[[#This Row],[Date]], "mmm")</f>
        <v>Jul</v>
      </c>
      <c r="J835" s="1" t="str">
        <f>TEXT(NiftyData[[#This Row],[Date]], "ddd")</f>
        <v>Tue</v>
      </c>
      <c r="K835" s="1" t="str">
        <f>TEXT(NiftyData[[#This Row],[Date]], "mmm-yyyy")</f>
        <v>Jul-2017</v>
      </c>
      <c r="L835" s="1" t="str">
        <f>IF(NiftyData[[#This Row],[Day]]="Thu", "Expiry", "")</f>
        <v/>
      </c>
      <c r="M835" s="1">
        <f>NiftyData[[#This Row],[Close]]-NiftyData[[#This Row],[Open]]</f>
        <v>-5.5500000000010914</v>
      </c>
      <c r="N835" s="4">
        <f>NiftyData[[#This Row],[Intraday Change]]/NiftyData[[#This Row],[Open]]</f>
        <v>-5.644431336256665E-4</v>
      </c>
      <c r="O835" s="4">
        <f>_xlfn.CEILING.MATH(ABS(NiftyData[[#This Row],[Intraday Change %]]), 0.01)</f>
        <v>0.01</v>
      </c>
      <c r="P835" s="6">
        <f>NiftyData[[#This Row],[Close]]-E836</f>
        <v>-88.800000000001091</v>
      </c>
      <c r="Q835" s="4">
        <f>NiftyData[[#This Row],[DayChange]]/E836</f>
        <v>-8.955269036249788E-3</v>
      </c>
      <c r="R835" s="7">
        <f>_xlfn.CEILING.MATH(ABS(NiftyData[[#This Row],[DayChange %]]), 0.01)</f>
        <v>0.01</v>
      </c>
    </row>
    <row r="836" spans="1:18" x14ac:dyDescent="0.2">
      <c r="A836" s="2">
        <v>42933</v>
      </c>
      <c r="B836" s="1">
        <v>9908.15</v>
      </c>
      <c r="C836" s="1">
        <v>9928.2000000000007</v>
      </c>
      <c r="D836" s="1">
        <v>9894.7000000000007</v>
      </c>
      <c r="E836" s="1">
        <v>9915.9500000000007</v>
      </c>
      <c r="F836" s="1">
        <v>168596771</v>
      </c>
      <c r="G836" s="1">
        <v>8310.48</v>
      </c>
      <c r="H836" s="1" t="str">
        <f>TEXT(NiftyData[[#This Row],[Date]], "yyyy")</f>
        <v>2017</v>
      </c>
      <c r="I836" s="1" t="str">
        <f>TEXT(NiftyData[[#This Row],[Date]], "mmm")</f>
        <v>Jul</v>
      </c>
      <c r="J836" s="1" t="str">
        <f>TEXT(NiftyData[[#This Row],[Date]], "ddd")</f>
        <v>Mon</v>
      </c>
      <c r="K836" s="1" t="str">
        <f>TEXT(NiftyData[[#This Row],[Date]], "mmm-yyyy")</f>
        <v>Jul-2017</v>
      </c>
      <c r="L836" s="1" t="str">
        <f>IF(NiftyData[[#This Row],[Day]]="Thu", "Expiry", "")</f>
        <v/>
      </c>
      <c r="M836" s="1">
        <f>NiftyData[[#This Row],[Close]]-NiftyData[[#This Row],[Open]]</f>
        <v>7.8000000000010914</v>
      </c>
      <c r="N836" s="4">
        <f>NiftyData[[#This Row],[Intraday Change]]/NiftyData[[#This Row],[Open]]</f>
        <v>7.872307141092022E-4</v>
      </c>
      <c r="O836" s="4">
        <f>_xlfn.CEILING.MATH(ABS(NiftyData[[#This Row],[Intraday Change %]]), 0.01)</f>
        <v>0.01</v>
      </c>
      <c r="P836" s="6">
        <f>NiftyData[[#This Row],[Close]]-E837</f>
        <v>29.600000000000364</v>
      </c>
      <c r="Q836" s="4">
        <f>NiftyData[[#This Row],[DayChange]]/E837</f>
        <v>2.9940271181983606E-3</v>
      </c>
      <c r="R836" s="7">
        <f>_xlfn.CEILING.MATH(ABS(NiftyData[[#This Row],[DayChange %]]), 0.01)</f>
        <v>0.01</v>
      </c>
    </row>
    <row r="837" spans="1:18" x14ac:dyDescent="0.2">
      <c r="A837" s="2">
        <v>42930</v>
      </c>
      <c r="B837" s="1">
        <v>9913.2999999999993</v>
      </c>
      <c r="C837" s="1">
        <v>9913.2999999999993</v>
      </c>
      <c r="D837" s="1">
        <v>9845.4500000000007</v>
      </c>
      <c r="E837" s="1">
        <v>9886.35</v>
      </c>
      <c r="F837" s="1">
        <v>164456602</v>
      </c>
      <c r="G837" s="1">
        <v>9187.7099999999991</v>
      </c>
      <c r="H837" s="1" t="str">
        <f>TEXT(NiftyData[[#This Row],[Date]], "yyyy")</f>
        <v>2017</v>
      </c>
      <c r="I837" s="1" t="str">
        <f>TEXT(NiftyData[[#This Row],[Date]], "mmm")</f>
        <v>Jul</v>
      </c>
      <c r="J837" s="1" t="str">
        <f>TEXT(NiftyData[[#This Row],[Date]], "ddd")</f>
        <v>Fri</v>
      </c>
      <c r="K837" s="1" t="str">
        <f>TEXT(NiftyData[[#This Row],[Date]], "mmm-yyyy")</f>
        <v>Jul-2017</v>
      </c>
      <c r="L837" s="1" t="str">
        <f>IF(NiftyData[[#This Row],[Day]]="Thu", "Expiry", "")</f>
        <v/>
      </c>
      <c r="M837" s="1">
        <f>NiftyData[[#This Row],[Close]]-NiftyData[[#This Row],[Open]]</f>
        <v>-26.949999999998909</v>
      </c>
      <c r="N837" s="4">
        <f>NiftyData[[#This Row],[Intraday Change]]/NiftyData[[#This Row],[Open]]</f>
        <v>-2.7185700019165073E-3</v>
      </c>
      <c r="O837" s="4">
        <f>_xlfn.CEILING.MATH(ABS(NiftyData[[#This Row],[Intraday Change %]]), 0.01)</f>
        <v>0.01</v>
      </c>
      <c r="P837" s="6">
        <f>NiftyData[[#This Row],[Close]]-E838</f>
        <v>-5.3500000000003638</v>
      </c>
      <c r="Q837" s="4">
        <f>NiftyData[[#This Row],[DayChange]]/E838</f>
        <v>-5.4085748657969445E-4</v>
      </c>
      <c r="R837" s="7">
        <f>_xlfn.CEILING.MATH(ABS(NiftyData[[#This Row],[DayChange %]]), 0.01)</f>
        <v>0.01</v>
      </c>
    </row>
    <row r="838" spans="1:18" x14ac:dyDescent="0.2">
      <c r="A838" s="2">
        <v>42929</v>
      </c>
      <c r="B838" s="1">
        <v>9855.7999999999993</v>
      </c>
      <c r="C838" s="1">
        <v>9897.25</v>
      </c>
      <c r="D838" s="1">
        <v>9853.4500000000007</v>
      </c>
      <c r="E838" s="1">
        <v>9891.7000000000007</v>
      </c>
      <c r="F838" s="1">
        <v>186866752</v>
      </c>
      <c r="G838" s="1">
        <v>10244.56</v>
      </c>
      <c r="H838" s="1" t="str">
        <f>TEXT(NiftyData[[#This Row],[Date]], "yyyy")</f>
        <v>2017</v>
      </c>
      <c r="I838" s="1" t="str">
        <f>TEXT(NiftyData[[#This Row],[Date]], "mmm")</f>
        <v>Jul</v>
      </c>
      <c r="J838" s="1" t="str">
        <f>TEXT(NiftyData[[#This Row],[Date]], "ddd")</f>
        <v>Thu</v>
      </c>
      <c r="K838" s="1" t="str">
        <f>TEXT(NiftyData[[#This Row],[Date]], "mmm-yyyy")</f>
        <v>Jul-2017</v>
      </c>
      <c r="L838" s="1" t="str">
        <f>IF(NiftyData[[#This Row],[Day]]="Thu", "Expiry", "")</f>
        <v>Expiry</v>
      </c>
      <c r="M838" s="1">
        <f>NiftyData[[#This Row],[Close]]-NiftyData[[#This Row],[Open]]</f>
        <v>35.900000000001455</v>
      </c>
      <c r="N838" s="4">
        <f>NiftyData[[#This Row],[Intraday Change]]/NiftyData[[#This Row],[Open]]</f>
        <v>3.642525213579969E-3</v>
      </c>
      <c r="O838" s="4">
        <f>_xlfn.CEILING.MATH(ABS(NiftyData[[#This Row],[Intraday Change %]]), 0.01)</f>
        <v>0.01</v>
      </c>
      <c r="P838" s="6">
        <f>NiftyData[[#This Row],[Close]]-E839</f>
        <v>75.600000000000364</v>
      </c>
      <c r="Q838" s="4">
        <f>NiftyData[[#This Row],[DayChange]]/E839</f>
        <v>7.7016330314483719E-3</v>
      </c>
      <c r="R838" s="7">
        <f>_xlfn.CEILING.MATH(ABS(NiftyData[[#This Row],[DayChange %]]), 0.01)</f>
        <v>0.01</v>
      </c>
    </row>
    <row r="839" spans="1:18" x14ac:dyDescent="0.2">
      <c r="A839" s="2">
        <v>42928</v>
      </c>
      <c r="B839" s="1">
        <v>9807.2999999999993</v>
      </c>
      <c r="C839" s="1">
        <v>9824.9500000000007</v>
      </c>
      <c r="D839" s="1">
        <v>9787.7000000000007</v>
      </c>
      <c r="E839" s="1">
        <v>9816.1</v>
      </c>
      <c r="F839" s="1">
        <v>150045594</v>
      </c>
      <c r="G839" s="1">
        <v>7966.44</v>
      </c>
      <c r="H839" s="1" t="str">
        <f>TEXT(NiftyData[[#This Row],[Date]], "yyyy")</f>
        <v>2017</v>
      </c>
      <c r="I839" s="1" t="str">
        <f>TEXT(NiftyData[[#This Row],[Date]], "mmm")</f>
        <v>Jul</v>
      </c>
      <c r="J839" s="1" t="str">
        <f>TEXT(NiftyData[[#This Row],[Date]], "ddd")</f>
        <v>Wed</v>
      </c>
      <c r="K839" s="1" t="str">
        <f>TEXT(NiftyData[[#This Row],[Date]], "mmm-yyyy")</f>
        <v>Jul-2017</v>
      </c>
      <c r="L839" s="1" t="str">
        <f>IF(NiftyData[[#This Row],[Day]]="Thu", "Expiry", "")</f>
        <v/>
      </c>
      <c r="M839" s="1">
        <f>NiftyData[[#This Row],[Close]]-NiftyData[[#This Row],[Open]]</f>
        <v>8.8000000000010914</v>
      </c>
      <c r="N839" s="4">
        <f>NiftyData[[#This Row],[Intraday Change]]/NiftyData[[#This Row],[Open]]</f>
        <v>8.9729079359263933E-4</v>
      </c>
      <c r="O839" s="4">
        <f>_xlfn.CEILING.MATH(ABS(NiftyData[[#This Row],[Intraday Change %]]), 0.01)</f>
        <v>0.01</v>
      </c>
      <c r="P839" s="6">
        <f>NiftyData[[#This Row],[Close]]-E840</f>
        <v>30.050000000001091</v>
      </c>
      <c r="Q839" s="4">
        <f>NiftyData[[#This Row],[DayChange]]/E840</f>
        <v>3.070697574608866E-3</v>
      </c>
      <c r="R839" s="7">
        <f>_xlfn.CEILING.MATH(ABS(NiftyData[[#This Row],[DayChange %]]), 0.01)</f>
        <v>0.01</v>
      </c>
    </row>
    <row r="840" spans="1:18" x14ac:dyDescent="0.2">
      <c r="A840" s="2">
        <v>42927</v>
      </c>
      <c r="B840" s="1">
        <v>9797.4500000000007</v>
      </c>
      <c r="C840" s="1">
        <v>9830.0499999999993</v>
      </c>
      <c r="D840" s="1">
        <v>9778.85</v>
      </c>
      <c r="E840" s="1">
        <v>9786.0499999999993</v>
      </c>
      <c r="F840" s="1">
        <v>185322358</v>
      </c>
      <c r="G840" s="1">
        <v>9908.41</v>
      </c>
      <c r="H840" s="1" t="str">
        <f>TEXT(NiftyData[[#This Row],[Date]], "yyyy")</f>
        <v>2017</v>
      </c>
      <c r="I840" s="1" t="str">
        <f>TEXT(NiftyData[[#This Row],[Date]], "mmm")</f>
        <v>Jul</v>
      </c>
      <c r="J840" s="1" t="str">
        <f>TEXT(NiftyData[[#This Row],[Date]], "ddd")</f>
        <v>Tue</v>
      </c>
      <c r="K840" s="1" t="str">
        <f>TEXT(NiftyData[[#This Row],[Date]], "mmm-yyyy")</f>
        <v>Jul-2017</v>
      </c>
      <c r="L840" s="1" t="str">
        <f>IF(NiftyData[[#This Row],[Day]]="Thu", "Expiry", "")</f>
        <v/>
      </c>
      <c r="M840" s="1">
        <f>NiftyData[[#This Row],[Close]]-NiftyData[[#This Row],[Open]]</f>
        <v>-11.400000000001455</v>
      </c>
      <c r="N840" s="4">
        <f>NiftyData[[#This Row],[Intraday Change]]/NiftyData[[#This Row],[Open]]</f>
        <v>-1.1635680712840028E-3</v>
      </c>
      <c r="O840" s="4">
        <f>_xlfn.CEILING.MATH(ABS(NiftyData[[#This Row],[Intraday Change %]]), 0.01)</f>
        <v>0.01</v>
      </c>
      <c r="P840" s="6">
        <f>NiftyData[[#This Row],[Close]]-E841</f>
        <v>15</v>
      </c>
      <c r="Q840" s="4">
        <f>NiftyData[[#This Row],[DayChange]]/E841</f>
        <v>1.535147195030217E-3</v>
      </c>
      <c r="R840" s="7">
        <f>_xlfn.CEILING.MATH(ABS(NiftyData[[#This Row],[DayChange %]]), 0.01)</f>
        <v>0.01</v>
      </c>
    </row>
    <row r="841" spans="1:18" x14ac:dyDescent="0.2">
      <c r="A841" s="2">
        <v>42926</v>
      </c>
      <c r="B841" s="1">
        <v>9719.2999999999993</v>
      </c>
      <c r="C841" s="1">
        <v>9782.15</v>
      </c>
      <c r="D841" s="1">
        <v>9646.4500000000007</v>
      </c>
      <c r="E841" s="1">
        <v>9771.0499999999993</v>
      </c>
      <c r="F841" s="1">
        <v>40142973</v>
      </c>
      <c r="G841" s="1">
        <v>1920.78</v>
      </c>
      <c r="H841" s="1" t="str">
        <f>TEXT(NiftyData[[#This Row],[Date]], "yyyy")</f>
        <v>2017</v>
      </c>
      <c r="I841" s="1" t="str">
        <f>TEXT(NiftyData[[#This Row],[Date]], "mmm")</f>
        <v>Jul</v>
      </c>
      <c r="J841" s="1" t="str">
        <f>TEXT(NiftyData[[#This Row],[Date]], "ddd")</f>
        <v>Mon</v>
      </c>
      <c r="K841" s="1" t="str">
        <f>TEXT(NiftyData[[#This Row],[Date]], "mmm-yyyy")</f>
        <v>Jul-2017</v>
      </c>
      <c r="L841" s="1" t="str">
        <f>IF(NiftyData[[#This Row],[Day]]="Thu", "Expiry", "")</f>
        <v/>
      </c>
      <c r="M841" s="1">
        <f>NiftyData[[#This Row],[Close]]-NiftyData[[#This Row],[Open]]</f>
        <v>51.75</v>
      </c>
      <c r="N841" s="4">
        <f>NiftyData[[#This Row],[Intraday Change]]/NiftyData[[#This Row],[Open]]</f>
        <v>5.324457522661097E-3</v>
      </c>
      <c r="O841" s="4">
        <f>_xlfn.CEILING.MATH(ABS(NiftyData[[#This Row],[Intraday Change %]]), 0.01)</f>
        <v>0.01</v>
      </c>
      <c r="P841" s="6">
        <f>NiftyData[[#This Row],[Close]]-E842</f>
        <v>105.25</v>
      </c>
      <c r="Q841" s="4">
        <f>NiftyData[[#This Row],[DayChange]]/E842</f>
        <v>1.0888907281342466E-2</v>
      </c>
      <c r="R841" s="7">
        <f>_xlfn.CEILING.MATH(ABS(NiftyData[[#This Row],[DayChange %]]), 0.01)</f>
        <v>0.02</v>
      </c>
    </row>
    <row r="842" spans="1:18" x14ac:dyDescent="0.2">
      <c r="A842" s="2">
        <v>42923</v>
      </c>
      <c r="B842" s="1">
        <v>9670.35</v>
      </c>
      <c r="C842" s="1">
        <v>9684.25</v>
      </c>
      <c r="D842" s="1">
        <v>9642.65</v>
      </c>
      <c r="E842" s="1">
        <v>9665.7999999999993</v>
      </c>
      <c r="F842" s="1">
        <v>146232151</v>
      </c>
      <c r="G842" s="1">
        <v>8514.5300000000007</v>
      </c>
      <c r="H842" s="1" t="str">
        <f>TEXT(NiftyData[[#This Row],[Date]], "yyyy")</f>
        <v>2017</v>
      </c>
      <c r="I842" s="1" t="str">
        <f>TEXT(NiftyData[[#This Row],[Date]], "mmm")</f>
        <v>Jul</v>
      </c>
      <c r="J842" s="1" t="str">
        <f>TEXT(NiftyData[[#This Row],[Date]], "ddd")</f>
        <v>Fri</v>
      </c>
      <c r="K842" s="1" t="str">
        <f>TEXT(NiftyData[[#This Row],[Date]], "mmm-yyyy")</f>
        <v>Jul-2017</v>
      </c>
      <c r="L842" s="1" t="str">
        <f>IF(NiftyData[[#This Row],[Day]]="Thu", "Expiry", "")</f>
        <v/>
      </c>
      <c r="M842" s="1">
        <f>NiftyData[[#This Row],[Close]]-NiftyData[[#This Row],[Open]]</f>
        <v>-4.5500000000010914</v>
      </c>
      <c r="N842" s="4">
        <f>NiftyData[[#This Row],[Intraday Change]]/NiftyData[[#This Row],[Open]]</f>
        <v>-4.705103744953483E-4</v>
      </c>
      <c r="O842" s="4">
        <f>_xlfn.CEILING.MATH(ABS(NiftyData[[#This Row],[Intraday Change %]]), 0.01)</f>
        <v>0.01</v>
      </c>
      <c r="P842" s="6">
        <f>NiftyData[[#This Row],[Close]]-E843</f>
        <v>-8.75</v>
      </c>
      <c r="Q842" s="4">
        <f>NiftyData[[#This Row],[DayChange]]/E843</f>
        <v>-9.0443483159423441E-4</v>
      </c>
      <c r="R842" s="7">
        <f>_xlfn.CEILING.MATH(ABS(NiftyData[[#This Row],[DayChange %]]), 0.01)</f>
        <v>0.01</v>
      </c>
    </row>
    <row r="843" spans="1:18" x14ac:dyDescent="0.2">
      <c r="A843" s="2">
        <v>42922</v>
      </c>
      <c r="B843" s="1">
        <v>9653.6</v>
      </c>
      <c r="C843" s="1">
        <v>9700.7000000000007</v>
      </c>
      <c r="D843" s="1">
        <v>9639.9500000000007</v>
      </c>
      <c r="E843" s="1">
        <v>9674.5499999999993</v>
      </c>
      <c r="F843" s="1">
        <v>152001940</v>
      </c>
      <c r="G843" s="1">
        <v>7539.21</v>
      </c>
      <c r="H843" s="1" t="str">
        <f>TEXT(NiftyData[[#This Row],[Date]], "yyyy")</f>
        <v>2017</v>
      </c>
      <c r="I843" s="1" t="str">
        <f>TEXT(NiftyData[[#This Row],[Date]], "mmm")</f>
        <v>Jul</v>
      </c>
      <c r="J843" s="1" t="str">
        <f>TEXT(NiftyData[[#This Row],[Date]], "ddd")</f>
        <v>Thu</v>
      </c>
      <c r="K843" s="1" t="str">
        <f>TEXT(NiftyData[[#This Row],[Date]], "mmm-yyyy")</f>
        <v>Jul-2017</v>
      </c>
      <c r="L843" s="1" t="str">
        <f>IF(NiftyData[[#This Row],[Day]]="Thu", "Expiry", "")</f>
        <v>Expiry</v>
      </c>
      <c r="M843" s="1">
        <f>NiftyData[[#This Row],[Close]]-NiftyData[[#This Row],[Open]]</f>
        <v>20.949999999998909</v>
      </c>
      <c r="N843" s="4">
        <f>NiftyData[[#This Row],[Intraday Change]]/NiftyData[[#This Row],[Open]]</f>
        <v>2.1701748570480345E-3</v>
      </c>
      <c r="O843" s="4">
        <f>_xlfn.CEILING.MATH(ABS(NiftyData[[#This Row],[Intraday Change %]]), 0.01)</f>
        <v>0.01</v>
      </c>
      <c r="P843" s="6">
        <f>NiftyData[[#This Row],[Close]]-E844</f>
        <v>36.949999999998909</v>
      </c>
      <c r="Q843" s="4">
        <f>NiftyData[[#This Row],[DayChange]]/E844</f>
        <v>3.8339420602638528E-3</v>
      </c>
      <c r="R843" s="7">
        <f>_xlfn.CEILING.MATH(ABS(NiftyData[[#This Row],[DayChange %]]), 0.01)</f>
        <v>0.01</v>
      </c>
    </row>
    <row r="844" spans="1:18" x14ac:dyDescent="0.2">
      <c r="A844" s="2">
        <v>42921</v>
      </c>
      <c r="B844" s="1">
        <v>9619.75</v>
      </c>
      <c r="C844" s="1">
        <v>9643.65</v>
      </c>
      <c r="D844" s="1">
        <v>9607.35</v>
      </c>
      <c r="E844" s="1">
        <v>9637.6</v>
      </c>
      <c r="F844" s="1">
        <v>134849476</v>
      </c>
      <c r="G844" s="1">
        <v>7311.1</v>
      </c>
      <c r="H844" s="1" t="str">
        <f>TEXT(NiftyData[[#This Row],[Date]], "yyyy")</f>
        <v>2017</v>
      </c>
      <c r="I844" s="1" t="str">
        <f>TEXT(NiftyData[[#This Row],[Date]], "mmm")</f>
        <v>Jul</v>
      </c>
      <c r="J844" s="1" t="str">
        <f>TEXT(NiftyData[[#This Row],[Date]], "ddd")</f>
        <v>Wed</v>
      </c>
      <c r="K844" s="1" t="str">
        <f>TEXT(NiftyData[[#This Row],[Date]], "mmm-yyyy")</f>
        <v>Jul-2017</v>
      </c>
      <c r="L844" s="1" t="str">
        <f>IF(NiftyData[[#This Row],[Day]]="Thu", "Expiry", "")</f>
        <v/>
      </c>
      <c r="M844" s="1">
        <f>NiftyData[[#This Row],[Close]]-NiftyData[[#This Row],[Open]]</f>
        <v>17.850000000000364</v>
      </c>
      <c r="N844" s="4">
        <f>NiftyData[[#This Row],[Intraday Change]]/NiftyData[[#This Row],[Open]]</f>
        <v>1.8555575768601433E-3</v>
      </c>
      <c r="O844" s="4">
        <f>_xlfn.CEILING.MATH(ABS(NiftyData[[#This Row],[Intraday Change %]]), 0.01)</f>
        <v>0.01</v>
      </c>
      <c r="P844" s="6">
        <f>NiftyData[[#This Row],[Close]]-E845</f>
        <v>24.300000000001091</v>
      </c>
      <c r="Q844" s="4">
        <f>NiftyData[[#This Row],[DayChange]]/E845</f>
        <v>2.5277480157699325E-3</v>
      </c>
      <c r="R844" s="7">
        <f>_xlfn.CEILING.MATH(ABS(NiftyData[[#This Row],[DayChange %]]), 0.01)</f>
        <v>0.01</v>
      </c>
    </row>
    <row r="845" spans="1:18" x14ac:dyDescent="0.2">
      <c r="A845" s="2">
        <v>42920</v>
      </c>
      <c r="B845" s="1">
        <v>9645.9</v>
      </c>
      <c r="C845" s="1">
        <v>9650.65</v>
      </c>
      <c r="D845" s="1">
        <v>9595.5</v>
      </c>
      <c r="E845" s="1">
        <v>9613.2999999999993</v>
      </c>
      <c r="F845" s="1">
        <v>149313755</v>
      </c>
      <c r="G845" s="1">
        <v>7774.69</v>
      </c>
      <c r="H845" s="1" t="str">
        <f>TEXT(NiftyData[[#This Row],[Date]], "yyyy")</f>
        <v>2017</v>
      </c>
      <c r="I845" s="1" t="str">
        <f>TEXT(NiftyData[[#This Row],[Date]], "mmm")</f>
        <v>Jul</v>
      </c>
      <c r="J845" s="1" t="str">
        <f>TEXT(NiftyData[[#This Row],[Date]], "ddd")</f>
        <v>Tue</v>
      </c>
      <c r="K845" s="1" t="str">
        <f>TEXT(NiftyData[[#This Row],[Date]], "mmm-yyyy")</f>
        <v>Jul-2017</v>
      </c>
      <c r="L845" s="1" t="str">
        <f>IF(NiftyData[[#This Row],[Day]]="Thu", "Expiry", "")</f>
        <v/>
      </c>
      <c r="M845" s="1">
        <f>NiftyData[[#This Row],[Close]]-NiftyData[[#This Row],[Open]]</f>
        <v>-32.600000000000364</v>
      </c>
      <c r="N845" s="4">
        <f>NiftyData[[#This Row],[Intraday Change]]/NiftyData[[#This Row],[Open]]</f>
        <v>-3.379674265750253E-3</v>
      </c>
      <c r="O845" s="4">
        <f>_xlfn.CEILING.MATH(ABS(NiftyData[[#This Row],[Intraday Change %]]), 0.01)</f>
        <v>0.01</v>
      </c>
      <c r="P845" s="6">
        <f>NiftyData[[#This Row],[Close]]-E846</f>
        <v>-1.7000000000007276</v>
      </c>
      <c r="Q845" s="4">
        <f>NiftyData[[#This Row],[DayChange]]/E846</f>
        <v>-1.7680707228296698E-4</v>
      </c>
      <c r="R845" s="7">
        <f>_xlfn.CEILING.MATH(ABS(NiftyData[[#This Row],[DayChange %]]), 0.01)</f>
        <v>0.01</v>
      </c>
    </row>
    <row r="846" spans="1:18" x14ac:dyDescent="0.2">
      <c r="A846" s="2">
        <v>42919</v>
      </c>
      <c r="B846" s="1">
        <v>9587.9500000000007</v>
      </c>
      <c r="C846" s="1">
        <v>9624</v>
      </c>
      <c r="D846" s="1">
        <v>9543.5499999999993</v>
      </c>
      <c r="E846" s="1">
        <v>9615</v>
      </c>
      <c r="F846" s="1">
        <v>188690599</v>
      </c>
      <c r="G846" s="1">
        <v>8720.76</v>
      </c>
      <c r="H846" s="1" t="str">
        <f>TEXT(NiftyData[[#This Row],[Date]], "yyyy")</f>
        <v>2017</v>
      </c>
      <c r="I846" s="1" t="str">
        <f>TEXT(NiftyData[[#This Row],[Date]], "mmm")</f>
        <v>Jul</v>
      </c>
      <c r="J846" s="1" t="str">
        <f>TEXT(NiftyData[[#This Row],[Date]], "ddd")</f>
        <v>Mon</v>
      </c>
      <c r="K846" s="1" t="str">
        <f>TEXT(NiftyData[[#This Row],[Date]], "mmm-yyyy")</f>
        <v>Jul-2017</v>
      </c>
      <c r="L846" s="1" t="str">
        <f>IF(NiftyData[[#This Row],[Day]]="Thu", "Expiry", "")</f>
        <v/>
      </c>
      <c r="M846" s="1">
        <f>NiftyData[[#This Row],[Close]]-NiftyData[[#This Row],[Open]]</f>
        <v>27.049999999999272</v>
      </c>
      <c r="N846" s="4">
        <f>NiftyData[[#This Row],[Intraday Change]]/NiftyData[[#This Row],[Open]]</f>
        <v>2.8212495893281953E-3</v>
      </c>
      <c r="O846" s="4">
        <f>_xlfn.CEILING.MATH(ABS(NiftyData[[#This Row],[Intraday Change %]]), 0.01)</f>
        <v>0.01</v>
      </c>
      <c r="P846" s="6">
        <f>NiftyData[[#This Row],[Close]]-E847</f>
        <v>94.100000000000364</v>
      </c>
      <c r="Q846" s="4">
        <f>NiftyData[[#This Row],[DayChange]]/E847</f>
        <v>9.8835194151813757E-3</v>
      </c>
      <c r="R846" s="7">
        <f>_xlfn.CEILING.MATH(ABS(NiftyData[[#This Row],[DayChange %]]), 0.01)</f>
        <v>0.01</v>
      </c>
    </row>
    <row r="847" spans="1:18" x14ac:dyDescent="0.2">
      <c r="A847" s="2">
        <v>42916</v>
      </c>
      <c r="B847" s="1">
        <v>9478.5</v>
      </c>
      <c r="C847" s="1">
        <v>9535.7999999999993</v>
      </c>
      <c r="D847" s="1">
        <v>9448.75</v>
      </c>
      <c r="E847" s="1">
        <v>9520.9</v>
      </c>
      <c r="F847" s="1">
        <v>185202600</v>
      </c>
      <c r="G847" s="1">
        <v>8783.59</v>
      </c>
      <c r="H847" s="1" t="str">
        <f>TEXT(NiftyData[[#This Row],[Date]], "yyyy")</f>
        <v>2017</v>
      </c>
      <c r="I847" s="1" t="str">
        <f>TEXT(NiftyData[[#This Row],[Date]], "mmm")</f>
        <v>Jun</v>
      </c>
      <c r="J847" s="1" t="str">
        <f>TEXT(NiftyData[[#This Row],[Date]], "ddd")</f>
        <v>Fri</v>
      </c>
      <c r="K847" s="1" t="str">
        <f>TEXT(NiftyData[[#This Row],[Date]], "mmm-yyyy")</f>
        <v>Jun-2017</v>
      </c>
      <c r="L847" s="1" t="str">
        <f>IF(NiftyData[[#This Row],[Day]]="Thu", "Expiry", "")</f>
        <v/>
      </c>
      <c r="M847" s="1">
        <f>NiftyData[[#This Row],[Close]]-NiftyData[[#This Row],[Open]]</f>
        <v>42.399999999999636</v>
      </c>
      <c r="N847" s="4">
        <f>NiftyData[[#This Row],[Intraday Change]]/NiftyData[[#This Row],[Open]]</f>
        <v>4.473281637389844E-3</v>
      </c>
      <c r="O847" s="4">
        <f>_xlfn.CEILING.MATH(ABS(NiftyData[[#This Row],[Intraday Change %]]), 0.01)</f>
        <v>0.01</v>
      </c>
      <c r="P847" s="6">
        <f>NiftyData[[#This Row],[Close]]-E848</f>
        <v>16.799999999999272</v>
      </c>
      <c r="Q847" s="4">
        <f>NiftyData[[#This Row],[DayChange]]/E848</f>
        <v>1.7676581685797995E-3</v>
      </c>
      <c r="R847" s="7">
        <f>_xlfn.CEILING.MATH(ABS(NiftyData[[#This Row],[DayChange %]]), 0.01)</f>
        <v>0.01</v>
      </c>
    </row>
    <row r="848" spans="1:18" x14ac:dyDescent="0.2">
      <c r="A848" s="2">
        <v>42915</v>
      </c>
      <c r="B848" s="1">
        <v>9522.9500000000007</v>
      </c>
      <c r="C848" s="1">
        <v>9575.7999999999993</v>
      </c>
      <c r="D848" s="1">
        <v>9493.7999999999993</v>
      </c>
      <c r="E848" s="1">
        <v>9504.1</v>
      </c>
      <c r="F848" s="1">
        <v>267283587</v>
      </c>
      <c r="G848" s="1">
        <v>13395.85</v>
      </c>
      <c r="H848" s="1" t="str">
        <f>TEXT(NiftyData[[#This Row],[Date]], "yyyy")</f>
        <v>2017</v>
      </c>
      <c r="I848" s="1" t="str">
        <f>TEXT(NiftyData[[#This Row],[Date]], "mmm")</f>
        <v>Jun</v>
      </c>
      <c r="J848" s="1" t="str">
        <f>TEXT(NiftyData[[#This Row],[Date]], "ddd")</f>
        <v>Thu</v>
      </c>
      <c r="K848" s="1" t="str">
        <f>TEXT(NiftyData[[#This Row],[Date]], "mmm-yyyy")</f>
        <v>Jun-2017</v>
      </c>
      <c r="L848" s="1" t="str">
        <f>IF(NiftyData[[#This Row],[Day]]="Thu", "Expiry", "")</f>
        <v>Expiry</v>
      </c>
      <c r="M848" s="1">
        <f>NiftyData[[#This Row],[Close]]-NiftyData[[#This Row],[Open]]</f>
        <v>-18.850000000000364</v>
      </c>
      <c r="N848" s="4">
        <f>NiftyData[[#This Row],[Intraday Change]]/NiftyData[[#This Row],[Open]]</f>
        <v>-1.9794286434351082E-3</v>
      </c>
      <c r="O848" s="4">
        <f>_xlfn.CEILING.MATH(ABS(NiftyData[[#This Row],[Intraday Change %]]), 0.01)</f>
        <v>0.01</v>
      </c>
      <c r="P848" s="6">
        <f>NiftyData[[#This Row],[Close]]-E849</f>
        <v>12.850000000000364</v>
      </c>
      <c r="Q848" s="4">
        <f>NiftyData[[#This Row],[DayChange]]/E849</f>
        <v>1.3538785723693257E-3</v>
      </c>
      <c r="R848" s="7">
        <f>_xlfn.CEILING.MATH(ABS(NiftyData[[#This Row],[DayChange %]]), 0.01)</f>
        <v>0.01</v>
      </c>
    </row>
    <row r="849" spans="1:18" x14ac:dyDescent="0.2">
      <c r="A849" s="2">
        <v>42914</v>
      </c>
      <c r="B849" s="1">
        <v>9520.2000000000007</v>
      </c>
      <c r="C849" s="1">
        <v>9522.5</v>
      </c>
      <c r="D849" s="1">
        <v>9474.35</v>
      </c>
      <c r="E849" s="1">
        <v>9491.25</v>
      </c>
      <c r="F849" s="1">
        <v>177652206</v>
      </c>
      <c r="G849" s="1">
        <v>9103.73</v>
      </c>
      <c r="H849" s="1" t="str">
        <f>TEXT(NiftyData[[#This Row],[Date]], "yyyy")</f>
        <v>2017</v>
      </c>
      <c r="I849" s="1" t="str">
        <f>TEXT(NiftyData[[#This Row],[Date]], "mmm")</f>
        <v>Jun</v>
      </c>
      <c r="J849" s="1" t="str">
        <f>TEXT(NiftyData[[#This Row],[Date]], "ddd")</f>
        <v>Wed</v>
      </c>
      <c r="K849" s="1" t="str">
        <f>TEXT(NiftyData[[#This Row],[Date]], "mmm-yyyy")</f>
        <v>Jun-2017</v>
      </c>
      <c r="L849" s="1" t="str">
        <f>IF(NiftyData[[#This Row],[Day]]="Thu", "Expiry", "")</f>
        <v/>
      </c>
      <c r="M849" s="1">
        <f>NiftyData[[#This Row],[Close]]-NiftyData[[#This Row],[Open]]</f>
        <v>-28.950000000000728</v>
      </c>
      <c r="N849" s="4">
        <f>NiftyData[[#This Row],[Intraday Change]]/NiftyData[[#This Row],[Open]]</f>
        <v>-3.0409025020483524E-3</v>
      </c>
      <c r="O849" s="4">
        <f>_xlfn.CEILING.MATH(ABS(NiftyData[[#This Row],[Intraday Change %]]), 0.01)</f>
        <v>0.01</v>
      </c>
      <c r="P849" s="6">
        <f>NiftyData[[#This Row],[Close]]-E850</f>
        <v>-20.149999999999636</v>
      </c>
      <c r="Q849" s="4">
        <f>NiftyData[[#This Row],[DayChange]]/E850</f>
        <v>-2.1185104190760179E-3</v>
      </c>
      <c r="R849" s="7">
        <f>_xlfn.CEILING.MATH(ABS(NiftyData[[#This Row],[DayChange %]]), 0.01)</f>
        <v>0.01</v>
      </c>
    </row>
    <row r="850" spans="1:18" x14ac:dyDescent="0.2">
      <c r="A850" s="2">
        <v>42913</v>
      </c>
      <c r="B850" s="1">
        <v>9594.0499999999993</v>
      </c>
      <c r="C850" s="1">
        <v>9615.4</v>
      </c>
      <c r="D850" s="1">
        <v>9473.4500000000007</v>
      </c>
      <c r="E850" s="1">
        <v>9511.4</v>
      </c>
      <c r="F850" s="1">
        <v>209593904</v>
      </c>
      <c r="G850" s="1">
        <v>11084.51</v>
      </c>
      <c r="H850" s="1" t="str">
        <f>TEXT(NiftyData[[#This Row],[Date]], "yyyy")</f>
        <v>2017</v>
      </c>
      <c r="I850" s="1" t="str">
        <f>TEXT(NiftyData[[#This Row],[Date]], "mmm")</f>
        <v>Jun</v>
      </c>
      <c r="J850" s="1" t="str">
        <f>TEXT(NiftyData[[#This Row],[Date]], "ddd")</f>
        <v>Tue</v>
      </c>
      <c r="K850" s="1" t="str">
        <f>TEXT(NiftyData[[#This Row],[Date]], "mmm-yyyy")</f>
        <v>Jun-2017</v>
      </c>
      <c r="L850" s="1" t="str">
        <f>IF(NiftyData[[#This Row],[Day]]="Thu", "Expiry", "")</f>
        <v/>
      </c>
      <c r="M850" s="1">
        <f>NiftyData[[#This Row],[Close]]-NiftyData[[#This Row],[Open]]</f>
        <v>-82.649999999999636</v>
      </c>
      <c r="N850" s="4">
        <f>NiftyData[[#This Row],[Intraday Change]]/NiftyData[[#This Row],[Open]]</f>
        <v>-8.6147143281512656E-3</v>
      </c>
      <c r="O850" s="4">
        <f>_xlfn.CEILING.MATH(ABS(NiftyData[[#This Row],[Intraday Change %]]), 0.01)</f>
        <v>0.01</v>
      </c>
      <c r="P850" s="6">
        <f>NiftyData[[#This Row],[Close]]-E851</f>
        <v>-63.550000000001091</v>
      </c>
      <c r="Q850" s="4">
        <f>NiftyData[[#This Row],[DayChange]]/E851</f>
        <v>-6.6371103765556043E-3</v>
      </c>
      <c r="R850" s="7">
        <f>_xlfn.CEILING.MATH(ABS(NiftyData[[#This Row],[DayChange %]]), 0.01)</f>
        <v>0.01</v>
      </c>
    </row>
    <row r="851" spans="1:18" x14ac:dyDescent="0.2">
      <c r="A851" s="2">
        <v>42909</v>
      </c>
      <c r="B851" s="1">
        <v>9643.25</v>
      </c>
      <c r="C851" s="1">
        <v>9647.65</v>
      </c>
      <c r="D851" s="1">
        <v>9565.2999999999993</v>
      </c>
      <c r="E851" s="1">
        <v>9574.9500000000007</v>
      </c>
      <c r="F851" s="1">
        <v>180580579</v>
      </c>
      <c r="G851" s="1">
        <v>9092.74</v>
      </c>
      <c r="H851" s="1" t="str">
        <f>TEXT(NiftyData[[#This Row],[Date]], "yyyy")</f>
        <v>2017</v>
      </c>
      <c r="I851" s="1" t="str">
        <f>TEXT(NiftyData[[#This Row],[Date]], "mmm")</f>
        <v>Jun</v>
      </c>
      <c r="J851" s="1" t="str">
        <f>TEXT(NiftyData[[#This Row],[Date]], "ddd")</f>
        <v>Fri</v>
      </c>
      <c r="K851" s="1" t="str">
        <f>TEXT(NiftyData[[#This Row],[Date]], "mmm-yyyy")</f>
        <v>Jun-2017</v>
      </c>
      <c r="L851" s="1" t="str">
        <f>IF(NiftyData[[#This Row],[Day]]="Thu", "Expiry", "")</f>
        <v/>
      </c>
      <c r="M851" s="1">
        <f>NiftyData[[#This Row],[Close]]-NiftyData[[#This Row],[Open]]</f>
        <v>-68.299999999999272</v>
      </c>
      <c r="N851" s="4">
        <f>NiftyData[[#This Row],[Intraday Change]]/NiftyData[[#This Row],[Open]]</f>
        <v>-7.0826744095610168E-3</v>
      </c>
      <c r="O851" s="4">
        <f>_xlfn.CEILING.MATH(ABS(NiftyData[[#This Row],[Intraday Change %]]), 0.01)</f>
        <v>0.01</v>
      </c>
      <c r="P851" s="6">
        <f>NiftyData[[#This Row],[Close]]-E852</f>
        <v>-55.049999999999272</v>
      </c>
      <c r="Q851" s="4">
        <f>NiftyData[[#This Row],[DayChange]]/E852</f>
        <v>-5.7165109034267155E-3</v>
      </c>
      <c r="R851" s="7">
        <f>_xlfn.CEILING.MATH(ABS(NiftyData[[#This Row],[DayChange %]]), 0.01)</f>
        <v>0.01</v>
      </c>
    </row>
    <row r="852" spans="1:18" x14ac:dyDescent="0.2">
      <c r="A852" s="2">
        <v>42908</v>
      </c>
      <c r="B852" s="1">
        <v>9642.65</v>
      </c>
      <c r="C852" s="1">
        <v>9698.85</v>
      </c>
      <c r="D852" s="1">
        <v>9617.75</v>
      </c>
      <c r="E852" s="1">
        <v>9630</v>
      </c>
      <c r="F852" s="1">
        <v>204888654</v>
      </c>
      <c r="G852" s="1">
        <v>10738.45</v>
      </c>
      <c r="H852" s="1" t="str">
        <f>TEXT(NiftyData[[#This Row],[Date]], "yyyy")</f>
        <v>2017</v>
      </c>
      <c r="I852" s="1" t="str">
        <f>TEXT(NiftyData[[#This Row],[Date]], "mmm")</f>
        <v>Jun</v>
      </c>
      <c r="J852" s="1" t="str">
        <f>TEXT(NiftyData[[#This Row],[Date]], "ddd")</f>
        <v>Thu</v>
      </c>
      <c r="K852" s="1" t="str">
        <f>TEXT(NiftyData[[#This Row],[Date]], "mmm-yyyy")</f>
        <v>Jun-2017</v>
      </c>
      <c r="L852" s="1" t="str">
        <f>IF(NiftyData[[#This Row],[Day]]="Thu", "Expiry", "")</f>
        <v>Expiry</v>
      </c>
      <c r="M852" s="1">
        <f>NiftyData[[#This Row],[Close]]-NiftyData[[#This Row],[Open]]</f>
        <v>-12.649999999999636</v>
      </c>
      <c r="N852" s="4">
        <f>NiftyData[[#This Row],[Intraday Change]]/NiftyData[[#This Row],[Open]]</f>
        <v>-1.3118800329784486E-3</v>
      </c>
      <c r="O852" s="4">
        <f>_xlfn.CEILING.MATH(ABS(NiftyData[[#This Row],[Intraday Change %]]), 0.01)</f>
        <v>0.01</v>
      </c>
      <c r="P852" s="6">
        <f>NiftyData[[#This Row],[Close]]-E853</f>
        <v>-3.6000000000003638</v>
      </c>
      <c r="Q852" s="4">
        <f>NiftyData[[#This Row],[DayChange]]/E853</f>
        <v>-3.7369207772798991E-4</v>
      </c>
      <c r="R852" s="7">
        <f>_xlfn.CEILING.MATH(ABS(NiftyData[[#This Row],[DayChange %]]), 0.01)</f>
        <v>0.01</v>
      </c>
    </row>
    <row r="853" spans="1:18" x14ac:dyDescent="0.2">
      <c r="A853" s="2">
        <v>42907</v>
      </c>
      <c r="B853" s="1">
        <v>9648.1</v>
      </c>
      <c r="C853" s="1">
        <v>9650.4500000000007</v>
      </c>
      <c r="D853" s="1">
        <v>9608.6</v>
      </c>
      <c r="E853" s="1">
        <v>9633.6</v>
      </c>
      <c r="F853" s="1">
        <v>148490556</v>
      </c>
      <c r="G853" s="1">
        <v>8023.4</v>
      </c>
      <c r="H853" s="1" t="str">
        <f>TEXT(NiftyData[[#This Row],[Date]], "yyyy")</f>
        <v>2017</v>
      </c>
      <c r="I853" s="1" t="str">
        <f>TEXT(NiftyData[[#This Row],[Date]], "mmm")</f>
        <v>Jun</v>
      </c>
      <c r="J853" s="1" t="str">
        <f>TEXT(NiftyData[[#This Row],[Date]], "ddd")</f>
        <v>Wed</v>
      </c>
      <c r="K853" s="1" t="str">
        <f>TEXT(NiftyData[[#This Row],[Date]], "mmm-yyyy")</f>
        <v>Jun-2017</v>
      </c>
      <c r="L853" s="1" t="str">
        <f>IF(NiftyData[[#This Row],[Day]]="Thu", "Expiry", "")</f>
        <v/>
      </c>
      <c r="M853" s="1">
        <f>NiftyData[[#This Row],[Close]]-NiftyData[[#This Row],[Open]]</f>
        <v>-14.5</v>
      </c>
      <c r="N853" s="4">
        <f>NiftyData[[#This Row],[Intraday Change]]/NiftyData[[#This Row],[Open]]</f>
        <v>-1.5028865787046154E-3</v>
      </c>
      <c r="O853" s="4">
        <f>_xlfn.CEILING.MATH(ABS(NiftyData[[#This Row],[Intraday Change %]]), 0.01)</f>
        <v>0.01</v>
      </c>
      <c r="P853" s="6">
        <f>NiftyData[[#This Row],[Close]]-E854</f>
        <v>-19.899999999999636</v>
      </c>
      <c r="Q853" s="4">
        <f>NiftyData[[#This Row],[DayChange]]/E854</f>
        <v>-2.0614284974361254E-3</v>
      </c>
      <c r="R853" s="7">
        <f>_xlfn.CEILING.MATH(ABS(NiftyData[[#This Row],[DayChange %]]), 0.01)</f>
        <v>0.01</v>
      </c>
    </row>
    <row r="854" spans="1:18" x14ac:dyDescent="0.2">
      <c r="A854" s="2">
        <v>42906</v>
      </c>
      <c r="B854" s="1">
        <v>9670.5</v>
      </c>
      <c r="C854" s="1">
        <v>9676.5</v>
      </c>
      <c r="D854" s="1">
        <v>9643.75</v>
      </c>
      <c r="E854" s="1">
        <v>9653.5</v>
      </c>
      <c r="F854" s="1">
        <v>164437226</v>
      </c>
      <c r="G854" s="1">
        <v>8476.67</v>
      </c>
      <c r="H854" s="1" t="str">
        <f>TEXT(NiftyData[[#This Row],[Date]], "yyyy")</f>
        <v>2017</v>
      </c>
      <c r="I854" s="1" t="str">
        <f>TEXT(NiftyData[[#This Row],[Date]], "mmm")</f>
        <v>Jun</v>
      </c>
      <c r="J854" s="1" t="str">
        <f>TEXT(NiftyData[[#This Row],[Date]], "ddd")</f>
        <v>Tue</v>
      </c>
      <c r="K854" s="1" t="str">
        <f>TEXT(NiftyData[[#This Row],[Date]], "mmm-yyyy")</f>
        <v>Jun-2017</v>
      </c>
      <c r="L854" s="1" t="str">
        <f>IF(NiftyData[[#This Row],[Day]]="Thu", "Expiry", "")</f>
        <v/>
      </c>
      <c r="M854" s="1">
        <f>NiftyData[[#This Row],[Close]]-NiftyData[[#This Row],[Open]]</f>
        <v>-17</v>
      </c>
      <c r="N854" s="4">
        <f>NiftyData[[#This Row],[Intraday Change]]/NiftyData[[#This Row],[Open]]</f>
        <v>-1.7579235820278166E-3</v>
      </c>
      <c r="O854" s="4">
        <f>_xlfn.CEILING.MATH(ABS(NiftyData[[#This Row],[Intraday Change %]]), 0.01)</f>
        <v>0.01</v>
      </c>
      <c r="P854" s="6">
        <f>NiftyData[[#This Row],[Close]]-E855</f>
        <v>-4.0499999999992724</v>
      </c>
      <c r="Q854" s="4">
        <f>NiftyData[[#This Row],[DayChange]]/E855</f>
        <v>-4.1936101806351226E-4</v>
      </c>
      <c r="R854" s="7">
        <f>_xlfn.CEILING.MATH(ABS(NiftyData[[#This Row],[DayChange %]]), 0.01)</f>
        <v>0.01</v>
      </c>
    </row>
    <row r="855" spans="1:18" x14ac:dyDescent="0.2">
      <c r="A855" s="2">
        <v>42905</v>
      </c>
      <c r="B855" s="1">
        <v>9626.4</v>
      </c>
      <c r="C855" s="1">
        <v>9673.2999999999993</v>
      </c>
      <c r="D855" s="1">
        <v>9614.9</v>
      </c>
      <c r="E855" s="1">
        <v>9657.5499999999993</v>
      </c>
      <c r="F855" s="1">
        <v>146146062</v>
      </c>
      <c r="G855" s="1">
        <v>8144.36</v>
      </c>
      <c r="H855" s="1" t="str">
        <f>TEXT(NiftyData[[#This Row],[Date]], "yyyy")</f>
        <v>2017</v>
      </c>
      <c r="I855" s="1" t="str">
        <f>TEXT(NiftyData[[#This Row],[Date]], "mmm")</f>
        <v>Jun</v>
      </c>
      <c r="J855" s="1" t="str">
        <f>TEXT(NiftyData[[#This Row],[Date]], "ddd")</f>
        <v>Mon</v>
      </c>
      <c r="K855" s="1" t="str">
        <f>TEXT(NiftyData[[#This Row],[Date]], "mmm-yyyy")</f>
        <v>Jun-2017</v>
      </c>
      <c r="L855" s="1" t="str">
        <f>IF(NiftyData[[#This Row],[Day]]="Thu", "Expiry", "")</f>
        <v/>
      </c>
      <c r="M855" s="1">
        <f>NiftyData[[#This Row],[Close]]-NiftyData[[#This Row],[Open]]</f>
        <v>31.149999999999636</v>
      </c>
      <c r="N855" s="4">
        <f>NiftyData[[#This Row],[Intraday Change]]/NiftyData[[#This Row],[Open]]</f>
        <v>3.2358929610238132E-3</v>
      </c>
      <c r="O855" s="4">
        <f>_xlfn.CEILING.MATH(ABS(NiftyData[[#This Row],[Intraday Change %]]), 0.01)</f>
        <v>0.01</v>
      </c>
      <c r="P855" s="6">
        <f>NiftyData[[#This Row],[Close]]-E856</f>
        <v>69.5</v>
      </c>
      <c r="Q855" s="4">
        <f>NiftyData[[#This Row],[DayChange]]/E856</f>
        <v>7.2486063380979458E-3</v>
      </c>
      <c r="R855" s="7">
        <f>_xlfn.CEILING.MATH(ABS(NiftyData[[#This Row],[DayChange %]]), 0.01)</f>
        <v>0.01</v>
      </c>
    </row>
    <row r="856" spans="1:18" x14ac:dyDescent="0.2">
      <c r="A856" s="2">
        <v>42902</v>
      </c>
      <c r="B856" s="1">
        <v>9595.4500000000007</v>
      </c>
      <c r="C856" s="1">
        <v>9615.85</v>
      </c>
      <c r="D856" s="1">
        <v>9565.5</v>
      </c>
      <c r="E856" s="1">
        <v>9588.0499999999993</v>
      </c>
      <c r="F856" s="1">
        <v>219808528</v>
      </c>
      <c r="G856" s="1">
        <v>11920.62</v>
      </c>
      <c r="H856" s="1" t="str">
        <f>TEXT(NiftyData[[#This Row],[Date]], "yyyy")</f>
        <v>2017</v>
      </c>
      <c r="I856" s="1" t="str">
        <f>TEXT(NiftyData[[#This Row],[Date]], "mmm")</f>
        <v>Jun</v>
      </c>
      <c r="J856" s="1" t="str">
        <f>TEXT(NiftyData[[#This Row],[Date]], "ddd")</f>
        <v>Fri</v>
      </c>
      <c r="K856" s="1" t="str">
        <f>TEXT(NiftyData[[#This Row],[Date]], "mmm-yyyy")</f>
        <v>Jun-2017</v>
      </c>
      <c r="L856" s="1" t="str">
        <f>IF(NiftyData[[#This Row],[Day]]="Thu", "Expiry", "")</f>
        <v/>
      </c>
      <c r="M856" s="1">
        <f>NiftyData[[#This Row],[Close]]-NiftyData[[#This Row],[Open]]</f>
        <v>-7.4000000000014552</v>
      </c>
      <c r="N856" s="4">
        <f>NiftyData[[#This Row],[Intraday Change]]/NiftyData[[#This Row],[Open]]</f>
        <v>-7.7119884945484106E-4</v>
      </c>
      <c r="O856" s="4">
        <f>_xlfn.CEILING.MATH(ABS(NiftyData[[#This Row],[Intraday Change %]]), 0.01)</f>
        <v>0.01</v>
      </c>
      <c r="P856" s="6">
        <f>NiftyData[[#This Row],[Close]]-E857</f>
        <v>10</v>
      </c>
      <c r="Q856" s="4">
        <f>NiftyData[[#This Row],[DayChange]]/E857</f>
        <v>1.0440538522977017E-3</v>
      </c>
      <c r="R856" s="7">
        <f>_xlfn.CEILING.MATH(ABS(NiftyData[[#This Row],[DayChange %]]), 0.01)</f>
        <v>0.01</v>
      </c>
    </row>
    <row r="857" spans="1:18" x14ac:dyDescent="0.2">
      <c r="A857" s="2">
        <v>42901</v>
      </c>
      <c r="B857" s="1">
        <v>9617.9</v>
      </c>
      <c r="C857" s="1">
        <v>9621.4</v>
      </c>
      <c r="D857" s="1">
        <v>9560.7999999999993</v>
      </c>
      <c r="E857" s="1">
        <v>9578.0499999999993</v>
      </c>
      <c r="F857" s="1">
        <v>176423424</v>
      </c>
      <c r="G857" s="1">
        <v>9868.08</v>
      </c>
      <c r="H857" s="1" t="str">
        <f>TEXT(NiftyData[[#This Row],[Date]], "yyyy")</f>
        <v>2017</v>
      </c>
      <c r="I857" s="1" t="str">
        <f>TEXT(NiftyData[[#This Row],[Date]], "mmm")</f>
        <v>Jun</v>
      </c>
      <c r="J857" s="1" t="str">
        <f>TEXT(NiftyData[[#This Row],[Date]], "ddd")</f>
        <v>Thu</v>
      </c>
      <c r="K857" s="1" t="str">
        <f>TEXT(NiftyData[[#This Row],[Date]], "mmm-yyyy")</f>
        <v>Jun-2017</v>
      </c>
      <c r="L857" s="1" t="str">
        <f>IF(NiftyData[[#This Row],[Day]]="Thu", "Expiry", "")</f>
        <v>Expiry</v>
      </c>
      <c r="M857" s="1">
        <f>NiftyData[[#This Row],[Close]]-NiftyData[[#This Row],[Open]]</f>
        <v>-39.850000000000364</v>
      </c>
      <c r="N857" s="4">
        <f>NiftyData[[#This Row],[Intraday Change]]/NiftyData[[#This Row],[Open]]</f>
        <v>-4.1433161085060524E-3</v>
      </c>
      <c r="O857" s="4">
        <f>_xlfn.CEILING.MATH(ABS(NiftyData[[#This Row],[Intraday Change %]]), 0.01)</f>
        <v>0.01</v>
      </c>
      <c r="P857" s="6">
        <f>NiftyData[[#This Row],[Close]]-E858</f>
        <v>-40.100000000000364</v>
      </c>
      <c r="Q857" s="4">
        <f>NiftyData[[#This Row],[DayChange]]/E858</f>
        <v>-4.1692009378103238E-3</v>
      </c>
      <c r="R857" s="7">
        <f>_xlfn.CEILING.MATH(ABS(NiftyData[[#This Row],[DayChange %]]), 0.01)</f>
        <v>0.01</v>
      </c>
    </row>
    <row r="858" spans="1:18" x14ac:dyDescent="0.2">
      <c r="A858" s="2">
        <v>42900</v>
      </c>
      <c r="B858" s="1">
        <v>9621.5499999999993</v>
      </c>
      <c r="C858" s="1">
        <v>9627.4</v>
      </c>
      <c r="D858" s="1">
        <v>9580.4500000000007</v>
      </c>
      <c r="E858" s="1">
        <v>9618.15</v>
      </c>
      <c r="F858" s="1">
        <v>187378750</v>
      </c>
      <c r="G858" s="1">
        <v>10540.68</v>
      </c>
      <c r="H858" s="1" t="str">
        <f>TEXT(NiftyData[[#This Row],[Date]], "yyyy")</f>
        <v>2017</v>
      </c>
      <c r="I858" s="1" t="str">
        <f>TEXT(NiftyData[[#This Row],[Date]], "mmm")</f>
        <v>Jun</v>
      </c>
      <c r="J858" s="1" t="str">
        <f>TEXT(NiftyData[[#This Row],[Date]], "ddd")</f>
        <v>Wed</v>
      </c>
      <c r="K858" s="1" t="str">
        <f>TEXT(NiftyData[[#This Row],[Date]], "mmm-yyyy")</f>
        <v>Jun-2017</v>
      </c>
      <c r="L858" s="1" t="str">
        <f>IF(NiftyData[[#This Row],[Day]]="Thu", "Expiry", "")</f>
        <v/>
      </c>
      <c r="M858" s="1">
        <f>NiftyData[[#This Row],[Close]]-NiftyData[[#This Row],[Open]]</f>
        <v>-3.3999999999996362</v>
      </c>
      <c r="N858" s="4">
        <f>NiftyData[[#This Row],[Intraday Change]]/NiftyData[[#This Row],[Open]]</f>
        <v>-3.5337341696500422E-4</v>
      </c>
      <c r="O858" s="4">
        <f>_xlfn.CEILING.MATH(ABS(NiftyData[[#This Row],[Intraday Change %]]), 0.01)</f>
        <v>0.01</v>
      </c>
      <c r="P858" s="6">
        <f>NiftyData[[#This Row],[Close]]-E859</f>
        <v>11.25</v>
      </c>
      <c r="Q858" s="4">
        <f>NiftyData[[#This Row],[DayChange]]/E859</f>
        <v>1.1710333198013928E-3</v>
      </c>
      <c r="R858" s="7">
        <f>_xlfn.CEILING.MATH(ABS(NiftyData[[#This Row],[DayChange %]]), 0.01)</f>
        <v>0.01</v>
      </c>
    </row>
    <row r="859" spans="1:18" x14ac:dyDescent="0.2">
      <c r="A859" s="2">
        <v>42899</v>
      </c>
      <c r="B859" s="1">
        <v>9615.5499999999993</v>
      </c>
      <c r="C859" s="1">
        <v>9654.15</v>
      </c>
      <c r="D859" s="1">
        <v>9595.4</v>
      </c>
      <c r="E859" s="1">
        <v>9606.9</v>
      </c>
      <c r="F859" s="1">
        <v>133734363</v>
      </c>
      <c r="G859" s="1">
        <v>7056.83</v>
      </c>
      <c r="H859" s="1" t="str">
        <f>TEXT(NiftyData[[#This Row],[Date]], "yyyy")</f>
        <v>2017</v>
      </c>
      <c r="I859" s="1" t="str">
        <f>TEXT(NiftyData[[#This Row],[Date]], "mmm")</f>
        <v>Jun</v>
      </c>
      <c r="J859" s="1" t="str">
        <f>TEXT(NiftyData[[#This Row],[Date]], "ddd")</f>
        <v>Tue</v>
      </c>
      <c r="K859" s="1" t="str">
        <f>TEXT(NiftyData[[#This Row],[Date]], "mmm-yyyy")</f>
        <v>Jun-2017</v>
      </c>
      <c r="L859" s="1" t="str">
        <f>IF(NiftyData[[#This Row],[Day]]="Thu", "Expiry", "")</f>
        <v/>
      </c>
      <c r="M859" s="1">
        <f>NiftyData[[#This Row],[Close]]-NiftyData[[#This Row],[Open]]</f>
        <v>-8.6499999999996362</v>
      </c>
      <c r="N859" s="4">
        <f>NiftyData[[#This Row],[Intraday Change]]/NiftyData[[#This Row],[Open]]</f>
        <v>-8.9958452714609537E-4</v>
      </c>
      <c r="O859" s="4">
        <f>_xlfn.CEILING.MATH(ABS(NiftyData[[#This Row],[Intraday Change %]]), 0.01)</f>
        <v>0.01</v>
      </c>
      <c r="P859" s="6">
        <f>NiftyData[[#This Row],[Close]]-E860</f>
        <v>-9.5</v>
      </c>
      <c r="Q859" s="4">
        <f>NiftyData[[#This Row],[DayChange]]/E860</f>
        <v>-9.8789567821638033E-4</v>
      </c>
      <c r="R859" s="7">
        <f>_xlfn.CEILING.MATH(ABS(NiftyData[[#This Row],[DayChange %]]), 0.01)</f>
        <v>0.01</v>
      </c>
    </row>
    <row r="860" spans="1:18" x14ac:dyDescent="0.2">
      <c r="A860" s="2">
        <v>42898</v>
      </c>
      <c r="B860" s="1">
        <v>9646.7000000000007</v>
      </c>
      <c r="C860" s="1">
        <v>9647.0499999999993</v>
      </c>
      <c r="D860" s="1">
        <v>9598.5</v>
      </c>
      <c r="E860" s="1">
        <v>9616.4</v>
      </c>
      <c r="F860" s="1">
        <v>145786938</v>
      </c>
      <c r="G860" s="1">
        <v>7686.89</v>
      </c>
      <c r="H860" s="1" t="str">
        <f>TEXT(NiftyData[[#This Row],[Date]], "yyyy")</f>
        <v>2017</v>
      </c>
      <c r="I860" s="1" t="str">
        <f>TEXT(NiftyData[[#This Row],[Date]], "mmm")</f>
        <v>Jun</v>
      </c>
      <c r="J860" s="1" t="str">
        <f>TEXT(NiftyData[[#This Row],[Date]], "ddd")</f>
        <v>Mon</v>
      </c>
      <c r="K860" s="1" t="str">
        <f>TEXT(NiftyData[[#This Row],[Date]], "mmm-yyyy")</f>
        <v>Jun-2017</v>
      </c>
      <c r="L860" s="1" t="str">
        <f>IF(NiftyData[[#This Row],[Day]]="Thu", "Expiry", "")</f>
        <v/>
      </c>
      <c r="M860" s="1">
        <f>NiftyData[[#This Row],[Close]]-NiftyData[[#This Row],[Open]]</f>
        <v>-30.300000000001091</v>
      </c>
      <c r="N860" s="4">
        <f>NiftyData[[#This Row],[Intraday Change]]/NiftyData[[#This Row],[Open]]</f>
        <v>-3.1409704873170191E-3</v>
      </c>
      <c r="O860" s="4">
        <f>_xlfn.CEILING.MATH(ABS(NiftyData[[#This Row],[Intraday Change %]]), 0.01)</f>
        <v>0.01</v>
      </c>
      <c r="P860" s="6">
        <f>NiftyData[[#This Row],[Close]]-E861</f>
        <v>-51.850000000000364</v>
      </c>
      <c r="Q860" s="4">
        <f>NiftyData[[#This Row],[DayChange]]/E861</f>
        <v>-5.3629146950068896E-3</v>
      </c>
      <c r="R860" s="7">
        <f>_xlfn.CEILING.MATH(ABS(NiftyData[[#This Row],[DayChange %]]), 0.01)</f>
        <v>0.01</v>
      </c>
    </row>
    <row r="861" spans="1:18" x14ac:dyDescent="0.2">
      <c r="A861" s="2">
        <v>42895</v>
      </c>
      <c r="B861" s="1">
        <v>9638.5499999999993</v>
      </c>
      <c r="C861" s="1">
        <v>9676.25</v>
      </c>
      <c r="D861" s="1">
        <v>9608.15</v>
      </c>
      <c r="E861" s="1">
        <v>9668.25</v>
      </c>
      <c r="F861" s="1">
        <v>163897548</v>
      </c>
      <c r="G861" s="1">
        <v>9078.7099999999991</v>
      </c>
      <c r="H861" s="1" t="str">
        <f>TEXT(NiftyData[[#This Row],[Date]], "yyyy")</f>
        <v>2017</v>
      </c>
      <c r="I861" s="1" t="str">
        <f>TEXT(NiftyData[[#This Row],[Date]], "mmm")</f>
        <v>Jun</v>
      </c>
      <c r="J861" s="1" t="str">
        <f>TEXT(NiftyData[[#This Row],[Date]], "ddd")</f>
        <v>Fri</v>
      </c>
      <c r="K861" s="1" t="str">
        <f>TEXT(NiftyData[[#This Row],[Date]], "mmm-yyyy")</f>
        <v>Jun-2017</v>
      </c>
      <c r="L861" s="1" t="str">
        <f>IF(NiftyData[[#This Row],[Day]]="Thu", "Expiry", "")</f>
        <v/>
      </c>
      <c r="M861" s="1">
        <f>NiftyData[[#This Row],[Close]]-NiftyData[[#This Row],[Open]]</f>
        <v>29.700000000000728</v>
      </c>
      <c r="N861" s="4">
        <f>NiftyData[[#This Row],[Intraday Change]]/NiftyData[[#This Row],[Open]]</f>
        <v>3.0813763481022279E-3</v>
      </c>
      <c r="O861" s="4">
        <f>_xlfn.CEILING.MATH(ABS(NiftyData[[#This Row],[Intraday Change %]]), 0.01)</f>
        <v>0.01</v>
      </c>
      <c r="P861" s="6">
        <f>NiftyData[[#This Row],[Close]]-E862</f>
        <v>21</v>
      </c>
      <c r="Q861" s="4">
        <f>NiftyData[[#This Row],[DayChange]]/E862</f>
        <v>2.1767861307626524E-3</v>
      </c>
      <c r="R861" s="7">
        <f>_xlfn.CEILING.MATH(ABS(NiftyData[[#This Row],[DayChange %]]), 0.01)</f>
        <v>0.01</v>
      </c>
    </row>
    <row r="862" spans="1:18" x14ac:dyDescent="0.2">
      <c r="A862" s="2">
        <v>42894</v>
      </c>
      <c r="B862" s="1">
        <v>9682.4</v>
      </c>
      <c r="C862" s="1">
        <v>9688.7000000000007</v>
      </c>
      <c r="D862" s="1">
        <v>9641.5</v>
      </c>
      <c r="E862" s="1">
        <v>9647.25</v>
      </c>
      <c r="F862" s="1">
        <v>160165459</v>
      </c>
      <c r="G862" s="1">
        <v>8822.6299999999992</v>
      </c>
      <c r="H862" s="1" t="str">
        <f>TEXT(NiftyData[[#This Row],[Date]], "yyyy")</f>
        <v>2017</v>
      </c>
      <c r="I862" s="1" t="str">
        <f>TEXT(NiftyData[[#This Row],[Date]], "mmm")</f>
        <v>Jun</v>
      </c>
      <c r="J862" s="1" t="str">
        <f>TEXT(NiftyData[[#This Row],[Date]], "ddd")</f>
        <v>Thu</v>
      </c>
      <c r="K862" s="1" t="str">
        <f>TEXT(NiftyData[[#This Row],[Date]], "mmm-yyyy")</f>
        <v>Jun-2017</v>
      </c>
      <c r="L862" s="1" t="str">
        <f>IF(NiftyData[[#This Row],[Day]]="Thu", "Expiry", "")</f>
        <v>Expiry</v>
      </c>
      <c r="M862" s="1">
        <f>NiftyData[[#This Row],[Close]]-NiftyData[[#This Row],[Open]]</f>
        <v>-35.149999999999636</v>
      </c>
      <c r="N862" s="4">
        <f>NiftyData[[#This Row],[Intraday Change]]/NiftyData[[#This Row],[Open]]</f>
        <v>-3.6302982731553786E-3</v>
      </c>
      <c r="O862" s="4">
        <f>_xlfn.CEILING.MATH(ABS(NiftyData[[#This Row],[Intraday Change %]]), 0.01)</f>
        <v>0.01</v>
      </c>
      <c r="P862" s="6">
        <f>NiftyData[[#This Row],[Close]]-E863</f>
        <v>-16.649999999999636</v>
      </c>
      <c r="Q862" s="4">
        <f>NiftyData[[#This Row],[DayChange]]/E863</f>
        <v>-1.7229069009405764E-3</v>
      </c>
      <c r="R862" s="7">
        <f>_xlfn.CEILING.MATH(ABS(NiftyData[[#This Row],[DayChange %]]), 0.01)</f>
        <v>0.01</v>
      </c>
    </row>
    <row r="863" spans="1:18" x14ac:dyDescent="0.2">
      <c r="A863" s="2">
        <v>42893</v>
      </c>
      <c r="B863" s="1">
        <v>9663.9500000000007</v>
      </c>
      <c r="C863" s="1">
        <v>9678.5499999999993</v>
      </c>
      <c r="D863" s="1">
        <v>9630.5499999999993</v>
      </c>
      <c r="E863" s="1">
        <v>9663.9</v>
      </c>
      <c r="F863" s="1">
        <v>165669924</v>
      </c>
      <c r="G863" s="1">
        <v>8989.36</v>
      </c>
      <c r="H863" s="1" t="str">
        <f>TEXT(NiftyData[[#This Row],[Date]], "yyyy")</f>
        <v>2017</v>
      </c>
      <c r="I863" s="1" t="str">
        <f>TEXT(NiftyData[[#This Row],[Date]], "mmm")</f>
        <v>Jun</v>
      </c>
      <c r="J863" s="1" t="str">
        <f>TEXT(NiftyData[[#This Row],[Date]], "ddd")</f>
        <v>Wed</v>
      </c>
      <c r="K863" s="1" t="str">
        <f>TEXT(NiftyData[[#This Row],[Date]], "mmm-yyyy")</f>
        <v>Jun-2017</v>
      </c>
      <c r="L863" s="1" t="str">
        <f>IF(NiftyData[[#This Row],[Day]]="Thu", "Expiry", "")</f>
        <v/>
      </c>
      <c r="M863" s="1">
        <f>NiftyData[[#This Row],[Close]]-NiftyData[[#This Row],[Open]]</f>
        <v>-5.0000000001091394E-2</v>
      </c>
      <c r="N863" s="4">
        <f>NiftyData[[#This Row],[Intraday Change]]/NiftyData[[#This Row],[Open]]</f>
        <v>-5.1738678284853909E-6</v>
      </c>
      <c r="O863" s="4">
        <f>_xlfn.CEILING.MATH(ABS(NiftyData[[#This Row],[Intraday Change %]]), 0.01)</f>
        <v>0.01</v>
      </c>
      <c r="P863" s="6">
        <f>NiftyData[[#This Row],[Close]]-E864</f>
        <v>26.75</v>
      </c>
      <c r="Q863" s="4">
        <f>NiftyData[[#This Row],[DayChange]]/E864</f>
        <v>2.7757168872540121E-3</v>
      </c>
      <c r="R863" s="7">
        <f>_xlfn.CEILING.MATH(ABS(NiftyData[[#This Row],[DayChange %]]), 0.01)</f>
        <v>0.01</v>
      </c>
    </row>
    <row r="864" spans="1:18" x14ac:dyDescent="0.2">
      <c r="A864" s="2">
        <v>42892</v>
      </c>
      <c r="B864" s="1">
        <v>9704.25</v>
      </c>
      <c r="C864" s="1">
        <v>9709.2999999999993</v>
      </c>
      <c r="D864" s="1">
        <v>9630.2000000000007</v>
      </c>
      <c r="E864" s="1">
        <v>9637.15</v>
      </c>
      <c r="F864" s="1">
        <v>150379695</v>
      </c>
      <c r="G864" s="1">
        <v>8416.5499999999993</v>
      </c>
      <c r="H864" s="1" t="str">
        <f>TEXT(NiftyData[[#This Row],[Date]], "yyyy")</f>
        <v>2017</v>
      </c>
      <c r="I864" s="1" t="str">
        <f>TEXT(NiftyData[[#This Row],[Date]], "mmm")</f>
        <v>Jun</v>
      </c>
      <c r="J864" s="1" t="str">
        <f>TEXT(NiftyData[[#This Row],[Date]], "ddd")</f>
        <v>Tue</v>
      </c>
      <c r="K864" s="1" t="str">
        <f>TEXT(NiftyData[[#This Row],[Date]], "mmm-yyyy")</f>
        <v>Jun-2017</v>
      </c>
      <c r="L864" s="1" t="str">
        <f>IF(NiftyData[[#This Row],[Day]]="Thu", "Expiry", "")</f>
        <v/>
      </c>
      <c r="M864" s="1">
        <f>NiftyData[[#This Row],[Close]]-NiftyData[[#This Row],[Open]]</f>
        <v>-67.100000000000364</v>
      </c>
      <c r="N864" s="4">
        <f>NiftyData[[#This Row],[Intraday Change]]/NiftyData[[#This Row],[Open]]</f>
        <v>-6.9144962258804506E-3</v>
      </c>
      <c r="O864" s="4">
        <f>_xlfn.CEILING.MATH(ABS(NiftyData[[#This Row],[Intraday Change %]]), 0.01)</f>
        <v>0.01</v>
      </c>
      <c r="P864" s="6">
        <f>NiftyData[[#This Row],[Close]]-E865</f>
        <v>-37.950000000000728</v>
      </c>
      <c r="Q864" s="4">
        <f>NiftyData[[#This Row],[DayChange]]/E865</f>
        <v>-3.922440078138802E-3</v>
      </c>
      <c r="R864" s="7">
        <f>_xlfn.CEILING.MATH(ABS(NiftyData[[#This Row],[DayChange %]]), 0.01)</f>
        <v>0.01</v>
      </c>
    </row>
    <row r="865" spans="1:18" x14ac:dyDescent="0.2">
      <c r="A865" s="2">
        <v>42891</v>
      </c>
      <c r="B865" s="1">
        <v>9656.2999999999993</v>
      </c>
      <c r="C865" s="1">
        <v>9687.2000000000007</v>
      </c>
      <c r="D865" s="1">
        <v>9640.7000000000007</v>
      </c>
      <c r="E865" s="1">
        <v>9675.1</v>
      </c>
      <c r="F865" s="1">
        <v>131685021</v>
      </c>
      <c r="G865" s="1">
        <v>7192.24</v>
      </c>
      <c r="H865" s="1" t="str">
        <f>TEXT(NiftyData[[#This Row],[Date]], "yyyy")</f>
        <v>2017</v>
      </c>
      <c r="I865" s="1" t="str">
        <f>TEXT(NiftyData[[#This Row],[Date]], "mmm")</f>
        <v>Jun</v>
      </c>
      <c r="J865" s="1" t="str">
        <f>TEXT(NiftyData[[#This Row],[Date]], "ddd")</f>
        <v>Mon</v>
      </c>
      <c r="K865" s="1" t="str">
        <f>TEXT(NiftyData[[#This Row],[Date]], "mmm-yyyy")</f>
        <v>Jun-2017</v>
      </c>
      <c r="L865" s="1" t="str">
        <f>IF(NiftyData[[#This Row],[Day]]="Thu", "Expiry", "")</f>
        <v/>
      </c>
      <c r="M865" s="1">
        <f>NiftyData[[#This Row],[Close]]-NiftyData[[#This Row],[Open]]</f>
        <v>18.800000000001091</v>
      </c>
      <c r="N865" s="4">
        <f>NiftyData[[#This Row],[Intraday Change]]/NiftyData[[#This Row],[Open]]</f>
        <v>1.9469154852273741E-3</v>
      </c>
      <c r="O865" s="4">
        <f>_xlfn.CEILING.MATH(ABS(NiftyData[[#This Row],[Intraday Change %]]), 0.01)</f>
        <v>0.01</v>
      </c>
      <c r="P865" s="6">
        <f>NiftyData[[#This Row],[Close]]-E866</f>
        <v>21.600000000000364</v>
      </c>
      <c r="Q865" s="4">
        <f>NiftyData[[#This Row],[DayChange]]/E866</f>
        <v>2.2375304293779834E-3</v>
      </c>
      <c r="R865" s="7">
        <f>_xlfn.CEILING.MATH(ABS(NiftyData[[#This Row],[DayChange %]]), 0.01)</f>
        <v>0.01</v>
      </c>
    </row>
    <row r="866" spans="1:18" x14ac:dyDescent="0.2">
      <c r="A866" s="2">
        <v>42888</v>
      </c>
      <c r="B866" s="1">
        <v>9657.15</v>
      </c>
      <c r="C866" s="1">
        <v>9673.5</v>
      </c>
      <c r="D866" s="1">
        <v>9637.4500000000007</v>
      </c>
      <c r="E866" s="1">
        <v>9653.5</v>
      </c>
      <c r="F866" s="1">
        <v>167195027</v>
      </c>
      <c r="G866" s="1">
        <v>8564.2999999999993</v>
      </c>
      <c r="H866" s="1" t="str">
        <f>TEXT(NiftyData[[#This Row],[Date]], "yyyy")</f>
        <v>2017</v>
      </c>
      <c r="I866" s="1" t="str">
        <f>TEXT(NiftyData[[#This Row],[Date]], "mmm")</f>
        <v>Jun</v>
      </c>
      <c r="J866" s="1" t="str">
        <f>TEXT(NiftyData[[#This Row],[Date]], "ddd")</f>
        <v>Fri</v>
      </c>
      <c r="K866" s="1" t="str">
        <f>TEXT(NiftyData[[#This Row],[Date]], "mmm-yyyy")</f>
        <v>Jun-2017</v>
      </c>
      <c r="L866" s="1" t="str">
        <f>IF(NiftyData[[#This Row],[Day]]="Thu", "Expiry", "")</f>
        <v/>
      </c>
      <c r="M866" s="1">
        <f>NiftyData[[#This Row],[Close]]-NiftyData[[#This Row],[Open]]</f>
        <v>-3.6499999999996362</v>
      </c>
      <c r="N866" s="4">
        <f>NiftyData[[#This Row],[Intraday Change]]/NiftyData[[#This Row],[Open]]</f>
        <v>-3.7795830032666329E-4</v>
      </c>
      <c r="O866" s="4">
        <f>_xlfn.CEILING.MATH(ABS(NiftyData[[#This Row],[Intraday Change %]]), 0.01)</f>
        <v>0.01</v>
      </c>
      <c r="P866" s="6">
        <f>NiftyData[[#This Row],[Close]]-E867</f>
        <v>37.399999999999636</v>
      </c>
      <c r="Q866" s="4">
        <f>NiftyData[[#This Row],[DayChange]]/E867</f>
        <v>3.8893106352886966E-3</v>
      </c>
      <c r="R866" s="7">
        <f>_xlfn.CEILING.MATH(ABS(NiftyData[[#This Row],[DayChange %]]), 0.01)</f>
        <v>0.01</v>
      </c>
    </row>
    <row r="867" spans="1:18" x14ac:dyDescent="0.2">
      <c r="A867" s="2">
        <v>42887</v>
      </c>
      <c r="B867" s="1">
        <v>9603.5499999999993</v>
      </c>
      <c r="C867" s="1">
        <v>9634.65</v>
      </c>
      <c r="D867" s="1">
        <v>9589.9</v>
      </c>
      <c r="E867" s="1">
        <v>9616.1</v>
      </c>
      <c r="F867" s="1">
        <v>181533283</v>
      </c>
      <c r="G867" s="1">
        <v>9482.61</v>
      </c>
      <c r="H867" s="1" t="str">
        <f>TEXT(NiftyData[[#This Row],[Date]], "yyyy")</f>
        <v>2017</v>
      </c>
      <c r="I867" s="1" t="str">
        <f>TEXT(NiftyData[[#This Row],[Date]], "mmm")</f>
        <v>Jun</v>
      </c>
      <c r="J867" s="1" t="str">
        <f>TEXT(NiftyData[[#This Row],[Date]], "ddd")</f>
        <v>Thu</v>
      </c>
      <c r="K867" s="1" t="str">
        <f>TEXT(NiftyData[[#This Row],[Date]], "mmm-yyyy")</f>
        <v>Jun-2017</v>
      </c>
      <c r="L867" s="1" t="str">
        <f>IF(NiftyData[[#This Row],[Day]]="Thu", "Expiry", "")</f>
        <v>Expiry</v>
      </c>
      <c r="M867" s="1">
        <f>NiftyData[[#This Row],[Close]]-NiftyData[[#This Row],[Open]]</f>
        <v>12.550000000001091</v>
      </c>
      <c r="N867" s="4">
        <f>NiftyData[[#This Row],[Intraday Change]]/NiftyData[[#This Row],[Open]]</f>
        <v>1.3068084198032074E-3</v>
      </c>
      <c r="O867" s="4">
        <f>_xlfn.CEILING.MATH(ABS(NiftyData[[#This Row],[Intraday Change %]]), 0.01)</f>
        <v>0.01</v>
      </c>
      <c r="P867" s="6">
        <f>NiftyData[[#This Row],[Close]]-E868</f>
        <v>-5.1499999999996362</v>
      </c>
      <c r="Q867" s="4">
        <f>NiftyData[[#This Row],[DayChange]]/E868</f>
        <v>-5.3527348317522526E-4</v>
      </c>
      <c r="R867" s="7">
        <f>_xlfn.CEILING.MATH(ABS(NiftyData[[#This Row],[DayChange %]]), 0.01)</f>
        <v>0.01</v>
      </c>
    </row>
    <row r="868" spans="1:18" x14ac:dyDescent="0.2">
      <c r="A868" s="2">
        <v>42886</v>
      </c>
      <c r="B868" s="1">
        <v>9636.5499999999993</v>
      </c>
      <c r="C868" s="1">
        <v>9649.6</v>
      </c>
      <c r="D868" s="1">
        <v>9609.25</v>
      </c>
      <c r="E868" s="1">
        <v>9621.25</v>
      </c>
      <c r="F868" s="1">
        <v>427053433</v>
      </c>
      <c r="G868" s="1">
        <v>19605.939999999999</v>
      </c>
      <c r="H868" s="1" t="str">
        <f>TEXT(NiftyData[[#This Row],[Date]], "yyyy")</f>
        <v>2017</v>
      </c>
      <c r="I868" s="1" t="str">
        <f>TEXT(NiftyData[[#This Row],[Date]], "mmm")</f>
        <v>May</v>
      </c>
      <c r="J868" s="1" t="str">
        <f>TEXT(NiftyData[[#This Row],[Date]], "ddd")</f>
        <v>Wed</v>
      </c>
      <c r="K868" s="1" t="str">
        <f>TEXT(NiftyData[[#This Row],[Date]], "mmm-yyyy")</f>
        <v>May-2017</v>
      </c>
      <c r="L868" s="1" t="str">
        <f>IF(NiftyData[[#This Row],[Day]]="Thu", "Expiry", "")</f>
        <v/>
      </c>
      <c r="M868" s="1">
        <f>NiftyData[[#This Row],[Close]]-NiftyData[[#This Row],[Open]]</f>
        <v>-15.299999999999272</v>
      </c>
      <c r="N868" s="4">
        <f>NiftyData[[#This Row],[Intraday Change]]/NiftyData[[#This Row],[Open]]</f>
        <v>-1.5877051434381882E-3</v>
      </c>
      <c r="O868" s="4">
        <f>_xlfn.CEILING.MATH(ABS(NiftyData[[#This Row],[Intraday Change %]]), 0.01)</f>
        <v>0.01</v>
      </c>
      <c r="P868" s="6">
        <f>NiftyData[[#This Row],[Close]]-E869</f>
        <v>-3.2999999999992724</v>
      </c>
      <c r="Q868" s="4">
        <f>NiftyData[[#This Row],[DayChange]]/E869</f>
        <v>-3.4287317329114326E-4</v>
      </c>
      <c r="R868" s="7">
        <f>_xlfn.CEILING.MATH(ABS(NiftyData[[#This Row],[DayChange %]]), 0.01)</f>
        <v>0.01</v>
      </c>
    </row>
    <row r="869" spans="1:18" x14ac:dyDescent="0.2">
      <c r="A869" s="2">
        <v>42885</v>
      </c>
      <c r="B869" s="1">
        <v>9590.65</v>
      </c>
      <c r="C869" s="1">
        <v>9635.2999999999993</v>
      </c>
      <c r="D869" s="1">
        <v>9581.2000000000007</v>
      </c>
      <c r="E869" s="1">
        <v>9624.5499999999993</v>
      </c>
      <c r="F869" s="1">
        <v>199894193</v>
      </c>
      <c r="G869" s="1">
        <v>9765.4</v>
      </c>
      <c r="H869" s="1" t="str">
        <f>TEXT(NiftyData[[#This Row],[Date]], "yyyy")</f>
        <v>2017</v>
      </c>
      <c r="I869" s="1" t="str">
        <f>TEXT(NiftyData[[#This Row],[Date]], "mmm")</f>
        <v>May</v>
      </c>
      <c r="J869" s="1" t="str">
        <f>TEXT(NiftyData[[#This Row],[Date]], "ddd")</f>
        <v>Tue</v>
      </c>
      <c r="K869" s="1" t="str">
        <f>TEXT(NiftyData[[#This Row],[Date]], "mmm-yyyy")</f>
        <v>May-2017</v>
      </c>
      <c r="L869" s="1" t="str">
        <f>IF(NiftyData[[#This Row],[Day]]="Thu", "Expiry", "")</f>
        <v/>
      </c>
      <c r="M869" s="1">
        <f>NiftyData[[#This Row],[Close]]-NiftyData[[#This Row],[Open]]</f>
        <v>33.899999999999636</v>
      </c>
      <c r="N869" s="4">
        <f>NiftyData[[#This Row],[Intraday Change]]/NiftyData[[#This Row],[Open]]</f>
        <v>3.5346926433557305E-3</v>
      </c>
      <c r="O869" s="4">
        <f>_xlfn.CEILING.MATH(ABS(NiftyData[[#This Row],[Intraday Change %]]), 0.01)</f>
        <v>0.01</v>
      </c>
      <c r="P869" s="6">
        <f>NiftyData[[#This Row],[Close]]-E870</f>
        <v>19.649999999999636</v>
      </c>
      <c r="Q869" s="4">
        <f>NiftyData[[#This Row],[DayChange]]/E870</f>
        <v>2.0458307738757966E-3</v>
      </c>
      <c r="R869" s="7">
        <f>_xlfn.CEILING.MATH(ABS(NiftyData[[#This Row],[DayChange %]]), 0.01)</f>
        <v>0.01</v>
      </c>
    </row>
    <row r="870" spans="1:18" x14ac:dyDescent="0.2">
      <c r="A870" s="2">
        <v>42884</v>
      </c>
      <c r="B870" s="1">
        <v>9560.0499999999993</v>
      </c>
      <c r="C870" s="1">
        <v>9637.75</v>
      </c>
      <c r="D870" s="1">
        <v>9547.7000000000007</v>
      </c>
      <c r="E870" s="1">
        <v>9604.9</v>
      </c>
      <c r="F870" s="1">
        <v>242266034</v>
      </c>
      <c r="G870" s="1">
        <v>12484.61</v>
      </c>
      <c r="H870" s="1" t="str">
        <f>TEXT(NiftyData[[#This Row],[Date]], "yyyy")</f>
        <v>2017</v>
      </c>
      <c r="I870" s="1" t="str">
        <f>TEXT(NiftyData[[#This Row],[Date]], "mmm")</f>
        <v>May</v>
      </c>
      <c r="J870" s="1" t="str">
        <f>TEXT(NiftyData[[#This Row],[Date]], "ddd")</f>
        <v>Mon</v>
      </c>
      <c r="K870" s="1" t="str">
        <f>TEXT(NiftyData[[#This Row],[Date]], "mmm-yyyy")</f>
        <v>May-2017</v>
      </c>
      <c r="L870" s="1" t="str">
        <f>IF(NiftyData[[#This Row],[Day]]="Thu", "Expiry", "")</f>
        <v/>
      </c>
      <c r="M870" s="1">
        <f>NiftyData[[#This Row],[Close]]-NiftyData[[#This Row],[Open]]</f>
        <v>44.850000000000364</v>
      </c>
      <c r="N870" s="4">
        <f>NiftyData[[#This Row],[Intraday Change]]/NiftyData[[#This Row],[Open]]</f>
        <v>4.6913980575415785E-3</v>
      </c>
      <c r="O870" s="4">
        <f>_xlfn.CEILING.MATH(ABS(NiftyData[[#This Row],[Intraday Change %]]), 0.01)</f>
        <v>0.01</v>
      </c>
      <c r="P870" s="6">
        <f>NiftyData[[#This Row],[Close]]-E871</f>
        <v>9.7999999999992724</v>
      </c>
      <c r="Q870" s="4">
        <f>NiftyData[[#This Row],[DayChange]]/E871</f>
        <v>1.0213546497690772E-3</v>
      </c>
      <c r="R870" s="7">
        <f>_xlfn.CEILING.MATH(ABS(NiftyData[[#This Row],[DayChange %]]), 0.01)</f>
        <v>0.01</v>
      </c>
    </row>
    <row r="871" spans="1:18" x14ac:dyDescent="0.2">
      <c r="A871" s="2">
        <v>42881</v>
      </c>
      <c r="B871" s="1">
        <v>9507.75</v>
      </c>
      <c r="C871" s="1">
        <v>9604.9</v>
      </c>
      <c r="D871" s="1">
        <v>9495.4</v>
      </c>
      <c r="E871" s="1">
        <v>9595.1</v>
      </c>
      <c r="F871" s="1">
        <v>225647631</v>
      </c>
      <c r="G871" s="1">
        <v>11204.36</v>
      </c>
      <c r="H871" s="1" t="str">
        <f>TEXT(NiftyData[[#This Row],[Date]], "yyyy")</f>
        <v>2017</v>
      </c>
      <c r="I871" s="1" t="str">
        <f>TEXT(NiftyData[[#This Row],[Date]], "mmm")</f>
        <v>May</v>
      </c>
      <c r="J871" s="1" t="str">
        <f>TEXT(NiftyData[[#This Row],[Date]], "ddd")</f>
        <v>Fri</v>
      </c>
      <c r="K871" s="1" t="str">
        <f>TEXT(NiftyData[[#This Row],[Date]], "mmm-yyyy")</f>
        <v>May-2017</v>
      </c>
      <c r="L871" s="1" t="str">
        <f>IF(NiftyData[[#This Row],[Day]]="Thu", "Expiry", "")</f>
        <v/>
      </c>
      <c r="M871" s="1">
        <f>NiftyData[[#This Row],[Close]]-NiftyData[[#This Row],[Open]]</f>
        <v>87.350000000000364</v>
      </c>
      <c r="N871" s="4">
        <f>NiftyData[[#This Row],[Intraday Change]]/NiftyData[[#This Row],[Open]]</f>
        <v>9.1872419868002809E-3</v>
      </c>
      <c r="O871" s="4">
        <f>_xlfn.CEILING.MATH(ABS(NiftyData[[#This Row],[Intraday Change %]]), 0.01)</f>
        <v>0.01</v>
      </c>
      <c r="P871" s="6">
        <f>NiftyData[[#This Row],[Close]]-E872</f>
        <v>85.350000000000364</v>
      </c>
      <c r="Q871" s="4">
        <f>NiftyData[[#This Row],[DayChange]]/E872</f>
        <v>8.9749993427798175E-3</v>
      </c>
      <c r="R871" s="7">
        <f>_xlfn.CEILING.MATH(ABS(NiftyData[[#This Row],[DayChange %]]), 0.01)</f>
        <v>0.01</v>
      </c>
    </row>
    <row r="872" spans="1:18" x14ac:dyDescent="0.2">
      <c r="A872" s="2">
        <v>42880</v>
      </c>
      <c r="B872" s="1">
        <v>9384.0499999999993</v>
      </c>
      <c r="C872" s="1">
        <v>9523.2999999999993</v>
      </c>
      <c r="D872" s="1">
        <v>9379.2000000000007</v>
      </c>
      <c r="E872" s="1">
        <v>9509.75</v>
      </c>
      <c r="F872" s="1">
        <v>298147347</v>
      </c>
      <c r="G872" s="1">
        <v>16964.259999999998</v>
      </c>
      <c r="H872" s="1" t="str">
        <f>TEXT(NiftyData[[#This Row],[Date]], "yyyy")</f>
        <v>2017</v>
      </c>
      <c r="I872" s="1" t="str">
        <f>TEXT(NiftyData[[#This Row],[Date]], "mmm")</f>
        <v>May</v>
      </c>
      <c r="J872" s="1" t="str">
        <f>TEXT(NiftyData[[#This Row],[Date]], "ddd")</f>
        <v>Thu</v>
      </c>
      <c r="K872" s="1" t="str">
        <f>TEXT(NiftyData[[#This Row],[Date]], "mmm-yyyy")</f>
        <v>May-2017</v>
      </c>
      <c r="L872" s="1" t="str">
        <f>IF(NiftyData[[#This Row],[Day]]="Thu", "Expiry", "")</f>
        <v>Expiry</v>
      </c>
      <c r="M872" s="1">
        <f>NiftyData[[#This Row],[Close]]-NiftyData[[#This Row],[Open]]</f>
        <v>125.70000000000073</v>
      </c>
      <c r="N872" s="4">
        <f>NiftyData[[#This Row],[Intraday Change]]/NiftyData[[#This Row],[Open]]</f>
        <v>1.3395069293109131E-2</v>
      </c>
      <c r="O872" s="4">
        <f>_xlfn.CEILING.MATH(ABS(NiftyData[[#This Row],[Intraday Change %]]), 0.01)</f>
        <v>0.02</v>
      </c>
      <c r="P872" s="6">
        <f>NiftyData[[#This Row],[Close]]-E873</f>
        <v>149.20000000000073</v>
      </c>
      <c r="Q872" s="4">
        <f>NiftyData[[#This Row],[DayChange]]/E873</f>
        <v>1.5939234339862586E-2</v>
      </c>
      <c r="R872" s="7">
        <f>_xlfn.CEILING.MATH(ABS(NiftyData[[#This Row],[DayChange %]]), 0.01)</f>
        <v>0.02</v>
      </c>
    </row>
    <row r="873" spans="1:18" x14ac:dyDescent="0.2">
      <c r="A873" s="2">
        <v>42879</v>
      </c>
      <c r="B873" s="1">
        <v>9410.9</v>
      </c>
      <c r="C873" s="1">
        <v>9431.9</v>
      </c>
      <c r="D873" s="1">
        <v>9341.65</v>
      </c>
      <c r="E873" s="1">
        <v>9360.5499999999993</v>
      </c>
      <c r="F873" s="1">
        <v>218265181</v>
      </c>
      <c r="G873" s="1">
        <v>11045.95</v>
      </c>
      <c r="H873" s="1" t="str">
        <f>TEXT(NiftyData[[#This Row],[Date]], "yyyy")</f>
        <v>2017</v>
      </c>
      <c r="I873" s="1" t="str">
        <f>TEXT(NiftyData[[#This Row],[Date]], "mmm")</f>
        <v>May</v>
      </c>
      <c r="J873" s="1" t="str">
        <f>TEXT(NiftyData[[#This Row],[Date]], "ddd")</f>
        <v>Wed</v>
      </c>
      <c r="K873" s="1" t="str">
        <f>TEXT(NiftyData[[#This Row],[Date]], "mmm-yyyy")</f>
        <v>May-2017</v>
      </c>
      <c r="L873" s="1" t="str">
        <f>IF(NiftyData[[#This Row],[Day]]="Thu", "Expiry", "")</f>
        <v/>
      </c>
      <c r="M873" s="1">
        <f>NiftyData[[#This Row],[Close]]-NiftyData[[#This Row],[Open]]</f>
        <v>-50.350000000000364</v>
      </c>
      <c r="N873" s="4">
        <f>NiftyData[[#This Row],[Intraday Change]]/NiftyData[[#This Row],[Open]]</f>
        <v>-5.3501790477000462E-3</v>
      </c>
      <c r="O873" s="4">
        <f>_xlfn.CEILING.MATH(ABS(NiftyData[[#This Row],[Intraday Change %]]), 0.01)</f>
        <v>0.01</v>
      </c>
      <c r="P873" s="6">
        <f>NiftyData[[#This Row],[Close]]-E874</f>
        <v>-25.600000000000364</v>
      </c>
      <c r="Q873" s="4">
        <f>NiftyData[[#This Row],[DayChange]]/E874</f>
        <v>-2.7274228517550183E-3</v>
      </c>
      <c r="R873" s="7">
        <f>_xlfn.CEILING.MATH(ABS(NiftyData[[#This Row],[DayChange %]]), 0.01)</f>
        <v>0.01</v>
      </c>
    </row>
    <row r="874" spans="1:18" x14ac:dyDescent="0.2">
      <c r="A874" s="2">
        <v>42878</v>
      </c>
      <c r="B874" s="1">
        <v>9445.0499999999993</v>
      </c>
      <c r="C874" s="1">
        <v>9448.0499999999993</v>
      </c>
      <c r="D874" s="1">
        <v>9370</v>
      </c>
      <c r="E874" s="1">
        <v>9386.15</v>
      </c>
      <c r="F874" s="1">
        <v>231345629</v>
      </c>
      <c r="G874" s="1">
        <v>11553.27</v>
      </c>
      <c r="H874" s="1" t="str">
        <f>TEXT(NiftyData[[#This Row],[Date]], "yyyy")</f>
        <v>2017</v>
      </c>
      <c r="I874" s="1" t="str">
        <f>TEXT(NiftyData[[#This Row],[Date]], "mmm")</f>
        <v>May</v>
      </c>
      <c r="J874" s="1" t="str">
        <f>TEXT(NiftyData[[#This Row],[Date]], "ddd")</f>
        <v>Tue</v>
      </c>
      <c r="K874" s="1" t="str">
        <f>TEXT(NiftyData[[#This Row],[Date]], "mmm-yyyy")</f>
        <v>May-2017</v>
      </c>
      <c r="L874" s="1" t="str">
        <f>IF(NiftyData[[#This Row],[Day]]="Thu", "Expiry", "")</f>
        <v/>
      </c>
      <c r="M874" s="1">
        <f>NiftyData[[#This Row],[Close]]-NiftyData[[#This Row],[Open]]</f>
        <v>-58.899999999999636</v>
      </c>
      <c r="N874" s="4">
        <f>NiftyData[[#This Row],[Intraday Change]]/NiftyData[[#This Row],[Open]]</f>
        <v>-6.236070746052127E-3</v>
      </c>
      <c r="O874" s="4">
        <f>_xlfn.CEILING.MATH(ABS(NiftyData[[#This Row],[Intraday Change %]]), 0.01)</f>
        <v>0.01</v>
      </c>
      <c r="P874" s="6">
        <f>NiftyData[[#This Row],[Close]]-E875</f>
        <v>-52.100000000000364</v>
      </c>
      <c r="Q874" s="4">
        <f>NiftyData[[#This Row],[DayChange]]/E875</f>
        <v>-5.5200911185866409E-3</v>
      </c>
      <c r="R874" s="7">
        <f>_xlfn.CEILING.MATH(ABS(NiftyData[[#This Row],[DayChange %]]), 0.01)</f>
        <v>0.01</v>
      </c>
    </row>
    <row r="875" spans="1:18" x14ac:dyDescent="0.2">
      <c r="A875" s="2">
        <v>42877</v>
      </c>
      <c r="B875" s="1">
        <v>9480.25</v>
      </c>
      <c r="C875" s="1">
        <v>9498.65</v>
      </c>
      <c r="D875" s="1">
        <v>9427.9</v>
      </c>
      <c r="E875" s="1">
        <v>9438.25</v>
      </c>
      <c r="F875" s="1">
        <v>202874757</v>
      </c>
      <c r="G875" s="1">
        <v>9432.9699999999993</v>
      </c>
      <c r="H875" s="1" t="str">
        <f>TEXT(NiftyData[[#This Row],[Date]], "yyyy")</f>
        <v>2017</v>
      </c>
      <c r="I875" s="1" t="str">
        <f>TEXT(NiftyData[[#This Row],[Date]], "mmm")</f>
        <v>May</v>
      </c>
      <c r="J875" s="1" t="str">
        <f>TEXT(NiftyData[[#This Row],[Date]], "ddd")</f>
        <v>Mon</v>
      </c>
      <c r="K875" s="1" t="str">
        <f>TEXT(NiftyData[[#This Row],[Date]], "mmm-yyyy")</f>
        <v>May-2017</v>
      </c>
      <c r="L875" s="1" t="str">
        <f>IF(NiftyData[[#This Row],[Day]]="Thu", "Expiry", "")</f>
        <v/>
      </c>
      <c r="M875" s="1">
        <f>NiftyData[[#This Row],[Close]]-NiftyData[[#This Row],[Open]]</f>
        <v>-42</v>
      </c>
      <c r="N875" s="4">
        <f>NiftyData[[#This Row],[Intraday Change]]/NiftyData[[#This Row],[Open]]</f>
        <v>-4.4302629150075159E-3</v>
      </c>
      <c r="O875" s="4">
        <f>_xlfn.CEILING.MATH(ABS(NiftyData[[#This Row],[Intraday Change %]]), 0.01)</f>
        <v>0.01</v>
      </c>
      <c r="P875" s="6">
        <f>NiftyData[[#This Row],[Close]]-E876</f>
        <v>10.350000000000364</v>
      </c>
      <c r="Q875" s="4">
        <f>NiftyData[[#This Row],[DayChange]]/E876</f>
        <v>1.0978054497820687E-3</v>
      </c>
      <c r="R875" s="7">
        <f>_xlfn.CEILING.MATH(ABS(NiftyData[[#This Row],[DayChange %]]), 0.01)</f>
        <v>0.01</v>
      </c>
    </row>
    <row r="876" spans="1:18" x14ac:dyDescent="0.2">
      <c r="A876" s="2">
        <v>42874</v>
      </c>
      <c r="B876" s="1">
        <v>9469.9</v>
      </c>
      <c r="C876" s="1">
        <v>9505.75</v>
      </c>
      <c r="D876" s="1">
        <v>9390.75</v>
      </c>
      <c r="E876" s="1">
        <v>9427.9</v>
      </c>
      <c r="F876" s="1">
        <v>259861396</v>
      </c>
      <c r="G876" s="1">
        <v>11544.77</v>
      </c>
      <c r="H876" s="1" t="str">
        <f>TEXT(NiftyData[[#This Row],[Date]], "yyyy")</f>
        <v>2017</v>
      </c>
      <c r="I876" s="1" t="str">
        <f>TEXT(NiftyData[[#This Row],[Date]], "mmm")</f>
        <v>May</v>
      </c>
      <c r="J876" s="1" t="str">
        <f>TEXT(NiftyData[[#This Row],[Date]], "ddd")</f>
        <v>Fri</v>
      </c>
      <c r="K876" s="1" t="str">
        <f>TEXT(NiftyData[[#This Row],[Date]], "mmm-yyyy")</f>
        <v>May-2017</v>
      </c>
      <c r="L876" s="1" t="str">
        <f>IF(NiftyData[[#This Row],[Day]]="Thu", "Expiry", "")</f>
        <v/>
      </c>
      <c r="M876" s="1">
        <f>NiftyData[[#This Row],[Close]]-NiftyData[[#This Row],[Open]]</f>
        <v>-42</v>
      </c>
      <c r="N876" s="4">
        <f>NiftyData[[#This Row],[Intraday Change]]/NiftyData[[#This Row],[Open]]</f>
        <v>-4.4351049113507011E-3</v>
      </c>
      <c r="O876" s="4">
        <f>_xlfn.CEILING.MATH(ABS(NiftyData[[#This Row],[Intraday Change %]]), 0.01)</f>
        <v>0.01</v>
      </c>
      <c r="P876" s="6">
        <f>NiftyData[[#This Row],[Close]]-E877</f>
        <v>-1.5500000000010914</v>
      </c>
      <c r="Q876" s="4">
        <f>NiftyData[[#This Row],[DayChange]]/E877</f>
        <v>-1.6437862229515946E-4</v>
      </c>
      <c r="R876" s="7">
        <f>_xlfn.CEILING.MATH(ABS(NiftyData[[#This Row],[DayChange %]]), 0.01)</f>
        <v>0.01</v>
      </c>
    </row>
    <row r="877" spans="1:18" x14ac:dyDescent="0.2">
      <c r="A877" s="2">
        <v>42873</v>
      </c>
      <c r="B877" s="1">
        <v>9453.2000000000007</v>
      </c>
      <c r="C877" s="1">
        <v>9489.1</v>
      </c>
      <c r="D877" s="1">
        <v>9418.1</v>
      </c>
      <c r="E877" s="1">
        <v>9429.4500000000007</v>
      </c>
      <c r="F877" s="1">
        <v>199340647</v>
      </c>
      <c r="G877" s="1">
        <v>10782.46</v>
      </c>
      <c r="H877" s="1" t="str">
        <f>TEXT(NiftyData[[#This Row],[Date]], "yyyy")</f>
        <v>2017</v>
      </c>
      <c r="I877" s="1" t="str">
        <f>TEXT(NiftyData[[#This Row],[Date]], "mmm")</f>
        <v>May</v>
      </c>
      <c r="J877" s="1" t="str">
        <f>TEXT(NiftyData[[#This Row],[Date]], "ddd")</f>
        <v>Thu</v>
      </c>
      <c r="K877" s="1" t="str">
        <f>TEXT(NiftyData[[#This Row],[Date]], "mmm-yyyy")</f>
        <v>May-2017</v>
      </c>
      <c r="L877" s="1" t="str">
        <f>IF(NiftyData[[#This Row],[Day]]="Thu", "Expiry", "")</f>
        <v>Expiry</v>
      </c>
      <c r="M877" s="1">
        <f>NiftyData[[#This Row],[Close]]-NiftyData[[#This Row],[Open]]</f>
        <v>-23.75</v>
      </c>
      <c r="N877" s="4">
        <f>NiftyData[[#This Row],[Intraday Change]]/NiftyData[[#This Row],[Open]]</f>
        <v>-2.5123767613083399E-3</v>
      </c>
      <c r="O877" s="4">
        <f>_xlfn.CEILING.MATH(ABS(NiftyData[[#This Row],[Intraday Change %]]), 0.01)</f>
        <v>0.01</v>
      </c>
      <c r="P877" s="6">
        <f>NiftyData[[#This Row],[Close]]-E878</f>
        <v>-96.299999999999272</v>
      </c>
      <c r="Q877" s="4">
        <f>NiftyData[[#This Row],[DayChange]]/E878</f>
        <v>-1.0109440201558855E-2</v>
      </c>
      <c r="R877" s="7">
        <f>_xlfn.CEILING.MATH(ABS(NiftyData[[#This Row],[DayChange %]]), 0.01)</f>
        <v>0.02</v>
      </c>
    </row>
    <row r="878" spans="1:18" x14ac:dyDescent="0.2">
      <c r="A878" s="2">
        <v>42872</v>
      </c>
      <c r="B878" s="1">
        <v>9517.6</v>
      </c>
      <c r="C878" s="1">
        <v>9532.6</v>
      </c>
      <c r="D878" s="1">
        <v>9486.1</v>
      </c>
      <c r="E878" s="1">
        <v>9525.75</v>
      </c>
      <c r="F878" s="1">
        <v>211856040</v>
      </c>
      <c r="G878" s="1">
        <v>10726.23</v>
      </c>
      <c r="H878" s="1" t="str">
        <f>TEXT(NiftyData[[#This Row],[Date]], "yyyy")</f>
        <v>2017</v>
      </c>
      <c r="I878" s="1" t="str">
        <f>TEXT(NiftyData[[#This Row],[Date]], "mmm")</f>
        <v>May</v>
      </c>
      <c r="J878" s="1" t="str">
        <f>TEXT(NiftyData[[#This Row],[Date]], "ddd")</f>
        <v>Wed</v>
      </c>
      <c r="K878" s="1" t="str">
        <f>TEXT(NiftyData[[#This Row],[Date]], "mmm-yyyy")</f>
        <v>May-2017</v>
      </c>
      <c r="L878" s="1" t="str">
        <f>IF(NiftyData[[#This Row],[Day]]="Thu", "Expiry", "")</f>
        <v/>
      </c>
      <c r="M878" s="1">
        <f>NiftyData[[#This Row],[Close]]-NiftyData[[#This Row],[Open]]</f>
        <v>8.1499999999996362</v>
      </c>
      <c r="N878" s="4">
        <f>NiftyData[[#This Row],[Intraday Change]]/NiftyData[[#This Row],[Open]]</f>
        <v>8.5630831302005081E-4</v>
      </c>
      <c r="O878" s="4">
        <f>_xlfn.CEILING.MATH(ABS(NiftyData[[#This Row],[Intraday Change %]]), 0.01)</f>
        <v>0.01</v>
      </c>
      <c r="P878" s="6">
        <f>NiftyData[[#This Row],[Close]]-E879</f>
        <v>13.5</v>
      </c>
      <c r="Q878" s="4">
        <f>NiftyData[[#This Row],[DayChange]]/E879</f>
        <v>1.4192225814081841E-3</v>
      </c>
      <c r="R878" s="7">
        <f>_xlfn.CEILING.MATH(ABS(NiftyData[[#This Row],[DayChange %]]), 0.01)</f>
        <v>0.01</v>
      </c>
    </row>
    <row r="879" spans="1:18" x14ac:dyDescent="0.2">
      <c r="A879" s="2">
        <v>42871</v>
      </c>
      <c r="B879" s="1">
        <v>9461</v>
      </c>
      <c r="C879" s="1">
        <v>9517.2000000000007</v>
      </c>
      <c r="D879" s="1">
        <v>9456.35</v>
      </c>
      <c r="E879" s="1">
        <v>9512.25</v>
      </c>
      <c r="F879" s="1">
        <v>171709433</v>
      </c>
      <c r="G879" s="1">
        <v>9209.89</v>
      </c>
      <c r="H879" s="1" t="str">
        <f>TEXT(NiftyData[[#This Row],[Date]], "yyyy")</f>
        <v>2017</v>
      </c>
      <c r="I879" s="1" t="str">
        <f>TEXT(NiftyData[[#This Row],[Date]], "mmm")</f>
        <v>May</v>
      </c>
      <c r="J879" s="1" t="str">
        <f>TEXT(NiftyData[[#This Row],[Date]], "ddd")</f>
        <v>Tue</v>
      </c>
      <c r="K879" s="1" t="str">
        <f>TEXT(NiftyData[[#This Row],[Date]], "mmm-yyyy")</f>
        <v>May-2017</v>
      </c>
      <c r="L879" s="1" t="str">
        <f>IF(NiftyData[[#This Row],[Day]]="Thu", "Expiry", "")</f>
        <v/>
      </c>
      <c r="M879" s="1">
        <f>NiftyData[[#This Row],[Close]]-NiftyData[[#This Row],[Open]]</f>
        <v>51.25</v>
      </c>
      <c r="N879" s="4">
        <f>NiftyData[[#This Row],[Intraday Change]]/NiftyData[[#This Row],[Open]]</f>
        <v>5.4169749497938909E-3</v>
      </c>
      <c r="O879" s="4">
        <f>_xlfn.CEILING.MATH(ABS(NiftyData[[#This Row],[Intraday Change %]]), 0.01)</f>
        <v>0.01</v>
      </c>
      <c r="P879" s="6">
        <f>NiftyData[[#This Row],[Close]]-E880</f>
        <v>66.850000000000364</v>
      </c>
      <c r="Q879" s="4">
        <f>NiftyData[[#This Row],[DayChange]]/E880</f>
        <v>7.0775192157029208E-3</v>
      </c>
      <c r="R879" s="7">
        <f>_xlfn.CEILING.MATH(ABS(NiftyData[[#This Row],[DayChange %]]), 0.01)</f>
        <v>0.01</v>
      </c>
    </row>
    <row r="880" spans="1:18" x14ac:dyDescent="0.2">
      <c r="A880" s="2">
        <v>42870</v>
      </c>
      <c r="B880" s="1">
        <v>9433.5499999999993</v>
      </c>
      <c r="C880" s="1">
        <v>9449.25</v>
      </c>
      <c r="D880" s="1">
        <v>9423.1</v>
      </c>
      <c r="E880" s="1">
        <v>9445.4</v>
      </c>
      <c r="F880" s="1">
        <v>145163953</v>
      </c>
      <c r="G880" s="1">
        <v>7790.97</v>
      </c>
      <c r="H880" s="1" t="str">
        <f>TEXT(NiftyData[[#This Row],[Date]], "yyyy")</f>
        <v>2017</v>
      </c>
      <c r="I880" s="1" t="str">
        <f>TEXT(NiftyData[[#This Row],[Date]], "mmm")</f>
        <v>May</v>
      </c>
      <c r="J880" s="1" t="str">
        <f>TEXT(NiftyData[[#This Row],[Date]], "ddd")</f>
        <v>Mon</v>
      </c>
      <c r="K880" s="1" t="str">
        <f>TEXT(NiftyData[[#This Row],[Date]], "mmm-yyyy")</f>
        <v>May-2017</v>
      </c>
      <c r="L880" s="1" t="str">
        <f>IF(NiftyData[[#This Row],[Day]]="Thu", "Expiry", "")</f>
        <v/>
      </c>
      <c r="M880" s="1">
        <f>NiftyData[[#This Row],[Close]]-NiftyData[[#This Row],[Open]]</f>
        <v>11.850000000000364</v>
      </c>
      <c r="N880" s="4">
        <f>NiftyData[[#This Row],[Intraday Change]]/NiftyData[[#This Row],[Open]]</f>
        <v>1.2561548939689052E-3</v>
      </c>
      <c r="O880" s="4">
        <f>_xlfn.CEILING.MATH(ABS(NiftyData[[#This Row],[Intraday Change %]]), 0.01)</f>
        <v>0.01</v>
      </c>
      <c r="P880" s="6">
        <f>NiftyData[[#This Row],[Close]]-E881</f>
        <v>44.5</v>
      </c>
      <c r="Q880" s="4">
        <f>NiftyData[[#This Row],[DayChange]]/E881</f>
        <v>4.7335893371911204E-3</v>
      </c>
      <c r="R880" s="7">
        <f>_xlfn.CEILING.MATH(ABS(NiftyData[[#This Row],[DayChange %]]), 0.01)</f>
        <v>0.01</v>
      </c>
    </row>
    <row r="881" spans="1:18" x14ac:dyDescent="0.2">
      <c r="A881" s="2">
        <v>42867</v>
      </c>
      <c r="B881" s="1">
        <v>9436.65</v>
      </c>
      <c r="C881" s="1">
        <v>9437.75</v>
      </c>
      <c r="D881" s="1">
        <v>9372.5499999999993</v>
      </c>
      <c r="E881" s="1">
        <v>9400.9</v>
      </c>
      <c r="F881" s="1">
        <v>159079418</v>
      </c>
      <c r="G881" s="1">
        <v>9813.4699999999993</v>
      </c>
      <c r="H881" s="1" t="str">
        <f>TEXT(NiftyData[[#This Row],[Date]], "yyyy")</f>
        <v>2017</v>
      </c>
      <c r="I881" s="1" t="str">
        <f>TEXT(NiftyData[[#This Row],[Date]], "mmm")</f>
        <v>May</v>
      </c>
      <c r="J881" s="1" t="str">
        <f>TEXT(NiftyData[[#This Row],[Date]], "ddd")</f>
        <v>Fri</v>
      </c>
      <c r="K881" s="1" t="str">
        <f>TEXT(NiftyData[[#This Row],[Date]], "mmm-yyyy")</f>
        <v>May-2017</v>
      </c>
      <c r="L881" s="1" t="str">
        <f>IF(NiftyData[[#This Row],[Day]]="Thu", "Expiry", "")</f>
        <v/>
      </c>
      <c r="M881" s="1">
        <f>NiftyData[[#This Row],[Close]]-NiftyData[[#This Row],[Open]]</f>
        <v>-35.75</v>
      </c>
      <c r="N881" s="4">
        <f>NiftyData[[#This Row],[Intraday Change]]/NiftyData[[#This Row],[Open]]</f>
        <v>-3.7884206789485677E-3</v>
      </c>
      <c r="O881" s="4">
        <f>_xlfn.CEILING.MATH(ABS(NiftyData[[#This Row],[Intraday Change %]]), 0.01)</f>
        <v>0.01</v>
      </c>
      <c r="P881" s="6">
        <f>NiftyData[[#This Row],[Close]]-E882</f>
        <v>-21.5</v>
      </c>
      <c r="Q881" s="4">
        <f>NiftyData[[#This Row],[DayChange]]/E882</f>
        <v>-2.28179656987604E-3</v>
      </c>
      <c r="R881" s="7">
        <f>_xlfn.CEILING.MATH(ABS(NiftyData[[#This Row],[DayChange %]]), 0.01)</f>
        <v>0.01</v>
      </c>
    </row>
    <row r="882" spans="1:18" x14ac:dyDescent="0.2">
      <c r="A882" s="2">
        <v>42866</v>
      </c>
      <c r="B882" s="1">
        <v>9448.6</v>
      </c>
      <c r="C882" s="1">
        <v>9450.65</v>
      </c>
      <c r="D882" s="1">
        <v>9411.2999999999993</v>
      </c>
      <c r="E882" s="1">
        <v>9422.4</v>
      </c>
      <c r="F882" s="1">
        <v>176439840</v>
      </c>
      <c r="G882" s="1">
        <v>9289.89</v>
      </c>
      <c r="H882" s="1" t="str">
        <f>TEXT(NiftyData[[#This Row],[Date]], "yyyy")</f>
        <v>2017</v>
      </c>
      <c r="I882" s="1" t="str">
        <f>TEXT(NiftyData[[#This Row],[Date]], "mmm")</f>
        <v>May</v>
      </c>
      <c r="J882" s="1" t="str">
        <f>TEXT(NiftyData[[#This Row],[Date]], "ddd")</f>
        <v>Thu</v>
      </c>
      <c r="K882" s="1" t="str">
        <f>TEXT(NiftyData[[#This Row],[Date]], "mmm-yyyy")</f>
        <v>May-2017</v>
      </c>
      <c r="L882" s="1" t="str">
        <f>IF(NiftyData[[#This Row],[Day]]="Thu", "Expiry", "")</f>
        <v>Expiry</v>
      </c>
      <c r="M882" s="1">
        <f>NiftyData[[#This Row],[Close]]-NiftyData[[#This Row],[Open]]</f>
        <v>-26.200000000000728</v>
      </c>
      <c r="N882" s="4">
        <f>NiftyData[[#This Row],[Intraday Change]]/NiftyData[[#This Row],[Open]]</f>
        <v>-2.7728975721271645E-3</v>
      </c>
      <c r="O882" s="4">
        <f>_xlfn.CEILING.MATH(ABS(NiftyData[[#This Row],[Intraday Change %]]), 0.01)</f>
        <v>0.01</v>
      </c>
      <c r="P882" s="6">
        <f>NiftyData[[#This Row],[Close]]-E883</f>
        <v>15.100000000000364</v>
      </c>
      <c r="Q882" s="4">
        <f>NiftyData[[#This Row],[DayChange]]/E883</f>
        <v>1.6051364365971496E-3</v>
      </c>
      <c r="R882" s="7">
        <f>_xlfn.CEILING.MATH(ABS(NiftyData[[#This Row],[DayChange %]]), 0.01)</f>
        <v>0.01</v>
      </c>
    </row>
    <row r="883" spans="1:18" x14ac:dyDescent="0.2">
      <c r="A883" s="2">
        <v>42865</v>
      </c>
      <c r="B883" s="1">
        <v>9339.65</v>
      </c>
      <c r="C883" s="1">
        <v>9414.75</v>
      </c>
      <c r="D883" s="1">
        <v>9336</v>
      </c>
      <c r="E883" s="1">
        <v>9407.2999999999993</v>
      </c>
      <c r="F883" s="1">
        <v>157363135</v>
      </c>
      <c r="G883" s="1">
        <v>8619.06</v>
      </c>
      <c r="H883" s="1" t="str">
        <f>TEXT(NiftyData[[#This Row],[Date]], "yyyy")</f>
        <v>2017</v>
      </c>
      <c r="I883" s="1" t="str">
        <f>TEXT(NiftyData[[#This Row],[Date]], "mmm")</f>
        <v>May</v>
      </c>
      <c r="J883" s="1" t="str">
        <f>TEXT(NiftyData[[#This Row],[Date]], "ddd")</f>
        <v>Wed</v>
      </c>
      <c r="K883" s="1" t="str">
        <f>TEXT(NiftyData[[#This Row],[Date]], "mmm-yyyy")</f>
        <v>May-2017</v>
      </c>
      <c r="L883" s="1" t="str">
        <f>IF(NiftyData[[#This Row],[Day]]="Thu", "Expiry", "")</f>
        <v/>
      </c>
      <c r="M883" s="1">
        <f>NiftyData[[#This Row],[Close]]-NiftyData[[#This Row],[Open]]</f>
        <v>67.649999999999636</v>
      </c>
      <c r="N883" s="4">
        <f>NiftyData[[#This Row],[Intraday Change]]/NiftyData[[#This Row],[Open]]</f>
        <v>7.2433121155503297E-3</v>
      </c>
      <c r="O883" s="4">
        <f>_xlfn.CEILING.MATH(ABS(NiftyData[[#This Row],[Intraday Change %]]), 0.01)</f>
        <v>0.01</v>
      </c>
      <c r="P883" s="6">
        <f>NiftyData[[#This Row],[Close]]-E884</f>
        <v>90.449999999998909</v>
      </c>
      <c r="Q883" s="4">
        <f>NiftyData[[#This Row],[DayChange]]/E884</f>
        <v>9.7082168329423475E-3</v>
      </c>
      <c r="R883" s="7">
        <f>_xlfn.CEILING.MATH(ABS(NiftyData[[#This Row],[DayChange %]]), 0.01)</f>
        <v>0.01</v>
      </c>
    </row>
    <row r="884" spans="1:18" x14ac:dyDescent="0.2">
      <c r="A884" s="2">
        <v>42864</v>
      </c>
      <c r="B884" s="1">
        <v>9337.35</v>
      </c>
      <c r="C884" s="1">
        <v>9338.9500000000007</v>
      </c>
      <c r="D884" s="1">
        <v>9307.7000000000007</v>
      </c>
      <c r="E884" s="1">
        <v>9316.85</v>
      </c>
      <c r="F884" s="1">
        <v>136417428</v>
      </c>
      <c r="G884" s="1">
        <v>7504.66</v>
      </c>
      <c r="H884" s="1" t="str">
        <f>TEXT(NiftyData[[#This Row],[Date]], "yyyy")</f>
        <v>2017</v>
      </c>
      <c r="I884" s="1" t="str">
        <f>TEXT(NiftyData[[#This Row],[Date]], "mmm")</f>
        <v>May</v>
      </c>
      <c r="J884" s="1" t="str">
        <f>TEXT(NiftyData[[#This Row],[Date]], "ddd")</f>
        <v>Tue</v>
      </c>
      <c r="K884" s="1" t="str">
        <f>TEXT(NiftyData[[#This Row],[Date]], "mmm-yyyy")</f>
        <v>May-2017</v>
      </c>
      <c r="L884" s="1" t="str">
        <f>IF(NiftyData[[#This Row],[Day]]="Thu", "Expiry", "")</f>
        <v/>
      </c>
      <c r="M884" s="1">
        <f>NiftyData[[#This Row],[Close]]-NiftyData[[#This Row],[Open]]</f>
        <v>-20.5</v>
      </c>
      <c r="N884" s="4">
        <f>NiftyData[[#This Row],[Intraday Change]]/NiftyData[[#This Row],[Open]]</f>
        <v>-2.1954837293236304E-3</v>
      </c>
      <c r="O884" s="4">
        <f>_xlfn.CEILING.MATH(ABS(NiftyData[[#This Row],[Intraday Change %]]), 0.01)</f>
        <v>0.01</v>
      </c>
      <c r="P884" s="6">
        <f>NiftyData[[#This Row],[Close]]-E885</f>
        <v>2.8000000000010914</v>
      </c>
      <c r="Q884" s="4">
        <f>NiftyData[[#This Row],[DayChange]]/E885</f>
        <v>3.0062110467531219E-4</v>
      </c>
      <c r="R884" s="7">
        <f>_xlfn.CEILING.MATH(ABS(NiftyData[[#This Row],[DayChange %]]), 0.01)</f>
        <v>0.01</v>
      </c>
    </row>
    <row r="885" spans="1:18" x14ac:dyDescent="0.2">
      <c r="A885" s="2">
        <v>42863</v>
      </c>
      <c r="B885" s="1">
        <v>9311.4500000000007</v>
      </c>
      <c r="C885" s="1">
        <v>9338.7000000000007</v>
      </c>
      <c r="D885" s="1">
        <v>9297.9500000000007</v>
      </c>
      <c r="E885" s="1">
        <v>9314.0499999999993</v>
      </c>
      <c r="F885" s="1">
        <v>179709949</v>
      </c>
      <c r="G885" s="1">
        <v>8300.2199999999993</v>
      </c>
      <c r="H885" s="1" t="str">
        <f>TEXT(NiftyData[[#This Row],[Date]], "yyyy")</f>
        <v>2017</v>
      </c>
      <c r="I885" s="1" t="str">
        <f>TEXT(NiftyData[[#This Row],[Date]], "mmm")</f>
        <v>May</v>
      </c>
      <c r="J885" s="1" t="str">
        <f>TEXT(NiftyData[[#This Row],[Date]], "ddd")</f>
        <v>Mon</v>
      </c>
      <c r="K885" s="1" t="str">
        <f>TEXT(NiftyData[[#This Row],[Date]], "mmm-yyyy")</f>
        <v>May-2017</v>
      </c>
      <c r="L885" s="1" t="str">
        <f>IF(NiftyData[[#This Row],[Day]]="Thu", "Expiry", "")</f>
        <v/>
      </c>
      <c r="M885" s="1">
        <f>NiftyData[[#This Row],[Close]]-NiftyData[[#This Row],[Open]]</f>
        <v>2.5999999999985448</v>
      </c>
      <c r="N885" s="4">
        <f>NiftyData[[#This Row],[Intraday Change]]/NiftyData[[#This Row],[Open]]</f>
        <v>2.7922611408519023E-4</v>
      </c>
      <c r="O885" s="4">
        <f>_xlfn.CEILING.MATH(ABS(NiftyData[[#This Row],[Intraday Change %]]), 0.01)</f>
        <v>0.01</v>
      </c>
      <c r="P885" s="6">
        <f>NiftyData[[#This Row],[Close]]-E886</f>
        <v>28.75</v>
      </c>
      <c r="Q885" s="4">
        <f>NiftyData[[#This Row],[DayChange]]/E886</f>
        <v>3.0962919884117909E-3</v>
      </c>
      <c r="R885" s="7">
        <f>_xlfn.CEILING.MATH(ABS(NiftyData[[#This Row],[DayChange %]]), 0.01)</f>
        <v>0.01</v>
      </c>
    </row>
    <row r="886" spans="1:18" x14ac:dyDescent="0.2">
      <c r="A886" s="2">
        <v>42860</v>
      </c>
      <c r="B886" s="1">
        <v>9374.5499999999993</v>
      </c>
      <c r="C886" s="1">
        <v>9377.1</v>
      </c>
      <c r="D886" s="1">
        <v>9272</v>
      </c>
      <c r="E886" s="1">
        <v>9285.2999999999993</v>
      </c>
      <c r="F886" s="1">
        <v>239133531</v>
      </c>
      <c r="G886" s="1">
        <v>10466.68</v>
      </c>
      <c r="H886" s="1" t="str">
        <f>TEXT(NiftyData[[#This Row],[Date]], "yyyy")</f>
        <v>2017</v>
      </c>
      <c r="I886" s="1" t="str">
        <f>TEXT(NiftyData[[#This Row],[Date]], "mmm")</f>
        <v>May</v>
      </c>
      <c r="J886" s="1" t="str">
        <f>TEXT(NiftyData[[#This Row],[Date]], "ddd")</f>
        <v>Fri</v>
      </c>
      <c r="K886" s="1" t="str">
        <f>TEXT(NiftyData[[#This Row],[Date]], "mmm-yyyy")</f>
        <v>May-2017</v>
      </c>
      <c r="L886" s="1" t="str">
        <f>IF(NiftyData[[#This Row],[Day]]="Thu", "Expiry", "")</f>
        <v/>
      </c>
      <c r="M886" s="1">
        <f>NiftyData[[#This Row],[Close]]-NiftyData[[#This Row],[Open]]</f>
        <v>-89.25</v>
      </c>
      <c r="N886" s="4">
        <f>NiftyData[[#This Row],[Intraday Change]]/NiftyData[[#This Row],[Open]]</f>
        <v>-9.520456981935134E-3</v>
      </c>
      <c r="O886" s="4">
        <f>_xlfn.CEILING.MATH(ABS(NiftyData[[#This Row],[Intraday Change %]]), 0.01)</f>
        <v>0.01</v>
      </c>
      <c r="P886" s="6">
        <f>NiftyData[[#This Row],[Close]]-E887</f>
        <v>-74.600000000000364</v>
      </c>
      <c r="Q886" s="4">
        <f>NiftyData[[#This Row],[DayChange]]/E887</f>
        <v>-7.9701706214810372E-3</v>
      </c>
      <c r="R886" s="7">
        <f>_xlfn.CEILING.MATH(ABS(NiftyData[[#This Row],[DayChange %]]), 0.01)</f>
        <v>0.01</v>
      </c>
    </row>
    <row r="887" spans="1:18" x14ac:dyDescent="0.2">
      <c r="A887" s="2">
        <v>42859</v>
      </c>
      <c r="B887" s="1">
        <v>9360.9500000000007</v>
      </c>
      <c r="C887" s="1">
        <v>9365.65</v>
      </c>
      <c r="D887" s="1">
        <v>9323.25</v>
      </c>
      <c r="E887" s="1">
        <v>9359.9</v>
      </c>
      <c r="F887" s="1">
        <v>277895923</v>
      </c>
      <c r="G887" s="1">
        <v>12379.74</v>
      </c>
      <c r="H887" s="1" t="str">
        <f>TEXT(NiftyData[[#This Row],[Date]], "yyyy")</f>
        <v>2017</v>
      </c>
      <c r="I887" s="1" t="str">
        <f>TEXT(NiftyData[[#This Row],[Date]], "mmm")</f>
        <v>May</v>
      </c>
      <c r="J887" s="1" t="str">
        <f>TEXT(NiftyData[[#This Row],[Date]], "ddd")</f>
        <v>Thu</v>
      </c>
      <c r="K887" s="1" t="str">
        <f>TEXT(NiftyData[[#This Row],[Date]], "mmm-yyyy")</f>
        <v>May-2017</v>
      </c>
      <c r="L887" s="1" t="str">
        <f>IF(NiftyData[[#This Row],[Day]]="Thu", "Expiry", "")</f>
        <v>Expiry</v>
      </c>
      <c r="M887" s="1">
        <f>NiftyData[[#This Row],[Close]]-NiftyData[[#This Row],[Open]]</f>
        <v>-1.0500000000010914</v>
      </c>
      <c r="N887" s="4">
        <f>NiftyData[[#This Row],[Intraday Change]]/NiftyData[[#This Row],[Open]]</f>
        <v>-1.1216810259654109E-4</v>
      </c>
      <c r="O887" s="4">
        <f>_xlfn.CEILING.MATH(ABS(NiftyData[[#This Row],[Intraday Change %]]), 0.01)</f>
        <v>0.01</v>
      </c>
      <c r="P887" s="6">
        <f>NiftyData[[#This Row],[Close]]-E888</f>
        <v>47.949999999998909</v>
      </c>
      <c r="Q887" s="4">
        <f>NiftyData[[#This Row],[DayChange]]/E888</f>
        <v>5.1492974081689558E-3</v>
      </c>
      <c r="R887" s="7">
        <f>_xlfn.CEILING.MATH(ABS(NiftyData[[#This Row],[DayChange %]]), 0.01)</f>
        <v>0.01</v>
      </c>
    </row>
    <row r="888" spans="1:18" x14ac:dyDescent="0.2">
      <c r="A888" s="2">
        <v>42858</v>
      </c>
      <c r="B888" s="1">
        <v>9344.7000000000007</v>
      </c>
      <c r="C888" s="1">
        <v>9346.2999999999993</v>
      </c>
      <c r="D888" s="1">
        <v>9298.4</v>
      </c>
      <c r="E888" s="1">
        <v>9311.9500000000007</v>
      </c>
      <c r="F888" s="1">
        <v>156342492</v>
      </c>
      <c r="G888" s="1">
        <v>7975.14</v>
      </c>
      <c r="H888" s="1" t="str">
        <f>TEXT(NiftyData[[#This Row],[Date]], "yyyy")</f>
        <v>2017</v>
      </c>
      <c r="I888" s="1" t="str">
        <f>TEXT(NiftyData[[#This Row],[Date]], "mmm")</f>
        <v>May</v>
      </c>
      <c r="J888" s="1" t="str">
        <f>TEXT(NiftyData[[#This Row],[Date]], "ddd")</f>
        <v>Wed</v>
      </c>
      <c r="K888" s="1" t="str">
        <f>TEXT(NiftyData[[#This Row],[Date]], "mmm-yyyy")</f>
        <v>May-2017</v>
      </c>
      <c r="L888" s="1" t="str">
        <f>IF(NiftyData[[#This Row],[Day]]="Thu", "Expiry", "")</f>
        <v/>
      </c>
      <c r="M888" s="1">
        <f>NiftyData[[#This Row],[Close]]-NiftyData[[#This Row],[Open]]</f>
        <v>-32.75</v>
      </c>
      <c r="N888" s="4">
        <f>NiftyData[[#This Row],[Intraday Change]]/NiftyData[[#This Row],[Open]]</f>
        <v>-3.5046603957323398E-3</v>
      </c>
      <c r="O888" s="4">
        <f>_xlfn.CEILING.MATH(ABS(NiftyData[[#This Row],[Intraday Change %]]), 0.01)</f>
        <v>0.01</v>
      </c>
      <c r="P888" s="6">
        <f>NiftyData[[#This Row],[Close]]-E889</f>
        <v>-1.8499999999985448</v>
      </c>
      <c r="Q888" s="4">
        <f>NiftyData[[#This Row],[DayChange]]/E889</f>
        <v>-1.9862998990729294E-4</v>
      </c>
      <c r="R888" s="7">
        <f>_xlfn.CEILING.MATH(ABS(NiftyData[[#This Row],[DayChange %]]), 0.01)</f>
        <v>0.01</v>
      </c>
    </row>
    <row r="889" spans="1:18" x14ac:dyDescent="0.2">
      <c r="A889" s="2">
        <v>42857</v>
      </c>
      <c r="B889" s="1">
        <v>9339.85</v>
      </c>
      <c r="C889" s="1">
        <v>9352.5499999999993</v>
      </c>
      <c r="D889" s="1">
        <v>9269.9</v>
      </c>
      <c r="E889" s="1">
        <v>9313.7999999999993</v>
      </c>
      <c r="F889" s="1">
        <v>166558241</v>
      </c>
      <c r="G889" s="1">
        <v>9110.59</v>
      </c>
      <c r="H889" s="1" t="str">
        <f>TEXT(NiftyData[[#This Row],[Date]], "yyyy")</f>
        <v>2017</v>
      </c>
      <c r="I889" s="1" t="str">
        <f>TEXT(NiftyData[[#This Row],[Date]], "mmm")</f>
        <v>May</v>
      </c>
      <c r="J889" s="1" t="str">
        <f>TEXT(NiftyData[[#This Row],[Date]], "ddd")</f>
        <v>Tue</v>
      </c>
      <c r="K889" s="1" t="str">
        <f>TEXT(NiftyData[[#This Row],[Date]], "mmm-yyyy")</f>
        <v>May-2017</v>
      </c>
      <c r="L889" s="1" t="str">
        <f>IF(NiftyData[[#This Row],[Day]]="Thu", "Expiry", "")</f>
        <v/>
      </c>
      <c r="M889" s="1">
        <f>NiftyData[[#This Row],[Close]]-NiftyData[[#This Row],[Open]]</f>
        <v>-26.050000000001091</v>
      </c>
      <c r="N889" s="4">
        <f>NiftyData[[#This Row],[Intraday Change]]/NiftyData[[#This Row],[Open]]</f>
        <v>-2.7891240223345227E-3</v>
      </c>
      <c r="O889" s="4">
        <f>_xlfn.CEILING.MATH(ABS(NiftyData[[#This Row],[Intraday Change %]]), 0.01)</f>
        <v>0.01</v>
      </c>
      <c r="P889" s="6">
        <f>NiftyData[[#This Row],[Close]]-E890</f>
        <v>9.75</v>
      </c>
      <c r="Q889" s="4">
        <f>NiftyData[[#This Row],[DayChange]]/E890</f>
        <v>1.0479307398391024E-3</v>
      </c>
      <c r="R889" s="7">
        <f>_xlfn.CEILING.MATH(ABS(NiftyData[[#This Row],[DayChange %]]), 0.01)</f>
        <v>0.01</v>
      </c>
    </row>
    <row r="890" spans="1:18" x14ac:dyDescent="0.2">
      <c r="A890" s="2">
        <v>42853</v>
      </c>
      <c r="B890" s="1">
        <v>9340.9500000000007</v>
      </c>
      <c r="C890" s="1">
        <v>9342.65</v>
      </c>
      <c r="D890" s="1">
        <v>9282.25</v>
      </c>
      <c r="E890" s="1">
        <v>9304.0499999999993</v>
      </c>
      <c r="F890" s="1">
        <v>167229353</v>
      </c>
      <c r="G890" s="1">
        <v>8673.32</v>
      </c>
      <c r="H890" s="1" t="str">
        <f>TEXT(NiftyData[[#This Row],[Date]], "yyyy")</f>
        <v>2017</v>
      </c>
      <c r="I890" s="1" t="str">
        <f>TEXT(NiftyData[[#This Row],[Date]], "mmm")</f>
        <v>Apr</v>
      </c>
      <c r="J890" s="1" t="str">
        <f>TEXT(NiftyData[[#This Row],[Date]], "ddd")</f>
        <v>Fri</v>
      </c>
      <c r="K890" s="1" t="str">
        <f>TEXT(NiftyData[[#This Row],[Date]], "mmm-yyyy")</f>
        <v>Apr-2017</v>
      </c>
      <c r="L890" s="1" t="str">
        <f>IF(NiftyData[[#This Row],[Day]]="Thu", "Expiry", "")</f>
        <v/>
      </c>
      <c r="M890" s="1">
        <f>NiftyData[[#This Row],[Close]]-NiftyData[[#This Row],[Open]]</f>
        <v>-36.900000000001455</v>
      </c>
      <c r="N890" s="4">
        <f>NiftyData[[#This Row],[Intraday Change]]/NiftyData[[#This Row],[Open]]</f>
        <v>-3.950347662711122E-3</v>
      </c>
      <c r="O890" s="4">
        <f>_xlfn.CEILING.MATH(ABS(NiftyData[[#This Row],[Intraday Change %]]), 0.01)</f>
        <v>0.01</v>
      </c>
      <c r="P890" s="6">
        <f>NiftyData[[#This Row],[Close]]-E891</f>
        <v>-38.100000000000364</v>
      </c>
      <c r="Q890" s="4">
        <f>NiftyData[[#This Row],[DayChange]]/E891</f>
        <v>-4.0782903293139555E-3</v>
      </c>
      <c r="R890" s="7">
        <f>_xlfn.CEILING.MATH(ABS(NiftyData[[#This Row],[DayChange %]]), 0.01)</f>
        <v>0.01</v>
      </c>
    </row>
    <row r="891" spans="1:18" x14ac:dyDescent="0.2">
      <c r="A891" s="2">
        <v>42852</v>
      </c>
      <c r="B891" s="1">
        <v>9359.15</v>
      </c>
      <c r="C891" s="1">
        <v>9367.15</v>
      </c>
      <c r="D891" s="1">
        <v>9322.65</v>
      </c>
      <c r="E891" s="1">
        <v>9342.15</v>
      </c>
      <c r="F891" s="1">
        <v>215881711</v>
      </c>
      <c r="G891" s="1">
        <v>12910.38</v>
      </c>
      <c r="H891" s="1" t="str">
        <f>TEXT(NiftyData[[#This Row],[Date]], "yyyy")</f>
        <v>2017</v>
      </c>
      <c r="I891" s="1" t="str">
        <f>TEXT(NiftyData[[#This Row],[Date]], "mmm")</f>
        <v>Apr</v>
      </c>
      <c r="J891" s="1" t="str">
        <f>TEXT(NiftyData[[#This Row],[Date]], "ddd")</f>
        <v>Thu</v>
      </c>
      <c r="K891" s="1" t="str">
        <f>TEXT(NiftyData[[#This Row],[Date]], "mmm-yyyy")</f>
        <v>Apr-2017</v>
      </c>
      <c r="L891" s="1" t="str">
        <f>IF(NiftyData[[#This Row],[Day]]="Thu", "Expiry", "")</f>
        <v>Expiry</v>
      </c>
      <c r="M891" s="1">
        <f>NiftyData[[#This Row],[Close]]-NiftyData[[#This Row],[Open]]</f>
        <v>-17</v>
      </c>
      <c r="N891" s="4">
        <f>NiftyData[[#This Row],[Intraday Change]]/NiftyData[[#This Row],[Open]]</f>
        <v>-1.8164042674815555E-3</v>
      </c>
      <c r="O891" s="4">
        <f>_xlfn.CEILING.MATH(ABS(NiftyData[[#This Row],[Intraday Change %]]), 0.01)</f>
        <v>0.01</v>
      </c>
      <c r="P891" s="6">
        <f>NiftyData[[#This Row],[Close]]-E892</f>
        <v>-9.7000000000007276</v>
      </c>
      <c r="Q891" s="4">
        <f>NiftyData[[#This Row],[DayChange]]/E892</f>
        <v>-1.0372279281640239E-3</v>
      </c>
      <c r="R891" s="7">
        <f>_xlfn.CEILING.MATH(ABS(NiftyData[[#This Row],[DayChange %]]), 0.01)</f>
        <v>0.01</v>
      </c>
    </row>
    <row r="892" spans="1:18" x14ac:dyDescent="0.2">
      <c r="A892" s="2">
        <v>42851</v>
      </c>
      <c r="B892" s="1">
        <v>9336.2000000000007</v>
      </c>
      <c r="C892" s="1">
        <v>9367</v>
      </c>
      <c r="D892" s="1">
        <v>9301.35</v>
      </c>
      <c r="E892" s="1">
        <v>9351.85</v>
      </c>
      <c r="F892" s="1">
        <v>191395120</v>
      </c>
      <c r="G892" s="1">
        <v>10483.32</v>
      </c>
      <c r="H892" s="1" t="str">
        <f>TEXT(NiftyData[[#This Row],[Date]], "yyyy")</f>
        <v>2017</v>
      </c>
      <c r="I892" s="1" t="str">
        <f>TEXT(NiftyData[[#This Row],[Date]], "mmm")</f>
        <v>Apr</v>
      </c>
      <c r="J892" s="1" t="str">
        <f>TEXT(NiftyData[[#This Row],[Date]], "ddd")</f>
        <v>Wed</v>
      </c>
      <c r="K892" s="1" t="str">
        <f>TEXT(NiftyData[[#This Row],[Date]], "mmm-yyyy")</f>
        <v>Apr-2017</v>
      </c>
      <c r="L892" s="1" t="str">
        <f>IF(NiftyData[[#This Row],[Day]]="Thu", "Expiry", "")</f>
        <v/>
      </c>
      <c r="M892" s="1">
        <f>NiftyData[[#This Row],[Close]]-NiftyData[[#This Row],[Open]]</f>
        <v>15.649999999999636</v>
      </c>
      <c r="N892" s="4">
        <f>NiftyData[[#This Row],[Intraday Change]]/NiftyData[[#This Row],[Open]]</f>
        <v>1.6762708596644925E-3</v>
      </c>
      <c r="O892" s="4">
        <f>_xlfn.CEILING.MATH(ABS(NiftyData[[#This Row],[Intraday Change %]]), 0.01)</f>
        <v>0.01</v>
      </c>
      <c r="P892" s="6">
        <f>NiftyData[[#This Row],[Close]]-E893</f>
        <v>45.25</v>
      </c>
      <c r="Q892" s="4">
        <f>NiftyData[[#This Row],[DayChange]]/E893</f>
        <v>4.8621408462811338E-3</v>
      </c>
      <c r="R892" s="7">
        <f>_xlfn.CEILING.MATH(ABS(NiftyData[[#This Row],[DayChange %]]), 0.01)</f>
        <v>0.01</v>
      </c>
    </row>
    <row r="893" spans="1:18" x14ac:dyDescent="0.2">
      <c r="A893" s="2">
        <v>42850</v>
      </c>
      <c r="B893" s="1">
        <v>9273.0499999999993</v>
      </c>
      <c r="C893" s="1">
        <v>9309.2000000000007</v>
      </c>
      <c r="D893" s="1">
        <v>9250.35</v>
      </c>
      <c r="E893" s="1">
        <v>9306.6</v>
      </c>
      <c r="F893" s="1">
        <v>173896951</v>
      </c>
      <c r="G893" s="1">
        <v>10426.02</v>
      </c>
      <c r="H893" s="1" t="str">
        <f>TEXT(NiftyData[[#This Row],[Date]], "yyyy")</f>
        <v>2017</v>
      </c>
      <c r="I893" s="1" t="str">
        <f>TEXT(NiftyData[[#This Row],[Date]], "mmm")</f>
        <v>Apr</v>
      </c>
      <c r="J893" s="1" t="str">
        <f>TEXT(NiftyData[[#This Row],[Date]], "ddd")</f>
        <v>Tue</v>
      </c>
      <c r="K893" s="1" t="str">
        <f>TEXT(NiftyData[[#This Row],[Date]], "mmm-yyyy")</f>
        <v>Apr-2017</v>
      </c>
      <c r="L893" s="1" t="str">
        <f>IF(NiftyData[[#This Row],[Day]]="Thu", "Expiry", "")</f>
        <v/>
      </c>
      <c r="M893" s="1">
        <f>NiftyData[[#This Row],[Close]]-NiftyData[[#This Row],[Open]]</f>
        <v>33.550000000001091</v>
      </c>
      <c r="N893" s="4">
        <f>NiftyData[[#This Row],[Intraday Change]]/NiftyData[[#This Row],[Open]]</f>
        <v>3.6180113339193787E-3</v>
      </c>
      <c r="O893" s="4">
        <f>_xlfn.CEILING.MATH(ABS(NiftyData[[#This Row],[Intraday Change %]]), 0.01)</f>
        <v>0.01</v>
      </c>
      <c r="P893" s="6">
        <f>NiftyData[[#This Row],[Close]]-E894</f>
        <v>88.649999999999636</v>
      </c>
      <c r="Q893" s="4">
        <f>NiftyData[[#This Row],[DayChange]]/E894</f>
        <v>9.6171057556180741E-3</v>
      </c>
      <c r="R893" s="7">
        <f>_xlfn.CEILING.MATH(ABS(NiftyData[[#This Row],[DayChange %]]), 0.01)</f>
        <v>0.01</v>
      </c>
    </row>
    <row r="894" spans="1:18" x14ac:dyDescent="0.2">
      <c r="A894" s="2">
        <v>42849</v>
      </c>
      <c r="B894" s="1">
        <v>9135.35</v>
      </c>
      <c r="C894" s="1">
        <v>9225.4</v>
      </c>
      <c r="D894" s="1">
        <v>9130.5499999999993</v>
      </c>
      <c r="E894" s="1">
        <v>9217.9500000000007</v>
      </c>
      <c r="F894" s="1">
        <v>172908048</v>
      </c>
      <c r="G894" s="1">
        <v>9720.75</v>
      </c>
      <c r="H894" s="1" t="str">
        <f>TEXT(NiftyData[[#This Row],[Date]], "yyyy")</f>
        <v>2017</v>
      </c>
      <c r="I894" s="1" t="str">
        <f>TEXT(NiftyData[[#This Row],[Date]], "mmm")</f>
        <v>Apr</v>
      </c>
      <c r="J894" s="1" t="str">
        <f>TEXT(NiftyData[[#This Row],[Date]], "ddd")</f>
        <v>Mon</v>
      </c>
      <c r="K894" s="1" t="str">
        <f>TEXT(NiftyData[[#This Row],[Date]], "mmm-yyyy")</f>
        <v>Apr-2017</v>
      </c>
      <c r="L894" s="1" t="str">
        <f>IF(NiftyData[[#This Row],[Day]]="Thu", "Expiry", "")</f>
        <v/>
      </c>
      <c r="M894" s="1">
        <f>NiftyData[[#This Row],[Close]]-NiftyData[[#This Row],[Open]]</f>
        <v>82.600000000000364</v>
      </c>
      <c r="N894" s="4">
        <f>NiftyData[[#This Row],[Intraday Change]]/NiftyData[[#This Row],[Open]]</f>
        <v>9.0417991647829977E-3</v>
      </c>
      <c r="O894" s="4">
        <f>_xlfn.CEILING.MATH(ABS(NiftyData[[#This Row],[Intraday Change %]]), 0.01)</f>
        <v>0.01</v>
      </c>
      <c r="P894" s="6">
        <f>NiftyData[[#This Row],[Close]]-E895</f>
        <v>98.550000000001091</v>
      </c>
      <c r="Q894" s="4">
        <f>NiftyData[[#This Row],[DayChange]]/E895</f>
        <v>1.0806632015264283E-2</v>
      </c>
      <c r="R894" s="7">
        <f>_xlfn.CEILING.MATH(ABS(NiftyData[[#This Row],[DayChange %]]), 0.01)</f>
        <v>0.02</v>
      </c>
    </row>
    <row r="895" spans="1:18" x14ac:dyDescent="0.2">
      <c r="A895" s="2">
        <v>42846</v>
      </c>
      <c r="B895" s="1">
        <v>9179.1</v>
      </c>
      <c r="C895" s="1">
        <v>9183.65</v>
      </c>
      <c r="D895" s="1">
        <v>9088.75</v>
      </c>
      <c r="E895" s="1">
        <v>9119.4</v>
      </c>
      <c r="F895" s="1">
        <v>159981265</v>
      </c>
      <c r="G895" s="1">
        <v>8476.6299999999992</v>
      </c>
      <c r="H895" s="1" t="str">
        <f>TEXT(NiftyData[[#This Row],[Date]], "yyyy")</f>
        <v>2017</v>
      </c>
      <c r="I895" s="1" t="str">
        <f>TEXT(NiftyData[[#This Row],[Date]], "mmm")</f>
        <v>Apr</v>
      </c>
      <c r="J895" s="1" t="str">
        <f>TEXT(NiftyData[[#This Row],[Date]], "ddd")</f>
        <v>Fri</v>
      </c>
      <c r="K895" s="1" t="str">
        <f>TEXT(NiftyData[[#This Row],[Date]], "mmm-yyyy")</f>
        <v>Apr-2017</v>
      </c>
      <c r="L895" s="1" t="str">
        <f>IF(NiftyData[[#This Row],[Day]]="Thu", "Expiry", "")</f>
        <v/>
      </c>
      <c r="M895" s="1">
        <f>NiftyData[[#This Row],[Close]]-NiftyData[[#This Row],[Open]]</f>
        <v>-59.700000000000728</v>
      </c>
      <c r="N895" s="4">
        <f>NiftyData[[#This Row],[Intraday Change]]/NiftyData[[#This Row],[Open]]</f>
        <v>-6.5039056116613526E-3</v>
      </c>
      <c r="O895" s="4">
        <f>_xlfn.CEILING.MATH(ABS(NiftyData[[#This Row],[Intraday Change %]]), 0.01)</f>
        <v>0.01</v>
      </c>
      <c r="P895" s="6">
        <f>NiftyData[[#This Row],[Close]]-E896</f>
        <v>-17</v>
      </c>
      <c r="Q895" s="4">
        <f>NiftyData[[#This Row],[DayChange]]/E896</f>
        <v>-1.8606891116851277E-3</v>
      </c>
      <c r="R895" s="7">
        <f>_xlfn.CEILING.MATH(ABS(NiftyData[[#This Row],[DayChange %]]), 0.01)</f>
        <v>0.01</v>
      </c>
    </row>
    <row r="896" spans="1:18" x14ac:dyDescent="0.2">
      <c r="A896" s="2">
        <v>42845</v>
      </c>
      <c r="B896" s="1">
        <v>9108.1</v>
      </c>
      <c r="C896" s="1">
        <v>9143.9</v>
      </c>
      <c r="D896" s="1">
        <v>9102.65</v>
      </c>
      <c r="E896" s="1">
        <v>9136.4</v>
      </c>
      <c r="F896" s="1">
        <v>175629897</v>
      </c>
      <c r="G896" s="1">
        <v>8843.5</v>
      </c>
      <c r="H896" s="1" t="str">
        <f>TEXT(NiftyData[[#This Row],[Date]], "yyyy")</f>
        <v>2017</v>
      </c>
      <c r="I896" s="1" t="str">
        <f>TEXT(NiftyData[[#This Row],[Date]], "mmm")</f>
        <v>Apr</v>
      </c>
      <c r="J896" s="1" t="str">
        <f>TEXT(NiftyData[[#This Row],[Date]], "ddd")</f>
        <v>Thu</v>
      </c>
      <c r="K896" s="1" t="str">
        <f>TEXT(NiftyData[[#This Row],[Date]], "mmm-yyyy")</f>
        <v>Apr-2017</v>
      </c>
      <c r="L896" s="1" t="str">
        <f>IF(NiftyData[[#This Row],[Day]]="Thu", "Expiry", "")</f>
        <v>Expiry</v>
      </c>
      <c r="M896" s="1">
        <f>NiftyData[[#This Row],[Close]]-NiftyData[[#This Row],[Open]]</f>
        <v>28.299999999999272</v>
      </c>
      <c r="N896" s="4">
        <f>NiftyData[[#This Row],[Intraday Change]]/NiftyData[[#This Row],[Open]]</f>
        <v>3.1071244277071255E-3</v>
      </c>
      <c r="O896" s="4">
        <f>_xlfn.CEILING.MATH(ABS(NiftyData[[#This Row],[Intraday Change %]]), 0.01)</f>
        <v>0.01</v>
      </c>
      <c r="P896" s="6">
        <f>NiftyData[[#This Row],[Close]]-E897</f>
        <v>32.899999999999636</v>
      </c>
      <c r="Q896" s="4">
        <f>NiftyData[[#This Row],[DayChange]]/E897</f>
        <v>3.6139946174547849E-3</v>
      </c>
      <c r="R896" s="7">
        <f>_xlfn.CEILING.MATH(ABS(NiftyData[[#This Row],[DayChange %]]), 0.01)</f>
        <v>0.01</v>
      </c>
    </row>
    <row r="897" spans="1:18" x14ac:dyDescent="0.2">
      <c r="A897" s="2">
        <v>42844</v>
      </c>
      <c r="B897" s="1">
        <v>9112.2000000000007</v>
      </c>
      <c r="C897" s="1">
        <v>9120.5</v>
      </c>
      <c r="D897" s="1">
        <v>9075.15</v>
      </c>
      <c r="E897" s="1">
        <v>9103.5</v>
      </c>
      <c r="F897" s="1">
        <v>179117382</v>
      </c>
      <c r="G897" s="1">
        <v>8950.27</v>
      </c>
      <c r="H897" s="1" t="str">
        <f>TEXT(NiftyData[[#This Row],[Date]], "yyyy")</f>
        <v>2017</v>
      </c>
      <c r="I897" s="1" t="str">
        <f>TEXT(NiftyData[[#This Row],[Date]], "mmm")</f>
        <v>Apr</v>
      </c>
      <c r="J897" s="1" t="str">
        <f>TEXT(NiftyData[[#This Row],[Date]], "ddd")</f>
        <v>Wed</v>
      </c>
      <c r="K897" s="1" t="str">
        <f>TEXT(NiftyData[[#This Row],[Date]], "mmm-yyyy")</f>
        <v>Apr-2017</v>
      </c>
      <c r="L897" s="1" t="str">
        <f>IF(NiftyData[[#This Row],[Day]]="Thu", "Expiry", "")</f>
        <v/>
      </c>
      <c r="M897" s="1">
        <f>NiftyData[[#This Row],[Close]]-NiftyData[[#This Row],[Open]]</f>
        <v>-8.7000000000007276</v>
      </c>
      <c r="N897" s="4">
        <f>NiftyData[[#This Row],[Intraday Change]]/NiftyData[[#This Row],[Open]]</f>
        <v>-9.5476394284593476E-4</v>
      </c>
      <c r="O897" s="4">
        <f>_xlfn.CEILING.MATH(ABS(NiftyData[[#This Row],[Intraday Change %]]), 0.01)</f>
        <v>0.01</v>
      </c>
      <c r="P897" s="6">
        <f>NiftyData[[#This Row],[Close]]-E898</f>
        <v>-1.6499999999996362</v>
      </c>
      <c r="Q897" s="4">
        <f>NiftyData[[#This Row],[DayChange]]/E898</f>
        <v>-1.8121612494024109E-4</v>
      </c>
      <c r="R897" s="7">
        <f>_xlfn.CEILING.MATH(ABS(NiftyData[[#This Row],[DayChange %]]), 0.01)</f>
        <v>0.01</v>
      </c>
    </row>
    <row r="898" spans="1:18" x14ac:dyDescent="0.2">
      <c r="A898" s="2">
        <v>42843</v>
      </c>
      <c r="B898" s="1">
        <v>9163</v>
      </c>
      <c r="C898" s="1">
        <v>9217.9</v>
      </c>
      <c r="D898" s="1">
        <v>9095.4500000000007</v>
      </c>
      <c r="E898" s="1">
        <v>9105.15</v>
      </c>
      <c r="F898" s="1">
        <v>179569574</v>
      </c>
      <c r="G898" s="1">
        <v>8527.5</v>
      </c>
      <c r="H898" s="1" t="str">
        <f>TEXT(NiftyData[[#This Row],[Date]], "yyyy")</f>
        <v>2017</v>
      </c>
      <c r="I898" s="1" t="str">
        <f>TEXT(NiftyData[[#This Row],[Date]], "mmm")</f>
        <v>Apr</v>
      </c>
      <c r="J898" s="1" t="str">
        <f>TEXT(NiftyData[[#This Row],[Date]], "ddd")</f>
        <v>Tue</v>
      </c>
      <c r="K898" s="1" t="str">
        <f>TEXT(NiftyData[[#This Row],[Date]], "mmm-yyyy")</f>
        <v>Apr-2017</v>
      </c>
      <c r="L898" s="1" t="str">
        <f>IF(NiftyData[[#This Row],[Day]]="Thu", "Expiry", "")</f>
        <v/>
      </c>
      <c r="M898" s="1">
        <f>NiftyData[[#This Row],[Close]]-NiftyData[[#This Row],[Open]]</f>
        <v>-57.850000000000364</v>
      </c>
      <c r="N898" s="4">
        <f>NiftyData[[#This Row],[Intraday Change]]/NiftyData[[#This Row],[Open]]</f>
        <v>-6.3134344646950087E-3</v>
      </c>
      <c r="O898" s="4">
        <f>_xlfn.CEILING.MATH(ABS(NiftyData[[#This Row],[Intraday Change %]]), 0.01)</f>
        <v>0.01</v>
      </c>
      <c r="P898" s="6">
        <f>NiftyData[[#This Row],[Close]]-E899</f>
        <v>-34.149999999999636</v>
      </c>
      <c r="Q898" s="4">
        <f>NiftyData[[#This Row],[DayChange]]/E899</f>
        <v>-3.7366100248377491E-3</v>
      </c>
      <c r="R898" s="7">
        <f>_xlfn.CEILING.MATH(ABS(NiftyData[[#This Row],[DayChange %]]), 0.01)</f>
        <v>0.01</v>
      </c>
    </row>
    <row r="899" spans="1:18" x14ac:dyDescent="0.2">
      <c r="A899" s="2">
        <v>42842</v>
      </c>
      <c r="B899" s="1">
        <v>9144.75</v>
      </c>
      <c r="C899" s="1">
        <v>9160</v>
      </c>
      <c r="D899" s="1">
        <v>9120.25</v>
      </c>
      <c r="E899" s="1">
        <v>9139.2999999999993</v>
      </c>
      <c r="F899" s="1">
        <v>132244225</v>
      </c>
      <c r="G899" s="1">
        <v>6473.27</v>
      </c>
      <c r="H899" s="1" t="str">
        <f>TEXT(NiftyData[[#This Row],[Date]], "yyyy")</f>
        <v>2017</v>
      </c>
      <c r="I899" s="1" t="str">
        <f>TEXT(NiftyData[[#This Row],[Date]], "mmm")</f>
        <v>Apr</v>
      </c>
      <c r="J899" s="1" t="str">
        <f>TEXT(NiftyData[[#This Row],[Date]], "ddd")</f>
        <v>Mon</v>
      </c>
      <c r="K899" s="1" t="str">
        <f>TEXT(NiftyData[[#This Row],[Date]], "mmm-yyyy")</f>
        <v>Apr-2017</v>
      </c>
      <c r="L899" s="1" t="str">
        <f>IF(NiftyData[[#This Row],[Day]]="Thu", "Expiry", "")</f>
        <v/>
      </c>
      <c r="M899" s="1">
        <f>NiftyData[[#This Row],[Close]]-NiftyData[[#This Row],[Open]]</f>
        <v>-5.4500000000007276</v>
      </c>
      <c r="N899" s="4">
        <f>NiftyData[[#This Row],[Intraday Change]]/NiftyData[[#This Row],[Open]]</f>
        <v>-5.95970365510345E-4</v>
      </c>
      <c r="O899" s="4">
        <f>_xlfn.CEILING.MATH(ABS(NiftyData[[#This Row],[Intraday Change %]]), 0.01)</f>
        <v>0.01</v>
      </c>
      <c r="P899" s="6">
        <f>NiftyData[[#This Row],[Close]]-E900</f>
        <v>-11.5</v>
      </c>
      <c r="Q899" s="4">
        <f>NiftyData[[#This Row],[DayChange]]/E900</f>
        <v>-1.2567207238711371E-3</v>
      </c>
      <c r="R899" s="7">
        <f>_xlfn.CEILING.MATH(ABS(NiftyData[[#This Row],[DayChange %]]), 0.01)</f>
        <v>0.01</v>
      </c>
    </row>
    <row r="900" spans="1:18" x14ac:dyDescent="0.2">
      <c r="A900" s="2">
        <v>42838</v>
      </c>
      <c r="B900" s="1">
        <v>9202.5</v>
      </c>
      <c r="C900" s="1">
        <v>9202.65</v>
      </c>
      <c r="D900" s="1">
        <v>9144.9500000000007</v>
      </c>
      <c r="E900" s="1">
        <v>9150.7999999999993</v>
      </c>
      <c r="F900" s="1">
        <v>171695600</v>
      </c>
      <c r="G900" s="1">
        <v>8908.17</v>
      </c>
      <c r="H900" s="1" t="str">
        <f>TEXT(NiftyData[[#This Row],[Date]], "yyyy")</f>
        <v>2017</v>
      </c>
      <c r="I900" s="1" t="str">
        <f>TEXT(NiftyData[[#This Row],[Date]], "mmm")</f>
        <v>Apr</v>
      </c>
      <c r="J900" s="1" t="str">
        <f>TEXT(NiftyData[[#This Row],[Date]], "ddd")</f>
        <v>Thu</v>
      </c>
      <c r="K900" s="1" t="str">
        <f>TEXT(NiftyData[[#This Row],[Date]], "mmm-yyyy")</f>
        <v>Apr-2017</v>
      </c>
      <c r="L900" s="1" t="str">
        <f>IF(NiftyData[[#This Row],[Day]]="Thu", "Expiry", "")</f>
        <v>Expiry</v>
      </c>
      <c r="M900" s="1">
        <f>NiftyData[[#This Row],[Close]]-NiftyData[[#This Row],[Open]]</f>
        <v>-51.700000000000728</v>
      </c>
      <c r="N900" s="4">
        <f>NiftyData[[#This Row],[Intraday Change]]/NiftyData[[#This Row],[Open]]</f>
        <v>-5.6180385764738631E-3</v>
      </c>
      <c r="O900" s="4">
        <f>_xlfn.CEILING.MATH(ABS(NiftyData[[#This Row],[Intraday Change %]]), 0.01)</f>
        <v>0.01</v>
      </c>
      <c r="P900" s="6">
        <f>NiftyData[[#This Row],[Close]]-E901</f>
        <v>-52.650000000001455</v>
      </c>
      <c r="Q900" s="4">
        <f>NiftyData[[#This Row],[DayChange]]/E901</f>
        <v>-5.7206808316448126E-3</v>
      </c>
      <c r="R900" s="7">
        <f>_xlfn.CEILING.MATH(ABS(NiftyData[[#This Row],[DayChange %]]), 0.01)</f>
        <v>0.01</v>
      </c>
    </row>
    <row r="901" spans="1:18" x14ac:dyDescent="0.2">
      <c r="A901" s="2">
        <v>42837</v>
      </c>
      <c r="B901" s="1">
        <v>9242.5</v>
      </c>
      <c r="C901" s="1">
        <v>9246.4</v>
      </c>
      <c r="D901" s="1">
        <v>9161.7999999999993</v>
      </c>
      <c r="E901" s="1">
        <v>9203.4500000000007</v>
      </c>
      <c r="F901" s="1">
        <v>166755013</v>
      </c>
      <c r="G901" s="1">
        <v>8412.9699999999993</v>
      </c>
      <c r="H901" s="1" t="str">
        <f>TEXT(NiftyData[[#This Row],[Date]], "yyyy")</f>
        <v>2017</v>
      </c>
      <c r="I901" s="1" t="str">
        <f>TEXT(NiftyData[[#This Row],[Date]], "mmm")</f>
        <v>Apr</v>
      </c>
      <c r="J901" s="1" t="str">
        <f>TEXT(NiftyData[[#This Row],[Date]], "ddd")</f>
        <v>Wed</v>
      </c>
      <c r="K901" s="1" t="str">
        <f>TEXT(NiftyData[[#This Row],[Date]], "mmm-yyyy")</f>
        <v>Apr-2017</v>
      </c>
      <c r="L901" s="1" t="str">
        <f>IF(NiftyData[[#This Row],[Day]]="Thu", "Expiry", "")</f>
        <v/>
      </c>
      <c r="M901" s="1">
        <f>NiftyData[[#This Row],[Close]]-NiftyData[[#This Row],[Open]]</f>
        <v>-39.049999999999272</v>
      </c>
      <c r="N901" s="4">
        <f>NiftyData[[#This Row],[Intraday Change]]/NiftyData[[#This Row],[Open]]</f>
        <v>-4.225047335677498E-3</v>
      </c>
      <c r="O901" s="4">
        <f>_xlfn.CEILING.MATH(ABS(NiftyData[[#This Row],[Intraday Change %]]), 0.01)</f>
        <v>0.01</v>
      </c>
      <c r="P901" s="6">
        <f>NiftyData[[#This Row],[Close]]-E902</f>
        <v>-33.549999999999272</v>
      </c>
      <c r="Q901" s="4">
        <f>NiftyData[[#This Row],[DayChange]]/E902</f>
        <v>-3.632131644473235E-3</v>
      </c>
      <c r="R901" s="7">
        <f>_xlfn.CEILING.MATH(ABS(NiftyData[[#This Row],[DayChange %]]), 0.01)</f>
        <v>0.01</v>
      </c>
    </row>
    <row r="902" spans="1:18" x14ac:dyDescent="0.2">
      <c r="A902" s="2">
        <v>42836</v>
      </c>
      <c r="B902" s="1">
        <v>9184.5499999999993</v>
      </c>
      <c r="C902" s="1">
        <v>9242.7000000000007</v>
      </c>
      <c r="D902" s="1">
        <v>9172.85</v>
      </c>
      <c r="E902" s="1">
        <v>9237</v>
      </c>
      <c r="F902" s="1">
        <v>206261727</v>
      </c>
      <c r="G902" s="1">
        <v>9385.2000000000007</v>
      </c>
      <c r="H902" s="1" t="str">
        <f>TEXT(NiftyData[[#This Row],[Date]], "yyyy")</f>
        <v>2017</v>
      </c>
      <c r="I902" s="1" t="str">
        <f>TEXT(NiftyData[[#This Row],[Date]], "mmm")</f>
        <v>Apr</v>
      </c>
      <c r="J902" s="1" t="str">
        <f>TEXT(NiftyData[[#This Row],[Date]], "ddd")</f>
        <v>Tue</v>
      </c>
      <c r="K902" s="1" t="str">
        <f>TEXT(NiftyData[[#This Row],[Date]], "mmm-yyyy")</f>
        <v>Apr-2017</v>
      </c>
      <c r="L902" s="1" t="str">
        <f>IF(NiftyData[[#This Row],[Day]]="Thu", "Expiry", "")</f>
        <v/>
      </c>
      <c r="M902" s="1">
        <f>NiftyData[[#This Row],[Close]]-NiftyData[[#This Row],[Open]]</f>
        <v>52.450000000000728</v>
      </c>
      <c r="N902" s="4">
        <f>NiftyData[[#This Row],[Intraday Change]]/NiftyData[[#This Row],[Open]]</f>
        <v>5.7106771698124279E-3</v>
      </c>
      <c r="O902" s="4">
        <f>_xlfn.CEILING.MATH(ABS(NiftyData[[#This Row],[Intraday Change %]]), 0.01)</f>
        <v>0.01</v>
      </c>
      <c r="P902" s="6">
        <f>NiftyData[[#This Row],[Close]]-E903</f>
        <v>55.549999999999272</v>
      </c>
      <c r="Q902" s="4">
        <f>NiftyData[[#This Row],[DayChange]]/E903</f>
        <v>6.0502426087381917E-3</v>
      </c>
      <c r="R902" s="7">
        <f>_xlfn.CEILING.MATH(ABS(NiftyData[[#This Row],[DayChange %]]), 0.01)</f>
        <v>0.01</v>
      </c>
    </row>
    <row r="903" spans="1:18" x14ac:dyDescent="0.2">
      <c r="A903" s="2">
        <v>42835</v>
      </c>
      <c r="B903" s="1">
        <v>9225.6</v>
      </c>
      <c r="C903" s="1">
        <v>9225.65</v>
      </c>
      <c r="D903" s="1">
        <v>9174.85</v>
      </c>
      <c r="E903" s="1">
        <v>9181.4500000000007</v>
      </c>
      <c r="F903" s="1">
        <v>139968750</v>
      </c>
      <c r="G903" s="1">
        <v>8140.08</v>
      </c>
      <c r="H903" s="1" t="str">
        <f>TEXT(NiftyData[[#This Row],[Date]], "yyyy")</f>
        <v>2017</v>
      </c>
      <c r="I903" s="1" t="str">
        <f>TEXT(NiftyData[[#This Row],[Date]], "mmm")</f>
        <v>Apr</v>
      </c>
      <c r="J903" s="1" t="str">
        <f>TEXT(NiftyData[[#This Row],[Date]], "ddd")</f>
        <v>Mon</v>
      </c>
      <c r="K903" s="1" t="str">
        <f>TEXT(NiftyData[[#This Row],[Date]], "mmm-yyyy")</f>
        <v>Apr-2017</v>
      </c>
      <c r="L903" s="1" t="str">
        <f>IF(NiftyData[[#This Row],[Day]]="Thu", "Expiry", "")</f>
        <v/>
      </c>
      <c r="M903" s="1">
        <f>NiftyData[[#This Row],[Close]]-NiftyData[[#This Row],[Open]]</f>
        <v>-44.149999999999636</v>
      </c>
      <c r="N903" s="4">
        <f>NiftyData[[#This Row],[Intraday Change]]/NiftyData[[#This Row],[Open]]</f>
        <v>-4.7855966007630544E-3</v>
      </c>
      <c r="O903" s="4">
        <f>_xlfn.CEILING.MATH(ABS(NiftyData[[#This Row],[Intraday Change %]]), 0.01)</f>
        <v>0.01</v>
      </c>
      <c r="P903" s="6">
        <f>NiftyData[[#This Row],[Close]]-E904</f>
        <v>-16.849999999998545</v>
      </c>
      <c r="Q903" s="4">
        <f>NiftyData[[#This Row],[DayChange]]/E904</f>
        <v>-1.8318602350432739E-3</v>
      </c>
      <c r="R903" s="7">
        <f>_xlfn.CEILING.MATH(ABS(NiftyData[[#This Row],[DayChange %]]), 0.01)</f>
        <v>0.01</v>
      </c>
    </row>
    <row r="904" spans="1:18" x14ac:dyDescent="0.2">
      <c r="A904" s="2">
        <v>42832</v>
      </c>
      <c r="B904" s="1">
        <v>9223.7000000000007</v>
      </c>
      <c r="C904" s="1">
        <v>9250.5</v>
      </c>
      <c r="D904" s="1">
        <v>9188.1</v>
      </c>
      <c r="E904" s="1">
        <v>9198.2999999999993</v>
      </c>
      <c r="F904" s="1">
        <v>195918747</v>
      </c>
      <c r="G904" s="1">
        <v>10217.129999999999</v>
      </c>
      <c r="H904" s="1" t="str">
        <f>TEXT(NiftyData[[#This Row],[Date]], "yyyy")</f>
        <v>2017</v>
      </c>
      <c r="I904" s="1" t="str">
        <f>TEXT(NiftyData[[#This Row],[Date]], "mmm")</f>
        <v>Apr</v>
      </c>
      <c r="J904" s="1" t="str">
        <f>TEXT(NiftyData[[#This Row],[Date]], "ddd")</f>
        <v>Fri</v>
      </c>
      <c r="K904" s="1" t="str">
        <f>TEXT(NiftyData[[#This Row],[Date]], "mmm-yyyy")</f>
        <v>Apr-2017</v>
      </c>
      <c r="L904" s="1" t="str">
        <f>IF(NiftyData[[#This Row],[Day]]="Thu", "Expiry", "")</f>
        <v/>
      </c>
      <c r="M904" s="1">
        <f>NiftyData[[#This Row],[Close]]-NiftyData[[#This Row],[Open]]</f>
        <v>-25.400000000001455</v>
      </c>
      <c r="N904" s="4">
        <f>NiftyData[[#This Row],[Intraday Change]]/NiftyData[[#This Row],[Open]]</f>
        <v>-2.7537755998136813E-3</v>
      </c>
      <c r="O904" s="4">
        <f>_xlfn.CEILING.MATH(ABS(NiftyData[[#This Row],[Intraday Change %]]), 0.01)</f>
        <v>0.01</v>
      </c>
      <c r="P904" s="6">
        <f>NiftyData[[#This Row],[Close]]-E905</f>
        <v>-63.650000000001455</v>
      </c>
      <c r="Q904" s="4">
        <f>NiftyData[[#This Row],[DayChange]]/E905</f>
        <v>-6.8722029378264242E-3</v>
      </c>
      <c r="R904" s="7">
        <f>_xlfn.CEILING.MATH(ABS(NiftyData[[#This Row],[DayChange %]]), 0.01)</f>
        <v>0.01</v>
      </c>
    </row>
    <row r="905" spans="1:18" x14ac:dyDescent="0.2">
      <c r="A905" s="2">
        <v>42831</v>
      </c>
      <c r="B905" s="1">
        <v>9245.7999999999993</v>
      </c>
      <c r="C905" s="1">
        <v>9267.9500000000007</v>
      </c>
      <c r="D905" s="1">
        <v>9218.85</v>
      </c>
      <c r="E905" s="1">
        <v>9261.9500000000007</v>
      </c>
      <c r="F905" s="1">
        <v>191937207</v>
      </c>
      <c r="G905" s="1">
        <v>10332.6</v>
      </c>
      <c r="H905" s="1" t="str">
        <f>TEXT(NiftyData[[#This Row],[Date]], "yyyy")</f>
        <v>2017</v>
      </c>
      <c r="I905" s="1" t="str">
        <f>TEXT(NiftyData[[#This Row],[Date]], "mmm")</f>
        <v>Apr</v>
      </c>
      <c r="J905" s="1" t="str">
        <f>TEXT(NiftyData[[#This Row],[Date]], "ddd")</f>
        <v>Thu</v>
      </c>
      <c r="K905" s="1" t="str">
        <f>TEXT(NiftyData[[#This Row],[Date]], "mmm-yyyy")</f>
        <v>Apr-2017</v>
      </c>
      <c r="L905" s="1" t="str">
        <f>IF(NiftyData[[#This Row],[Day]]="Thu", "Expiry", "")</f>
        <v>Expiry</v>
      </c>
      <c r="M905" s="1">
        <f>NiftyData[[#This Row],[Close]]-NiftyData[[#This Row],[Open]]</f>
        <v>16.150000000001455</v>
      </c>
      <c r="N905" s="4">
        <f>NiftyData[[#This Row],[Intraday Change]]/NiftyData[[#This Row],[Open]]</f>
        <v>1.7467390598976244E-3</v>
      </c>
      <c r="O905" s="4">
        <f>_xlfn.CEILING.MATH(ABS(NiftyData[[#This Row],[Intraday Change %]]), 0.01)</f>
        <v>0.01</v>
      </c>
      <c r="P905" s="6">
        <f>NiftyData[[#This Row],[Close]]-E906</f>
        <v>-3.1999999999989086</v>
      </c>
      <c r="Q905" s="4">
        <f>NiftyData[[#This Row],[DayChange]]/E906</f>
        <v>-3.453802690726981E-4</v>
      </c>
      <c r="R905" s="7">
        <f>_xlfn.CEILING.MATH(ABS(NiftyData[[#This Row],[DayChange %]]), 0.01)</f>
        <v>0.01</v>
      </c>
    </row>
    <row r="906" spans="1:18" x14ac:dyDescent="0.2">
      <c r="A906" s="2">
        <v>42830</v>
      </c>
      <c r="B906" s="1">
        <v>9264.4</v>
      </c>
      <c r="C906" s="1">
        <v>9273.9</v>
      </c>
      <c r="D906" s="1">
        <v>9215.4</v>
      </c>
      <c r="E906" s="1">
        <v>9265.15</v>
      </c>
      <c r="F906" s="1">
        <v>190529461</v>
      </c>
      <c r="G906" s="1">
        <v>11461.96</v>
      </c>
      <c r="H906" s="1" t="str">
        <f>TEXT(NiftyData[[#This Row],[Date]], "yyyy")</f>
        <v>2017</v>
      </c>
      <c r="I906" s="1" t="str">
        <f>TEXT(NiftyData[[#This Row],[Date]], "mmm")</f>
        <v>Apr</v>
      </c>
      <c r="J906" s="1" t="str">
        <f>TEXT(NiftyData[[#This Row],[Date]], "ddd")</f>
        <v>Wed</v>
      </c>
      <c r="K906" s="1" t="str">
        <f>TEXT(NiftyData[[#This Row],[Date]], "mmm-yyyy")</f>
        <v>Apr-2017</v>
      </c>
      <c r="L906" s="1" t="str">
        <f>IF(NiftyData[[#This Row],[Day]]="Thu", "Expiry", "")</f>
        <v/>
      </c>
      <c r="M906" s="1">
        <f>NiftyData[[#This Row],[Close]]-NiftyData[[#This Row],[Open]]</f>
        <v>0.75</v>
      </c>
      <c r="N906" s="4">
        <f>NiftyData[[#This Row],[Intraday Change]]/NiftyData[[#This Row],[Open]]</f>
        <v>8.0955053754155695E-5</v>
      </c>
      <c r="O906" s="4">
        <f>_xlfn.CEILING.MATH(ABS(NiftyData[[#This Row],[Intraday Change %]]), 0.01)</f>
        <v>0.01</v>
      </c>
      <c r="P906" s="6">
        <f>NiftyData[[#This Row],[Close]]-E907</f>
        <v>27.299999999999272</v>
      </c>
      <c r="Q906" s="4">
        <f>NiftyData[[#This Row],[DayChange]]/E907</f>
        <v>2.9552330899505048E-3</v>
      </c>
      <c r="R906" s="7">
        <f>_xlfn.CEILING.MATH(ABS(NiftyData[[#This Row],[DayChange %]]), 0.01)</f>
        <v>0.01</v>
      </c>
    </row>
    <row r="907" spans="1:18" x14ac:dyDescent="0.2">
      <c r="A907" s="2">
        <v>42828</v>
      </c>
      <c r="B907" s="1">
        <v>9220.6</v>
      </c>
      <c r="C907" s="1">
        <v>9245.35</v>
      </c>
      <c r="D907" s="1">
        <v>9192.4</v>
      </c>
      <c r="E907" s="1">
        <v>9237.85</v>
      </c>
      <c r="F907" s="1">
        <v>143444541</v>
      </c>
      <c r="G907" s="1">
        <v>8337.06</v>
      </c>
      <c r="H907" s="1" t="str">
        <f>TEXT(NiftyData[[#This Row],[Date]], "yyyy")</f>
        <v>2017</v>
      </c>
      <c r="I907" s="1" t="str">
        <f>TEXT(NiftyData[[#This Row],[Date]], "mmm")</f>
        <v>Apr</v>
      </c>
      <c r="J907" s="1" t="str">
        <f>TEXT(NiftyData[[#This Row],[Date]], "ddd")</f>
        <v>Mon</v>
      </c>
      <c r="K907" s="1" t="str">
        <f>TEXT(NiftyData[[#This Row],[Date]], "mmm-yyyy")</f>
        <v>Apr-2017</v>
      </c>
      <c r="L907" s="1" t="str">
        <f>IF(NiftyData[[#This Row],[Day]]="Thu", "Expiry", "")</f>
        <v/>
      </c>
      <c r="M907" s="1">
        <f>NiftyData[[#This Row],[Close]]-NiftyData[[#This Row],[Open]]</f>
        <v>17.25</v>
      </c>
      <c r="N907" s="4">
        <f>NiftyData[[#This Row],[Intraday Change]]/NiftyData[[#This Row],[Open]]</f>
        <v>1.8708110101294925E-3</v>
      </c>
      <c r="O907" s="4">
        <f>_xlfn.CEILING.MATH(ABS(NiftyData[[#This Row],[Intraday Change %]]), 0.01)</f>
        <v>0.01</v>
      </c>
      <c r="P907" s="6">
        <f>NiftyData[[#This Row],[Close]]-E908</f>
        <v>64.100000000000364</v>
      </c>
      <c r="Q907" s="4">
        <f>NiftyData[[#This Row],[DayChange]]/E908</f>
        <v>6.9873279738384376E-3</v>
      </c>
      <c r="R907" s="7">
        <f>_xlfn.CEILING.MATH(ABS(NiftyData[[#This Row],[DayChange %]]), 0.01)</f>
        <v>0.01</v>
      </c>
    </row>
    <row r="908" spans="1:18" x14ac:dyDescent="0.2">
      <c r="A908" s="2">
        <v>42825</v>
      </c>
      <c r="B908" s="1">
        <v>9158.9</v>
      </c>
      <c r="C908" s="1">
        <v>9191.7000000000007</v>
      </c>
      <c r="D908" s="1">
        <v>9152.1</v>
      </c>
      <c r="E908" s="1">
        <v>9173.75</v>
      </c>
      <c r="F908" s="1">
        <v>196771674</v>
      </c>
      <c r="G908" s="1">
        <v>10955.05</v>
      </c>
      <c r="H908" s="1" t="str">
        <f>TEXT(NiftyData[[#This Row],[Date]], "yyyy")</f>
        <v>2017</v>
      </c>
      <c r="I908" s="1" t="str">
        <f>TEXT(NiftyData[[#This Row],[Date]], "mmm")</f>
        <v>Mar</v>
      </c>
      <c r="J908" s="1" t="str">
        <f>TEXT(NiftyData[[#This Row],[Date]], "ddd")</f>
        <v>Fri</v>
      </c>
      <c r="K908" s="1" t="str">
        <f>TEXT(NiftyData[[#This Row],[Date]], "mmm-yyyy")</f>
        <v>Mar-2017</v>
      </c>
      <c r="L908" s="1" t="str">
        <f>IF(NiftyData[[#This Row],[Day]]="Thu", "Expiry", "")</f>
        <v/>
      </c>
      <c r="M908" s="1">
        <f>NiftyData[[#This Row],[Close]]-NiftyData[[#This Row],[Open]]</f>
        <v>14.850000000000364</v>
      </c>
      <c r="N908" s="4">
        <f>NiftyData[[#This Row],[Intraday Change]]/NiftyData[[#This Row],[Open]]</f>
        <v>1.6213737457555345E-3</v>
      </c>
      <c r="O908" s="4">
        <f>_xlfn.CEILING.MATH(ABS(NiftyData[[#This Row],[Intraday Change %]]), 0.01)</f>
        <v>0.01</v>
      </c>
      <c r="P908" s="6">
        <f>NiftyData[[#This Row],[Close]]-E909</f>
        <v>0</v>
      </c>
      <c r="Q908" s="4">
        <f>NiftyData[[#This Row],[DayChange]]/E909</f>
        <v>0</v>
      </c>
      <c r="R908" s="7">
        <f>_xlfn.CEILING.MATH(ABS(NiftyData[[#This Row],[DayChange %]]), 0.01)</f>
        <v>0</v>
      </c>
    </row>
    <row r="909" spans="1:18" x14ac:dyDescent="0.2">
      <c r="A909" s="2">
        <v>42824</v>
      </c>
      <c r="B909" s="1">
        <v>9142.6</v>
      </c>
      <c r="C909" s="1">
        <v>9183.15</v>
      </c>
      <c r="D909" s="1">
        <v>9136.35</v>
      </c>
      <c r="E909" s="1">
        <v>9173.75</v>
      </c>
      <c r="F909" s="1">
        <v>333410368</v>
      </c>
      <c r="G909" s="1">
        <v>15585.42</v>
      </c>
      <c r="H909" s="1" t="str">
        <f>TEXT(NiftyData[[#This Row],[Date]], "yyyy")</f>
        <v>2017</v>
      </c>
      <c r="I909" s="1" t="str">
        <f>TEXT(NiftyData[[#This Row],[Date]], "mmm")</f>
        <v>Mar</v>
      </c>
      <c r="J909" s="1" t="str">
        <f>TEXT(NiftyData[[#This Row],[Date]], "ddd")</f>
        <v>Thu</v>
      </c>
      <c r="K909" s="1" t="str">
        <f>TEXT(NiftyData[[#This Row],[Date]], "mmm-yyyy")</f>
        <v>Mar-2017</v>
      </c>
      <c r="L909" s="1" t="str">
        <f>IF(NiftyData[[#This Row],[Day]]="Thu", "Expiry", "")</f>
        <v>Expiry</v>
      </c>
      <c r="M909" s="1">
        <f>NiftyData[[#This Row],[Close]]-NiftyData[[#This Row],[Open]]</f>
        <v>31.149999999999636</v>
      </c>
      <c r="N909" s="4">
        <f>NiftyData[[#This Row],[Intraday Change]]/NiftyData[[#This Row],[Open]]</f>
        <v>3.4071270754489572E-3</v>
      </c>
      <c r="O909" s="4">
        <f>_xlfn.CEILING.MATH(ABS(NiftyData[[#This Row],[Intraday Change %]]), 0.01)</f>
        <v>0.01</v>
      </c>
      <c r="P909" s="6">
        <f>NiftyData[[#This Row],[Close]]-E910</f>
        <v>29.950000000000728</v>
      </c>
      <c r="Q909" s="4">
        <f>NiftyData[[#This Row],[DayChange]]/E910</f>
        <v>3.2754434698922474E-3</v>
      </c>
      <c r="R909" s="7">
        <f>_xlfn.CEILING.MATH(ABS(NiftyData[[#This Row],[DayChange %]]), 0.01)</f>
        <v>0.01</v>
      </c>
    </row>
    <row r="910" spans="1:18" x14ac:dyDescent="0.2">
      <c r="A910" s="2">
        <v>42823</v>
      </c>
      <c r="B910" s="1">
        <v>9128.7000000000007</v>
      </c>
      <c r="C910" s="1">
        <v>9153.15</v>
      </c>
      <c r="D910" s="1">
        <v>9109.1</v>
      </c>
      <c r="E910" s="1">
        <v>9143.7999999999993</v>
      </c>
      <c r="F910" s="1">
        <v>250902906</v>
      </c>
      <c r="G910" s="1">
        <v>11089.43</v>
      </c>
      <c r="H910" s="1" t="str">
        <f>TEXT(NiftyData[[#This Row],[Date]], "yyyy")</f>
        <v>2017</v>
      </c>
      <c r="I910" s="1" t="str">
        <f>TEXT(NiftyData[[#This Row],[Date]], "mmm")</f>
        <v>Mar</v>
      </c>
      <c r="J910" s="1" t="str">
        <f>TEXT(NiftyData[[#This Row],[Date]], "ddd")</f>
        <v>Wed</v>
      </c>
      <c r="K910" s="1" t="str">
        <f>TEXT(NiftyData[[#This Row],[Date]], "mmm-yyyy")</f>
        <v>Mar-2017</v>
      </c>
      <c r="L910" s="1" t="str">
        <f>IF(NiftyData[[#This Row],[Day]]="Thu", "Expiry", "")</f>
        <v/>
      </c>
      <c r="M910" s="1">
        <f>NiftyData[[#This Row],[Close]]-NiftyData[[#This Row],[Open]]</f>
        <v>15.099999999998545</v>
      </c>
      <c r="N910" s="4">
        <f>NiftyData[[#This Row],[Intraday Change]]/NiftyData[[#This Row],[Open]]</f>
        <v>1.6541238073327575E-3</v>
      </c>
      <c r="O910" s="4">
        <f>_xlfn.CEILING.MATH(ABS(NiftyData[[#This Row],[Intraday Change %]]), 0.01)</f>
        <v>0.01</v>
      </c>
      <c r="P910" s="6">
        <f>NiftyData[[#This Row],[Close]]-E911</f>
        <v>43</v>
      </c>
      <c r="Q910" s="4">
        <f>NiftyData[[#This Row],[DayChange]]/E911</f>
        <v>4.7248593530239101E-3</v>
      </c>
      <c r="R910" s="7">
        <f>_xlfn.CEILING.MATH(ABS(NiftyData[[#This Row],[DayChange %]]), 0.01)</f>
        <v>0.01</v>
      </c>
    </row>
    <row r="911" spans="1:18" x14ac:dyDescent="0.2">
      <c r="A911" s="2">
        <v>42822</v>
      </c>
      <c r="B911" s="1">
        <v>9081.5</v>
      </c>
      <c r="C911" s="1">
        <v>9110.4</v>
      </c>
      <c r="D911" s="1">
        <v>9079.7999999999993</v>
      </c>
      <c r="E911" s="1">
        <v>9100.7999999999993</v>
      </c>
      <c r="F911" s="1">
        <v>188985603</v>
      </c>
      <c r="G911" s="1">
        <v>8139.28</v>
      </c>
      <c r="H911" s="1" t="str">
        <f>TEXT(NiftyData[[#This Row],[Date]], "yyyy")</f>
        <v>2017</v>
      </c>
      <c r="I911" s="1" t="str">
        <f>TEXT(NiftyData[[#This Row],[Date]], "mmm")</f>
        <v>Mar</v>
      </c>
      <c r="J911" s="1" t="str">
        <f>TEXT(NiftyData[[#This Row],[Date]], "ddd")</f>
        <v>Tue</v>
      </c>
      <c r="K911" s="1" t="str">
        <f>TEXT(NiftyData[[#This Row],[Date]], "mmm-yyyy")</f>
        <v>Mar-2017</v>
      </c>
      <c r="L911" s="1" t="str">
        <f>IF(NiftyData[[#This Row],[Day]]="Thu", "Expiry", "")</f>
        <v/>
      </c>
      <c r="M911" s="1">
        <f>NiftyData[[#This Row],[Close]]-NiftyData[[#This Row],[Open]]</f>
        <v>19.299999999999272</v>
      </c>
      <c r="N911" s="4">
        <f>NiftyData[[#This Row],[Intraday Change]]/NiftyData[[#This Row],[Open]]</f>
        <v>2.1251995815668415E-3</v>
      </c>
      <c r="O911" s="4">
        <f>_xlfn.CEILING.MATH(ABS(NiftyData[[#This Row],[Intraday Change %]]), 0.01)</f>
        <v>0.01</v>
      </c>
      <c r="P911" s="6">
        <f>NiftyData[[#This Row],[Close]]-E912</f>
        <v>55.599999999998545</v>
      </c>
      <c r="Q911" s="4">
        <f>NiftyData[[#This Row],[DayChange]]/E912</f>
        <v>6.1469066466190402E-3</v>
      </c>
      <c r="R911" s="7">
        <f>_xlfn.CEILING.MATH(ABS(NiftyData[[#This Row],[DayChange %]]), 0.01)</f>
        <v>0.01</v>
      </c>
    </row>
    <row r="912" spans="1:18" x14ac:dyDescent="0.2">
      <c r="A912" s="2">
        <v>42821</v>
      </c>
      <c r="B912" s="1">
        <v>9093.4500000000007</v>
      </c>
      <c r="C912" s="1">
        <v>9094.85</v>
      </c>
      <c r="D912" s="1">
        <v>9024.65</v>
      </c>
      <c r="E912" s="1">
        <v>9045.2000000000007</v>
      </c>
      <c r="F912" s="1">
        <v>209036051</v>
      </c>
      <c r="G912" s="1">
        <v>8921.57</v>
      </c>
      <c r="H912" s="1" t="str">
        <f>TEXT(NiftyData[[#This Row],[Date]], "yyyy")</f>
        <v>2017</v>
      </c>
      <c r="I912" s="1" t="str">
        <f>TEXT(NiftyData[[#This Row],[Date]], "mmm")</f>
        <v>Mar</v>
      </c>
      <c r="J912" s="1" t="str">
        <f>TEXT(NiftyData[[#This Row],[Date]], "ddd")</f>
        <v>Mon</v>
      </c>
      <c r="K912" s="1" t="str">
        <f>TEXT(NiftyData[[#This Row],[Date]], "mmm-yyyy")</f>
        <v>Mar-2017</v>
      </c>
      <c r="L912" s="1" t="str">
        <f>IF(NiftyData[[#This Row],[Day]]="Thu", "Expiry", "")</f>
        <v/>
      </c>
      <c r="M912" s="1">
        <f>NiftyData[[#This Row],[Close]]-NiftyData[[#This Row],[Open]]</f>
        <v>-48.25</v>
      </c>
      <c r="N912" s="4">
        <f>NiftyData[[#This Row],[Intraday Change]]/NiftyData[[#This Row],[Open]]</f>
        <v>-5.3060169682573721E-3</v>
      </c>
      <c r="O912" s="4">
        <f>_xlfn.CEILING.MATH(ABS(NiftyData[[#This Row],[Intraday Change %]]), 0.01)</f>
        <v>0.01</v>
      </c>
      <c r="P912" s="6">
        <f>NiftyData[[#This Row],[Close]]-E913</f>
        <v>-62.799999999999272</v>
      </c>
      <c r="Q912" s="4">
        <f>NiftyData[[#This Row],[DayChange]]/E913</f>
        <v>-6.8950373298198586E-3</v>
      </c>
      <c r="R912" s="7">
        <f>_xlfn.CEILING.MATH(ABS(NiftyData[[#This Row],[DayChange %]]), 0.01)</f>
        <v>0.01</v>
      </c>
    </row>
    <row r="913" spans="1:18" x14ac:dyDescent="0.2">
      <c r="A913" s="2">
        <v>42818</v>
      </c>
      <c r="B913" s="1">
        <v>9104</v>
      </c>
      <c r="C913" s="1">
        <v>9133.5499999999993</v>
      </c>
      <c r="D913" s="1">
        <v>9089.4</v>
      </c>
      <c r="E913" s="1">
        <v>9108</v>
      </c>
      <c r="F913" s="1">
        <v>210021581</v>
      </c>
      <c r="G913" s="1">
        <v>8853.0300000000007</v>
      </c>
      <c r="H913" s="1" t="str">
        <f>TEXT(NiftyData[[#This Row],[Date]], "yyyy")</f>
        <v>2017</v>
      </c>
      <c r="I913" s="1" t="str">
        <f>TEXT(NiftyData[[#This Row],[Date]], "mmm")</f>
        <v>Mar</v>
      </c>
      <c r="J913" s="1" t="str">
        <f>TEXT(NiftyData[[#This Row],[Date]], "ddd")</f>
        <v>Fri</v>
      </c>
      <c r="K913" s="1" t="str">
        <f>TEXT(NiftyData[[#This Row],[Date]], "mmm-yyyy")</f>
        <v>Mar-2017</v>
      </c>
      <c r="L913" s="1" t="str">
        <f>IF(NiftyData[[#This Row],[Day]]="Thu", "Expiry", "")</f>
        <v/>
      </c>
      <c r="M913" s="1">
        <f>NiftyData[[#This Row],[Close]]-NiftyData[[#This Row],[Open]]</f>
        <v>4</v>
      </c>
      <c r="N913" s="4">
        <f>NiftyData[[#This Row],[Intraday Change]]/NiftyData[[#This Row],[Open]]</f>
        <v>4.3936731107205621E-4</v>
      </c>
      <c r="O913" s="4">
        <f>_xlfn.CEILING.MATH(ABS(NiftyData[[#This Row],[Intraday Change %]]), 0.01)</f>
        <v>0.01</v>
      </c>
      <c r="P913" s="6">
        <f>NiftyData[[#This Row],[Close]]-E914</f>
        <v>21.700000000000728</v>
      </c>
      <c r="Q913" s="4">
        <f>NiftyData[[#This Row],[DayChange]]/E914</f>
        <v>2.3882108228872839E-3</v>
      </c>
      <c r="R913" s="7">
        <f>_xlfn.CEILING.MATH(ABS(NiftyData[[#This Row],[DayChange %]]), 0.01)</f>
        <v>0.01</v>
      </c>
    </row>
    <row r="914" spans="1:18" x14ac:dyDescent="0.2">
      <c r="A914" s="2">
        <v>42817</v>
      </c>
      <c r="B914" s="1">
        <v>9048.75</v>
      </c>
      <c r="C914" s="1">
        <v>9099.0499999999993</v>
      </c>
      <c r="D914" s="1">
        <v>9048.6</v>
      </c>
      <c r="E914" s="1">
        <v>9086.2999999999993</v>
      </c>
      <c r="F914" s="1">
        <v>197705274</v>
      </c>
      <c r="G914" s="1">
        <v>8699.36</v>
      </c>
      <c r="H914" s="1" t="str">
        <f>TEXT(NiftyData[[#This Row],[Date]], "yyyy")</f>
        <v>2017</v>
      </c>
      <c r="I914" s="1" t="str">
        <f>TEXT(NiftyData[[#This Row],[Date]], "mmm")</f>
        <v>Mar</v>
      </c>
      <c r="J914" s="1" t="str">
        <f>TEXT(NiftyData[[#This Row],[Date]], "ddd")</f>
        <v>Thu</v>
      </c>
      <c r="K914" s="1" t="str">
        <f>TEXT(NiftyData[[#This Row],[Date]], "mmm-yyyy")</f>
        <v>Mar-2017</v>
      </c>
      <c r="L914" s="1" t="str">
        <f>IF(NiftyData[[#This Row],[Day]]="Thu", "Expiry", "")</f>
        <v>Expiry</v>
      </c>
      <c r="M914" s="1">
        <f>NiftyData[[#This Row],[Close]]-NiftyData[[#This Row],[Open]]</f>
        <v>37.549999999999272</v>
      </c>
      <c r="N914" s="4">
        <f>NiftyData[[#This Row],[Intraday Change]]/NiftyData[[#This Row],[Open]]</f>
        <v>4.1497444398396763E-3</v>
      </c>
      <c r="O914" s="4">
        <f>_xlfn.CEILING.MATH(ABS(NiftyData[[#This Row],[Intraday Change %]]), 0.01)</f>
        <v>0.01</v>
      </c>
      <c r="P914" s="6">
        <f>NiftyData[[#This Row],[Close]]-E915</f>
        <v>55.849999999998545</v>
      </c>
      <c r="Q914" s="4">
        <f>NiftyData[[#This Row],[DayChange]]/E915</f>
        <v>6.1846308877186121E-3</v>
      </c>
      <c r="R914" s="7">
        <f>_xlfn.CEILING.MATH(ABS(NiftyData[[#This Row],[DayChange %]]), 0.01)</f>
        <v>0.01</v>
      </c>
    </row>
    <row r="915" spans="1:18" x14ac:dyDescent="0.2">
      <c r="A915" s="2">
        <v>42816</v>
      </c>
      <c r="B915" s="1">
        <v>9047.2000000000007</v>
      </c>
      <c r="C915" s="1">
        <v>9072.9</v>
      </c>
      <c r="D915" s="1">
        <v>9019.2999999999993</v>
      </c>
      <c r="E915" s="1">
        <v>9030.4500000000007</v>
      </c>
      <c r="F915" s="1">
        <v>239463699</v>
      </c>
      <c r="G915" s="1">
        <v>10065.92</v>
      </c>
      <c r="H915" s="1" t="str">
        <f>TEXT(NiftyData[[#This Row],[Date]], "yyyy")</f>
        <v>2017</v>
      </c>
      <c r="I915" s="1" t="str">
        <f>TEXT(NiftyData[[#This Row],[Date]], "mmm")</f>
        <v>Mar</v>
      </c>
      <c r="J915" s="1" t="str">
        <f>TEXT(NiftyData[[#This Row],[Date]], "ddd")</f>
        <v>Wed</v>
      </c>
      <c r="K915" s="1" t="str">
        <f>TEXT(NiftyData[[#This Row],[Date]], "mmm-yyyy")</f>
        <v>Mar-2017</v>
      </c>
      <c r="L915" s="1" t="str">
        <f>IF(NiftyData[[#This Row],[Day]]="Thu", "Expiry", "")</f>
        <v/>
      </c>
      <c r="M915" s="1">
        <f>NiftyData[[#This Row],[Close]]-NiftyData[[#This Row],[Open]]</f>
        <v>-16.75</v>
      </c>
      <c r="N915" s="4">
        <f>NiftyData[[#This Row],[Intraday Change]]/NiftyData[[#This Row],[Open]]</f>
        <v>-1.851401538597577E-3</v>
      </c>
      <c r="O915" s="4">
        <f>_xlfn.CEILING.MATH(ABS(NiftyData[[#This Row],[Intraday Change %]]), 0.01)</f>
        <v>0.01</v>
      </c>
      <c r="P915" s="6">
        <f>NiftyData[[#This Row],[Close]]-E916</f>
        <v>-91.049999999999272</v>
      </c>
      <c r="Q915" s="4">
        <f>NiftyData[[#This Row],[DayChange]]/E916</f>
        <v>-9.9819108699226305E-3</v>
      </c>
      <c r="R915" s="7">
        <f>_xlfn.CEILING.MATH(ABS(NiftyData[[#This Row],[DayChange %]]), 0.01)</f>
        <v>0.01</v>
      </c>
    </row>
    <row r="916" spans="1:18" x14ac:dyDescent="0.2">
      <c r="A916" s="2">
        <v>42815</v>
      </c>
      <c r="B916" s="1">
        <v>9133.9500000000007</v>
      </c>
      <c r="C916" s="1">
        <v>9147.75</v>
      </c>
      <c r="D916" s="1">
        <v>9087.2000000000007</v>
      </c>
      <c r="E916" s="1">
        <v>9121.5</v>
      </c>
      <c r="F916" s="1">
        <v>255396073</v>
      </c>
      <c r="G916" s="1">
        <v>10191.6</v>
      </c>
      <c r="H916" s="1" t="str">
        <f>TEXT(NiftyData[[#This Row],[Date]], "yyyy")</f>
        <v>2017</v>
      </c>
      <c r="I916" s="1" t="str">
        <f>TEXT(NiftyData[[#This Row],[Date]], "mmm")</f>
        <v>Mar</v>
      </c>
      <c r="J916" s="1" t="str">
        <f>TEXT(NiftyData[[#This Row],[Date]], "ddd")</f>
        <v>Tue</v>
      </c>
      <c r="K916" s="1" t="str">
        <f>TEXT(NiftyData[[#This Row],[Date]], "mmm-yyyy")</f>
        <v>Mar-2017</v>
      </c>
      <c r="L916" s="1" t="str">
        <f>IF(NiftyData[[#This Row],[Day]]="Thu", "Expiry", "")</f>
        <v/>
      </c>
      <c r="M916" s="1">
        <f>NiftyData[[#This Row],[Close]]-NiftyData[[#This Row],[Open]]</f>
        <v>-12.450000000000728</v>
      </c>
      <c r="N916" s="4">
        <f>NiftyData[[#This Row],[Intraday Change]]/NiftyData[[#This Row],[Open]]</f>
        <v>-1.3630466556090986E-3</v>
      </c>
      <c r="O916" s="4">
        <f>_xlfn.CEILING.MATH(ABS(NiftyData[[#This Row],[Intraday Change %]]), 0.01)</f>
        <v>0.01</v>
      </c>
      <c r="P916" s="6">
        <f>NiftyData[[#This Row],[Close]]-E917</f>
        <v>-5.3500000000003638</v>
      </c>
      <c r="Q916" s="4">
        <f>NiftyData[[#This Row],[DayChange]]/E917</f>
        <v>-5.8618252737805082E-4</v>
      </c>
      <c r="R916" s="7">
        <f>_xlfn.CEILING.MATH(ABS(NiftyData[[#This Row],[DayChange %]]), 0.01)</f>
        <v>0.01</v>
      </c>
    </row>
    <row r="917" spans="1:18" x14ac:dyDescent="0.2">
      <c r="A917" s="2">
        <v>42814</v>
      </c>
      <c r="B917" s="1">
        <v>9166.9500000000007</v>
      </c>
      <c r="C917" s="1">
        <v>9167.6</v>
      </c>
      <c r="D917" s="1">
        <v>9116.2999999999993</v>
      </c>
      <c r="E917" s="1">
        <v>9126.85</v>
      </c>
      <c r="F917" s="1">
        <v>342395900</v>
      </c>
      <c r="G917" s="1">
        <v>9251.16</v>
      </c>
      <c r="H917" s="1" t="str">
        <f>TEXT(NiftyData[[#This Row],[Date]], "yyyy")</f>
        <v>2017</v>
      </c>
      <c r="I917" s="1" t="str">
        <f>TEXT(NiftyData[[#This Row],[Date]], "mmm")</f>
        <v>Mar</v>
      </c>
      <c r="J917" s="1" t="str">
        <f>TEXT(NiftyData[[#This Row],[Date]], "ddd")</f>
        <v>Mon</v>
      </c>
      <c r="K917" s="1" t="str">
        <f>TEXT(NiftyData[[#This Row],[Date]], "mmm-yyyy")</f>
        <v>Mar-2017</v>
      </c>
      <c r="L917" s="1" t="str">
        <f>IF(NiftyData[[#This Row],[Day]]="Thu", "Expiry", "")</f>
        <v/>
      </c>
      <c r="M917" s="1">
        <f>NiftyData[[#This Row],[Close]]-NiftyData[[#This Row],[Open]]</f>
        <v>-40.100000000000364</v>
      </c>
      <c r="N917" s="4">
        <f>NiftyData[[#This Row],[Intraday Change]]/NiftyData[[#This Row],[Open]]</f>
        <v>-4.3744102455015423E-3</v>
      </c>
      <c r="O917" s="4">
        <f>_xlfn.CEILING.MATH(ABS(NiftyData[[#This Row],[Intraday Change %]]), 0.01)</f>
        <v>0.01</v>
      </c>
      <c r="P917" s="6">
        <f>NiftyData[[#This Row],[Close]]-E918</f>
        <v>-33.199999999998909</v>
      </c>
      <c r="Q917" s="4">
        <f>NiftyData[[#This Row],[DayChange]]/E918</f>
        <v>-3.6244343644411233E-3</v>
      </c>
      <c r="R917" s="7">
        <f>_xlfn.CEILING.MATH(ABS(NiftyData[[#This Row],[DayChange %]]), 0.01)</f>
        <v>0.01</v>
      </c>
    </row>
    <row r="918" spans="1:18" x14ac:dyDescent="0.2">
      <c r="A918" s="2">
        <v>42811</v>
      </c>
      <c r="B918" s="1">
        <v>9207.7999999999993</v>
      </c>
      <c r="C918" s="1">
        <v>9218.4</v>
      </c>
      <c r="D918" s="1">
        <v>9147.6</v>
      </c>
      <c r="E918" s="1">
        <v>9160.0499999999993</v>
      </c>
      <c r="F918" s="1">
        <v>295554265</v>
      </c>
      <c r="G918" s="1">
        <v>13226.29</v>
      </c>
      <c r="H918" s="1" t="str">
        <f>TEXT(NiftyData[[#This Row],[Date]], "yyyy")</f>
        <v>2017</v>
      </c>
      <c r="I918" s="1" t="str">
        <f>TEXT(NiftyData[[#This Row],[Date]], "mmm")</f>
        <v>Mar</v>
      </c>
      <c r="J918" s="1" t="str">
        <f>TEXT(NiftyData[[#This Row],[Date]], "ddd")</f>
        <v>Fri</v>
      </c>
      <c r="K918" s="1" t="str">
        <f>TEXT(NiftyData[[#This Row],[Date]], "mmm-yyyy")</f>
        <v>Mar-2017</v>
      </c>
      <c r="L918" s="1" t="str">
        <f>IF(NiftyData[[#This Row],[Day]]="Thu", "Expiry", "")</f>
        <v/>
      </c>
      <c r="M918" s="1">
        <f>NiftyData[[#This Row],[Close]]-NiftyData[[#This Row],[Open]]</f>
        <v>-47.75</v>
      </c>
      <c r="N918" s="4">
        <f>NiftyData[[#This Row],[Intraday Change]]/NiftyData[[#This Row],[Open]]</f>
        <v>-5.1858207172180114E-3</v>
      </c>
      <c r="O918" s="4">
        <f>_xlfn.CEILING.MATH(ABS(NiftyData[[#This Row],[Intraday Change %]]), 0.01)</f>
        <v>0.01</v>
      </c>
      <c r="P918" s="6">
        <f>NiftyData[[#This Row],[Close]]-E919</f>
        <v>6.3499999999985448</v>
      </c>
      <c r="Q918" s="4">
        <f>NiftyData[[#This Row],[DayChange]]/E919</f>
        <v>6.9370855501038316E-4</v>
      </c>
      <c r="R918" s="7">
        <f>_xlfn.CEILING.MATH(ABS(NiftyData[[#This Row],[DayChange %]]), 0.01)</f>
        <v>0.01</v>
      </c>
    </row>
    <row r="919" spans="1:18" x14ac:dyDescent="0.2">
      <c r="A919" s="2">
        <v>42810</v>
      </c>
      <c r="B919" s="1">
        <v>9129.65</v>
      </c>
      <c r="C919" s="1">
        <v>9158.4500000000007</v>
      </c>
      <c r="D919" s="1">
        <v>9128.5499999999993</v>
      </c>
      <c r="E919" s="1">
        <v>9153.7000000000007</v>
      </c>
      <c r="F919" s="1">
        <v>215096446</v>
      </c>
      <c r="G919" s="1">
        <v>9275.0499999999993</v>
      </c>
      <c r="H919" s="1" t="str">
        <f>TEXT(NiftyData[[#This Row],[Date]], "yyyy")</f>
        <v>2017</v>
      </c>
      <c r="I919" s="1" t="str">
        <f>TEXT(NiftyData[[#This Row],[Date]], "mmm")</f>
        <v>Mar</v>
      </c>
      <c r="J919" s="1" t="str">
        <f>TEXT(NiftyData[[#This Row],[Date]], "ddd")</f>
        <v>Thu</v>
      </c>
      <c r="K919" s="1" t="str">
        <f>TEXT(NiftyData[[#This Row],[Date]], "mmm-yyyy")</f>
        <v>Mar-2017</v>
      </c>
      <c r="L919" s="1" t="str">
        <f>IF(NiftyData[[#This Row],[Day]]="Thu", "Expiry", "")</f>
        <v>Expiry</v>
      </c>
      <c r="M919" s="1">
        <f>NiftyData[[#This Row],[Close]]-NiftyData[[#This Row],[Open]]</f>
        <v>24.050000000001091</v>
      </c>
      <c r="N919" s="4">
        <f>NiftyData[[#This Row],[Intraday Change]]/NiftyData[[#This Row],[Open]]</f>
        <v>2.6342740411736585E-3</v>
      </c>
      <c r="O919" s="4">
        <f>_xlfn.CEILING.MATH(ABS(NiftyData[[#This Row],[Intraday Change %]]), 0.01)</f>
        <v>0.01</v>
      </c>
      <c r="P919" s="6">
        <f>NiftyData[[#This Row],[Close]]-E920</f>
        <v>68.900000000001455</v>
      </c>
      <c r="Q919" s="4">
        <f>NiftyData[[#This Row],[DayChange]]/E920</f>
        <v>7.5840965128568007E-3</v>
      </c>
      <c r="R919" s="7">
        <f>_xlfn.CEILING.MATH(ABS(NiftyData[[#This Row],[DayChange %]]), 0.01)</f>
        <v>0.01</v>
      </c>
    </row>
    <row r="920" spans="1:18" x14ac:dyDescent="0.2">
      <c r="A920" s="2">
        <v>42809</v>
      </c>
      <c r="B920" s="1">
        <v>9086.85</v>
      </c>
      <c r="C920" s="1">
        <v>9106.5499999999993</v>
      </c>
      <c r="D920" s="1">
        <v>9075.5</v>
      </c>
      <c r="E920" s="1">
        <v>9084.7999999999993</v>
      </c>
      <c r="F920" s="1">
        <v>248033251</v>
      </c>
      <c r="G920" s="1">
        <v>9671.51</v>
      </c>
      <c r="H920" s="1" t="str">
        <f>TEXT(NiftyData[[#This Row],[Date]], "yyyy")</f>
        <v>2017</v>
      </c>
      <c r="I920" s="1" t="str">
        <f>TEXT(NiftyData[[#This Row],[Date]], "mmm")</f>
        <v>Mar</v>
      </c>
      <c r="J920" s="1" t="str">
        <f>TEXT(NiftyData[[#This Row],[Date]], "ddd")</f>
        <v>Wed</v>
      </c>
      <c r="K920" s="1" t="str">
        <f>TEXT(NiftyData[[#This Row],[Date]], "mmm-yyyy")</f>
        <v>Mar-2017</v>
      </c>
      <c r="L920" s="1" t="str">
        <f>IF(NiftyData[[#This Row],[Day]]="Thu", "Expiry", "")</f>
        <v/>
      </c>
      <c r="M920" s="1">
        <f>NiftyData[[#This Row],[Close]]-NiftyData[[#This Row],[Open]]</f>
        <v>-2.0500000000010914</v>
      </c>
      <c r="N920" s="4">
        <f>NiftyData[[#This Row],[Intraday Change]]/NiftyData[[#This Row],[Open]]</f>
        <v>-2.2560073072638937E-4</v>
      </c>
      <c r="O920" s="4">
        <f>_xlfn.CEILING.MATH(ABS(NiftyData[[#This Row],[Intraday Change %]]), 0.01)</f>
        <v>0.01</v>
      </c>
      <c r="P920" s="6">
        <f>NiftyData[[#This Row],[Close]]-E921</f>
        <v>-2.2000000000007276</v>
      </c>
      <c r="Q920" s="4">
        <f>NiftyData[[#This Row],[DayChange]]/E921</f>
        <v>-2.4210410476512904E-4</v>
      </c>
      <c r="R920" s="7">
        <f>_xlfn.CEILING.MATH(ABS(NiftyData[[#This Row],[DayChange %]]), 0.01)</f>
        <v>0.01</v>
      </c>
    </row>
    <row r="921" spans="1:18" x14ac:dyDescent="0.2">
      <c r="A921" s="2">
        <v>42808</v>
      </c>
      <c r="B921" s="1">
        <v>9091.65</v>
      </c>
      <c r="C921" s="1">
        <v>9122.75</v>
      </c>
      <c r="D921" s="1">
        <v>9060.5</v>
      </c>
      <c r="E921" s="1">
        <v>9087</v>
      </c>
      <c r="F921" s="1">
        <v>278726933</v>
      </c>
      <c r="G921" s="1">
        <v>14087.57</v>
      </c>
      <c r="H921" s="1" t="str">
        <f>TEXT(NiftyData[[#This Row],[Date]], "yyyy")</f>
        <v>2017</v>
      </c>
      <c r="I921" s="1" t="str">
        <f>TEXT(NiftyData[[#This Row],[Date]], "mmm")</f>
        <v>Mar</v>
      </c>
      <c r="J921" s="1" t="str">
        <f>TEXT(NiftyData[[#This Row],[Date]], "ddd")</f>
        <v>Tue</v>
      </c>
      <c r="K921" s="1" t="str">
        <f>TEXT(NiftyData[[#This Row],[Date]], "mmm-yyyy")</f>
        <v>Mar-2017</v>
      </c>
      <c r="L921" s="1" t="str">
        <f>IF(NiftyData[[#This Row],[Day]]="Thu", "Expiry", "")</f>
        <v/>
      </c>
      <c r="M921" s="1">
        <f>NiftyData[[#This Row],[Close]]-NiftyData[[#This Row],[Open]]</f>
        <v>-4.6499999999996362</v>
      </c>
      <c r="N921" s="4">
        <f>NiftyData[[#This Row],[Intraday Change]]/NiftyData[[#This Row],[Open]]</f>
        <v>-5.1145831614719404E-4</v>
      </c>
      <c r="O921" s="4">
        <f>_xlfn.CEILING.MATH(ABS(NiftyData[[#This Row],[Intraday Change %]]), 0.01)</f>
        <v>0.01</v>
      </c>
      <c r="P921" s="6">
        <f>NiftyData[[#This Row],[Close]]-E922</f>
        <v>152.45000000000073</v>
      </c>
      <c r="Q921" s="4">
        <f>NiftyData[[#This Row],[DayChange]]/E922</f>
        <v>1.7062974632186371E-2</v>
      </c>
      <c r="R921" s="7">
        <f>_xlfn.CEILING.MATH(ABS(NiftyData[[#This Row],[DayChange %]]), 0.01)</f>
        <v>0.02</v>
      </c>
    </row>
    <row r="922" spans="1:18" x14ac:dyDescent="0.2">
      <c r="A922" s="2">
        <v>42804</v>
      </c>
      <c r="B922" s="1">
        <v>8953.7000000000007</v>
      </c>
      <c r="C922" s="1">
        <v>8975.7000000000007</v>
      </c>
      <c r="D922" s="1">
        <v>8903.9500000000007</v>
      </c>
      <c r="E922" s="1">
        <v>8934.5499999999993</v>
      </c>
      <c r="F922" s="1">
        <v>157419999</v>
      </c>
      <c r="G922" s="1">
        <v>7385.28</v>
      </c>
      <c r="H922" s="1" t="str">
        <f>TEXT(NiftyData[[#This Row],[Date]], "yyyy")</f>
        <v>2017</v>
      </c>
      <c r="I922" s="1" t="str">
        <f>TEXT(NiftyData[[#This Row],[Date]], "mmm")</f>
        <v>Mar</v>
      </c>
      <c r="J922" s="1" t="str">
        <f>TEXT(NiftyData[[#This Row],[Date]], "ddd")</f>
        <v>Fri</v>
      </c>
      <c r="K922" s="1" t="str">
        <f>TEXT(NiftyData[[#This Row],[Date]], "mmm-yyyy")</f>
        <v>Mar-2017</v>
      </c>
      <c r="L922" s="1" t="str">
        <f>IF(NiftyData[[#This Row],[Day]]="Thu", "Expiry", "")</f>
        <v/>
      </c>
      <c r="M922" s="1">
        <f>NiftyData[[#This Row],[Close]]-NiftyData[[#This Row],[Open]]</f>
        <v>-19.150000000001455</v>
      </c>
      <c r="N922" s="4">
        <f>NiftyData[[#This Row],[Intraday Change]]/NiftyData[[#This Row],[Open]]</f>
        <v>-2.1387806158349571E-3</v>
      </c>
      <c r="O922" s="4">
        <f>_xlfn.CEILING.MATH(ABS(NiftyData[[#This Row],[Intraday Change %]]), 0.01)</f>
        <v>0.01</v>
      </c>
      <c r="P922" s="6">
        <f>NiftyData[[#This Row],[Close]]-E923</f>
        <v>7.5499999999992724</v>
      </c>
      <c r="Q922" s="4">
        <f>NiftyData[[#This Row],[DayChange]]/E923</f>
        <v>8.4574885179783497E-4</v>
      </c>
      <c r="R922" s="7">
        <f>_xlfn.CEILING.MATH(ABS(NiftyData[[#This Row],[DayChange %]]), 0.01)</f>
        <v>0.01</v>
      </c>
    </row>
    <row r="923" spans="1:18" x14ac:dyDescent="0.2">
      <c r="A923" s="2">
        <v>42803</v>
      </c>
      <c r="B923" s="1">
        <v>8914.5</v>
      </c>
      <c r="C923" s="1">
        <v>8945.7999999999993</v>
      </c>
      <c r="D923" s="1">
        <v>8899.5</v>
      </c>
      <c r="E923" s="1">
        <v>8927</v>
      </c>
      <c r="F923" s="1">
        <v>176810453</v>
      </c>
      <c r="G923" s="1">
        <v>8493.2099999999991</v>
      </c>
      <c r="H923" s="1" t="str">
        <f>TEXT(NiftyData[[#This Row],[Date]], "yyyy")</f>
        <v>2017</v>
      </c>
      <c r="I923" s="1" t="str">
        <f>TEXT(NiftyData[[#This Row],[Date]], "mmm")</f>
        <v>Mar</v>
      </c>
      <c r="J923" s="1" t="str">
        <f>TEXT(NiftyData[[#This Row],[Date]], "ddd")</f>
        <v>Thu</v>
      </c>
      <c r="K923" s="1" t="str">
        <f>TEXT(NiftyData[[#This Row],[Date]], "mmm-yyyy")</f>
        <v>Mar-2017</v>
      </c>
      <c r="L923" s="1" t="str">
        <f>IF(NiftyData[[#This Row],[Day]]="Thu", "Expiry", "")</f>
        <v>Expiry</v>
      </c>
      <c r="M923" s="1">
        <f>NiftyData[[#This Row],[Close]]-NiftyData[[#This Row],[Open]]</f>
        <v>12.5</v>
      </c>
      <c r="N923" s="4">
        <f>NiftyData[[#This Row],[Intraday Change]]/NiftyData[[#This Row],[Open]]</f>
        <v>1.4022098827752539E-3</v>
      </c>
      <c r="O923" s="4">
        <f>_xlfn.CEILING.MATH(ABS(NiftyData[[#This Row],[Intraday Change %]]), 0.01)</f>
        <v>0.01</v>
      </c>
      <c r="P923" s="6">
        <f>NiftyData[[#This Row],[Close]]-E924</f>
        <v>2.7000000000007276</v>
      </c>
      <c r="Q923" s="4">
        <f>NiftyData[[#This Row],[DayChange]]/E924</f>
        <v>3.0254473740245488E-4</v>
      </c>
      <c r="R923" s="7">
        <f>_xlfn.CEILING.MATH(ABS(NiftyData[[#This Row],[DayChange %]]), 0.01)</f>
        <v>0.01</v>
      </c>
    </row>
    <row r="924" spans="1:18" x14ac:dyDescent="0.2">
      <c r="A924" s="2">
        <v>42802</v>
      </c>
      <c r="B924" s="1">
        <v>8950.7000000000007</v>
      </c>
      <c r="C924" s="1">
        <v>8957.0499999999993</v>
      </c>
      <c r="D924" s="1">
        <v>8891.9500000000007</v>
      </c>
      <c r="E924" s="1">
        <v>8924.2999999999993</v>
      </c>
      <c r="F924" s="1">
        <v>183325544</v>
      </c>
      <c r="G924" s="1">
        <v>9489.36</v>
      </c>
      <c r="H924" s="1" t="str">
        <f>TEXT(NiftyData[[#This Row],[Date]], "yyyy")</f>
        <v>2017</v>
      </c>
      <c r="I924" s="1" t="str">
        <f>TEXT(NiftyData[[#This Row],[Date]], "mmm")</f>
        <v>Mar</v>
      </c>
      <c r="J924" s="1" t="str">
        <f>TEXT(NiftyData[[#This Row],[Date]], "ddd")</f>
        <v>Wed</v>
      </c>
      <c r="K924" s="1" t="str">
        <f>TEXT(NiftyData[[#This Row],[Date]], "mmm-yyyy")</f>
        <v>Mar-2017</v>
      </c>
      <c r="L924" s="1" t="str">
        <f>IF(NiftyData[[#This Row],[Day]]="Thu", "Expiry", "")</f>
        <v/>
      </c>
      <c r="M924" s="1">
        <f>NiftyData[[#This Row],[Close]]-NiftyData[[#This Row],[Open]]</f>
        <v>-26.400000000001455</v>
      </c>
      <c r="N924" s="4">
        <f>NiftyData[[#This Row],[Intraday Change]]/NiftyData[[#This Row],[Open]]</f>
        <v>-2.9494899840237583E-3</v>
      </c>
      <c r="O924" s="4">
        <f>_xlfn.CEILING.MATH(ABS(NiftyData[[#This Row],[Intraday Change %]]), 0.01)</f>
        <v>0.01</v>
      </c>
      <c r="P924" s="6">
        <f>NiftyData[[#This Row],[Close]]-E925</f>
        <v>-22.600000000000364</v>
      </c>
      <c r="Q924" s="4">
        <f>NiftyData[[#This Row],[DayChange]]/E925</f>
        <v>-2.5260145972348371E-3</v>
      </c>
      <c r="R924" s="7">
        <f>_xlfn.CEILING.MATH(ABS(NiftyData[[#This Row],[DayChange %]]), 0.01)</f>
        <v>0.01</v>
      </c>
    </row>
    <row r="925" spans="1:18" x14ac:dyDescent="0.2">
      <c r="A925" s="2">
        <v>42801</v>
      </c>
      <c r="B925" s="1">
        <v>8977.75</v>
      </c>
      <c r="C925" s="1">
        <v>8977.85</v>
      </c>
      <c r="D925" s="1">
        <v>8932.7999999999993</v>
      </c>
      <c r="E925" s="1">
        <v>8946.9</v>
      </c>
      <c r="F925" s="1">
        <v>178827506</v>
      </c>
      <c r="G925" s="1">
        <v>8149.28</v>
      </c>
      <c r="H925" s="1" t="str">
        <f>TEXT(NiftyData[[#This Row],[Date]], "yyyy")</f>
        <v>2017</v>
      </c>
      <c r="I925" s="1" t="str">
        <f>TEXT(NiftyData[[#This Row],[Date]], "mmm")</f>
        <v>Mar</v>
      </c>
      <c r="J925" s="1" t="str">
        <f>TEXT(NiftyData[[#This Row],[Date]], "ddd")</f>
        <v>Tue</v>
      </c>
      <c r="K925" s="1" t="str">
        <f>TEXT(NiftyData[[#This Row],[Date]], "mmm-yyyy")</f>
        <v>Mar-2017</v>
      </c>
      <c r="L925" s="1" t="str">
        <f>IF(NiftyData[[#This Row],[Day]]="Thu", "Expiry", "")</f>
        <v/>
      </c>
      <c r="M925" s="1">
        <f>NiftyData[[#This Row],[Close]]-NiftyData[[#This Row],[Open]]</f>
        <v>-30.850000000000364</v>
      </c>
      <c r="N925" s="4">
        <f>NiftyData[[#This Row],[Intraday Change]]/NiftyData[[#This Row],[Open]]</f>
        <v>-3.4362730082704868E-3</v>
      </c>
      <c r="O925" s="4">
        <f>_xlfn.CEILING.MATH(ABS(NiftyData[[#This Row],[Intraday Change %]]), 0.01)</f>
        <v>0.01</v>
      </c>
      <c r="P925" s="6">
        <f>NiftyData[[#This Row],[Close]]-E926</f>
        <v>-16.550000000001091</v>
      </c>
      <c r="Q925" s="4">
        <f>NiftyData[[#This Row],[DayChange]]/E926</f>
        <v>-1.846387272757821E-3</v>
      </c>
      <c r="R925" s="7">
        <f>_xlfn.CEILING.MATH(ABS(NiftyData[[#This Row],[DayChange %]]), 0.01)</f>
        <v>0.01</v>
      </c>
    </row>
    <row r="926" spans="1:18" x14ac:dyDescent="0.2">
      <c r="A926" s="2">
        <v>42800</v>
      </c>
      <c r="B926" s="1">
        <v>8915.1</v>
      </c>
      <c r="C926" s="1">
        <v>8967.7999999999993</v>
      </c>
      <c r="D926" s="1">
        <v>8914</v>
      </c>
      <c r="E926" s="1">
        <v>8963.4500000000007</v>
      </c>
      <c r="F926" s="1">
        <v>180194586</v>
      </c>
      <c r="G926" s="1">
        <v>8955.06</v>
      </c>
      <c r="H926" s="1" t="str">
        <f>TEXT(NiftyData[[#This Row],[Date]], "yyyy")</f>
        <v>2017</v>
      </c>
      <c r="I926" s="1" t="str">
        <f>TEXT(NiftyData[[#This Row],[Date]], "mmm")</f>
        <v>Mar</v>
      </c>
      <c r="J926" s="1" t="str">
        <f>TEXT(NiftyData[[#This Row],[Date]], "ddd")</f>
        <v>Mon</v>
      </c>
      <c r="K926" s="1" t="str">
        <f>TEXT(NiftyData[[#This Row],[Date]], "mmm-yyyy")</f>
        <v>Mar-2017</v>
      </c>
      <c r="L926" s="1" t="str">
        <f>IF(NiftyData[[#This Row],[Day]]="Thu", "Expiry", "")</f>
        <v/>
      </c>
      <c r="M926" s="1">
        <f>NiftyData[[#This Row],[Close]]-NiftyData[[#This Row],[Open]]</f>
        <v>48.350000000000364</v>
      </c>
      <c r="N926" s="4">
        <f>NiftyData[[#This Row],[Intraday Change]]/NiftyData[[#This Row],[Open]]</f>
        <v>5.423382799968633E-3</v>
      </c>
      <c r="O926" s="4">
        <f>_xlfn.CEILING.MATH(ABS(NiftyData[[#This Row],[Intraday Change %]]), 0.01)</f>
        <v>0.01</v>
      </c>
      <c r="P926" s="6">
        <f>NiftyData[[#This Row],[Close]]-E927</f>
        <v>65.900000000001455</v>
      </c>
      <c r="Q926" s="4">
        <f>NiftyData[[#This Row],[DayChange]]/E927</f>
        <v>7.4065332591557748E-3</v>
      </c>
      <c r="R926" s="7">
        <f>_xlfn.CEILING.MATH(ABS(NiftyData[[#This Row],[DayChange %]]), 0.01)</f>
        <v>0.01</v>
      </c>
    </row>
    <row r="927" spans="1:18" x14ac:dyDescent="0.2">
      <c r="A927" s="2">
        <v>42797</v>
      </c>
      <c r="B927" s="1">
        <v>8883.5</v>
      </c>
      <c r="C927" s="1">
        <v>8907.1</v>
      </c>
      <c r="D927" s="1">
        <v>8860.1</v>
      </c>
      <c r="E927" s="1">
        <v>8897.5499999999993</v>
      </c>
      <c r="F927" s="1">
        <v>208915878</v>
      </c>
      <c r="G927" s="1">
        <v>9783.57</v>
      </c>
      <c r="H927" s="1" t="str">
        <f>TEXT(NiftyData[[#This Row],[Date]], "yyyy")</f>
        <v>2017</v>
      </c>
      <c r="I927" s="1" t="str">
        <f>TEXT(NiftyData[[#This Row],[Date]], "mmm")</f>
        <v>Mar</v>
      </c>
      <c r="J927" s="1" t="str">
        <f>TEXT(NiftyData[[#This Row],[Date]], "ddd")</f>
        <v>Fri</v>
      </c>
      <c r="K927" s="1" t="str">
        <f>TEXT(NiftyData[[#This Row],[Date]], "mmm-yyyy")</f>
        <v>Mar-2017</v>
      </c>
      <c r="L927" s="1" t="str">
        <f>IF(NiftyData[[#This Row],[Day]]="Thu", "Expiry", "")</f>
        <v/>
      </c>
      <c r="M927" s="1">
        <f>NiftyData[[#This Row],[Close]]-NiftyData[[#This Row],[Open]]</f>
        <v>14.049999999999272</v>
      </c>
      <c r="N927" s="4">
        <f>NiftyData[[#This Row],[Intraday Change]]/NiftyData[[#This Row],[Open]]</f>
        <v>1.5815838352000082E-3</v>
      </c>
      <c r="O927" s="4">
        <f>_xlfn.CEILING.MATH(ABS(NiftyData[[#This Row],[Intraday Change %]]), 0.01)</f>
        <v>0.01</v>
      </c>
      <c r="P927" s="6">
        <f>NiftyData[[#This Row],[Close]]-E928</f>
        <v>-2.2000000000007276</v>
      </c>
      <c r="Q927" s="4">
        <f>NiftyData[[#This Row],[DayChange]]/E928</f>
        <v>-2.4719795499881765E-4</v>
      </c>
      <c r="R927" s="7">
        <f>_xlfn.CEILING.MATH(ABS(NiftyData[[#This Row],[DayChange %]]), 0.01)</f>
        <v>0.01</v>
      </c>
    </row>
    <row r="928" spans="1:18" x14ac:dyDescent="0.2">
      <c r="A928" s="2">
        <v>42796</v>
      </c>
      <c r="B928" s="1">
        <v>8982.85</v>
      </c>
      <c r="C928" s="1">
        <v>8992.5</v>
      </c>
      <c r="D928" s="1">
        <v>8879.7999999999993</v>
      </c>
      <c r="E928" s="1">
        <v>8899.75</v>
      </c>
      <c r="F928" s="1">
        <v>225608140</v>
      </c>
      <c r="G928" s="1">
        <v>10075.19</v>
      </c>
      <c r="H928" s="1" t="str">
        <f>TEXT(NiftyData[[#This Row],[Date]], "yyyy")</f>
        <v>2017</v>
      </c>
      <c r="I928" s="1" t="str">
        <f>TEXT(NiftyData[[#This Row],[Date]], "mmm")</f>
        <v>Mar</v>
      </c>
      <c r="J928" s="1" t="str">
        <f>TEXT(NiftyData[[#This Row],[Date]], "ddd")</f>
        <v>Thu</v>
      </c>
      <c r="K928" s="1" t="str">
        <f>TEXT(NiftyData[[#This Row],[Date]], "mmm-yyyy")</f>
        <v>Mar-2017</v>
      </c>
      <c r="L928" s="1" t="str">
        <f>IF(NiftyData[[#This Row],[Day]]="Thu", "Expiry", "")</f>
        <v>Expiry</v>
      </c>
      <c r="M928" s="1">
        <f>NiftyData[[#This Row],[Close]]-NiftyData[[#This Row],[Open]]</f>
        <v>-83.100000000000364</v>
      </c>
      <c r="N928" s="4">
        <f>NiftyData[[#This Row],[Intraday Change]]/NiftyData[[#This Row],[Open]]</f>
        <v>-9.2509615545178156E-3</v>
      </c>
      <c r="O928" s="4">
        <f>_xlfn.CEILING.MATH(ABS(NiftyData[[#This Row],[Intraday Change %]]), 0.01)</f>
        <v>0.01</v>
      </c>
      <c r="P928" s="6">
        <f>NiftyData[[#This Row],[Close]]-E929</f>
        <v>-46.049999999999272</v>
      </c>
      <c r="Q928" s="4">
        <f>NiftyData[[#This Row],[DayChange]]/E929</f>
        <v>-5.1476670616377824E-3</v>
      </c>
      <c r="R928" s="7">
        <f>_xlfn.CEILING.MATH(ABS(NiftyData[[#This Row],[DayChange %]]), 0.01)</f>
        <v>0.01</v>
      </c>
    </row>
    <row r="929" spans="1:18" x14ac:dyDescent="0.2">
      <c r="A929" s="2">
        <v>42795</v>
      </c>
      <c r="B929" s="1">
        <v>8904.4</v>
      </c>
      <c r="C929" s="1">
        <v>8960.7999999999993</v>
      </c>
      <c r="D929" s="1">
        <v>8898.6</v>
      </c>
      <c r="E929" s="1">
        <v>8945.7999999999993</v>
      </c>
      <c r="F929" s="1">
        <v>212328974</v>
      </c>
      <c r="G929" s="1">
        <v>9681.99</v>
      </c>
      <c r="H929" s="1" t="str">
        <f>TEXT(NiftyData[[#This Row],[Date]], "yyyy")</f>
        <v>2017</v>
      </c>
      <c r="I929" s="1" t="str">
        <f>TEXT(NiftyData[[#This Row],[Date]], "mmm")</f>
        <v>Mar</v>
      </c>
      <c r="J929" s="1" t="str">
        <f>TEXT(NiftyData[[#This Row],[Date]], "ddd")</f>
        <v>Wed</v>
      </c>
      <c r="K929" s="1" t="str">
        <f>TEXT(NiftyData[[#This Row],[Date]], "mmm-yyyy")</f>
        <v>Mar-2017</v>
      </c>
      <c r="L929" s="1" t="str">
        <f>IF(NiftyData[[#This Row],[Day]]="Thu", "Expiry", "")</f>
        <v/>
      </c>
      <c r="M929" s="1">
        <f>NiftyData[[#This Row],[Close]]-NiftyData[[#This Row],[Open]]</f>
        <v>41.399999999999636</v>
      </c>
      <c r="N929" s="4">
        <f>NiftyData[[#This Row],[Intraday Change]]/NiftyData[[#This Row],[Open]]</f>
        <v>4.649386819999061E-3</v>
      </c>
      <c r="O929" s="4">
        <f>_xlfn.CEILING.MATH(ABS(NiftyData[[#This Row],[Intraday Change %]]), 0.01)</f>
        <v>0.01</v>
      </c>
      <c r="P929" s="6">
        <f>NiftyData[[#This Row],[Close]]-E930</f>
        <v>66.199999999998909</v>
      </c>
      <c r="Q929" s="4">
        <f>NiftyData[[#This Row],[DayChange]]/E930</f>
        <v>7.4552907788637893E-3</v>
      </c>
      <c r="R929" s="7">
        <f>_xlfn.CEILING.MATH(ABS(NiftyData[[#This Row],[DayChange %]]), 0.01)</f>
        <v>0.01</v>
      </c>
    </row>
    <row r="930" spans="1:18" x14ac:dyDescent="0.2">
      <c r="A930" s="2">
        <v>42794</v>
      </c>
      <c r="B930" s="1">
        <v>8898.9500000000007</v>
      </c>
      <c r="C930" s="1">
        <v>8914.75</v>
      </c>
      <c r="D930" s="1">
        <v>8867.6</v>
      </c>
      <c r="E930" s="1">
        <v>8879.6</v>
      </c>
      <c r="F930" s="1">
        <v>302722890</v>
      </c>
      <c r="G930" s="1">
        <v>13819.57</v>
      </c>
      <c r="H930" s="1" t="str">
        <f>TEXT(NiftyData[[#This Row],[Date]], "yyyy")</f>
        <v>2017</v>
      </c>
      <c r="I930" s="1" t="str">
        <f>TEXT(NiftyData[[#This Row],[Date]], "mmm")</f>
        <v>Feb</v>
      </c>
      <c r="J930" s="1" t="str">
        <f>TEXT(NiftyData[[#This Row],[Date]], "ddd")</f>
        <v>Tue</v>
      </c>
      <c r="K930" s="1" t="str">
        <f>TEXT(NiftyData[[#This Row],[Date]], "mmm-yyyy")</f>
        <v>Feb-2017</v>
      </c>
      <c r="L930" s="1" t="str">
        <f>IF(NiftyData[[#This Row],[Day]]="Thu", "Expiry", "")</f>
        <v/>
      </c>
      <c r="M930" s="1">
        <f>NiftyData[[#This Row],[Close]]-NiftyData[[#This Row],[Open]]</f>
        <v>-19.350000000000364</v>
      </c>
      <c r="N930" s="4">
        <f>NiftyData[[#This Row],[Intraday Change]]/NiftyData[[#This Row],[Open]]</f>
        <v>-2.1744138353401651E-3</v>
      </c>
      <c r="O930" s="4">
        <f>_xlfn.CEILING.MATH(ABS(NiftyData[[#This Row],[Intraday Change %]]), 0.01)</f>
        <v>0.01</v>
      </c>
      <c r="P930" s="6">
        <f>NiftyData[[#This Row],[Close]]-E931</f>
        <v>-17.100000000000364</v>
      </c>
      <c r="Q930" s="4">
        <f>NiftyData[[#This Row],[DayChange]]/E931</f>
        <v>-1.9220609889060395E-3</v>
      </c>
      <c r="R930" s="7">
        <f>_xlfn.CEILING.MATH(ABS(NiftyData[[#This Row],[DayChange %]]), 0.01)</f>
        <v>0.01</v>
      </c>
    </row>
    <row r="931" spans="1:18" x14ac:dyDescent="0.2">
      <c r="A931" s="2">
        <v>42793</v>
      </c>
      <c r="B931" s="1">
        <v>8943.7000000000007</v>
      </c>
      <c r="C931" s="1">
        <v>8951.7999999999993</v>
      </c>
      <c r="D931" s="1">
        <v>8888.65</v>
      </c>
      <c r="E931" s="1">
        <v>8896.7000000000007</v>
      </c>
      <c r="F931" s="1">
        <v>195847099</v>
      </c>
      <c r="G931" s="1">
        <v>10388.83</v>
      </c>
      <c r="H931" s="1" t="str">
        <f>TEXT(NiftyData[[#This Row],[Date]], "yyyy")</f>
        <v>2017</v>
      </c>
      <c r="I931" s="1" t="str">
        <f>TEXT(NiftyData[[#This Row],[Date]], "mmm")</f>
        <v>Feb</v>
      </c>
      <c r="J931" s="1" t="str">
        <f>TEXT(NiftyData[[#This Row],[Date]], "ddd")</f>
        <v>Mon</v>
      </c>
      <c r="K931" s="1" t="str">
        <f>TEXT(NiftyData[[#This Row],[Date]], "mmm-yyyy")</f>
        <v>Feb-2017</v>
      </c>
      <c r="L931" s="1" t="str">
        <f>IF(NiftyData[[#This Row],[Day]]="Thu", "Expiry", "")</f>
        <v/>
      </c>
      <c r="M931" s="1">
        <f>NiftyData[[#This Row],[Close]]-NiftyData[[#This Row],[Open]]</f>
        <v>-47</v>
      </c>
      <c r="N931" s="4">
        <f>NiftyData[[#This Row],[Intraday Change]]/NiftyData[[#This Row],[Open]]</f>
        <v>-5.2550957657345387E-3</v>
      </c>
      <c r="O931" s="4">
        <f>_xlfn.CEILING.MATH(ABS(NiftyData[[#This Row],[Intraday Change %]]), 0.01)</f>
        <v>0.01</v>
      </c>
      <c r="P931" s="6">
        <f>NiftyData[[#This Row],[Close]]-E932</f>
        <v>-42.799999999999272</v>
      </c>
      <c r="Q931" s="4">
        <f>NiftyData[[#This Row],[DayChange]]/E932</f>
        <v>-4.7877398064767908E-3</v>
      </c>
      <c r="R931" s="7">
        <f>_xlfn.CEILING.MATH(ABS(NiftyData[[#This Row],[DayChange %]]), 0.01)</f>
        <v>0.01</v>
      </c>
    </row>
    <row r="932" spans="1:18" x14ac:dyDescent="0.2">
      <c r="A932" s="2">
        <v>42789</v>
      </c>
      <c r="B932" s="1">
        <v>8956.4</v>
      </c>
      <c r="C932" s="1">
        <v>8982.15</v>
      </c>
      <c r="D932" s="1">
        <v>8927.5499999999993</v>
      </c>
      <c r="E932" s="1">
        <v>8939.5</v>
      </c>
      <c r="F932" s="1">
        <v>388874096</v>
      </c>
      <c r="G932" s="1">
        <v>17243.080000000002</v>
      </c>
      <c r="H932" s="1" t="str">
        <f>TEXT(NiftyData[[#This Row],[Date]], "yyyy")</f>
        <v>2017</v>
      </c>
      <c r="I932" s="1" t="str">
        <f>TEXT(NiftyData[[#This Row],[Date]], "mmm")</f>
        <v>Feb</v>
      </c>
      <c r="J932" s="1" t="str">
        <f>TEXT(NiftyData[[#This Row],[Date]], "ddd")</f>
        <v>Thu</v>
      </c>
      <c r="K932" s="1" t="str">
        <f>TEXT(NiftyData[[#This Row],[Date]], "mmm-yyyy")</f>
        <v>Feb-2017</v>
      </c>
      <c r="L932" s="1" t="str">
        <f>IF(NiftyData[[#This Row],[Day]]="Thu", "Expiry", "")</f>
        <v>Expiry</v>
      </c>
      <c r="M932" s="1">
        <f>NiftyData[[#This Row],[Close]]-NiftyData[[#This Row],[Open]]</f>
        <v>-16.899999999999636</v>
      </c>
      <c r="N932" s="4">
        <f>NiftyData[[#This Row],[Intraday Change]]/NiftyData[[#This Row],[Open]]</f>
        <v>-1.8869188513241522E-3</v>
      </c>
      <c r="O932" s="4">
        <f>_xlfn.CEILING.MATH(ABS(NiftyData[[#This Row],[Intraday Change %]]), 0.01)</f>
        <v>0.01</v>
      </c>
      <c r="P932" s="6">
        <f>NiftyData[[#This Row],[Close]]-E933</f>
        <v>12.600000000000364</v>
      </c>
      <c r="Q932" s="4">
        <f>NiftyData[[#This Row],[DayChange]]/E933</f>
        <v>1.4114642261031673E-3</v>
      </c>
      <c r="R932" s="7">
        <f>_xlfn.CEILING.MATH(ABS(NiftyData[[#This Row],[DayChange %]]), 0.01)</f>
        <v>0.01</v>
      </c>
    </row>
    <row r="933" spans="1:18" x14ac:dyDescent="0.2">
      <c r="A933" s="2">
        <v>42788</v>
      </c>
      <c r="B933" s="1">
        <v>8931.6</v>
      </c>
      <c r="C933" s="1">
        <v>8960.75</v>
      </c>
      <c r="D933" s="1">
        <v>8905.25</v>
      </c>
      <c r="E933" s="1">
        <v>8926.9</v>
      </c>
      <c r="F933" s="1">
        <v>254677956</v>
      </c>
      <c r="G933" s="1">
        <v>13514.08</v>
      </c>
      <c r="H933" s="1" t="str">
        <f>TEXT(NiftyData[[#This Row],[Date]], "yyyy")</f>
        <v>2017</v>
      </c>
      <c r="I933" s="1" t="str">
        <f>TEXT(NiftyData[[#This Row],[Date]], "mmm")</f>
        <v>Feb</v>
      </c>
      <c r="J933" s="1" t="str">
        <f>TEXT(NiftyData[[#This Row],[Date]], "ddd")</f>
        <v>Wed</v>
      </c>
      <c r="K933" s="1" t="str">
        <f>TEXT(NiftyData[[#This Row],[Date]], "mmm-yyyy")</f>
        <v>Feb-2017</v>
      </c>
      <c r="L933" s="1" t="str">
        <f>IF(NiftyData[[#This Row],[Day]]="Thu", "Expiry", "")</f>
        <v/>
      </c>
      <c r="M933" s="1">
        <f>NiftyData[[#This Row],[Close]]-NiftyData[[#This Row],[Open]]</f>
        <v>-4.7000000000007276</v>
      </c>
      <c r="N933" s="4">
        <f>NiftyData[[#This Row],[Intraday Change]]/NiftyData[[#This Row],[Open]]</f>
        <v>-5.2622150566535974E-4</v>
      </c>
      <c r="O933" s="4">
        <f>_xlfn.CEILING.MATH(ABS(NiftyData[[#This Row],[Intraday Change %]]), 0.01)</f>
        <v>0.01</v>
      </c>
      <c r="P933" s="6">
        <f>NiftyData[[#This Row],[Close]]-E934</f>
        <v>19.049999999999272</v>
      </c>
      <c r="Q933" s="4">
        <f>NiftyData[[#This Row],[DayChange]]/E934</f>
        <v>2.1385631774220796E-3</v>
      </c>
      <c r="R933" s="7">
        <f>_xlfn.CEILING.MATH(ABS(NiftyData[[#This Row],[DayChange %]]), 0.01)</f>
        <v>0.01</v>
      </c>
    </row>
    <row r="934" spans="1:18" x14ac:dyDescent="0.2">
      <c r="A934" s="2">
        <v>42787</v>
      </c>
      <c r="B934" s="1">
        <v>8890.75</v>
      </c>
      <c r="C934" s="1">
        <v>8920.7999999999993</v>
      </c>
      <c r="D934" s="1">
        <v>8860.9500000000007</v>
      </c>
      <c r="E934" s="1">
        <v>8907.85</v>
      </c>
      <c r="F934" s="1">
        <v>181091326</v>
      </c>
      <c r="G934" s="1">
        <v>8863.7099999999991</v>
      </c>
      <c r="H934" s="1" t="str">
        <f>TEXT(NiftyData[[#This Row],[Date]], "yyyy")</f>
        <v>2017</v>
      </c>
      <c r="I934" s="1" t="str">
        <f>TEXT(NiftyData[[#This Row],[Date]], "mmm")</f>
        <v>Feb</v>
      </c>
      <c r="J934" s="1" t="str">
        <f>TEXT(NiftyData[[#This Row],[Date]], "ddd")</f>
        <v>Tue</v>
      </c>
      <c r="K934" s="1" t="str">
        <f>TEXT(NiftyData[[#This Row],[Date]], "mmm-yyyy")</f>
        <v>Feb-2017</v>
      </c>
      <c r="L934" s="1" t="str">
        <f>IF(NiftyData[[#This Row],[Day]]="Thu", "Expiry", "")</f>
        <v/>
      </c>
      <c r="M934" s="1">
        <f>NiftyData[[#This Row],[Close]]-NiftyData[[#This Row],[Open]]</f>
        <v>17.100000000000364</v>
      </c>
      <c r="N934" s="4">
        <f>NiftyData[[#This Row],[Intraday Change]]/NiftyData[[#This Row],[Open]]</f>
        <v>1.9233472991592795E-3</v>
      </c>
      <c r="O934" s="4">
        <f>_xlfn.CEILING.MATH(ABS(NiftyData[[#This Row],[Intraday Change %]]), 0.01)</f>
        <v>0.01</v>
      </c>
      <c r="P934" s="6">
        <f>NiftyData[[#This Row],[Close]]-E935</f>
        <v>28.649999999999636</v>
      </c>
      <c r="Q934" s="4">
        <f>NiftyData[[#This Row],[DayChange]]/E935</f>
        <v>3.2266420398233664E-3</v>
      </c>
      <c r="R934" s="7">
        <f>_xlfn.CEILING.MATH(ABS(NiftyData[[#This Row],[DayChange %]]), 0.01)</f>
        <v>0.01</v>
      </c>
    </row>
    <row r="935" spans="1:18" x14ac:dyDescent="0.2">
      <c r="A935" s="2">
        <v>42786</v>
      </c>
      <c r="B935" s="1">
        <v>8818.5499999999993</v>
      </c>
      <c r="C935" s="1">
        <v>8886.25</v>
      </c>
      <c r="D935" s="1">
        <v>8809.7999999999993</v>
      </c>
      <c r="E935" s="1">
        <v>8879.2000000000007</v>
      </c>
      <c r="F935" s="1">
        <v>173022362</v>
      </c>
      <c r="G935" s="1">
        <v>7833.53</v>
      </c>
      <c r="H935" s="1" t="str">
        <f>TEXT(NiftyData[[#This Row],[Date]], "yyyy")</f>
        <v>2017</v>
      </c>
      <c r="I935" s="1" t="str">
        <f>TEXT(NiftyData[[#This Row],[Date]], "mmm")</f>
        <v>Feb</v>
      </c>
      <c r="J935" s="1" t="str">
        <f>TEXT(NiftyData[[#This Row],[Date]], "ddd")</f>
        <v>Mon</v>
      </c>
      <c r="K935" s="1" t="str">
        <f>TEXT(NiftyData[[#This Row],[Date]], "mmm-yyyy")</f>
        <v>Feb-2017</v>
      </c>
      <c r="L935" s="1" t="str">
        <f>IF(NiftyData[[#This Row],[Day]]="Thu", "Expiry", "")</f>
        <v/>
      </c>
      <c r="M935" s="1">
        <f>NiftyData[[#This Row],[Close]]-NiftyData[[#This Row],[Open]]</f>
        <v>60.650000000001455</v>
      </c>
      <c r="N935" s="4">
        <f>NiftyData[[#This Row],[Intraday Change]]/NiftyData[[#This Row],[Open]]</f>
        <v>6.8775478961962521E-3</v>
      </c>
      <c r="O935" s="4">
        <f>_xlfn.CEILING.MATH(ABS(NiftyData[[#This Row],[Intraday Change %]]), 0.01)</f>
        <v>0.01</v>
      </c>
      <c r="P935" s="6">
        <f>NiftyData[[#This Row],[Close]]-E936</f>
        <v>57.5</v>
      </c>
      <c r="Q935" s="4">
        <f>NiftyData[[#This Row],[DayChange]]/E936</f>
        <v>6.5180180690796556E-3</v>
      </c>
      <c r="R935" s="7">
        <f>_xlfn.CEILING.MATH(ABS(NiftyData[[#This Row],[DayChange %]]), 0.01)</f>
        <v>0.01</v>
      </c>
    </row>
    <row r="936" spans="1:18" x14ac:dyDescent="0.2">
      <c r="A936" s="2">
        <v>42783</v>
      </c>
      <c r="B936" s="1">
        <v>8883.7000000000007</v>
      </c>
      <c r="C936" s="1">
        <v>8896.4500000000007</v>
      </c>
      <c r="D936" s="1">
        <v>8804.25</v>
      </c>
      <c r="E936" s="1">
        <v>8821.7000000000007</v>
      </c>
      <c r="F936" s="1">
        <v>307526025</v>
      </c>
      <c r="G936" s="1">
        <v>23432.58</v>
      </c>
      <c r="H936" s="1" t="str">
        <f>TEXT(NiftyData[[#This Row],[Date]], "yyyy")</f>
        <v>2017</v>
      </c>
      <c r="I936" s="1" t="str">
        <f>TEXT(NiftyData[[#This Row],[Date]], "mmm")</f>
        <v>Feb</v>
      </c>
      <c r="J936" s="1" t="str">
        <f>TEXT(NiftyData[[#This Row],[Date]], "ddd")</f>
        <v>Fri</v>
      </c>
      <c r="K936" s="1" t="str">
        <f>TEXT(NiftyData[[#This Row],[Date]], "mmm-yyyy")</f>
        <v>Feb-2017</v>
      </c>
      <c r="L936" s="1" t="str">
        <f>IF(NiftyData[[#This Row],[Day]]="Thu", "Expiry", "")</f>
        <v/>
      </c>
      <c r="M936" s="1">
        <f>NiftyData[[#This Row],[Close]]-NiftyData[[#This Row],[Open]]</f>
        <v>-62</v>
      </c>
      <c r="N936" s="4">
        <f>NiftyData[[#This Row],[Intraday Change]]/NiftyData[[#This Row],[Open]]</f>
        <v>-6.9790740344676198E-3</v>
      </c>
      <c r="O936" s="4">
        <f>_xlfn.CEILING.MATH(ABS(NiftyData[[#This Row],[Intraday Change %]]), 0.01)</f>
        <v>0.01</v>
      </c>
      <c r="P936" s="6">
        <f>NiftyData[[#This Row],[Close]]-E937</f>
        <v>43.700000000000728</v>
      </c>
      <c r="Q936" s="4">
        <f>NiftyData[[#This Row],[DayChange]]/E937</f>
        <v>4.978354978355061E-3</v>
      </c>
      <c r="R936" s="7">
        <f>_xlfn.CEILING.MATH(ABS(NiftyData[[#This Row],[DayChange %]]), 0.01)</f>
        <v>0.01</v>
      </c>
    </row>
    <row r="937" spans="1:18" x14ac:dyDescent="0.2">
      <c r="A937" s="2">
        <v>42782</v>
      </c>
      <c r="B937" s="1">
        <v>8739</v>
      </c>
      <c r="C937" s="1">
        <v>8783.9500000000007</v>
      </c>
      <c r="D937" s="1">
        <v>8719.6</v>
      </c>
      <c r="E937" s="1">
        <v>8778</v>
      </c>
      <c r="F937" s="1">
        <v>190277738</v>
      </c>
      <c r="G937" s="1">
        <v>9695.6299999999992</v>
      </c>
      <c r="H937" s="1" t="str">
        <f>TEXT(NiftyData[[#This Row],[Date]], "yyyy")</f>
        <v>2017</v>
      </c>
      <c r="I937" s="1" t="str">
        <f>TEXT(NiftyData[[#This Row],[Date]], "mmm")</f>
        <v>Feb</v>
      </c>
      <c r="J937" s="1" t="str">
        <f>TEXT(NiftyData[[#This Row],[Date]], "ddd")</f>
        <v>Thu</v>
      </c>
      <c r="K937" s="1" t="str">
        <f>TEXT(NiftyData[[#This Row],[Date]], "mmm-yyyy")</f>
        <v>Feb-2017</v>
      </c>
      <c r="L937" s="1" t="str">
        <f>IF(NiftyData[[#This Row],[Day]]="Thu", "Expiry", "")</f>
        <v>Expiry</v>
      </c>
      <c r="M937" s="1">
        <f>NiftyData[[#This Row],[Close]]-NiftyData[[#This Row],[Open]]</f>
        <v>39</v>
      </c>
      <c r="N937" s="4">
        <f>NiftyData[[#This Row],[Intraday Change]]/NiftyData[[#This Row],[Open]]</f>
        <v>4.4627531754205287E-3</v>
      </c>
      <c r="O937" s="4">
        <f>_xlfn.CEILING.MATH(ABS(NiftyData[[#This Row],[Intraday Change %]]), 0.01)</f>
        <v>0.01</v>
      </c>
      <c r="P937" s="6">
        <f>NiftyData[[#This Row],[Close]]-E938</f>
        <v>53.299999999999272</v>
      </c>
      <c r="Q937" s="4">
        <f>NiftyData[[#This Row],[DayChange]]/E938</f>
        <v>6.1090925762489565E-3</v>
      </c>
      <c r="R937" s="7">
        <f>_xlfn.CEILING.MATH(ABS(NiftyData[[#This Row],[DayChange %]]), 0.01)</f>
        <v>0.01</v>
      </c>
    </row>
    <row r="938" spans="1:18" x14ac:dyDescent="0.2">
      <c r="A938" s="2">
        <v>42781</v>
      </c>
      <c r="B938" s="1">
        <v>8778.9500000000007</v>
      </c>
      <c r="C938" s="1">
        <v>8807.9</v>
      </c>
      <c r="D938" s="1">
        <v>8712.85</v>
      </c>
      <c r="E938" s="1">
        <v>8724.7000000000007</v>
      </c>
      <c r="F938" s="1">
        <v>222828919</v>
      </c>
      <c r="G938" s="1">
        <v>10472.370000000001</v>
      </c>
      <c r="H938" s="1" t="str">
        <f>TEXT(NiftyData[[#This Row],[Date]], "yyyy")</f>
        <v>2017</v>
      </c>
      <c r="I938" s="1" t="str">
        <f>TEXT(NiftyData[[#This Row],[Date]], "mmm")</f>
        <v>Feb</v>
      </c>
      <c r="J938" s="1" t="str">
        <f>TEXT(NiftyData[[#This Row],[Date]], "ddd")</f>
        <v>Wed</v>
      </c>
      <c r="K938" s="1" t="str">
        <f>TEXT(NiftyData[[#This Row],[Date]], "mmm-yyyy")</f>
        <v>Feb-2017</v>
      </c>
      <c r="L938" s="1" t="str">
        <f>IF(NiftyData[[#This Row],[Day]]="Thu", "Expiry", "")</f>
        <v/>
      </c>
      <c r="M938" s="1">
        <f>NiftyData[[#This Row],[Close]]-NiftyData[[#This Row],[Open]]</f>
        <v>-54.25</v>
      </c>
      <c r="N938" s="4">
        <f>NiftyData[[#This Row],[Intraday Change]]/NiftyData[[#This Row],[Open]]</f>
        <v>-6.1795545025316234E-3</v>
      </c>
      <c r="O938" s="4">
        <f>_xlfn.CEILING.MATH(ABS(NiftyData[[#This Row],[Intraday Change %]]), 0.01)</f>
        <v>0.01</v>
      </c>
      <c r="P938" s="6">
        <f>NiftyData[[#This Row],[Close]]-E939</f>
        <v>-67.599999999998545</v>
      </c>
      <c r="Q938" s="4">
        <f>NiftyData[[#This Row],[DayChange]]/E939</f>
        <v>-7.688545659269878E-3</v>
      </c>
      <c r="R938" s="7">
        <f>_xlfn.CEILING.MATH(ABS(NiftyData[[#This Row],[DayChange %]]), 0.01)</f>
        <v>0.01</v>
      </c>
    </row>
    <row r="939" spans="1:18" x14ac:dyDescent="0.2">
      <c r="A939" s="2">
        <v>42780</v>
      </c>
      <c r="B939" s="1">
        <v>8819.9</v>
      </c>
      <c r="C939" s="1">
        <v>8820.4500000000007</v>
      </c>
      <c r="D939" s="1">
        <v>8772.5</v>
      </c>
      <c r="E939" s="1">
        <v>8792.2999999999993</v>
      </c>
      <c r="F939" s="1">
        <v>194133563</v>
      </c>
      <c r="G939" s="1">
        <v>8494.44</v>
      </c>
      <c r="H939" s="1" t="str">
        <f>TEXT(NiftyData[[#This Row],[Date]], "yyyy")</f>
        <v>2017</v>
      </c>
      <c r="I939" s="1" t="str">
        <f>TEXT(NiftyData[[#This Row],[Date]], "mmm")</f>
        <v>Feb</v>
      </c>
      <c r="J939" s="1" t="str">
        <f>TEXT(NiftyData[[#This Row],[Date]], "ddd")</f>
        <v>Tue</v>
      </c>
      <c r="K939" s="1" t="str">
        <f>TEXT(NiftyData[[#This Row],[Date]], "mmm-yyyy")</f>
        <v>Feb-2017</v>
      </c>
      <c r="L939" s="1" t="str">
        <f>IF(NiftyData[[#This Row],[Day]]="Thu", "Expiry", "")</f>
        <v/>
      </c>
      <c r="M939" s="1">
        <f>NiftyData[[#This Row],[Close]]-NiftyData[[#This Row],[Open]]</f>
        <v>-27.600000000000364</v>
      </c>
      <c r="N939" s="4">
        <f>NiftyData[[#This Row],[Intraday Change]]/NiftyData[[#This Row],[Open]]</f>
        <v>-3.1292871801268003E-3</v>
      </c>
      <c r="O939" s="4">
        <f>_xlfn.CEILING.MATH(ABS(NiftyData[[#This Row],[Intraday Change %]]), 0.01)</f>
        <v>0.01</v>
      </c>
      <c r="P939" s="6">
        <f>NiftyData[[#This Row],[Close]]-E940</f>
        <v>-12.75</v>
      </c>
      <c r="Q939" s="4">
        <f>NiftyData[[#This Row],[DayChange]]/E940</f>
        <v>-1.4480326630740316E-3</v>
      </c>
      <c r="R939" s="7">
        <f>_xlfn.CEILING.MATH(ABS(NiftyData[[#This Row],[DayChange %]]), 0.01)</f>
        <v>0.01</v>
      </c>
    </row>
    <row r="940" spans="1:18" x14ac:dyDescent="0.2">
      <c r="A940" s="2">
        <v>42779</v>
      </c>
      <c r="B940" s="1">
        <v>8819.7999999999993</v>
      </c>
      <c r="C940" s="1">
        <v>8826.9</v>
      </c>
      <c r="D940" s="1">
        <v>8754.2000000000007</v>
      </c>
      <c r="E940" s="1">
        <v>8805.0499999999993</v>
      </c>
      <c r="F940" s="1">
        <v>211180353</v>
      </c>
      <c r="G940" s="1">
        <v>8659.48</v>
      </c>
      <c r="H940" s="1" t="str">
        <f>TEXT(NiftyData[[#This Row],[Date]], "yyyy")</f>
        <v>2017</v>
      </c>
      <c r="I940" s="1" t="str">
        <f>TEXT(NiftyData[[#This Row],[Date]], "mmm")</f>
        <v>Feb</v>
      </c>
      <c r="J940" s="1" t="str">
        <f>TEXT(NiftyData[[#This Row],[Date]], "ddd")</f>
        <v>Mon</v>
      </c>
      <c r="K940" s="1" t="str">
        <f>TEXT(NiftyData[[#This Row],[Date]], "mmm-yyyy")</f>
        <v>Feb-2017</v>
      </c>
      <c r="L940" s="1" t="str">
        <f>IF(NiftyData[[#This Row],[Day]]="Thu", "Expiry", "")</f>
        <v/>
      </c>
      <c r="M940" s="1">
        <f>NiftyData[[#This Row],[Close]]-NiftyData[[#This Row],[Open]]</f>
        <v>-14.75</v>
      </c>
      <c r="N940" s="4">
        <f>NiftyData[[#This Row],[Intraday Change]]/NiftyData[[#This Row],[Open]]</f>
        <v>-1.6723735232091431E-3</v>
      </c>
      <c r="O940" s="4">
        <f>_xlfn.CEILING.MATH(ABS(NiftyData[[#This Row],[Intraday Change %]]), 0.01)</f>
        <v>0.01</v>
      </c>
      <c r="P940" s="6">
        <f>NiftyData[[#This Row],[Close]]-E941</f>
        <v>11.5</v>
      </c>
      <c r="Q940" s="4">
        <f>NiftyData[[#This Row],[DayChange]]/E941</f>
        <v>1.3077767227115331E-3</v>
      </c>
      <c r="R940" s="7">
        <f>_xlfn.CEILING.MATH(ABS(NiftyData[[#This Row],[DayChange %]]), 0.01)</f>
        <v>0.01</v>
      </c>
    </row>
    <row r="941" spans="1:18" x14ac:dyDescent="0.2">
      <c r="A941" s="2">
        <v>42776</v>
      </c>
      <c r="B941" s="1">
        <v>8812.35</v>
      </c>
      <c r="C941" s="1">
        <v>8822.1</v>
      </c>
      <c r="D941" s="1">
        <v>8771.2000000000007</v>
      </c>
      <c r="E941" s="1">
        <v>8793.5499999999993</v>
      </c>
      <c r="F941" s="1">
        <v>232947341</v>
      </c>
      <c r="G941" s="1">
        <v>10320.17</v>
      </c>
      <c r="H941" s="1" t="str">
        <f>TEXT(NiftyData[[#This Row],[Date]], "yyyy")</f>
        <v>2017</v>
      </c>
      <c r="I941" s="1" t="str">
        <f>TEXT(NiftyData[[#This Row],[Date]], "mmm")</f>
        <v>Feb</v>
      </c>
      <c r="J941" s="1" t="str">
        <f>TEXT(NiftyData[[#This Row],[Date]], "ddd")</f>
        <v>Fri</v>
      </c>
      <c r="K941" s="1" t="str">
        <f>TEXT(NiftyData[[#This Row],[Date]], "mmm-yyyy")</f>
        <v>Feb-2017</v>
      </c>
      <c r="L941" s="1" t="str">
        <f>IF(NiftyData[[#This Row],[Day]]="Thu", "Expiry", "")</f>
        <v/>
      </c>
      <c r="M941" s="1">
        <f>NiftyData[[#This Row],[Close]]-NiftyData[[#This Row],[Open]]</f>
        <v>-18.800000000001091</v>
      </c>
      <c r="N941" s="4">
        <f>NiftyData[[#This Row],[Intraday Change]]/NiftyData[[#This Row],[Open]]</f>
        <v>-2.1333696460082829E-3</v>
      </c>
      <c r="O941" s="4">
        <f>_xlfn.CEILING.MATH(ABS(NiftyData[[#This Row],[Intraday Change %]]), 0.01)</f>
        <v>0.01</v>
      </c>
      <c r="P941" s="6">
        <f>NiftyData[[#This Row],[Close]]-E942</f>
        <v>15.149999999999636</v>
      </c>
      <c r="Q941" s="4">
        <f>NiftyData[[#This Row],[DayChange]]/E942</f>
        <v>1.7258270299826434E-3</v>
      </c>
      <c r="R941" s="7">
        <f>_xlfn.CEILING.MATH(ABS(NiftyData[[#This Row],[DayChange %]]), 0.01)</f>
        <v>0.01</v>
      </c>
    </row>
    <row r="942" spans="1:18" x14ac:dyDescent="0.2">
      <c r="A942" s="2">
        <v>42775</v>
      </c>
      <c r="B942" s="1">
        <v>8795.5499999999993</v>
      </c>
      <c r="C942" s="1">
        <v>8821.4</v>
      </c>
      <c r="D942" s="1">
        <v>8724.1</v>
      </c>
      <c r="E942" s="1">
        <v>8778.4</v>
      </c>
      <c r="F942" s="1">
        <v>193282248</v>
      </c>
      <c r="G942" s="1">
        <v>8972.67</v>
      </c>
      <c r="H942" s="1" t="str">
        <f>TEXT(NiftyData[[#This Row],[Date]], "yyyy")</f>
        <v>2017</v>
      </c>
      <c r="I942" s="1" t="str">
        <f>TEXT(NiftyData[[#This Row],[Date]], "mmm")</f>
        <v>Feb</v>
      </c>
      <c r="J942" s="1" t="str">
        <f>TEXT(NiftyData[[#This Row],[Date]], "ddd")</f>
        <v>Thu</v>
      </c>
      <c r="K942" s="1" t="str">
        <f>TEXT(NiftyData[[#This Row],[Date]], "mmm-yyyy")</f>
        <v>Feb-2017</v>
      </c>
      <c r="L942" s="1" t="str">
        <f>IF(NiftyData[[#This Row],[Day]]="Thu", "Expiry", "")</f>
        <v>Expiry</v>
      </c>
      <c r="M942" s="1">
        <f>NiftyData[[#This Row],[Close]]-NiftyData[[#This Row],[Open]]</f>
        <v>-17.149999999999636</v>
      </c>
      <c r="N942" s="4">
        <f>NiftyData[[#This Row],[Intraday Change]]/NiftyData[[#This Row],[Open]]</f>
        <v>-1.9498496398746683E-3</v>
      </c>
      <c r="O942" s="4">
        <f>_xlfn.CEILING.MATH(ABS(NiftyData[[#This Row],[Intraday Change %]]), 0.01)</f>
        <v>0.01</v>
      </c>
      <c r="P942" s="6">
        <f>NiftyData[[#This Row],[Close]]-E943</f>
        <v>9.3500000000003638</v>
      </c>
      <c r="Q942" s="4">
        <f>NiftyData[[#This Row],[DayChange]]/E943</f>
        <v>1.066250049891421E-3</v>
      </c>
      <c r="R942" s="7">
        <f>_xlfn.CEILING.MATH(ABS(NiftyData[[#This Row],[DayChange %]]), 0.01)</f>
        <v>0.01</v>
      </c>
    </row>
    <row r="943" spans="1:18" x14ac:dyDescent="0.2">
      <c r="A943" s="2">
        <v>42774</v>
      </c>
      <c r="B943" s="1">
        <v>8774.5499999999993</v>
      </c>
      <c r="C943" s="1">
        <v>8791.25</v>
      </c>
      <c r="D943" s="1">
        <v>8715</v>
      </c>
      <c r="E943" s="1">
        <v>8769.0499999999993</v>
      </c>
      <c r="F943" s="1">
        <v>225485726</v>
      </c>
      <c r="G943" s="1">
        <v>9110.24</v>
      </c>
      <c r="H943" s="1" t="str">
        <f>TEXT(NiftyData[[#This Row],[Date]], "yyyy")</f>
        <v>2017</v>
      </c>
      <c r="I943" s="1" t="str">
        <f>TEXT(NiftyData[[#This Row],[Date]], "mmm")</f>
        <v>Feb</v>
      </c>
      <c r="J943" s="1" t="str">
        <f>TEXT(NiftyData[[#This Row],[Date]], "ddd")</f>
        <v>Wed</v>
      </c>
      <c r="K943" s="1" t="str">
        <f>TEXT(NiftyData[[#This Row],[Date]], "mmm-yyyy")</f>
        <v>Feb-2017</v>
      </c>
      <c r="L943" s="1" t="str">
        <f>IF(NiftyData[[#This Row],[Day]]="Thu", "Expiry", "")</f>
        <v/>
      </c>
      <c r="M943" s="1">
        <f>NiftyData[[#This Row],[Close]]-NiftyData[[#This Row],[Open]]</f>
        <v>-5.5</v>
      </c>
      <c r="N943" s="4">
        <f>NiftyData[[#This Row],[Intraday Change]]/NiftyData[[#This Row],[Open]]</f>
        <v>-6.2681277102529475E-4</v>
      </c>
      <c r="O943" s="4">
        <f>_xlfn.CEILING.MATH(ABS(NiftyData[[#This Row],[Intraday Change %]]), 0.01)</f>
        <v>0.01</v>
      </c>
      <c r="P943" s="6">
        <f>NiftyData[[#This Row],[Close]]-E944</f>
        <v>0.75</v>
      </c>
      <c r="Q943" s="4">
        <f>NiftyData[[#This Row],[DayChange]]/E944</f>
        <v>8.5535394546263255E-5</v>
      </c>
      <c r="R943" s="7">
        <f>_xlfn.CEILING.MATH(ABS(NiftyData[[#This Row],[DayChange %]]), 0.01)</f>
        <v>0.01</v>
      </c>
    </row>
    <row r="944" spans="1:18" x14ac:dyDescent="0.2">
      <c r="A944" s="2">
        <v>42773</v>
      </c>
      <c r="B944" s="1">
        <v>8805.7000000000007</v>
      </c>
      <c r="C944" s="1">
        <v>8809.2999999999993</v>
      </c>
      <c r="D944" s="1">
        <v>8741.0499999999993</v>
      </c>
      <c r="E944" s="1">
        <v>8768.2999999999993</v>
      </c>
      <c r="F944" s="1">
        <v>233294532</v>
      </c>
      <c r="G944" s="1">
        <v>9060.6299999999992</v>
      </c>
      <c r="H944" s="1" t="str">
        <f>TEXT(NiftyData[[#This Row],[Date]], "yyyy")</f>
        <v>2017</v>
      </c>
      <c r="I944" s="1" t="str">
        <f>TEXT(NiftyData[[#This Row],[Date]], "mmm")</f>
        <v>Feb</v>
      </c>
      <c r="J944" s="1" t="str">
        <f>TEXT(NiftyData[[#This Row],[Date]], "ddd")</f>
        <v>Tue</v>
      </c>
      <c r="K944" s="1" t="str">
        <f>TEXT(NiftyData[[#This Row],[Date]], "mmm-yyyy")</f>
        <v>Feb-2017</v>
      </c>
      <c r="L944" s="1" t="str">
        <f>IF(NiftyData[[#This Row],[Day]]="Thu", "Expiry", "")</f>
        <v/>
      </c>
      <c r="M944" s="1">
        <f>NiftyData[[#This Row],[Close]]-NiftyData[[#This Row],[Open]]</f>
        <v>-37.400000000001455</v>
      </c>
      <c r="N944" s="4">
        <f>NiftyData[[#This Row],[Intraday Change]]/NiftyData[[#This Row],[Open]]</f>
        <v>-4.2472489410269997E-3</v>
      </c>
      <c r="O944" s="4">
        <f>_xlfn.CEILING.MATH(ABS(NiftyData[[#This Row],[Intraday Change %]]), 0.01)</f>
        <v>0.01</v>
      </c>
      <c r="P944" s="6">
        <f>NiftyData[[#This Row],[Close]]-E945</f>
        <v>-32.75</v>
      </c>
      <c r="Q944" s="4">
        <f>NiftyData[[#This Row],[DayChange]]/E945</f>
        <v>-3.7211469086074959E-3</v>
      </c>
      <c r="R944" s="7">
        <f>_xlfn.CEILING.MATH(ABS(NiftyData[[#This Row],[DayChange %]]), 0.01)</f>
        <v>0.01</v>
      </c>
    </row>
    <row r="945" spans="1:18" x14ac:dyDescent="0.2">
      <c r="A945" s="2">
        <v>42772</v>
      </c>
      <c r="B945" s="1">
        <v>8785.4500000000007</v>
      </c>
      <c r="C945" s="1">
        <v>8814.1</v>
      </c>
      <c r="D945" s="1">
        <v>8770.2000000000007</v>
      </c>
      <c r="E945" s="1">
        <v>8801.0499999999993</v>
      </c>
      <c r="F945" s="1">
        <v>200403782</v>
      </c>
      <c r="G945" s="1">
        <v>8701.51</v>
      </c>
      <c r="H945" s="1" t="str">
        <f>TEXT(NiftyData[[#This Row],[Date]], "yyyy")</f>
        <v>2017</v>
      </c>
      <c r="I945" s="1" t="str">
        <f>TEXT(NiftyData[[#This Row],[Date]], "mmm")</f>
        <v>Feb</v>
      </c>
      <c r="J945" s="1" t="str">
        <f>TEXT(NiftyData[[#This Row],[Date]], "ddd")</f>
        <v>Mon</v>
      </c>
      <c r="K945" s="1" t="str">
        <f>TEXT(NiftyData[[#This Row],[Date]], "mmm-yyyy")</f>
        <v>Feb-2017</v>
      </c>
      <c r="L945" s="1" t="str">
        <f>IF(NiftyData[[#This Row],[Day]]="Thu", "Expiry", "")</f>
        <v/>
      </c>
      <c r="M945" s="1">
        <f>NiftyData[[#This Row],[Close]]-NiftyData[[#This Row],[Open]]</f>
        <v>15.599999999998545</v>
      </c>
      <c r="N945" s="4">
        <f>NiftyData[[#This Row],[Intraday Change]]/NiftyData[[#This Row],[Open]]</f>
        <v>1.7756631703553653E-3</v>
      </c>
      <c r="O945" s="4">
        <f>_xlfn.CEILING.MATH(ABS(NiftyData[[#This Row],[Intraday Change %]]), 0.01)</f>
        <v>0.01</v>
      </c>
      <c r="P945" s="6">
        <f>NiftyData[[#This Row],[Close]]-E946</f>
        <v>60.099999999998545</v>
      </c>
      <c r="Q945" s="4">
        <f>NiftyData[[#This Row],[DayChange]]/E946</f>
        <v>6.8756828491180642E-3</v>
      </c>
      <c r="R945" s="7">
        <f>_xlfn.CEILING.MATH(ABS(NiftyData[[#This Row],[DayChange %]]), 0.01)</f>
        <v>0.01</v>
      </c>
    </row>
    <row r="946" spans="1:18" x14ac:dyDescent="0.2">
      <c r="A946" s="2">
        <v>42769</v>
      </c>
      <c r="B946" s="1">
        <v>8735.15</v>
      </c>
      <c r="C946" s="1">
        <v>8748.25</v>
      </c>
      <c r="D946" s="1">
        <v>8707.75</v>
      </c>
      <c r="E946" s="1">
        <v>8740.9500000000007</v>
      </c>
      <c r="F946" s="1">
        <v>196936238</v>
      </c>
      <c r="G946" s="1">
        <v>8193.4500000000007</v>
      </c>
      <c r="H946" s="1" t="str">
        <f>TEXT(NiftyData[[#This Row],[Date]], "yyyy")</f>
        <v>2017</v>
      </c>
      <c r="I946" s="1" t="str">
        <f>TEXT(NiftyData[[#This Row],[Date]], "mmm")</f>
        <v>Feb</v>
      </c>
      <c r="J946" s="1" t="str">
        <f>TEXT(NiftyData[[#This Row],[Date]], "ddd")</f>
        <v>Fri</v>
      </c>
      <c r="K946" s="1" t="str">
        <f>TEXT(NiftyData[[#This Row],[Date]], "mmm-yyyy")</f>
        <v>Feb-2017</v>
      </c>
      <c r="L946" s="1" t="str">
        <f>IF(NiftyData[[#This Row],[Day]]="Thu", "Expiry", "")</f>
        <v/>
      </c>
      <c r="M946" s="1">
        <f>NiftyData[[#This Row],[Close]]-NiftyData[[#This Row],[Open]]</f>
        <v>5.8000000000010914</v>
      </c>
      <c r="N946" s="4">
        <f>NiftyData[[#This Row],[Intraday Change]]/NiftyData[[#This Row],[Open]]</f>
        <v>6.6398401859167752E-4</v>
      </c>
      <c r="O946" s="4">
        <f>_xlfn.CEILING.MATH(ABS(NiftyData[[#This Row],[Intraday Change %]]), 0.01)</f>
        <v>0.01</v>
      </c>
      <c r="P946" s="6">
        <f>NiftyData[[#This Row],[Close]]-E947</f>
        <v>6.7000000000007276</v>
      </c>
      <c r="Q946" s="4">
        <f>NiftyData[[#This Row],[DayChange]]/E947</f>
        <v>7.6709505681663882E-4</v>
      </c>
      <c r="R946" s="7">
        <f>_xlfn.CEILING.MATH(ABS(NiftyData[[#This Row],[DayChange %]]), 0.01)</f>
        <v>0.01</v>
      </c>
    </row>
    <row r="947" spans="1:18" x14ac:dyDescent="0.2">
      <c r="A947" s="2">
        <v>42768</v>
      </c>
      <c r="B947" s="1">
        <v>8724.75</v>
      </c>
      <c r="C947" s="1">
        <v>8757.6</v>
      </c>
      <c r="D947" s="1">
        <v>8685.7999999999993</v>
      </c>
      <c r="E947" s="1">
        <v>8734.25</v>
      </c>
      <c r="F947" s="1">
        <v>292329202</v>
      </c>
      <c r="G947" s="1">
        <v>11555.02</v>
      </c>
      <c r="H947" s="1" t="str">
        <f>TEXT(NiftyData[[#This Row],[Date]], "yyyy")</f>
        <v>2017</v>
      </c>
      <c r="I947" s="1" t="str">
        <f>TEXT(NiftyData[[#This Row],[Date]], "mmm")</f>
        <v>Feb</v>
      </c>
      <c r="J947" s="1" t="str">
        <f>TEXT(NiftyData[[#This Row],[Date]], "ddd")</f>
        <v>Thu</v>
      </c>
      <c r="K947" s="1" t="str">
        <f>TEXT(NiftyData[[#This Row],[Date]], "mmm-yyyy")</f>
        <v>Feb-2017</v>
      </c>
      <c r="L947" s="1" t="str">
        <f>IF(NiftyData[[#This Row],[Day]]="Thu", "Expiry", "")</f>
        <v>Expiry</v>
      </c>
      <c r="M947" s="1">
        <f>NiftyData[[#This Row],[Close]]-NiftyData[[#This Row],[Open]]</f>
        <v>9.5</v>
      </c>
      <c r="N947" s="4">
        <f>NiftyData[[#This Row],[Intraday Change]]/NiftyData[[#This Row],[Open]]</f>
        <v>1.0888564142239032E-3</v>
      </c>
      <c r="O947" s="4">
        <f>_xlfn.CEILING.MATH(ABS(NiftyData[[#This Row],[Intraday Change %]]), 0.01)</f>
        <v>0.01</v>
      </c>
      <c r="P947" s="6">
        <f>NiftyData[[#This Row],[Close]]-E948</f>
        <v>17.850000000000364</v>
      </c>
      <c r="Q947" s="4">
        <f>NiftyData[[#This Row],[DayChange]]/E948</f>
        <v>2.0478637969804465E-3</v>
      </c>
      <c r="R947" s="7">
        <f>_xlfn.CEILING.MATH(ABS(NiftyData[[#This Row],[DayChange %]]), 0.01)</f>
        <v>0.01</v>
      </c>
    </row>
    <row r="948" spans="1:18" x14ac:dyDescent="0.2">
      <c r="A948" s="2">
        <v>42767</v>
      </c>
      <c r="B948" s="1">
        <v>8570.35</v>
      </c>
      <c r="C948" s="1">
        <v>8722.4</v>
      </c>
      <c r="D948" s="1">
        <v>8537.5</v>
      </c>
      <c r="E948" s="1">
        <v>8716.4</v>
      </c>
      <c r="F948" s="1">
        <v>337797412</v>
      </c>
      <c r="G948" s="1">
        <v>13494.05</v>
      </c>
      <c r="H948" s="1" t="str">
        <f>TEXT(NiftyData[[#This Row],[Date]], "yyyy")</f>
        <v>2017</v>
      </c>
      <c r="I948" s="1" t="str">
        <f>TEXT(NiftyData[[#This Row],[Date]], "mmm")</f>
        <v>Feb</v>
      </c>
      <c r="J948" s="1" t="str">
        <f>TEXT(NiftyData[[#This Row],[Date]], "ddd")</f>
        <v>Wed</v>
      </c>
      <c r="K948" s="1" t="str">
        <f>TEXT(NiftyData[[#This Row],[Date]], "mmm-yyyy")</f>
        <v>Feb-2017</v>
      </c>
      <c r="L948" s="1" t="str">
        <f>IF(NiftyData[[#This Row],[Day]]="Thu", "Expiry", "")</f>
        <v/>
      </c>
      <c r="M948" s="1">
        <f>NiftyData[[#This Row],[Close]]-NiftyData[[#This Row],[Open]]</f>
        <v>146.04999999999927</v>
      </c>
      <c r="N948" s="4">
        <f>NiftyData[[#This Row],[Intraday Change]]/NiftyData[[#This Row],[Open]]</f>
        <v>1.7041311031638064E-2</v>
      </c>
      <c r="O948" s="4">
        <f>_xlfn.CEILING.MATH(ABS(NiftyData[[#This Row],[Intraday Change %]]), 0.01)</f>
        <v>0.02</v>
      </c>
      <c r="P948" s="6">
        <f>NiftyData[[#This Row],[Close]]-E949</f>
        <v>155.10000000000036</v>
      </c>
      <c r="Q948" s="4">
        <f>NiftyData[[#This Row],[DayChange]]/E949</f>
        <v>1.8116407554927449E-2</v>
      </c>
      <c r="R948" s="7">
        <f>_xlfn.CEILING.MATH(ABS(NiftyData[[#This Row],[DayChange %]]), 0.01)</f>
        <v>0.02</v>
      </c>
    </row>
    <row r="949" spans="1:18" x14ac:dyDescent="0.2">
      <c r="A949" s="2">
        <v>42766</v>
      </c>
      <c r="B949" s="1">
        <v>8629.4500000000007</v>
      </c>
      <c r="C949" s="1">
        <v>8631.75</v>
      </c>
      <c r="D949" s="1">
        <v>8552.4</v>
      </c>
      <c r="E949" s="1">
        <v>8561.2999999999993</v>
      </c>
      <c r="F949" s="1">
        <v>537110119</v>
      </c>
      <c r="G949" s="1">
        <v>14721.17</v>
      </c>
      <c r="H949" s="1" t="str">
        <f>TEXT(NiftyData[[#This Row],[Date]], "yyyy")</f>
        <v>2017</v>
      </c>
      <c r="I949" s="1" t="str">
        <f>TEXT(NiftyData[[#This Row],[Date]], "mmm")</f>
        <v>Jan</v>
      </c>
      <c r="J949" s="1" t="str">
        <f>TEXT(NiftyData[[#This Row],[Date]], "ddd")</f>
        <v>Tue</v>
      </c>
      <c r="K949" s="1" t="str">
        <f>TEXT(NiftyData[[#This Row],[Date]], "mmm-yyyy")</f>
        <v>Jan-2017</v>
      </c>
      <c r="L949" s="1" t="str">
        <f>IF(NiftyData[[#This Row],[Day]]="Thu", "Expiry", "")</f>
        <v/>
      </c>
      <c r="M949" s="1">
        <f>NiftyData[[#This Row],[Close]]-NiftyData[[#This Row],[Open]]</f>
        <v>-68.150000000001455</v>
      </c>
      <c r="N949" s="4">
        <f>NiftyData[[#This Row],[Intraday Change]]/NiftyData[[#This Row],[Open]]</f>
        <v>-7.8973746878423824E-3</v>
      </c>
      <c r="O949" s="4">
        <f>_xlfn.CEILING.MATH(ABS(NiftyData[[#This Row],[Intraday Change %]]), 0.01)</f>
        <v>0.01</v>
      </c>
      <c r="P949" s="6">
        <f>NiftyData[[#This Row],[Close]]-E950</f>
        <v>-71.450000000000728</v>
      </c>
      <c r="Q949" s="4">
        <f>NiftyData[[#This Row],[DayChange]]/E950</f>
        <v>-8.2766210072109971E-3</v>
      </c>
      <c r="R949" s="7">
        <f>_xlfn.CEILING.MATH(ABS(NiftyData[[#This Row],[DayChange %]]), 0.01)</f>
        <v>0.01</v>
      </c>
    </row>
    <row r="950" spans="1:18" x14ac:dyDescent="0.2">
      <c r="A950" s="2">
        <v>42765</v>
      </c>
      <c r="B950" s="1">
        <v>8635.5499999999993</v>
      </c>
      <c r="C950" s="1">
        <v>8662.6</v>
      </c>
      <c r="D950" s="1">
        <v>8617.75</v>
      </c>
      <c r="E950" s="1">
        <v>8632.75</v>
      </c>
      <c r="F950" s="1">
        <v>314110760</v>
      </c>
      <c r="G950" s="1">
        <v>9333.49</v>
      </c>
      <c r="H950" s="1" t="str">
        <f>TEXT(NiftyData[[#This Row],[Date]], "yyyy")</f>
        <v>2017</v>
      </c>
      <c r="I950" s="1" t="str">
        <f>TEXT(NiftyData[[#This Row],[Date]], "mmm")</f>
        <v>Jan</v>
      </c>
      <c r="J950" s="1" t="str">
        <f>TEXT(NiftyData[[#This Row],[Date]], "ddd")</f>
        <v>Mon</v>
      </c>
      <c r="K950" s="1" t="str">
        <f>TEXT(NiftyData[[#This Row],[Date]], "mmm-yyyy")</f>
        <v>Jan-2017</v>
      </c>
      <c r="L950" s="1" t="str">
        <f>IF(NiftyData[[#This Row],[Day]]="Thu", "Expiry", "")</f>
        <v/>
      </c>
      <c r="M950" s="1">
        <f>NiftyData[[#This Row],[Close]]-NiftyData[[#This Row],[Open]]</f>
        <v>-2.7999999999992724</v>
      </c>
      <c r="N950" s="4">
        <f>NiftyData[[#This Row],[Intraday Change]]/NiftyData[[#This Row],[Open]]</f>
        <v>-3.242410732378682E-4</v>
      </c>
      <c r="O950" s="4">
        <f>_xlfn.CEILING.MATH(ABS(NiftyData[[#This Row],[Intraday Change %]]), 0.01)</f>
        <v>0.01</v>
      </c>
      <c r="P950" s="6">
        <f>NiftyData[[#This Row],[Close]]-E951</f>
        <v>-8.5</v>
      </c>
      <c r="Q950" s="4">
        <f>NiftyData[[#This Row],[DayChange]]/E951</f>
        <v>-9.8365398524519025E-4</v>
      </c>
      <c r="R950" s="7">
        <f>_xlfn.CEILING.MATH(ABS(NiftyData[[#This Row],[DayChange %]]), 0.01)</f>
        <v>0.01</v>
      </c>
    </row>
    <row r="951" spans="1:18" x14ac:dyDescent="0.2">
      <c r="A951" s="2">
        <v>42762</v>
      </c>
      <c r="B951" s="1">
        <v>8610.5</v>
      </c>
      <c r="C951" s="1">
        <v>8672.7000000000007</v>
      </c>
      <c r="D951" s="1">
        <v>8606.9</v>
      </c>
      <c r="E951" s="1">
        <v>8641.25</v>
      </c>
      <c r="F951" s="1">
        <v>283905821</v>
      </c>
      <c r="G951" s="1">
        <v>11568.92</v>
      </c>
      <c r="H951" s="1" t="str">
        <f>TEXT(NiftyData[[#This Row],[Date]], "yyyy")</f>
        <v>2017</v>
      </c>
      <c r="I951" s="1" t="str">
        <f>TEXT(NiftyData[[#This Row],[Date]], "mmm")</f>
        <v>Jan</v>
      </c>
      <c r="J951" s="1" t="str">
        <f>TEXT(NiftyData[[#This Row],[Date]], "ddd")</f>
        <v>Fri</v>
      </c>
      <c r="K951" s="1" t="str">
        <f>TEXT(NiftyData[[#This Row],[Date]], "mmm-yyyy")</f>
        <v>Jan-2017</v>
      </c>
      <c r="L951" s="1" t="str">
        <f>IF(NiftyData[[#This Row],[Day]]="Thu", "Expiry", "")</f>
        <v/>
      </c>
      <c r="M951" s="1">
        <f>NiftyData[[#This Row],[Close]]-NiftyData[[#This Row],[Open]]</f>
        <v>30.75</v>
      </c>
      <c r="N951" s="4">
        <f>NiftyData[[#This Row],[Intraday Change]]/NiftyData[[#This Row],[Open]]</f>
        <v>3.5712211834388248E-3</v>
      </c>
      <c r="O951" s="4">
        <f>_xlfn.CEILING.MATH(ABS(NiftyData[[#This Row],[Intraday Change %]]), 0.01)</f>
        <v>0.01</v>
      </c>
      <c r="P951" s="6">
        <f>NiftyData[[#This Row],[Close]]-E952</f>
        <v>38.5</v>
      </c>
      <c r="Q951" s="4">
        <f>NiftyData[[#This Row],[DayChange]]/E952</f>
        <v>4.4753131266164889E-3</v>
      </c>
      <c r="R951" s="7">
        <f>_xlfn.CEILING.MATH(ABS(NiftyData[[#This Row],[DayChange %]]), 0.01)</f>
        <v>0.01</v>
      </c>
    </row>
    <row r="952" spans="1:18" x14ac:dyDescent="0.2">
      <c r="A952" s="2">
        <v>42760</v>
      </c>
      <c r="B952" s="1">
        <v>8499.4500000000007</v>
      </c>
      <c r="C952" s="1">
        <v>8612.6</v>
      </c>
      <c r="D952" s="1">
        <v>8493.9500000000007</v>
      </c>
      <c r="E952" s="1">
        <v>8602.75</v>
      </c>
      <c r="F952" s="1">
        <v>301490150</v>
      </c>
      <c r="G952" s="1">
        <v>13901.89</v>
      </c>
      <c r="H952" s="1" t="str">
        <f>TEXT(NiftyData[[#This Row],[Date]], "yyyy")</f>
        <v>2017</v>
      </c>
      <c r="I952" s="1" t="str">
        <f>TEXT(NiftyData[[#This Row],[Date]], "mmm")</f>
        <v>Jan</v>
      </c>
      <c r="J952" s="1" t="str">
        <f>TEXT(NiftyData[[#This Row],[Date]], "ddd")</f>
        <v>Wed</v>
      </c>
      <c r="K952" s="1" t="str">
        <f>TEXT(NiftyData[[#This Row],[Date]], "mmm-yyyy")</f>
        <v>Jan-2017</v>
      </c>
      <c r="L952" s="1" t="str">
        <f>IF(NiftyData[[#This Row],[Day]]="Thu", "Expiry", "")</f>
        <v/>
      </c>
      <c r="M952" s="1">
        <f>NiftyData[[#This Row],[Close]]-NiftyData[[#This Row],[Open]]</f>
        <v>103.29999999999927</v>
      </c>
      <c r="N952" s="4">
        <f>NiftyData[[#This Row],[Intraday Change]]/NiftyData[[#This Row],[Open]]</f>
        <v>1.2153727594138358E-2</v>
      </c>
      <c r="O952" s="4">
        <f>_xlfn.CEILING.MATH(ABS(NiftyData[[#This Row],[Intraday Change %]]), 0.01)</f>
        <v>0.02</v>
      </c>
      <c r="P952" s="6">
        <f>NiftyData[[#This Row],[Close]]-E953</f>
        <v>126.95000000000073</v>
      </c>
      <c r="Q952" s="4">
        <f>NiftyData[[#This Row],[DayChange]]/E953</f>
        <v>1.4977937185870448E-2</v>
      </c>
      <c r="R952" s="7">
        <f>_xlfn.CEILING.MATH(ABS(NiftyData[[#This Row],[DayChange %]]), 0.01)</f>
        <v>0.02</v>
      </c>
    </row>
    <row r="953" spans="1:18" x14ac:dyDescent="0.2">
      <c r="A953" s="2">
        <v>42759</v>
      </c>
      <c r="B953" s="1">
        <v>8407.0499999999993</v>
      </c>
      <c r="C953" s="1">
        <v>8480.9500000000007</v>
      </c>
      <c r="D953" s="1">
        <v>8398.15</v>
      </c>
      <c r="E953" s="1">
        <v>8475.7999999999993</v>
      </c>
      <c r="F953" s="1">
        <v>184745781</v>
      </c>
      <c r="G953" s="1">
        <v>8524.17</v>
      </c>
      <c r="H953" s="1" t="str">
        <f>TEXT(NiftyData[[#This Row],[Date]], "yyyy")</f>
        <v>2017</v>
      </c>
      <c r="I953" s="1" t="str">
        <f>TEXT(NiftyData[[#This Row],[Date]], "mmm")</f>
        <v>Jan</v>
      </c>
      <c r="J953" s="1" t="str">
        <f>TEXT(NiftyData[[#This Row],[Date]], "ddd")</f>
        <v>Tue</v>
      </c>
      <c r="K953" s="1" t="str">
        <f>TEXT(NiftyData[[#This Row],[Date]], "mmm-yyyy")</f>
        <v>Jan-2017</v>
      </c>
      <c r="L953" s="1" t="str">
        <f>IF(NiftyData[[#This Row],[Day]]="Thu", "Expiry", "")</f>
        <v/>
      </c>
      <c r="M953" s="1">
        <f>NiftyData[[#This Row],[Close]]-NiftyData[[#This Row],[Open]]</f>
        <v>68.75</v>
      </c>
      <c r="N953" s="4">
        <f>NiftyData[[#This Row],[Intraday Change]]/NiftyData[[#This Row],[Open]]</f>
        <v>8.1776604159604152E-3</v>
      </c>
      <c r="O953" s="4">
        <f>_xlfn.CEILING.MATH(ABS(NiftyData[[#This Row],[Intraday Change %]]), 0.01)</f>
        <v>0.01</v>
      </c>
      <c r="P953" s="6">
        <f>NiftyData[[#This Row],[Close]]-E954</f>
        <v>84.299999999999272</v>
      </c>
      <c r="Q953" s="4">
        <f>NiftyData[[#This Row],[DayChange]]/E954</f>
        <v>1.0045879759280138E-2</v>
      </c>
      <c r="R953" s="7">
        <f>_xlfn.CEILING.MATH(ABS(NiftyData[[#This Row],[DayChange %]]), 0.01)</f>
        <v>0.02</v>
      </c>
    </row>
    <row r="954" spans="1:18" x14ac:dyDescent="0.2">
      <c r="A954" s="2">
        <v>42758</v>
      </c>
      <c r="B954" s="1">
        <v>8329.6</v>
      </c>
      <c r="C954" s="1">
        <v>8404.15</v>
      </c>
      <c r="D954" s="1">
        <v>8327.2000000000007</v>
      </c>
      <c r="E954" s="1">
        <v>8391.5</v>
      </c>
      <c r="F954" s="1">
        <v>200993100</v>
      </c>
      <c r="G954" s="1">
        <v>8664.94</v>
      </c>
      <c r="H954" s="1" t="str">
        <f>TEXT(NiftyData[[#This Row],[Date]], "yyyy")</f>
        <v>2017</v>
      </c>
      <c r="I954" s="1" t="str">
        <f>TEXT(NiftyData[[#This Row],[Date]], "mmm")</f>
        <v>Jan</v>
      </c>
      <c r="J954" s="1" t="str">
        <f>TEXT(NiftyData[[#This Row],[Date]], "ddd")</f>
        <v>Mon</v>
      </c>
      <c r="K954" s="1" t="str">
        <f>TEXT(NiftyData[[#This Row],[Date]], "mmm-yyyy")</f>
        <v>Jan-2017</v>
      </c>
      <c r="L954" s="1" t="str">
        <f>IF(NiftyData[[#This Row],[Day]]="Thu", "Expiry", "")</f>
        <v/>
      </c>
      <c r="M954" s="1">
        <f>NiftyData[[#This Row],[Close]]-NiftyData[[#This Row],[Open]]</f>
        <v>61.899999999999636</v>
      </c>
      <c r="N954" s="4">
        <f>NiftyData[[#This Row],[Intraday Change]]/NiftyData[[#This Row],[Open]]</f>
        <v>7.4313292354974587E-3</v>
      </c>
      <c r="O954" s="4">
        <f>_xlfn.CEILING.MATH(ABS(NiftyData[[#This Row],[Intraday Change %]]), 0.01)</f>
        <v>0.01</v>
      </c>
      <c r="P954" s="6">
        <f>NiftyData[[#This Row],[Close]]-E955</f>
        <v>42.149999999999636</v>
      </c>
      <c r="Q954" s="4">
        <f>NiftyData[[#This Row],[DayChange]]/E955</f>
        <v>5.0482971728337692E-3</v>
      </c>
      <c r="R954" s="7">
        <f>_xlfn.CEILING.MATH(ABS(NiftyData[[#This Row],[DayChange %]]), 0.01)</f>
        <v>0.01</v>
      </c>
    </row>
    <row r="955" spans="1:18" x14ac:dyDescent="0.2">
      <c r="A955" s="2">
        <v>42755</v>
      </c>
      <c r="B955" s="1">
        <v>8404.35</v>
      </c>
      <c r="C955" s="1">
        <v>8423.65</v>
      </c>
      <c r="D955" s="1">
        <v>8340.9500000000007</v>
      </c>
      <c r="E955" s="1">
        <v>8349.35</v>
      </c>
      <c r="F955" s="1">
        <v>208901233</v>
      </c>
      <c r="G955" s="1">
        <v>9014.51</v>
      </c>
      <c r="H955" s="1" t="str">
        <f>TEXT(NiftyData[[#This Row],[Date]], "yyyy")</f>
        <v>2017</v>
      </c>
      <c r="I955" s="1" t="str">
        <f>TEXT(NiftyData[[#This Row],[Date]], "mmm")</f>
        <v>Jan</v>
      </c>
      <c r="J955" s="1" t="str">
        <f>TEXT(NiftyData[[#This Row],[Date]], "ddd")</f>
        <v>Fri</v>
      </c>
      <c r="K955" s="1" t="str">
        <f>TEXT(NiftyData[[#This Row],[Date]], "mmm-yyyy")</f>
        <v>Jan-2017</v>
      </c>
      <c r="L955" s="1" t="str">
        <f>IF(NiftyData[[#This Row],[Day]]="Thu", "Expiry", "")</f>
        <v/>
      </c>
      <c r="M955" s="1">
        <f>NiftyData[[#This Row],[Close]]-NiftyData[[#This Row],[Open]]</f>
        <v>-55</v>
      </c>
      <c r="N955" s="4">
        <f>NiftyData[[#This Row],[Intraday Change]]/NiftyData[[#This Row],[Open]]</f>
        <v>-6.5442300713321076E-3</v>
      </c>
      <c r="O955" s="4">
        <f>_xlfn.CEILING.MATH(ABS(NiftyData[[#This Row],[Intraday Change %]]), 0.01)</f>
        <v>0.01</v>
      </c>
      <c r="P955" s="6">
        <f>NiftyData[[#This Row],[Close]]-E956</f>
        <v>-85.75</v>
      </c>
      <c r="Q955" s="4">
        <f>NiftyData[[#This Row],[DayChange]]/E956</f>
        <v>-1.016585458382236E-2</v>
      </c>
      <c r="R955" s="7">
        <f>_xlfn.CEILING.MATH(ABS(NiftyData[[#This Row],[DayChange %]]), 0.01)</f>
        <v>0.02</v>
      </c>
    </row>
    <row r="956" spans="1:18" x14ac:dyDescent="0.2">
      <c r="A956" s="2">
        <v>42754</v>
      </c>
      <c r="B956" s="1">
        <v>8418.4</v>
      </c>
      <c r="C956" s="1">
        <v>8445.15</v>
      </c>
      <c r="D956" s="1">
        <v>8404.0499999999993</v>
      </c>
      <c r="E956" s="1">
        <v>8435.1</v>
      </c>
      <c r="F956" s="1">
        <v>170956149</v>
      </c>
      <c r="G956" s="1">
        <v>7324.14</v>
      </c>
      <c r="H956" s="1" t="str">
        <f>TEXT(NiftyData[[#This Row],[Date]], "yyyy")</f>
        <v>2017</v>
      </c>
      <c r="I956" s="1" t="str">
        <f>TEXT(NiftyData[[#This Row],[Date]], "mmm")</f>
        <v>Jan</v>
      </c>
      <c r="J956" s="1" t="str">
        <f>TEXT(NiftyData[[#This Row],[Date]], "ddd")</f>
        <v>Thu</v>
      </c>
      <c r="K956" s="1" t="str">
        <f>TEXT(NiftyData[[#This Row],[Date]], "mmm-yyyy")</f>
        <v>Jan-2017</v>
      </c>
      <c r="L956" s="1" t="str">
        <f>IF(NiftyData[[#This Row],[Day]]="Thu", "Expiry", "")</f>
        <v>Expiry</v>
      </c>
      <c r="M956" s="1">
        <f>NiftyData[[#This Row],[Close]]-NiftyData[[#This Row],[Open]]</f>
        <v>16.700000000000728</v>
      </c>
      <c r="N956" s="4">
        <f>NiftyData[[#This Row],[Intraday Change]]/NiftyData[[#This Row],[Open]]</f>
        <v>1.9837498812126683E-3</v>
      </c>
      <c r="O956" s="4">
        <f>_xlfn.CEILING.MATH(ABS(NiftyData[[#This Row],[Intraday Change %]]), 0.01)</f>
        <v>0.01</v>
      </c>
      <c r="P956" s="6">
        <f>NiftyData[[#This Row],[Close]]-E957</f>
        <v>18.100000000000364</v>
      </c>
      <c r="Q956" s="4">
        <f>NiftyData[[#This Row],[DayChange]]/E957</f>
        <v>2.1504098847570825E-3</v>
      </c>
      <c r="R956" s="7">
        <f>_xlfn.CEILING.MATH(ABS(NiftyData[[#This Row],[DayChange %]]), 0.01)</f>
        <v>0.01</v>
      </c>
    </row>
    <row r="957" spans="1:18" x14ac:dyDescent="0.2">
      <c r="A957" s="2">
        <v>42753</v>
      </c>
      <c r="B957" s="1">
        <v>8403.85</v>
      </c>
      <c r="C957" s="1">
        <v>8460.2999999999993</v>
      </c>
      <c r="D957" s="1">
        <v>8397.4</v>
      </c>
      <c r="E957" s="1">
        <v>8417</v>
      </c>
      <c r="F957" s="1">
        <v>168867039</v>
      </c>
      <c r="G957" s="1">
        <v>7411.23</v>
      </c>
      <c r="H957" s="1" t="str">
        <f>TEXT(NiftyData[[#This Row],[Date]], "yyyy")</f>
        <v>2017</v>
      </c>
      <c r="I957" s="1" t="str">
        <f>TEXT(NiftyData[[#This Row],[Date]], "mmm")</f>
        <v>Jan</v>
      </c>
      <c r="J957" s="1" t="str">
        <f>TEXT(NiftyData[[#This Row],[Date]], "ddd")</f>
        <v>Wed</v>
      </c>
      <c r="K957" s="1" t="str">
        <f>TEXT(NiftyData[[#This Row],[Date]], "mmm-yyyy")</f>
        <v>Jan-2017</v>
      </c>
      <c r="L957" s="1" t="str">
        <f>IF(NiftyData[[#This Row],[Day]]="Thu", "Expiry", "")</f>
        <v/>
      </c>
      <c r="M957" s="1">
        <f>NiftyData[[#This Row],[Close]]-NiftyData[[#This Row],[Open]]</f>
        <v>13.149999999999636</v>
      </c>
      <c r="N957" s="4">
        <f>NiftyData[[#This Row],[Intraday Change]]/NiftyData[[#This Row],[Open]]</f>
        <v>1.564759009263568E-3</v>
      </c>
      <c r="O957" s="4">
        <f>_xlfn.CEILING.MATH(ABS(NiftyData[[#This Row],[Intraday Change %]]), 0.01)</f>
        <v>0.01</v>
      </c>
      <c r="P957" s="6">
        <f>NiftyData[[#This Row],[Close]]-E958</f>
        <v>19</v>
      </c>
      <c r="Q957" s="4">
        <f>NiftyData[[#This Row],[DayChange]]/E958</f>
        <v>2.2624434389140274E-3</v>
      </c>
      <c r="R957" s="7">
        <f>_xlfn.CEILING.MATH(ABS(NiftyData[[#This Row],[DayChange %]]), 0.01)</f>
        <v>0.01</v>
      </c>
    </row>
    <row r="958" spans="1:18" x14ac:dyDescent="0.2">
      <c r="A958" s="2">
        <v>42752</v>
      </c>
      <c r="B958" s="1">
        <v>8415.0499999999993</v>
      </c>
      <c r="C958" s="1">
        <v>8440.9</v>
      </c>
      <c r="D958" s="1">
        <v>8378.2999999999993</v>
      </c>
      <c r="E958" s="1">
        <v>8398</v>
      </c>
      <c r="F958" s="1">
        <v>125781216</v>
      </c>
      <c r="G958" s="1">
        <v>6389.21</v>
      </c>
      <c r="H958" s="1" t="str">
        <f>TEXT(NiftyData[[#This Row],[Date]], "yyyy")</f>
        <v>2017</v>
      </c>
      <c r="I958" s="1" t="str">
        <f>TEXT(NiftyData[[#This Row],[Date]], "mmm")</f>
        <v>Jan</v>
      </c>
      <c r="J958" s="1" t="str">
        <f>TEXT(NiftyData[[#This Row],[Date]], "ddd")</f>
        <v>Tue</v>
      </c>
      <c r="K958" s="1" t="str">
        <f>TEXT(NiftyData[[#This Row],[Date]], "mmm-yyyy")</f>
        <v>Jan-2017</v>
      </c>
      <c r="L958" s="1" t="str">
        <f>IF(NiftyData[[#This Row],[Day]]="Thu", "Expiry", "")</f>
        <v/>
      </c>
      <c r="M958" s="1">
        <f>NiftyData[[#This Row],[Close]]-NiftyData[[#This Row],[Open]]</f>
        <v>-17.049999999999272</v>
      </c>
      <c r="N958" s="4">
        <f>NiftyData[[#This Row],[Intraday Change]]/NiftyData[[#This Row],[Open]]</f>
        <v>-2.0261317520394143E-3</v>
      </c>
      <c r="O958" s="4">
        <f>_xlfn.CEILING.MATH(ABS(NiftyData[[#This Row],[Intraday Change %]]), 0.01)</f>
        <v>0.01</v>
      </c>
      <c r="P958" s="6">
        <f>NiftyData[[#This Row],[Close]]-E959</f>
        <v>-14.799999999999272</v>
      </c>
      <c r="Q958" s="4">
        <f>NiftyData[[#This Row],[DayChange]]/E959</f>
        <v>-1.7592240395586812E-3</v>
      </c>
      <c r="R958" s="7">
        <f>_xlfn.CEILING.MATH(ABS(NiftyData[[#This Row],[DayChange %]]), 0.01)</f>
        <v>0.01</v>
      </c>
    </row>
    <row r="959" spans="1:18" x14ac:dyDescent="0.2">
      <c r="A959" s="2">
        <v>42751</v>
      </c>
      <c r="B959" s="1">
        <v>8390.9500000000007</v>
      </c>
      <c r="C959" s="1">
        <v>8426.7000000000007</v>
      </c>
      <c r="D959" s="1">
        <v>8374.4</v>
      </c>
      <c r="E959" s="1">
        <v>8412.7999999999993</v>
      </c>
      <c r="F959" s="1">
        <v>127938836</v>
      </c>
      <c r="G959" s="1">
        <v>6043.67</v>
      </c>
      <c r="H959" s="1" t="str">
        <f>TEXT(NiftyData[[#This Row],[Date]], "yyyy")</f>
        <v>2017</v>
      </c>
      <c r="I959" s="1" t="str">
        <f>TEXT(NiftyData[[#This Row],[Date]], "mmm")</f>
        <v>Jan</v>
      </c>
      <c r="J959" s="1" t="str">
        <f>TEXT(NiftyData[[#This Row],[Date]], "ddd")</f>
        <v>Mon</v>
      </c>
      <c r="K959" s="1" t="str">
        <f>TEXT(NiftyData[[#This Row],[Date]], "mmm-yyyy")</f>
        <v>Jan-2017</v>
      </c>
      <c r="L959" s="1" t="str">
        <f>IF(NiftyData[[#This Row],[Day]]="Thu", "Expiry", "")</f>
        <v/>
      </c>
      <c r="M959" s="1">
        <f>NiftyData[[#This Row],[Close]]-NiftyData[[#This Row],[Open]]</f>
        <v>21.849999999998545</v>
      </c>
      <c r="N959" s="4">
        <f>NiftyData[[#This Row],[Intraday Change]]/NiftyData[[#This Row],[Open]]</f>
        <v>2.6039959718504513E-3</v>
      </c>
      <c r="O959" s="4">
        <f>_xlfn.CEILING.MATH(ABS(NiftyData[[#This Row],[Intraday Change %]]), 0.01)</f>
        <v>0.01</v>
      </c>
      <c r="P959" s="6">
        <f>NiftyData[[#This Row],[Close]]-E960</f>
        <v>12.449999999998909</v>
      </c>
      <c r="Q959" s="4">
        <f>NiftyData[[#This Row],[DayChange]]/E960</f>
        <v>1.4820811037634036E-3</v>
      </c>
      <c r="R959" s="7">
        <f>_xlfn.CEILING.MATH(ABS(NiftyData[[#This Row],[DayChange %]]), 0.01)</f>
        <v>0.01</v>
      </c>
    </row>
    <row r="960" spans="1:18" x14ac:dyDescent="0.2">
      <c r="A960" s="2">
        <v>42748</v>
      </c>
      <c r="B960" s="1">
        <v>8457.65</v>
      </c>
      <c r="C960" s="1">
        <v>8461.0499999999993</v>
      </c>
      <c r="D960" s="1">
        <v>8373.15</v>
      </c>
      <c r="E960" s="1">
        <v>8400.35</v>
      </c>
      <c r="F960" s="1">
        <v>190949616</v>
      </c>
      <c r="G960" s="1">
        <v>9156.16</v>
      </c>
      <c r="H960" s="1" t="str">
        <f>TEXT(NiftyData[[#This Row],[Date]], "yyyy")</f>
        <v>2017</v>
      </c>
      <c r="I960" s="1" t="str">
        <f>TEXT(NiftyData[[#This Row],[Date]], "mmm")</f>
        <v>Jan</v>
      </c>
      <c r="J960" s="1" t="str">
        <f>TEXT(NiftyData[[#This Row],[Date]], "ddd")</f>
        <v>Fri</v>
      </c>
      <c r="K960" s="1" t="str">
        <f>TEXT(NiftyData[[#This Row],[Date]], "mmm-yyyy")</f>
        <v>Jan-2017</v>
      </c>
      <c r="L960" s="1" t="str">
        <f>IF(NiftyData[[#This Row],[Day]]="Thu", "Expiry", "")</f>
        <v/>
      </c>
      <c r="M960" s="1">
        <f>NiftyData[[#This Row],[Close]]-NiftyData[[#This Row],[Open]]</f>
        <v>-57.299999999999272</v>
      </c>
      <c r="N960" s="4">
        <f>NiftyData[[#This Row],[Intraday Change]]/NiftyData[[#This Row],[Open]]</f>
        <v>-6.774931570826326E-3</v>
      </c>
      <c r="O960" s="4">
        <f>_xlfn.CEILING.MATH(ABS(NiftyData[[#This Row],[Intraday Change %]]), 0.01)</f>
        <v>0.01</v>
      </c>
      <c r="P960" s="6">
        <f>NiftyData[[#This Row],[Close]]-E961</f>
        <v>-6.8500000000003638</v>
      </c>
      <c r="Q960" s="4">
        <f>NiftyData[[#This Row],[DayChange]]/E961</f>
        <v>-8.1477780949666516E-4</v>
      </c>
      <c r="R960" s="7">
        <f>_xlfn.CEILING.MATH(ABS(NiftyData[[#This Row],[DayChange %]]), 0.01)</f>
        <v>0.01</v>
      </c>
    </row>
    <row r="961" spans="1:18" x14ac:dyDescent="0.2">
      <c r="A961" s="2">
        <v>42747</v>
      </c>
      <c r="B961" s="1">
        <v>8391.0499999999993</v>
      </c>
      <c r="C961" s="1">
        <v>8417.2000000000007</v>
      </c>
      <c r="D961" s="1">
        <v>8382.2999999999993</v>
      </c>
      <c r="E961" s="1">
        <v>8407.2000000000007</v>
      </c>
      <c r="F961" s="1">
        <v>177948383</v>
      </c>
      <c r="G961" s="1">
        <v>7359.24</v>
      </c>
      <c r="H961" s="1" t="str">
        <f>TEXT(NiftyData[[#This Row],[Date]], "yyyy")</f>
        <v>2017</v>
      </c>
      <c r="I961" s="1" t="str">
        <f>TEXT(NiftyData[[#This Row],[Date]], "mmm")</f>
        <v>Jan</v>
      </c>
      <c r="J961" s="1" t="str">
        <f>TEXT(NiftyData[[#This Row],[Date]], "ddd")</f>
        <v>Thu</v>
      </c>
      <c r="K961" s="1" t="str">
        <f>TEXT(NiftyData[[#This Row],[Date]], "mmm-yyyy")</f>
        <v>Jan-2017</v>
      </c>
      <c r="L961" s="1" t="str">
        <f>IF(NiftyData[[#This Row],[Day]]="Thu", "Expiry", "")</f>
        <v>Expiry</v>
      </c>
      <c r="M961" s="1">
        <f>NiftyData[[#This Row],[Close]]-NiftyData[[#This Row],[Open]]</f>
        <v>16.150000000001455</v>
      </c>
      <c r="N961" s="4">
        <f>NiftyData[[#This Row],[Intraday Change]]/NiftyData[[#This Row],[Open]]</f>
        <v>1.9246697373989496E-3</v>
      </c>
      <c r="O961" s="4">
        <f>_xlfn.CEILING.MATH(ABS(NiftyData[[#This Row],[Intraday Change %]]), 0.01)</f>
        <v>0.01</v>
      </c>
      <c r="P961" s="6">
        <f>NiftyData[[#This Row],[Close]]-E962</f>
        <v>26.550000000001091</v>
      </c>
      <c r="Q961" s="4">
        <f>NiftyData[[#This Row],[DayChange]]/E962</f>
        <v>3.1680120277068117E-3</v>
      </c>
      <c r="R961" s="7">
        <f>_xlfn.CEILING.MATH(ABS(NiftyData[[#This Row],[DayChange %]]), 0.01)</f>
        <v>0.01</v>
      </c>
    </row>
    <row r="962" spans="1:18" x14ac:dyDescent="0.2">
      <c r="A962" s="2">
        <v>42746</v>
      </c>
      <c r="B962" s="1">
        <v>8327.7999999999993</v>
      </c>
      <c r="C962" s="1">
        <v>8389</v>
      </c>
      <c r="D962" s="1">
        <v>8322.25</v>
      </c>
      <c r="E962" s="1">
        <v>8380.65</v>
      </c>
      <c r="F962" s="1">
        <v>192285417</v>
      </c>
      <c r="G962" s="1">
        <v>8938.68</v>
      </c>
      <c r="H962" s="1" t="str">
        <f>TEXT(NiftyData[[#This Row],[Date]], "yyyy")</f>
        <v>2017</v>
      </c>
      <c r="I962" s="1" t="str">
        <f>TEXT(NiftyData[[#This Row],[Date]], "mmm")</f>
        <v>Jan</v>
      </c>
      <c r="J962" s="1" t="str">
        <f>TEXT(NiftyData[[#This Row],[Date]], "ddd")</f>
        <v>Wed</v>
      </c>
      <c r="K962" s="1" t="str">
        <f>TEXT(NiftyData[[#This Row],[Date]], "mmm-yyyy")</f>
        <v>Jan-2017</v>
      </c>
      <c r="L962" s="1" t="str">
        <f>IF(NiftyData[[#This Row],[Day]]="Thu", "Expiry", "")</f>
        <v/>
      </c>
      <c r="M962" s="1">
        <f>NiftyData[[#This Row],[Close]]-NiftyData[[#This Row],[Open]]</f>
        <v>52.850000000000364</v>
      </c>
      <c r="N962" s="4">
        <f>NiftyData[[#This Row],[Intraday Change]]/NiftyData[[#This Row],[Open]]</f>
        <v>6.346213886020362E-3</v>
      </c>
      <c r="O962" s="4">
        <f>_xlfn.CEILING.MATH(ABS(NiftyData[[#This Row],[Intraday Change %]]), 0.01)</f>
        <v>0.01</v>
      </c>
      <c r="P962" s="6">
        <f>NiftyData[[#This Row],[Close]]-E963</f>
        <v>92.049999999999272</v>
      </c>
      <c r="Q962" s="4">
        <f>NiftyData[[#This Row],[DayChange]]/E963</f>
        <v>1.1105614941003218E-2</v>
      </c>
      <c r="R962" s="7">
        <f>_xlfn.CEILING.MATH(ABS(NiftyData[[#This Row],[DayChange %]]), 0.01)</f>
        <v>0.02</v>
      </c>
    </row>
    <row r="963" spans="1:18" x14ac:dyDescent="0.2">
      <c r="A963" s="2">
        <v>42745</v>
      </c>
      <c r="B963" s="1">
        <v>8262.7000000000007</v>
      </c>
      <c r="C963" s="1">
        <v>8293.7999999999993</v>
      </c>
      <c r="D963" s="1">
        <v>8261</v>
      </c>
      <c r="E963" s="1">
        <v>8288.6</v>
      </c>
      <c r="F963" s="1">
        <v>147312927</v>
      </c>
      <c r="G963" s="1">
        <v>6904.57</v>
      </c>
      <c r="H963" s="1" t="str">
        <f>TEXT(NiftyData[[#This Row],[Date]], "yyyy")</f>
        <v>2017</v>
      </c>
      <c r="I963" s="1" t="str">
        <f>TEXT(NiftyData[[#This Row],[Date]], "mmm")</f>
        <v>Jan</v>
      </c>
      <c r="J963" s="1" t="str">
        <f>TEXT(NiftyData[[#This Row],[Date]], "ddd")</f>
        <v>Tue</v>
      </c>
      <c r="K963" s="1" t="str">
        <f>TEXT(NiftyData[[#This Row],[Date]], "mmm-yyyy")</f>
        <v>Jan-2017</v>
      </c>
      <c r="L963" s="1" t="str">
        <f>IF(NiftyData[[#This Row],[Day]]="Thu", "Expiry", "")</f>
        <v/>
      </c>
      <c r="M963" s="1">
        <f>NiftyData[[#This Row],[Close]]-NiftyData[[#This Row],[Open]]</f>
        <v>25.899999999999636</v>
      </c>
      <c r="N963" s="4">
        <f>NiftyData[[#This Row],[Intraday Change]]/NiftyData[[#This Row],[Open]]</f>
        <v>3.1345686034830785E-3</v>
      </c>
      <c r="O963" s="4">
        <f>_xlfn.CEILING.MATH(ABS(NiftyData[[#This Row],[Intraday Change %]]), 0.01)</f>
        <v>0.01</v>
      </c>
      <c r="P963" s="6">
        <f>NiftyData[[#This Row],[Close]]-E964</f>
        <v>52.550000000001091</v>
      </c>
      <c r="Q963" s="4">
        <f>NiftyData[[#This Row],[DayChange]]/E964</f>
        <v>6.3804857911257335E-3</v>
      </c>
      <c r="R963" s="7">
        <f>_xlfn.CEILING.MATH(ABS(NiftyData[[#This Row],[DayChange %]]), 0.01)</f>
        <v>0.01</v>
      </c>
    </row>
    <row r="964" spans="1:18" x14ac:dyDescent="0.2">
      <c r="A964" s="2">
        <v>42744</v>
      </c>
      <c r="B964" s="1">
        <v>8259.35</v>
      </c>
      <c r="C964" s="1">
        <v>8263</v>
      </c>
      <c r="D964" s="1">
        <v>8227.75</v>
      </c>
      <c r="E964" s="1">
        <v>8236.0499999999993</v>
      </c>
      <c r="F964" s="1">
        <v>102211190</v>
      </c>
      <c r="G964" s="1">
        <v>5197.62</v>
      </c>
      <c r="H964" s="1" t="str">
        <f>TEXT(NiftyData[[#This Row],[Date]], "yyyy")</f>
        <v>2017</v>
      </c>
      <c r="I964" s="1" t="str">
        <f>TEXT(NiftyData[[#This Row],[Date]], "mmm")</f>
        <v>Jan</v>
      </c>
      <c r="J964" s="1" t="str">
        <f>TEXT(NiftyData[[#This Row],[Date]], "ddd")</f>
        <v>Mon</v>
      </c>
      <c r="K964" s="1" t="str">
        <f>TEXT(NiftyData[[#This Row],[Date]], "mmm-yyyy")</f>
        <v>Jan-2017</v>
      </c>
      <c r="L964" s="1" t="str">
        <f>IF(NiftyData[[#This Row],[Day]]="Thu", "Expiry", "")</f>
        <v/>
      </c>
      <c r="M964" s="1">
        <f>NiftyData[[#This Row],[Close]]-NiftyData[[#This Row],[Open]]</f>
        <v>-23.300000000001091</v>
      </c>
      <c r="N964" s="4">
        <f>NiftyData[[#This Row],[Intraday Change]]/NiftyData[[#This Row],[Open]]</f>
        <v>-2.8210452396376338E-3</v>
      </c>
      <c r="O964" s="4">
        <f>_xlfn.CEILING.MATH(ABS(NiftyData[[#This Row],[Intraday Change %]]), 0.01)</f>
        <v>0.01</v>
      </c>
      <c r="P964" s="6">
        <f>NiftyData[[#This Row],[Close]]-E965</f>
        <v>-7.75</v>
      </c>
      <c r="Q964" s="4">
        <f>NiftyData[[#This Row],[DayChange]]/E965</f>
        <v>-9.401004391178826E-4</v>
      </c>
      <c r="R964" s="7">
        <f>_xlfn.CEILING.MATH(ABS(NiftyData[[#This Row],[DayChange %]]), 0.01)</f>
        <v>0.01</v>
      </c>
    </row>
    <row r="965" spans="1:18" x14ac:dyDescent="0.2">
      <c r="A965" s="2">
        <v>42741</v>
      </c>
      <c r="B965" s="1">
        <v>8281.85</v>
      </c>
      <c r="C965" s="1">
        <v>8306.85</v>
      </c>
      <c r="D965" s="1">
        <v>8233.25</v>
      </c>
      <c r="E965" s="1">
        <v>8243.7999999999993</v>
      </c>
      <c r="F965" s="1">
        <v>143689850</v>
      </c>
      <c r="G965" s="1">
        <v>7298.74</v>
      </c>
      <c r="H965" s="1" t="str">
        <f>TEXT(NiftyData[[#This Row],[Date]], "yyyy")</f>
        <v>2017</v>
      </c>
      <c r="I965" s="1" t="str">
        <f>TEXT(NiftyData[[#This Row],[Date]], "mmm")</f>
        <v>Jan</v>
      </c>
      <c r="J965" s="1" t="str">
        <f>TEXT(NiftyData[[#This Row],[Date]], "ddd")</f>
        <v>Fri</v>
      </c>
      <c r="K965" s="1" t="str">
        <f>TEXT(NiftyData[[#This Row],[Date]], "mmm-yyyy")</f>
        <v>Jan-2017</v>
      </c>
      <c r="L965" s="1" t="str">
        <f>IF(NiftyData[[#This Row],[Day]]="Thu", "Expiry", "")</f>
        <v/>
      </c>
      <c r="M965" s="1">
        <f>NiftyData[[#This Row],[Close]]-NiftyData[[#This Row],[Open]]</f>
        <v>-38.050000000001091</v>
      </c>
      <c r="N965" s="4">
        <f>NiftyData[[#This Row],[Intraday Change]]/NiftyData[[#This Row],[Open]]</f>
        <v>-4.5943841050008257E-3</v>
      </c>
      <c r="O965" s="4">
        <f>_xlfn.CEILING.MATH(ABS(NiftyData[[#This Row],[Intraday Change %]]), 0.01)</f>
        <v>0.01</v>
      </c>
      <c r="P965" s="6">
        <f>NiftyData[[#This Row],[Close]]-E966</f>
        <v>-30</v>
      </c>
      <c r="Q965" s="4">
        <f>NiftyData[[#This Row],[DayChange]]/E966</f>
        <v>-3.6259034542773577E-3</v>
      </c>
      <c r="R965" s="7">
        <f>_xlfn.CEILING.MATH(ABS(NiftyData[[#This Row],[DayChange %]]), 0.01)</f>
        <v>0.01</v>
      </c>
    </row>
    <row r="966" spans="1:18" x14ac:dyDescent="0.2">
      <c r="A966" s="2">
        <v>42740</v>
      </c>
      <c r="B966" s="1">
        <v>8226.65</v>
      </c>
      <c r="C966" s="1">
        <v>8282.65</v>
      </c>
      <c r="D966" s="1">
        <v>8223.7000000000007</v>
      </c>
      <c r="E966" s="1">
        <v>8273.7999999999993</v>
      </c>
      <c r="F966" s="1">
        <v>163957452</v>
      </c>
      <c r="G966" s="1">
        <v>8180.68</v>
      </c>
      <c r="H966" s="1" t="str">
        <f>TEXT(NiftyData[[#This Row],[Date]], "yyyy")</f>
        <v>2017</v>
      </c>
      <c r="I966" s="1" t="str">
        <f>TEXT(NiftyData[[#This Row],[Date]], "mmm")</f>
        <v>Jan</v>
      </c>
      <c r="J966" s="1" t="str">
        <f>TEXT(NiftyData[[#This Row],[Date]], "ddd")</f>
        <v>Thu</v>
      </c>
      <c r="K966" s="1" t="str">
        <f>TEXT(NiftyData[[#This Row],[Date]], "mmm-yyyy")</f>
        <v>Jan-2017</v>
      </c>
      <c r="L966" s="1" t="str">
        <f>IF(NiftyData[[#This Row],[Day]]="Thu", "Expiry", "")</f>
        <v>Expiry</v>
      </c>
      <c r="M966" s="1">
        <f>NiftyData[[#This Row],[Close]]-NiftyData[[#This Row],[Open]]</f>
        <v>47.149999999999636</v>
      </c>
      <c r="N966" s="4">
        <f>NiftyData[[#This Row],[Intraday Change]]/NiftyData[[#This Row],[Open]]</f>
        <v>5.7313730376276663E-3</v>
      </c>
      <c r="O966" s="4">
        <f>_xlfn.CEILING.MATH(ABS(NiftyData[[#This Row],[Intraday Change %]]), 0.01)</f>
        <v>0.01</v>
      </c>
      <c r="P966" s="6">
        <f>NiftyData[[#This Row],[Close]]-E967</f>
        <v>83.299999999999272</v>
      </c>
      <c r="Q966" s="4">
        <f>NiftyData[[#This Row],[DayChange]]/E967</f>
        <v>1.0170319272327607E-2</v>
      </c>
      <c r="R966" s="7">
        <f>_xlfn.CEILING.MATH(ABS(NiftyData[[#This Row],[DayChange %]]), 0.01)</f>
        <v>0.02</v>
      </c>
    </row>
    <row r="967" spans="1:18" x14ac:dyDescent="0.2">
      <c r="A967" s="2">
        <v>42739</v>
      </c>
      <c r="B967" s="1">
        <v>8202.65</v>
      </c>
      <c r="C967" s="1">
        <v>8218.5</v>
      </c>
      <c r="D967" s="1">
        <v>8180.9</v>
      </c>
      <c r="E967" s="1">
        <v>8190.5</v>
      </c>
      <c r="F967" s="1">
        <v>136476345</v>
      </c>
      <c r="G967" s="1">
        <v>6543.13</v>
      </c>
      <c r="H967" s="1" t="str">
        <f>TEXT(NiftyData[[#This Row],[Date]], "yyyy")</f>
        <v>2017</v>
      </c>
      <c r="I967" s="1" t="str">
        <f>TEXT(NiftyData[[#This Row],[Date]], "mmm")</f>
        <v>Jan</v>
      </c>
      <c r="J967" s="1" t="str">
        <f>TEXT(NiftyData[[#This Row],[Date]], "ddd")</f>
        <v>Wed</v>
      </c>
      <c r="K967" s="1" t="str">
        <f>TEXT(NiftyData[[#This Row],[Date]], "mmm-yyyy")</f>
        <v>Jan-2017</v>
      </c>
      <c r="L967" s="1" t="str">
        <f>IF(NiftyData[[#This Row],[Day]]="Thu", "Expiry", "")</f>
        <v/>
      </c>
      <c r="M967" s="1">
        <f>NiftyData[[#This Row],[Close]]-NiftyData[[#This Row],[Open]]</f>
        <v>-12.149999999999636</v>
      </c>
      <c r="N967" s="4">
        <f>NiftyData[[#This Row],[Intraday Change]]/NiftyData[[#This Row],[Open]]</f>
        <v>-1.4812286273338051E-3</v>
      </c>
      <c r="O967" s="4">
        <f>_xlfn.CEILING.MATH(ABS(NiftyData[[#This Row],[Intraday Change %]]), 0.01)</f>
        <v>0.01</v>
      </c>
      <c r="P967" s="6">
        <f>NiftyData[[#This Row],[Close]]-E968</f>
        <v>-1.75</v>
      </c>
      <c r="Q967" s="4">
        <f>NiftyData[[#This Row],[DayChange]]/E968</f>
        <v>-2.1361652781592359E-4</v>
      </c>
      <c r="R967" s="7">
        <f>_xlfn.CEILING.MATH(ABS(NiftyData[[#This Row],[DayChange %]]), 0.01)</f>
        <v>0.01</v>
      </c>
    </row>
    <row r="968" spans="1:18" x14ac:dyDescent="0.2">
      <c r="A968" s="2">
        <v>42738</v>
      </c>
      <c r="B968" s="1">
        <v>8196.0499999999993</v>
      </c>
      <c r="C968" s="1">
        <v>8219.1</v>
      </c>
      <c r="D968" s="1">
        <v>8148.6</v>
      </c>
      <c r="E968" s="1">
        <v>8192.25</v>
      </c>
      <c r="F968" s="1">
        <v>131186021</v>
      </c>
      <c r="G968" s="1">
        <v>6053.67</v>
      </c>
      <c r="H968" s="1" t="str">
        <f>TEXT(NiftyData[[#This Row],[Date]], "yyyy")</f>
        <v>2017</v>
      </c>
      <c r="I968" s="1" t="str">
        <f>TEXT(NiftyData[[#This Row],[Date]], "mmm")</f>
        <v>Jan</v>
      </c>
      <c r="J968" s="1" t="str">
        <f>TEXT(NiftyData[[#This Row],[Date]], "ddd")</f>
        <v>Tue</v>
      </c>
      <c r="K968" s="1" t="str">
        <f>TEXT(NiftyData[[#This Row],[Date]], "mmm-yyyy")</f>
        <v>Jan-2017</v>
      </c>
      <c r="L968" s="1" t="str">
        <f>IF(NiftyData[[#This Row],[Day]]="Thu", "Expiry", "")</f>
        <v/>
      </c>
      <c r="M968" s="1">
        <f>NiftyData[[#This Row],[Close]]-NiftyData[[#This Row],[Open]]</f>
        <v>-3.7999999999992724</v>
      </c>
      <c r="N968" s="4">
        <f>NiftyData[[#This Row],[Intraday Change]]/NiftyData[[#This Row],[Open]]</f>
        <v>-4.6363797194981396E-4</v>
      </c>
      <c r="O968" s="4">
        <f>_xlfn.CEILING.MATH(ABS(NiftyData[[#This Row],[Intraday Change %]]), 0.01)</f>
        <v>0.01</v>
      </c>
      <c r="P968" s="6">
        <f>NiftyData[[#This Row],[Close]]-E969</f>
        <v>12.75</v>
      </c>
      <c r="Q968" s="4">
        <f>NiftyData[[#This Row],[DayChange]]/E969</f>
        <v>1.558774986246103E-3</v>
      </c>
      <c r="R968" s="7">
        <f>_xlfn.CEILING.MATH(ABS(NiftyData[[#This Row],[DayChange %]]), 0.01)</f>
        <v>0.01</v>
      </c>
    </row>
    <row r="969" spans="1:18" x14ac:dyDescent="0.2">
      <c r="A969" s="2">
        <v>42737</v>
      </c>
      <c r="B969" s="1">
        <v>8210.1</v>
      </c>
      <c r="C969" s="1">
        <v>8212</v>
      </c>
      <c r="D969" s="1">
        <v>8133.8</v>
      </c>
      <c r="E969" s="1">
        <v>8179.5</v>
      </c>
      <c r="F969" s="1">
        <v>122016111</v>
      </c>
      <c r="G969" s="1">
        <v>5255.49</v>
      </c>
      <c r="H969" s="1" t="str">
        <f>TEXT(NiftyData[[#This Row],[Date]], "yyyy")</f>
        <v>2017</v>
      </c>
      <c r="I969" s="1" t="str">
        <f>TEXT(NiftyData[[#This Row],[Date]], "mmm")</f>
        <v>Jan</v>
      </c>
      <c r="J969" s="1" t="str">
        <f>TEXT(NiftyData[[#This Row],[Date]], "ddd")</f>
        <v>Mon</v>
      </c>
      <c r="K969" s="1" t="str">
        <f>TEXT(NiftyData[[#This Row],[Date]], "mmm-yyyy")</f>
        <v>Jan-2017</v>
      </c>
      <c r="L969" s="1" t="str">
        <f>IF(NiftyData[[#This Row],[Day]]="Thu", "Expiry", "")</f>
        <v/>
      </c>
      <c r="M969" s="1">
        <f>NiftyData[[#This Row],[Close]]-NiftyData[[#This Row],[Open]]</f>
        <v>-30.600000000000364</v>
      </c>
      <c r="N969" s="4">
        <f>NiftyData[[#This Row],[Intraday Change]]/NiftyData[[#This Row],[Open]]</f>
        <v>-3.727116600285059E-3</v>
      </c>
      <c r="O969" s="4">
        <f>_xlfn.CEILING.MATH(ABS(NiftyData[[#This Row],[Intraday Change %]]), 0.01)</f>
        <v>0.01</v>
      </c>
      <c r="P969" s="6">
        <f>NiftyData[[#This Row],[Close]]-E970</f>
        <v>-6.3000000000001819</v>
      </c>
      <c r="Q969" s="4">
        <f>NiftyData[[#This Row],[DayChange]]/E970</f>
        <v>-7.6962544894820079E-4</v>
      </c>
      <c r="R969" s="7">
        <f>_xlfn.CEILING.MATH(ABS(NiftyData[[#This Row],[DayChange %]]), 0.01)</f>
        <v>0.01</v>
      </c>
    </row>
    <row r="970" spans="1:18" x14ac:dyDescent="0.2">
      <c r="A970" s="2">
        <v>42734</v>
      </c>
      <c r="B970" s="1">
        <v>8119.65</v>
      </c>
      <c r="C970" s="1">
        <v>8197</v>
      </c>
      <c r="D970" s="1">
        <v>8114.75</v>
      </c>
      <c r="E970" s="1">
        <v>8185.8</v>
      </c>
      <c r="F970" s="1">
        <v>131457250</v>
      </c>
      <c r="G970" s="1">
        <v>5800.7</v>
      </c>
      <c r="H970" s="1" t="str">
        <f>TEXT(NiftyData[[#This Row],[Date]], "yyyy")</f>
        <v>2016</v>
      </c>
      <c r="I970" s="1" t="str">
        <f>TEXT(NiftyData[[#This Row],[Date]], "mmm")</f>
        <v>Dec</v>
      </c>
      <c r="J970" s="1" t="str">
        <f>TEXT(NiftyData[[#This Row],[Date]], "ddd")</f>
        <v>Fri</v>
      </c>
      <c r="K970" s="1" t="str">
        <f>TEXT(NiftyData[[#This Row],[Date]], "mmm-yyyy")</f>
        <v>Dec-2016</v>
      </c>
      <c r="L970" s="1" t="str">
        <f>IF(NiftyData[[#This Row],[Day]]="Thu", "Expiry", "")</f>
        <v/>
      </c>
      <c r="M970" s="1">
        <f>NiftyData[[#This Row],[Close]]-NiftyData[[#This Row],[Open]]</f>
        <v>66.150000000000546</v>
      </c>
      <c r="N970" s="4">
        <f>NiftyData[[#This Row],[Intraday Change]]/NiftyData[[#This Row],[Open]]</f>
        <v>8.1469028837450573E-3</v>
      </c>
      <c r="O970" s="4">
        <f>_xlfn.CEILING.MATH(ABS(NiftyData[[#This Row],[Intraday Change %]]), 0.01)</f>
        <v>0.01</v>
      </c>
      <c r="P970" s="6">
        <f>NiftyData[[#This Row],[Close]]-E971</f>
        <v>82.199999999999818</v>
      </c>
      <c r="Q970" s="4">
        <f>NiftyData[[#This Row],[DayChange]]/E971</f>
        <v>1.014363986376423E-2</v>
      </c>
      <c r="R970" s="7">
        <f>_xlfn.CEILING.MATH(ABS(NiftyData[[#This Row],[DayChange %]]), 0.01)</f>
        <v>0.02</v>
      </c>
    </row>
    <row r="971" spans="1:18" x14ac:dyDescent="0.2">
      <c r="A971" s="2">
        <v>42733</v>
      </c>
      <c r="B971" s="1">
        <v>8030.6</v>
      </c>
      <c r="C971" s="1">
        <v>8111.1</v>
      </c>
      <c r="D971" s="1">
        <v>8020.8</v>
      </c>
      <c r="E971" s="1">
        <v>8103.6</v>
      </c>
      <c r="F971" s="1">
        <v>183984077</v>
      </c>
      <c r="G971" s="1">
        <v>7635.4</v>
      </c>
      <c r="H971" s="1" t="str">
        <f>TEXT(NiftyData[[#This Row],[Date]], "yyyy")</f>
        <v>2016</v>
      </c>
      <c r="I971" s="1" t="str">
        <f>TEXT(NiftyData[[#This Row],[Date]], "mmm")</f>
        <v>Dec</v>
      </c>
      <c r="J971" s="1" t="str">
        <f>TEXT(NiftyData[[#This Row],[Date]], "ddd")</f>
        <v>Thu</v>
      </c>
      <c r="K971" s="1" t="str">
        <f>TEXT(NiftyData[[#This Row],[Date]], "mmm-yyyy")</f>
        <v>Dec-2016</v>
      </c>
      <c r="L971" s="1" t="str">
        <f>IF(NiftyData[[#This Row],[Day]]="Thu", "Expiry", "")</f>
        <v>Expiry</v>
      </c>
      <c r="M971" s="1">
        <f>NiftyData[[#This Row],[Close]]-NiftyData[[#This Row],[Open]]</f>
        <v>73</v>
      </c>
      <c r="N971" s="4">
        <f>NiftyData[[#This Row],[Intraday Change]]/NiftyData[[#This Row],[Open]]</f>
        <v>9.0902298707444019E-3</v>
      </c>
      <c r="O971" s="4">
        <f>_xlfn.CEILING.MATH(ABS(NiftyData[[#This Row],[Intraday Change %]]), 0.01)</f>
        <v>0.01</v>
      </c>
      <c r="P971" s="6">
        <f>NiftyData[[#This Row],[Close]]-E972</f>
        <v>68.75</v>
      </c>
      <c r="Q971" s="4">
        <f>NiftyData[[#This Row],[DayChange]]/E972</f>
        <v>8.5564758520694228E-3</v>
      </c>
      <c r="R971" s="7">
        <f>_xlfn.CEILING.MATH(ABS(NiftyData[[#This Row],[DayChange %]]), 0.01)</f>
        <v>0.01</v>
      </c>
    </row>
    <row r="972" spans="1:18" x14ac:dyDescent="0.2">
      <c r="A972" s="2">
        <v>42732</v>
      </c>
      <c r="B972" s="1">
        <v>8047.55</v>
      </c>
      <c r="C972" s="1">
        <v>8100.55</v>
      </c>
      <c r="D972" s="1">
        <v>8028.4</v>
      </c>
      <c r="E972" s="1">
        <v>8034.85</v>
      </c>
      <c r="F972" s="1">
        <v>130580701</v>
      </c>
      <c r="G972" s="1">
        <v>5816.34</v>
      </c>
      <c r="H972" s="1" t="str">
        <f>TEXT(NiftyData[[#This Row],[Date]], "yyyy")</f>
        <v>2016</v>
      </c>
      <c r="I972" s="1" t="str">
        <f>TEXT(NiftyData[[#This Row],[Date]], "mmm")</f>
        <v>Dec</v>
      </c>
      <c r="J972" s="1" t="str">
        <f>TEXT(NiftyData[[#This Row],[Date]], "ddd")</f>
        <v>Wed</v>
      </c>
      <c r="K972" s="1" t="str">
        <f>TEXT(NiftyData[[#This Row],[Date]], "mmm-yyyy")</f>
        <v>Dec-2016</v>
      </c>
      <c r="L972" s="1" t="str">
        <f>IF(NiftyData[[#This Row],[Day]]="Thu", "Expiry", "")</f>
        <v/>
      </c>
      <c r="M972" s="1">
        <f>NiftyData[[#This Row],[Close]]-NiftyData[[#This Row],[Open]]</f>
        <v>-12.699999999999818</v>
      </c>
      <c r="N972" s="4">
        <f>NiftyData[[#This Row],[Intraday Change]]/NiftyData[[#This Row],[Open]]</f>
        <v>-1.5781200489589774E-3</v>
      </c>
      <c r="O972" s="4">
        <f>_xlfn.CEILING.MATH(ABS(NiftyData[[#This Row],[Intraday Change %]]), 0.01)</f>
        <v>0.01</v>
      </c>
      <c r="P972" s="6">
        <f>NiftyData[[#This Row],[Close]]-E973</f>
        <v>2</v>
      </c>
      <c r="Q972" s="4">
        <f>NiftyData[[#This Row],[DayChange]]/E973</f>
        <v>2.4897763558388364E-4</v>
      </c>
      <c r="R972" s="7">
        <f>_xlfn.CEILING.MATH(ABS(NiftyData[[#This Row],[DayChange %]]), 0.01)</f>
        <v>0.01</v>
      </c>
    </row>
    <row r="973" spans="1:18" x14ac:dyDescent="0.2">
      <c r="A973" s="2">
        <v>42731</v>
      </c>
      <c r="B973" s="1">
        <v>7915.05</v>
      </c>
      <c r="C973" s="1">
        <v>8044.65</v>
      </c>
      <c r="D973" s="1">
        <v>7903.7</v>
      </c>
      <c r="E973" s="1">
        <v>8032.85</v>
      </c>
      <c r="F973" s="1">
        <v>122463312</v>
      </c>
      <c r="G973" s="1">
        <v>5282.66</v>
      </c>
      <c r="H973" s="1" t="str">
        <f>TEXT(NiftyData[[#This Row],[Date]], "yyyy")</f>
        <v>2016</v>
      </c>
      <c r="I973" s="1" t="str">
        <f>TEXT(NiftyData[[#This Row],[Date]], "mmm")</f>
        <v>Dec</v>
      </c>
      <c r="J973" s="1" t="str">
        <f>TEXT(NiftyData[[#This Row],[Date]], "ddd")</f>
        <v>Tue</v>
      </c>
      <c r="K973" s="1" t="str">
        <f>TEXT(NiftyData[[#This Row],[Date]], "mmm-yyyy")</f>
        <v>Dec-2016</v>
      </c>
      <c r="L973" s="1" t="str">
        <f>IF(NiftyData[[#This Row],[Day]]="Thu", "Expiry", "")</f>
        <v/>
      </c>
      <c r="M973" s="1">
        <f>NiftyData[[#This Row],[Close]]-NiftyData[[#This Row],[Open]]</f>
        <v>117.80000000000018</v>
      </c>
      <c r="N973" s="4">
        <f>NiftyData[[#This Row],[Intraday Change]]/NiftyData[[#This Row],[Open]]</f>
        <v>1.4883039273283199E-2</v>
      </c>
      <c r="O973" s="4">
        <f>_xlfn.CEILING.MATH(ABS(NiftyData[[#This Row],[Intraday Change %]]), 0.01)</f>
        <v>0.02</v>
      </c>
      <c r="P973" s="6">
        <f>NiftyData[[#This Row],[Close]]-E974</f>
        <v>124.60000000000036</v>
      </c>
      <c r="Q973" s="4">
        <f>NiftyData[[#This Row],[DayChange]]/E974</f>
        <v>1.5755698163310513E-2</v>
      </c>
      <c r="R973" s="7">
        <f>_xlfn.CEILING.MATH(ABS(NiftyData[[#This Row],[DayChange %]]), 0.01)</f>
        <v>0.02</v>
      </c>
    </row>
    <row r="974" spans="1:18" x14ac:dyDescent="0.2">
      <c r="A974" s="2">
        <v>42730</v>
      </c>
      <c r="B974" s="1">
        <v>7965.1</v>
      </c>
      <c r="C974" s="1">
        <v>7970.05</v>
      </c>
      <c r="D974" s="1">
        <v>7893.8</v>
      </c>
      <c r="E974" s="1">
        <v>7908.25</v>
      </c>
      <c r="F974" s="1">
        <v>110171222</v>
      </c>
      <c r="G974" s="1">
        <v>4808.67</v>
      </c>
      <c r="H974" s="1" t="str">
        <f>TEXT(NiftyData[[#This Row],[Date]], "yyyy")</f>
        <v>2016</v>
      </c>
      <c r="I974" s="1" t="str">
        <f>TEXT(NiftyData[[#This Row],[Date]], "mmm")</f>
        <v>Dec</v>
      </c>
      <c r="J974" s="1" t="str">
        <f>TEXT(NiftyData[[#This Row],[Date]], "ddd")</f>
        <v>Mon</v>
      </c>
      <c r="K974" s="1" t="str">
        <f>TEXT(NiftyData[[#This Row],[Date]], "mmm-yyyy")</f>
        <v>Dec-2016</v>
      </c>
      <c r="L974" s="1" t="str">
        <f>IF(NiftyData[[#This Row],[Day]]="Thu", "Expiry", "")</f>
        <v/>
      </c>
      <c r="M974" s="1">
        <f>NiftyData[[#This Row],[Close]]-NiftyData[[#This Row],[Open]]</f>
        <v>-56.850000000000364</v>
      </c>
      <c r="N974" s="4">
        <f>NiftyData[[#This Row],[Intraday Change]]/NiftyData[[#This Row],[Open]]</f>
        <v>-7.1373868501337532E-3</v>
      </c>
      <c r="O974" s="4">
        <f>_xlfn.CEILING.MATH(ABS(NiftyData[[#This Row],[Intraday Change %]]), 0.01)</f>
        <v>0.01</v>
      </c>
      <c r="P974" s="6">
        <f>NiftyData[[#This Row],[Close]]-E975</f>
        <v>-77.5</v>
      </c>
      <c r="Q974" s="4">
        <f>NiftyData[[#This Row],[DayChange]]/E975</f>
        <v>-9.7047866512224908E-3</v>
      </c>
      <c r="R974" s="7">
        <f>_xlfn.CEILING.MATH(ABS(NiftyData[[#This Row],[DayChange %]]), 0.01)</f>
        <v>0.01</v>
      </c>
    </row>
    <row r="975" spans="1:18" x14ac:dyDescent="0.2">
      <c r="A975" s="2">
        <v>42727</v>
      </c>
      <c r="B975" s="1">
        <v>7972.5</v>
      </c>
      <c r="C975" s="1">
        <v>8022.6</v>
      </c>
      <c r="D975" s="1">
        <v>7942.05</v>
      </c>
      <c r="E975" s="1">
        <v>7985.75</v>
      </c>
      <c r="F975" s="1">
        <v>127921701</v>
      </c>
      <c r="G975" s="1">
        <v>5907.28</v>
      </c>
      <c r="H975" s="1" t="str">
        <f>TEXT(NiftyData[[#This Row],[Date]], "yyyy")</f>
        <v>2016</v>
      </c>
      <c r="I975" s="1" t="str">
        <f>TEXT(NiftyData[[#This Row],[Date]], "mmm")</f>
        <v>Dec</v>
      </c>
      <c r="J975" s="1" t="str">
        <f>TEXT(NiftyData[[#This Row],[Date]], "ddd")</f>
        <v>Fri</v>
      </c>
      <c r="K975" s="1" t="str">
        <f>TEXT(NiftyData[[#This Row],[Date]], "mmm-yyyy")</f>
        <v>Dec-2016</v>
      </c>
      <c r="L975" s="1" t="str">
        <f>IF(NiftyData[[#This Row],[Day]]="Thu", "Expiry", "")</f>
        <v/>
      </c>
      <c r="M975" s="1">
        <f>NiftyData[[#This Row],[Close]]-NiftyData[[#This Row],[Open]]</f>
        <v>13.25</v>
      </c>
      <c r="N975" s="4">
        <f>NiftyData[[#This Row],[Intraday Change]]/NiftyData[[#This Row],[Open]]</f>
        <v>1.6619629978049544E-3</v>
      </c>
      <c r="O975" s="4">
        <f>_xlfn.CEILING.MATH(ABS(NiftyData[[#This Row],[Intraday Change %]]), 0.01)</f>
        <v>0.01</v>
      </c>
      <c r="P975" s="6">
        <f>NiftyData[[#This Row],[Close]]-E976</f>
        <v>6.6499999999996362</v>
      </c>
      <c r="Q975" s="4">
        <f>NiftyData[[#This Row],[DayChange]]/E976</f>
        <v>8.3342732889669707E-4</v>
      </c>
      <c r="R975" s="7">
        <f>_xlfn.CEILING.MATH(ABS(NiftyData[[#This Row],[DayChange %]]), 0.01)</f>
        <v>0.01</v>
      </c>
    </row>
    <row r="976" spans="1:18" x14ac:dyDescent="0.2">
      <c r="A976" s="2">
        <v>42726</v>
      </c>
      <c r="B976" s="1">
        <v>8043.85</v>
      </c>
      <c r="C976" s="1">
        <v>8046.45</v>
      </c>
      <c r="D976" s="1">
        <v>7964.95</v>
      </c>
      <c r="E976" s="1">
        <v>7979.1</v>
      </c>
      <c r="F976" s="1">
        <v>126409580</v>
      </c>
      <c r="G976" s="1">
        <v>6206.58</v>
      </c>
      <c r="H976" s="1" t="str">
        <f>TEXT(NiftyData[[#This Row],[Date]], "yyyy")</f>
        <v>2016</v>
      </c>
      <c r="I976" s="1" t="str">
        <f>TEXT(NiftyData[[#This Row],[Date]], "mmm")</f>
        <v>Dec</v>
      </c>
      <c r="J976" s="1" t="str">
        <f>TEXT(NiftyData[[#This Row],[Date]], "ddd")</f>
        <v>Thu</v>
      </c>
      <c r="K976" s="1" t="str">
        <f>TEXT(NiftyData[[#This Row],[Date]], "mmm-yyyy")</f>
        <v>Dec-2016</v>
      </c>
      <c r="L976" s="1" t="str">
        <f>IF(NiftyData[[#This Row],[Day]]="Thu", "Expiry", "")</f>
        <v>Expiry</v>
      </c>
      <c r="M976" s="1">
        <f>NiftyData[[#This Row],[Close]]-NiftyData[[#This Row],[Open]]</f>
        <v>-64.75</v>
      </c>
      <c r="N976" s="4">
        <f>NiftyData[[#This Row],[Intraday Change]]/NiftyData[[#This Row],[Open]]</f>
        <v>-8.0496279766529705E-3</v>
      </c>
      <c r="O976" s="4">
        <f>_xlfn.CEILING.MATH(ABS(NiftyData[[#This Row],[Intraday Change %]]), 0.01)</f>
        <v>0.01</v>
      </c>
      <c r="P976" s="6">
        <f>NiftyData[[#This Row],[Close]]-E977</f>
        <v>-82.199999999999818</v>
      </c>
      <c r="Q976" s="4">
        <f>NiftyData[[#This Row],[DayChange]]/E977</f>
        <v>-1.019686651036431E-2</v>
      </c>
      <c r="R976" s="7">
        <f>_xlfn.CEILING.MATH(ABS(NiftyData[[#This Row],[DayChange %]]), 0.01)</f>
        <v>0.02</v>
      </c>
    </row>
    <row r="977" spans="1:18" x14ac:dyDescent="0.2">
      <c r="A977" s="2">
        <v>42725</v>
      </c>
      <c r="B977" s="1">
        <v>8105.85</v>
      </c>
      <c r="C977" s="1">
        <v>8112.55</v>
      </c>
      <c r="D977" s="1">
        <v>8053.25</v>
      </c>
      <c r="E977" s="1">
        <v>8061.3</v>
      </c>
      <c r="F977" s="1">
        <v>127543733</v>
      </c>
      <c r="G977" s="1">
        <v>6304.6</v>
      </c>
      <c r="H977" s="1" t="str">
        <f>TEXT(NiftyData[[#This Row],[Date]], "yyyy")</f>
        <v>2016</v>
      </c>
      <c r="I977" s="1" t="str">
        <f>TEXT(NiftyData[[#This Row],[Date]], "mmm")</f>
        <v>Dec</v>
      </c>
      <c r="J977" s="1" t="str">
        <f>TEXT(NiftyData[[#This Row],[Date]], "ddd")</f>
        <v>Wed</v>
      </c>
      <c r="K977" s="1" t="str">
        <f>TEXT(NiftyData[[#This Row],[Date]], "mmm-yyyy")</f>
        <v>Dec-2016</v>
      </c>
      <c r="L977" s="1" t="str">
        <f>IF(NiftyData[[#This Row],[Day]]="Thu", "Expiry", "")</f>
        <v/>
      </c>
      <c r="M977" s="1">
        <f>NiftyData[[#This Row],[Close]]-NiftyData[[#This Row],[Open]]</f>
        <v>-44.550000000000182</v>
      </c>
      <c r="N977" s="4">
        <f>NiftyData[[#This Row],[Intraday Change]]/NiftyData[[#This Row],[Open]]</f>
        <v>-5.4960306445345254E-3</v>
      </c>
      <c r="O977" s="4">
        <f>_xlfn.CEILING.MATH(ABS(NiftyData[[#This Row],[Intraday Change %]]), 0.01)</f>
        <v>0.01</v>
      </c>
      <c r="P977" s="6">
        <f>NiftyData[[#This Row],[Close]]-E978</f>
        <v>-21.099999999999454</v>
      </c>
      <c r="Q977" s="4">
        <f>NiftyData[[#This Row],[DayChange]]/E978</f>
        <v>-2.6106107096901237E-3</v>
      </c>
      <c r="R977" s="7">
        <f>_xlfn.CEILING.MATH(ABS(NiftyData[[#This Row],[DayChange %]]), 0.01)</f>
        <v>0.01</v>
      </c>
    </row>
    <row r="978" spans="1:18" x14ac:dyDescent="0.2">
      <c r="A978" s="2">
        <v>42724</v>
      </c>
      <c r="B978" s="1">
        <v>8110.6</v>
      </c>
      <c r="C978" s="1">
        <v>8124.1</v>
      </c>
      <c r="D978" s="1">
        <v>8062.75</v>
      </c>
      <c r="E978" s="1">
        <v>8082.4</v>
      </c>
      <c r="F978" s="1">
        <v>132026742</v>
      </c>
      <c r="G978" s="1">
        <v>6296.67</v>
      </c>
      <c r="H978" s="1" t="str">
        <f>TEXT(NiftyData[[#This Row],[Date]], "yyyy")</f>
        <v>2016</v>
      </c>
      <c r="I978" s="1" t="str">
        <f>TEXT(NiftyData[[#This Row],[Date]], "mmm")</f>
        <v>Dec</v>
      </c>
      <c r="J978" s="1" t="str">
        <f>TEXT(NiftyData[[#This Row],[Date]], "ddd")</f>
        <v>Tue</v>
      </c>
      <c r="K978" s="1" t="str">
        <f>TEXT(NiftyData[[#This Row],[Date]], "mmm-yyyy")</f>
        <v>Dec-2016</v>
      </c>
      <c r="L978" s="1" t="str">
        <f>IF(NiftyData[[#This Row],[Day]]="Thu", "Expiry", "")</f>
        <v/>
      </c>
      <c r="M978" s="1">
        <f>NiftyData[[#This Row],[Close]]-NiftyData[[#This Row],[Open]]</f>
        <v>-28.200000000000728</v>
      </c>
      <c r="N978" s="4">
        <f>NiftyData[[#This Row],[Intraday Change]]/NiftyData[[#This Row],[Open]]</f>
        <v>-3.4769314230760641E-3</v>
      </c>
      <c r="O978" s="4">
        <f>_xlfn.CEILING.MATH(ABS(NiftyData[[#This Row],[Intraday Change %]]), 0.01)</f>
        <v>0.01</v>
      </c>
      <c r="P978" s="6">
        <f>NiftyData[[#This Row],[Close]]-E979</f>
        <v>-21.950000000000728</v>
      </c>
      <c r="Q978" s="4">
        <f>NiftyData[[#This Row],[DayChange]]/E979</f>
        <v>-2.7084220202731528E-3</v>
      </c>
      <c r="R978" s="7">
        <f>_xlfn.CEILING.MATH(ABS(NiftyData[[#This Row],[DayChange %]]), 0.01)</f>
        <v>0.01</v>
      </c>
    </row>
    <row r="979" spans="1:18" x14ac:dyDescent="0.2">
      <c r="A979" s="2">
        <v>42723</v>
      </c>
      <c r="B979" s="1">
        <v>8126</v>
      </c>
      <c r="C979" s="1">
        <v>8132.5</v>
      </c>
      <c r="D979" s="1">
        <v>8094.85</v>
      </c>
      <c r="E979" s="1">
        <v>8104.35</v>
      </c>
      <c r="F979" s="1">
        <v>110669713</v>
      </c>
      <c r="G979" s="1">
        <v>5272.2</v>
      </c>
      <c r="H979" s="1" t="str">
        <f>TEXT(NiftyData[[#This Row],[Date]], "yyyy")</f>
        <v>2016</v>
      </c>
      <c r="I979" s="1" t="str">
        <f>TEXT(NiftyData[[#This Row],[Date]], "mmm")</f>
        <v>Dec</v>
      </c>
      <c r="J979" s="1" t="str">
        <f>TEXT(NiftyData[[#This Row],[Date]], "ddd")</f>
        <v>Mon</v>
      </c>
      <c r="K979" s="1" t="str">
        <f>TEXT(NiftyData[[#This Row],[Date]], "mmm-yyyy")</f>
        <v>Dec-2016</v>
      </c>
      <c r="L979" s="1" t="str">
        <f>IF(NiftyData[[#This Row],[Day]]="Thu", "Expiry", "")</f>
        <v/>
      </c>
      <c r="M979" s="1">
        <f>NiftyData[[#This Row],[Close]]-NiftyData[[#This Row],[Open]]</f>
        <v>-21.649999999999636</v>
      </c>
      <c r="N979" s="4">
        <f>NiftyData[[#This Row],[Intraday Change]]/NiftyData[[#This Row],[Open]]</f>
        <v>-2.6642874723110553E-3</v>
      </c>
      <c r="O979" s="4">
        <f>_xlfn.CEILING.MATH(ABS(NiftyData[[#This Row],[Intraday Change %]]), 0.01)</f>
        <v>0.01</v>
      </c>
      <c r="P979" s="6">
        <f>NiftyData[[#This Row],[Close]]-E980</f>
        <v>-35.099999999999454</v>
      </c>
      <c r="Q979" s="4">
        <f>NiftyData[[#This Row],[DayChange]]/E980</f>
        <v>-4.3123306857342268E-3</v>
      </c>
      <c r="R979" s="7">
        <f>_xlfn.CEILING.MATH(ABS(NiftyData[[#This Row],[DayChange %]]), 0.01)</f>
        <v>0.01</v>
      </c>
    </row>
    <row r="980" spans="1:18" x14ac:dyDescent="0.2">
      <c r="A980" s="2">
        <v>42720</v>
      </c>
      <c r="B980" s="1">
        <v>8178.2</v>
      </c>
      <c r="C980" s="1">
        <v>8178.7</v>
      </c>
      <c r="D980" s="1">
        <v>8127.45</v>
      </c>
      <c r="E980" s="1">
        <v>8139.45</v>
      </c>
      <c r="F980" s="1">
        <v>209268331</v>
      </c>
      <c r="G980" s="1">
        <v>9854.07</v>
      </c>
      <c r="H980" s="1" t="str">
        <f>TEXT(NiftyData[[#This Row],[Date]], "yyyy")</f>
        <v>2016</v>
      </c>
      <c r="I980" s="1" t="str">
        <f>TEXT(NiftyData[[#This Row],[Date]], "mmm")</f>
        <v>Dec</v>
      </c>
      <c r="J980" s="1" t="str">
        <f>TEXT(NiftyData[[#This Row],[Date]], "ddd")</f>
        <v>Fri</v>
      </c>
      <c r="K980" s="1" t="str">
        <f>TEXT(NiftyData[[#This Row],[Date]], "mmm-yyyy")</f>
        <v>Dec-2016</v>
      </c>
      <c r="L980" s="1" t="str">
        <f>IF(NiftyData[[#This Row],[Day]]="Thu", "Expiry", "")</f>
        <v/>
      </c>
      <c r="M980" s="1">
        <f>NiftyData[[#This Row],[Close]]-NiftyData[[#This Row],[Open]]</f>
        <v>-38.75</v>
      </c>
      <c r="N980" s="4">
        <f>NiftyData[[#This Row],[Intraday Change]]/NiftyData[[#This Row],[Open]]</f>
        <v>-4.7382064512973519E-3</v>
      </c>
      <c r="O980" s="4">
        <f>_xlfn.CEILING.MATH(ABS(NiftyData[[#This Row],[Intraday Change %]]), 0.01)</f>
        <v>0.01</v>
      </c>
      <c r="P980" s="6">
        <f>NiftyData[[#This Row],[Close]]-E981</f>
        <v>-14.150000000000546</v>
      </c>
      <c r="Q980" s="4">
        <f>NiftyData[[#This Row],[DayChange]]/E981</f>
        <v>-1.7354297488226728E-3</v>
      </c>
      <c r="R980" s="7">
        <f>_xlfn.CEILING.MATH(ABS(NiftyData[[#This Row],[DayChange %]]), 0.01)</f>
        <v>0.01</v>
      </c>
    </row>
    <row r="981" spans="1:18" x14ac:dyDescent="0.2">
      <c r="A981" s="2">
        <v>42719</v>
      </c>
      <c r="B981" s="1">
        <v>8128.4</v>
      </c>
      <c r="C981" s="1">
        <v>8225.9</v>
      </c>
      <c r="D981" s="1">
        <v>8121.95</v>
      </c>
      <c r="E981" s="1">
        <v>8153.6</v>
      </c>
      <c r="F981" s="1">
        <v>187425988</v>
      </c>
      <c r="G981" s="1">
        <v>8579.44</v>
      </c>
      <c r="H981" s="1" t="str">
        <f>TEXT(NiftyData[[#This Row],[Date]], "yyyy")</f>
        <v>2016</v>
      </c>
      <c r="I981" s="1" t="str">
        <f>TEXT(NiftyData[[#This Row],[Date]], "mmm")</f>
        <v>Dec</v>
      </c>
      <c r="J981" s="1" t="str">
        <f>TEXT(NiftyData[[#This Row],[Date]], "ddd")</f>
        <v>Thu</v>
      </c>
      <c r="K981" s="1" t="str">
        <f>TEXT(NiftyData[[#This Row],[Date]], "mmm-yyyy")</f>
        <v>Dec-2016</v>
      </c>
      <c r="L981" s="1" t="str">
        <f>IF(NiftyData[[#This Row],[Day]]="Thu", "Expiry", "")</f>
        <v>Expiry</v>
      </c>
      <c r="M981" s="1">
        <f>NiftyData[[#This Row],[Close]]-NiftyData[[#This Row],[Open]]</f>
        <v>25.200000000000728</v>
      </c>
      <c r="N981" s="4">
        <f>NiftyData[[#This Row],[Intraday Change]]/NiftyData[[#This Row],[Open]]</f>
        <v>3.1002411298657459E-3</v>
      </c>
      <c r="O981" s="4">
        <f>_xlfn.CEILING.MATH(ABS(NiftyData[[#This Row],[Intraday Change %]]), 0.01)</f>
        <v>0.01</v>
      </c>
      <c r="P981" s="6">
        <f>NiftyData[[#This Row],[Close]]-E982</f>
        <v>-28.849999999999454</v>
      </c>
      <c r="Q981" s="4">
        <f>NiftyData[[#This Row],[DayChange]]/E982</f>
        <v>-3.5258388380007767E-3</v>
      </c>
      <c r="R981" s="7">
        <f>_xlfn.CEILING.MATH(ABS(NiftyData[[#This Row],[DayChange %]]), 0.01)</f>
        <v>0.01</v>
      </c>
    </row>
    <row r="982" spans="1:18" x14ac:dyDescent="0.2">
      <c r="A982" s="2">
        <v>42718</v>
      </c>
      <c r="B982" s="1">
        <v>8229.35</v>
      </c>
      <c r="C982" s="1">
        <v>8229.4</v>
      </c>
      <c r="D982" s="1">
        <v>8165.1</v>
      </c>
      <c r="E982" s="1">
        <v>8182.45</v>
      </c>
      <c r="F982" s="1">
        <v>149132520</v>
      </c>
      <c r="G982" s="1">
        <v>6763.63</v>
      </c>
      <c r="H982" s="1" t="str">
        <f>TEXT(NiftyData[[#This Row],[Date]], "yyyy")</f>
        <v>2016</v>
      </c>
      <c r="I982" s="1" t="str">
        <f>TEXT(NiftyData[[#This Row],[Date]], "mmm")</f>
        <v>Dec</v>
      </c>
      <c r="J982" s="1" t="str">
        <f>TEXT(NiftyData[[#This Row],[Date]], "ddd")</f>
        <v>Wed</v>
      </c>
      <c r="K982" s="1" t="str">
        <f>TEXT(NiftyData[[#This Row],[Date]], "mmm-yyyy")</f>
        <v>Dec-2016</v>
      </c>
      <c r="L982" s="1" t="str">
        <f>IF(NiftyData[[#This Row],[Day]]="Thu", "Expiry", "")</f>
        <v/>
      </c>
      <c r="M982" s="1">
        <f>NiftyData[[#This Row],[Close]]-NiftyData[[#This Row],[Open]]</f>
        <v>-46.900000000000546</v>
      </c>
      <c r="N982" s="4">
        <f>NiftyData[[#This Row],[Intraday Change]]/NiftyData[[#This Row],[Open]]</f>
        <v>-5.6991135387364179E-3</v>
      </c>
      <c r="O982" s="4">
        <f>_xlfn.CEILING.MATH(ABS(NiftyData[[#This Row],[Intraday Change %]]), 0.01)</f>
        <v>0.01</v>
      </c>
      <c r="P982" s="6">
        <f>NiftyData[[#This Row],[Close]]-E983</f>
        <v>-39.349999999999454</v>
      </c>
      <c r="Q982" s="4">
        <f>NiftyData[[#This Row],[DayChange]]/E983</f>
        <v>-4.7860565812838382E-3</v>
      </c>
      <c r="R982" s="7">
        <f>_xlfn.CEILING.MATH(ABS(NiftyData[[#This Row],[DayChange %]]), 0.01)</f>
        <v>0.01</v>
      </c>
    </row>
    <row r="983" spans="1:18" x14ac:dyDescent="0.2">
      <c r="A983" s="2">
        <v>42717</v>
      </c>
      <c r="B983" s="1">
        <v>8196.15</v>
      </c>
      <c r="C983" s="1">
        <v>8228.85</v>
      </c>
      <c r="D983" s="1">
        <v>8155.8</v>
      </c>
      <c r="E983" s="1">
        <v>8221.7999999999993</v>
      </c>
      <c r="F983" s="1">
        <v>189739559</v>
      </c>
      <c r="G983" s="1">
        <v>8976.5400000000009</v>
      </c>
      <c r="H983" s="1" t="str">
        <f>TEXT(NiftyData[[#This Row],[Date]], "yyyy")</f>
        <v>2016</v>
      </c>
      <c r="I983" s="1" t="str">
        <f>TEXT(NiftyData[[#This Row],[Date]], "mmm")</f>
        <v>Dec</v>
      </c>
      <c r="J983" s="1" t="str">
        <f>TEXT(NiftyData[[#This Row],[Date]], "ddd")</f>
        <v>Tue</v>
      </c>
      <c r="K983" s="1" t="str">
        <f>TEXT(NiftyData[[#This Row],[Date]], "mmm-yyyy")</f>
        <v>Dec-2016</v>
      </c>
      <c r="L983" s="1" t="str">
        <f>IF(NiftyData[[#This Row],[Day]]="Thu", "Expiry", "")</f>
        <v/>
      </c>
      <c r="M983" s="1">
        <f>NiftyData[[#This Row],[Close]]-NiftyData[[#This Row],[Open]]</f>
        <v>25.649999999999636</v>
      </c>
      <c r="N983" s="4">
        <f>NiftyData[[#This Row],[Intraday Change]]/NiftyData[[#This Row],[Open]]</f>
        <v>3.1295181274134365E-3</v>
      </c>
      <c r="O983" s="4">
        <f>_xlfn.CEILING.MATH(ABS(NiftyData[[#This Row],[Intraday Change %]]), 0.01)</f>
        <v>0.01</v>
      </c>
      <c r="P983" s="6">
        <f>NiftyData[[#This Row],[Close]]-E984</f>
        <v>50.999999999999091</v>
      </c>
      <c r="Q983" s="4">
        <f>NiftyData[[#This Row],[DayChange]]/E984</f>
        <v>6.2417388750182464E-3</v>
      </c>
      <c r="R983" s="7">
        <f>_xlfn.CEILING.MATH(ABS(NiftyData[[#This Row],[DayChange %]]), 0.01)</f>
        <v>0.01</v>
      </c>
    </row>
    <row r="984" spans="1:18" x14ac:dyDescent="0.2">
      <c r="A984" s="2">
        <v>42716</v>
      </c>
      <c r="B984" s="1">
        <v>8230.65</v>
      </c>
      <c r="C984" s="1">
        <v>8230.65</v>
      </c>
      <c r="D984" s="1">
        <v>8154.45</v>
      </c>
      <c r="E984" s="1">
        <v>8170.8</v>
      </c>
      <c r="F984" s="1">
        <v>111432551</v>
      </c>
      <c r="G984" s="1">
        <v>5026.0200000000004</v>
      </c>
      <c r="H984" s="1" t="str">
        <f>TEXT(NiftyData[[#This Row],[Date]], "yyyy")</f>
        <v>2016</v>
      </c>
      <c r="I984" s="1" t="str">
        <f>TEXT(NiftyData[[#This Row],[Date]], "mmm")</f>
        <v>Dec</v>
      </c>
      <c r="J984" s="1" t="str">
        <f>TEXT(NiftyData[[#This Row],[Date]], "ddd")</f>
        <v>Mon</v>
      </c>
      <c r="K984" s="1" t="str">
        <f>TEXT(NiftyData[[#This Row],[Date]], "mmm-yyyy")</f>
        <v>Dec-2016</v>
      </c>
      <c r="L984" s="1" t="str">
        <f>IF(NiftyData[[#This Row],[Day]]="Thu", "Expiry", "")</f>
        <v/>
      </c>
      <c r="M984" s="1">
        <f>NiftyData[[#This Row],[Close]]-NiftyData[[#This Row],[Open]]</f>
        <v>-59.849999999999454</v>
      </c>
      <c r="N984" s="4">
        <f>NiftyData[[#This Row],[Intraday Change]]/NiftyData[[#This Row],[Open]]</f>
        <v>-7.2716006633740298E-3</v>
      </c>
      <c r="O984" s="4">
        <f>_xlfn.CEILING.MATH(ABS(NiftyData[[#This Row],[Intraday Change %]]), 0.01)</f>
        <v>0.01</v>
      </c>
      <c r="P984" s="6">
        <f>NiftyData[[#This Row],[Close]]-E985</f>
        <v>-90.949999999999818</v>
      </c>
      <c r="Q984" s="4">
        <f>NiftyData[[#This Row],[DayChange]]/E985</f>
        <v>-1.1008563560988872E-2</v>
      </c>
      <c r="R984" s="7">
        <f>_xlfn.CEILING.MATH(ABS(NiftyData[[#This Row],[DayChange %]]), 0.01)</f>
        <v>0.02</v>
      </c>
    </row>
    <row r="985" spans="1:18" x14ac:dyDescent="0.2">
      <c r="A985" s="2">
        <v>42713</v>
      </c>
      <c r="B985" s="1">
        <v>8271.7000000000007</v>
      </c>
      <c r="C985" s="1">
        <v>8274.9500000000007</v>
      </c>
      <c r="D985" s="1">
        <v>8241.9500000000007</v>
      </c>
      <c r="E985" s="1">
        <v>8261.75</v>
      </c>
      <c r="F985" s="1">
        <v>154344775</v>
      </c>
      <c r="G985" s="1">
        <v>6866.81</v>
      </c>
      <c r="H985" s="1" t="str">
        <f>TEXT(NiftyData[[#This Row],[Date]], "yyyy")</f>
        <v>2016</v>
      </c>
      <c r="I985" s="1" t="str">
        <f>TEXT(NiftyData[[#This Row],[Date]], "mmm")</f>
        <v>Dec</v>
      </c>
      <c r="J985" s="1" t="str">
        <f>TEXT(NiftyData[[#This Row],[Date]], "ddd")</f>
        <v>Fri</v>
      </c>
      <c r="K985" s="1" t="str">
        <f>TEXT(NiftyData[[#This Row],[Date]], "mmm-yyyy")</f>
        <v>Dec-2016</v>
      </c>
      <c r="L985" s="1" t="str">
        <f>IF(NiftyData[[#This Row],[Day]]="Thu", "Expiry", "")</f>
        <v/>
      </c>
      <c r="M985" s="1">
        <f>NiftyData[[#This Row],[Close]]-NiftyData[[#This Row],[Open]]</f>
        <v>-9.9500000000007276</v>
      </c>
      <c r="N985" s="4">
        <f>NiftyData[[#This Row],[Intraday Change]]/NiftyData[[#This Row],[Open]]</f>
        <v>-1.202896623426953E-3</v>
      </c>
      <c r="O985" s="4">
        <f>_xlfn.CEILING.MATH(ABS(NiftyData[[#This Row],[Intraday Change %]]), 0.01)</f>
        <v>0.01</v>
      </c>
      <c r="P985" s="6">
        <f>NiftyData[[#This Row],[Close]]-E986</f>
        <v>14.899999999999636</v>
      </c>
      <c r="Q985" s="4">
        <f>NiftyData[[#This Row],[DayChange]]/E986</f>
        <v>1.8067504562347607E-3</v>
      </c>
      <c r="R985" s="7">
        <f>_xlfn.CEILING.MATH(ABS(NiftyData[[#This Row],[DayChange %]]), 0.01)</f>
        <v>0.01</v>
      </c>
    </row>
    <row r="986" spans="1:18" x14ac:dyDescent="0.2">
      <c r="A986" s="2">
        <v>42712</v>
      </c>
      <c r="B986" s="1">
        <v>8152.1</v>
      </c>
      <c r="C986" s="1">
        <v>8256.25</v>
      </c>
      <c r="D986" s="1">
        <v>8151.75</v>
      </c>
      <c r="E986" s="1">
        <v>8246.85</v>
      </c>
      <c r="F986" s="1">
        <v>146857616</v>
      </c>
      <c r="G986" s="1">
        <v>7275.01</v>
      </c>
      <c r="H986" s="1" t="str">
        <f>TEXT(NiftyData[[#This Row],[Date]], "yyyy")</f>
        <v>2016</v>
      </c>
      <c r="I986" s="1" t="str">
        <f>TEXT(NiftyData[[#This Row],[Date]], "mmm")</f>
        <v>Dec</v>
      </c>
      <c r="J986" s="1" t="str">
        <f>TEXT(NiftyData[[#This Row],[Date]], "ddd")</f>
        <v>Thu</v>
      </c>
      <c r="K986" s="1" t="str">
        <f>TEXT(NiftyData[[#This Row],[Date]], "mmm-yyyy")</f>
        <v>Dec-2016</v>
      </c>
      <c r="L986" s="1" t="str">
        <f>IF(NiftyData[[#This Row],[Day]]="Thu", "Expiry", "")</f>
        <v>Expiry</v>
      </c>
      <c r="M986" s="1">
        <f>NiftyData[[#This Row],[Close]]-NiftyData[[#This Row],[Open]]</f>
        <v>94.75</v>
      </c>
      <c r="N986" s="4">
        <f>NiftyData[[#This Row],[Intraday Change]]/NiftyData[[#This Row],[Open]]</f>
        <v>1.1622772046466555E-2</v>
      </c>
      <c r="O986" s="4">
        <f>_xlfn.CEILING.MATH(ABS(NiftyData[[#This Row],[Intraday Change %]]), 0.01)</f>
        <v>0.02</v>
      </c>
      <c r="P986" s="6">
        <f>NiftyData[[#This Row],[Close]]-E987</f>
        <v>144.80000000000018</v>
      </c>
      <c r="Q986" s="4">
        <f>NiftyData[[#This Row],[DayChange]]/E987</f>
        <v>1.7872020044309794E-2</v>
      </c>
      <c r="R986" s="7">
        <f>_xlfn.CEILING.MATH(ABS(NiftyData[[#This Row],[DayChange %]]), 0.01)</f>
        <v>0.02</v>
      </c>
    </row>
    <row r="987" spans="1:18" x14ac:dyDescent="0.2">
      <c r="A987" s="2">
        <v>42711</v>
      </c>
      <c r="B987" s="1">
        <v>8168.4</v>
      </c>
      <c r="C987" s="1">
        <v>8190.45</v>
      </c>
      <c r="D987" s="1">
        <v>8077.5</v>
      </c>
      <c r="E987" s="1">
        <v>8102.05</v>
      </c>
      <c r="F987" s="1">
        <v>175024334</v>
      </c>
      <c r="G987" s="1">
        <v>7900.03</v>
      </c>
      <c r="H987" s="1" t="str">
        <f>TEXT(NiftyData[[#This Row],[Date]], "yyyy")</f>
        <v>2016</v>
      </c>
      <c r="I987" s="1" t="str">
        <f>TEXT(NiftyData[[#This Row],[Date]], "mmm")</f>
        <v>Dec</v>
      </c>
      <c r="J987" s="1" t="str">
        <f>TEXT(NiftyData[[#This Row],[Date]], "ddd")</f>
        <v>Wed</v>
      </c>
      <c r="K987" s="1" t="str">
        <f>TEXT(NiftyData[[#This Row],[Date]], "mmm-yyyy")</f>
        <v>Dec-2016</v>
      </c>
      <c r="L987" s="1" t="str">
        <f>IF(NiftyData[[#This Row],[Day]]="Thu", "Expiry", "")</f>
        <v/>
      </c>
      <c r="M987" s="1">
        <f>NiftyData[[#This Row],[Close]]-NiftyData[[#This Row],[Open]]</f>
        <v>-66.349999999999454</v>
      </c>
      <c r="N987" s="4">
        <f>NiftyData[[#This Row],[Intraday Change]]/NiftyData[[#This Row],[Open]]</f>
        <v>-8.1227657803241097E-3</v>
      </c>
      <c r="O987" s="4">
        <f>_xlfn.CEILING.MATH(ABS(NiftyData[[#This Row],[Intraday Change %]]), 0.01)</f>
        <v>0.01</v>
      </c>
      <c r="P987" s="6">
        <f>NiftyData[[#This Row],[Close]]-E988</f>
        <v>-41.099999999999454</v>
      </c>
      <c r="Q987" s="4">
        <f>NiftyData[[#This Row],[DayChange]]/E988</f>
        <v>-5.0471868994184628E-3</v>
      </c>
      <c r="R987" s="7">
        <f>_xlfn.CEILING.MATH(ABS(NiftyData[[#This Row],[DayChange %]]), 0.01)</f>
        <v>0.01</v>
      </c>
    </row>
    <row r="988" spans="1:18" x14ac:dyDescent="0.2">
      <c r="A988" s="2">
        <v>42710</v>
      </c>
      <c r="B988" s="1">
        <v>8153.15</v>
      </c>
      <c r="C988" s="1">
        <v>8178.7</v>
      </c>
      <c r="D988" s="1">
        <v>8130.85</v>
      </c>
      <c r="E988" s="1">
        <v>8143.15</v>
      </c>
      <c r="F988" s="1">
        <v>118854323</v>
      </c>
      <c r="G988" s="1">
        <v>5417.56</v>
      </c>
      <c r="H988" s="1" t="str">
        <f>TEXT(NiftyData[[#This Row],[Date]], "yyyy")</f>
        <v>2016</v>
      </c>
      <c r="I988" s="1" t="str">
        <f>TEXT(NiftyData[[#This Row],[Date]], "mmm")</f>
        <v>Dec</v>
      </c>
      <c r="J988" s="1" t="str">
        <f>TEXT(NiftyData[[#This Row],[Date]], "ddd")</f>
        <v>Tue</v>
      </c>
      <c r="K988" s="1" t="str">
        <f>TEXT(NiftyData[[#This Row],[Date]], "mmm-yyyy")</f>
        <v>Dec-2016</v>
      </c>
      <c r="L988" s="1" t="str">
        <f>IF(NiftyData[[#This Row],[Day]]="Thu", "Expiry", "")</f>
        <v/>
      </c>
      <c r="M988" s="1">
        <f>NiftyData[[#This Row],[Close]]-NiftyData[[#This Row],[Open]]</f>
        <v>-10</v>
      </c>
      <c r="N988" s="4">
        <f>NiftyData[[#This Row],[Intraday Change]]/NiftyData[[#This Row],[Open]]</f>
        <v>-1.2265198113612531E-3</v>
      </c>
      <c r="O988" s="4">
        <f>_xlfn.CEILING.MATH(ABS(NiftyData[[#This Row],[Intraday Change %]]), 0.01)</f>
        <v>0.01</v>
      </c>
      <c r="P988" s="6">
        <f>NiftyData[[#This Row],[Close]]-E989</f>
        <v>14.399999999999636</v>
      </c>
      <c r="Q988" s="4">
        <f>NiftyData[[#This Row],[DayChange]]/E989</f>
        <v>1.771490081500801E-3</v>
      </c>
      <c r="R988" s="7">
        <f>_xlfn.CEILING.MATH(ABS(NiftyData[[#This Row],[DayChange %]]), 0.01)</f>
        <v>0.01</v>
      </c>
    </row>
    <row r="989" spans="1:18" x14ac:dyDescent="0.2">
      <c r="A989" s="2">
        <v>42709</v>
      </c>
      <c r="B989" s="1">
        <v>8088.75</v>
      </c>
      <c r="C989" s="1">
        <v>8141.9</v>
      </c>
      <c r="D989" s="1">
        <v>8056.85</v>
      </c>
      <c r="E989" s="1">
        <v>8128.75</v>
      </c>
      <c r="F989" s="1">
        <v>130435865</v>
      </c>
      <c r="G989" s="1">
        <v>6432.02</v>
      </c>
      <c r="H989" s="1" t="str">
        <f>TEXT(NiftyData[[#This Row],[Date]], "yyyy")</f>
        <v>2016</v>
      </c>
      <c r="I989" s="1" t="str">
        <f>TEXT(NiftyData[[#This Row],[Date]], "mmm")</f>
        <v>Dec</v>
      </c>
      <c r="J989" s="1" t="str">
        <f>TEXT(NiftyData[[#This Row],[Date]], "ddd")</f>
        <v>Mon</v>
      </c>
      <c r="K989" s="1" t="str">
        <f>TEXT(NiftyData[[#This Row],[Date]], "mmm-yyyy")</f>
        <v>Dec-2016</v>
      </c>
      <c r="L989" s="1" t="str">
        <f>IF(NiftyData[[#This Row],[Day]]="Thu", "Expiry", "")</f>
        <v/>
      </c>
      <c r="M989" s="1">
        <f>NiftyData[[#This Row],[Close]]-NiftyData[[#This Row],[Open]]</f>
        <v>40</v>
      </c>
      <c r="N989" s="4">
        <f>NiftyData[[#This Row],[Intraday Change]]/NiftyData[[#This Row],[Open]]</f>
        <v>4.9451398547365171E-3</v>
      </c>
      <c r="O989" s="4">
        <f>_xlfn.CEILING.MATH(ABS(NiftyData[[#This Row],[Intraday Change %]]), 0.01)</f>
        <v>0.01</v>
      </c>
      <c r="P989" s="6">
        <f>NiftyData[[#This Row],[Close]]-E990</f>
        <v>41.949999999999818</v>
      </c>
      <c r="Q989" s="4">
        <f>NiftyData[[#This Row],[DayChange]]/E990</f>
        <v>5.1874659939654521E-3</v>
      </c>
      <c r="R989" s="7">
        <f>_xlfn.CEILING.MATH(ABS(NiftyData[[#This Row],[DayChange %]]), 0.01)</f>
        <v>0.01</v>
      </c>
    </row>
    <row r="990" spans="1:18" x14ac:dyDescent="0.2">
      <c r="A990" s="2">
        <v>42706</v>
      </c>
      <c r="B990" s="1">
        <v>8153.55</v>
      </c>
      <c r="C990" s="1">
        <v>8159.3</v>
      </c>
      <c r="D990" s="1">
        <v>8070.05</v>
      </c>
      <c r="E990" s="1">
        <v>8086.8</v>
      </c>
      <c r="F990" s="1">
        <v>176767415</v>
      </c>
      <c r="G990" s="1">
        <v>8050.5</v>
      </c>
      <c r="H990" s="1" t="str">
        <f>TEXT(NiftyData[[#This Row],[Date]], "yyyy")</f>
        <v>2016</v>
      </c>
      <c r="I990" s="1" t="str">
        <f>TEXT(NiftyData[[#This Row],[Date]], "mmm")</f>
        <v>Dec</v>
      </c>
      <c r="J990" s="1" t="str">
        <f>TEXT(NiftyData[[#This Row],[Date]], "ddd")</f>
        <v>Fri</v>
      </c>
      <c r="K990" s="1" t="str">
        <f>TEXT(NiftyData[[#This Row],[Date]], "mmm-yyyy")</f>
        <v>Dec-2016</v>
      </c>
      <c r="L990" s="1" t="str">
        <f>IF(NiftyData[[#This Row],[Day]]="Thu", "Expiry", "")</f>
        <v/>
      </c>
      <c r="M990" s="1">
        <f>NiftyData[[#This Row],[Close]]-NiftyData[[#This Row],[Open]]</f>
        <v>-66.75</v>
      </c>
      <c r="N990" s="4">
        <f>NiftyData[[#This Row],[Intraday Change]]/NiftyData[[#This Row],[Open]]</f>
        <v>-8.1866180988649107E-3</v>
      </c>
      <c r="O990" s="4">
        <f>_xlfn.CEILING.MATH(ABS(NiftyData[[#This Row],[Intraday Change %]]), 0.01)</f>
        <v>0.01</v>
      </c>
      <c r="P990" s="6">
        <f>NiftyData[[#This Row],[Close]]-E991</f>
        <v>-106.09999999999945</v>
      </c>
      <c r="Q990" s="4">
        <f>NiftyData[[#This Row],[DayChange]]/E991</f>
        <v>-1.2950237400676129E-2</v>
      </c>
      <c r="R990" s="7">
        <f>_xlfn.CEILING.MATH(ABS(NiftyData[[#This Row],[DayChange %]]), 0.01)</f>
        <v>0.02</v>
      </c>
    </row>
    <row r="991" spans="1:18" x14ac:dyDescent="0.2">
      <c r="A991" s="2">
        <v>42705</v>
      </c>
      <c r="B991" s="1">
        <v>8244</v>
      </c>
      <c r="C991" s="1">
        <v>8250.7999999999993</v>
      </c>
      <c r="D991" s="1">
        <v>8185.05</v>
      </c>
      <c r="E991" s="1">
        <v>8192.9</v>
      </c>
      <c r="F991" s="1">
        <v>162597213</v>
      </c>
      <c r="G991" s="1">
        <v>7720.96</v>
      </c>
      <c r="H991" s="1" t="str">
        <f>TEXT(NiftyData[[#This Row],[Date]], "yyyy")</f>
        <v>2016</v>
      </c>
      <c r="I991" s="1" t="str">
        <f>TEXT(NiftyData[[#This Row],[Date]], "mmm")</f>
        <v>Dec</v>
      </c>
      <c r="J991" s="1" t="str">
        <f>TEXT(NiftyData[[#This Row],[Date]], "ddd")</f>
        <v>Thu</v>
      </c>
      <c r="K991" s="1" t="str">
        <f>TEXT(NiftyData[[#This Row],[Date]], "mmm-yyyy")</f>
        <v>Dec-2016</v>
      </c>
      <c r="L991" s="1" t="str">
        <f>IF(NiftyData[[#This Row],[Day]]="Thu", "Expiry", "")</f>
        <v>Expiry</v>
      </c>
      <c r="M991" s="1">
        <f>NiftyData[[#This Row],[Close]]-NiftyData[[#This Row],[Open]]</f>
        <v>-51.100000000000364</v>
      </c>
      <c r="N991" s="4">
        <f>NiftyData[[#This Row],[Intraday Change]]/NiftyData[[#This Row],[Open]]</f>
        <v>-6.1984473556526403E-3</v>
      </c>
      <c r="O991" s="4">
        <f>_xlfn.CEILING.MATH(ABS(NiftyData[[#This Row],[Intraday Change %]]), 0.01)</f>
        <v>0.01</v>
      </c>
      <c r="P991" s="6">
        <f>NiftyData[[#This Row],[Close]]-E992</f>
        <v>-31.600000000000364</v>
      </c>
      <c r="Q991" s="4">
        <f>NiftyData[[#This Row],[DayChange]]/E992</f>
        <v>-3.8421788558575432E-3</v>
      </c>
      <c r="R991" s="7">
        <f>_xlfn.CEILING.MATH(ABS(NiftyData[[#This Row],[DayChange %]]), 0.01)</f>
        <v>0.01</v>
      </c>
    </row>
    <row r="992" spans="1:18" x14ac:dyDescent="0.2">
      <c r="A992" s="2">
        <v>42704</v>
      </c>
      <c r="B992" s="1">
        <v>8172.15</v>
      </c>
      <c r="C992" s="1">
        <v>8234.25</v>
      </c>
      <c r="D992" s="1">
        <v>8139.25</v>
      </c>
      <c r="E992" s="1">
        <v>8224.5</v>
      </c>
      <c r="F992" s="1">
        <v>255725357</v>
      </c>
      <c r="G992" s="1">
        <v>14473.78</v>
      </c>
      <c r="H992" s="1" t="str">
        <f>TEXT(NiftyData[[#This Row],[Date]], "yyyy")</f>
        <v>2016</v>
      </c>
      <c r="I992" s="1" t="str">
        <f>TEXT(NiftyData[[#This Row],[Date]], "mmm")</f>
        <v>Nov</v>
      </c>
      <c r="J992" s="1" t="str">
        <f>TEXT(NiftyData[[#This Row],[Date]], "ddd")</f>
        <v>Wed</v>
      </c>
      <c r="K992" s="1" t="str">
        <f>TEXT(NiftyData[[#This Row],[Date]], "mmm-yyyy")</f>
        <v>Nov-2016</v>
      </c>
      <c r="L992" s="1" t="str">
        <f>IF(NiftyData[[#This Row],[Day]]="Thu", "Expiry", "")</f>
        <v/>
      </c>
      <c r="M992" s="1">
        <f>NiftyData[[#This Row],[Close]]-NiftyData[[#This Row],[Open]]</f>
        <v>52.350000000000364</v>
      </c>
      <c r="N992" s="4">
        <f>NiftyData[[#This Row],[Intraday Change]]/NiftyData[[#This Row],[Open]]</f>
        <v>6.4059029753492491E-3</v>
      </c>
      <c r="O992" s="4">
        <f>_xlfn.CEILING.MATH(ABS(NiftyData[[#This Row],[Intraday Change %]]), 0.01)</f>
        <v>0.01</v>
      </c>
      <c r="P992" s="6">
        <f>NiftyData[[#This Row],[Close]]-E993</f>
        <v>82.350000000000364</v>
      </c>
      <c r="Q992" s="4">
        <f>NiftyData[[#This Row],[DayChange]]/E993</f>
        <v>1.0114036218934848E-2</v>
      </c>
      <c r="R992" s="7">
        <f>_xlfn.CEILING.MATH(ABS(NiftyData[[#This Row],[DayChange %]]), 0.01)</f>
        <v>0.02</v>
      </c>
    </row>
    <row r="993" spans="1:18" x14ac:dyDescent="0.2">
      <c r="A993" s="2">
        <v>42703</v>
      </c>
      <c r="B993" s="1">
        <v>8131.55</v>
      </c>
      <c r="C993" s="1">
        <v>8197.35</v>
      </c>
      <c r="D993" s="1">
        <v>8128.7</v>
      </c>
      <c r="E993" s="1">
        <v>8142.15</v>
      </c>
      <c r="F993" s="1">
        <v>195618384</v>
      </c>
      <c r="G993" s="1">
        <v>8486.32</v>
      </c>
      <c r="H993" s="1" t="str">
        <f>TEXT(NiftyData[[#This Row],[Date]], "yyyy")</f>
        <v>2016</v>
      </c>
      <c r="I993" s="1" t="str">
        <f>TEXT(NiftyData[[#This Row],[Date]], "mmm")</f>
        <v>Nov</v>
      </c>
      <c r="J993" s="1" t="str">
        <f>TEXT(NiftyData[[#This Row],[Date]], "ddd")</f>
        <v>Tue</v>
      </c>
      <c r="K993" s="1" t="str">
        <f>TEXT(NiftyData[[#This Row],[Date]], "mmm-yyyy")</f>
        <v>Nov-2016</v>
      </c>
      <c r="L993" s="1" t="str">
        <f>IF(NiftyData[[#This Row],[Day]]="Thu", "Expiry", "")</f>
        <v/>
      </c>
      <c r="M993" s="1">
        <f>NiftyData[[#This Row],[Close]]-NiftyData[[#This Row],[Open]]</f>
        <v>10.599999999999454</v>
      </c>
      <c r="N993" s="4">
        <f>NiftyData[[#This Row],[Intraday Change]]/NiftyData[[#This Row],[Open]]</f>
        <v>1.3035645110710079E-3</v>
      </c>
      <c r="O993" s="4">
        <f>_xlfn.CEILING.MATH(ABS(NiftyData[[#This Row],[Intraday Change %]]), 0.01)</f>
        <v>0.01</v>
      </c>
      <c r="P993" s="6">
        <f>NiftyData[[#This Row],[Close]]-E994</f>
        <v>15.25</v>
      </c>
      <c r="Q993" s="4">
        <f>NiftyData[[#This Row],[DayChange]]/E994</f>
        <v>1.8764842682941836E-3</v>
      </c>
      <c r="R993" s="7">
        <f>_xlfn.CEILING.MATH(ABS(NiftyData[[#This Row],[DayChange %]]), 0.01)</f>
        <v>0.01</v>
      </c>
    </row>
    <row r="994" spans="1:18" x14ac:dyDescent="0.2">
      <c r="A994" s="2">
        <v>42702</v>
      </c>
      <c r="B994" s="1">
        <v>8080.65</v>
      </c>
      <c r="C994" s="1">
        <v>8146.5</v>
      </c>
      <c r="D994" s="1">
        <v>8066.5</v>
      </c>
      <c r="E994" s="1">
        <v>8126.9</v>
      </c>
      <c r="F994" s="1">
        <v>195595287</v>
      </c>
      <c r="G994" s="1">
        <v>8666.8700000000008</v>
      </c>
      <c r="H994" s="1" t="str">
        <f>TEXT(NiftyData[[#This Row],[Date]], "yyyy")</f>
        <v>2016</v>
      </c>
      <c r="I994" s="1" t="str">
        <f>TEXT(NiftyData[[#This Row],[Date]], "mmm")</f>
        <v>Nov</v>
      </c>
      <c r="J994" s="1" t="str">
        <f>TEXT(NiftyData[[#This Row],[Date]], "ddd")</f>
        <v>Mon</v>
      </c>
      <c r="K994" s="1" t="str">
        <f>TEXT(NiftyData[[#This Row],[Date]], "mmm-yyyy")</f>
        <v>Nov-2016</v>
      </c>
      <c r="L994" s="1" t="str">
        <f>IF(NiftyData[[#This Row],[Day]]="Thu", "Expiry", "")</f>
        <v/>
      </c>
      <c r="M994" s="1">
        <f>NiftyData[[#This Row],[Close]]-NiftyData[[#This Row],[Open]]</f>
        <v>46.25</v>
      </c>
      <c r="N994" s="4">
        <f>NiftyData[[#This Row],[Intraday Change]]/NiftyData[[#This Row],[Open]]</f>
        <v>5.7235494669364475E-3</v>
      </c>
      <c r="O994" s="4">
        <f>_xlfn.CEILING.MATH(ABS(NiftyData[[#This Row],[Intraday Change %]]), 0.01)</f>
        <v>0.01</v>
      </c>
      <c r="P994" s="6">
        <f>NiftyData[[#This Row],[Close]]-E995</f>
        <v>12.599999999999454</v>
      </c>
      <c r="Q994" s="4">
        <f>NiftyData[[#This Row],[DayChange]]/E995</f>
        <v>1.5528141675806237E-3</v>
      </c>
      <c r="R994" s="7">
        <f>_xlfn.CEILING.MATH(ABS(NiftyData[[#This Row],[DayChange %]]), 0.01)</f>
        <v>0.01</v>
      </c>
    </row>
    <row r="995" spans="1:18" x14ac:dyDescent="0.2">
      <c r="A995" s="2">
        <v>42699</v>
      </c>
      <c r="B995" s="1">
        <v>8007.95</v>
      </c>
      <c r="C995" s="1">
        <v>8122.25</v>
      </c>
      <c r="D995" s="1">
        <v>7976.75</v>
      </c>
      <c r="E995" s="1">
        <v>8114.3</v>
      </c>
      <c r="F995" s="1">
        <v>183355873</v>
      </c>
      <c r="G995" s="1">
        <v>8920.7900000000009</v>
      </c>
      <c r="H995" s="1" t="str">
        <f>TEXT(NiftyData[[#This Row],[Date]], "yyyy")</f>
        <v>2016</v>
      </c>
      <c r="I995" s="1" t="str">
        <f>TEXT(NiftyData[[#This Row],[Date]], "mmm")</f>
        <v>Nov</v>
      </c>
      <c r="J995" s="1" t="str">
        <f>TEXT(NiftyData[[#This Row],[Date]], "ddd")</f>
        <v>Fri</v>
      </c>
      <c r="K995" s="1" t="str">
        <f>TEXT(NiftyData[[#This Row],[Date]], "mmm-yyyy")</f>
        <v>Nov-2016</v>
      </c>
      <c r="L995" s="1" t="str">
        <f>IF(NiftyData[[#This Row],[Day]]="Thu", "Expiry", "")</f>
        <v/>
      </c>
      <c r="M995" s="1">
        <f>NiftyData[[#This Row],[Close]]-NiftyData[[#This Row],[Open]]</f>
        <v>106.35000000000036</v>
      </c>
      <c r="N995" s="4">
        <f>NiftyData[[#This Row],[Intraday Change]]/NiftyData[[#This Row],[Open]]</f>
        <v>1.3280552451001862E-2</v>
      </c>
      <c r="O995" s="4">
        <f>_xlfn.CEILING.MATH(ABS(NiftyData[[#This Row],[Intraday Change %]]), 0.01)</f>
        <v>0.02</v>
      </c>
      <c r="P995" s="6">
        <f>NiftyData[[#This Row],[Close]]-E996</f>
        <v>148.80000000000018</v>
      </c>
      <c r="Q995" s="4">
        <f>NiftyData[[#This Row],[DayChange]]/E996</f>
        <v>1.8680559914631873E-2</v>
      </c>
      <c r="R995" s="7">
        <f>_xlfn.CEILING.MATH(ABS(NiftyData[[#This Row],[DayChange %]]), 0.01)</f>
        <v>0.02</v>
      </c>
    </row>
    <row r="996" spans="1:18" x14ac:dyDescent="0.2">
      <c r="A996" s="2">
        <v>42698</v>
      </c>
      <c r="B996" s="1">
        <v>8011.8</v>
      </c>
      <c r="C996" s="1">
        <v>8024.85</v>
      </c>
      <c r="D996" s="1">
        <v>7952.55</v>
      </c>
      <c r="E996" s="1">
        <v>7965.5</v>
      </c>
      <c r="F996" s="1">
        <v>268619026</v>
      </c>
      <c r="G996" s="1">
        <v>11868.11</v>
      </c>
      <c r="H996" s="1" t="str">
        <f>TEXT(NiftyData[[#This Row],[Date]], "yyyy")</f>
        <v>2016</v>
      </c>
      <c r="I996" s="1" t="str">
        <f>TEXT(NiftyData[[#This Row],[Date]], "mmm")</f>
        <v>Nov</v>
      </c>
      <c r="J996" s="1" t="str">
        <f>TEXT(NiftyData[[#This Row],[Date]], "ddd")</f>
        <v>Thu</v>
      </c>
      <c r="K996" s="1" t="str">
        <f>TEXT(NiftyData[[#This Row],[Date]], "mmm-yyyy")</f>
        <v>Nov-2016</v>
      </c>
      <c r="L996" s="1" t="str">
        <f>IF(NiftyData[[#This Row],[Day]]="Thu", "Expiry", "")</f>
        <v>Expiry</v>
      </c>
      <c r="M996" s="1">
        <f>NiftyData[[#This Row],[Close]]-NiftyData[[#This Row],[Open]]</f>
        <v>-46.300000000000182</v>
      </c>
      <c r="N996" s="4">
        <f>NiftyData[[#This Row],[Intraday Change]]/NiftyData[[#This Row],[Open]]</f>
        <v>-5.7789760103847052E-3</v>
      </c>
      <c r="O996" s="4">
        <f>_xlfn.CEILING.MATH(ABS(NiftyData[[#This Row],[Intraday Change %]]), 0.01)</f>
        <v>0.01</v>
      </c>
      <c r="P996" s="6">
        <f>NiftyData[[#This Row],[Close]]-E997</f>
        <v>-67.800000000000182</v>
      </c>
      <c r="Q996" s="4">
        <f>NiftyData[[#This Row],[DayChange]]/E997</f>
        <v>-8.4398690450997946E-3</v>
      </c>
      <c r="R996" s="7">
        <f>_xlfn.CEILING.MATH(ABS(NiftyData[[#This Row],[DayChange %]]), 0.01)</f>
        <v>0.01</v>
      </c>
    </row>
    <row r="997" spans="1:18" x14ac:dyDescent="0.2">
      <c r="A997" s="2">
        <v>42697</v>
      </c>
      <c r="B997" s="1">
        <v>8051.2</v>
      </c>
      <c r="C997" s="1">
        <v>8055.2</v>
      </c>
      <c r="D997" s="1">
        <v>7973.1</v>
      </c>
      <c r="E997" s="1">
        <v>8033.3</v>
      </c>
      <c r="F997" s="1">
        <v>186602328</v>
      </c>
      <c r="G997" s="1">
        <v>8681.67</v>
      </c>
      <c r="H997" s="1" t="str">
        <f>TEXT(NiftyData[[#This Row],[Date]], "yyyy")</f>
        <v>2016</v>
      </c>
      <c r="I997" s="1" t="str">
        <f>TEXT(NiftyData[[#This Row],[Date]], "mmm")</f>
        <v>Nov</v>
      </c>
      <c r="J997" s="1" t="str">
        <f>TEXT(NiftyData[[#This Row],[Date]], "ddd")</f>
        <v>Wed</v>
      </c>
      <c r="K997" s="1" t="str">
        <f>TEXT(NiftyData[[#This Row],[Date]], "mmm-yyyy")</f>
        <v>Nov-2016</v>
      </c>
      <c r="L997" s="1" t="str">
        <f>IF(NiftyData[[#This Row],[Day]]="Thu", "Expiry", "")</f>
        <v/>
      </c>
      <c r="M997" s="1">
        <f>NiftyData[[#This Row],[Close]]-NiftyData[[#This Row],[Open]]</f>
        <v>-17.899999999999636</v>
      </c>
      <c r="N997" s="4">
        <f>NiftyData[[#This Row],[Intraday Change]]/NiftyData[[#This Row],[Open]]</f>
        <v>-2.2232710651827847E-3</v>
      </c>
      <c r="O997" s="4">
        <f>_xlfn.CEILING.MATH(ABS(NiftyData[[#This Row],[Intraday Change %]]), 0.01)</f>
        <v>0.01</v>
      </c>
      <c r="P997" s="6">
        <f>NiftyData[[#This Row],[Close]]-E998</f>
        <v>31</v>
      </c>
      <c r="Q997" s="4">
        <f>NiftyData[[#This Row],[DayChange]]/E998</f>
        <v>3.873886257700911E-3</v>
      </c>
      <c r="R997" s="7">
        <f>_xlfn.CEILING.MATH(ABS(NiftyData[[#This Row],[DayChange %]]), 0.01)</f>
        <v>0.01</v>
      </c>
    </row>
    <row r="998" spans="1:18" x14ac:dyDescent="0.2">
      <c r="A998" s="2">
        <v>42696</v>
      </c>
      <c r="B998" s="1">
        <v>7989.15</v>
      </c>
      <c r="C998" s="1">
        <v>8019.05</v>
      </c>
      <c r="D998" s="1">
        <v>7938.15</v>
      </c>
      <c r="E998" s="1">
        <v>8002.3</v>
      </c>
      <c r="F998" s="1">
        <v>216677654</v>
      </c>
      <c r="G998" s="1">
        <v>9000.44</v>
      </c>
      <c r="H998" s="1" t="str">
        <f>TEXT(NiftyData[[#This Row],[Date]], "yyyy")</f>
        <v>2016</v>
      </c>
      <c r="I998" s="1" t="str">
        <f>TEXT(NiftyData[[#This Row],[Date]], "mmm")</f>
        <v>Nov</v>
      </c>
      <c r="J998" s="1" t="str">
        <f>TEXT(NiftyData[[#This Row],[Date]], "ddd")</f>
        <v>Tue</v>
      </c>
      <c r="K998" s="1" t="str">
        <f>TEXT(NiftyData[[#This Row],[Date]], "mmm-yyyy")</f>
        <v>Nov-2016</v>
      </c>
      <c r="L998" s="1" t="str">
        <f>IF(NiftyData[[#This Row],[Day]]="Thu", "Expiry", "")</f>
        <v/>
      </c>
      <c r="M998" s="1">
        <f>NiftyData[[#This Row],[Close]]-NiftyData[[#This Row],[Open]]</f>
        <v>13.150000000000546</v>
      </c>
      <c r="N998" s="4">
        <f>NiftyData[[#This Row],[Intraday Change]]/NiftyData[[#This Row],[Open]]</f>
        <v>1.6459823635806745E-3</v>
      </c>
      <c r="O998" s="4">
        <f>_xlfn.CEILING.MATH(ABS(NiftyData[[#This Row],[Intraday Change %]]), 0.01)</f>
        <v>0.01</v>
      </c>
      <c r="P998" s="6">
        <f>NiftyData[[#This Row],[Close]]-E999</f>
        <v>73.199999999999818</v>
      </c>
      <c r="Q998" s="4">
        <f>NiftyData[[#This Row],[DayChange]]/E999</f>
        <v>9.231816977967211E-3</v>
      </c>
      <c r="R998" s="7">
        <f>_xlfn.CEILING.MATH(ABS(NiftyData[[#This Row],[DayChange %]]), 0.01)</f>
        <v>0.01</v>
      </c>
    </row>
    <row r="999" spans="1:18" x14ac:dyDescent="0.2">
      <c r="A999" s="2">
        <v>42695</v>
      </c>
      <c r="B999" s="1">
        <v>8102.1</v>
      </c>
      <c r="C999" s="1">
        <v>8102.45</v>
      </c>
      <c r="D999" s="1">
        <v>7916.4</v>
      </c>
      <c r="E999" s="1">
        <v>7929.1</v>
      </c>
      <c r="F999" s="1">
        <v>225608889</v>
      </c>
      <c r="G999" s="1">
        <v>9199.11</v>
      </c>
      <c r="H999" s="1" t="str">
        <f>TEXT(NiftyData[[#This Row],[Date]], "yyyy")</f>
        <v>2016</v>
      </c>
      <c r="I999" s="1" t="str">
        <f>TEXT(NiftyData[[#This Row],[Date]], "mmm")</f>
        <v>Nov</v>
      </c>
      <c r="J999" s="1" t="str">
        <f>TEXT(NiftyData[[#This Row],[Date]], "ddd")</f>
        <v>Mon</v>
      </c>
      <c r="K999" s="1" t="str">
        <f>TEXT(NiftyData[[#This Row],[Date]], "mmm-yyyy")</f>
        <v>Nov-2016</v>
      </c>
      <c r="L999" s="1" t="str">
        <f>IF(NiftyData[[#This Row],[Day]]="Thu", "Expiry", "")</f>
        <v/>
      </c>
      <c r="M999" s="1">
        <f>NiftyData[[#This Row],[Close]]-NiftyData[[#This Row],[Open]]</f>
        <v>-173</v>
      </c>
      <c r="N999" s="4">
        <f>NiftyData[[#This Row],[Intraday Change]]/NiftyData[[#This Row],[Open]]</f>
        <v>-2.1352488860912601E-2</v>
      </c>
      <c r="O999" s="4">
        <f>_xlfn.CEILING.MATH(ABS(NiftyData[[#This Row],[Intraday Change %]]), 0.01)</f>
        <v>0.03</v>
      </c>
      <c r="P999" s="6">
        <f>NiftyData[[#This Row],[Close]]-E1000</f>
        <v>-145</v>
      </c>
      <c r="Q999" s="4">
        <f>NiftyData[[#This Row],[DayChange]]/E1000</f>
        <v>-1.79586579309149E-2</v>
      </c>
      <c r="R999" s="7">
        <f>_xlfn.CEILING.MATH(ABS(NiftyData[[#This Row],[DayChange %]]), 0.01)</f>
        <v>0.02</v>
      </c>
    </row>
    <row r="1000" spans="1:18" x14ac:dyDescent="0.2">
      <c r="A1000" s="2">
        <v>42692</v>
      </c>
      <c r="B1000" s="1">
        <v>8097.55</v>
      </c>
      <c r="C1000" s="1">
        <v>8128.95</v>
      </c>
      <c r="D1000" s="1">
        <v>8048.3</v>
      </c>
      <c r="E1000" s="1">
        <v>8074.1</v>
      </c>
      <c r="F1000" s="1">
        <v>166199545</v>
      </c>
      <c r="G1000" s="1">
        <v>7901.64</v>
      </c>
      <c r="H1000" s="1" t="str">
        <f>TEXT(NiftyData[[#This Row],[Date]], "yyyy")</f>
        <v>2016</v>
      </c>
      <c r="I1000" s="1" t="str">
        <f>TEXT(NiftyData[[#This Row],[Date]], "mmm")</f>
        <v>Nov</v>
      </c>
      <c r="J1000" s="1" t="str">
        <f>TEXT(NiftyData[[#This Row],[Date]], "ddd")</f>
        <v>Fri</v>
      </c>
      <c r="K1000" s="1" t="str">
        <f>TEXT(NiftyData[[#This Row],[Date]], "mmm-yyyy")</f>
        <v>Nov-2016</v>
      </c>
      <c r="L1000" s="1" t="str">
        <f>IF(NiftyData[[#This Row],[Day]]="Thu", "Expiry", "")</f>
        <v/>
      </c>
      <c r="M1000" s="1">
        <f>NiftyData[[#This Row],[Close]]-NiftyData[[#This Row],[Open]]</f>
        <v>-23.449999999999818</v>
      </c>
      <c r="N1000" s="4">
        <f>NiftyData[[#This Row],[Intraday Change]]/NiftyData[[#This Row],[Open]]</f>
        <v>-2.8959376601564446E-3</v>
      </c>
      <c r="O1000" s="4">
        <f>_xlfn.CEILING.MATH(ABS(NiftyData[[#This Row],[Intraday Change %]]), 0.01)</f>
        <v>0.01</v>
      </c>
      <c r="P1000" s="6">
        <f>NiftyData[[#This Row],[Close]]-E1001</f>
        <v>-5.8499999999994543</v>
      </c>
      <c r="Q1000" s="4">
        <f>NiftyData[[#This Row],[DayChange]]/E1001</f>
        <v>-7.2401438127704437E-4</v>
      </c>
      <c r="R1000" s="7">
        <f>_xlfn.CEILING.MATH(ABS(NiftyData[[#This Row],[DayChange %]]), 0.01)</f>
        <v>0.01</v>
      </c>
    </row>
    <row r="1001" spans="1:18" x14ac:dyDescent="0.2">
      <c r="A1001" s="2">
        <v>42691</v>
      </c>
      <c r="B1001" s="1">
        <v>8105.1</v>
      </c>
      <c r="C1001" s="1">
        <v>8151.25</v>
      </c>
      <c r="D1001" s="1">
        <v>8060.3</v>
      </c>
      <c r="E1001" s="1">
        <v>8079.95</v>
      </c>
      <c r="F1001" s="1">
        <v>197183084</v>
      </c>
      <c r="G1001" s="1">
        <v>8713.06</v>
      </c>
      <c r="H1001" s="1" t="str">
        <f>TEXT(NiftyData[[#This Row],[Date]], "yyyy")</f>
        <v>2016</v>
      </c>
      <c r="I1001" s="1" t="str">
        <f>TEXT(NiftyData[[#This Row],[Date]], "mmm")</f>
        <v>Nov</v>
      </c>
      <c r="J1001" s="1" t="str">
        <f>TEXT(NiftyData[[#This Row],[Date]], "ddd")</f>
        <v>Thu</v>
      </c>
      <c r="K1001" s="1" t="str">
        <f>TEXT(NiftyData[[#This Row],[Date]], "mmm-yyyy")</f>
        <v>Nov-2016</v>
      </c>
      <c r="L1001" s="1" t="str">
        <f>IF(NiftyData[[#This Row],[Day]]="Thu", "Expiry", "")</f>
        <v>Expiry</v>
      </c>
      <c r="M1001" s="1">
        <f>NiftyData[[#This Row],[Close]]-NiftyData[[#This Row],[Open]]</f>
        <v>-25.150000000000546</v>
      </c>
      <c r="N1001" s="4">
        <f>NiftyData[[#This Row],[Intraday Change]]/NiftyData[[#This Row],[Open]]</f>
        <v>-3.1029845405979623E-3</v>
      </c>
      <c r="O1001" s="4">
        <f>_xlfn.CEILING.MATH(ABS(NiftyData[[#This Row],[Intraday Change %]]), 0.01)</f>
        <v>0.01</v>
      </c>
      <c r="P1001" s="6">
        <f>NiftyData[[#This Row],[Close]]-E1002</f>
        <v>-31.650000000000546</v>
      </c>
      <c r="Q1001" s="4">
        <f>NiftyData[[#This Row],[DayChange]]/E1002</f>
        <v>-3.9018196163519581E-3</v>
      </c>
      <c r="R1001" s="7">
        <f>_xlfn.CEILING.MATH(ABS(NiftyData[[#This Row],[DayChange %]]), 0.01)</f>
        <v>0.01</v>
      </c>
    </row>
    <row r="1002" spans="1:18" x14ac:dyDescent="0.2">
      <c r="A1002" s="2">
        <v>42690</v>
      </c>
      <c r="B1002" s="1">
        <v>8205.65</v>
      </c>
      <c r="C1002" s="1">
        <v>8210.0499999999993</v>
      </c>
      <c r="D1002" s="1">
        <v>8089.4</v>
      </c>
      <c r="E1002" s="1">
        <v>8111.6</v>
      </c>
      <c r="F1002" s="1">
        <v>277801233</v>
      </c>
      <c r="G1002" s="1">
        <v>13705.03</v>
      </c>
      <c r="H1002" s="1" t="str">
        <f>TEXT(NiftyData[[#This Row],[Date]], "yyyy")</f>
        <v>2016</v>
      </c>
      <c r="I1002" s="1" t="str">
        <f>TEXT(NiftyData[[#This Row],[Date]], "mmm")</f>
        <v>Nov</v>
      </c>
      <c r="J1002" s="1" t="str">
        <f>TEXT(NiftyData[[#This Row],[Date]], "ddd")</f>
        <v>Wed</v>
      </c>
      <c r="K1002" s="1" t="str">
        <f>TEXT(NiftyData[[#This Row],[Date]], "mmm-yyyy")</f>
        <v>Nov-2016</v>
      </c>
      <c r="L1002" s="1" t="str">
        <f>IF(NiftyData[[#This Row],[Day]]="Thu", "Expiry", "")</f>
        <v/>
      </c>
      <c r="M1002" s="1">
        <f>NiftyData[[#This Row],[Close]]-NiftyData[[#This Row],[Open]]</f>
        <v>-94.049999999999272</v>
      </c>
      <c r="N1002" s="4">
        <f>NiftyData[[#This Row],[Intraday Change]]/NiftyData[[#This Row],[Open]]</f>
        <v>-1.1461614862929723E-2</v>
      </c>
      <c r="O1002" s="4">
        <f>_xlfn.CEILING.MATH(ABS(NiftyData[[#This Row],[Intraday Change %]]), 0.01)</f>
        <v>0.02</v>
      </c>
      <c r="P1002" s="6">
        <f>NiftyData[[#This Row],[Close]]-E1003</f>
        <v>3.1500000000005457</v>
      </c>
      <c r="Q1002" s="4">
        <f>NiftyData[[#This Row],[DayChange]]/E1003</f>
        <v>3.88483618940802E-4</v>
      </c>
      <c r="R1002" s="7">
        <f>_xlfn.CEILING.MATH(ABS(NiftyData[[#This Row],[DayChange %]]), 0.01)</f>
        <v>0.01</v>
      </c>
    </row>
    <row r="1003" spans="1:18" x14ac:dyDescent="0.2">
      <c r="A1003" s="2">
        <v>42689</v>
      </c>
      <c r="B1003" s="1">
        <v>8284.85</v>
      </c>
      <c r="C1003" s="1">
        <v>8288.5499999999993</v>
      </c>
      <c r="D1003" s="1">
        <v>8093.2</v>
      </c>
      <c r="E1003" s="1">
        <v>8108.45</v>
      </c>
      <c r="F1003" s="1">
        <v>370298063</v>
      </c>
      <c r="G1003" s="1">
        <v>17387.22</v>
      </c>
      <c r="H1003" s="1" t="str">
        <f>TEXT(NiftyData[[#This Row],[Date]], "yyyy")</f>
        <v>2016</v>
      </c>
      <c r="I1003" s="1" t="str">
        <f>TEXT(NiftyData[[#This Row],[Date]], "mmm")</f>
        <v>Nov</v>
      </c>
      <c r="J1003" s="1" t="str">
        <f>TEXT(NiftyData[[#This Row],[Date]], "ddd")</f>
        <v>Tue</v>
      </c>
      <c r="K1003" s="1" t="str">
        <f>TEXT(NiftyData[[#This Row],[Date]], "mmm-yyyy")</f>
        <v>Nov-2016</v>
      </c>
      <c r="L1003" s="1" t="str">
        <f>IF(NiftyData[[#This Row],[Day]]="Thu", "Expiry", "")</f>
        <v/>
      </c>
      <c r="M1003" s="1">
        <f>NiftyData[[#This Row],[Close]]-NiftyData[[#This Row],[Open]]</f>
        <v>-176.40000000000055</v>
      </c>
      <c r="N1003" s="4">
        <f>NiftyData[[#This Row],[Intraday Change]]/NiftyData[[#This Row],[Open]]</f>
        <v>-2.1291876135355565E-2</v>
      </c>
      <c r="O1003" s="4">
        <f>_xlfn.CEILING.MATH(ABS(NiftyData[[#This Row],[Intraday Change %]]), 0.01)</f>
        <v>0.03</v>
      </c>
      <c r="P1003" s="6">
        <f>NiftyData[[#This Row],[Close]]-E1004</f>
        <v>-187.84999999999945</v>
      </c>
      <c r="Q1003" s="4">
        <f>NiftyData[[#This Row],[DayChange]]/E1004</f>
        <v>-2.2642623820257158E-2</v>
      </c>
      <c r="R1003" s="7">
        <f>_xlfn.CEILING.MATH(ABS(NiftyData[[#This Row],[DayChange %]]), 0.01)</f>
        <v>0.03</v>
      </c>
    </row>
    <row r="1004" spans="1:18" x14ac:dyDescent="0.2">
      <c r="A1004" s="2">
        <v>42685</v>
      </c>
      <c r="B1004" s="1">
        <v>8456.65</v>
      </c>
      <c r="C1004" s="1">
        <v>8460.6</v>
      </c>
      <c r="D1004" s="1">
        <v>8284.9500000000007</v>
      </c>
      <c r="E1004" s="1">
        <v>8296.2999999999993</v>
      </c>
      <c r="F1004" s="1">
        <v>275221694</v>
      </c>
      <c r="G1004" s="1">
        <v>12485.11</v>
      </c>
      <c r="H1004" s="1" t="str">
        <f>TEXT(NiftyData[[#This Row],[Date]], "yyyy")</f>
        <v>2016</v>
      </c>
      <c r="I1004" s="1" t="str">
        <f>TEXT(NiftyData[[#This Row],[Date]], "mmm")</f>
        <v>Nov</v>
      </c>
      <c r="J1004" s="1" t="str">
        <f>TEXT(NiftyData[[#This Row],[Date]], "ddd")</f>
        <v>Fri</v>
      </c>
      <c r="K1004" s="1" t="str">
        <f>TEXT(NiftyData[[#This Row],[Date]], "mmm-yyyy")</f>
        <v>Nov-2016</v>
      </c>
      <c r="L1004" s="1" t="str">
        <f>IF(NiftyData[[#This Row],[Day]]="Thu", "Expiry", "")</f>
        <v/>
      </c>
      <c r="M1004" s="1">
        <f>NiftyData[[#This Row],[Close]]-NiftyData[[#This Row],[Open]]</f>
        <v>-160.35000000000036</v>
      </c>
      <c r="N1004" s="4">
        <f>NiftyData[[#This Row],[Intraday Change]]/NiftyData[[#This Row],[Open]]</f>
        <v>-1.8961409068602858E-2</v>
      </c>
      <c r="O1004" s="4">
        <f>_xlfn.CEILING.MATH(ABS(NiftyData[[#This Row],[Intraday Change %]]), 0.01)</f>
        <v>0.02</v>
      </c>
      <c r="P1004" s="6">
        <f>NiftyData[[#This Row],[Close]]-E1005</f>
        <v>-229.45000000000073</v>
      </c>
      <c r="Q1004" s="4">
        <f>NiftyData[[#This Row],[DayChange]]/E1005</f>
        <v>-2.6912588335337152E-2</v>
      </c>
      <c r="R1004" s="7">
        <f>_xlfn.CEILING.MATH(ABS(NiftyData[[#This Row],[DayChange %]]), 0.01)</f>
        <v>0.03</v>
      </c>
    </row>
    <row r="1005" spans="1:18" x14ac:dyDescent="0.2">
      <c r="A1005" s="2">
        <v>42684</v>
      </c>
      <c r="B1005" s="1">
        <v>8555.6</v>
      </c>
      <c r="C1005" s="1">
        <v>8598.4500000000007</v>
      </c>
      <c r="D1005" s="1">
        <v>8510.7000000000007</v>
      </c>
      <c r="E1005" s="1">
        <v>8525.75</v>
      </c>
      <c r="F1005" s="1">
        <v>271196930</v>
      </c>
      <c r="G1005" s="1">
        <v>12386.39</v>
      </c>
      <c r="H1005" s="1" t="str">
        <f>TEXT(NiftyData[[#This Row],[Date]], "yyyy")</f>
        <v>2016</v>
      </c>
      <c r="I1005" s="1" t="str">
        <f>TEXT(NiftyData[[#This Row],[Date]], "mmm")</f>
        <v>Nov</v>
      </c>
      <c r="J1005" s="1" t="str">
        <f>TEXT(NiftyData[[#This Row],[Date]], "ddd")</f>
        <v>Thu</v>
      </c>
      <c r="K1005" s="1" t="str">
        <f>TEXT(NiftyData[[#This Row],[Date]], "mmm-yyyy")</f>
        <v>Nov-2016</v>
      </c>
      <c r="L1005" s="1" t="str">
        <f>IF(NiftyData[[#This Row],[Day]]="Thu", "Expiry", "")</f>
        <v>Expiry</v>
      </c>
      <c r="M1005" s="1">
        <f>NiftyData[[#This Row],[Close]]-NiftyData[[#This Row],[Open]]</f>
        <v>-29.850000000000364</v>
      </c>
      <c r="N1005" s="4">
        <f>NiftyData[[#This Row],[Intraday Change]]/NiftyData[[#This Row],[Open]]</f>
        <v>-3.4889429145823041E-3</v>
      </c>
      <c r="O1005" s="4">
        <f>_xlfn.CEILING.MATH(ABS(NiftyData[[#This Row],[Intraday Change %]]), 0.01)</f>
        <v>0.01</v>
      </c>
      <c r="P1005" s="6">
        <f>NiftyData[[#This Row],[Close]]-E1006</f>
        <v>93.75</v>
      </c>
      <c r="Q1005" s="4">
        <f>NiftyData[[#This Row],[DayChange]]/E1006</f>
        <v>1.1118358633776091E-2</v>
      </c>
      <c r="R1005" s="7">
        <f>_xlfn.CEILING.MATH(ABS(NiftyData[[#This Row],[DayChange %]]), 0.01)</f>
        <v>0.02</v>
      </c>
    </row>
    <row r="1006" spans="1:18" x14ac:dyDescent="0.2">
      <c r="A1006" s="2">
        <v>42683</v>
      </c>
      <c r="B1006" s="1">
        <v>8067.5</v>
      </c>
      <c r="C1006" s="1">
        <v>8476.2000000000007</v>
      </c>
      <c r="D1006" s="1">
        <v>8002.25</v>
      </c>
      <c r="E1006" s="1">
        <v>8432</v>
      </c>
      <c r="F1006" s="1">
        <v>323968654</v>
      </c>
      <c r="G1006" s="1">
        <v>15536.37</v>
      </c>
      <c r="H1006" s="1" t="str">
        <f>TEXT(NiftyData[[#This Row],[Date]], "yyyy")</f>
        <v>2016</v>
      </c>
      <c r="I1006" s="1" t="str">
        <f>TEXT(NiftyData[[#This Row],[Date]], "mmm")</f>
        <v>Nov</v>
      </c>
      <c r="J1006" s="1" t="str">
        <f>TEXT(NiftyData[[#This Row],[Date]], "ddd")</f>
        <v>Wed</v>
      </c>
      <c r="K1006" s="1" t="str">
        <f>TEXT(NiftyData[[#This Row],[Date]], "mmm-yyyy")</f>
        <v>Nov-2016</v>
      </c>
      <c r="L1006" s="1" t="str">
        <f>IF(NiftyData[[#This Row],[Day]]="Thu", "Expiry", "")</f>
        <v/>
      </c>
      <c r="M1006" s="1">
        <f>NiftyData[[#This Row],[Close]]-NiftyData[[#This Row],[Open]]</f>
        <v>364.5</v>
      </c>
      <c r="N1006" s="4">
        <f>NiftyData[[#This Row],[Intraday Change]]/NiftyData[[#This Row],[Open]]</f>
        <v>4.5181282925317631E-2</v>
      </c>
      <c r="O1006" s="4">
        <f>_xlfn.CEILING.MATH(ABS(NiftyData[[#This Row],[Intraday Change %]]), 0.01)</f>
        <v>0.05</v>
      </c>
      <c r="P1006" s="6">
        <f>NiftyData[[#This Row],[Close]]-E1007</f>
        <v>-111.54999999999927</v>
      </c>
      <c r="Q1006" s="4">
        <f>NiftyData[[#This Row],[DayChange]]/E1007</f>
        <v>-1.3056633366691748E-2</v>
      </c>
      <c r="R1006" s="7">
        <f>_xlfn.CEILING.MATH(ABS(NiftyData[[#This Row],[DayChange %]]), 0.01)</f>
        <v>0.02</v>
      </c>
    </row>
    <row r="1007" spans="1:18" x14ac:dyDescent="0.2">
      <c r="A1007" s="2">
        <v>42682</v>
      </c>
      <c r="B1007" s="1">
        <v>8540</v>
      </c>
      <c r="C1007" s="1">
        <v>8559.4</v>
      </c>
      <c r="D1007" s="1">
        <v>8480.1</v>
      </c>
      <c r="E1007" s="1">
        <v>8543.5499999999993</v>
      </c>
      <c r="F1007" s="1">
        <v>201759648</v>
      </c>
      <c r="G1007" s="1">
        <v>8515.57</v>
      </c>
      <c r="H1007" s="1" t="str">
        <f>TEXT(NiftyData[[#This Row],[Date]], "yyyy")</f>
        <v>2016</v>
      </c>
      <c r="I1007" s="1" t="str">
        <f>TEXT(NiftyData[[#This Row],[Date]], "mmm")</f>
        <v>Nov</v>
      </c>
      <c r="J1007" s="1" t="str">
        <f>TEXT(NiftyData[[#This Row],[Date]], "ddd")</f>
        <v>Tue</v>
      </c>
      <c r="K1007" s="1" t="str">
        <f>TEXT(NiftyData[[#This Row],[Date]], "mmm-yyyy")</f>
        <v>Nov-2016</v>
      </c>
      <c r="L1007" s="1" t="str">
        <f>IF(NiftyData[[#This Row],[Day]]="Thu", "Expiry", "")</f>
        <v/>
      </c>
      <c r="M1007" s="1">
        <f>NiftyData[[#This Row],[Close]]-NiftyData[[#This Row],[Open]]</f>
        <v>3.5499999999992724</v>
      </c>
      <c r="N1007" s="4">
        <f>NiftyData[[#This Row],[Intraday Change]]/NiftyData[[#This Row],[Open]]</f>
        <v>4.1569086651045342E-4</v>
      </c>
      <c r="O1007" s="4">
        <f>_xlfn.CEILING.MATH(ABS(NiftyData[[#This Row],[Intraday Change %]]), 0.01)</f>
        <v>0.01</v>
      </c>
      <c r="P1007" s="6">
        <f>NiftyData[[#This Row],[Close]]-E1008</f>
        <v>46.5</v>
      </c>
      <c r="Q1007" s="4">
        <f>NiftyData[[#This Row],[DayChange]]/E1008</f>
        <v>5.4724875103712468E-3</v>
      </c>
      <c r="R1007" s="7">
        <f>_xlfn.CEILING.MATH(ABS(NiftyData[[#This Row],[DayChange %]]), 0.01)</f>
        <v>0.01</v>
      </c>
    </row>
    <row r="1008" spans="1:18" x14ac:dyDescent="0.2">
      <c r="A1008" s="2">
        <v>42681</v>
      </c>
      <c r="B1008" s="1">
        <v>8535.75</v>
      </c>
      <c r="C1008" s="1">
        <v>8535.85</v>
      </c>
      <c r="D1008" s="1">
        <v>8481.4500000000007</v>
      </c>
      <c r="E1008" s="1">
        <v>8497.0499999999993</v>
      </c>
      <c r="F1008" s="1">
        <v>178070534</v>
      </c>
      <c r="G1008" s="1">
        <v>8436.7000000000007</v>
      </c>
      <c r="H1008" s="1" t="str">
        <f>TEXT(NiftyData[[#This Row],[Date]], "yyyy")</f>
        <v>2016</v>
      </c>
      <c r="I1008" s="1" t="str">
        <f>TEXT(NiftyData[[#This Row],[Date]], "mmm")</f>
        <v>Nov</v>
      </c>
      <c r="J1008" s="1" t="str">
        <f>TEXT(NiftyData[[#This Row],[Date]], "ddd")</f>
        <v>Mon</v>
      </c>
      <c r="K1008" s="1" t="str">
        <f>TEXT(NiftyData[[#This Row],[Date]], "mmm-yyyy")</f>
        <v>Nov-2016</v>
      </c>
      <c r="L1008" s="1" t="str">
        <f>IF(NiftyData[[#This Row],[Day]]="Thu", "Expiry", "")</f>
        <v/>
      </c>
      <c r="M1008" s="1">
        <f>NiftyData[[#This Row],[Close]]-NiftyData[[#This Row],[Open]]</f>
        <v>-38.700000000000728</v>
      </c>
      <c r="N1008" s="4">
        <f>NiftyData[[#This Row],[Intraday Change]]/NiftyData[[#This Row],[Open]]</f>
        <v>-4.5338722432124567E-3</v>
      </c>
      <c r="O1008" s="4">
        <f>_xlfn.CEILING.MATH(ABS(NiftyData[[#This Row],[Intraday Change %]]), 0.01)</f>
        <v>0.01</v>
      </c>
      <c r="P1008" s="6">
        <f>NiftyData[[#This Row],[Close]]-E1009</f>
        <v>63.299999999999272</v>
      </c>
      <c r="Q1008" s="4">
        <f>NiftyData[[#This Row],[DayChange]]/E1009</f>
        <v>7.5055580257891536E-3</v>
      </c>
      <c r="R1008" s="7">
        <f>_xlfn.CEILING.MATH(ABS(NiftyData[[#This Row],[DayChange %]]), 0.01)</f>
        <v>0.01</v>
      </c>
    </row>
    <row r="1009" spans="1:18" x14ac:dyDescent="0.2">
      <c r="A1009" s="2">
        <v>42678</v>
      </c>
      <c r="B1009" s="1">
        <v>8503.6</v>
      </c>
      <c r="C1009" s="1">
        <v>8504</v>
      </c>
      <c r="D1009" s="1">
        <v>8400.25</v>
      </c>
      <c r="E1009" s="1">
        <v>8433.75</v>
      </c>
      <c r="F1009" s="1">
        <v>231783152</v>
      </c>
      <c r="G1009" s="1">
        <v>11798.48</v>
      </c>
      <c r="H1009" s="1" t="str">
        <f>TEXT(NiftyData[[#This Row],[Date]], "yyyy")</f>
        <v>2016</v>
      </c>
      <c r="I1009" s="1" t="str">
        <f>TEXT(NiftyData[[#This Row],[Date]], "mmm")</f>
        <v>Nov</v>
      </c>
      <c r="J1009" s="1" t="str">
        <f>TEXT(NiftyData[[#This Row],[Date]], "ddd")</f>
        <v>Fri</v>
      </c>
      <c r="K1009" s="1" t="str">
        <f>TEXT(NiftyData[[#This Row],[Date]], "mmm-yyyy")</f>
        <v>Nov-2016</v>
      </c>
      <c r="L1009" s="1" t="str">
        <f>IF(NiftyData[[#This Row],[Day]]="Thu", "Expiry", "")</f>
        <v/>
      </c>
      <c r="M1009" s="1">
        <f>NiftyData[[#This Row],[Close]]-NiftyData[[#This Row],[Open]]</f>
        <v>-69.850000000000364</v>
      </c>
      <c r="N1009" s="4">
        <f>NiftyData[[#This Row],[Intraday Change]]/NiftyData[[#This Row],[Open]]</f>
        <v>-8.2141681170328287E-3</v>
      </c>
      <c r="O1009" s="4">
        <f>_xlfn.CEILING.MATH(ABS(NiftyData[[#This Row],[Intraday Change %]]), 0.01)</f>
        <v>0.01</v>
      </c>
      <c r="P1009" s="6">
        <f>NiftyData[[#This Row],[Close]]-E1010</f>
        <v>-51.200000000000728</v>
      </c>
      <c r="Q1009" s="4">
        <f>NiftyData[[#This Row],[DayChange]]/E1010</f>
        <v>-6.0342135192311946E-3</v>
      </c>
      <c r="R1009" s="7">
        <f>_xlfn.CEILING.MATH(ABS(NiftyData[[#This Row],[DayChange %]]), 0.01)</f>
        <v>0.01</v>
      </c>
    </row>
    <row r="1010" spans="1:18" x14ac:dyDescent="0.2">
      <c r="A1010" s="2">
        <v>42677</v>
      </c>
      <c r="B1010" s="1">
        <v>8499.85</v>
      </c>
      <c r="C1010" s="1">
        <v>8537.65</v>
      </c>
      <c r="D1010" s="1">
        <v>8476.15</v>
      </c>
      <c r="E1010" s="1">
        <v>8484.9500000000007</v>
      </c>
      <c r="F1010" s="1">
        <v>175773254</v>
      </c>
      <c r="G1010" s="1">
        <v>7558.06</v>
      </c>
      <c r="H1010" s="1" t="str">
        <f>TEXT(NiftyData[[#This Row],[Date]], "yyyy")</f>
        <v>2016</v>
      </c>
      <c r="I1010" s="1" t="str">
        <f>TEXT(NiftyData[[#This Row],[Date]], "mmm")</f>
        <v>Nov</v>
      </c>
      <c r="J1010" s="1" t="str">
        <f>TEXT(NiftyData[[#This Row],[Date]], "ddd")</f>
        <v>Thu</v>
      </c>
      <c r="K1010" s="1" t="str">
        <f>TEXT(NiftyData[[#This Row],[Date]], "mmm-yyyy")</f>
        <v>Nov-2016</v>
      </c>
      <c r="L1010" s="1" t="str">
        <f>IF(NiftyData[[#This Row],[Day]]="Thu", "Expiry", "")</f>
        <v>Expiry</v>
      </c>
      <c r="M1010" s="1">
        <f>NiftyData[[#This Row],[Close]]-NiftyData[[#This Row],[Open]]</f>
        <v>-14.899999999999636</v>
      </c>
      <c r="N1010" s="4">
        <f>NiftyData[[#This Row],[Intraday Change]]/NiftyData[[#This Row],[Open]]</f>
        <v>-1.752972111272509E-3</v>
      </c>
      <c r="O1010" s="4">
        <f>_xlfn.CEILING.MATH(ABS(NiftyData[[#This Row],[Intraday Change %]]), 0.01)</f>
        <v>0.01</v>
      </c>
      <c r="P1010" s="6">
        <f>NiftyData[[#This Row],[Close]]-E1011</f>
        <v>-29.049999999999272</v>
      </c>
      <c r="Q1010" s="4">
        <f>NiftyData[[#This Row],[DayChange]]/E1011</f>
        <v>-3.4120272492364663E-3</v>
      </c>
      <c r="R1010" s="7">
        <f>_xlfn.CEILING.MATH(ABS(NiftyData[[#This Row],[DayChange %]]), 0.01)</f>
        <v>0.01</v>
      </c>
    </row>
    <row r="1011" spans="1:18" x14ac:dyDescent="0.2">
      <c r="A1011" s="2">
        <v>42676</v>
      </c>
      <c r="B1011" s="1">
        <v>8542.7999999999993</v>
      </c>
      <c r="C1011" s="1">
        <v>8549.5</v>
      </c>
      <c r="D1011" s="1">
        <v>8504.85</v>
      </c>
      <c r="E1011" s="1">
        <v>8514</v>
      </c>
      <c r="F1011" s="1">
        <v>160130480</v>
      </c>
      <c r="G1011" s="1">
        <v>7683.07</v>
      </c>
      <c r="H1011" s="1" t="str">
        <f>TEXT(NiftyData[[#This Row],[Date]], "yyyy")</f>
        <v>2016</v>
      </c>
      <c r="I1011" s="1" t="str">
        <f>TEXT(NiftyData[[#This Row],[Date]], "mmm")</f>
        <v>Nov</v>
      </c>
      <c r="J1011" s="1" t="str">
        <f>TEXT(NiftyData[[#This Row],[Date]], "ddd")</f>
        <v>Wed</v>
      </c>
      <c r="K1011" s="1" t="str">
        <f>TEXT(NiftyData[[#This Row],[Date]], "mmm-yyyy")</f>
        <v>Nov-2016</v>
      </c>
      <c r="L1011" s="1" t="str">
        <f>IF(NiftyData[[#This Row],[Day]]="Thu", "Expiry", "")</f>
        <v/>
      </c>
      <c r="M1011" s="1">
        <f>NiftyData[[#This Row],[Close]]-NiftyData[[#This Row],[Open]]</f>
        <v>-28.799999999999272</v>
      </c>
      <c r="N1011" s="4">
        <f>NiftyData[[#This Row],[Intraday Change]]/NiftyData[[#This Row],[Open]]</f>
        <v>-3.3712600084280652E-3</v>
      </c>
      <c r="O1011" s="4">
        <f>_xlfn.CEILING.MATH(ABS(NiftyData[[#This Row],[Intraday Change %]]), 0.01)</f>
        <v>0.01</v>
      </c>
      <c r="P1011" s="6">
        <f>NiftyData[[#This Row],[Close]]-E1012</f>
        <v>-112.25</v>
      </c>
      <c r="Q1011" s="4">
        <f>NiftyData[[#This Row],[DayChange]]/E1012</f>
        <v>-1.3012606868569773E-2</v>
      </c>
      <c r="R1011" s="7">
        <f>_xlfn.CEILING.MATH(ABS(NiftyData[[#This Row],[DayChange %]]), 0.01)</f>
        <v>0.02</v>
      </c>
    </row>
    <row r="1012" spans="1:18" x14ac:dyDescent="0.2">
      <c r="A1012" s="2">
        <v>42675</v>
      </c>
      <c r="B1012" s="1">
        <v>8653.15</v>
      </c>
      <c r="C1012" s="1">
        <v>8669.6</v>
      </c>
      <c r="D1012" s="1">
        <v>8614.5</v>
      </c>
      <c r="E1012" s="1">
        <v>8626.25</v>
      </c>
      <c r="F1012" s="1">
        <v>170068995</v>
      </c>
      <c r="G1012" s="1">
        <v>8441.2999999999993</v>
      </c>
      <c r="H1012" s="1" t="str">
        <f>TEXT(NiftyData[[#This Row],[Date]], "yyyy")</f>
        <v>2016</v>
      </c>
      <c r="I1012" s="1" t="str">
        <f>TEXT(NiftyData[[#This Row],[Date]], "mmm")</f>
        <v>Nov</v>
      </c>
      <c r="J1012" s="1" t="str">
        <f>TEXT(NiftyData[[#This Row],[Date]], "ddd")</f>
        <v>Tue</v>
      </c>
      <c r="K1012" s="1" t="str">
        <f>TEXT(NiftyData[[#This Row],[Date]], "mmm-yyyy")</f>
        <v>Nov-2016</v>
      </c>
      <c r="L1012" s="1" t="str">
        <f>IF(NiftyData[[#This Row],[Day]]="Thu", "Expiry", "")</f>
        <v/>
      </c>
      <c r="M1012" s="1">
        <f>NiftyData[[#This Row],[Close]]-NiftyData[[#This Row],[Open]]</f>
        <v>-26.899999999999636</v>
      </c>
      <c r="N1012" s="4">
        <f>NiftyData[[#This Row],[Intraday Change]]/NiftyData[[#This Row],[Open]]</f>
        <v>-3.1086945216481439E-3</v>
      </c>
      <c r="O1012" s="4">
        <f>_xlfn.CEILING.MATH(ABS(NiftyData[[#This Row],[Intraday Change %]]), 0.01)</f>
        <v>0.01</v>
      </c>
      <c r="P1012" s="6">
        <f>NiftyData[[#This Row],[Close]]-E1013</f>
        <v>0.5499999999992724</v>
      </c>
      <c r="Q1012" s="4">
        <f>NiftyData[[#This Row],[DayChange]]/E1013</f>
        <v>6.3762940978618826E-5</v>
      </c>
      <c r="R1012" s="7">
        <f>_xlfn.CEILING.MATH(ABS(NiftyData[[#This Row],[DayChange %]]), 0.01)</f>
        <v>0.01</v>
      </c>
    </row>
    <row r="1013" spans="1:18" x14ac:dyDescent="0.2">
      <c r="A1013" s="2">
        <v>42673</v>
      </c>
      <c r="B1013" s="1">
        <v>8672.35</v>
      </c>
      <c r="C1013" s="1">
        <v>8678.25</v>
      </c>
      <c r="D1013" s="1">
        <v>8616.25</v>
      </c>
      <c r="E1013" s="1">
        <v>8625.7000000000007</v>
      </c>
      <c r="F1013" s="1">
        <v>16610872</v>
      </c>
      <c r="G1013" s="1">
        <v>805.89</v>
      </c>
      <c r="H1013" s="1" t="str">
        <f>TEXT(NiftyData[[#This Row],[Date]], "yyyy")</f>
        <v>2016</v>
      </c>
      <c r="I1013" s="1" t="str">
        <f>TEXT(NiftyData[[#This Row],[Date]], "mmm")</f>
        <v>Oct</v>
      </c>
      <c r="J1013" s="1" t="str">
        <f>TEXT(NiftyData[[#This Row],[Date]], "ddd")</f>
        <v>Sun</v>
      </c>
      <c r="K1013" s="1" t="str">
        <f>TEXT(NiftyData[[#This Row],[Date]], "mmm-yyyy")</f>
        <v>Oct-2016</v>
      </c>
      <c r="L1013" s="1" t="str">
        <f>IF(NiftyData[[#This Row],[Day]]="Thu", "Expiry", "")</f>
        <v/>
      </c>
      <c r="M1013" s="1">
        <f>NiftyData[[#This Row],[Close]]-NiftyData[[#This Row],[Open]]</f>
        <v>-46.649999999999636</v>
      </c>
      <c r="N1013" s="4">
        <f>NiftyData[[#This Row],[Intraday Change]]/NiftyData[[#This Row],[Open]]</f>
        <v>-5.3791648169180944E-3</v>
      </c>
      <c r="O1013" s="4">
        <f>_xlfn.CEILING.MATH(ABS(NiftyData[[#This Row],[Intraday Change %]]), 0.01)</f>
        <v>0.01</v>
      </c>
      <c r="P1013" s="6">
        <f>NiftyData[[#This Row],[Close]]-E1014</f>
        <v>-12.299999999999272</v>
      </c>
      <c r="Q1013" s="4">
        <f>NiftyData[[#This Row],[DayChange]]/E1014</f>
        <v>-1.4239407270200592E-3</v>
      </c>
      <c r="R1013" s="7">
        <f>_xlfn.CEILING.MATH(ABS(NiftyData[[#This Row],[DayChange %]]), 0.01)</f>
        <v>0.01</v>
      </c>
    </row>
    <row r="1014" spans="1:18" x14ac:dyDescent="0.2">
      <c r="A1014" s="2">
        <v>42671</v>
      </c>
      <c r="B1014" s="1">
        <v>8625</v>
      </c>
      <c r="C1014" s="1">
        <v>8653.75</v>
      </c>
      <c r="D1014" s="1">
        <v>8581.75</v>
      </c>
      <c r="E1014" s="1">
        <v>8638</v>
      </c>
      <c r="F1014" s="1">
        <v>180906084</v>
      </c>
      <c r="G1014" s="1">
        <v>8953.7199999999993</v>
      </c>
      <c r="H1014" s="1" t="str">
        <f>TEXT(NiftyData[[#This Row],[Date]], "yyyy")</f>
        <v>2016</v>
      </c>
      <c r="I1014" s="1" t="str">
        <f>TEXT(NiftyData[[#This Row],[Date]], "mmm")</f>
        <v>Oct</v>
      </c>
      <c r="J1014" s="1" t="str">
        <f>TEXT(NiftyData[[#This Row],[Date]], "ddd")</f>
        <v>Fri</v>
      </c>
      <c r="K1014" s="1" t="str">
        <f>TEXT(NiftyData[[#This Row],[Date]], "mmm-yyyy")</f>
        <v>Oct-2016</v>
      </c>
      <c r="L1014" s="1" t="str">
        <f>IF(NiftyData[[#This Row],[Day]]="Thu", "Expiry", "")</f>
        <v/>
      </c>
      <c r="M1014" s="1">
        <f>NiftyData[[#This Row],[Close]]-NiftyData[[#This Row],[Open]]</f>
        <v>13</v>
      </c>
      <c r="N1014" s="4">
        <f>NiftyData[[#This Row],[Intraday Change]]/NiftyData[[#This Row],[Open]]</f>
        <v>1.5072463768115941E-3</v>
      </c>
      <c r="O1014" s="4">
        <f>_xlfn.CEILING.MATH(ABS(NiftyData[[#This Row],[Intraday Change %]]), 0.01)</f>
        <v>0.01</v>
      </c>
      <c r="P1014" s="6">
        <f>NiftyData[[#This Row],[Close]]-E1015</f>
        <v>22.75</v>
      </c>
      <c r="Q1014" s="4">
        <f>NiftyData[[#This Row],[DayChange]]/E1015</f>
        <v>2.640666260410319E-3</v>
      </c>
      <c r="R1014" s="7">
        <f>_xlfn.CEILING.MATH(ABS(NiftyData[[#This Row],[DayChange %]]), 0.01)</f>
        <v>0.01</v>
      </c>
    </row>
    <row r="1015" spans="1:18" x14ac:dyDescent="0.2">
      <c r="A1015" s="2">
        <v>42670</v>
      </c>
      <c r="B1015" s="1">
        <v>8607.1</v>
      </c>
      <c r="C1015" s="1">
        <v>8624.85</v>
      </c>
      <c r="D1015" s="1">
        <v>8550.25</v>
      </c>
      <c r="E1015" s="1">
        <v>8615.25</v>
      </c>
      <c r="F1015" s="1">
        <v>250336333</v>
      </c>
      <c r="G1015" s="1">
        <v>12300.53</v>
      </c>
      <c r="H1015" s="1" t="str">
        <f>TEXT(NiftyData[[#This Row],[Date]], "yyyy")</f>
        <v>2016</v>
      </c>
      <c r="I1015" s="1" t="str">
        <f>TEXT(NiftyData[[#This Row],[Date]], "mmm")</f>
        <v>Oct</v>
      </c>
      <c r="J1015" s="1" t="str">
        <f>TEXT(NiftyData[[#This Row],[Date]], "ddd")</f>
        <v>Thu</v>
      </c>
      <c r="K1015" s="1" t="str">
        <f>TEXT(NiftyData[[#This Row],[Date]], "mmm-yyyy")</f>
        <v>Oct-2016</v>
      </c>
      <c r="L1015" s="1" t="str">
        <f>IF(NiftyData[[#This Row],[Day]]="Thu", "Expiry", "")</f>
        <v>Expiry</v>
      </c>
      <c r="M1015" s="1">
        <f>NiftyData[[#This Row],[Close]]-NiftyData[[#This Row],[Open]]</f>
        <v>8.1499999999996362</v>
      </c>
      <c r="N1015" s="4">
        <f>NiftyData[[#This Row],[Intraday Change]]/NiftyData[[#This Row],[Open]]</f>
        <v>9.4689268162326864E-4</v>
      </c>
      <c r="O1015" s="4">
        <f>_xlfn.CEILING.MATH(ABS(NiftyData[[#This Row],[Intraday Change %]]), 0.01)</f>
        <v>0.01</v>
      </c>
      <c r="P1015" s="6">
        <f>NiftyData[[#This Row],[Close]]-E1016</f>
        <v>0</v>
      </c>
      <c r="Q1015" s="4">
        <f>NiftyData[[#This Row],[DayChange]]/E1016</f>
        <v>0</v>
      </c>
      <c r="R1015" s="7">
        <f>_xlfn.CEILING.MATH(ABS(NiftyData[[#This Row],[DayChange %]]), 0.01)</f>
        <v>0</v>
      </c>
    </row>
    <row r="1016" spans="1:18" x14ac:dyDescent="0.2">
      <c r="A1016" s="2">
        <v>42669</v>
      </c>
      <c r="B1016" s="1">
        <v>8657.2999999999993</v>
      </c>
      <c r="C1016" s="1">
        <v>8657.2999999999993</v>
      </c>
      <c r="D1016" s="1">
        <v>8596.6</v>
      </c>
      <c r="E1016" s="1">
        <v>8615.25</v>
      </c>
      <c r="F1016" s="1">
        <v>226133074</v>
      </c>
      <c r="G1016" s="1">
        <v>9696.9</v>
      </c>
      <c r="H1016" s="1" t="str">
        <f>TEXT(NiftyData[[#This Row],[Date]], "yyyy")</f>
        <v>2016</v>
      </c>
      <c r="I1016" s="1" t="str">
        <f>TEXT(NiftyData[[#This Row],[Date]], "mmm")</f>
        <v>Oct</v>
      </c>
      <c r="J1016" s="1" t="str">
        <f>TEXT(NiftyData[[#This Row],[Date]], "ddd")</f>
        <v>Wed</v>
      </c>
      <c r="K1016" s="1" t="str">
        <f>TEXT(NiftyData[[#This Row],[Date]], "mmm-yyyy")</f>
        <v>Oct-2016</v>
      </c>
      <c r="L1016" s="1" t="str">
        <f>IF(NiftyData[[#This Row],[Day]]="Thu", "Expiry", "")</f>
        <v/>
      </c>
      <c r="M1016" s="1">
        <f>NiftyData[[#This Row],[Close]]-NiftyData[[#This Row],[Open]]</f>
        <v>-42.049999999999272</v>
      </c>
      <c r="N1016" s="4">
        <f>NiftyData[[#This Row],[Intraday Change]]/NiftyData[[#This Row],[Open]]</f>
        <v>-4.8571725595739175E-3</v>
      </c>
      <c r="O1016" s="4">
        <f>_xlfn.CEILING.MATH(ABS(NiftyData[[#This Row],[Intraday Change %]]), 0.01)</f>
        <v>0.01</v>
      </c>
      <c r="P1016" s="6">
        <f>NiftyData[[#This Row],[Close]]-E1017</f>
        <v>-76.049999999999272</v>
      </c>
      <c r="Q1016" s="4">
        <f>NiftyData[[#This Row],[DayChange]]/E1017</f>
        <v>-8.7501294397845288E-3</v>
      </c>
      <c r="R1016" s="7">
        <f>_xlfn.CEILING.MATH(ABS(NiftyData[[#This Row],[DayChange %]]), 0.01)</f>
        <v>0.01</v>
      </c>
    </row>
    <row r="1017" spans="1:18" x14ac:dyDescent="0.2">
      <c r="A1017" s="2">
        <v>42668</v>
      </c>
      <c r="B1017" s="1">
        <v>8721.7000000000007</v>
      </c>
      <c r="C1017" s="1">
        <v>8722.65</v>
      </c>
      <c r="D1017" s="1">
        <v>8663.4500000000007</v>
      </c>
      <c r="E1017" s="1">
        <v>8691.2999999999993</v>
      </c>
      <c r="F1017" s="1">
        <v>195696479</v>
      </c>
      <c r="G1017" s="1">
        <v>8718.02</v>
      </c>
      <c r="H1017" s="1" t="str">
        <f>TEXT(NiftyData[[#This Row],[Date]], "yyyy")</f>
        <v>2016</v>
      </c>
      <c r="I1017" s="1" t="str">
        <f>TEXT(NiftyData[[#This Row],[Date]], "mmm")</f>
        <v>Oct</v>
      </c>
      <c r="J1017" s="1" t="str">
        <f>TEXT(NiftyData[[#This Row],[Date]], "ddd")</f>
        <v>Tue</v>
      </c>
      <c r="K1017" s="1" t="str">
        <f>TEXT(NiftyData[[#This Row],[Date]], "mmm-yyyy")</f>
        <v>Oct-2016</v>
      </c>
      <c r="L1017" s="1" t="str">
        <f>IF(NiftyData[[#This Row],[Day]]="Thu", "Expiry", "")</f>
        <v/>
      </c>
      <c r="M1017" s="1">
        <f>NiftyData[[#This Row],[Close]]-NiftyData[[#This Row],[Open]]</f>
        <v>-30.400000000001455</v>
      </c>
      <c r="N1017" s="4">
        <f>NiftyData[[#This Row],[Intraday Change]]/NiftyData[[#This Row],[Open]]</f>
        <v>-3.485559007991728E-3</v>
      </c>
      <c r="O1017" s="4">
        <f>_xlfn.CEILING.MATH(ABS(NiftyData[[#This Row],[Intraday Change %]]), 0.01)</f>
        <v>0.01</v>
      </c>
      <c r="P1017" s="6">
        <f>NiftyData[[#This Row],[Close]]-E1018</f>
        <v>-17.650000000001455</v>
      </c>
      <c r="Q1017" s="4">
        <f>NiftyData[[#This Row],[DayChange]]/E1018</f>
        <v>-2.0266507443493708E-3</v>
      </c>
      <c r="R1017" s="7">
        <f>_xlfn.CEILING.MATH(ABS(NiftyData[[#This Row],[DayChange %]]), 0.01)</f>
        <v>0.01</v>
      </c>
    </row>
    <row r="1018" spans="1:18" x14ac:dyDescent="0.2">
      <c r="A1018" s="2">
        <v>42667</v>
      </c>
      <c r="B1018" s="1">
        <v>8709.85</v>
      </c>
      <c r="C1018" s="1">
        <v>8736.9500000000007</v>
      </c>
      <c r="D1018" s="1">
        <v>8684.15</v>
      </c>
      <c r="E1018" s="1">
        <v>8708.9500000000007</v>
      </c>
      <c r="F1018" s="1">
        <v>161966274</v>
      </c>
      <c r="G1018" s="1">
        <v>6876.28</v>
      </c>
      <c r="H1018" s="1" t="str">
        <f>TEXT(NiftyData[[#This Row],[Date]], "yyyy")</f>
        <v>2016</v>
      </c>
      <c r="I1018" s="1" t="str">
        <f>TEXT(NiftyData[[#This Row],[Date]], "mmm")</f>
        <v>Oct</v>
      </c>
      <c r="J1018" s="1" t="str">
        <f>TEXT(NiftyData[[#This Row],[Date]], "ddd")</f>
        <v>Mon</v>
      </c>
      <c r="K1018" s="1" t="str">
        <f>TEXT(NiftyData[[#This Row],[Date]], "mmm-yyyy")</f>
        <v>Oct-2016</v>
      </c>
      <c r="L1018" s="1" t="str">
        <f>IF(NiftyData[[#This Row],[Day]]="Thu", "Expiry", "")</f>
        <v/>
      </c>
      <c r="M1018" s="1">
        <f>NiftyData[[#This Row],[Close]]-NiftyData[[#This Row],[Open]]</f>
        <v>-0.8999999999996362</v>
      </c>
      <c r="N1018" s="4">
        <f>NiftyData[[#This Row],[Intraday Change]]/NiftyData[[#This Row],[Open]]</f>
        <v>-1.03331285842998E-4</v>
      </c>
      <c r="O1018" s="4">
        <f>_xlfn.CEILING.MATH(ABS(NiftyData[[#This Row],[Intraday Change %]]), 0.01)</f>
        <v>0.01</v>
      </c>
      <c r="P1018" s="6">
        <f>NiftyData[[#This Row],[Close]]-E1019</f>
        <v>15.900000000001455</v>
      </c>
      <c r="Q1018" s="4">
        <f>NiftyData[[#This Row],[DayChange]]/E1019</f>
        <v>1.829047342417386E-3</v>
      </c>
      <c r="R1018" s="7">
        <f>_xlfn.CEILING.MATH(ABS(NiftyData[[#This Row],[DayChange %]]), 0.01)</f>
        <v>0.01</v>
      </c>
    </row>
    <row r="1019" spans="1:18" x14ac:dyDescent="0.2">
      <c r="A1019" s="2">
        <v>42664</v>
      </c>
      <c r="B1019" s="1">
        <v>8708.6</v>
      </c>
      <c r="C1019" s="1">
        <v>8709.1</v>
      </c>
      <c r="D1019" s="1">
        <v>8652.0499999999993</v>
      </c>
      <c r="E1019" s="1">
        <v>8693.0499999999993</v>
      </c>
      <c r="F1019" s="1">
        <v>162162047</v>
      </c>
      <c r="G1019" s="1">
        <v>8022.44</v>
      </c>
      <c r="H1019" s="1" t="str">
        <f>TEXT(NiftyData[[#This Row],[Date]], "yyyy")</f>
        <v>2016</v>
      </c>
      <c r="I1019" s="1" t="str">
        <f>TEXT(NiftyData[[#This Row],[Date]], "mmm")</f>
        <v>Oct</v>
      </c>
      <c r="J1019" s="1" t="str">
        <f>TEXT(NiftyData[[#This Row],[Date]], "ddd")</f>
        <v>Fri</v>
      </c>
      <c r="K1019" s="1" t="str">
        <f>TEXT(NiftyData[[#This Row],[Date]], "mmm-yyyy")</f>
        <v>Oct-2016</v>
      </c>
      <c r="L1019" s="1" t="str">
        <f>IF(NiftyData[[#This Row],[Day]]="Thu", "Expiry", "")</f>
        <v/>
      </c>
      <c r="M1019" s="1">
        <f>NiftyData[[#This Row],[Close]]-NiftyData[[#This Row],[Open]]</f>
        <v>-15.550000000001091</v>
      </c>
      <c r="N1019" s="4">
        <f>NiftyData[[#This Row],[Intraday Change]]/NiftyData[[#This Row],[Open]]</f>
        <v>-1.7855912546219932E-3</v>
      </c>
      <c r="O1019" s="4">
        <f>_xlfn.CEILING.MATH(ABS(NiftyData[[#This Row],[Intraday Change %]]), 0.01)</f>
        <v>0.01</v>
      </c>
      <c r="P1019" s="6">
        <f>NiftyData[[#This Row],[Close]]-E1020</f>
        <v>-6.3500000000003638</v>
      </c>
      <c r="Q1019" s="4">
        <f>NiftyData[[#This Row],[DayChange]]/E1020</f>
        <v>-7.2993539784357126E-4</v>
      </c>
      <c r="R1019" s="7">
        <f>_xlfn.CEILING.MATH(ABS(NiftyData[[#This Row],[DayChange %]]), 0.01)</f>
        <v>0.01</v>
      </c>
    </row>
    <row r="1020" spans="1:18" x14ac:dyDescent="0.2">
      <c r="A1020" s="2">
        <v>42663</v>
      </c>
      <c r="B1020" s="1">
        <v>8693.35</v>
      </c>
      <c r="C1020" s="1">
        <v>8727</v>
      </c>
      <c r="D1020" s="1">
        <v>8678.2999999999993</v>
      </c>
      <c r="E1020" s="1">
        <v>8699.4</v>
      </c>
      <c r="F1020" s="1">
        <v>165952091</v>
      </c>
      <c r="G1020" s="1">
        <v>7120.32</v>
      </c>
      <c r="H1020" s="1" t="str">
        <f>TEXT(NiftyData[[#This Row],[Date]], "yyyy")</f>
        <v>2016</v>
      </c>
      <c r="I1020" s="1" t="str">
        <f>TEXT(NiftyData[[#This Row],[Date]], "mmm")</f>
        <v>Oct</v>
      </c>
      <c r="J1020" s="1" t="str">
        <f>TEXT(NiftyData[[#This Row],[Date]], "ddd")</f>
        <v>Thu</v>
      </c>
      <c r="K1020" s="1" t="str">
        <f>TEXT(NiftyData[[#This Row],[Date]], "mmm-yyyy")</f>
        <v>Oct-2016</v>
      </c>
      <c r="L1020" s="1" t="str">
        <f>IF(NiftyData[[#This Row],[Day]]="Thu", "Expiry", "")</f>
        <v>Expiry</v>
      </c>
      <c r="M1020" s="1">
        <f>NiftyData[[#This Row],[Close]]-NiftyData[[#This Row],[Open]]</f>
        <v>6.0499999999992724</v>
      </c>
      <c r="N1020" s="4">
        <f>NiftyData[[#This Row],[Intraday Change]]/NiftyData[[#This Row],[Open]]</f>
        <v>6.9593424859223105E-4</v>
      </c>
      <c r="O1020" s="4">
        <f>_xlfn.CEILING.MATH(ABS(NiftyData[[#This Row],[Intraday Change %]]), 0.01)</f>
        <v>0.01</v>
      </c>
      <c r="P1020" s="6">
        <f>NiftyData[[#This Row],[Close]]-E1021</f>
        <v>40.299999999999272</v>
      </c>
      <c r="Q1020" s="4">
        <f>NiftyData[[#This Row],[DayChange]]/E1021</f>
        <v>4.6540633553139787E-3</v>
      </c>
      <c r="R1020" s="7">
        <f>_xlfn.CEILING.MATH(ABS(NiftyData[[#This Row],[DayChange %]]), 0.01)</f>
        <v>0.01</v>
      </c>
    </row>
    <row r="1021" spans="1:18" x14ac:dyDescent="0.2">
      <c r="A1021" s="2">
        <v>42662</v>
      </c>
      <c r="B1021" s="1">
        <v>8697.5</v>
      </c>
      <c r="C1021" s="1">
        <v>8698.75</v>
      </c>
      <c r="D1021" s="1">
        <v>8636.7000000000007</v>
      </c>
      <c r="E1021" s="1">
        <v>8659.1</v>
      </c>
      <c r="F1021" s="1">
        <v>177397872</v>
      </c>
      <c r="G1021" s="1">
        <v>7790.01</v>
      </c>
      <c r="H1021" s="1" t="str">
        <f>TEXT(NiftyData[[#This Row],[Date]], "yyyy")</f>
        <v>2016</v>
      </c>
      <c r="I1021" s="1" t="str">
        <f>TEXT(NiftyData[[#This Row],[Date]], "mmm")</f>
        <v>Oct</v>
      </c>
      <c r="J1021" s="1" t="str">
        <f>TEXT(NiftyData[[#This Row],[Date]], "ddd")</f>
        <v>Wed</v>
      </c>
      <c r="K1021" s="1" t="str">
        <f>TEXT(NiftyData[[#This Row],[Date]], "mmm-yyyy")</f>
        <v>Oct-2016</v>
      </c>
      <c r="L1021" s="1" t="str">
        <f>IF(NiftyData[[#This Row],[Day]]="Thu", "Expiry", "")</f>
        <v/>
      </c>
      <c r="M1021" s="1">
        <f>NiftyData[[#This Row],[Close]]-NiftyData[[#This Row],[Open]]</f>
        <v>-38.399999999999636</v>
      </c>
      <c r="N1021" s="4">
        <f>NiftyData[[#This Row],[Intraday Change]]/NiftyData[[#This Row],[Open]]</f>
        <v>-4.4150617993675926E-3</v>
      </c>
      <c r="O1021" s="4">
        <f>_xlfn.CEILING.MATH(ABS(NiftyData[[#This Row],[Intraday Change %]]), 0.01)</f>
        <v>0.01</v>
      </c>
      <c r="P1021" s="6">
        <f>NiftyData[[#This Row],[Close]]-E1022</f>
        <v>-18.799999999999272</v>
      </c>
      <c r="Q1021" s="4">
        <f>NiftyData[[#This Row],[DayChange]]/E1022</f>
        <v>-2.1664227520482231E-3</v>
      </c>
      <c r="R1021" s="7">
        <f>_xlfn.CEILING.MATH(ABS(NiftyData[[#This Row],[DayChange %]]), 0.01)</f>
        <v>0.01</v>
      </c>
    </row>
    <row r="1022" spans="1:18" x14ac:dyDescent="0.2">
      <c r="A1022" s="2">
        <v>42661</v>
      </c>
      <c r="B1022" s="1">
        <v>8556.0499999999993</v>
      </c>
      <c r="C1022" s="1">
        <v>8685.1</v>
      </c>
      <c r="D1022" s="1">
        <v>8555.9</v>
      </c>
      <c r="E1022" s="1">
        <v>8677.9</v>
      </c>
      <c r="F1022" s="1">
        <v>216626083</v>
      </c>
      <c r="G1022" s="1">
        <v>9162.11</v>
      </c>
      <c r="H1022" s="1" t="str">
        <f>TEXT(NiftyData[[#This Row],[Date]], "yyyy")</f>
        <v>2016</v>
      </c>
      <c r="I1022" s="1" t="str">
        <f>TEXT(NiftyData[[#This Row],[Date]], "mmm")</f>
        <v>Oct</v>
      </c>
      <c r="J1022" s="1" t="str">
        <f>TEXT(NiftyData[[#This Row],[Date]], "ddd")</f>
        <v>Tue</v>
      </c>
      <c r="K1022" s="1" t="str">
        <f>TEXT(NiftyData[[#This Row],[Date]], "mmm-yyyy")</f>
        <v>Oct-2016</v>
      </c>
      <c r="L1022" s="1" t="str">
        <f>IF(NiftyData[[#This Row],[Day]]="Thu", "Expiry", "")</f>
        <v/>
      </c>
      <c r="M1022" s="1">
        <f>NiftyData[[#This Row],[Close]]-NiftyData[[#This Row],[Open]]</f>
        <v>121.85000000000036</v>
      </c>
      <c r="N1022" s="4">
        <f>NiftyData[[#This Row],[Intraday Change]]/NiftyData[[#This Row],[Open]]</f>
        <v>1.424138475114105E-2</v>
      </c>
      <c r="O1022" s="4">
        <f>_xlfn.CEILING.MATH(ABS(NiftyData[[#This Row],[Intraday Change %]]), 0.01)</f>
        <v>0.02</v>
      </c>
      <c r="P1022" s="6">
        <f>NiftyData[[#This Row],[Close]]-E1023</f>
        <v>157.5</v>
      </c>
      <c r="Q1022" s="4">
        <f>NiftyData[[#This Row],[DayChange]]/E1023</f>
        <v>1.8485047650345057E-2</v>
      </c>
      <c r="R1022" s="7">
        <f>_xlfn.CEILING.MATH(ABS(NiftyData[[#This Row],[DayChange %]]), 0.01)</f>
        <v>0.02</v>
      </c>
    </row>
    <row r="1023" spans="1:18" x14ac:dyDescent="0.2">
      <c r="A1023" s="2">
        <v>42660</v>
      </c>
      <c r="B1023" s="1">
        <v>8612.9500000000007</v>
      </c>
      <c r="C1023" s="1">
        <v>8615.4</v>
      </c>
      <c r="D1023" s="1">
        <v>8506.15</v>
      </c>
      <c r="E1023" s="1">
        <v>8520.4</v>
      </c>
      <c r="F1023" s="1">
        <v>203516577</v>
      </c>
      <c r="G1023" s="1">
        <v>8590.35</v>
      </c>
      <c r="H1023" s="1" t="str">
        <f>TEXT(NiftyData[[#This Row],[Date]], "yyyy")</f>
        <v>2016</v>
      </c>
      <c r="I1023" s="1" t="str">
        <f>TEXT(NiftyData[[#This Row],[Date]], "mmm")</f>
        <v>Oct</v>
      </c>
      <c r="J1023" s="1" t="str">
        <f>TEXT(NiftyData[[#This Row],[Date]], "ddd")</f>
        <v>Mon</v>
      </c>
      <c r="K1023" s="1" t="str">
        <f>TEXT(NiftyData[[#This Row],[Date]], "mmm-yyyy")</f>
        <v>Oct-2016</v>
      </c>
      <c r="L1023" s="1" t="str">
        <f>IF(NiftyData[[#This Row],[Day]]="Thu", "Expiry", "")</f>
        <v/>
      </c>
      <c r="M1023" s="1">
        <f>NiftyData[[#This Row],[Close]]-NiftyData[[#This Row],[Open]]</f>
        <v>-92.550000000001091</v>
      </c>
      <c r="N1023" s="4">
        <f>NiftyData[[#This Row],[Intraday Change]]/NiftyData[[#This Row],[Open]]</f>
        <v>-1.0745447262552445E-2</v>
      </c>
      <c r="O1023" s="4">
        <f>_xlfn.CEILING.MATH(ABS(NiftyData[[#This Row],[Intraday Change %]]), 0.01)</f>
        <v>0.02</v>
      </c>
      <c r="P1023" s="6">
        <f>NiftyData[[#This Row],[Close]]-E1024</f>
        <v>-63</v>
      </c>
      <c r="Q1023" s="4">
        <f>NiftyData[[#This Row],[DayChange]]/E1024</f>
        <v>-7.3397488174849132E-3</v>
      </c>
      <c r="R1023" s="7">
        <f>_xlfn.CEILING.MATH(ABS(NiftyData[[#This Row],[DayChange %]]), 0.01)</f>
        <v>0.01</v>
      </c>
    </row>
    <row r="1024" spans="1:18" x14ac:dyDescent="0.2">
      <c r="A1024" s="2">
        <v>42657</v>
      </c>
      <c r="B1024" s="1">
        <v>8594</v>
      </c>
      <c r="C1024" s="1">
        <v>8604.4500000000007</v>
      </c>
      <c r="D1024" s="1">
        <v>8549.7999999999993</v>
      </c>
      <c r="E1024" s="1">
        <v>8583.4</v>
      </c>
      <c r="F1024" s="1">
        <v>167848947</v>
      </c>
      <c r="G1024" s="1">
        <v>9613.4699999999993</v>
      </c>
      <c r="H1024" s="1" t="str">
        <f>TEXT(NiftyData[[#This Row],[Date]], "yyyy")</f>
        <v>2016</v>
      </c>
      <c r="I1024" s="1" t="str">
        <f>TEXT(NiftyData[[#This Row],[Date]], "mmm")</f>
        <v>Oct</v>
      </c>
      <c r="J1024" s="1" t="str">
        <f>TEXT(NiftyData[[#This Row],[Date]], "ddd")</f>
        <v>Fri</v>
      </c>
      <c r="K1024" s="1" t="str">
        <f>TEXT(NiftyData[[#This Row],[Date]], "mmm-yyyy")</f>
        <v>Oct-2016</v>
      </c>
      <c r="L1024" s="1" t="str">
        <f>IF(NiftyData[[#This Row],[Day]]="Thu", "Expiry", "")</f>
        <v/>
      </c>
      <c r="M1024" s="1">
        <f>NiftyData[[#This Row],[Close]]-NiftyData[[#This Row],[Open]]</f>
        <v>-10.600000000000364</v>
      </c>
      <c r="N1024" s="4">
        <f>NiftyData[[#This Row],[Intraday Change]]/NiftyData[[#This Row],[Open]]</f>
        <v>-1.2334186641843571E-3</v>
      </c>
      <c r="O1024" s="4">
        <f>_xlfn.CEILING.MATH(ABS(NiftyData[[#This Row],[Intraday Change %]]), 0.01)</f>
        <v>0.01</v>
      </c>
      <c r="P1024" s="6">
        <f>NiftyData[[#This Row],[Close]]-E1025</f>
        <v>10.049999999999272</v>
      </c>
      <c r="Q1024" s="4">
        <f>NiftyData[[#This Row],[DayChange]]/E1025</f>
        <v>1.172237223488983E-3</v>
      </c>
      <c r="R1024" s="7">
        <f>_xlfn.CEILING.MATH(ABS(NiftyData[[#This Row],[DayChange %]]), 0.01)</f>
        <v>0.01</v>
      </c>
    </row>
    <row r="1025" spans="1:18" x14ac:dyDescent="0.2">
      <c r="A1025" s="2">
        <v>42656</v>
      </c>
      <c r="B1025" s="1">
        <v>8671.5</v>
      </c>
      <c r="C1025" s="1">
        <v>8681.5499999999993</v>
      </c>
      <c r="D1025" s="1">
        <v>8541.35</v>
      </c>
      <c r="E1025" s="1">
        <v>8573.35</v>
      </c>
      <c r="F1025" s="1">
        <v>218861324</v>
      </c>
      <c r="G1025" s="1">
        <v>10581.55</v>
      </c>
      <c r="H1025" s="1" t="str">
        <f>TEXT(NiftyData[[#This Row],[Date]], "yyyy")</f>
        <v>2016</v>
      </c>
      <c r="I1025" s="1" t="str">
        <f>TEXT(NiftyData[[#This Row],[Date]], "mmm")</f>
        <v>Oct</v>
      </c>
      <c r="J1025" s="1" t="str">
        <f>TEXT(NiftyData[[#This Row],[Date]], "ddd")</f>
        <v>Thu</v>
      </c>
      <c r="K1025" s="1" t="str">
        <f>TEXT(NiftyData[[#This Row],[Date]], "mmm-yyyy")</f>
        <v>Oct-2016</v>
      </c>
      <c r="L1025" s="1" t="str">
        <f>IF(NiftyData[[#This Row],[Day]]="Thu", "Expiry", "")</f>
        <v>Expiry</v>
      </c>
      <c r="M1025" s="1">
        <f>NiftyData[[#This Row],[Close]]-NiftyData[[#This Row],[Open]]</f>
        <v>-98.149999999999636</v>
      </c>
      <c r="N1025" s="4">
        <f>NiftyData[[#This Row],[Intraday Change]]/NiftyData[[#This Row],[Open]]</f>
        <v>-1.1318687654961614E-2</v>
      </c>
      <c r="O1025" s="4">
        <f>_xlfn.CEILING.MATH(ABS(NiftyData[[#This Row],[Intraday Change %]]), 0.01)</f>
        <v>0.02</v>
      </c>
      <c r="P1025" s="6">
        <f>NiftyData[[#This Row],[Close]]-E1026</f>
        <v>-135.44999999999891</v>
      </c>
      <c r="Q1025" s="4">
        <f>NiftyData[[#This Row],[DayChange]]/E1026</f>
        <v>-1.5553233510931347E-2</v>
      </c>
      <c r="R1025" s="7">
        <f>_xlfn.CEILING.MATH(ABS(NiftyData[[#This Row],[DayChange %]]), 0.01)</f>
        <v>0.02</v>
      </c>
    </row>
    <row r="1026" spans="1:18" x14ac:dyDescent="0.2">
      <c r="A1026" s="2">
        <v>42653</v>
      </c>
      <c r="B1026" s="1">
        <v>8735.35</v>
      </c>
      <c r="C1026" s="1">
        <v>8745.7999999999993</v>
      </c>
      <c r="D1026" s="1">
        <v>8703.9500000000007</v>
      </c>
      <c r="E1026" s="1">
        <v>8708.7999999999993</v>
      </c>
      <c r="F1026" s="1">
        <v>111794053</v>
      </c>
      <c r="G1026" s="1">
        <v>5159.83</v>
      </c>
      <c r="H1026" s="1" t="str">
        <f>TEXT(NiftyData[[#This Row],[Date]], "yyyy")</f>
        <v>2016</v>
      </c>
      <c r="I1026" s="1" t="str">
        <f>TEXT(NiftyData[[#This Row],[Date]], "mmm")</f>
        <v>Oct</v>
      </c>
      <c r="J1026" s="1" t="str">
        <f>TEXT(NiftyData[[#This Row],[Date]], "ddd")</f>
        <v>Mon</v>
      </c>
      <c r="K1026" s="1" t="str">
        <f>TEXT(NiftyData[[#This Row],[Date]], "mmm-yyyy")</f>
        <v>Oct-2016</v>
      </c>
      <c r="L1026" s="1" t="str">
        <f>IF(NiftyData[[#This Row],[Day]]="Thu", "Expiry", "")</f>
        <v/>
      </c>
      <c r="M1026" s="1">
        <f>NiftyData[[#This Row],[Close]]-NiftyData[[#This Row],[Open]]</f>
        <v>-26.550000000001091</v>
      </c>
      <c r="N1026" s="4">
        <f>NiftyData[[#This Row],[Intraday Change]]/NiftyData[[#This Row],[Open]]</f>
        <v>-3.0393744955841597E-3</v>
      </c>
      <c r="O1026" s="4">
        <f>_xlfn.CEILING.MATH(ABS(NiftyData[[#This Row],[Intraday Change %]]), 0.01)</f>
        <v>0.01</v>
      </c>
      <c r="P1026" s="6">
        <f>NiftyData[[#This Row],[Close]]-E1027</f>
        <v>11.199999999998909</v>
      </c>
      <c r="Q1026" s="4">
        <f>NiftyData[[#This Row],[DayChange]]/E1027</f>
        <v>1.2877115526120893E-3</v>
      </c>
      <c r="R1026" s="7">
        <f>_xlfn.CEILING.MATH(ABS(NiftyData[[#This Row],[DayChange %]]), 0.01)</f>
        <v>0.01</v>
      </c>
    </row>
    <row r="1027" spans="1:18" x14ac:dyDescent="0.2">
      <c r="A1027" s="2">
        <v>42650</v>
      </c>
      <c r="B1027" s="1">
        <v>8721.7000000000007</v>
      </c>
      <c r="C1027" s="1">
        <v>8723.7000000000007</v>
      </c>
      <c r="D1027" s="1">
        <v>8663.7999999999993</v>
      </c>
      <c r="E1027" s="1">
        <v>8697.6</v>
      </c>
      <c r="F1027" s="1">
        <v>155053800</v>
      </c>
      <c r="G1027" s="1">
        <v>8144.3</v>
      </c>
      <c r="H1027" s="1" t="str">
        <f>TEXT(NiftyData[[#This Row],[Date]], "yyyy")</f>
        <v>2016</v>
      </c>
      <c r="I1027" s="1" t="str">
        <f>TEXT(NiftyData[[#This Row],[Date]], "mmm")</f>
        <v>Oct</v>
      </c>
      <c r="J1027" s="1" t="str">
        <f>TEXT(NiftyData[[#This Row],[Date]], "ddd")</f>
        <v>Fri</v>
      </c>
      <c r="K1027" s="1" t="str">
        <f>TEXT(NiftyData[[#This Row],[Date]], "mmm-yyyy")</f>
        <v>Oct-2016</v>
      </c>
      <c r="L1027" s="1" t="str">
        <f>IF(NiftyData[[#This Row],[Day]]="Thu", "Expiry", "")</f>
        <v/>
      </c>
      <c r="M1027" s="1">
        <f>NiftyData[[#This Row],[Close]]-NiftyData[[#This Row],[Open]]</f>
        <v>-24.100000000000364</v>
      </c>
      <c r="N1027" s="4">
        <f>NiftyData[[#This Row],[Intraday Change]]/NiftyData[[#This Row],[Open]]</f>
        <v>-2.7632227662038778E-3</v>
      </c>
      <c r="O1027" s="4">
        <f>_xlfn.CEILING.MATH(ABS(NiftyData[[#This Row],[Intraday Change %]]), 0.01)</f>
        <v>0.01</v>
      </c>
      <c r="P1027" s="6">
        <f>NiftyData[[#This Row],[Close]]-E1028</f>
        <v>-11.949999999998909</v>
      </c>
      <c r="Q1027" s="4">
        <f>NiftyData[[#This Row],[DayChange]]/E1028</f>
        <v>-1.3720571097242578E-3</v>
      </c>
      <c r="R1027" s="7">
        <f>_xlfn.CEILING.MATH(ABS(NiftyData[[#This Row],[DayChange %]]), 0.01)</f>
        <v>0.01</v>
      </c>
    </row>
    <row r="1028" spans="1:18" x14ac:dyDescent="0.2">
      <c r="A1028" s="2">
        <v>42649</v>
      </c>
      <c r="B1028" s="1">
        <v>8768.7000000000007</v>
      </c>
      <c r="C1028" s="1">
        <v>8781.15</v>
      </c>
      <c r="D1028" s="1">
        <v>8684.65</v>
      </c>
      <c r="E1028" s="1">
        <v>8709.5499999999993</v>
      </c>
      <c r="F1028" s="1">
        <v>168713605</v>
      </c>
      <c r="G1028" s="1">
        <v>8114.93</v>
      </c>
      <c r="H1028" s="1" t="str">
        <f>TEXT(NiftyData[[#This Row],[Date]], "yyyy")</f>
        <v>2016</v>
      </c>
      <c r="I1028" s="1" t="str">
        <f>TEXT(NiftyData[[#This Row],[Date]], "mmm")</f>
        <v>Oct</v>
      </c>
      <c r="J1028" s="1" t="str">
        <f>TEXT(NiftyData[[#This Row],[Date]], "ddd")</f>
        <v>Thu</v>
      </c>
      <c r="K1028" s="1" t="str">
        <f>TEXT(NiftyData[[#This Row],[Date]], "mmm-yyyy")</f>
        <v>Oct-2016</v>
      </c>
      <c r="L1028" s="1" t="str">
        <f>IF(NiftyData[[#This Row],[Day]]="Thu", "Expiry", "")</f>
        <v>Expiry</v>
      </c>
      <c r="M1028" s="1">
        <f>NiftyData[[#This Row],[Close]]-NiftyData[[#This Row],[Open]]</f>
        <v>-59.150000000001455</v>
      </c>
      <c r="N1028" s="4">
        <f>NiftyData[[#This Row],[Intraday Change]]/NiftyData[[#This Row],[Open]]</f>
        <v>-6.7455837239273151E-3</v>
      </c>
      <c r="O1028" s="4">
        <f>_xlfn.CEILING.MATH(ABS(NiftyData[[#This Row],[Intraday Change %]]), 0.01)</f>
        <v>0.01</v>
      </c>
      <c r="P1028" s="6">
        <f>NiftyData[[#This Row],[Close]]-E1029</f>
        <v>-34.400000000001455</v>
      </c>
      <c r="Q1028" s="4">
        <f>NiftyData[[#This Row],[DayChange]]/E1029</f>
        <v>-3.934148754281698E-3</v>
      </c>
      <c r="R1028" s="7">
        <f>_xlfn.CEILING.MATH(ABS(NiftyData[[#This Row],[DayChange %]]), 0.01)</f>
        <v>0.01</v>
      </c>
    </row>
    <row r="1029" spans="1:18" x14ac:dyDescent="0.2">
      <c r="A1029" s="2">
        <v>42648</v>
      </c>
      <c r="B1029" s="1">
        <v>8806.35</v>
      </c>
      <c r="C1029" s="1">
        <v>8806.9500000000007</v>
      </c>
      <c r="D1029" s="1">
        <v>8731.4</v>
      </c>
      <c r="E1029" s="1">
        <v>8743.9500000000007</v>
      </c>
      <c r="F1029" s="1">
        <v>162103951</v>
      </c>
      <c r="G1029" s="1">
        <v>6866.33</v>
      </c>
      <c r="H1029" s="1" t="str">
        <f>TEXT(NiftyData[[#This Row],[Date]], "yyyy")</f>
        <v>2016</v>
      </c>
      <c r="I1029" s="1" t="str">
        <f>TEXT(NiftyData[[#This Row],[Date]], "mmm")</f>
        <v>Oct</v>
      </c>
      <c r="J1029" s="1" t="str">
        <f>TEXT(NiftyData[[#This Row],[Date]], "ddd")</f>
        <v>Wed</v>
      </c>
      <c r="K1029" s="1" t="str">
        <f>TEXT(NiftyData[[#This Row],[Date]], "mmm-yyyy")</f>
        <v>Oct-2016</v>
      </c>
      <c r="L1029" s="1" t="str">
        <f>IF(NiftyData[[#This Row],[Day]]="Thu", "Expiry", "")</f>
        <v/>
      </c>
      <c r="M1029" s="1">
        <f>NiftyData[[#This Row],[Close]]-NiftyData[[#This Row],[Open]]</f>
        <v>-62.399999999999636</v>
      </c>
      <c r="N1029" s="4">
        <f>NiftyData[[#This Row],[Intraday Change]]/NiftyData[[#This Row],[Open]]</f>
        <v>-7.0857960448993777E-3</v>
      </c>
      <c r="O1029" s="4">
        <f>_xlfn.CEILING.MATH(ABS(NiftyData[[#This Row],[Intraday Change %]]), 0.01)</f>
        <v>0.01</v>
      </c>
      <c r="P1029" s="6">
        <f>NiftyData[[#This Row],[Close]]-E1030</f>
        <v>-25.199999999998909</v>
      </c>
      <c r="Q1029" s="4">
        <f>NiftyData[[#This Row],[DayChange]]/E1030</f>
        <v>-2.8737106789140238E-3</v>
      </c>
      <c r="R1029" s="7">
        <f>_xlfn.CEILING.MATH(ABS(NiftyData[[#This Row],[DayChange %]]), 0.01)</f>
        <v>0.01</v>
      </c>
    </row>
    <row r="1030" spans="1:18" x14ac:dyDescent="0.2">
      <c r="A1030" s="2">
        <v>42647</v>
      </c>
      <c r="B1030" s="1">
        <v>8770</v>
      </c>
      <c r="C1030" s="1">
        <v>8783.65</v>
      </c>
      <c r="D1030" s="1">
        <v>8736.1</v>
      </c>
      <c r="E1030" s="1">
        <v>8769.15</v>
      </c>
      <c r="F1030" s="1">
        <v>189990151</v>
      </c>
      <c r="G1030" s="1">
        <v>8251.59</v>
      </c>
      <c r="H1030" s="1" t="str">
        <f>TEXT(NiftyData[[#This Row],[Date]], "yyyy")</f>
        <v>2016</v>
      </c>
      <c r="I1030" s="1" t="str">
        <f>TEXT(NiftyData[[#This Row],[Date]], "mmm")</f>
        <v>Oct</v>
      </c>
      <c r="J1030" s="1" t="str">
        <f>TEXT(NiftyData[[#This Row],[Date]], "ddd")</f>
        <v>Tue</v>
      </c>
      <c r="K1030" s="1" t="str">
        <f>TEXT(NiftyData[[#This Row],[Date]], "mmm-yyyy")</f>
        <v>Oct-2016</v>
      </c>
      <c r="L1030" s="1" t="str">
        <f>IF(NiftyData[[#This Row],[Day]]="Thu", "Expiry", "")</f>
        <v/>
      </c>
      <c r="M1030" s="1">
        <f>NiftyData[[#This Row],[Close]]-NiftyData[[#This Row],[Open]]</f>
        <v>-0.8500000000003638</v>
      </c>
      <c r="N1030" s="4">
        <f>NiftyData[[#This Row],[Intraday Change]]/NiftyData[[#This Row],[Open]]</f>
        <v>-9.6921322691033497E-5</v>
      </c>
      <c r="O1030" s="4">
        <f>_xlfn.CEILING.MATH(ABS(NiftyData[[#This Row],[Intraday Change %]]), 0.01)</f>
        <v>0.01</v>
      </c>
      <c r="P1030" s="6">
        <f>NiftyData[[#This Row],[Close]]-E1031</f>
        <v>31.049999999999272</v>
      </c>
      <c r="Q1030" s="4">
        <f>NiftyData[[#This Row],[DayChange]]/E1031</f>
        <v>3.5534040580903481E-3</v>
      </c>
      <c r="R1030" s="7">
        <f>_xlfn.CEILING.MATH(ABS(NiftyData[[#This Row],[DayChange %]]), 0.01)</f>
        <v>0.01</v>
      </c>
    </row>
    <row r="1031" spans="1:18" x14ac:dyDescent="0.2">
      <c r="A1031" s="2">
        <v>42646</v>
      </c>
      <c r="B1031" s="1">
        <v>8666.15</v>
      </c>
      <c r="C1031" s="1">
        <v>8745.2000000000007</v>
      </c>
      <c r="D1031" s="1">
        <v>8635</v>
      </c>
      <c r="E1031" s="1">
        <v>8738.1</v>
      </c>
      <c r="F1031" s="1">
        <v>141472076</v>
      </c>
      <c r="G1031" s="1">
        <v>7173.62</v>
      </c>
      <c r="H1031" s="1" t="str">
        <f>TEXT(NiftyData[[#This Row],[Date]], "yyyy")</f>
        <v>2016</v>
      </c>
      <c r="I1031" s="1" t="str">
        <f>TEXT(NiftyData[[#This Row],[Date]], "mmm")</f>
        <v>Oct</v>
      </c>
      <c r="J1031" s="1" t="str">
        <f>TEXT(NiftyData[[#This Row],[Date]], "ddd")</f>
        <v>Mon</v>
      </c>
      <c r="K1031" s="1" t="str">
        <f>TEXT(NiftyData[[#This Row],[Date]], "mmm-yyyy")</f>
        <v>Oct-2016</v>
      </c>
      <c r="L1031" s="1" t="str">
        <f>IF(NiftyData[[#This Row],[Day]]="Thu", "Expiry", "")</f>
        <v/>
      </c>
      <c r="M1031" s="1">
        <f>NiftyData[[#This Row],[Close]]-NiftyData[[#This Row],[Open]]</f>
        <v>71.950000000000728</v>
      </c>
      <c r="N1031" s="4">
        <f>NiftyData[[#This Row],[Intraday Change]]/NiftyData[[#This Row],[Open]]</f>
        <v>8.3024180287671837E-3</v>
      </c>
      <c r="O1031" s="4">
        <f>_xlfn.CEILING.MATH(ABS(NiftyData[[#This Row],[Intraday Change %]]), 0.01)</f>
        <v>0.01</v>
      </c>
      <c r="P1031" s="6">
        <f>NiftyData[[#This Row],[Close]]-E1032</f>
        <v>126.95000000000073</v>
      </c>
      <c r="Q1031" s="4">
        <f>NiftyData[[#This Row],[DayChange]]/E1032</f>
        <v>1.4742514066065594E-2</v>
      </c>
      <c r="R1031" s="7">
        <f>_xlfn.CEILING.MATH(ABS(NiftyData[[#This Row],[DayChange %]]), 0.01)</f>
        <v>0.02</v>
      </c>
    </row>
    <row r="1032" spans="1:18" x14ac:dyDescent="0.2">
      <c r="A1032" s="2">
        <v>42643</v>
      </c>
      <c r="B1032" s="1">
        <v>8581.5</v>
      </c>
      <c r="C1032" s="1">
        <v>8637.15</v>
      </c>
      <c r="D1032" s="1">
        <v>8555.2000000000007</v>
      </c>
      <c r="E1032" s="1">
        <v>8611.15</v>
      </c>
      <c r="F1032" s="1">
        <v>187333285</v>
      </c>
      <c r="G1032" s="1">
        <v>8849.27</v>
      </c>
      <c r="H1032" s="1" t="str">
        <f>TEXT(NiftyData[[#This Row],[Date]], "yyyy")</f>
        <v>2016</v>
      </c>
      <c r="I1032" s="1" t="str">
        <f>TEXT(NiftyData[[#This Row],[Date]], "mmm")</f>
        <v>Sep</v>
      </c>
      <c r="J1032" s="1" t="str">
        <f>TEXT(NiftyData[[#This Row],[Date]], "ddd")</f>
        <v>Fri</v>
      </c>
      <c r="K1032" s="1" t="str">
        <f>TEXT(NiftyData[[#This Row],[Date]], "mmm-yyyy")</f>
        <v>Sep-2016</v>
      </c>
      <c r="L1032" s="1" t="str">
        <f>IF(NiftyData[[#This Row],[Day]]="Thu", "Expiry", "")</f>
        <v/>
      </c>
      <c r="M1032" s="1">
        <f>NiftyData[[#This Row],[Close]]-NiftyData[[#This Row],[Open]]</f>
        <v>29.649999999999636</v>
      </c>
      <c r="N1032" s="4">
        <f>NiftyData[[#This Row],[Intraday Change]]/NiftyData[[#This Row],[Open]]</f>
        <v>3.4551069160402769E-3</v>
      </c>
      <c r="O1032" s="4">
        <f>_xlfn.CEILING.MATH(ABS(NiftyData[[#This Row],[Intraday Change %]]), 0.01)</f>
        <v>0.01</v>
      </c>
      <c r="P1032" s="6">
        <f>NiftyData[[#This Row],[Close]]-E1033</f>
        <v>19.899999999999636</v>
      </c>
      <c r="Q1032" s="4">
        <f>NiftyData[[#This Row],[DayChange]]/E1033</f>
        <v>2.316310199330672E-3</v>
      </c>
      <c r="R1032" s="7">
        <f>_xlfn.CEILING.MATH(ABS(NiftyData[[#This Row],[DayChange %]]), 0.01)</f>
        <v>0.01</v>
      </c>
    </row>
    <row r="1033" spans="1:18" x14ac:dyDescent="0.2">
      <c r="A1033" s="2">
        <v>42642</v>
      </c>
      <c r="B1033" s="1">
        <v>8792.7000000000007</v>
      </c>
      <c r="C1033" s="1">
        <v>8800.65</v>
      </c>
      <c r="D1033" s="1">
        <v>8558.25</v>
      </c>
      <c r="E1033" s="1">
        <v>8591.25</v>
      </c>
      <c r="F1033" s="1">
        <v>384395249</v>
      </c>
      <c r="G1033" s="1">
        <v>19467.3</v>
      </c>
      <c r="H1033" s="1" t="str">
        <f>TEXT(NiftyData[[#This Row],[Date]], "yyyy")</f>
        <v>2016</v>
      </c>
      <c r="I1033" s="1" t="str">
        <f>TEXT(NiftyData[[#This Row],[Date]], "mmm")</f>
        <v>Sep</v>
      </c>
      <c r="J1033" s="1" t="str">
        <f>TEXT(NiftyData[[#This Row],[Date]], "ddd")</f>
        <v>Thu</v>
      </c>
      <c r="K1033" s="1" t="str">
        <f>TEXT(NiftyData[[#This Row],[Date]], "mmm-yyyy")</f>
        <v>Sep-2016</v>
      </c>
      <c r="L1033" s="1" t="str">
        <f>IF(NiftyData[[#This Row],[Day]]="Thu", "Expiry", "")</f>
        <v>Expiry</v>
      </c>
      <c r="M1033" s="1">
        <f>NiftyData[[#This Row],[Close]]-NiftyData[[#This Row],[Open]]</f>
        <v>-201.45000000000073</v>
      </c>
      <c r="N1033" s="4">
        <f>NiftyData[[#This Row],[Intraday Change]]/NiftyData[[#This Row],[Open]]</f>
        <v>-2.2911051212938086E-2</v>
      </c>
      <c r="O1033" s="4">
        <f>_xlfn.CEILING.MATH(ABS(NiftyData[[#This Row],[Intraday Change %]]), 0.01)</f>
        <v>0.03</v>
      </c>
      <c r="P1033" s="6">
        <f>NiftyData[[#This Row],[Close]]-E1034</f>
        <v>-153.89999999999964</v>
      </c>
      <c r="Q1033" s="4">
        <f>NiftyData[[#This Row],[DayChange]]/E1034</f>
        <v>-1.7598325929229303E-2</v>
      </c>
      <c r="R1033" s="7">
        <f>_xlfn.CEILING.MATH(ABS(NiftyData[[#This Row],[DayChange %]]), 0.01)</f>
        <v>0.02</v>
      </c>
    </row>
    <row r="1034" spans="1:18" x14ac:dyDescent="0.2">
      <c r="A1034" s="2">
        <v>42641</v>
      </c>
      <c r="B1034" s="1">
        <v>8711.2000000000007</v>
      </c>
      <c r="C1034" s="1">
        <v>8767.0499999999993</v>
      </c>
      <c r="D1034" s="1">
        <v>8703.15</v>
      </c>
      <c r="E1034" s="1">
        <v>8745.15</v>
      </c>
      <c r="F1034" s="1">
        <v>170643694</v>
      </c>
      <c r="G1034" s="1">
        <v>8348.19</v>
      </c>
      <c r="H1034" s="1" t="str">
        <f>TEXT(NiftyData[[#This Row],[Date]], "yyyy")</f>
        <v>2016</v>
      </c>
      <c r="I1034" s="1" t="str">
        <f>TEXT(NiftyData[[#This Row],[Date]], "mmm")</f>
        <v>Sep</v>
      </c>
      <c r="J1034" s="1" t="str">
        <f>TEXT(NiftyData[[#This Row],[Date]], "ddd")</f>
        <v>Wed</v>
      </c>
      <c r="K1034" s="1" t="str">
        <f>TEXT(NiftyData[[#This Row],[Date]], "mmm-yyyy")</f>
        <v>Sep-2016</v>
      </c>
      <c r="L1034" s="1" t="str">
        <f>IF(NiftyData[[#This Row],[Day]]="Thu", "Expiry", "")</f>
        <v/>
      </c>
      <c r="M1034" s="1">
        <f>NiftyData[[#This Row],[Close]]-NiftyData[[#This Row],[Open]]</f>
        <v>33.949999999998909</v>
      </c>
      <c r="N1034" s="4">
        <f>NiftyData[[#This Row],[Intraday Change]]/NiftyData[[#This Row],[Open]]</f>
        <v>3.8972816603910949E-3</v>
      </c>
      <c r="O1034" s="4">
        <f>_xlfn.CEILING.MATH(ABS(NiftyData[[#This Row],[Intraday Change %]]), 0.01)</f>
        <v>0.01</v>
      </c>
      <c r="P1034" s="6">
        <f>NiftyData[[#This Row],[Close]]-E1035</f>
        <v>38.75</v>
      </c>
      <c r="Q1034" s="4">
        <f>NiftyData[[#This Row],[DayChange]]/E1035</f>
        <v>4.450748874391253E-3</v>
      </c>
      <c r="R1034" s="7">
        <f>_xlfn.CEILING.MATH(ABS(NiftyData[[#This Row],[DayChange %]]), 0.01)</f>
        <v>0.01</v>
      </c>
    </row>
    <row r="1035" spans="1:18" x14ac:dyDescent="0.2">
      <c r="A1035" s="2">
        <v>42640</v>
      </c>
      <c r="B1035" s="1">
        <v>8748.9</v>
      </c>
      <c r="C1035" s="1">
        <v>8768.5</v>
      </c>
      <c r="D1035" s="1">
        <v>8690.5</v>
      </c>
      <c r="E1035" s="1">
        <v>8706.4</v>
      </c>
      <c r="F1035" s="1">
        <v>156100521</v>
      </c>
      <c r="G1035" s="1">
        <v>7446.12</v>
      </c>
      <c r="H1035" s="1" t="str">
        <f>TEXT(NiftyData[[#This Row],[Date]], "yyyy")</f>
        <v>2016</v>
      </c>
      <c r="I1035" s="1" t="str">
        <f>TEXT(NiftyData[[#This Row],[Date]], "mmm")</f>
        <v>Sep</v>
      </c>
      <c r="J1035" s="1" t="str">
        <f>TEXT(NiftyData[[#This Row],[Date]], "ddd")</f>
        <v>Tue</v>
      </c>
      <c r="K1035" s="1" t="str">
        <f>TEXT(NiftyData[[#This Row],[Date]], "mmm-yyyy")</f>
        <v>Sep-2016</v>
      </c>
      <c r="L1035" s="1" t="str">
        <f>IF(NiftyData[[#This Row],[Day]]="Thu", "Expiry", "")</f>
        <v/>
      </c>
      <c r="M1035" s="1">
        <f>NiftyData[[#This Row],[Close]]-NiftyData[[#This Row],[Open]]</f>
        <v>-42.5</v>
      </c>
      <c r="N1035" s="4">
        <f>NiftyData[[#This Row],[Intraday Change]]/NiftyData[[#This Row],[Open]]</f>
        <v>-4.8577535461600888E-3</v>
      </c>
      <c r="O1035" s="4">
        <f>_xlfn.CEILING.MATH(ABS(NiftyData[[#This Row],[Intraday Change %]]), 0.01)</f>
        <v>0.01</v>
      </c>
      <c r="P1035" s="6">
        <f>NiftyData[[#This Row],[Close]]-E1036</f>
        <v>-16.649999999999636</v>
      </c>
      <c r="Q1035" s="4">
        <f>NiftyData[[#This Row],[DayChange]]/E1036</f>
        <v>-1.908736049890765E-3</v>
      </c>
      <c r="R1035" s="7">
        <f>_xlfn.CEILING.MATH(ABS(NiftyData[[#This Row],[DayChange %]]), 0.01)</f>
        <v>0.01</v>
      </c>
    </row>
    <row r="1036" spans="1:18" x14ac:dyDescent="0.2">
      <c r="A1036" s="2">
        <v>42639</v>
      </c>
      <c r="B1036" s="1">
        <v>8807.9</v>
      </c>
      <c r="C1036" s="1">
        <v>8809.5499999999993</v>
      </c>
      <c r="D1036" s="1">
        <v>8715.1</v>
      </c>
      <c r="E1036" s="1">
        <v>8723.0499999999993</v>
      </c>
      <c r="F1036" s="1">
        <v>169050086</v>
      </c>
      <c r="G1036" s="1">
        <v>8518.5</v>
      </c>
      <c r="H1036" s="1" t="str">
        <f>TEXT(NiftyData[[#This Row],[Date]], "yyyy")</f>
        <v>2016</v>
      </c>
      <c r="I1036" s="1" t="str">
        <f>TEXT(NiftyData[[#This Row],[Date]], "mmm")</f>
        <v>Sep</v>
      </c>
      <c r="J1036" s="1" t="str">
        <f>TEXT(NiftyData[[#This Row],[Date]], "ddd")</f>
        <v>Mon</v>
      </c>
      <c r="K1036" s="1" t="str">
        <f>TEXT(NiftyData[[#This Row],[Date]], "mmm-yyyy")</f>
        <v>Sep-2016</v>
      </c>
      <c r="L1036" s="1" t="str">
        <f>IF(NiftyData[[#This Row],[Day]]="Thu", "Expiry", "")</f>
        <v/>
      </c>
      <c r="M1036" s="1">
        <f>NiftyData[[#This Row],[Close]]-NiftyData[[#This Row],[Open]]</f>
        <v>-84.850000000000364</v>
      </c>
      <c r="N1036" s="4">
        <f>NiftyData[[#This Row],[Intraday Change]]/NiftyData[[#This Row],[Open]]</f>
        <v>-9.6333972910682877E-3</v>
      </c>
      <c r="O1036" s="4">
        <f>_xlfn.CEILING.MATH(ABS(NiftyData[[#This Row],[Intraday Change %]]), 0.01)</f>
        <v>0.01</v>
      </c>
      <c r="P1036" s="6">
        <f>NiftyData[[#This Row],[Close]]-E1037</f>
        <v>-108.5</v>
      </c>
      <c r="Q1036" s="4">
        <f>NiftyData[[#This Row],[DayChange]]/E1037</f>
        <v>-1.2285499147941189E-2</v>
      </c>
      <c r="R1036" s="7">
        <f>_xlfn.CEILING.MATH(ABS(NiftyData[[#This Row],[DayChange %]]), 0.01)</f>
        <v>0.02</v>
      </c>
    </row>
    <row r="1037" spans="1:18" x14ac:dyDescent="0.2">
      <c r="A1037" s="2">
        <v>42636</v>
      </c>
      <c r="B1037" s="1">
        <v>8880.75</v>
      </c>
      <c r="C1037" s="1">
        <v>8885.2000000000007</v>
      </c>
      <c r="D1037" s="1">
        <v>8820.2999999999993</v>
      </c>
      <c r="E1037" s="1">
        <v>8831.5499999999993</v>
      </c>
      <c r="F1037" s="1">
        <v>191618169</v>
      </c>
      <c r="G1037" s="1">
        <v>9793.98</v>
      </c>
      <c r="H1037" s="1" t="str">
        <f>TEXT(NiftyData[[#This Row],[Date]], "yyyy")</f>
        <v>2016</v>
      </c>
      <c r="I1037" s="1" t="str">
        <f>TEXT(NiftyData[[#This Row],[Date]], "mmm")</f>
        <v>Sep</v>
      </c>
      <c r="J1037" s="1" t="str">
        <f>TEXT(NiftyData[[#This Row],[Date]], "ddd")</f>
        <v>Fri</v>
      </c>
      <c r="K1037" s="1" t="str">
        <f>TEXT(NiftyData[[#This Row],[Date]], "mmm-yyyy")</f>
        <v>Sep-2016</v>
      </c>
      <c r="L1037" s="1" t="str">
        <f>IF(NiftyData[[#This Row],[Day]]="Thu", "Expiry", "")</f>
        <v/>
      </c>
      <c r="M1037" s="1">
        <f>NiftyData[[#This Row],[Close]]-NiftyData[[#This Row],[Open]]</f>
        <v>-49.200000000000728</v>
      </c>
      <c r="N1037" s="4">
        <f>NiftyData[[#This Row],[Intraday Change]]/NiftyData[[#This Row],[Open]]</f>
        <v>-5.5400726290010111E-3</v>
      </c>
      <c r="O1037" s="4">
        <f>_xlfn.CEILING.MATH(ABS(NiftyData[[#This Row],[Intraday Change %]]), 0.01)</f>
        <v>0.01</v>
      </c>
      <c r="P1037" s="6">
        <f>NiftyData[[#This Row],[Close]]-E1038</f>
        <v>-35.900000000001455</v>
      </c>
      <c r="Q1037" s="4">
        <f>NiftyData[[#This Row],[DayChange]]/E1038</f>
        <v>-4.0485145109362278E-3</v>
      </c>
      <c r="R1037" s="7">
        <f>_xlfn.CEILING.MATH(ABS(NiftyData[[#This Row],[DayChange %]]), 0.01)</f>
        <v>0.01</v>
      </c>
    </row>
    <row r="1038" spans="1:18" x14ac:dyDescent="0.2">
      <c r="A1038" s="2">
        <v>42635</v>
      </c>
      <c r="B1038" s="1">
        <v>8873.35</v>
      </c>
      <c r="C1038" s="1">
        <v>8893.35</v>
      </c>
      <c r="D1038" s="1">
        <v>8837.7999999999993</v>
      </c>
      <c r="E1038" s="1">
        <v>8867.4500000000007</v>
      </c>
      <c r="F1038" s="1">
        <v>178136644</v>
      </c>
      <c r="G1038" s="1">
        <v>9305.56</v>
      </c>
      <c r="H1038" s="1" t="str">
        <f>TEXT(NiftyData[[#This Row],[Date]], "yyyy")</f>
        <v>2016</v>
      </c>
      <c r="I1038" s="1" t="str">
        <f>TEXT(NiftyData[[#This Row],[Date]], "mmm")</f>
        <v>Sep</v>
      </c>
      <c r="J1038" s="1" t="str">
        <f>TEXT(NiftyData[[#This Row],[Date]], "ddd")</f>
        <v>Thu</v>
      </c>
      <c r="K1038" s="1" t="str">
        <f>TEXT(NiftyData[[#This Row],[Date]], "mmm-yyyy")</f>
        <v>Sep-2016</v>
      </c>
      <c r="L1038" s="1" t="str">
        <f>IF(NiftyData[[#This Row],[Day]]="Thu", "Expiry", "")</f>
        <v>Expiry</v>
      </c>
      <c r="M1038" s="1">
        <f>NiftyData[[#This Row],[Close]]-NiftyData[[#This Row],[Open]]</f>
        <v>-5.8999999999996362</v>
      </c>
      <c r="N1038" s="4">
        <f>NiftyData[[#This Row],[Intraday Change]]/NiftyData[[#This Row],[Open]]</f>
        <v>-6.6491234990163081E-4</v>
      </c>
      <c r="O1038" s="4">
        <f>_xlfn.CEILING.MATH(ABS(NiftyData[[#This Row],[Intraday Change %]]), 0.01)</f>
        <v>0.01</v>
      </c>
      <c r="P1038" s="6">
        <f>NiftyData[[#This Row],[Close]]-E1039</f>
        <v>90.300000000001091</v>
      </c>
      <c r="Q1038" s="4">
        <f>NiftyData[[#This Row],[DayChange]]/E1039</f>
        <v>1.0288077565041168E-2</v>
      </c>
      <c r="R1038" s="7">
        <f>_xlfn.CEILING.MATH(ABS(NiftyData[[#This Row],[DayChange %]]), 0.01)</f>
        <v>0.02</v>
      </c>
    </row>
    <row r="1039" spans="1:18" x14ac:dyDescent="0.2">
      <c r="A1039" s="2">
        <v>42634</v>
      </c>
      <c r="B1039" s="1">
        <v>8790.2999999999993</v>
      </c>
      <c r="C1039" s="1">
        <v>8826.85</v>
      </c>
      <c r="D1039" s="1">
        <v>8757.2999999999993</v>
      </c>
      <c r="E1039" s="1">
        <v>8777.15</v>
      </c>
      <c r="F1039" s="1">
        <v>153441330</v>
      </c>
      <c r="G1039" s="1">
        <v>7572.41</v>
      </c>
      <c r="H1039" s="1" t="str">
        <f>TEXT(NiftyData[[#This Row],[Date]], "yyyy")</f>
        <v>2016</v>
      </c>
      <c r="I1039" s="1" t="str">
        <f>TEXT(NiftyData[[#This Row],[Date]], "mmm")</f>
        <v>Sep</v>
      </c>
      <c r="J1039" s="1" t="str">
        <f>TEXT(NiftyData[[#This Row],[Date]], "ddd")</f>
        <v>Wed</v>
      </c>
      <c r="K1039" s="1" t="str">
        <f>TEXT(NiftyData[[#This Row],[Date]], "mmm-yyyy")</f>
        <v>Sep-2016</v>
      </c>
      <c r="L1039" s="1" t="str">
        <f>IF(NiftyData[[#This Row],[Day]]="Thu", "Expiry", "")</f>
        <v/>
      </c>
      <c r="M1039" s="1">
        <f>NiftyData[[#This Row],[Close]]-NiftyData[[#This Row],[Open]]</f>
        <v>-13.149999999999636</v>
      </c>
      <c r="N1039" s="4">
        <f>NiftyData[[#This Row],[Intraday Change]]/NiftyData[[#This Row],[Open]]</f>
        <v>-1.4959671456036354E-3</v>
      </c>
      <c r="O1039" s="4">
        <f>_xlfn.CEILING.MATH(ABS(NiftyData[[#This Row],[Intraday Change %]]), 0.01)</f>
        <v>0.01</v>
      </c>
      <c r="P1039" s="6">
        <f>NiftyData[[#This Row],[Close]]-E1040</f>
        <v>1.25</v>
      </c>
      <c r="Q1039" s="4">
        <f>NiftyData[[#This Row],[DayChange]]/E1040</f>
        <v>1.4243553367745759E-4</v>
      </c>
      <c r="R1039" s="7">
        <f>_xlfn.CEILING.MATH(ABS(NiftyData[[#This Row],[DayChange %]]), 0.01)</f>
        <v>0.01</v>
      </c>
    </row>
    <row r="1040" spans="1:18" x14ac:dyDescent="0.2">
      <c r="A1040" s="2">
        <v>42633</v>
      </c>
      <c r="B1040" s="1">
        <v>8816.1</v>
      </c>
      <c r="C1040" s="1">
        <v>8816.4500000000007</v>
      </c>
      <c r="D1040" s="1">
        <v>8759.2999999999993</v>
      </c>
      <c r="E1040" s="1">
        <v>8775.9</v>
      </c>
      <c r="F1040" s="1">
        <v>140718486</v>
      </c>
      <c r="G1040" s="1">
        <v>7035.07</v>
      </c>
      <c r="H1040" s="1" t="str">
        <f>TEXT(NiftyData[[#This Row],[Date]], "yyyy")</f>
        <v>2016</v>
      </c>
      <c r="I1040" s="1" t="str">
        <f>TEXT(NiftyData[[#This Row],[Date]], "mmm")</f>
        <v>Sep</v>
      </c>
      <c r="J1040" s="1" t="str">
        <f>TEXT(NiftyData[[#This Row],[Date]], "ddd")</f>
        <v>Tue</v>
      </c>
      <c r="K1040" s="1" t="str">
        <f>TEXT(NiftyData[[#This Row],[Date]], "mmm-yyyy")</f>
        <v>Sep-2016</v>
      </c>
      <c r="L1040" s="1" t="str">
        <f>IF(NiftyData[[#This Row],[Day]]="Thu", "Expiry", "")</f>
        <v/>
      </c>
      <c r="M1040" s="1">
        <f>NiftyData[[#This Row],[Close]]-NiftyData[[#This Row],[Open]]</f>
        <v>-40.200000000000728</v>
      </c>
      <c r="N1040" s="4">
        <f>NiftyData[[#This Row],[Intraday Change]]/NiftyData[[#This Row],[Open]]</f>
        <v>-4.5598393847620516E-3</v>
      </c>
      <c r="O1040" s="4">
        <f>_xlfn.CEILING.MATH(ABS(NiftyData[[#This Row],[Intraday Change %]]), 0.01)</f>
        <v>0.01</v>
      </c>
      <c r="P1040" s="6">
        <f>NiftyData[[#This Row],[Close]]-E1041</f>
        <v>-32.5</v>
      </c>
      <c r="Q1040" s="4">
        <f>NiftyData[[#This Row],[DayChange]]/E1041</f>
        <v>-3.6896598701239725E-3</v>
      </c>
      <c r="R1040" s="7">
        <f>_xlfn.CEILING.MATH(ABS(NiftyData[[#This Row],[DayChange %]]), 0.01)</f>
        <v>0.01</v>
      </c>
    </row>
    <row r="1041" spans="1:18" x14ac:dyDescent="0.2">
      <c r="A1041" s="2">
        <v>42632</v>
      </c>
      <c r="B1041" s="1">
        <v>8788.4500000000007</v>
      </c>
      <c r="C1041" s="1">
        <v>8824.2999999999993</v>
      </c>
      <c r="D1041" s="1">
        <v>8774.2000000000007</v>
      </c>
      <c r="E1041" s="1">
        <v>8808.4</v>
      </c>
      <c r="F1041" s="1">
        <v>135814177</v>
      </c>
      <c r="G1041" s="1">
        <v>7364.64</v>
      </c>
      <c r="H1041" s="1" t="str">
        <f>TEXT(NiftyData[[#This Row],[Date]], "yyyy")</f>
        <v>2016</v>
      </c>
      <c r="I1041" s="1" t="str">
        <f>TEXT(NiftyData[[#This Row],[Date]], "mmm")</f>
        <v>Sep</v>
      </c>
      <c r="J1041" s="1" t="str">
        <f>TEXT(NiftyData[[#This Row],[Date]], "ddd")</f>
        <v>Mon</v>
      </c>
      <c r="K1041" s="1" t="str">
        <f>TEXT(NiftyData[[#This Row],[Date]], "mmm-yyyy")</f>
        <v>Sep-2016</v>
      </c>
      <c r="L1041" s="1" t="str">
        <f>IF(NiftyData[[#This Row],[Day]]="Thu", "Expiry", "")</f>
        <v/>
      </c>
      <c r="M1041" s="1">
        <f>NiftyData[[#This Row],[Close]]-NiftyData[[#This Row],[Open]]</f>
        <v>19.949999999998909</v>
      </c>
      <c r="N1041" s="4">
        <f>NiftyData[[#This Row],[Intraday Change]]/NiftyData[[#This Row],[Open]]</f>
        <v>2.2700248621769377E-3</v>
      </c>
      <c r="O1041" s="4">
        <f>_xlfn.CEILING.MATH(ABS(NiftyData[[#This Row],[Intraday Change %]]), 0.01)</f>
        <v>0.01</v>
      </c>
      <c r="P1041" s="6">
        <f>NiftyData[[#This Row],[Close]]-E1042</f>
        <v>28.549999999999272</v>
      </c>
      <c r="Q1041" s="4">
        <f>NiftyData[[#This Row],[DayChange]]/E1042</f>
        <v>3.2517639823002979E-3</v>
      </c>
      <c r="R1041" s="7">
        <f>_xlfn.CEILING.MATH(ABS(NiftyData[[#This Row],[DayChange %]]), 0.01)</f>
        <v>0.01</v>
      </c>
    </row>
    <row r="1042" spans="1:18" x14ac:dyDescent="0.2">
      <c r="A1042" s="2">
        <v>42629</v>
      </c>
      <c r="B1042" s="1">
        <v>8780.85</v>
      </c>
      <c r="C1042" s="1">
        <v>8847.65</v>
      </c>
      <c r="D1042" s="1">
        <v>8750.5</v>
      </c>
      <c r="E1042" s="1">
        <v>8779.85</v>
      </c>
      <c r="F1042" s="1">
        <v>274039556</v>
      </c>
      <c r="G1042" s="1">
        <v>14430.63</v>
      </c>
      <c r="H1042" s="1" t="str">
        <f>TEXT(NiftyData[[#This Row],[Date]], "yyyy")</f>
        <v>2016</v>
      </c>
      <c r="I1042" s="1" t="str">
        <f>TEXT(NiftyData[[#This Row],[Date]], "mmm")</f>
        <v>Sep</v>
      </c>
      <c r="J1042" s="1" t="str">
        <f>TEXT(NiftyData[[#This Row],[Date]], "ddd")</f>
        <v>Fri</v>
      </c>
      <c r="K1042" s="1" t="str">
        <f>TEXT(NiftyData[[#This Row],[Date]], "mmm-yyyy")</f>
        <v>Sep-2016</v>
      </c>
      <c r="L1042" s="1" t="str">
        <f>IF(NiftyData[[#This Row],[Day]]="Thu", "Expiry", "")</f>
        <v/>
      </c>
      <c r="M1042" s="1">
        <f>NiftyData[[#This Row],[Close]]-NiftyData[[#This Row],[Open]]</f>
        <v>-1</v>
      </c>
      <c r="N1042" s="4">
        <f>NiftyData[[#This Row],[Intraday Change]]/NiftyData[[#This Row],[Open]]</f>
        <v>-1.1388419116600328E-4</v>
      </c>
      <c r="O1042" s="4">
        <f>_xlfn.CEILING.MATH(ABS(NiftyData[[#This Row],[Intraday Change %]]), 0.01)</f>
        <v>0.01</v>
      </c>
      <c r="P1042" s="6">
        <f>NiftyData[[#This Row],[Close]]-E1043</f>
        <v>37.300000000001091</v>
      </c>
      <c r="Q1042" s="4">
        <f>NiftyData[[#This Row],[DayChange]]/E1043</f>
        <v>4.2664897541336445E-3</v>
      </c>
      <c r="R1042" s="7">
        <f>_xlfn.CEILING.MATH(ABS(NiftyData[[#This Row],[DayChange %]]), 0.01)</f>
        <v>0.01</v>
      </c>
    </row>
    <row r="1043" spans="1:18" x14ac:dyDescent="0.2">
      <c r="A1043" s="2">
        <v>42628</v>
      </c>
      <c r="B1043" s="1">
        <v>8743.85</v>
      </c>
      <c r="C1043" s="1">
        <v>8751.9500000000007</v>
      </c>
      <c r="D1043" s="1">
        <v>8704.35</v>
      </c>
      <c r="E1043" s="1">
        <v>8742.5499999999993</v>
      </c>
      <c r="F1043" s="1">
        <v>149889703</v>
      </c>
      <c r="G1043" s="1">
        <v>7347.34</v>
      </c>
      <c r="H1043" s="1" t="str">
        <f>TEXT(NiftyData[[#This Row],[Date]], "yyyy")</f>
        <v>2016</v>
      </c>
      <c r="I1043" s="1" t="str">
        <f>TEXT(NiftyData[[#This Row],[Date]], "mmm")</f>
        <v>Sep</v>
      </c>
      <c r="J1043" s="1" t="str">
        <f>TEXT(NiftyData[[#This Row],[Date]], "ddd")</f>
        <v>Thu</v>
      </c>
      <c r="K1043" s="1" t="str">
        <f>TEXT(NiftyData[[#This Row],[Date]], "mmm-yyyy")</f>
        <v>Sep-2016</v>
      </c>
      <c r="L1043" s="1" t="str">
        <f>IF(NiftyData[[#This Row],[Day]]="Thu", "Expiry", "")</f>
        <v>Expiry</v>
      </c>
      <c r="M1043" s="1">
        <f>NiftyData[[#This Row],[Close]]-NiftyData[[#This Row],[Open]]</f>
        <v>-1.3000000000010914</v>
      </c>
      <c r="N1043" s="4">
        <f>NiftyData[[#This Row],[Intraday Change]]/NiftyData[[#This Row],[Open]]</f>
        <v>-1.4867592650847069E-4</v>
      </c>
      <c r="O1043" s="4">
        <f>_xlfn.CEILING.MATH(ABS(NiftyData[[#This Row],[Intraday Change %]]), 0.01)</f>
        <v>0.01</v>
      </c>
      <c r="P1043" s="6">
        <f>NiftyData[[#This Row],[Close]]-E1044</f>
        <v>15.949999999998909</v>
      </c>
      <c r="Q1043" s="4">
        <f>NiftyData[[#This Row],[DayChange]]/E1044</f>
        <v>1.8277450553478912E-3</v>
      </c>
      <c r="R1043" s="7">
        <f>_xlfn.CEILING.MATH(ABS(NiftyData[[#This Row],[DayChange %]]), 0.01)</f>
        <v>0.01</v>
      </c>
    </row>
    <row r="1044" spans="1:18" x14ac:dyDescent="0.2">
      <c r="A1044" s="2">
        <v>42627</v>
      </c>
      <c r="B1044" s="1">
        <v>8710.65</v>
      </c>
      <c r="C1044" s="1">
        <v>8739.85</v>
      </c>
      <c r="D1044" s="1">
        <v>8688.9</v>
      </c>
      <c r="E1044" s="1">
        <v>8726.6</v>
      </c>
      <c r="F1044" s="1">
        <v>189984289</v>
      </c>
      <c r="G1044" s="1">
        <v>9112.57</v>
      </c>
      <c r="H1044" s="1" t="str">
        <f>TEXT(NiftyData[[#This Row],[Date]], "yyyy")</f>
        <v>2016</v>
      </c>
      <c r="I1044" s="1" t="str">
        <f>TEXT(NiftyData[[#This Row],[Date]], "mmm")</f>
        <v>Sep</v>
      </c>
      <c r="J1044" s="1" t="str">
        <f>TEXT(NiftyData[[#This Row],[Date]], "ddd")</f>
        <v>Wed</v>
      </c>
      <c r="K1044" s="1" t="str">
        <f>TEXT(NiftyData[[#This Row],[Date]], "mmm-yyyy")</f>
        <v>Sep-2016</v>
      </c>
      <c r="L1044" s="1" t="str">
        <f>IF(NiftyData[[#This Row],[Day]]="Thu", "Expiry", "")</f>
        <v/>
      </c>
      <c r="M1044" s="1">
        <f>NiftyData[[#This Row],[Close]]-NiftyData[[#This Row],[Open]]</f>
        <v>15.950000000000728</v>
      </c>
      <c r="N1044" s="4">
        <f>NiftyData[[#This Row],[Intraday Change]]/NiftyData[[#This Row],[Open]]</f>
        <v>1.8310918243759913E-3</v>
      </c>
      <c r="O1044" s="4">
        <f>_xlfn.CEILING.MATH(ABS(NiftyData[[#This Row],[Intraday Change %]]), 0.01)</f>
        <v>0.01</v>
      </c>
      <c r="P1044" s="6">
        <f>NiftyData[[#This Row],[Close]]-E1045</f>
        <v>11</v>
      </c>
      <c r="Q1044" s="4">
        <f>NiftyData[[#This Row],[DayChange]]/E1045</f>
        <v>1.2621047317453761E-3</v>
      </c>
      <c r="R1044" s="7">
        <f>_xlfn.CEILING.MATH(ABS(NiftyData[[#This Row],[DayChange %]]), 0.01)</f>
        <v>0.01</v>
      </c>
    </row>
    <row r="1045" spans="1:18" x14ac:dyDescent="0.2">
      <c r="A1045" s="2">
        <v>42625</v>
      </c>
      <c r="B1045" s="1">
        <v>8732.9500000000007</v>
      </c>
      <c r="C1045" s="1">
        <v>8746.9500000000007</v>
      </c>
      <c r="D1045" s="1">
        <v>8699.4</v>
      </c>
      <c r="E1045" s="1">
        <v>8715.6</v>
      </c>
      <c r="F1045" s="1">
        <v>190199613</v>
      </c>
      <c r="G1045" s="1">
        <v>9248.73</v>
      </c>
      <c r="H1045" s="1" t="str">
        <f>TEXT(NiftyData[[#This Row],[Date]], "yyyy")</f>
        <v>2016</v>
      </c>
      <c r="I1045" s="1" t="str">
        <f>TEXT(NiftyData[[#This Row],[Date]], "mmm")</f>
        <v>Sep</v>
      </c>
      <c r="J1045" s="1" t="str">
        <f>TEXT(NiftyData[[#This Row],[Date]], "ddd")</f>
        <v>Mon</v>
      </c>
      <c r="K1045" s="1" t="str">
        <f>TEXT(NiftyData[[#This Row],[Date]], "mmm-yyyy")</f>
        <v>Sep-2016</v>
      </c>
      <c r="L1045" s="1" t="str">
        <f>IF(NiftyData[[#This Row],[Day]]="Thu", "Expiry", "")</f>
        <v/>
      </c>
      <c r="M1045" s="1">
        <f>NiftyData[[#This Row],[Close]]-NiftyData[[#This Row],[Open]]</f>
        <v>-17.350000000000364</v>
      </c>
      <c r="N1045" s="4">
        <f>NiftyData[[#This Row],[Intraday Change]]/NiftyData[[#This Row],[Open]]</f>
        <v>-1.9867284251026702E-3</v>
      </c>
      <c r="O1045" s="4">
        <f>_xlfn.CEILING.MATH(ABS(NiftyData[[#This Row],[Intraday Change %]]), 0.01)</f>
        <v>0.01</v>
      </c>
      <c r="P1045" s="6">
        <f>NiftyData[[#This Row],[Close]]-E1046</f>
        <v>-151.10000000000036</v>
      </c>
      <c r="Q1045" s="4">
        <f>NiftyData[[#This Row],[DayChange]]/E1046</f>
        <v>-1.7041289318461248E-2</v>
      </c>
      <c r="R1045" s="7">
        <f>_xlfn.CEILING.MATH(ABS(NiftyData[[#This Row],[DayChange %]]), 0.01)</f>
        <v>0.02</v>
      </c>
    </row>
    <row r="1046" spans="1:18" x14ac:dyDescent="0.2">
      <c r="A1046" s="2">
        <v>42622</v>
      </c>
      <c r="B1046" s="1">
        <v>8934.2999999999993</v>
      </c>
      <c r="C1046" s="1">
        <v>8939.15</v>
      </c>
      <c r="D1046" s="1">
        <v>8858.7000000000007</v>
      </c>
      <c r="E1046" s="1">
        <v>8866.7000000000007</v>
      </c>
      <c r="F1046" s="1">
        <v>181344327</v>
      </c>
      <c r="G1046" s="1">
        <v>9976.2800000000007</v>
      </c>
      <c r="H1046" s="1" t="str">
        <f>TEXT(NiftyData[[#This Row],[Date]], "yyyy")</f>
        <v>2016</v>
      </c>
      <c r="I1046" s="1" t="str">
        <f>TEXT(NiftyData[[#This Row],[Date]], "mmm")</f>
        <v>Sep</v>
      </c>
      <c r="J1046" s="1" t="str">
        <f>TEXT(NiftyData[[#This Row],[Date]], "ddd")</f>
        <v>Fri</v>
      </c>
      <c r="K1046" s="1" t="str">
        <f>TEXT(NiftyData[[#This Row],[Date]], "mmm-yyyy")</f>
        <v>Sep-2016</v>
      </c>
      <c r="L1046" s="1" t="str">
        <f>IF(NiftyData[[#This Row],[Day]]="Thu", "Expiry", "")</f>
        <v/>
      </c>
      <c r="M1046" s="1">
        <f>NiftyData[[#This Row],[Close]]-NiftyData[[#This Row],[Open]]</f>
        <v>-67.599999999998545</v>
      </c>
      <c r="N1046" s="4">
        <f>NiftyData[[#This Row],[Intraday Change]]/NiftyData[[#This Row],[Open]]</f>
        <v>-7.5663454327701725E-3</v>
      </c>
      <c r="O1046" s="4">
        <f>_xlfn.CEILING.MATH(ABS(NiftyData[[#This Row],[Intraday Change %]]), 0.01)</f>
        <v>0.01</v>
      </c>
      <c r="P1046" s="6">
        <f>NiftyData[[#This Row],[Close]]-E1047</f>
        <v>-85.799999999999272</v>
      </c>
      <c r="Q1046" s="4">
        <f>NiftyData[[#This Row],[DayChange]]/E1047</f>
        <v>-9.5839151075117861E-3</v>
      </c>
      <c r="R1046" s="7">
        <f>_xlfn.CEILING.MATH(ABS(NiftyData[[#This Row],[DayChange %]]), 0.01)</f>
        <v>0.01</v>
      </c>
    </row>
    <row r="1047" spans="1:18" x14ac:dyDescent="0.2">
      <c r="A1047" s="2">
        <v>42621</v>
      </c>
      <c r="B1047" s="1">
        <v>8915.5</v>
      </c>
      <c r="C1047" s="1">
        <v>8960.35</v>
      </c>
      <c r="D1047" s="1">
        <v>8896</v>
      </c>
      <c r="E1047" s="1">
        <v>8952.5</v>
      </c>
      <c r="F1047" s="1">
        <v>223937056</v>
      </c>
      <c r="G1047" s="1">
        <v>10773.98</v>
      </c>
      <c r="H1047" s="1" t="str">
        <f>TEXT(NiftyData[[#This Row],[Date]], "yyyy")</f>
        <v>2016</v>
      </c>
      <c r="I1047" s="1" t="str">
        <f>TEXT(NiftyData[[#This Row],[Date]], "mmm")</f>
        <v>Sep</v>
      </c>
      <c r="J1047" s="1" t="str">
        <f>TEXT(NiftyData[[#This Row],[Date]], "ddd")</f>
        <v>Thu</v>
      </c>
      <c r="K1047" s="1" t="str">
        <f>TEXT(NiftyData[[#This Row],[Date]], "mmm-yyyy")</f>
        <v>Sep-2016</v>
      </c>
      <c r="L1047" s="1" t="str">
        <f>IF(NiftyData[[#This Row],[Day]]="Thu", "Expiry", "")</f>
        <v>Expiry</v>
      </c>
      <c r="M1047" s="1">
        <f>NiftyData[[#This Row],[Close]]-NiftyData[[#This Row],[Open]]</f>
        <v>37</v>
      </c>
      <c r="N1047" s="4">
        <f>NiftyData[[#This Row],[Intraday Change]]/NiftyData[[#This Row],[Open]]</f>
        <v>4.1500757108406706E-3</v>
      </c>
      <c r="O1047" s="4">
        <f>_xlfn.CEILING.MATH(ABS(NiftyData[[#This Row],[Intraday Change %]]), 0.01)</f>
        <v>0.01</v>
      </c>
      <c r="P1047" s="6">
        <f>NiftyData[[#This Row],[Close]]-E1048</f>
        <v>34.549999999999272</v>
      </c>
      <c r="Q1047" s="4">
        <f>NiftyData[[#This Row],[DayChange]]/E1048</f>
        <v>3.8742087587393145E-3</v>
      </c>
      <c r="R1047" s="7">
        <f>_xlfn.CEILING.MATH(ABS(NiftyData[[#This Row],[DayChange %]]), 0.01)</f>
        <v>0.01</v>
      </c>
    </row>
    <row r="1048" spans="1:18" x14ac:dyDescent="0.2">
      <c r="A1048" s="2">
        <v>42620</v>
      </c>
      <c r="B1048" s="1">
        <v>8968.7000000000007</v>
      </c>
      <c r="C1048" s="1">
        <v>8968.7000000000007</v>
      </c>
      <c r="D1048" s="1">
        <v>8913.35</v>
      </c>
      <c r="E1048" s="1">
        <v>8917.9500000000007</v>
      </c>
      <c r="F1048" s="1">
        <v>299145644</v>
      </c>
      <c r="G1048" s="1">
        <v>11430.95</v>
      </c>
      <c r="H1048" s="1" t="str">
        <f>TEXT(NiftyData[[#This Row],[Date]], "yyyy")</f>
        <v>2016</v>
      </c>
      <c r="I1048" s="1" t="str">
        <f>TEXT(NiftyData[[#This Row],[Date]], "mmm")</f>
        <v>Sep</v>
      </c>
      <c r="J1048" s="1" t="str">
        <f>TEXT(NiftyData[[#This Row],[Date]], "ddd")</f>
        <v>Wed</v>
      </c>
      <c r="K1048" s="1" t="str">
        <f>TEXT(NiftyData[[#This Row],[Date]], "mmm-yyyy")</f>
        <v>Sep-2016</v>
      </c>
      <c r="L1048" s="1" t="str">
        <f>IF(NiftyData[[#This Row],[Day]]="Thu", "Expiry", "")</f>
        <v/>
      </c>
      <c r="M1048" s="1">
        <f>NiftyData[[#This Row],[Close]]-NiftyData[[#This Row],[Open]]</f>
        <v>-50.75</v>
      </c>
      <c r="N1048" s="4">
        <f>NiftyData[[#This Row],[Intraday Change]]/NiftyData[[#This Row],[Open]]</f>
        <v>-5.658568131390279E-3</v>
      </c>
      <c r="O1048" s="4">
        <f>_xlfn.CEILING.MATH(ABS(NiftyData[[#This Row],[Intraday Change %]]), 0.01)</f>
        <v>0.01</v>
      </c>
      <c r="P1048" s="6">
        <f>NiftyData[[#This Row],[Close]]-E1049</f>
        <v>-25.049999999999272</v>
      </c>
      <c r="Q1048" s="4">
        <f>NiftyData[[#This Row],[DayChange]]/E1049</f>
        <v>-2.8010734652800262E-3</v>
      </c>
      <c r="R1048" s="7">
        <f>_xlfn.CEILING.MATH(ABS(NiftyData[[#This Row],[DayChange %]]), 0.01)</f>
        <v>0.01</v>
      </c>
    </row>
    <row r="1049" spans="1:18" x14ac:dyDescent="0.2">
      <c r="A1049" s="2">
        <v>42619</v>
      </c>
      <c r="B1049" s="1">
        <v>8852.7000000000007</v>
      </c>
      <c r="C1049" s="1">
        <v>8950.85</v>
      </c>
      <c r="D1049" s="1">
        <v>8848.4500000000007</v>
      </c>
      <c r="E1049" s="1">
        <v>8943</v>
      </c>
      <c r="F1049" s="1">
        <v>201617132</v>
      </c>
      <c r="G1049" s="1">
        <v>9571.31</v>
      </c>
      <c r="H1049" s="1" t="str">
        <f>TEXT(NiftyData[[#This Row],[Date]], "yyyy")</f>
        <v>2016</v>
      </c>
      <c r="I1049" s="1" t="str">
        <f>TEXT(NiftyData[[#This Row],[Date]], "mmm")</f>
        <v>Sep</v>
      </c>
      <c r="J1049" s="1" t="str">
        <f>TEXT(NiftyData[[#This Row],[Date]], "ddd")</f>
        <v>Tue</v>
      </c>
      <c r="K1049" s="1" t="str">
        <f>TEXT(NiftyData[[#This Row],[Date]], "mmm-yyyy")</f>
        <v>Sep-2016</v>
      </c>
      <c r="L1049" s="1" t="str">
        <f>IF(NiftyData[[#This Row],[Day]]="Thu", "Expiry", "")</f>
        <v/>
      </c>
      <c r="M1049" s="1">
        <f>NiftyData[[#This Row],[Close]]-NiftyData[[#This Row],[Open]]</f>
        <v>90.299999999999272</v>
      </c>
      <c r="N1049" s="4">
        <f>NiftyData[[#This Row],[Intraday Change]]/NiftyData[[#This Row],[Open]]</f>
        <v>1.0200277881324259E-2</v>
      </c>
      <c r="O1049" s="4">
        <f>_xlfn.CEILING.MATH(ABS(NiftyData[[#This Row],[Intraday Change %]]), 0.01)</f>
        <v>0.02</v>
      </c>
      <c r="P1049" s="6">
        <f>NiftyData[[#This Row],[Close]]-E1050</f>
        <v>133.35000000000036</v>
      </c>
      <c r="Q1049" s="4">
        <f>NiftyData[[#This Row],[DayChange]]/E1050</f>
        <v>1.5136810202448493E-2</v>
      </c>
      <c r="R1049" s="7">
        <f>_xlfn.CEILING.MATH(ABS(NiftyData[[#This Row],[DayChange %]]), 0.01)</f>
        <v>0.02</v>
      </c>
    </row>
    <row r="1050" spans="1:18" x14ac:dyDescent="0.2">
      <c r="A1050" s="2">
        <v>42615</v>
      </c>
      <c r="B1050" s="1">
        <v>8796.35</v>
      </c>
      <c r="C1050" s="1">
        <v>8824.1</v>
      </c>
      <c r="D1050" s="1">
        <v>8768.2000000000007</v>
      </c>
      <c r="E1050" s="1">
        <v>8809.65</v>
      </c>
      <c r="F1050" s="1">
        <v>197385217</v>
      </c>
      <c r="G1050" s="1">
        <v>8231.93</v>
      </c>
      <c r="H1050" s="1" t="str">
        <f>TEXT(NiftyData[[#This Row],[Date]], "yyyy")</f>
        <v>2016</v>
      </c>
      <c r="I1050" s="1" t="str">
        <f>TEXT(NiftyData[[#This Row],[Date]], "mmm")</f>
        <v>Sep</v>
      </c>
      <c r="J1050" s="1" t="str">
        <f>TEXT(NiftyData[[#This Row],[Date]], "ddd")</f>
        <v>Fri</v>
      </c>
      <c r="K1050" s="1" t="str">
        <f>TEXT(NiftyData[[#This Row],[Date]], "mmm-yyyy")</f>
        <v>Sep-2016</v>
      </c>
      <c r="L1050" s="1" t="str">
        <f>IF(NiftyData[[#This Row],[Day]]="Thu", "Expiry", "")</f>
        <v/>
      </c>
      <c r="M1050" s="1">
        <f>NiftyData[[#This Row],[Close]]-NiftyData[[#This Row],[Open]]</f>
        <v>13.299999999999272</v>
      </c>
      <c r="N1050" s="4">
        <f>NiftyData[[#This Row],[Intraday Change]]/NiftyData[[#This Row],[Open]]</f>
        <v>1.5119907688983809E-3</v>
      </c>
      <c r="O1050" s="4">
        <f>_xlfn.CEILING.MATH(ABS(NiftyData[[#This Row],[Intraday Change %]]), 0.01)</f>
        <v>0.01</v>
      </c>
      <c r="P1050" s="6">
        <f>NiftyData[[#This Row],[Close]]-E1051</f>
        <v>35</v>
      </c>
      <c r="Q1050" s="4">
        <f>NiftyData[[#This Row],[DayChange]]/E1051</f>
        <v>3.9887630845674756E-3</v>
      </c>
      <c r="R1050" s="7">
        <f>_xlfn.CEILING.MATH(ABS(NiftyData[[#This Row],[DayChange %]]), 0.01)</f>
        <v>0.01</v>
      </c>
    </row>
    <row r="1051" spans="1:18" x14ac:dyDescent="0.2">
      <c r="A1051" s="2">
        <v>42614</v>
      </c>
      <c r="B1051" s="1">
        <v>8793.6</v>
      </c>
      <c r="C1051" s="1">
        <v>8813.25</v>
      </c>
      <c r="D1051" s="1">
        <v>8759.9500000000007</v>
      </c>
      <c r="E1051" s="1">
        <v>8774.65</v>
      </c>
      <c r="F1051" s="1">
        <v>246336047</v>
      </c>
      <c r="G1051" s="1">
        <v>9653.93</v>
      </c>
      <c r="H1051" s="1" t="str">
        <f>TEXT(NiftyData[[#This Row],[Date]], "yyyy")</f>
        <v>2016</v>
      </c>
      <c r="I1051" s="1" t="str">
        <f>TEXT(NiftyData[[#This Row],[Date]], "mmm")</f>
        <v>Sep</v>
      </c>
      <c r="J1051" s="1" t="str">
        <f>TEXT(NiftyData[[#This Row],[Date]], "ddd")</f>
        <v>Thu</v>
      </c>
      <c r="K1051" s="1" t="str">
        <f>TEXT(NiftyData[[#This Row],[Date]], "mmm-yyyy")</f>
        <v>Sep-2016</v>
      </c>
      <c r="L1051" s="1" t="str">
        <f>IF(NiftyData[[#This Row],[Day]]="Thu", "Expiry", "")</f>
        <v>Expiry</v>
      </c>
      <c r="M1051" s="1">
        <f>NiftyData[[#This Row],[Close]]-NiftyData[[#This Row],[Open]]</f>
        <v>-18.950000000000728</v>
      </c>
      <c r="N1051" s="4">
        <f>NiftyData[[#This Row],[Intraday Change]]/NiftyData[[#This Row],[Open]]</f>
        <v>-2.1549763464338528E-3</v>
      </c>
      <c r="O1051" s="4">
        <f>_xlfn.CEILING.MATH(ABS(NiftyData[[#This Row],[Intraday Change %]]), 0.01)</f>
        <v>0.01</v>
      </c>
      <c r="P1051" s="6">
        <f>NiftyData[[#This Row],[Close]]-E1052</f>
        <v>-11.550000000001091</v>
      </c>
      <c r="Q1051" s="4">
        <f>NiftyData[[#This Row],[DayChange]]/E1052</f>
        <v>-1.3145614713984534E-3</v>
      </c>
      <c r="R1051" s="7">
        <f>_xlfn.CEILING.MATH(ABS(NiftyData[[#This Row],[DayChange %]]), 0.01)</f>
        <v>0.01</v>
      </c>
    </row>
    <row r="1052" spans="1:18" x14ac:dyDescent="0.2">
      <c r="A1052" s="2">
        <v>42613</v>
      </c>
      <c r="B1052" s="1">
        <v>8754.0499999999993</v>
      </c>
      <c r="C1052" s="1">
        <v>8819.2000000000007</v>
      </c>
      <c r="D1052" s="1">
        <v>8754.0499999999993</v>
      </c>
      <c r="E1052" s="1">
        <v>8786.2000000000007</v>
      </c>
      <c r="F1052" s="1">
        <v>373422334</v>
      </c>
      <c r="G1052" s="1">
        <v>22534.29</v>
      </c>
      <c r="H1052" s="1" t="str">
        <f>TEXT(NiftyData[[#This Row],[Date]], "yyyy")</f>
        <v>2016</v>
      </c>
      <c r="I1052" s="1" t="str">
        <f>TEXT(NiftyData[[#This Row],[Date]], "mmm")</f>
        <v>Aug</v>
      </c>
      <c r="J1052" s="1" t="str">
        <f>TEXT(NiftyData[[#This Row],[Date]], "ddd")</f>
        <v>Wed</v>
      </c>
      <c r="K1052" s="1" t="str">
        <f>TEXT(NiftyData[[#This Row],[Date]], "mmm-yyyy")</f>
        <v>Aug-2016</v>
      </c>
      <c r="L1052" s="1" t="str">
        <f>IF(NiftyData[[#This Row],[Day]]="Thu", "Expiry", "")</f>
        <v/>
      </c>
      <c r="M1052" s="1">
        <f>NiftyData[[#This Row],[Close]]-NiftyData[[#This Row],[Open]]</f>
        <v>32.150000000001455</v>
      </c>
      <c r="N1052" s="4">
        <f>NiftyData[[#This Row],[Intraday Change]]/NiftyData[[#This Row],[Open]]</f>
        <v>3.672585831700922E-3</v>
      </c>
      <c r="O1052" s="4">
        <f>_xlfn.CEILING.MATH(ABS(NiftyData[[#This Row],[Intraday Change %]]), 0.01)</f>
        <v>0.01</v>
      </c>
      <c r="P1052" s="6">
        <f>NiftyData[[#This Row],[Close]]-E1053</f>
        <v>41.850000000000364</v>
      </c>
      <c r="Q1052" s="4">
        <f>NiftyData[[#This Row],[DayChange]]/E1053</f>
        <v>4.7859474975270157E-3</v>
      </c>
      <c r="R1052" s="7">
        <f>_xlfn.CEILING.MATH(ABS(NiftyData[[#This Row],[DayChange %]]), 0.01)</f>
        <v>0.01</v>
      </c>
    </row>
    <row r="1053" spans="1:18" x14ac:dyDescent="0.2">
      <c r="A1053" s="2">
        <v>42612</v>
      </c>
      <c r="B1053" s="1">
        <v>8646.75</v>
      </c>
      <c r="C1053" s="1">
        <v>8750.6</v>
      </c>
      <c r="D1053" s="1">
        <v>8642.25</v>
      </c>
      <c r="E1053" s="1">
        <v>8744.35</v>
      </c>
      <c r="F1053" s="1">
        <v>154828719</v>
      </c>
      <c r="G1053" s="1">
        <v>8392.76</v>
      </c>
      <c r="H1053" s="1" t="str">
        <f>TEXT(NiftyData[[#This Row],[Date]], "yyyy")</f>
        <v>2016</v>
      </c>
      <c r="I1053" s="1" t="str">
        <f>TEXT(NiftyData[[#This Row],[Date]], "mmm")</f>
        <v>Aug</v>
      </c>
      <c r="J1053" s="1" t="str">
        <f>TEXT(NiftyData[[#This Row],[Date]], "ddd")</f>
        <v>Tue</v>
      </c>
      <c r="K1053" s="1" t="str">
        <f>TEXT(NiftyData[[#This Row],[Date]], "mmm-yyyy")</f>
        <v>Aug-2016</v>
      </c>
      <c r="L1053" s="1" t="str">
        <f>IF(NiftyData[[#This Row],[Day]]="Thu", "Expiry", "")</f>
        <v/>
      </c>
      <c r="M1053" s="1">
        <f>NiftyData[[#This Row],[Close]]-NiftyData[[#This Row],[Open]]</f>
        <v>97.600000000000364</v>
      </c>
      <c r="N1053" s="4">
        <f>NiftyData[[#This Row],[Intraday Change]]/NiftyData[[#This Row],[Open]]</f>
        <v>1.1287477954144663E-2</v>
      </c>
      <c r="O1053" s="4">
        <f>_xlfn.CEILING.MATH(ABS(NiftyData[[#This Row],[Intraday Change %]]), 0.01)</f>
        <v>0.02</v>
      </c>
      <c r="P1053" s="6">
        <f>NiftyData[[#This Row],[Close]]-E1054</f>
        <v>136.89999999999964</v>
      </c>
      <c r="Q1053" s="4">
        <f>NiftyData[[#This Row],[DayChange]]/E1054</f>
        <v>1.5904826632742522E-2</v>
      </c>
      <c r="R1053" s="7">
        <f>_xlfn.CEILING.MATH(ABS(NiftyData[[#This Row],[DayChange %]]), 0.01)</f>
        <v>0.02</v>
      </c>
    </row>
    <row r="1054" spans="1:18" x14ac:dyDescent="0.2">
      <c r="A1054" s="2">
        <v>42611</v>
      </c>
      <c r="B1054" s="1">
        <v>8583.75</v>
      </c>
      <c r="C1054" s="1">
        <v>8622</v>
      </c>
      <c r="D1054" s="1">
        <v>8543.75</v>
      </c>
      <c r="E1054" s="1">
        <v>8607.4500000000007</v>
      </c>
      <c r="F1054" s="1">
        <v>133723771</v>
      </c>
      <c r="G1054" s="1">
        <v>6857.99</v>
      </c>
      <c r="H1054" s="1" t="str">
        <f>TEXT(NiftyData[[#This Row],[Date]], "yyyy")</f>
        <v>2016</v>
      </c>
      <c r="I1054" s="1" t="str">
        <f>TEXT(NiftyData[[#This Row],[Date]], "mmm")</f>
        <v>Aug</v>
      </c>
      <c r="J1054" s="1" t="str">
        <f>TEXT(NiftyData[[#This Row],[Date]], "ddd")</f>
        <v>Mon</v>
      </c>
      <c r="K1054" s="1" t="str">
        <f>TEXT(NiftyData[[#This Row],[Date]], "mmm-yyyy")</f>
        <v>Aug-2016</v>
      </c>
      <c r="L1054" s="1" t="str">
        <f>IF(NiftyData[[#This Row],[Day]]="Thu", "Expiry", "")</f>
        <v/>
      </c>
      <c r="M1054" s="1">
        <f>NiftyData[[#This Row],[Close]]-NiftyData[[#This Row],[Open]]</f>
        <v>23.700000000000728</v>
      </c>
      <c r="N1054" s="4">
        <f>NiftyData[[#This Row],[Intraday Change]]/NiftyData[[#This Row],[Open]]</f>
        <v>2.7610310179118367E-3</v>
      </c>
      <c r="O1054" s="4">
        <f>_xlfn.CEILING.MATH(ABS(NiftyData[[#This Row],[Intraday Change %]]), 0.01)</f>
        <v>0.01</v>
      </c>
      <c r="P1054" s="6">
        <f>NiftyData[[#This Row],[Close]]-E1055</f>
        <v>34.900000000001455</v>
      </c>
      <c r="Q1054" s="4">
        <f>NiftyData[[#This Row],[DayChange]]/E1055</f>
        <v>4.0711340266316861E-3</v>
      </c>
      <c r="R1054" s="7">
        <f>_xlfn.CEILING.MATH(ABS(NiftyData[[#This Row],[DayChange %]]), 0.01)</f>
        <v>0.01</v>
      </c>
    </row>
    <row r="1055" spans="1:18" x14ac:dyDescent="0.2">
      <c r="A1055" s="2">
        <v>42608</v>
      </c>
      <c r="B1055" s="1">
        <v>8614.35</v>
      </c>
      <c r="C1055" s="1">
        <v>8622.9500000000007</v>
      </c>
      <c r="D1055" s="1">
        <v>8547.5499999999993</v>
      </c>
      <c r="E1055" s="1">
        <v>8572.5499999999993</v>
      </c>
      <c r="F1055" s="1">
        <v>152146666</v>
      </c>
      <c r="G1055" s="1">
        <v>7153.37</v>
      </c>
      <c r="H1055" s="1" t="str">
        <f>TEXT(NiftyData[[#This Row],[Date]], "yyyy")</f>
        <v>2016</v>
      </c>
      <c r="I1055" s="1" t="str">
        <f>TEXT(NiftyData[[#This Row],[Date]], "mmm")</f>
        <v>Aug</v>
      </c>
      <c r="J1055" s="1" t="str">
        <f>TEXT(NiftyData[[#This Row],[Date]], "ddd")</f>
        <v>Fri</v>
      </c>
      <c r="K1055" s="1" t="str">
        <f>TEXT(NiftyData[[#This Row],[Date]], "mmm-yyyy")</f>
        <v>Aug-2016</v>
      </c>
      <c r="L1055" s="1" t="str">
        <f>IF(NiftyData[[#This Row],[Day]]="Thu", "Expiry", "")</f>
        <v/>
      </c>
      <c r="M1055" s="1">
        <f>NiftyData[[#This Row],[Close]]-NiftyData[[#This Row],[Open]]</f>
        <v>-41.800000000001091</v>
      </c>
      <c r="N1055" s="4">
        <f>NiftyData[[#This Row],[Intraday Change]]/NiftyData[[#This Row],[Open]]</f>
        <v>-4.8523684317448319E-3</v>
      </c>
      <c r="O1055" s="4">
        <f>_xlfn.CEILING.MATH(ABS(NiftyData[[#This Row],[Intraday Change %]]), 0.01)</f>
        <v>0.01</v>
      </c>
      <c r="P1055" s="6">
        <f>NiftyData[[#This Row],[Close]]-E1056</f>
        <v>-19.650000000001455</v>
      </c>
      <c r="Q1055" s="4">
        <f>NiftyData[[#This Row],[DayChange]]/E1056</f>
        <v>-2.2869579385956396E-3</v>
      </c>
      <c r="R1055" s="7">
        <f>_xlfn.CEILING.MATH(ABS(NiftyData[[#This Row],[DayChange %]]), 0.01)</f>
        <v>0.01</v>
      </c>
    </row>
    <row r="1056" spans="1:18" x14ac:dyDescent="0.2">
      <c r="A1056" s="2">
        <v>42607</v>
      </c>
      <c r="B1056" s="1">
        <v>8668.85</v>
      </c>
      <c r="C1056" s="1">
        <v>8683.0499999999993</v>
      </c>
      <c r="D1056" s="1">
        <v>8583.65</v>
      </c>
      <c r="E1056" s="1">
        <v>8592.2000000000007</v>
      </c>
      <c r="F1056" s="1">
        <v>219736214</v>
      </c>
      <c r="G1056" s="1">
        <v>10508.32</v>
      </c>
      <c r="H1056" s="1" t="str">
        <f>TEXT(NiftyData[[#This Row],[Date]], "yyyy")</f>
        <v>2016</v>
      </c>
      <c r="I1056" s="1" t="str">
        <f>TEXT(NiftyData[[#This Row],[Date]], "mmm")</f>
        <v>Aug</v>
      </c>
      <c r="J1056" s="1" t="str">
        <f>TEXT(NiftyData[[#This Row],[Date]], "ddd")</f>
        <v>Thu</v>
      </c>
      <c r="K1056" s="1" t="str">
        <f>TEXT(NiftyData[[#This Row],[Date]], "mmm-yyyy")</f>
        <v>Aug-2016</v>
      </c>
      <c r="L1056" s="1" t="str">
        <f>IF(NiftyData[[#This Row],[Day]]="Thu", "Expiry", "")</f>
        <v>Expiry</v>
      </c>
      <c r="M1056" s="1">
        <f>NiftyData[[#This Row],[Close]]-NiftyData[[#This Row],[Open]]</f>
        <v>-76.649999999999636</v>
      </c>
      <c r="N1056" s="4">
        <f>NiftyData[[#This Row],[Intraday Change]]/NiftyData[[#This Row],[Open]]</f>
        <v>-8.8420032645621545E-3</v>
      </c>
      <c r="O1056" s="4">
        <f>_xlfn.CEILING.MATH(ABS(NiftyData[[#This Row],[Intraday Change %]]), 0.01)</f>
        <v>0.01</v>
      </c>
      <c r="P1056" s="6">
        <f>NiftyData[[#This Row],[Close]]-E1057</f>
        <v>-58.099999999998545</v>
      </c>
      <c r="Q1056" s="4">
        <f>NiftyData[[#This Row],[DayChange]]/E1057</f>
        <v>-6.7165300625410158E-3</v>
      </c>
      <c r="R1056" s="7">
        <f>_xlfn.CEILING.MATH(ABS(NiftyData[[#This Row],[DayChange %]]), 0.01)</f>
        <v>0.01</v>
      </c>
    </row>
    <row r="1057" spans="1:18" x14ac:dyDescent="0.2">
      <c r="A1057" s="2">
        <v>42606</v>
      </c>
      <c r="B1057" s="1">
        <v>8648.5</v>
      </c>
      <c r="C1057" s="1">
        <v>8661.0499999999993</v>
      </c>
      <c r="D1057" s="1">
        <v>8620.9</v>
      </c>
      <c r="E1057" s="1">
        <v>8650.2999999999993</v>
      </c>
      <c r="F1057" s="1">
        <v>154168043</v>
      </c>
      <c r="G1057" s="1">
        <v>7199.72</v>
      </c>
      <c r="H1057" s="1" t="str">
        <f>TEXT(NiftyData[[#This Row],[Date]], "yyyy")</f>
        <v>2016</v>
      </c>
      <c r="I1057" s="1" t="str">
        <f>TEXT(NiftyData[[#This Row],[Date]], "mmm")</f>
        <v>Aug</v>
      </c>
      <c r="J1057" s="1" t="str">
        <f>TEXT(NiftyData[[#This Row],[Date]], "ddd")</f>
        <v>Wed</v>
      </c>
      <c r="K1057" s="1" t="str">
        <f>TEXT(NiftyData[[#This Row],[Date]], "mmm-yyyy")</f>
        <v>Aug-2016</v>
      </c>
      <c r="L1057" s="1" t="str">
        <f>IF(NiftyData[[#This Row],[Day]]="Thu", "Expiry", "")</f>
        <v/>
      </c>
      <c r="M1057" s="1">
        <f>NiftyData[[#This Row],[Close]]-NiftyData[[#This Row],[Open]]</f>
        <v>1.7999999999992724</v>
      </c>
      <c r="N1057" s="4">
        <f>NiftyData[[#This Row],[Intraday Change]]/NiftyData[[#This Row],[Open]]</f>
        <v>2.0812857720983667E-4</v>
      </c>
      <c r="O1057" s="4">
        <f>_xlfn.CEILING.MATH(ABS(NiftyData[[#This Row],[Intraday Change %]]), 0.01)</f>
        <v>0.01</v>
      </c>
      <c r="P1057" s="6">
        <f>NiftyData[[#This Row],[Close]]-E1058</f>
        <v>17.699999999998909</v>
      </c>
      <c r="Q1057" s="4">
        <f>NiftyData[[#This Row],[DayChange]]/E1058</f>
        <v>2.050367212658864E-3</v>
      </c>
      <c r="R1057" s="7">
        <f>_xlfn.CEILING.MATH(ABS(NiftyData[[#This Row],[DayChange %]]), 0.01)</f>
        <v>0.01</v>
      </c>
    </row>
    <row r="1058" spans="1:18" x14ac:dyDescent="0.2">
      <c r="A1058" s="2">
        <v>42605</v>
      </c>
      <c r="B1058" s="1">
        <v>8628.35</v>
      </c>
      <c r="C1058" s="1">
        <v>8642.15</v>
      </c>
      <c r="D1058" s="1">
        <v>8580</v>
      </c>
      <c r="E1058" s="1">
        <v>8632.6</v>
      </c>
      <c r="F1058" s="1">
        <v>193302503</v>
      </c>
      <c r="G1058" s="1">
        <v>7309.82</v>
      </c>
      <c r="H1058" s="1" t="str">
        <f>TEXT(NiftyData[[#This Row],[Date]], "yyyy")</f>
        <v>2016</v>
      </c>
      <c r="I1058" s="1" t="str">
        <f>TEXT(NiftyData[[#This Row],[Date]], "mmm")</f>
        <v>Aug</v>
      </c>
      <c r="J1058" s="1" t="str">
        <f>TEXT(NiftyData[[#This Row],[Date]], "ddd")</f>
        <v>Tue</v>
      </c>
      <c r="K1058" s="1" t="str">
        <f>TEXT(NiftyData[[#This Row],[Date]], "mmm-yyyy")</f>
        <v>Aug-2016</v>
      </c>
      <c r="L1058" s="1" t="str">
        <f>IF(NiftyData[[#This Row],[Day]]="Thu", "Expiry", "")</f>
        <v/>
      </c>
      <c r="M1058" s="1">
        <f>NiftyData[[#This Row],[Close]]-NiftyData[[#This Row],[Open]]</f>
        <v>4.25</v>
      </c>
      <c r="N1058" s="4">
        <f>NiftyData[[#This Row],[Intraday Change]]/NiftyData[[#This Row],[Open]]</f>
        <v>4.9256230913210521E-4</v>
      </c>
      <c r="O1058" s="4">
        <f>_xlfn.CEILING.MATH(ABS(NiftyData[[#This Row],[Intraday Change %]]), 0.01)</f>
        <v>0.01</v>
      </c>
      <c r="P1058" s="6">
        <f>NiftyData[[#This Row],[Close]]-E1059</f>
        <v>3.4500000000007276</v>
      </c>
      <c r="Q1058" s="4">
        <f>NiftyData[[#This Row],[DayChange]]/E1059</f>
        <v>3.9980762879318681E-4</v>
      </c>
      <c r="R1058" s="7">
        <f>_xlfn.CEILING.MATH(ABS(NiftyData[[#This Row],[DayChange %]]), 0.01)</f>
        <v>0.01</v>
      </c>
    </row>
    <row r="1059" spans="1:18" x14ac:dyDescent="0.2">
      <c r="A1059" s="2">
        <v>42604</v>
      </c>
      <c r="B1059" s="1">
        <v>8667</v>
      </c>
      <c r="C1059" s="1">
        <v>8684.85</v>
      </c>
      <c r="D1059" s="1">
        <v>8614</v>
      </c>
      <c r="E1059" s="1">
        <v>8629.15</v>
      </c>
      <c r="F1059" s="1">
        <v>156976546</v>
      </c>
      <c r="G1059" s="1">
        <v>7394.57</v>
      </c>
      <c r="H1059" s="1" t="str">
        <f>TEXT(NiftyData[[#This Row],[Date]], "yyyy")</f>
        <v>2016</v>
      </c>
      <c r="I1059" s="1" t="str">
        <f>TEXT(NiftyData[[#This Row],[Date]], "mmm")</f>
        <v>Aug</v>
      </c>
      <c r="J1059" s="1" t="str">
        <f>TEXT(NiftyData[[#This Row],[Date]], "ddd")</f>
        <v>Mon</v>
      </c>
      <c r="K1059" s="1" t="str">
        <f>TEXT(NiftyData[[#This Row],[Date]], "mmm-yyyy")</f>
        <v>Aug-2016</v>
      </c>
      <c r="L1059" s="1" t="str">
        <f>IF(NiftyData[[#This Row],[Day]]="Thu", "Expiry", "")</f>
        <v/>
      </c>
      <c r="M1059" s="1">
        <f>NiftyData[[#This Row],[Close]]-NiftyData[[#This Row],[Open]]</f>
        <v>-37.850000000000364</v>
      </c>
      <c r="N1059" s="4">
        <f>NiftyData[[#This Row],[Intraday Change]]/NiftyData[[#This Row],[Open]]</f>
        <v>-4.3671397253952195E-3</v>
      </c>
      <c r="O1059" s="4">
        <f>_xlfn.CEILING.MATH(ABS(NiftyData[[#This Row],[Intraday Change %]]), 0.01)</f>
        <v>0.01</v>
      </c>
      <c r="P1059" s="6">
        <f>NiftyData[[#This Row],[Close]]-E1060</f>
        <v>-37.75</v>
      </c>
      <c r="Q1059" s="4">
        <f>NiftyData[[#This Row],[DayChange]]/E1060</f>
        <v>-4.355651963216375E-3</v>
      </c>
      <c r="R1059" s="7">
        <f>_xlfn.CEILING.MATH(ABS(NiftyData[[#This Row],[DayChange %]]), 0.01)</f>
        <v>0.01</v>
      </c>
    </row>
    <row r="1060" spans="1:18" x14ac:dyDescent="0.2">
      <c r="A1060" s="2">
        <v>42601</v>
      </c>
      <c r="B1060" s="1">
        <v>8694.2999999999993</v>
      </c>
      <c r="C1060" s="1">
        <v>8696.6</v>
      </c>
      <c r="D1060" s="1">
        <v>8647.1</v>
      </c>
      <c r="E1060" s="1">
        <v>8666.9</v>
      </c>
      <c r="F1060" s="1">
        <v>197770568</v>
      </c>
      <c r="G1060" s="1">
        <v>8354.8799999999992</v>
      </c>
      <c r="H1060" s="1" t="str">
        <f>TEXT(NiftyData[[#This Row],[Date]], "yyyy")</f>
        <v>2016</v>
      </c>
      <c r="I1060" s="1" t="str">
        <f>TEXT(NiftyData[[#This Row],[Date]], "mmm")</f>
        <v>Aug</v>
      </c>
      <c r="J1060" s="1" t="str">
        <f>TEXT(NiftyData[[#This Row],[Date]], "ddd")</f>
        <v>Fri</v>
      </c>
      <c r="K1060" s="1" t="str">
        <f>TEXT(NiftyData[[#This Row],[Date]], "mmm-yyyy")</f>
        <v>Aug-2016</v>
      </c>
      <c r="L1060" s="1" t="str">
        <f>IF(NiftyData[[#This Row],[Day]]="Thu", "Expiry", "")</f>
        <v/>
      </c>
      <c r="M1060" s="1">
        <f>NiftyData[[#This Row],[Close]]-NiftyData[[#This Row],[Open]]</f>
        <v>-27.399999999999636</v>
      </c>
      <c r="N1060" s="4">
        <f>NiftyData[[#This Row],[Intraday Change]]/NiftyData[[#This Row],[Open]]</f>
        <v>-3.1514900567037761E-3</v>
      </c>
      <c r="O1060" s="4">
        <f>_xlfn.CEILING.MATH(ABS(NiftyData[[#This Row],[Intraday Change %]]), 0.01)</f>
        <v>0.01</v>
      </c>
      <c r="P1060" s="6">
        <f>NiftyData[[#This Row],[Close]]-E1061</f>
        <v>-6.3500000000003638</v>
      </c>
      <c r="Q1060" s="4">
        <f>NiftyData[[#This Row],[DayChange]]/E1061</f>
        <v>-7.3213616579717686E-4</v>
      </c>
      <c r="R1060" s="7">
        <f>_xlfn.CEILING.MATH(ABS(NiftyData[[#This Row],[DayChange %]]), 0.01)</f>
        <v>0.01</v>
      </c>
    </row>
    <row r="1061" spans="1:18" x14ac:dyDescent="0.2">
      <c r="A1061" s="2">
        <v>42600</v>
      </c>
      <c r="B1061" s="1">
        <v>8648.85</v>
      </c>
      <c r="C1061" s="1">
        <v>8690.7000000000007</v>
      </c>
      <c r="D1061" s="1">
        <v>8645.0499999999993</v>
      </c>
      <c r="E1061" s="1">
        <v>8673.25</v>
      </c>
      <c r="F1061" s="1">
        <v>169431656</v>
      </c>
      <c r="G1061" s="1">
        <v>7900.6</v>
      </c>
      <c r="H1061" s="1" t="str">
        <f>TEXT(NiftyData[[#This Row],[Date]], "yyyy")</f>
        <v>2016</v>
      </c>
      <c r="I1061" s="1" t="str">
        <f>TEXT(NiftyData[[#This Row],[Date]], "mmm")</f>
        <v>Aug</v>
      </c>
      <c r="J1061" s="1" t="str">
        <f>TEXT(NiftyData[[#This Row],[Date]], "ddd")</f>
        <v>Thu</v>
      </c>
      <c r="K1061" s="1" t="str">
        <f>TEXT(NiftyData[[#This Row],[Date]], "mmm-yyyy")</f>
        <v>Aug-2016</v>
      </c>
      <c r="L1061" s="1" t="str">
        <f>IF(NiftyData[[#This Row],[Day]]="Thu", "Expiry", "")</f>
        <v>Expiry</v>
      </c>
      <c r="M1061" s="1">
        <f>NiftyData[[#This Row],[Close]]-NiftyData[[#This Row],[Open]]</f>
        <v>24.399999999999636</v>
      </c>
      <c r="N1061" s="4">
        <f>NiftyData[[#This Row],[Intraday Change]]/NiftyData[[#This Row],[Open]]</f>
        <v>2.8211843193025241E-3</v>
      </c>
      <c r="O1061" s="4">
        <f>_xlfn.CEILING.MATH(ABS(NiftyData[[#This Row],[Intraday Change %]]), 0.01)</f>
        <v>0.01</v>
      </c>
      <c r="P1061" s="6">
        <f>NiftyData[[#This Row],[Close]]-E1062</f>
        <v>49.200000000000728</v>
      </c>
      <c r="Q1061" s="4">
        <f>NiftyData[[#This Row],[DayChange]]/E1062</f>
        <v>5.7049762002772172E-3</v>
      </c>
      <c r="R1061" s="7">
        <f>_xlfn.CEILING.MATH(ABS(NiftyData[[#This Row],[DayChange %]]), 0.01)</f>
        <v>0.01</v>
      </c>
    </row>
    <row r="1062" spans="1:18" x14ac:dyDescent="0.2">
      <c r="A1062" s="2">
        <v>42599</v>
      </c>
      <c r="B1062" s="1">
        <v>8639.7999999999993</v>
      </c>
      <c r="C1062" s="1">
        <v>8667.1</v>
      </c>
      <c r="D1062" s="1">
        <v>8603.6</v>
      </c>
      <c r="E1062" s="1">
        <v>8624.0499999999993</v>
      </c>
      <c r="F1062" s="1">
        <v>179540691</v>
      </c>
      <c r="G1062" s="1">
        <v>8161.38</v>
      </c>
      <c r="H1062" s="1" t="str">
        <f>TEXT(NiftyData[[#This Row],[Date]], "yyyy")</f>
        <v>2016</v>
      </c>
      <c r="I1062" s="1" t="str">
        <f>TEXT(NiftyData[[#This Row],[Date]], "mmm")</f>
        <v>Aug</v>
      </c>
      <c r="J1062" s="1" t="str">
        <f>TEXT(NiftyData[[#This Row],[Date]], "ddd")</f>
        <v>Wed</v>
      </c>
      <c r="K1062" s="1" t="str">
        <f>TEXT(NiftyData[[#This Row],[Date]], "mmm-yyyy")</f>
        <v>Aug-2016</v>
      </c>
      <c r="L1062" s="1" t="str">
        <f>IF(NiftyData[[#This Row],[Day]]="Thu", "Expiry", "")</f>
        <v/>
      </c>
      <c r="M1062" s="1">
        <f>NiftyData[[#This Row],[Close]]-NiftyData[[#This Row],[Open]]</f>
        <v>-15.75</v>
      </c>
      <c r="N1062" s="4">
        <f>NiftyData[[#This Row],[Intraday Change]]/NiftyData[[#This Row],[Open]]</f>
        <v>-1.822958864788537E-3</v>
      </c>
      <c r="O1062" s="4">
        <f>_xlfn.CEILING.MATH(ABS(NiftyData[[#This Row],[Intraday Change %]]), 0.01)</f>
        <v>0.01</v>
      </c>
      <c r="P1062" s="6">
        <f>NiftyData[[#This Row],[Close]]-E1063</f>
        <v>-18.5</v>
      </c>
      <c r="Q1062" s="4">
        <f>NiftyData[[#This Row],[DayChange]]/E1063</f>
        <v>-2.1405719376804302E-3</v>
      </c>
      <c r="R1062" s="7">
        <f>_xlfn.CEILING.MATH(ABS(NiftyData[[#This Row],[DayChange %]]), 0.01)</f>
        <v>0.01</v>
      </c>
    </row>
    <row r="1063" spans="1:18" x14ac:dyDescent="0.2">
      <c r="A1063" s="2">
        <v>42598</v>
      </c>
      <c r="B1063" s="1">
        <v>8670.25</v>
      </c>
      <c r="C1063" s="1">
        <v>8682.35</v>
      </c>
      <c r="D1063" s="1">
        <v>8600.4500000000007</v>
      </c>
      <c r="E1063" s="1">
        <v>8642.5499999999993</v>
      </c>
      <c r="F1063" s="1">
        <v>231771409</v>
      </c>
      <c r="G1063" s="1">
        <v>10937.35</v>
      </c>
      <c r="H1063" s="1" t="str">
        <f>TEXT(NiftyData[[#This Row],[Date]], "yyyy")</f>
        <v>2016</v>
      </c>
      <c r="I1063" s="1" t="str">
        <f>TEXT(NiftyData[[#This Row],[Date]], "mmm")</f>
        <v>Aug</v>
      </c>
      <c r="J1063" s="1" t="str">
        <f>TEXT(NiftyData[[#This Row],[Date]], "ddd")</f>
        <v>Tue</v>
      </c>
      <c r="K1063" s="1" t="str">
        <f>TEXT(NiftyData[[#This Row],[Date]], "mmm-yyyy")</f>
        <v>Aug-2016</v>
      </c>
      <c r="L1063" s="1" t="str">
        <f>IF(NiftyData[[#This Row],[Day]]="Thu", "Expiry", "")</f>
        <v/>
      </c>
      <c r="M1063" s="1">
        <f>NiftyData[[#This Row],[Close]]-NiftyData[[#This Row],[Open]]</f>
        <v>-27.700000000000728</v>
      </c>
      <c r="N1063" s="4">
        <f>NiftyData[[#This Row],[Intraday Change]]/NiftyData[[#This Row],[Open]]</f>
        <v>-3.1948329056256425E-3</v>
      </c>
      <c r="O1063" s="4">
        <f>_xlfn.CEILING.MATH(ABS(NiftyData[[#This Row],[Intraday Change %]]), 0.01)</f>
        <v>0.01</v>
      </c>
      <c r="P1063" s="6">
        <f>NiftyData[[#This Row],[Close]]-E1064</f>
        <v>-29.600000000000364</v>
      </c>
      <c r="Q1063" s="4">
        <f>NiftyData[[#This Row],[DayChange]]/E1064</f>
        <v>-3.4132250941231834E-3</v>
      </c>
      <c r="R1063" s="7">
        <f>_xlfn.CEILING.MATH(ABS(NiftyData[[#This Row],[DayChange %]]), 0.01)</f>
        <v>0.01</v>
      </c>
    </row>
    <row r="1064" spans="1:18" x14ac:dyDescent="0.2">
      <c r="A1064" s="2">
        <v>42594</v>
      </c>
      <c r="B1064" s="1">
        <v>8605.4500000000007</v>
      </c>
      <c r="C1064" s="1">
        <v>8684.2999999999993</v>
      </c>
      <c r="D1064" s="1">
        <v>8604.4500000000007</v>
      </c>
      <c r="E1064" s="1">
        <v>8672.15</v>
      </c>
      <c r="F1064" s="1">
        <v>272014034</v>
      </c>
      <c r="G1064" s="1">
        <v>11998.86</v>
      </c>
      <c r="H1064" s="1" t="str">
        <f>TEXT(NiftyData[[#This Row],[Date]], "yyyy")</f>
        <v>2016</v>
      </c>
      <c r="I1064" s="1" t="str">
        <f>TEXT(NiftyData[[#This Row],[Date]], "mmm")</f>
        <v>Aug</v>
      </c>
      <c r="J1064" s="1" t="str">
        <f>TEXT(NiftyData[[#This Row],[Date]], "ddd")</f>
        <v>Fri</v>
      </c>
      <c r="K1064" s="1" t="str">
        <f>TEXT(NiftyData[[#This Row],[Date]], "mmm-yyyy")</f>
        <v>Aug-2016</v>
      </c>
      <c r="L1064" s="1" t="str">
        <f>IF(NiftyData[[#This Row],[Day]]="Thu", "Expiry", "")</f>
        <v/>
      </c>
      <c r="M1064" s="1">
        <f>NiftyData[[#This Row],[Close]]-NiftyData[[#This Row],[Open]]</f>
        <v>66.699999999998909</v>
      </c>
      <c r="N1064" s="4">
        <f>NiftyData[[#This Row],[Intraday Change]]/NiftyData[[#This Row],[Open]]</f>
        <v>7.7509020446343774E-3</v>
      </c>
      <c r="O1064" s="4">
        <f>_xlfn.CEILING.MATH(ABS(NiftyData[[#This Row],[Intraday Change %]]), 0.01)</f>
        <v>0.01</v>
      </c>
      <c r="P1064" s="6">
        <f>NiftyData[[#This Row],[Close]]-E1065</f>
        <v>80</v>
      </c>
      <c r="Q1064" s="4">
        <f>NiftyData[[#This Row],[DayChange]]/E1065</f>
        <v>9.3108244153093239E-3</v>
      </c>
      <c r="R1064" s="7">
        <f>_xlfn.CEILING.MATH(ABS(NiftyData[[#This Row],[DayChange %]]), 0.01)</f>
        <v>0.01</v>
      </c>
    </row>
    <row r="1065" spans="1:18" x14ac:dyDescent="0.2">
      <c r="A1065" s="2">
        <v>42593</v>
      </c>
      <c r="B1065" s="1">
        <v>8572.7999999999993</v>
      </c>
      <c r="C1065" s="1">
        <v>8601.15</v>
      </c>
      <c r="D1065" s="1">
        <v>8540.0499999999993</v>
      </c>
      <c r="E1065" s="1">
        <v>8592.15</v>
      </c>
      <c r="F1065" s="1">
        <v>195114539</v>
      </c>
      <c r="G1065" s="1">
        <v>8634.7999999999993</v>
      </c>
      <c r="H1065" s="1" t="str">
        <f>TEXT(NiftyData[[#This Row],[Date]], "yyyy")</f>
        <v>2016</v>
      </c>
      <c r="I1065" s="1" t="str">
        <f>TEXT(NiftyData[[#This Row],[Date]], "mmm")</f>
        <v>Aug</v>
      </c>
      <c r="J1065" s="1" t="str">
        <f>TEXT(NiftyData[[#This Row],[Date]], "ddd")</f>
        <v>Thu</v>
      </c>
      <c r="K1065" s="1" t="str">
        <f>TEXT(NiftyData[[#This Row],[Date]], "mmm-yyyy")</f>
        <v>Aug-2016</v>
      </c>
      <c r="L1065" s="1" t="str">
        <f>IF(NiftyData[[#This Row],[Day]]="Thu", "Expiry", "")</f>
        <v>Expiry</v>
      </c>
      <c r="M1065" s="1">
        <f>NiftyData[[#This Row],[Close]]-NiftyData[[#This Row],[Open]]</f>
        <v>19.350000000000364</v>
      </c>
      <c r="N1065" s="4">
        <f>NiftyData[[#This Row],[Intraday Change]]/NiftyData[[#This Row],[Open]]</f>
        <v>2.2571388577827976E-3</v>
      </c>
      <c r="O1065" s="4">
        <f>_xlfn.CEILING.MATH(ABS(NiftyData[[#This Row],[Intraday Change %]]), 0.01)</f>
        <v>0.01</v>
      </c>
      <c r="P1065" s="6">
        <f>NiftyData[[#This Row],[Close]]-E1066</f>
        <v>16.850000000000364</v>
      </c>
      <c r="Q1065" s="4">
        <f>NiftyData[[#This Row],[DayChange]]/E1066</f>
        <v>1.964945832798895E-3</v>
      </c>
      <c r="R1065" s="7">
        <f>_xlfn.CEILING.MATH(ABS(NiftyData[[#This Row],[DayChange %]]), 0.01)</f>
        <v>0.01</v>
      </c>
    </row>
    <row r="1066" spans="1:18" x14ac:dyDescent="0.2">
      <c r="A1066" s="2">
        <v>42592</v>
      </c>
      <c r="B1066" s="1">
        <v>8686.7000000000007</v>
      </c>
      <c r="C1066" s="1">
        <v>8690.1</v>
      </c>
      <c r="D1066" s="1">
        <v>8564.6</v>
      </c>
      <c r="E1066" s="1">
        <v>8575.2999999999993</v>
      </c>
      <c r="F1066" s="1">
        <v>178963496</v>
      </c>
      <c r="G1066" s="1">
        <v>8206.18</v>
      </c>
      <c r="H1066" s="1" t="str">
        <f>TEXT(NiftyData[[#This Row],[Date]], "yyyy")</f>
        <v>2016</v>
      </c>
      <c r="I1066" s="1" t="str">
        <f>TEXT(NiftyData[[#This Row],[Date]], "mmm")</f>
        <v>Aug</v>
      </c>
      <c r="J1066" s="1" t="str">
        <f>TEXT(NiftyData[[#This Row],[Date]], "ddd")</f>
        <v>Wed</v>
      </c>
      <c r="K1066" s="1" t="str">
        <f>TEXT(NiftyData[[#This Row],[Date]], "mmm-yyyy")</f>
        <v>Aug-2016</v>
      </c>
      <c r="L1066" s="1" t="str">
        <f>IF(NiftyData[[#This Row],[Day]]="Thu", "Expiry", "")</f>
        <v/>
      </c>
      <c r="M1066" s="1">
        <f>NiftyData[[#This Row],[Close]]-NiftyData[[#This Row],[Open]]</f>
        <v>-111.40000000000146</v>
      </c>
      <c r="N1066" s="4">
        <f>NiftyData[[#This Row],[Intraday Change]]/NiftyData[[#This Row],[Open]]</f>
        <v>-1.2824202516490893E-2</v>
      </c>
      <c r="O1066" s="4">
        <f>_xlfn.CEILING.MATH(ABS(NiftyData[[#This Row],[Intraday Change %]]), 0.01)</f>
        <v>0.02</v>
      </c>
      <c r="P1066" s="6">
        <f>NiftyData[[#This Row],[Close]]-E1067</f>
        <v>-102.95000000000073</v>
      </c>
      <c r="Q1066" s="4">
        <f>NiftyData[[#This Row],[DayChange]]/E1067</f>
        <v>-1.1862990810359315E-2</v>
      </c>
      <c r="R1066" s="7">
        <f>_xlfn.CEILING.MATH(ABS(NiftyData[[#This Row],[DayChange %]]), 0.01)</f>
        <v>0.02</v>
      </c>
    </row>
    <row r="1067" spans="1:18" x14ac:dyDescent="0.2">
      <c r="A1067" s="2">
        <v>42591</v>
      </c>
      <c r="B1067" s="1">
        <v>8727.7999999999993</v>
      </c>
      <c r="C1067" s="1">
        <v>8728.35</v>
      </c>
      <c r="D1067" s="1">
        <v>8638.2000000000007</v>
      </c>
      <c r="E1067" s="1">
        <v>8678.25</v>
      </c>
      <c r="F1067" s="1">
        <v>206261255</v>
      </c>
      <c r="G1067" s="1">
        <v>9111.4</v>
      </c>
      <c r="H1067" s="1" t="str">
        <f>TEXT(NiftyData[[#This Row],[Date]], "yyyy")</f>
        <v>2016</v>
      </c>
      <c r="I1067" s="1" t="str">
        <f>TEXT(NiftyData[[#This Row],[Date]], "mmm")</f>
        <v>Aug</v>
      </c>
      <c r="J1067" s="1" t="str">
        <f>TEXT(NiftyData[[#This Row],[Date]], "ddd")</f>
        <v>Tue</v>
      </c>
      <c r="K1067" s="1" t="str">
        <f>TEXT(NiftyData[[#This Row],[Date]], "mmm-yyyy")</f>
        <v>Aug-2016</v>
      </c>
      <c r="L1067" s="1" t="str">
        <f>IF(NiftyData[[#This Row],[Day]]="Thu", "Expiry", "")</f>
        <v/>
      </c>
      <c r="M1067" s="1">
        <f>NiftyData[[#This Row],[Close]]-NiftyData[[#This Row],[Open]]</f>
        <v>-49.549999999999272</v>
      </c>
      <c r="N1067" s="4">
        <f>NiftyData[[#This Row],[Intraday Change]]/NiftyData[[#This Row],[Open]]</f>
        <v>-5.67726116547117E-3</v>
      </c>
      <c r="O1067" s="4">
        <f>_xlfn.CEILING.MATH(ABS(NiftyData[[#This Row],[Intraday Change %]]), 0.01)</f>
        <v>0.01</v>
      </c>
      <c r="P1067" s="6">
        <f>NiftyData[[#This Row],[Close]]-E1068</f>
        <v>-33.100000000000364</v>
      </c>
      <c r="Q1067" s="4">
        <f>NiftyData[[#This Row],[DayChange]]/E1068</f>
        <v>-3.7996406986288418E-3</v>
      </c>
      <c r="R1067" s="7">
        <f>_xlfn.CEILING.MATH(ABS(NiftyData[[#This Row],[DayChange %]]), 0.01)</f>
        <v>0.01</v>
      </c>
    </row>
    <row r="1068" spans="1:18" x14ac:dyDescent="0.2">
      <c r="A1068" s="2">
        <v>42590</v>
      </c>
      <c r="B1068" s="1">
        <v>8712.85</v>
      </c>
      <c r="C1068" s="1">
        <v>8723.5</v>
      </c>
      <c r="D1068" s="1">
        <v>8697.6</v>
      </c>
      <c r="E1068" s="1">
        <v>8711.35</v>
      </c>
      <c r="F1068" s="1">
        <v>177877012</v>
      </c>
      <c r="G1068" s="1">
        <v>7862.15</v>
      </c>
      <c r="H1068" s="1" t="str">
        <f>TEXT(NiftyData[[#This Row],[Date]], "yyyy")</f>
        <v>2016</v>
      </c>
      <c r="I1068" s="1" t="str">
        <f>TEXT(NiftyData[[#This Row],[Date]], "mmm")</f>
        <v>Aug</v>
      </c>
      <c r="J1068" s="1" t="str">
        <f>TEXT(NiftyData[[#This Row],[Date]], "ddd")</f>
        <v>Mon</v>
      </c>
      <c r="K1068" s="1" t="str">
        <f>TEXT(NiftyData[[#This Row],[Date]], "mmm-yyyy")</f>
        <v>Aug-2016</v>
      </c>
      <c r="L1068" s="1" t="str">
        <f>IF(NiftyData[[#This Row],[Day]]="Thu", "Expiry", "")</f>
        <v/>
      </c>
      <c r="M1068" s="1">
        <f>NiftyData[[#This Row],[Close]]-NiftyData[[#This Row],[Open]]</f>
        <v>-1.5</v>
      </c>
      <c r="N1068" s="4">
        <f>NiftyData[[#This Row],[Intraday Change]]/NiftyData[[#This Row],[Open]]</f>
        <v>-1.721595115260793E-4</v>
      </c>
      <c r="O1068" s="4">
        <f>_xlfn.CEILING.MATH(ABS(NiftyData[[#This Row],[Intraday Change %]]), 0.01)</f>
        <v>0.01</v>
      </c>
      <c r="P1068" s="6">
        <f>NiftyData[[#This Row],[Close]]-E1069</f>
        <v>28.200000000000728</v>
      </c>
      <c r="Q1068" s="4">
        <f>NiftyData[[#This Row],[DayChange]]/E1069</f>
        <v>3.2476693365887641E-3</v>
      </c>
      <c r="R1068" s="7">
        <f>_xlfn.CEILING.MATH(ABS(NiftyData[[#This Row],[DayChange %]]), 0.01)</f>
        <v>0.01</v>
      </c>
    </row>
    <row r="1069" spans="1:18" x14ac:dyDescent="0.2">
      <c r="A1069" s="2">
        <v>42587</v>
      </c>
      <c r="B1069" s="1">
        <v>8600.2000000000007</v>
      </c>
      <c r="C1069" s="1">
        <v>8689.4</v>
      </c>
      <c r="D1069" s="1">
        <v>8590.15</v>
      </c>
      <c r="E1069" s="1">
        <v>8683.15</v>
      </c>
      <c r="F1069" s="1">
        <v>162784913</v>
      </c>
      <c r="G1069" s="1">
        <v>7635.01</v>
      </c>
      <c r="H1069" s="1" t="str">
        <f>TEXT(NiftyData[[#This Row],[Date]], "yyyy")</f>
        <v>2016</v>
      </c>
      <c r="I1069" s="1" t="str">
        <f>TEXT(NiftyData[[#This Row],[Date]], "mmm")</f>
        <v>Aug</v>
      </c>
      <c r="J1069" s="1" t="str">
        <f>TEXT(NiftyData[[#This Row],[Date]], "ddd")</f>
        <v>Fri</v>
      </c>
      <c r="K1069" s="1" t="str">
        <f>TEXT(NiftyData[[#This Row],[Date]], "mmm-yyyy")</f>
        <v>Aug-2016</v>
      </c>
      <c r="L1069" s="1" t="str">
        <f>IF(NiftyData[[#This Row],[Day]]="Thu", "Expiry", "")</f>
        <v/>
      </c>
      <c r="M1069" s="1">
        <f>NiftyData[[#This Row],[Close]]-NiftyData[[#This Row],[Open]]</f>
        <v>82.949999999998909</v>
      </c>
      <c r="N1069" s="4">
        <f>NiftyData[[#This Row],[Intraday Change]]/NiftyData[[#This Row],[Open]]</f>
        <v>9.6451245319875006E-3</v>
      </c>
      <c r="O1069" s="4">
        <f>_xlfn.CEILING.MATH(ABS(NiftyData[[#This Row],[Intraday Change %]]), 0.01)</f>
        <v>0.01</v>
      </c>
      <c r="P1069" s="6">
        <f>NiftyData[[#This Row],[Close]]-E1070</f>
        <v>132.04999999999927</v>
      </c>
      <c r="Q1069" s="4">
        <f>NiftyData[[#This Row],[DayChange]]/E1070</f>
        <v>1.5442457695501078E-2</v>
      </c>
      <c r="R1069" s="7">
        <f>_xlfn.CEILING.MATH(ABS(NiftyData[[#This Row],[DayChange %]]), 0.01)</f>
        <v>0.02</v>
      </c>
    </row>
    <row r="1070" spans="1:18" x14ac:dyDescent="0.2">
      <c r="A1070" s="2">
        <v>42586</v>
      </c>
      <c r="B1070" s="1">
        <v>8599.9500000000007</v>
      </c>
      <c r="C1070" s="1">
        <v>8601.4</v>
      </c>
      <c r="D1070" s="1">
        <v>8518.15</v>
      </c>
      <c r="E1070" s="1">
        <v>8551.1</v>
      </c>
      <c r="F1070" s="1">
        <v>169780463</v>
      </c>
      <c r="G1070" s="1">
        <v>7399.03</v>
      </c>
      <c r="H1070" s="1" t="str">
        <f>TEXT(NiftyData[[#This Row],[Date]], "yyyy")</f>
        <v>2016</v>
      </c>
      <c r="I1070" s="1" t="str">
        <f>TEXT(NiftyData[[#This Row],[Date]], "mmm")</f>
        <v>Aug</v>
      </c>
      <c r="J1070" s="1" t="str">
        <f>TEXT(NiftyData[[#This Row],[Date]], "ddd")</f>
        <v>Thu</v>
      </c>
      <c r="K1070" s="1" t="str">
        <f>TEXT(NiftyData[[#This Row],[Date]], "mmm-yyyy")</f>
        <v>Aug-2016</v>
      </c>
      <c r="L1070" s="1" t="str">
        <f>IF(NiftyData[[#This Row],[Day]]="Thu", "Expiry", "")</f>
        <v>Expiry</v>
      </c>
      <c r="M1070" s="1">
        <f>NiftyData[[#This Row],[Close]]-NiftyData[[#This Row],[Open]]</f>
        <v>-48.850000000000364</v>
      </c>
      <c r="N1070" s="4">
        <f>NiftyData[[#This Row],[Intraday Change]]/NiftyData[[#This Row],[Open]]</f>
        <v>-5.6802655829394774E-3</v>
      </c>
      <c r="O1070" s="4">
        <f>_xlfn.CEILING.MATH(ABS(NiftyData[[#This Row],[Intraday Change %]]), 0.01)</f>
        <v>0.01</v>
      </c>
      <c r="P1070" s="6">
        <f>NiftyData[[#This Row],[Close]]-E1071</f>
        <v>6.25</v>
      </c>
      <c r="Q1070" s="4">
        <f>NiftyData[[#This Row],[DayChange]]/E1071</f>
        <v>7.3143472383950569E-4</v>
      </c>
      <c r="R1070" s="7">
        <f>_xlfn.CEILING.MATH(ABS(NiftyData[[#This Row],[DayChange %]]), 0.01)</f>
        <v>0.01</v>
      </c>
    </row>
    <row r="1071" spans="1:18" x14ac:dyDescent="0.2">
      <c r="A1071" s="2">
        <v>42585</v>
      </c>
      <c r="B1071" s="1">
        <v>8635.2000000000007</v>
      </c>
      <c r="C1071" s="1">
        <v>8635.4500000000007</v>
      </c>
      <c r="D1071" s="1">
        <v>8529.6</v>
      </c>
      <c r="E1071" s="1">
        <v>8544.85</v>
      </c>
      <c r="F1071" s="1">
        <v>168033073</v>
      </c>
      <c r="G1071" s="1">
        <v>8507.82</v>
      </c>
      <c r="H1071" s="1" t="str">
        <f>TEXT(NiftyData[[#This Row],[Date]], "yyyy")</f>
        <v>2016</v>
      </c>
      <c r="I1071" s="1" t="str">
        <f>TEXT(NiftyData[[#This Row],[Date]], "mmm")</f>
        <v>Aug</v>
      </c>
      <c r="J1071" s="1" t="str">
        <f>TEXT(NiftyData[[#This Row],[Date]], "ddd")</f>
        <v>Wed</v>
      </c>
      <c r="K1071" s="1" t="str">
        <f>TEXT(NiftyData[[#This Row],[Date]], "mmm-yyyy")</f>
        <v>Aug-2016</v>
      </c>
      <c r="L1071" s="1" t="str">
        <f>IF(NiftyData[[#This Row],[Day]]="Thu", "Expiry", "")</f>
        <v/>
      </c>
      <c r="M1071" s="1">
        <f>NiftyData[[#This Row],[Close]]-NiftyData[[#This Row],[Open]]</f>
        <v>-90.350000000000364</v>
      </c>
      <c r="N1071" s="4">
        <f>NiftyData[[#This Row],[Intraday Change]]/NiftyData[[#This Row],[Open]]</f>
        <v>-1.0462988697424536E-2</v>
      </c>
      <c r="O1071" s="4">
        <f>_xlfn.CEILING.MATH(ABS(NiftyData[[#This Row],[Intraday Change %]]), 0.01)</f>
        <v>0.02</v>
      </c>
      <c r="P1071" s="6">
        <f>NiftyData[[#This Row],[Close]]-E1072</f>
        <v>-78.049999999999272</v>
      </c>
      <c r="Q1071" s="4">
        <f>NiftyData[[#This Row],[DayChange]]/E1072</f>
        <v>-9.0514792007328482E-3</v>
      </c>
      <c r="R1071" s="7">
        <f>_xlfn.CEILING.MATH(ABS(NiftyData[[#This Row],[DayChange %]]), 0.01)</f>
        <v>0.01</v>
      </c>
    </row>
    <row r="1072" spans="1:18" x14ac:dyDescent="0.2">
      <c r="A1072" s="2">
        <v>42584</v>
      </c>
      <c r="B1072" s="1">
        <v>8647.4500000000007</v>
      </c>
      <c r="C1072" s="1">
        <v>8687.2000000000007</v>
      </c>
      <c r="D1072" s="1">
        <v>8611.4</v>
      </c>
      <c r="E1072" s="1">
        <v>8622.9</v>
      </c>
      <c r="F1072" s="1">
        <v>174556789</v>
      </c>
      <c r="G1072" s="1">
        <v>8652.31</v>
      </c>
      <c r="H1072" s="1" t="str">
        <f>TEXT(NiftyData[[#This Row],[Date]], "yyyy")</f>
        <v>2016</v>
      </c>
      <c r="I1072" s="1" t="str">
        <f>TEXT(NiftyData[[#This Row],[Date]], "mmm")</f>
        <v>Aug</v>
      </c>
      <c r="J1072" s="1" t="str">
        <f>TEXT(NiftyData[[#This Row],[Date]], "ddd")</f>
        <v>Tue</v>
      </c>
      <c r="K1072" s="1" t="str">
        <f>TEXT(NiftyData[[#This Row],[Date]], "mmm-yyyy")</f>
        <v>Aug-2016</v>
      </c>
      <c r="L1072" s="1" t="str">
        <f>IF(NiftyData[[#This Row],[Day]]="Thu", "Expiry", "")</f>
        <v/>
      </c>
      <c r="M1072" s="1">
        <f>NiftyData[[#This Row],[Close]]-NiftyData[[#This Row],[Open]]</f>
        <v>-24.550000000001091</v>
      </c>
      <c r="N1072" s="4">
        <f>NiftyData[[#This Row],[Intraday Change]]/NiftyData[[#This Row],[Open]]</f>
        <v>-2.8389872158845774E-3</v>
      </c>
      <c r="O1072" s="4">
        <f>_xlfn.CEILING.MATH(ABS(NiftyData[[#This Row],[Intraday Change %]]), 0.01)</f>
        <v>0.01</v>
      </c>
      <c r="P1072" s="6">
        <f>NiftyData[[#This Row],[Close]]-E1073</f>
        <v>-13.649999999999636</v>
      </c>
      <c r="Q1072" s="4">
        <f>NiftyData[[#This Row],[DayChange]]/E1073</f>
        <v>-1.5804922104312065E-3</v>
      </c>
      <c r="R1072" s="7">
        <f>_xlfn.CEILING.MATH(ABS(NiftyData[[#This Row],[DayChange %]]), 0.01)</f>
        <v>0.01</v>
      </c>
    </row>
    <row r="1073" spans="1:18" x14ac:dyDescent="0.2">
      <c r="A1073" s="2">
        <v>42583</v>
      </c>
      <c r="B1073" s="1">
        <v>8654.2999999999993</v>
      </c>
      <c r="C1073" s="1">
        <v>8711.2999999999993</v>
      </c>
      <c r="D1073" s="1">
        <v>8590.5</v>
      </c>
      <c r="E1073" s="1">
        <v>8636.5499999999993</v>
      </c>
      <c r="F1073" s="1">
        <v>194186858</v>
      </c>
      <c r="G1073" s="1">
        <v>9881.67</v>
      </c>
      <c r="H1073" s="1" t="str">
        <f>TEXT(NiftyData[[#This Row],[Date]], "yyyy")</f>
        <v>2016</v>
      </c>
      <c r="I1073" s="1" t="str">
        <f>TEXT(NiftyData[[#This Row],[Date]], "mmm")</f>
        <v>Aug</v>
      </c>
      <c r="J1073" s="1" t="str">
        <f>TEXT(NiftyData[[#This Row],[Date]], "ddd")</f>
        <v>Mon</v>
      </c>
      <c r="K1073" s="1" t="str">
        <f>TEXT(NiftyData[[#This Row],[Date]], "mmm-yyyy")</f>
        <v>Aug-2016</v>
      </c>
      <c r="L1073" s="1" t="str">
        <f>IF(NiftyData[[#This Row],[Day]]="Thu", "Expiry", "")</f>
        <v/>
      </c>
      <c r="M1073" s="1">
        <f>NiftyData[[#This Row],[Close]]-NiftyData[[#This Row],[Open]]</f>
        <v>-17.75</v>
      </c>
      <c r="N1073" s="4">
        <f>NiftyData[[#This Row],[Intraday Change]]/NiftyData[[#This Row],[Open]]</f>
        <v>-2.0510035473695161E-3</v>
      </c>
      <c r="O1073" s="4">
        <f>_xlfn.CEILING.MATH(ABS(NiftyData[[#This Row],[Intraday Change %]]), 0.01)</f>
        <v>0.01</v>
      </c>
      <c r="P1073" s="6">
        <f>NiftyData[[#This Row],[Close]]-E1074</f>
        <v>-1.9500000000007276</v>
      </c>
      <c r="Q1073" s="4">
        <f>NiftyData[[#This Row],[DayChange]]/E1074</f>
        <v>-2.2573363431159664E-4</v>
      </c>
      <c r="R1073" s="7">
        <f>_xlfn.CEILING.MATH(ABS(NiftyData[[#This Row],[DayChange %]]), 0.01)</f>
        <v>0.01</v>
      </c>
    </row>
    <row r="1074" spans="1:18" x14ac:dyDescent="0.2">
      <c r="A1074" s="2">
        <v>42580</v>
      </c>
      <c r="B1074" s="1">
        <v>8668.2999999999993</v>
      </c>
      <c r="C1074" s="1">
        <v>8670.35</v>
      </c>
      <c r="D1074" s="1">
        <v>8631.15</v>
      </c>
      <c r="E1074" s="1">
        <v>8638.5</v>
      </c>
      <c r="F1074" s="1">
        <v>161935155</v>
      </c>
      <c r="G1074" s="1">
        <v>8428.7999999999993</v>
      </c>
      <c r="H1074" s="1" t="str">
        <f>TEXT(NiftyData[[#This Row],[Date]], "yyyy")</f>
        <v>2016</v>
      </c>
      <c r="I1074" s="1" t="str">
        <f>TEXT(NiftyData[[#This Row],[Date]], "mmm")</f>
        <v>Jul</v>
      </c>
      <c r="J1074" s="1" t="str">
        <f>TEXT(NiftyData[[#This Row],[Date]], "ddd")</f>
        <v>Fri</v>
      </c>
      <c r="K1074" s="1" t="str">
        <f>TEXT(NiftyData[[#This Row],[Date]], "mmm-yyyy")</f>
        <v>Jul-2016</v>
      </c>
      <c r="L1074" s="1" t="str">
        <f>IF(NiftyData[[#This Row],[Day]]="Thu", "Expiry", "")</f>
        <v/>
      </c>
      <c r="M1074" s="1">
        <f>NiftyData[[#This Row],[Close]]-NiftyData[[#This Row],[Open]]</f>
        <v>-29.799999999999272</v>
      </c>
      <c r="N1074" s="4">
        <f>NiftyData[[#This Row],[Intraday Change]]/NiftyData[[#This Row],[Open]]</f>
        <v>-3.4378136428133859E-3</v>
      </c>
      <c r="O1074" s="4">
        <f>_xlfn.CEILING.MATH(ABS(NiftyData[[#This Row],[Intraday Change %]]), 0.01)</f>
        <v>0.01</v>
      </c>
      <c r="P1074" s="6">
        <f>NiftyData[[#This Row],[Close]]-E1075</f>
        <v>-27.799999999999272</v>
      </c>
      <c r="Q1074" s="4">
        <f>NiftyData[[#This Row],[DayChange]]/E1075</f>
        <v>-3.207828023493218E-3</v>
      </c>
      <c r="R1074" s="7">
        <f>_xlfn.CEILING.MATH(ABS(NiftyData[[#This Row],[DayChange %]]), 0.01)</f>
        <v>0.01</v>
      </c>
    </row>
    <row r="1075" spans="1:18" x14ac:dyDescent="0.2">
      <c r="A1075" s="2">
        <v>42579</v>
      </c>
      <c r="B1075" s="1">
        <v>8636.9500000000007</v>
      </c>
      <c r="C1075" s="1">
        <v>8674.7000000000007</v>
      </c>
      <c r="D1075" s="1">
        <v>8625.25</v>
      </c>
      <c r="E1075" s="1">
        <v>8666.2999999999993</v>
      </c>
      <c r="F1075" s="1">
        <v>240721865</v>
      </c>
      <c r="G1075" s="1">
        <v>12998.06</v>
      </c>
      <c r="H1075" s="1" t="str">
        <f>TEXT(NiftyData[[#This Row],[Date]], "yyyy")</f>
        <v>2016</v>
      </c>
      <c r="I1075" s="1" t="str">
        <f>TEXT(NiftyData[[#This Row],[Date]], "mmm")</f>
        <v>Jul</v>
      </c>
      <c r="J1075" s="1" t="str">
        <f>TEXT(NiftyData[[#This Row],[Date]], "ddd")</f>
        <v>Thu</v>
      </c>
      <c r="K1075" s="1" t="str">
        <f>TEXT(NiftyData[[#This Row],[Date]], "mmm-yyyy")</f>
        <v>Jul-2016</v>
      </c>
      <c r="L1075" s="1" t="str">
        <f>IF(NiftyData[[#This Row],[Day]]="Thu", "Expiry", "")</f>
        <v>Expiry</v>
      </c>
      <c r="M1075" s="1">
        <f>NiftyData[[#This Row],[Close]]-NiftyData[[#This Row],[Open]]</f>
        <v>29.349999999998545</v>
      </c>
      <c r="N1075" s="4">
        <f>NiftyData[[#This Row],[Intraday Change]]/NiftyData[[#This Row],[Open]]</f>
        <v>3.3981903333929852E-3</v>
      </c>
      <c r="O1075" s="4">
        <f>_xlfn.CEILING.MATH(ABS(NiftyData[[#This Row],[Intraday Change %]]), 0.01)</f>
        <v>0.01</v>
      </c>
      <c r="P1075" s="6">
        <f>NiftyData[[#This Row],[Close]]-E1076</f>
        <v>50.5</v>
      </c>
      <c r="Q1075" s="4">
        <f>NiftyData[[#This Row],[DayChange]]/E1076</f>
        <v>5.8613245432809491E-3</v>
      </c>
      <c r="R1075" s="7">
        <f>_xlfn.CEILING.MATH(ABS(NiftyData[[#This Row],[DayChange %]]), 0.01)</f>
        <v>0.01</v>
      </c>
    </row>
    <row r="1076" spans="1:18" x14ac:dyDescent="0.2">
      <c r="A1076" s="2">
        <v>42578</v>
      </c>
      <c r="B1076" s="1">
        <v>8599.4</v>
      </c>
      <c r="C1076" s="1">
        <v>8665</v>
      </c>
      <c r="D1076" s="1">
        <v>8572.0499999999993</v>
      </c>
      <c r="E1076" s="1">
        <v>8615.7999999999993</v>
      </c>
      <c r="F1076" s="1">
        <v>189796380</v>
      </c>
      <c r="G1076" s="1">
        <v>10885.88</v>
      </c>
      <c r="H1076" s="1" t="str">
        <f>TEXT(NiftyData[[#This Row],[Date]], "yyyy")</f>
        <v>2016</v>
      </c>
      <c r="I1076" s="1" t="str">
        <f>TEXT(NiftyData[[#This Row],[Date]], "mmm")</f>
        <v>Jul</v>
      </c>
      <c r="J1076" s="1" t="str">
        <f>TEXT(NiftyData[[#This Row],[Date]], "ddd")</f>
        <v>Wed</v>
      </c>
      <c r="K1076" s="1" t="str">
        <f>TEXT(NiftyData[[#This Row],[Date]], "mmm-yyyy")</f>
        <v>Jul-2016</v>
      </c>
      <c r="L1076" s="1" t="str">
        <f>IF(NiftyData[[#This Row],[Day]]="Thu", "Expiry", "")</f>
        <v/>
      </c>
      <c r="M1076" s="1">
        <f>NiftyData[[#This Row],[Close]]-NiftyData[[#This Row],[Open]]</f>
        <v>16.399999999999636</v>
      </c>
      <c r="N1076" s="4">
        <f>NiftyData[[#This Row],[Intraday Change]]/NiftyData[[#This Row],[Open]]</f>
        <v>1.9071097983579827E-3</v>
      </c>
      <c r="O1076" s="4">
        <f>_xlfn.CEILING.MATH(ABS(NiftyData[[#This Row],[Intraday Change %]]), 0.01)</f>
        <v>0.01</v>
      </c>
      <c r="P1076" s="6">
        <f>NiftyData[[#This Row],[Close]]-E1077</f>
        <v>25.149999999999636</v>
      </c>
      <c r="Q1076" s="4">
        <f>NiftyData[[#This Row],[DayChange]]/E1077</f>
        <v>2.9276015202574471E-3</v>
      </c>
      <c r="R1076" s="7">
        <f>_xlfn.CEILING.MATH(ABS(NiftyData[[#This Row],[DayChange %]]), 0.01)</f>
        <v>0.01</v>
      </c>
    </row>
    <row r="1077" spans="1:18" x14ac:dyDescent="0.2">
      <c r="A1077" s="2">
        <v>42577</v>
      </c>
      <c r="B1077" s="1">
        <v>8633.75</v>
      </c>
      <c r="C1077" s="1">
        <v>8644.9</v>
      </c>
      <c r="D1077" s="1">
        <v>8577.15</v>
      </c>
      <c r="E1077" s="1">
        <v>8590.65</v>
      </c>
      <c r="F1077" s="1">
        <v>159563469</v>
      </c>
      <c r="G1077" s="1">
        <v>8765.4500000000007</v>
      </c>
      <c r="H1077" s="1" t="str">
        <f>TEXT(NiftyData[[#This Row],[Date]], "yyyy")</f>
        <v>2016</v>
      </c>
      <c r="I1077" s="1" t="str">
        <f>TEXT(NiftyData[[#This Row],[Date]], "mmm")</f>
        <v>Jul</v>
      </c>
      <c r="J1077" s="1" t="str">
        <f>TEXT(NiftyData[[#This Row],[Date]], "ddd")</f>
        <v>Tue</v>
      </c>
      <c r="K1077" s="1" t="str">
        <f>TEXT(NiftyData[[#This Row],[Date]], "mmm-yyyy")</f>
        <v>Jul-2016</v>
      </c>
      <c r="L1077" s="1" t="str">
        <f>IF(NiftyData[[#This Row],[Day]]="Thu", "Expiry", "")</f>
        <v/>
      </c>
      <c r="M1077" s="1">
        <f>NiftyData[[#This Row],[Close]]-NiftyData[[#This Row],[Open]]</f>
        <v>-43.100000000000364</v>
      </c>
      <c r="N1077" s="4">
        <f>NiftyData[[#This Row],[Intraday Change]]/NiftyData[[#This Row],[Open]]</f>
        <v>-4.9920370638483124E-3</v>
      </c>
      <c r="O1077" s="4">
        <f>_xlfn.CEILING.MATH(ABS(NiftyData[[#This Row],[Intraday Change %]]), 0.01)</f>
        <v>0.01</v>
      </c>
      <c r="P1077" s="6">
        <f>NiftyData[[#This Row],[Close]]-E1078</f>
        <v>-45</v>
      </c>
      <c r="Q1077" s="4">
        <f>NiftyData[[#This Row],[DayChange]]/E1078</f>
        <v>-5.2109569053863927E-3</v>
      </c>
      <c r="R1077" s="7">
        <f>_xlfn.CEILING.MATH(ABS(NiftyData[[#This Row],[DayChange %]]), 0.01)</f>
        <v>0.01</v>
      </c>
    </row>
    <row r="1078" spans="1:18" x14ac:dyDescent="0.2">
      <c r="A1078" s="2">
        <v>42576</v>
      </c>
      <c r="B1078" s="1">
        <v>8519.9500000000007</v>
      </c>
      <c r="C1078" s="1">
        <v>8641.15</v>
      </c>
      <c r="D1078" s="1">
        <v>8517.2000000000007</v>
      </c>
      <c r="E1078" s="1">
        <v>8635.65</v>
      </c>
      <c r="F1078" s="1">
        <v>154631398</v>
      </c>
      <c r="G1078" s="1">
        <v>7850.12</v>
      </c>
      <c r="H1078" s="1" t="str">
        <f>TEXT(NiftyData[[#This Row],[Date]], "yyyy")</f>
        <v>2016</v>
      </c>
      <c r="I1078" s="1" t="str">
        <f>TEXT(NiftyData[[#This Row],[Date]], "mmm")</f>
        <v>Jul</v>
      </c>
      <c r="J1078" s="1" t="str">
        <f>TEXT(NiftyData[[#This Row],[Date]], "ddd")</f>
        <v>Mon</v>
      </c>
      <c r="K1078" s="1" t="str">
        <f>TEXT(NiftyData[[#This Row],[Date]], "mmm-yyyy")</f>
        <v>Jul-2016</v>
      </c>
      <c r="L1078" s="1" t="str">
        <f>IF(NiftyData[[#This Row],[Day]]="Thu", "Expiry", "")</f>
        <v/>
      </c>
      <c r="M1078" s="1">
        <f>NiftyData[[#This Row],[Close]]-NiftyData[[#This Row],[Open]]</f>
        <v>115.69999999999891</v>
      </c>
      <c r="N1078" s="4">
        <f>NiftyData[[#This Row],[Intraday Change]]/NiftyData[[#This Row],[Open]]</f>
        <v>1.3579891900773937E-2</v>
      </c>
      <c r="O1078" s="4">
        <f>_xlfn.CEILING.MATH(ABS(NiftyData[[#This Row],[Intraday Change %]]), 0.01)</f>
        <v>0.02</v>
      </c>
      <c r="P1078" s="6">
        <f>NiftyData[[#This Row],[Close]]-E1079</f>
        <v>94.449999999998909</v>
      </c>
      <c r="Q1078" s="4">
        <f>NiftyData[[#This Row],[DayChange]]/E1079</f>
        <v>1.1058165129021554E-2</v>
      </c>
      <c r="R1078" s="7">
        <f>_xlfn.CEILING.MATH(ABS(NiftyData[[#This Row],[DayChange %]]), 0.01)</f>
        <v>0.02</v>
      </c>
    </row>
    <row r="1079" spans="1:18" x14ac:dyDescent="0.2">
      <c r="A1079" s="2">
        <v>42573</v>
      </c>
      <c r="B1079" s="1">
        <v>8519.65</v>
      </c>
      <c r="C1079" s="1">
        <v>8548.9500000000007</v>
      </c>
      <c r="D1079" s="1">
        <v>8489.7999999999993</v>
      </c>
      <c r="E1079" s="1">
        <v>8541.2000000000007</v>
      </c>
      <c r="F1079" s="1">
        <v>147619642</v>
      </c>
      <c r="G1079" s="1">
        <v>6504</v>
      </c>
      <c r="H1079" s="1" t="str">
        <f>TEXT(NiftyData[[#This Row],[Date]], "yyyy")</f>
        <v>2016</v>
      </c>
      <c r="I1079" s="1" t="str">
        <f>TEXT(NiftyData[[#This Row],[Date]], "mmm")</f>
        <v>Jul</v>
      </c>
      <c r="J1079" s="1" t="str">
        <f>TEXT(NiftyData[[#This Row],[Date]], "ddd")</f>
        <v>Fri</v>
      </c>
      <c r="K1079" s="1" t="str">
        <f>TEXT(NiftyData[[#This Row],[Date]], "mmm-yyyy")</f>
        <v>Jul-2016</v>
      </c>
      <c r="L1079" s="1" t="str">
        <f>IF(NiftyData[[#This Row],[Day]]="Thu", "Expiry", "")</f>
        <v/>
      </c>
      <c r="M1079" s="1">
        <f>NiftyData[[#This Row],[Close]]-NiftyData[[#This Row],[Open]]</f>
        <v>21.550000000001091</v>
      </c>
      <c r="N1079" s="4">
        <f>NiftyData[[#This Row],[Intraday Change]]/NiftyData[[#This Row],[Open]]</f>
        <v>2.52944663219746E-3</v>
      </c>
      <c r="O1079" s="4">
        <f>_xlfn.CEILING.MATH(ABS(NiftyData[[#This Row],[Intraday Change %]]), 0.01)</f>
        <v>0.01</v>
      </c>
      <c r="P1079" s="6">
        <f>NiftyData[[#This Row],[Close]]-E1080</f>
        <v>31.100000000000364</v>
      </c>
      <c r="Q1079" s="4">
        <f>NiftyData[[#This Row],[DayChange]]/E1080</f>
        <v>3.6544811459325228E-3</v>
      </c>
      <c r="R1079" s="7">
        <f>_xlfn.CEILING.MATH(ABS(NiftyData[[#This Row],[DayChange %]]), 0.01)</f>
        <v>0.01</v>
      </c>
    </row>
    <row r="1080" spans="1:18" x14ac:dyDescent="0.2">
      <c r="A1080" s="2">
        <v>42572</v>
      </c>
      <c r="B1080" s="1">
        <v>8582.7000000000007</v>
      </c>
      <c r="C1080" s="1">
        <v>8585.25</v>
      </c>
      <c r="D1080" s="1">
        <v>8503.4500000000007</v>
      </c>
      <c r="E1080" s="1">
        <v>8510.1</v>
      </c>
      <c r="F1080" s="1">
        <v>154575685</v>
      </c>
      <c r="G1080" s="1">
        <v>7399.71</v>
      </c>
      <c r="H1080" s="1" t="str">
        <f>TEXT(NiftyData[[#This Row],[Date]], "yyyy")</f>
        <v>2016</v>
      </c>
      <c r="I1080" s="1" t="str">
        <f>TEXT(NiftyData[[#This Row],[Date]], "mmm")</f>
        <v>Jul</v>
      </c>
      <c r="J1080" s="1" t="str">
        <f>TEXT(NiftyData[[#This Row],[Date]], "ddd")</f>
        <v>Thu</v>
      </c>
      <c r="K1080" s="1" t="str">
        <f>TEXT(NiftyData[[#This Row],[Date]], "mmm-yyyy")</f>
        <v>Jul-2016</v>
      </c>
      <c r="L1080" s="1" t="str">
        <f>IF(NiftyData[[#This Row],[Day]]="Thu", "Expiry", "")</f>
        <v>Expiry</v>
      </c>
      <c r="M1080" s="1">
        <f>NiftyData[[#This Row],[Close]]-NiftyData[[#This Row],[Open]]</f>
        <v>-72.600000000000364</v>
      </c>
      <c r="N1080" s="4">
        <f>NiftyData[[#This Row],[Intraday Change]]/NiftyData[[#This Row],[Open]]</f>
        <v>-8.4588765773008917E-3</v>
      </c>
      <c r="O1080" s="4">
        <f>_xlfn.CEILING.MATH(ABS(NiftyData[[#This Row],[Intraday Change %]]), 0.01)</f>
        <v>0.01</v>
      </c>
      <c r="P1080" s="6">
        <f>NiftyData[[#This Row],[Close]]-E1081</f>
        <v>-55.75</v>
      </c>
      <c r="Q1080" s="4">
        <f>NiftyData[[#This Row],[DayChange]]/E1081</f>
        <v>-6.5084025519942558E-3</v>
      </c>
      <c r="R1080" s="7">
        <f>_xlfn.CEILING.MATH(ABS(NiftyData[[#This Row],[DayChange %]]), 0.01)</f>
        <v>0.01</v>
      </c>
    </row>
    <row r="1081" spans="1:18" x14ac:dyDescent="0.2">
      <c r="A1081" s="2">
        <v>42571</v>
      </c>
      <c r="B1081" s="1">
        <v>8515.4500000000007</v>
      </c>
      <c r="C1081" s="1">
        <v>8569.9</v>
      </c>
      <c r="D1081" s="1">
        <v>8512.5499999999993</v>
      </c>
      <c r="E1081" s="1">
        <v>8565.85</v>
      </c>
      <c r="F1081" s="1">
        <v>165349380</v>
      </c>
      <c r="G1081" s="1">
        <v>7936.36</v>
      </c>
      <c r="H1081" s="1" t="str">
        <f>TEXT(NiftyData[[#This Row],[Date]], "yyyy")</f>
        <v>2016</v>
      </c>
      <c r="I1081" s="1" t="str">
        <f>TEXT(NiftyData[[#This Row],[Date]], "mmm")</f>
        <v>Jul</v>
      </c>
      <c r="J1081" s="1" t="str">
        <f>TEXT(NiftyData[[#This Row],[Date]], "ddd")</f>
        <v>Wed</v>
      </c>
      <c r="K1081" s="1" t="str">
        <f>TEXT(NiftyData[[#This Row],[Date]], "mmm-yyyy")</f>
        <v>Jul-2016</v>
      </c>
      <c r="L1081" s="1" t="str">
        <f>IF(NiftyData[[#This Row],[Day]]="Thu", "Expiry", "")</f>
        <v/>
      </c>
      <c r="M1081" s="1">
        <f>NiftyData[[#This Row],[Close]]-NiftyData[[#This Row],[Open]]</f>
        <v>50.399999999999636</v>
      </c>
      <c r="N1081" s="4">
        <f>NiftyData[[#This Row],[Intraday Change]]/NiftyData[[#This Row],[Open]]</f>
        <v>5.9186537411410594E-3</v>
      </c>
      <c r="O1081" s="4">
        <f>_xlfn.CEILING.MATH(ABS(NiftyData[[#This Row],[Intraday Change %]]), 0.01)</f>
        <v>0.01</v>
      </c>
      <c r="P1081" s="6">
        <f>NiftyData[[#This Row],[Close]]-E1082</f>
        <v>37.300000000001091</v>
      </c>
      <c r="Q1081" s="4">
        <f>NiftyData[[#This Row],[DayChange]]/E1082</f>
        <v>4.3735453271659423E-3</v>
      </c>
      <c r="R1081" s="7">
        <f>_xlfn.CEILING.MATH(ABS(NiftyData[[#This Row],[DayChange %]]), 0.01)</f>
        <v>0.01</v>
      </c>
    </row>
    <row r="1082" spans="1:18" x14ac:dyDescent="0.2">
      <c r="A1082" s="2">
        <v>42570</v>
      </c>
      <c r="B1082" s="1">
        <v>8514.2999999999993</v>
      </c>
      <c r="C1082" s="1">
        <v>8540.0499999999993</v>
      </c>
      <c r="D1082" s="1">
        <v>8476.7000000000007</v>
      </c>
      <c r="E1082" s="1">
        <v>8528.5499999999993</v>
      </c>
      <c r="F1082" s="1">
        <v>173050805</v>
      </c>
      <c r="G1082" s="1">
        <v>7928.14</v>
      </c>
      <c r="H1082" s="1" t="str">
        <f>TEXT(NiftyData[[#This Row],[Date]], "yyyy")</f>
        <v>2016</v>
      </c>
      <c r="I1082" s="1" t="str">
        <f>TEXT(NiftyData[[#This Row],[Date]], "mmm")</f>
        <v>Jul</v>
      </c>
      <c r="J1082" s="1" t="str">
        <f>TEXT(NiftyData[[#This Row],[Date]], "ddd")</f>
        <v>Tue</v>
      </c>
      <c r="K1082" s="1" t="str">
        <f>TEXT(NiftyData[[#This Row],[Date]], "mmm-yyyy")</f>
        <v>Jul-2016</v>
      </c>
      <c r="L1082" s="1" t="str">
        <f>IF(NiftyData[[#This Row],[Day]]="Thu", "Expiry", "")</f>
        <v/>
      </c>
      <c r="M1082" s="1">
        <f>NiftyData[[#This Row],[Close]]-NiftyData[[#This Row],[Open]]</f>
        <v>14.25</v>
      </c>
      <c r="N1082" s="4">
        <f>NiftyData[[#This Row],[Intraday Change]]/NiftyData[[#This Row],[Open]]</f>
        <v>1.6736549099749835E-3</v>
      </c>
      <c r="O1082" s="4">
        <f>_xlfn.CEILING.MATH(ABS(NiftyData[[#This Row],[Intraday Change %]]), 0.01)</f>
        <v>0.01</v>
      </c>
      <c r="P1082" s="6">
        <f>NiftyData[[#This Row],[Close]]-E1083</f>
        <v>19.849999999998545</v>
      </c>
      <c r="Q1082" s="4">
        <f>NiftyData[[#This Row],[DayChange]]/E1083</f>
        <v>2.3329063194140755E-3</v>
      </c>
      <c r="R1082" s="7">
        <f>_xlfn.CEILING.MATH(ABS(NiftyData[[#This Row],[DayChange %]]), 0.01)</f>
        <v>0.01</v>
      </c>
    </row>
    <row r="1083" spans="1:18" x14ac:dyDescent="0.2">
      <c r="A1083" s="2">
        <v>42569</v>
      </c>
      <c r="B1083" s="1">
        <v>8564.0499999999993</v>
      </c>
      <c r="C1083" s="1">
        <v>8587.1</v>
      </c>
      <c r="D1083" s="1">
        <v>8494.35</v>
      </c>
      <c r="E1083" s="1">
        <v>8508.7000000000007</v>
      </c>
      <c r="F1083" s="1">
        <v>169400452</v>
      </c>
      <c r="G1083" s="1">
        <v>8200.06</v>
      </c>
      <c r="H1083" s="1" t="str">
        <f>TEXT(NiftyData[[#This Row],[Date]], "yyyy")</f>
        <v>2016</v>
      </c>
      <c r="I1083" s="1" t="str">
        <f>TEXT(NiftyData[[#This Row],[Date]], "mmm")</f>
        <v>Jul</v>
      </c>
      <c r="J1083" s="1" t="str">
        <f>TEXT(NiftyData[[#This Row],[Date]], "ddd")</f>
        <v>Mon</v>
      </c>
      <c r="K1083" s="1" t="str">
        <f>TEXT(NiftyData[[#This Row],[Date]], "mmm-yyyy")</f>
        <v>Jul-2016</v>
      </c>
      <c r="L1083" s="1" t="str">
        <f>IF(NiftyData[[#This Row],[Day]]="Thu", "Expiry", "")</f>
        <v/>
      </c>
      <c r="M1083" s="1">
        <f>NiftyData[[#This Row],[Close]]-NiftyData[[#This Row],[Open]]</f>
        <v>-55.349999999998545</v>
      </c>
      <c r="N1083" s="4">
        <f>NiftyData[[#This Row],[Intraday Change]]/NiftyData[[#This Row],[Open]]</f>
        <v>-6.4630636205998968E-3</v>
      </c>
      <c r="O1083" s="4">
        <f>_xlfn.CEILING.MATH(ABS(NiftyData[[#This Row],[Intraday Change %]]), 0.01)</f>
        <v>0.01</v>
      </c>
      <c r="P1083" s="6">
        <f>NiftyData[[#This Row],[Close]]-E1084</f>
        <v>-32.699999999998909</v>
      </c>
      <c r="Q1083" s="4">
        <f>NiftyData[[#This Row],[DayChange]]/E1084</f>
        <v>-3.8284122040881953E-3</v>
      </c>
      <c r="R1083" s="7">
        <f>_xlfn.CEILING.MATH(ABS(NiftyData[[#This Row],[DayChange %]]), 0.01)</f>
        <v>0.01</v>
      </c>
    </row>
    <row r="1084" spans="1:18" x14ac:dyDescent="0.2">
      <c r="A1084" s="2">
        <v>42566</v>
      </c>
      <c r="B1084" s="1">
        <v>8565.4500000000007</v>
      </c>
      <c r="C1084" s="1">
        <v>8594.7999999999993</v>
      </c>
      <c r="D1084" s="1">
        <v>8510.0499999999993</v>
      </c>
      <c r="E1084" s="1">
        <v>8541.4</v>
      </c>
      <c r="F1084" s="1">
        <v>228598684</v>
      </c>
      <c r="G1084" s="1">
        <v>12375.84</v>
      </c>
      <c r="H1084" s="1" t="str">
        <f>TEXT(NiftyData[[#This Row],[Date]], "yyyy")</f>
        <v>2016</v>
      </c>
      <c r="I1084" s="1" t="str">
        <f>TEXT(NiftyData[[#This Row],[Date]], "mmm")</f>
        <v>Jul</v>
      </c>
      <c r="J1084" s="1" t="str">
        <f>TEXT(NiftyData[[#This Row],[Date]], "ddd")</f>
        <v>Fri</v>
      </c>
      <c r="K1084" s="1" t="str">
        <f>TEXT(NiftyData[[#This Row],[Date]], "mmm-yyyy")</f>
        <v>Jul-2016</v>
      </c>
      <c r="L1084" s="1" t="str">
        <f>IF(NiftyData[[#This Row],[Day]]="Thu", "Expiry", "")</f>
        <v/>
      </c>
      <c r="M1084" s="1">
        <f>NiftyData[[#This Row],[Close]]-NiftyData[[#This Row],[Open]]</f>
        <v>-24.050000000001091</v>
      </c>
      <c r="N1084" s="4">
        <f>NiftyData[[#This Row],[Intraday Change]]/NiftyData[[#This Row],[Open]]</f>
        <v>-2.8077917680917044E-3</v>
      </c>
      <c r="O1084" s="4">
        <f>_xlfn.CEILING.MATH(ABS(NiftyData[[#This Row],[Intraday Change %]]), 0.01)</f>
        <v>0.01</v>
      </c>
      <c r="P1084" s="6">
        <f>NiftyData[[#This Row],[Close]]-E1085</f>
        <v>-23.600000000000364</v>
      </c>
      <c r="Q1084" s="4">
        <f>NiftyData[[#This Row],[DayChange]]/E1085</f>
        <v>-2.7553998832458102E-3</v>
      </c>
      <c r="R1084" s="7">
        <f>_xlfn.CEILING.MATH(ABS(NiftyData[[#This Row],[DayChange %]]), 0.01)</f>
        <v>0.01</v>
      </c>
    </row>
    <row r="1085" spans="1:18" x14ac:dyDescent="0.2">
      <c r="A1085" s="2">
        <v>42565</v>
      </c>
      <c r="B1085" s="1">
        <v>8515.75</v>
      </c>
      <c r="C1085" s="1">
        <v>8571.4</v>
      </c>
      <c r="D1085" s="1">
        <v>8500.7000000000007</v>
      </c>
      <c r="E1085" s="1">
        <v>8565</v>
      </c>
      <c r="F1085" s="1">
        <v>158738499</v>
      </c>
      <c r="G1085" s="1">
        <v>6890.07</v>
      </c>
      <c r="H1085" s="1" t="str">
        <f>TEXT(NiftyData[[#This Row],[Date]], "yyyy")</f>
        <v>2016</v>
      </c>
      <c r="I1085" s="1" t="str">
        <f>TEXT(NiftyData[[#This Row],[Date]], "mmm")</f>
        <v>Jul</v>
      </c>
      <c r="J1085" s="1" t="str">
        <f>TEXT(NiftyData[[#This Row],[Date]], "ddd")</f>
        <v>Thu</v>
      </c>
      <c r="K1085" s="1" t="str">
        <f>TEXT(NiftyData[[#This Row],[Date]], "mmm-yyyy")</f>
        <v>Jul-2016</v>
      </c>
      <c r="L1085" s="1" t="str">
        <f>IF(NiftyData[[#This Row],[Day]]="Thu", "Expiry", "")</f>
        <v>Expiry</v>
      </c>
      <c r="M1085" s="1">
        <f>NiftyData[[#This Row],[Close]]-NiftyData[[#This Row],[Open]]</f>
        <v>49.25</v>
      </c>
      <c r="N1085" s="4">
        <f>NiftyData[[#This Row],[Intraday Change]]/NiftyData[[#This Row],[Open]]</f>
        <v>5.7834013445674194E-3</v>
      </c>
      <c r="O1085" s="4">
        <f>_xlfn.CEILING.MATH(ABS(NiftyData[[#This Row],[Intraday Change %]]), 0.01)</f>
        <v>0.01</v>
      </c>
      <c r="P1085" s="6">
        <f>NiftyData[[#This Row],[Close]]-E1086</f>
        <v>45.5</v>
      </c>
      <c r="Q1085" s="4">
        <f>NiftyData[[#This Row],[DayChange]]/E1086</f>
        <v>5.3406890075708667E-3</v>
      </c>
      <c r="R1085" s="7">
        <f>_xlfn.CEILING.MATH(ABS(NiftyData[[#This Row],[DayChange %]]), 0.01)</f>
        <v>0.01</v>
      </c>
    </row>
    <row r="1086" spans="1:18" x14ac:dyDescent="0.2">
      <c r="A1086" s="2">
        <v>42564</v>
      </c>
      <c r="B1086" s="1">
        <v>8540.4500000000007</v>
      </c>
      <c r="C1086" s="1">
        <v>8550.25</v>
      </c>
      <c r="D1086" s="1">
        <v>8493.5499999999993</v>
      </c>
      <c r="E1086" s="1">
        <v>8519.5</v>
      </c>
      <c r="F1086" s="1">
        <v>201492184</v>
      </c>
      <c r="G1086" s="1">
        <v>8284.3799999999992</v>
      </c>
      <c r="H1086" s="1" t="str">
        <f>TEXT(NiftyData[[#This Row],[Date]], "yyyy")</f>
        <v>2016</v>
      </c>
      <c r="I1086" s="1" t="str">
        <f>TEXT(NiftyData[[#This Row],[Date]], "mmm")</f>
        <v>Jul</v>
      </c>
      <c r="J1086" s="1" t="str">
        <f>TEXT(NiftyData[[#This Row],[Date]], "ddd")</f>
        <v>Wed</v>
      </c>
      <c r="K1086" s="1" t="str">
        <f>TEXT(NiftyData[[#This Row],[Date]], "mmm-yyyy")</f>
        <v>Jul-2016</v>
      </c>
      <c r="L1086" s="1" t="str">
        <f>IF(NiftyData[[#This Row],[Day]]="Thu", "Expiry", "")</f>
        <v/>
      </c>
      <c r="M1086" s="1">
        <f>NiftyData[[#This Row],[Close]]-NiftyData[[#This Row],[Open]]</f>
        <v>-20.950000000000728</v>
      </c>
      <c r="N1086" s="4">
        <f>NiftyData[[#This Row],[Intraday Change]]/NiftyData[[#This Row],[Open]]</f>
        <v>-2.4530323343618576E-3</v>
      </c>
      <c r="O1086" s="4">
        <f>_xlfn.CEILING.MATH(ABS(NiftyData[[#This Row],[Intraday Change %]]), 0.01)</f>
        <v>0.01</v>
      </c>
      <c r="P1086" s="6">
        <f>NiftyData[[#This Row],[Close]]-E1087</f>
        <v>-1.5499999999992724</v>
      </c>
      <c r="Q1086" s="4">
        <f>NiftyData[[#This Row],[DayChange]]/E1087</f>
        <v>-1.8190246507170742E-4</v>
      </c>
      <c r="R1086" s="7">
        <f>_xlfn.CEILING.MATH(ABS(NiftyData[[#This Row],[DayChange %]]), 0.01)</f>
        <v>0.01</v>
      </c>
    </row>
    <row r="1087" spans="1:18" x14ac:dyDescent="0.2">
      <c r="A1087" s="2">
        <v>42563</v>
      </c>
      <c r="B1087" s="1">
        <v>8502.6</v>
      </c>
      <c r="C1087" s="1">
        <v>8526.6</v>
      </c>
      <c r="D1087" s="1">
        <v>8479.2000000000007</v>
      </c>
      <c r="E1087" s="1">
        <v>8521.0499999999993</v>
      </c>
      <c r="F1087" s="1">
        <v>189339750</v>
      </c>
      <c r="G1087" s="1">
        <v>7873.74</v>
      </c>
      <c r="H1087" s="1" t="str">
        <f>TEXT(NiftyData[[#This Row],[Date]], "yyyy")</f>
        <v>2016</v>
      </c>
      <c r="I1087" s="1" t="str">
        <f>TEXT(NiftyData[[#This Row],[Date]], "mmm")</f>
        <v>Jul</v>
      </c>
      <c r="J1087" s="1" t="str">
        <f>TEXT(NiftyData[[#This Row],[Date]], "ddd")</f>
        <v>Tue</v>
      </c>
      <c r="K1087" s="1" t="str">
        <f>TEXT(NiftyData[[#This Row],[Date]], "mmm-yyyy")</f>
        <v>Jul-2016</v>
      </c>
      <c r="L1087" s="1" t="str">
        <f>IF(NiftyData[[#This Row],[Day]]="Thu", "Expiry", "")</f>
        <v/>
      </c>
      <c r="M1087" s="1">
        <f>NiftyData[[#This Row],[Close]]-NiftyData[[#This Row],[Open]]</f>
        <v>18.449999999998909</v>
      </c>
      <c r="N1087" s="4">
        <f>NiftyData[[#This Row],[Intraday Change]]/NiftyData[[#This Row],[Open]]</f>
        <v>2.1699244936841562E-3</v>
      </c>
      <c r="O1087" s="4">
        <f>_xlfn.CEILING.MATH(ABS(NiftyData[[#This Row],[Intraday Change %]]), 0.01)</f>
        <v>0.01</v>
      </c>
      <c r="P1087" s="6">
        <f>NiftyData[[#This Row],[Close]]-E1088</f>
        <v>53.149999999999636</v>
      </c>
      <c r="Q1087" s="4">
        <f>NiftyData[[#This Row],[DayChange]]/E1088</f>
        <v>6.2766447407267018E-3</v>
      </c>
      <c r="R1087" s="7">
        <f>_xlfn.CEILING.MATH(ABS(NiftyData[[#This Row],[DayChange %]]), 0.01)</f>
        <v>0.01</v>
      </c>
    </row>
    <row r="1088" spans="1:18" x14ac:dyDescent="0.2">
      <c r="A1088" s="2">
        <v>42562</v>
      </c>
      <c r="B1088" s="1">
        <v>8413.35</v>
      </c>
      <c r="C1088" s="1">
        <v>8475.25</v>
      </c>
      <c r="D1088" s="1">
        <v>8407.0499999999993</v>
      </c>
      <c r="E1088" s="1">
        <v>8467.9</v>
      </c>
      <c r="F1088" s="1">
        <v>154399933</v>
      </c>
      <c r="G1088" s="1">
        <v>7576.69</v>
      </c>
      <c r="H1088" s="1" t="str">
        <f>TEXT(NiftyData[[#This Row],[Date]], "yyyy")</f>
        <v>2016</v>
      </c>
      <c r="I1088" s="1" t="str">
        <f>TEXT(NiftyData[[#This Row],[Date]], "mmm")</f>
        <v>Jul</v>
      </c>
      <c r="J1088" s="1" t="str">
        <f>TEXT(NiftyData[[#This Row],[Date]], "ddd")</f>
        <v>Mon</v>
      </c>
      <c r="K1088" s="1" t="str">
        <f>TEXT(NiftyData[[#This Row],[Date]], "mmm-yyyy")</f>
        <v>Jul-2016</v>
      </c>
      <c r="L1088" s="1" t="str">
        <f>IF(NiftyData[[#This Row],[Day]]="Thu", "Expiry", "")</f>
        <v/>
      </c>
      <c r="M1088" s="1">
        <f>NiftyData[[#This Row],[Close]]-NiftyData[[#This Row],[Open]]</f>
        <v>54.549999999999272</v>
      </c>
      <c r="N1088" s="4">
        <f>NiftyData[[#This Row],[Intraday Change]]/NiftyData[[#This Row],[Open]]</f>
        <v>6.4837430987655653E-3</v>
      </c>
      <c r="O1088" s="4">
        <f>_xlfn.CEILING.MATH(ABS(NiftyData[[#This Row],[Intraday Change %]]), 0.01)</f>
        <v>0.01</v>
      </c>
      <c r="P1088" s="6">
        <f>NiftyData[[#This Row],[Close]]-E1089</f>
        <v>144.69999999999891</v>
      </c>
      <c r="Q1088" s="4">
        <f>NiftyData[[#This Row],[DayChange]]/E1089</f>
        <v>1.7385140330641927E-2</v>
      </c>
      <c r="R1088" s="7">
        <f>_xlfn.CEILING.MATH(ABS(NiftyData[[#This Row],[DayChange %]]), 0.01)</f>
        <v>0.02</v>
      </c>
    </row>
    <row r="1089" spans="1:18" x14ac:dyDescent="0.2">
      <c r="A1089" s="2">
        <v>42559</v>
      </c>
      <c r="B1089" s="1">
        <v>8350</v>
      </c>
      <c r="C1089" s="1">
        <v>8353.2999999999993</v>
      </c>
      <c r="D1089" s="1">
        <v>8287.5499999999993</v>
      </c>
      <c r="E1089" s="1">
        <v>8323.2000000000007</v>
      </c>
      <c r="F1089" s="1">
        <v>142159935</v>
      </c>
      <c r="G1089" s="1">
        <v>6886.33</v>
      </c>
      <c r="H1089" s="1" t="str">
        <f>TEXT(NiftyData[[#This Row],[Date]], "yyyy")</f>
        <v>2016</v>
      </c>
      <c r="I1089" s="1" t="str">
        <f>TEXT(NiftyData[[#This Row],[Date]], "mmm")</f>
        <v>Jul</v>
      </c>
      <c r="J1089" s="1" t="str">
        <f>TEXT(NiftyData[[#This Row],[Date]], "ddd")</f>
        <v>Fri</v>
      </c>
      <c r="K1089" s="1" t="str">
        <f>TEXT(NiftyData[[#This Row],[Date]], "mmm-yyyy")</f>
        <v>Jul-2016</v>
      </c>
      <c r="L1089" s="1" t="str">
        <f>IF(NiftyData[[#This Row],[Day]]="Thu", "Expiry", "")</f>
        <v/>
      </c>
      <c r="M1089" s="1">
        <f>NiftyData[[#This Row],[Close]]-NiftyData[[#This Row],[Open]]</f>
        <v>-26.799999999999272</v>
      </c>
      <c r="N1089" s="4">
        <f>NiftyData[[#This Row],[Intraday Change]]/NiftyData[[#This Row],[Open]]</f>
        <v>-3.2095808383232663E-3</v>
      </c>
      <c r="O1089" s="4">
        <f>_xlfn.CEILING.MATH(ABS(NiftyData[[#This Row],[Intraday Change %]]), 0.01)</f>
        <v>0.01</v>
      </c>
      <c r="P1089" s="6">
        <f>NiftyData[[#This Row],[Close]]-E1090</f>
        <v>-14.699999999998909</v>
      </c>
      <c r="Q1089" s="4">
        <f>NiftyData[[#This Row],[DayChange]]/E1090</f>
        <v>-1.7630338574459888E-3</v>
      </c>
      <c r="R1089" s="7">
        <f>_xlfn.CEILING.MATH(ABS(NiftyData[[#This Row],[DayChange %]]), 0.01)</f>
        <v>0.01</v>
      </c>
    </row>
    <row r="1090" spans="1:18" x14ac:dyDescent="0.2">
      <c r="A1090" s="2">
        <v>42558</v>
      </c>
      <c r="B1090" s="1">
        <v>8342</v>
      </c>
      <c r="C1090" s="1">
        <v>8361.9500000000007</v>
      </c>
      <c r="D1090" s="1">
        <v>8317.7000000000007</v>
      </c>
      <c r="E1090" s="1">
        <v>8337.9</v>
      </c>
      <c r="F1090" s="1">
        <v>160327315</v>
      </c>
      <c r="G1090" s="1">
        <v>7592.94</v>
      </c>
      <c r="H1090" s="1" t="str">
        <f>TEXT(NiftyData[[#This Row],[Date]], "yyyy")</f>
        <v>2016</v>
      </c>
      <c r="I1090" s="1" t="str">
        <f>TEXT(NiftyData[[#This Row],[Date]], "mmm")</f>
        <v>Jul</v>
      </c>
      <c r="J1090" s="1" t="str">
        <f>TEXT(NiftyData[[#This Row],[Date]], "ddd")</f>
        <v>Thu</v>
      </c>
      <c r="K1090" s="1" t="str">
        <f>TEXT(NiftyData[[#This Row],[Date]], "mmm-yyyy")</f>
        <v>Jul-2016</v>
      </c>
      <c r="L1090" s="1" t="str">
        <f>IF(NiftyData[[#This Row],[Day]]="Thu", "Expiry", "")</f>
        <v>Expiry</v>
      </c>
      <c r="M1090" s="1">
        <f>NiftyData[[#This Row],[Close]]-NiftyData[[#This Row],[Open]]</f>
        <v>-4.1000000000003638</v>
      </c>
      <c r="N1090" s="4">
        <f>NiftyData[[#This Row],[Intraday Change]]/NiftyData[[#This Row],[Open]]</f>
        <v>-4.914888515943855E-4</v>
      </c>
      <c r="O1090" s="4">
        <f>_xlfn.CEILING.MATH(ABS(NiftyData[[#This Row],[Intraday Change %]]), 0.01)</f>
        <v>0.01</v>
      </c>
      <c r="P1090" s="6">
        <f>NiftyData[[#This Row],[Close]]-E1091</f>
        <v>1.9499999999989086</v>
      </c>
      <c r="Q1090" s="4">
        <f>NiftyData[[#This Row],[DayChange]]/E1091</f>
        <v>2.3392654706409088E-4</v>
      </c>
      <c r="R1090" s="7">
        <f>_xlfn.CEILING.MATH(ABS(NiftyData[[#This Row],[DayChange %]]), 0.01)</f>
        <v>0.01</v>
      </c>
    </row>
    <row r="1091" spans="1:18" x14ac:dyDescent="0.2">
      <c r="A1091" s="2">
        <v>42556</v>
      </c>
      <c r="B1091" s="1">
        <v>8379.2999999999993</v>
      </c>
      <c r="C1091" s="1">
        <v>8381.4500000000007</v>
      </c>
      <c r="D1091" s="1">
        <v>8319.9500000000007</v>
      </c>
      <c r="E1091" s="1">
        <v>8335.9500000000007</v>
      </c>
      <c r="F1091" s="1">
        <v>143253937</v>
      </c>
      <c r="G1091" s="1">
        <v>5976.01</v>
      </c>
      <c r="H1091" s="1" t="str">
        <f>TEXT(NiftyData[[#This Row],[Date]], "yyyy")</f>
        <v>2016</v>
      </c>
      <c r="I1091" s="1" t="str">
        <f>TEXT(NiftyData[[#This Row],[Date]], "mmm")</f>
        <v>Jul</v>
      </c>
      <c r="J1091" s="1" t="str">
        <f>TEXT(NiftyData[[#This Row],[Date]], "ddd")</f>
        <v>Tue</v>
      </c>
      <c r="K1091" s="1" t="str">
        <f>TEXT(NiftyData[[#This Row],[Date]], "mmm-yyyy")</f>
        <v>Jul-2016</v>
      </c>
      <c r="L1091" s="1" t="str">
        <f>IF(NiftyData[[#This Row],[Day]]="Thu", "Expiry", "")</f>
        <v/>
      </c>
      <c r="M1091" s="1">
        <f>NiftyData[[#This Row],[Close]]-NiftyData[[#This Row],[Open]]</f>
        <v>-43.349999999998545</v>
      </c>
      <c r="N1091" s="4">
        <f>NiftyData[[#This Row],[Intraday Change]]/NiftyData[[#This Row],[Open]]</f>
        <v>-5.1734631771148606E-3</v>
      </c>
      <c r="O1091" s="4">
        <f>_xlfn.CEILING.MATH(ABS(NiftyData[[#This Row],[Intraday Change %]]), 0.01)</f>
        <v>0.01</v>
      </c>
      <c r="P1091" s="6">
        <f>NiftyData[[#This Row],[Close]]-E1092</f>
        <v>-34.75</v>
      </c>
      <c r="Q1091" s="4">
        <f>NiftyData[[#This Row],[DayChange]]/E1092</f>
        <v>-4.1513851888133604E-3</v>
      </c>
      <c r="R1091" s="7">
        <f>_xlfn.CEILING.MATH(ABS(NiftyData[[#This Row],[DayChange %]]), 0.01)</f>
        <v>0.01</v>
      </c>
    </row>
    <row r="1092" spans="1:18" x14ac:dyDescent="0.2">
      <c r="A1092" s="2">
        <v>42555</v>
      </c>
      <c r="B1092" s="1">
        <v>8376.75</v>
      </c>
      <c r="C1092" s="1">
        <v>8398.4500000000007</v>
      </c>
      <c r="D1092" s="1">
        <v>8364.7000000000007</v>
      </c>
      <c r="E1092" s="1">
        <v>8370.7000000000007</v>
      </c>
      <c r="F1092" s="1">
        <v>158955823</v>
      </c>
      <c r="G1092" s="1">
        <v>6662.92</v>
      </c>
      <c r="H1092" s="1" t="str">
        <f>TEXT(NiftyData[[#This Row],[Date]], "yyyy")</f>
        <v>2016</v>
      </c>
      <c r="I1092" s="1" t="str">
        <f>TEXT(NiftyData[[#This Row],[Date]], "mmm")</f>
        <v>Jul</v>
      </c>
      <c r="J1092" s="1" t="str">
        <f>TEXT(NiftyData[[#This Row],[Date]], "ddd")</f>
        <v>Mon</v>
      </c>
      <c r="K1092" s="1" t="str">
        <f>TEXT(NiftyData[[#This Row],[Date]], "mmm-yyyy")</f>
        <v>Jul-2016</v>
      </c>
      <c r="L1092" s="1" t="str">
        <f>IF(NiftyData[[#This Row],[Day]]="Thu", "Expiry", "")</f>
        <v/>
      </c>
      <c r="M1092" s="1">
        <f>NiftyData[[#This Row],[Close]]-NiftyData[[#This Row],[Open]]</f>
        <v>-6.0499999999992724</v>
      </c>
      <c r="N1092" s="4">
        <f>NiftyData[[#This Row],[Intraday Change]]/NiftyData[[#This Row],[Open]]</f>
        <v>-7.2223714447718654E-4</v>
      </c>
      <c r="O1092" s="4">
        <f>_xlfn.CEILING.MATH(ABS(NiftyData[[#This Row],[Intraday Change %]]), 0.01)</f>
        <v>0.01</v>
      </c>
      <c r="P1092" s="6">
        <f>NiftyData[[#This Row],[Close]]-E1093</f>
        <v>42.350000000000364</v>
      </c>
      <c r="Q1092" s="4">
        <f>NiftyData[[#This Row],[DayChange]]/E1093</f>
        <v>5.0850408544309928E-3</v>
      </c>
      <c r="R1092" s="7">
        <f>_xlfn.CEILING.MATH(ABS(NiftyData[[#This Row],[DayChange %]]), 0.01)</f>
        <v>0.01</v>
      </c>
    </row>
    <row r="1093" spans="1:18" x14ac:dyDescent="0.2">
      <c r="A1093" s="2">
        <v>42552</v>
      </c>
      <c r="B1093" s="1">
        <v>8313.0499999999993</v>
      </c>
      <c r="C1093" s="1">
        <v>8356.75</v>
      </c>
      <c r="D1093" s="1">
        <v>8308.65</v>
      </c>
      <c r="E1093" s="1">
        <v>8328.35</v>
      </c>
      <c r="F1093" s="1">
        <v>170581881</v>
      </c>
      <c r="G1093" s="1">
        <v>7358.38</v>
      </c>
      <c r="H1093" s="1" t="str">
        <f>TEXT(NiftyData[[#This Row],[Date]], "yyyy")</f>
        <v>2016</v>
      </c>
      <c r="I1093" s="1" t="str">
        <f>TEXT(NiftyData[[#This Row],[Date]], "mmm")</f>
        <v>Jul</v>
      </c>
      <c r="J1093" s="1" t="str">
        <f>TEXT(NiftyData[[#This Row],[Date]], "ddd")</f>
        <v>Fri</v>
      </c>
      <c r="K1093" s="1" t="str">
        <f>TEXT(NiftyData[[#This Row],[Date]], "mmm-yyyy")</f>
        <v>Jul-2016</v>
      </c>
      <c r="L1093" s="1" t="str">
        <f>IF(NiftyData[[#This Row],[Day]]="Thu", "Expiry", "")</f>
        <v/>
      </c>
      <c r="M1093" s="1">
        <f>NiftyData[[#This Row],[Close]]-NiftyData[[#This Row],[Open]]</f>
        <v>15.300000000001091</v>
      </c>
      <c r="N1093" s="4">
        <f>NiftyData[[#This Row],[Intraday Change]]/NiftyData[[#This Row],[Open]]</f>
        <v>1.8404797276572488E-3</v>
      </c>
      <c r="O1093" s="4">
        <f>_xlfn.CEILING.MATH(ABS(NiftyData[[#This Row],[Intraday Change %]]), 0.01)</f>
        <v>0.01</v>
      </c>
      <c r="P1093" s="6">
        <f>NiftyData[[#This Row],[Close]]-E1094</f>
        <v>40.600000000000364</v>
      </c>
      <c r="Q1093" s="4">
        <f>NiftyData[[#This Row],[DayChange]]/E1094</f>
        <v>4.8987964163977396E-3</v>
      </c>
      <c r="R1093" s="7">
        <f>_xlfn.CEILING.MATH(ABS(NiftyData[[#This Row],[DayChange %]]), 0.01)</f>
        <v>0.01</v>
      </c>
    </row>
    <row r="1094" spans="1:18" x14ac:dyDescent="0.2">
      <c r="A1094" s="2">
        <v>42551</v>
      </c>
      <c r="B1094" s="1">
        <v>8260.25</v>
      </c>
      <c r="C1094" s="1">
        <v>8308.15</v>
      </c>
      <c r="D1094" s="1">
        <v>8242.1</v>
      </c>
      <c r="E1094" s="1">
        <v>8287.75</v>
      </c>
      <c r="F1094" s="1">
        <v>288031935</v>
      </c>
      <c r="G1094" s="1">
        <v>12346.32</v>
      </c>
      <c r="H1094" s="1" t="str">
        <f>TEXT(NiftyData[[#This Row],[Date]], "yyyy")</f>
        <v>2016</v>
      </c>
      <c r="I1094" s="1" t="str">
        <f>TEXT(NiftyData[[#This Row],[Date]], "mmm")</f>
        <v>Jun</v>
      </c>
      <c r="J1094" s="1" t="str">
        <f>TEXT(NiftyData[[#This Row],[Date]], "ddd")</f>
        <v>Thu</v>
      </c>
      <c r="K1094" s="1" t="str">
        <f>TEXT(NiftyData[[#This Row],[Date]], "mmm-yyyy")</f>
        <v>Jun-2016</v>
      </c>
      <c r="L1094" s="1" t="str">
        <f>IF(NiftyData[[#This Row],[Day]]="Thu", "Expiry", "")</f>
        <v>Expiry</v>
      </c>
      <c r="M1094" s="1">
        <f>NiftyData[[#This Row],[Close]]-NiftyData[[#This Row],[Open]]</f>
        <v>27.5</v>
      </c>
      <c r="N1094" s="4">
        <f>NiftyData[[#This Row],[Intraday Change]]/NiftyData[[#This Row],[Open]]</f>
        <v>3.3291970582004175E-3</v>
      </c>
      <c r="O1094" s="4">
        <f>_xlfn.CEILING.MATH(ABS(NiftyData[[#This Row],[Intraday Change %]]), 0.01)</f>
        <v>0.01</v>
      </c>
      <c r="P1094" s="6">
        <f>NiftyData[[#This Row],[Close]]-E1095</f>
        <v>83.75</v>
      </c>
      <c r="Q1094" s="4">
        <f>NiftyData[[#This Row],[DayChange]]/E1095</f>
        <v>1.0208434909800097E-2</v>
      </c>
      <c r="R1094" s="7">
        <f>_xlfn.CEILING.MATH(ABS(NiftyData[[#This Row],[DayChange %]]), 0.01)</f>
        <v>0.02</v>
      </c>
    </row>
    <row r="1095" spans="1:18" x14ac:dyDescent="0.2">
      <c r="A1095" s="2">
        <v>42550</v>
      </c>
      <c r="B1095" s="1">
        <v>8173.1</v>
      </c>
      <c r="C1095" s="1">
        <v>8212.4</v>
      </c>
      <c r="D1095" s="1">
        <v>8157.65</v>
      </c>
      <c r="E1095" s="1">
        <v>8204</v>
      </c>
      <c r="F1095" s="1">
        <v>151499716</v>
      </c>
      <c r="G1095" s="1">
        <v>6940.87</v>
      </c>
      <c r="H1095" s="1" t="str">
        <f>TEXT(NiftyData[[#This Row],[Date]], "yyyy")</f>
        <v>2016</v>
      </c>
      <c r="I1095" s="1" t="str">
        <f>TEXT(NiftyData[[#This Row],[Date]], "mmm")</f>
        <v>Jun</v>
      </c>
      <c r="J1095" s="1" t="str">
        <f>TEXT(NiftyData[[#This Row],[Date]], "ddd")</f>
        <v>Wed</v>
      </c>
      <c r="K1095" s="1" t="str">
        <f>TEXT(NiftyData[[#This Row],[Date]], "mmm-yyyy")</f>
        <v>Jun-2016</v>
      </c>
      <c r="L1095" s="1" t="str">
        <f>IF(NiftyData[[#This Row],[Day]]="Thu", "Expiry", "")</f>
        <v/>
      </c>
      <c r="M1095" s="1">
        <f>NiftyData[[#This Row],[Close]]-NiftyData[[#This Row],[Open]]</f>
        <v>30.899999999999636</v>
      </c>
      <c r="N1095" s="4">
        <f>NiftyData[[#This Row],[Intraday Change]]/NiftyData[[#This Row],[Open]]</f>
        <v>3.7806952074487814E-3</v>
      </c>
      <c r="O1095" s="4">
        <f>_xlfn.CEILING.MATH(ABS(NiftyData[[#This Row],[Intraday Change %]]), 0.01)</f>
        <v>0.01</v>
      </c>
      <c r="P1095" s="6">
        <f>NiftyData[[#This Row],[Close]]-E1096</f>
        <v>76.149999999999636</v>
      </c>
      <c r="Q1095" s="4">
        <f>NiftyData[[#This Row],[DayChange]]/E1096</f>
        <v>9.3690213279033971E-3</v>
      </c>
      <c r="R1095" s="7">
        <f>_xlfn.CEILING.MATH(ABS(NiftyData[[#This Row],[DayChange %]]), 0.01)</f>
        <v>0.01</v>
      </c>
    </row>
    <row r="1096" spans="1:18" x14ac:dyDescent="0.2">
      <c r="A1096" s="2">
        <v>42549</v>
      </c>
      <c r="B1096" s="1">
        <v>8096.05</v>
      </c>
      <c r="C1096" s="1">
        <v>8146.35</v>
      </c>
      <c r="D1096" s="1">
        <v>8086.85</v>
      </c>
      <c r="E1096" s="1">
        <v>8127.85</v>
      </c>
      <c r="F1096" s="1">
        <v>175724276</v>
      </c>
      <c r="G1096" s="1">
        <v>7777.39</v>
      </c>
      <c r="H1096" s="1" t="str">
        <f>TEXT(NiftyData[[#This Row],[Date]], "yyyy")</f>
        <v>2016</v>
      </c>
      <c r="I1096" s="1" t="str">
        <f>TEXT(NiftyData[[#This Row],[Date]], "mmm")</f>
        <v>Jun</v>
      </c>
      <c r="J1096" s="1" t="str">
        <f>TEXT(NiftyData[[#This Row],[Date]], "ddd")</f>
        <v>Tue</v>
      </c>
      <c r="K1096" s="1" t="str">
        <f>TEXT(NiftyData[[#This Row],[Date]], "mmm-yyyy")</f>
        <v>Jun-2016</v>
      </c>
      <c r="L1096" s="1" t="str">
        <f>IF(NiftyData[[#This Row],[Day]]="Thu", "Expiry", "")</f>
        <v/>
      </c>
      <c r="M1096" s="1">
        <f>NiftyData[[#This Row],[Close]]-NiftyData[[#This Row],[Open]]</f>
        <v>31.800000000000182</v>
      </c>
      <c r="N1096" s="4">
        <f>NiftyData[[#This Row],[Intraday Change]]/NiftyData[[#This Row],[Open]]</f>
        <v>3.9278413547347386E-3</v>
      </c>
      <c r="O1096" s="4">
        <f>_xlfn.CEILING.MATH(ABS(NiftyData[[#This Row],[Intraday Change %]]), 0.01)</f>
        <v>0.01</v>
      </c>
      <c r="P1096" s="6">
        <f>NiftyData[[#This Row],[Close]]-E1097</f>
        <v>33.150000000000546</v>
      </c>
      <c r="Q1096" s="4">
        <f>NiftyData[[#This Row],[DayChange]]/E1097</f>
        <v>4.0952722151531926E-3</v>
      </c>
      <c r="R1096" s="7">
        <f>_xlfn.CEILING.MATH(ABS(NiftyData[[#This Row],[DayChange %]]), 0.01)</f>
        <v>0.01</v>
      </c>
    </row>
    <row r="1097" spans="1:18" x14ac:dyDescent="0.2">
      <c r="A1097" s="2">
        <v>42548</v>
      </c>
      <c r="B1097" s="1">
        <v>8039.35</v>
      </c>
      <c r="C1097" s="1">
        <v>8120.65</v>
      </c>
      <c r="D1097" s="1">
        <v>8039.35</v>
      </c>
      <c r="E1097" s="1">
        <v>8094.7</v>
      </c>
      <c r="F1097" s="1">
        <v>167462711</v>
      </c>
      <c r="G1097" s="1">
        <v>7614.06</v>
      </c>
      <c r="H1097" s="1" t="str">
        <f>TEXT(NiftyData[[#This Row],[Date]], "yyyy")</f>
        <v>2016</v>
      </c>
      <c r="I1097" s="1" t="str">
        <f>TEXT(NiftyData[[#This Row],[Date]], "mmm")</f>
        <v>Jun</v>
      </c>
      <c r="J1097" s="1" t="str">
        <f>TEXT(NiftyData[[#This Row],[Date]], "ddd")</f>
        <v>Mon</v>
      </c>
      <c r="K1097" s="1" t="str">
        <f>TEXT(NiftyData[[#This Row],[Date]], "mmm-yyyy")</f>
        <v>Jun-2016</v>
      </c>
      <c r="L1097" s="1" t="str">
        <f>IF(NiftyData[[#This Row],[Day]]="Thu", "Expiry", "")</f>
        <v/>
      </c>
      <c r="M1097" s="1">
        <f>NiftyData[[#This Row],[Close]]-NiftyData[[#This Row],[Open]]</f>
        <v>55.349999999999454</v>
      </c>
      <c r="N1097" s="4">
        <f>NiftyData[[#This Row],[Intraday Change]]/NiftyData[[#This Row],[Open]]</f>
        <v>6.8848849720436912E-3</v>
      </c>
      <c r="O1097" s="4">
        <f>_xlfn.CEILING.MATH(ABS(NiftyData[[#This Row],[Intraday Change %]]), 0.01)</f>
        <v>0.01</v>
      </c>
      <c r="P1097" s="6">
        <f>NiftyData[[#This Row],[Close]]-E1098</f>
        <v>6.0999999999994543</v>
      </c>
      <c r="Q1097" s="4">
        <f>NiftyData[[#This Row],[DayChange]]/E1098</f>
        <v>7.5414781297127487E-4</v>
      </c>
      <c r="R1097" s="7">
        <f>_xlfn.CEILING.MATH(ABS(NiftyData[[#This Row],[DayChange %]]), 0.01)</f>
        <v>0.01</v>
      </c>
    </row>
    <row r="1098" spans="1:18" x14ac:dyDescent="0.2">
      <c r="A1098" s="2">
        <v>42545</v>
      </c>
      <c r="B1098" s="1">
        <v>8029.1</v>
      </c>
      <c r="C1098" s="1">
        <v>8100.7</v>
      </c>
      <c r="D1098" s="1">
        <v>7927.05</v>
      </c>
      <c r="E1098" s="1">
        <v>8088.6</v>
      </c>
      <c r="F1098" s="1">
        <v>306803641</v>
      </c>
      <c r="G1098" s="1">
        <v>13263.08</v>
      </c>
      <c r="H1098" s="1" t="str">
        <f>TEXT(NiftyData[[#This Row],[Date]], "yyyy")</f>
        <v>2016</v>
      </c>
      <c r="I1098" s="1" t="str">
        <f>TEXT(NiftyData[[#This Row],[Date]], "mmm")</f>
        <v>Jun</v>
      </c>
      <c r="J1098" s="1" t="str">
        <f>TEXT(NiftyData[[#This Row],[Date]], "ddd")</f>
        <v>Fri</v>
      </c>
      <c r="K1098" s="1" t="str">
        <f>TEXT(NiftyData[[#This Row],[Date]], "mmm-yyyy")</f>
        <v>Jun-2016</v>
      </c>
      <c r="L1098" s="1" t="str">
        <f>IF(NiftyData[[#This Row],[Day]]="Thu", "Expiry", "")</f>
        <v/>
      </c>
      <c r="M1098" s="1">
        <f>NiftyData[[#This Row],[Close]]-NiftyData[[#This Row],[Open]]</f>
        <v>59.5</v>
      </c>
      <c r="N1098" s="4">
        <f>NiftyData[[#This Row],[Intraday Change]]/NiftyData[[#This Row],[Open]]</f>
        <v>7.4105441456701242E-3</v>
      </c>
      <c r="O1098" s="4">
        <f>_xlfn.CEILING.MATH(ABS(NiftyData[[#This Row],[Intraday Change %]]), 0.01)</f>
        <v>0.01</v>
      </c>
      <c r="P1098" s="6">
        <f>NiftyData[[#This Row],[Close]]-E1099</f>
        <v>-181.85000000000036</v>
      </c>
      <c r="Q1098" s="4">
        <f>NiftyData[[#This Row],[DayChange]]/E1099</f>
        <v>-2.1987920850739723E-2</v>
      </c>
      <c r="R1098" s="7">
        <f>_xlfn.CEILING.MATH(ABS(NiftyData[[#This Row],[DayChange %]]), 0.01)</f>
        <v>0.03</v>
      </c>
    </row>
    <row r="1099" spans="1:18" x14ac:dyDescent="0.2">
      <c r="A1099" s="2">
        <v>42544</v>
      </c>
      <c r="B1099" s="1">
        <v>8201.15</v>
      </c>
      <c r="C1099" s="1">
        <v>8285.6</v>
      </c>
      <c r="D1099" s="1">
        <v>8188.3</v>
      </c>
      <c r="E1099" s="1">
        <v>8270.4500000000007</v>
      </c>
      <c r="F1099" s="1">
        <v>158852677</v>
      </c>
      <c r="G1099" s="1">
        <v>6805.86</v>
      </c>
      <c r="H1099" s="1" t="str">
        <f>TEXT(NiftyData[[#This Row],[Date]], "yyyy")</f>
        <v>2016</v>
      </c>
      <c r="I1099" s="1" t="str">
        <f>TEXT(NiftyData[[#This Row],[Date]], "mmm")</f>
        <v>Jun</v>
      </c>
      <c r="J1099" s="1" t="str">
        <f>TEXT(NiftyData[[#This Row],[Date]], "ddd")</f>
        <v>Thu</v>
      </c>
      <c r="K1099" s="1" t="str">
        <f>TEXT(NiftyData[[#This Row],[Date]], "mmm-yyyy")</f>
        <v>Jun-2016</v>
      </c>
      <c r="L1099" s="1" t="str">
        <f>IF(NiftyData[[#This Row],[Day]]="Thu", "Expiry", "")</f>
        <v>Expiry</v>
      </c>
      <c r="M1099" s="1">
        <f>NiftyData[[#This Row],[Close]]-NiftyData[[#This Row],[Open]]</f>
        <v>69.300000000001091</v>
      </c>
      <c r="N1099" s="4">
        <f>NiftyData[[#This Row],[Intraday Change]]/NiftyData[[#This Row],[Open]]</f>
        <v>8.4500344463887492E-3</v>
      </c>
      <c r="O1099" s="4">
        <f>_xlfn.CEILING.MATH(ABS(NiftyData[[#This Row],[Intraday Change %]]), 0.01)</f>
        <v>0.01</v>
      </c>
      <c r="P1099" s="6">
        <f>NiftyData[[#This Row],[Close]]-E1100</f>
        <v>66.75</v>
      </c>
      <c r="Q1099" s="4">
        <f>NiftyData[[#This Row],[DayChange]]/E1100</f>
        <v>8.1365725221546371E-3</v>
      </c>
      <c r="R1099" s="7">
        <f>_xlfn.CEILING.MATH(ABS(NiftyData[[#This Row],[DayChange %]]), 0.01)</f>
        <v>0.01</v>
      </c>
    </row>
    <row r="1100" spans="1:18" x14ac:dyDescent="0.2">
      <c r="A1100" s="2">
        <v>42543</v>
      </c>
      <c r="B1100" s="1">
        <v>8213.65</v>
      </c>
      <c r="C1100" s="1">
        <v>8238.35</v>
      </c>
      <c r="D1100" s="1">
        <v>8153.25</v>
      </c>
      <c r="E1100" s="1">
        <v>8203.7000000000007</v>
      </c>
      <c r="F1100" s="1">
        <v>140268297</v>
      </c>
      <c r="G1100" s="1">
        <v>6377.69</v>
      </c>
      <c r="H1100" s="1" t="str">
        <f>TEXT(NiftyData[[#This Row],[Date]], "yyyy")</f>
        <v>2016</v>
      </c>
      <c r="I1100" s="1" t="str">
        <f>TEXT(NiftyData[[#This Row],[Date]], "mmm")</f>
        <v>Jun</v>
      </c>
      <c r="J1100" s="1" t="str">
        <f>TEXT(NiftyData[[#This Row],[Date]], "ddd")</f>
        <v>Wed</v>
      </c>
      <c r="K1100" s="1" t="str">
        <f>TEXT(NiftyData[[#This Row],[Date]], "mmm-yyyy")</f>
        <v>Jun-2016</v>
      </c>
      <c r="L1100" s="1" t="str">
        <f>IF(NiftyData[[#This Row],[Day]]="Thu", "Expiry", "")</f>
        <v/>
      </c>
      <c r="M1100" s="1">
        <f>NiftyData[[#This Row],[Close]]-NiftyData[[#This Row],[Open]]</f>
        <v>-9.9499999999989086</v>
      </c>
      <c r="N1100" s="4">
        <f>NiftyData[[#This Row],[Intraday Change]]/NiftyData[[#This Row],[Open]]</f>
        <v>-1.2113980995049592E-3</v>
      </c>
      <c r="O1100" s="4">
        <f>_xlfn.CEILING.MATH(ABS(NiftyData[[#This Row],[Intraday Change %]]), 0.01)</f>
        <v>0.01</v>
      </c>
      <c r="P1100" s="6">
        <f>NiftyData[[#This Row],[Close]]-E1101</f>
        <v>-16.199999999998909</v>
      </c>
      <c r="Q1100" s="4">
        <f>NiftyData[[#This Row],[DayChange]]/E1101</f>
        <v>-1.9708268957041946E-3</v>
      </c>
      <c r="R1100" s="7">
        <f>_xlfn.CEILING.MATH(ABS(NiftyData[[#This Row],[DayChange %]]), 0.01)</f>
        <v>0.01</v>
      </c>
    </row>
    <row r="1101" spans="1:18" x14ac:dyDescent="0.2">
      <c r="A1101" s="2">
        <v>42542</v>
      </c>
      <c r="B1101" s="1">
        <v>8255.4</v>
      </c>
      <c r="C1101" s="1">
        <v>8257.25</v>
      </c>
      <c r="D1101" s="1">
        <v>8202.15</v>
      </c>
      <c r="E1101" s="1">
        <v>8219.9</v>
      </c>
      <c r="F1101" s="1">
        <v>141161921</v>
      </c>
      <c r="G1101" s="1">
        <v>5978.26</v>
      </c>
      <c r="H1101" s="1" t="str">
        <f>TEXT(NiftyData[[#This Row],[Date]], "yyyy")</f>
        <v>2016</v>
      </c>
      <c r="I1101" s="1" t="str">
        <f>TEXT(NiftyData[[#This Row],[Date]], "mmm")</f>
        <v>Jun</v>
      </c>
      <c r="J1101" s="1" t="str">
        <f>TEXT(NiftyData[[#This Row],[Date]], "ddd")</f>
        <v>Tue</v>
      </c>
      <c r="K1101" s="1" t="str">
        <f>TEXT(NiftyData[[#This Row],[Date]], "mmm-yyyy")</f>
        <v>Jun-2016</v>
      </c>
      <c r="L1101" s="1" t="str">
        <f>IF(NiftyData[[#This Row],[Day]]="Thu", "Expiry", "")</f>
        <v/>
      </c>
      <c r="M1101" s="1">
        <f>NiftyData[[#This Row],[Close]]-NiftyData[[#This Row],[Open]]</f>
        <v>-35.5</v>
      </c>
      <c r="N1101" s="4">
        <f>NiftyData[[#This Row],[Intraday Change]]/NiftyData[[#This Row],[Open]]</f>
        <v>-4.3002156164449936E-3</v>
      </c>
      <c r="O1101" s="4">
        <f>_xlfn.CEILING.MATH(ABS(NiftyData[[#This Row],[Intraday Change %]]), 0.01)</f>
        <v>0.01</v>
      </c>
      <c r="P1101" s="6">
        <f>NiftyData[[#This Row],[Close]]-E1102</f>
        <v>-18.600000000000364</v>
      </c>
      <c r="Q1101" s="4">
        <f>NiftyData[[#This Row],[DayChange]]/E1102</f>
        <v>-2.2576925411179659E-3</v>
      </c>
      <c r="R1101" s="7">
        <f>_xlfn.CEILING.MATH(ABS(NiftyData[[#This Row],[DayChange %]]), 0.01)</f>
        <v>0.01</v>
      </c>
    </row>
    <row r="1102" spans="1:18" x14ac:dyDescent="0.2">
      <c r="A1102" s="2">
        <v>42541</v>
      </c>
      <c r="B1102" s="1">
        <v>8115.75</v>
      </c>
      <c r="C1102" s="1">
        <v>8244.15</v>
      </c>
      <c r="D1102" s="1">
        <v>8107.35</v>
      </c>
      <c r="E1102" s="1">
        <v>8238.5</v>
      </c>
      <c r="F1102" s="1">
        <v>173750792</v>
      </c>
      <c r="G1102" s="1">
        <v>7392.97</v>
      </c>
      <c r="H1102" s="1" t="str">
        <f>TEXT(NiftyData[[#This Row],[Date]], "yyyy")</f>
        <v>2016</v>
      </c>
      <c r="I1102" s="1" t="str">
        <f>TEXT(NiftyData[[#This Row],[Date]], "mmm")</f>
        <v>Jun</v>
      </c>
      <c r="J1102" s="1" t="str">
        <f>TEXT(NiftyData[[#This Row],[Date]], "ddd")</f>
        <v>Mon</v>
      </c>
      <c r="K1102" s="1" t="str">
        <f>TEXT(NiftyData[[#This Row],[Date]], "mmm-yyyy")</f>
        <v>Jun-2016</v>
      </c>
      <c r="L1102" s="1" t="str">
        <f>IF(NiftyData[[#This Row],[Day]]="Thu", "Expiry", "")</f>
        <v/>
      </c>
      <c r="M1102" s="1">
        <f>NiftyData[[#This Row],[Close]]-NiftyData[[#This Row],[Open]]</f>
        <v>122.75</v>
      </c>
      <c r="N1102" s="4">
        <f>NiftyData[[#This Row],[Intraday Change]]/NiftyData[[#This Row],[Open]]</f>
        <v>1.5124911437636694E-2</v>
      </c>
      <c r="O1102" s="4">
        <f>_xlfn.CEILING.MATH(ABS(NiftyData[[#This Row],[Intraday Change %]]), 0.01)</f>
        <v>0.02</v>
      </c>
      <c r="P1102" s="6">
        <f>NiftyData[[#This Row],[Close]]-E1103</f>
        <v>68.300000000000182</v>
      </c>
      <c r="Q1102" s="4">
        <f>NiftyData[[#This Row],[DayChange]]/E1103</f>
        <v>8.3596484786174364E-3</v>
      </c>
      <c r="R1102" s="7">
        <f>_xlfn.CEILING.MATH(ABS(NiftyData[[#This Row],[DayChange %]]), 0.01)</f>
        <v>0.01</v>
      </c>
    </row>
    <row r="1103" spans="1:18" x14ac:dyDescent="0.2">
      <c r="A1103" s="2">
        <v>42538</v>
      </c>
      <c r="B1103" s="1">
        <v>8176.65</v>
      </c>
      <c r="C1103" s="1">
        <v>8195.25</v>
      </c>
      <c r="D1103" s="1">
        <v>8135.8</v>
      </c>
      <c r="E1103" s="1">
        <v>8170.2</v>
      </c>
      <c r="F1103" s="1">
        <v>171842760</v>
      </c>
      <c r="G1103" s="1">
        <v>7741.9</v>
      </c>
      <c r="H1103" s="1" t="str">
        <f>TEXT(NiftyData[[#This Row],[Date]], "yyyy")</f>
        <v>2016</v>
      </c>
      <c r="I1103" s="1" t="str">
        <f>TEXT(NiftyData[[#This Row],[Date]], "mmm")</f>
        <v>Jun</v>
      </c>
      <c r="J1103" s="1" t="str">
        <f>TEXT(NiftyData[[#This Row],[Date]], "ddd")</f>
        <v>Fri</v>
      </c>
      <c r="K1103" s="1" t="str">
        <f>TEXT(NiftyData[[#This Row],[Date]], "mmm-yyyy")</f>
        <v>Jun-2016</v>
      </c>
      <c r="L1103" s="1" t="str">
        <f>IF(NiftyData[[#This Row],[Day]]="Thu", "Expiry", "")</f>
        <v/>
      </c>
      <c r="M1103" s="1">
        <f>NiftyData[[#This Row],[Close]]-NiftyData[[#This Row],[Open]]</f>
        <v>-6.4499999999998181</v>
      </c>
      <c r="N1103" s="4">
        <f>NiftyData[[#This Row],[Intraday Change]]/NiftyData[[#This Row],[Open]]</f>
        <v>-7.8883161196820434E-4</v>
      </c>
      <c r="O1103" s="4">
        <f>_xlfn.CEILING.MATH(ABS(NiftyData[[#This Row],[Intraday Change %]]), 0.01)</f>
        <v>0.01</v>
      </c>
      <c r="P1103" s="6">
        <f>NiftyData[[#This Row],[Close]]-E1104</f>
        <v>29.449999999999818</v>
      </c>
      <c r="Q1103" s="4">
        <f>NiftyData[[#This Row],[DayChange]]/E1104</f>
        <v>3.6176028007247267E-3</v>
      </c>
      <c r="R1103" s="7">
        <f>_xlfn.CEILING.MATH(ABS(NiftyData[[#This Row],[DayChange %]]), 0.01)</f>
        <v>0.01</v>
      </c>
    </row>
    <row r="1104" spans="1:18" x14ac:dyDescent="0.2">
      <c r="A1104" s="2">
        <v>42537</v>
      </c>
      <c r="B1104" s="1">
        <v>8180.65</v>
      </c>
      <c r="C1104" s="1">
        <v>8180.65</v>
      </c>
      <c r="D1104" s="1">
        <v>8074.45</v>
      </c>
      <c r="E1104" s="1">
        <v>8140.75</v>
      </c>
      <c r="F1104" s="1">
        <v>195028743</v>
      </c>
      <c r="G1104" s="1">
        <v>7764.57</v>
      </c>
      <c r="H1104" s="1" t="str">
        <f>TEXT(NiftyData[[#This Row],[Date]], "yyyy")</f>
        <v>2016</v>
      </c>
      <c r="I1104" s="1" t="str">
        <f>TEXT(NiftyData[[#This Row],[Date]], "mmm")</f>
        <v>Jun</v>
      </c>
      <c r="J1104" s="1" t="str">
        <f>TEXT(NiftyData[[#This Row],[Date]], "ddd")</f>
        <v>Thu</v>
      </c>
      <c r="K1104" s="1" t="str">
        <f>TEXT(NiftyData[[#This Row],[Date]], "mmm-yyyy")</f>
        <v>Jun-2016</v>
      </c>
      <c r="L1104" s="1" t="str">
        <f>IF(NiftyData[[#This Row],[Day]]="Thu", "Expiry", "")</f>
        <v>Expiry</v>
      </c>
      <c r="M1104" s="1">
        <f>NiftyData[[#This Row],[Close]]-NiftyData[[#This Row],[Open]]</f>
        <v>-39.899999999999636</v>
      </c>
      <c r="N1104" s="4">
        <f>NiftyData[[#This Row],[Intraday Change]]/NiftyData[[#This Row],[Open]]</f>
        <v>-4.8773630457237061E-3</v>
      </c>
      <c r="O1104" s="4">
        <f>_xlfn.CEILING.MATH(ABS(NiftyData[[#This Row],[Intraday Change %]]), 0.01)</f>
        <v>0.01</v>
      </c>
      <c r="P1104" s="6">
        <f>NiftyData[[#This Row],[Close]]-E1105</f>
        <v>-65.850000000000364</v>
      </c>
      <c r="Q1104" s="4">
        <f>NiftyData[[#This Row],[DayChange]]/E1105</f>
        <v>-8.0240294397192942E-3</v>
      </c>
      <c r="R1104" s="7">
        <f>_xlfn.CEILING.MATH(ABS(NiftyData[[#This Row],[DayChange %]]), 0.01)</f>
        <v>0.01</v>
      </c>
    </row>
    <row r="1105" spans="1:18" x14ac:dyDescent="0.2">
      <c r="A1105" s="2">
        <v>42536</v>
      </c>
      <c r="B1105" s="1">
        <v>8139.4</v>
      </c>
      <c r="C1105" s="1">
        <v>8213.2000000000007</v>
      </c>
      <c r="D1105" s="1">
        <v>8123.15</v>
      </c>
      <c r="E1105" s="1">
        <v>8206.6</v>
      </c>
      <c r="F1105" s="1">
        <v>174953935</v>
      </c>
      <c r="G1105" s="1">
        <v>6945.89</v>
      </c>
      <c r="H1105" s="1" t="str">
        <f>TEXT(NiftyData[[#This Row],[Date]], "yyyy")</f>
        <v>2016</v>
      </c>
      <c r="I1105" s="1" t="str">
        <f>TEXT(NiftyData[[#This Row],[Date]], "mmm")</f>
        <v>Jun</v>
      </c>
      <c r="J1105" s="1" t="str">
        <f>TEXT(NiftyData[[#This Row],[Date]], "ddd")</f>
        <v>Wed</v>
      </c>
      <c r="K1105" s="1" t="str">
        <f>TEXT(NiftyData[[#This Row],[Date]], "mmm-yyyy")</f>
        <v>Jun-2016</v>
      </c>
      <c r="L1105" s="1" t="str">
        <f>IF(NiftyData[[#This Row],[Day]]="Thu", "Expiry", "")</f>
        <v/>
      </c>
      <c r="M1105" s="1">
        <f>NiftyData[[#This Row],[Close]]-NiftyData[[#This Row],[Open]]</f>
        <v>67.200000000000728</v>
      </c>
      <c r="N1105" s="4">
        <f>NiftyData[[#This Row],[Intraday Change]]/NiftyData[[#This Row],[Open]]</f>
        <v>8.2561368159816111E-3</v>
      </c>
      <c r="O1105" s="4">
        <f>_xlfn.CEILING.MATH(ABS(NiftyData[[#This Row],[Intraday Change %]]), 0.01)</f>
        <v>0.01</v>
      </c>
      <c r="P1105" s="6">
        <f>NiftyData[[#This Row],[Close]]-E1106</f>
        <v>97.75</v>
      </c>
      <c r="Q1105" s="4">
        <f>NiftyData[[#This Row],[DayChange]]/E1106</f>
        <v>1.2054730325508549E-2</v>
      </c>
      <c r="R1105" s="7">
        <f>_xlfn.CEILING.MATH(ABS(NiftyData[[#This Row],[DayChange %]]), 0.01)</f>
        <v>0.02</v>
      </c>
    </row>
    <row r="1106" spans="1:18" x14ac:dyDescent="0.2">
      <c r="A1106" s="2">
        <v>42535</v>
      </c>
      <c r="B1106" s="1">
        <v>8134.4</v>
      </c>
      <c r="C1106" s="1">
        <v>8134.95</v>
      </c>
      <c r="D1106" s="1">
        <v>8069.5</v>
      </c>
      <c r="E1106" s="1">
        <v>8108.85</v>
      </c>
      <c r="F1106" s="1">
        <v>150042362</v>
      </c>
      <c r="G1106" s="1">
        <v>6003.23</v>
      </c>
      <c r="H1106" s="1" t="str">
        <f>TEXT(NiftyData[[#This Row],[Date]], "yyyy")</f>
        <v>2016</v>
      </c>
      <c r="I1106" s="1" t="str">
        <f>TEXT(NiftyData[[#This Row],[Date]], "mmm")</f>
        <v>Jun</v>
      </c>
      <c r="J1106" s="1" t="str">
        <f>TEXT(NiftyData[[#This Row],[Date]], "ddd")</f>
        <v>Tue</v>
      </c>
      <c r="K1106" s="1" t="str">
        <f>TEXT(NiftyData[[#This Row],[Date]], "mmm-yyyy")</f>
        <v>Jun-2016</v>
      </c>
      <c r="L1106" s="1" t="str">
        <f>IF(NiftyData[[#This Row],[Day]]="Thu", "Expiry", "")</f>
        <v/>
      </c>
      <c r="M1106" s="1">
        <f>NiftyData[[#This Row],[Close]]-NiftyData[[#This Row],[Open]]</f>
        <v>-25.549999999999272</v>
      </c>
      <c r="N1106" s="4">
        <f>NiftyData[[#This Row],[Intraday Change]]/NiftyData[[#This Row],[Open]]</f>
        <v>-3.1409815106214684E-3</v>
      </c>
      <c r="O1106" s="4">
        <f>_xlfn.CEILING.MATH(ABS(NiftyData[[#This Row],[Intraday Change %]]), 0.01)</f>
        <v>0.01</v>
      </c>
      <c r="P1106" s="6">
        <f>NiftyData[[#This Row],[Close]]-E1107</f>
        <v>-1.75</v>
      </c>
      <c r="Q1106" s="4">
        <f>NiftyData[[#This Row],[DayChange]]/E1107</f>
        <v>-2.1576702093556579E-4</v>
      </c>
      <c r="R1106" s="7">
        <f>_xlfn.CEILING.MATH(ABS(NiftyData[[#This Row],[DayChange %]]), 0.01)</f>
        <v>0.01</v>
      </c>
    </row>
    <row r="1107" spans="1:18" x14ac:dyDescent="0.2">
      <c r="A1107" s="2">
        <v>42534</v>
      </c>
      <c r="B1107" s="1">
        <v>8102.25</v>
      </c>
      <c r="C1107" s="1">
        <v>8125.25</v>
      </c>
      <c r="D1107" s="1">
        <v>8063.9</v>
      </c>
      <c r="E1107" s="1">
        <v>8110.6</v>
      </c>
      <c r="F1107" s="1">
        <v>174916286</v>
      </c>
      <c r="G1107" s="1">
        <v>7343.99</v>
      </c>
      <c r="H1107" s="1" t="str">
        <f>TEXT(NiftyData[[#This Row],[Date]], "yyyy")</f>
        <v>2016</v>
      </c>
      <c r="I1107" s="1" t="str">
        <f>TEXT(NiftyData[[#This Row],[Date]], "mmm")</f>
        <v>Jun</v>
      </c>
      <c r="J1107" s="1" t="str">
        <f>TEXT(NiftyData[[#This Row],[Date]], "ddd")</f>
        <v>Mon</v>
      </c>
      <c r="K1107" s="1" t="str">
        <f>TEXT(NiftyData[[#This Row],[Date]], "mmm-yyyy")</f>
        <v>Jun-2016</v>
      </c>
      <c r="L1107" s="1" t="str">
        <f>IF(NiftyData[[#This Row],[Day]]="Thu", "Expiry", "")</f>
        <v/>
      </c>
      <c r="M1107" s="1">
        <f>NiftyData[[#This Row],[Close]]-NiftyData[[#This Row],[Open]]</f>
        <v>8.3500000000003638</v>
      </c>
      <c r="N1107" s="4">
        <f>NiftyData[[#This Row],[Intraday Change]]/NiftyData[[#This Row],[Open]]</f>
        <v>1.0305779258848299E-3</v>
      </c>
      <c r="O1107" s="4">
        <f>_xlfn.CEILING.MATH(ABS(NiftyData[[#This Row],[Intraday Change %]]), 0.01)</f>
        <v>0.01</v>
      </c>
      <c r="P1107" s="6">
        <f>NiftyData[[#This Row],[Close]]-E1108</f>
        <v>-59.449999999999818</v>
      </c>
      <c r="Q1107" s="4">
        <f>NiftyData[[#This Row],[DayChange]]/E1108</f>
        <v>-7.2765772547291408E-3</v>
      </c>
      <c r="R1107" s="7">
        <f>_xlfn.CEILING.MATH(ABS(NiftyData[[#This Row],[DayChange %]]), 0.01)</f>
        <v>0.01</v>
      </c>
    </row>
    <row r="1108" spans="1:18" x14ac:dyDescent="0.2">
      <c r="A1108" s="2">
        <v>42531</v>
      </c>
      <c r="B1108" s="1">
        <v>8180.25</v>
      </c>
      <c r="C1108" s="1">
        <v>8265.6</v>
      </c>
      <c r="D1108" s="1">
        <v>8162.85</v>
      </c>
      <c r="E1108" s="1">
        <v>8170.05</v>
      </c>
      <c r="F1108" s="1">
        <v>187757375</v>
      </c>
      <c r="G1108" s="1">
        <v>7853.83</v>
      </c>
      <c r="H1108" s="1" t="str">
        <f>TEXT(NiftyData[[#This Row],[Date]], "yyyy")</f>
        <v>2016</v>
      </c>
      <c r="I1108" s="1" t="str">
        <f>TEXT(NiftyData[[#This Row],[Date]], "mmm")</f>
        <v>Jun</v>
      </c>
      <c r="J1108" s="1" t="str">
        <f>TEXT(NiftyData[[#This Row],[Date]], "ddd")</f>
        <v>Fri</v>
      </c>
      <c r="K1108" s="1" t="str">
        <f>TEXT(NiftyData[[#This Row],[Date]], "mmm-yyyy")</f>
        <v>Jun-2016</v>
      </c>
      <c r="L1108" s="1" t="str">
        <f>IF(NiftyData[[#This Row],[Day]]="Thu", "Expiry", "")</f>
        <v/>
      </c>
      <c r="M1108" s="1">
        <f>NiftyData[[#This Row],[Close]]-NiftyData[[#This Row],[Open]]</f>
        <v>-10.199999999999818</v>
      </c>
      <c r="N1108" s="4">
        <f>NiftyData[[#This Row],[Intraday Change]]/NiftyData[[#This Row],[Open]]</f>
        <v>-1.2469056569175535E-3</v>
      </c>
      <c r="O1108" s="4">
        <f>_xlfn.CEILING.MATH(ABS(NiftyData[[#This Row],[Intraday Change %]]), 0.01)</f>
        <v>0.01</v>
      </c>
      <c r="P1108" s="6">
        <f>NiftyData[[#This Row],[Close]]-E1109</f>
        <v>-33.550000000000182</v>
      </c>
      <c r="Q1108" s="4">
        <f>NiftyData[[#This Row],[DayChange]]/E1109</f>
        <v>-4.0896679506558318E-3</v>
      </c>
      <c r="R1108" s="7">
        <f>_xlfn.CEILING.MATH(ABS(NiftyData[[#This Row],[DayChange %]]), 0.01)</f>
        <v>0.01</v>
      </c>
    </row>
    <row r="1109" spans="1:18" x14ac:dyDescent="0.2">
      <c r="A1109" s="2">
        <v>42530</v>
      </c>
      <c r="B1109" s="1">
        <v>8273.35</v>
      </c>
      <c r="C1109" s="1">
        <v>8273.35</v>
      </c>
      <c r="D1109" s="1">
        <v>8184.6</v>
      </c>
      <c r="E1109" s="1">
        <v>8203.6</v>
      </c>
      <c r="F1109" s="1">
        <v>180293039</v>
      </c>
      <c r="G1109" s="1">
        <v>7973.1</v>
      </c>
      <c r="H1109" s="1" t="str">
        <f>TEXT(NiftyData[[#This Row],[Date]], "yyyy")</f>
        <v>2016</v>
      </c>
      <c r="I1109" s="1" t="str">
        <f>TEXT(NiftyData[[#This Row],[Date]], "mmm")</f>
        <v>Jun</v>
      </c>
      <c r="J1109" s="1" t="str">
        <f>TEXT(NiftyData[[#This Row],[Date]], "ddd")</f>
        <v>Thu</v>
      </c>
      <c r="K1109" s="1" t="str">
        <f>TEXT(NiftyData[[#This Row],[Date]], "mmm-yyyy")</f>
        <v>Jun-2016</v>
      </c>
      <c r="L1109" s="1" t="str">
        <f>IF(NiftyData[[#This Row],[Day]]="Thu", "Expiry", "")</f>
        <v>Expiry</v>
      </c>
      <c r="M1109" s="1">
        <f>NiftyData[[#This Row],[Close]]-NiftyData[[#This Row],[Open]]</f>
        <v>-69.75</v>
      </c>
      <c r="N1109" s="4">
        <f>NiftyData[[#This Row],[Intraday Change]]/NiftyData[[#This Row],[Open]]</f>
        <v>-8.4306840638918943E-3</v>
      </c>
      <c r="O1109" s="4">
        <f>_xlfn.CEILING.MATH(ABS(NiftyData[[#This Row],[Intraday Change %]]), 0.01)</f>
        <v>0.01</v>
      </c>
      <c r="P1109" s="6">
        <f>NiftyData[[#This Row],[Close]]-E1110</f>
        <v>-69.449999999998909</v>
      </c>
      <c r="Q1109" s="4">
        <f>NiftyData[[#This Row],[DayChange]]/E1110</f>
        <v>-8.3947274584341824E-3</v>
      </c>
      <c r="R1109" s="7">
        <f>_xlfn.CEILING.MATH(ABS(NiftyData[[#This Row],[DayChange %]]), 0.01)</f>
        <v>0.01</v>
      </c>
    </row>
    <row r="1110" spans="1:18" x14ac:dyDescent="0.2">
      <c r="A1110" s="2">
        <v>42529</v>
      </c>
      <c r="B1110" s="1">
        <v>8285.5</v>
      </c>
      <c r="C1110" s="1">
        <v>8288.9</v>
      </c>
      <c r="D1110" s="1">
        <v>8252.0499999999993</v>
      </c>
      <c r="E1110" s="1">
        <v>8273.0499999999993</v>
      </c>
      <c r="F1110" s="1">
        <v>179710369</v>
      </c>
      <c r="G1110" s="1">
        <v>7614.02</v>
      </c>
      <c r="H1110" s="1" t="str">
        <f>TEXT(NiftyData[[#This Row],[Date]], "yyyy")</f>
        <v>2016</v>
      </c>
      <c r="I1110" s="1" t="str">
        <f>TEXT(NiftyData[[#This Row],[Date]], "mmm")</f>
        <v>Jun</v>
      </c>
      <c r="J1110" s="1" t="str">
        <f>TEXT(NiftyData[[#This Row],[Date]], "ddd")</f>
        <v>Wed</v>
      </c>
      <c r="K1110" s="1" t="str">
        <f>TEXT(NiftyData[[#This Row],[Date]], "mmm-yyyy")</f>
        <v>Jun-2016</v>
      </c>
      <c r="L1110" s="1" t="str">
        <f>IF(NiftyData[[#This Row],[Day]]="Thu", "Expiry", "")</f>
        <v/>
      </c>
      <c r="M1110" s="1">
        <f>NiftyData[[#This Row],[Close]]-NiftyData[[#This Row],[Open]]</f>
        <v>-12.450000000000728</v>
      </c>
      <c r="N1110" s="4">
        <f>NiftyData[[#This Row],[Intraday Change]]/NiftyData[[#This Row],[Open]]</f>
        <v>-1.5026250678897746E-3</v>
      </c>
      <c r="O1110" s="4">
        <f>_xlfn.CEILING.MATH(ABS(NiftyData[[#This Row],[Intraday Change %]]), 0.01)</f>
        <v>0.01</v>
      </c>
      <c r="P1110" s="6">
        <f>NiftyData[[#This Row],[Close]]-E1111</f>
        <v>6.5999999999985448</v>
      </c>
      <c r="Q1110" s="4">
        <f>NiftyData[[#This Row],[DayChange]]/E1111</f>
        <v>7.9840802279074381E-4</v>
      </c>
      <c r="R1110" s="7">
        <f>_xlfn.CEILING.MATH(ABS(NiftyData[[#This Row],[DayChange %]]), 0.01)</f>
        <v>0.01</v>
      </c>
    </row>
    <row r="1111" spans="1:18" x14ac:dyDescent="0.2">
      <c r="A1111" s="2">
        <v>42528</v>
      </c>
      <c r="B1111" s="1">
        <v>8235.5499999999993</v>
      </c>
      <c r="C1111" s="1">
        <v>8294.9500000000007</v>
      </c>
      <c r="D1111" s="1">
        <v>8216.4</v>
      </c>
      <c r="E1111" s="1">
        <v>8266.4500000000007</v>
      </c>
      <c r="F1111" s="1">
        <v>249365706</v>
      </c>
      <c r="G1111" s="1">
        <v>10462.49</v>
      </c>
      <c r="H1111" s="1" t="str">
        <f>TEXT(NiftyData[[#This Row],[Date]], "yyyy")</f>
        <v>2016</v>
      </c>
      <c r="I1111" s="1" t="str">
        <f>TEXT(NiftyData[[#This Row],[Date]], "mmm")</f>
        <v>Jun</v>
      </c>
      <c r="J1111" s="1" t="str">
        <f>TEXT(NiftyData[[#This Row],[Date]], "ddd")</f>
        <v>Tue</v>
      </c>
      <c r="K1111" s="1" t="str">
        <f>TEXT(NiftyData[[#This Row],[Date]], "mmm-yyyy")</f>
        <v>Jun-2016</v>
      </c>
      <c r="L1111" s="1" t="str">
        <f>IF(NiftyData[[#This Row],[Day]]="Thu", "Expiry", "")</f>
        <v/>
      </c>
      <c r="M1111" s="1">
        <f>NiftyData[[#This Row],[Close]]-NiftyData[[#This Row],[Open]]</f>
        <v>30.900000000001455</v>
      </c>
      <c r="N1111" s="4">
        <f>NiftyData[[#This Row],[Intraday Change]]/NiftyData[[#This Row],[Open]]</f>
        <v>3.7520262763265913E-3</v>
      </c>
      <c r="O1111" s="4">
        <f>_xlfn.CEILING.MATH(ABS(NiftyData[[#This Row],[Intraday Change %]]), 0.01)</f>
        <v>0.01</v>
      </c>
      <c r="P1111" s="6">
        <f>NiftyData[[#This Row],[Close]]-E1112</f>
        <v>65.400000000001455</v>
      </c>
      <c r="Q1111" s="4">
        <f>NiftyData[[#This Row],[DayChange]]/E1112</f>
        <v>7.9745886197500875E-3</v>
      </c>
      <c r="R1111" s="7">
        <f>_xlfn.CEILING.MATH(ABS(NiftyData[[#This Row],[DayChange %]]), 0.01)</f>
        <v>0.01</v>
      </c>
    </row>
    <row r="1112" spans="1:18" x14ac:dyDescent="0.2">
      <c r="A1112" s="2">
        <v>42527</v>
      </c>
      <c r="B1112" s="1">
        <v>8228.75</v>
      </c>
      <c r="C1112" s="1">
        <v>8234.7000000000007</v>
      </c>
      <c r="D1112" s="1">
        <v>8186.05</v>
      </c>
      <c r="E1112" s="1">
        <v>8201.0499999999993</v>
      </c>
      <c r="F1112" s="1">
        <v>176885226</v>
      </c>
      <c r="G1112" s="1">
        <v>7657.92</v>
      </c>
      <c r="H1112" s="1" t="str">
        <f>TEXT(NiftyData[[#This Row],[Date]], "yyyy")</f>
        <v>2016</v>
      </c>
      <c r="I1112" s="1" t="str">
        <f>TEXT(NiftyData[[#This Row],[Date]], "mmm")</f>
        <v>Jun</v>
      </c>
      <c r="J1112" s="1" t="str">
        <f>TEXT(NiftyData[[#This Row],[Date]], "ddd")</f>
        <v>Mon</v>
      </c>
      <c r="K1112" s="1" t="str">
        <f>TEXT(NiftyData[[#This Row],[Date]], "mmm-yyyy")</f>
        <v>Jun-2016</v>
      </c>
      <c r="L1112" s="1" t="str">
        <f>IF(NiftyData[[#This Row],[Day]]="Thu", "Expiry", "")</f>
        <v/>
      </c>
      <c r="M1112" s="1">
        <f>NiftyData[[#This Row],[Close]]-NiftyData[[#This Row],[Open]]</f>
        <v>-27.700000000000728</v>
      </c>
      <c r="N1112" s="4">
        <f>NiftyData[[#This Row],[Intraday Change]]/NiftyData[[#This Row],[Open]]</f>
        <v>-3.3662463922224796E-3</v>
      </c>
      <c r="O1112" s="4">
        <f>_xlfn.CEILING.MATH(ABS(NiftyData[[#This Row],[Intraday Change %]]), 0.01)</f>
        <v>0.01</v>
      </c>
      <c r="P1112" s="6">
        <f>NiftyData[[#This Row],[Close]]-E1113</f>
        <v>-19.75</v>
      </c>
      <c r="Q1112" s="4">
        <f>NiftyData[[#This Row],[DayChange]]/E1113</f>
        <v>-2.4024425846632933E-3</v>
      </c>
      <c r="R1112" s="7">
        <f>_xlfn.CEILING.MATH(ABS(NiftyData[[#This Row],[DayChange %]]), 0.01)</f>
        <v>0.01</v>
      </c>
    </row>
    <row r="1113" spans="1:18" x14ac:dyDescent="0.2">
      <c r="A1113" s="2">
        <v>42524</v>
      </c>
      <c r="B1113" s="1">
        <v>8246.2000000000007</v>
      </c>
      <c r="C1113" s="1">
        <v>8262</v>
      </c>
      <c r="D1113" s="1">
        <v>8209.85</v>
      </c>
      <c r="E1113" s="1">
        <v>8220.7999999999993</v>
      </c>
      <c r="F1113" s="1">
        <v>390652017</v>
      </c>
      <c r="G1113" s="1">
        <v>10762.52</v>
      </c>
      <c r="H1113" s="1" t="str">
        <f>TEXT(NiftyData[[#This Row],[Date]], "yyyy")</f>
        <v>2016</v>
      </c>
      <c r="I1113" s="1" t="str">
        <f>TEXT(NiftyData[[#This Row],[Date]], "mmm")</f>
        <v>Jun</v>
      </c>
      <c r="J1113" s="1" t="str">
        <f>TEXT(NiftyData[[#This Row],[Date]], "ddd")</f>
        <v>Fri</v>
      </c>
      <c r="K1113" s="1" t="str">
        <f>TEXT(NiftyData[[#This Row],[Date]], "mmm-yyyy")</f>
        <v>Jun-2016</v>
      </c>
      <c r="L1113" s="1" t="str">
        <f>IF(NiftyData[[#This Row],[Day]]="Thu", "Expiry", "")</f>
        <v/>
      </c>
      <c r="M1113" s="1">
        <f>NiftyData[[#This Row],[Close]]-NiftyData[[#This Row],[Open]]</f>
        <v>-25.400000000001455</v>
      </c>
      <c r="N1113" s="4">
        <f>NiftyData[[#This Row],[Intraday Change]]/NiftyData[[#This Row],[Open]]</f>
        <v>-3.0802066406346502E-3</v>
      </c>
      <c r="O1113" s="4">
        <f>_xlfn.CEILING.MATH(ABS(NiftyData[[#This Row],[Intraday Change %]]), 0.01)</f>
        <v>0.01</v>
      </c>
      <c r="P1113" s="6">
        <f>NiftyData[[#This Row],[Close]]-E1114</f>
        <v>1.8499999999985448</v>
      </c>
      <c r="Q1113" s="4">
        <f>NiftyData[[#This Row],[DayChange]]/E1114</f>
        <v>2.250895795689893E-4</v>
      </c>
      <c r="R1113" s="7">
        <f>_xlfn.CEILING.MATH(ABS(NiftyData[[#This Row],[DayChange %]]), 0.01)</f>
        <v>0.01</v>
      </c>
    </row>
    <row r="1114" spans="1:18" x14ac:dyDescent="0.2">
      <c r="A1114" s="2">
        <v>42523</v>
      </c>
      <c r="B1114" s="1">
        <v>8156.9</v>
      </c>
      <c r="C1114" s="1">
        <v>8229.5</v>
      </c>
      <c r="D1114" s="1">
        <v>8154.75</v>
      </c>
      <c r="E1114" s="1">
        <v>8218.9500000000007</v>
      </c>
      <c r="F1114" s="1">
        <v>187316365</v>
      </c>
      <c r="G1114" s="1">
        <v>8389.69</v>
      </c>
      <c r="H1114" s="1" t="str">
        <f>TEXT(NiftyData[[#This Row],[Date]], "yyyy")</f>
        <v>2016</v>
      </c>
      <c r="I1114" s="1" t="str">
        <f>TEXT(NiftyData[[#This Row],[Date]], "mmm")</f>
        <v>Jun</v>
      </c>
      <c r="J1114" s="1" t="str">
        <f>TEXT(NiftyData[[#This Row],[Date]], "ddd")</f>
        <v>Thu</v>
      </c>
      <c r="K1114" s="1" t="str">
        <f>TEXT(NiftyData[[#This Row],[Date]], "mmm-yyyy")</f>
        <v>Jun-2016</v>
      </c>
      <c r="L1114" s="1" t="str">
        <f>IF(NiftyData[[#This Row],[Day]]="Thu", "Expiry", "")</f>
        <v>Expiry</v>
      </c>
      <c r="M1114" s="1">
        <f>NiftyData[[#This Row],[Close]]-NiftyData[[#This Row],[Open]]</f>
        <v>62.050000000001091</v>
      </c>
      <c r="N1114" s="4">
        <f>NiftyData[[#This Row],[Intraday Change]]/NiftyData[[#This Row],[Open]]</f>
        <v>7.6070566023858444E-3</v>
      </c>
      <c r="O1114" s="4">
        <f>_xlfn.CEILING.MATH(ABS(NiftyData[[#This Row],[Intraday Change %]]), 0.01)</f>
        <v>0.01</v>
      </c>
      <c r="P1114" s="6">
        <f>NiftyData[[#This Row],[Close]]-E1115</f>
        <v>39.000000000000909</v>
      </c>
      <c r="Q1114" s="4">
        <f>NiftyData[[#This Row],[DayChange]]/E1115</f>
        <v>4.7677553041278872E-3</v>
      </c>
      <c r="R1114" s="7">
        <f>_xlfn.CEILING.MATH(ABS(NiftyData[[#This Row],[DayChange %]]), 0.01)</f>
        <v>0.01</v>
      </c>
    </row>
    <row r="1115" spans="1:18" x14ac:dyDescent="0.2">
      <c r="A1115" s="2">
        <v>42522</v>
      </c>
      <c r="B1115" s="1">
        <v>8179.2</v>
      </c>
      <c r="C1115" s="1">
        <v>8215.35</v>
      </c>
      <c r="D1115" s="1">
        <v>8171.05</v>
      </c>
      <c r="E1115" s="1">
        <v>8179.95</v>
      </c>
      <c r="F1115" s="1">
        <v>200371829</v>
      </c>
      <c r="G1115" s="1">
        <v>8408.5300000000007</v>
      </c>
      <c r="H1115" s="1" t="str">
        <f>TEXT(NiftyData[[#This Row],[Date]], "yyyy")</f>
        <v>2016</v>
      </c>
      <c r="I1115" s="1" t="str">
        <f>TEXT(NiftyData[[#This Row],[Date]], "mmm")</f>
        <v>Jun</v>
      </c>
      <c r="J1115" s="1" t="str">
        <f>TEXT(NiftyData[[#This Row],[Date]], "ddd")</f>
        <v>Wed</v>
      </c>
      <c r="K1115" s="1" t="str">
        <f>TEXT(NiftyData[[#This Row],[Date]], "mmm-yyyy")</f>
        <v>Jun-2016</v>
      </c>
      <c r="L1115" s="1" t="str">
        <f>IF(NiftyData[[#This Row],[Day]]="Thu", "Expiry", "")</f>
        <v/>
      </c>
      <c r="M1115" s="1">
        <f>NiftyData[[#This Row],[Close]]-NiftyData[[#This Row],[Open]]</f>
        <v>0.75</v>
      </c>
      <c r="N1115" s="4">
        <f>NiftyData[[#This Row],[Intraday Change]]/NiftyData[[#This Row],[Open]]</f>
        <v>9.1696009389671357E-5</v>
      </c>
      <c r="O1115" s="4">
        <f>_xlfn.CEILING.MATH(ABS(NiftyData[[#This Row],[Intraday Change %]]), 0.01)</f>
        <v>0.01</v>
      </c>
      <c r="P1115" s="6">
        <f>NiftyData[[#This Row],[Close]]-E1116</f>
        <v>19.849999999999454</v>
      </c>
      <c r="Q1115" s="4">
        <f>NiftyData[[#This Row],[DayChange]]/E1116</f>
        <v>2.4325682283304682E-3</v>
      </c>
      <c r="R1115" s="7">
        <f>_xlfn.CEILING.MATH(ABS(NiftyData[[#This Row],[DayChange %]]), 0.01)</f>
        <v>0.01</v>
      </c>
    </row>
    <row r="1116" spans="1:18" x14ac:dyDescent="0.2">
      <c r="A1116" s="2">
        <v>42521</v>
      </c>
      <c r="B1116" s="1">
        <v>8209.85</v>
      </c>
      <c r="C1116" s="1">
        <v>8213.6</v>
      </c>
      <c r="D1116" s="1">
        <v>8134.3</v>
      </c>
      <c r="E1116" s="1">
        <v>8160.1</v>
      </c>
      <c r="F1116" s="1">
        <v>485645737</v>
      </c>
      <c r="G1116" s="1">
        <v>21491.53</v>
      </c>
      <c r="H1116" s="1" t="str">
        <f>TEXT(NiftyData[[#This Row],[Date]], "yyyy")</f>
        <v>2016</v>
      </c>
      <c r="I1116" s="1" t="str">
        <f>TEXT(NiftyData[[#This Row],[Date]], "mmm")</f>
        <v>May</v>
      </c>
      <c r="J1116" s="1" t="str">
        <f>TEXT(NiftyData[[#This Row],[Date]], "ddd")</f>
        <v>Tue</v>
      </c>
      <c r="K1116" s="1" t="str">
        <f>TEXT(NiftyData[[#This Row],[Date]], "mmm-yyyy")</f>
        <v>May-2016</v>
      </c>
      <c r="L1116" s="1" t="str">
        <f>IF(NiftyData[[#This Row],[Day]]="Thu", "Expiry", "")</f>
        <v/>
      </c>
      <c r="M1116" s="1">
        <f>NiftyData[[#This Row],[Close]]-NiftyData[[#This Row],[Open]]</f>
        <v>-49.75</v>
      </c>
      <c r="N1116" s="4">
        <f>NiftyData[[#This Row],[Intraday Change]]/NiftyData[[#This Row],[Open]]</f>
        <v>-6.0597940279055037E-3</v>
      </c>
      <c r="O1116" s="4">
        <f>_xlfn.CEILING.MATH(ABS(NiftyData[[#This Row],[Intraday Change %]]), 0.01)</f>
        <v>0.01</v>
      </c>
      <c r="P1116" s="6">
        <f>NiftyData[[#This Row],[Close]]-E1117</f>
        <v>-18.399999999999636</v>
      </c>
      <c r="Q1116" s="4">
        <f>NiftyData[[#This Row],[DayChange]]/E1117</f>
        <v>-2.2498013083083251E-3</v>
      </c>
      <c r="R1116" s="7">
        <f>_xlfn.CEILING.MATH(ABS(NiftyData[[#This Row],[DayChange %]]), 0.01)</f>
        <v>0.01</v>
      </c>
    </row>
    <row r="1117" spans="1:18" x14ac:dyDescent="0.2">
      <c r="A1117" s="2">
        <v>42520</v>
      </c>
      <c r="B1117" s="1">
        <v>8166.5</v>
      </c>
      <c r="C1117" s="1">
        <v>8200</v>
      </c>
      <c r="D1117" s="1">
        <v>8150.8</v>
      </c>
      <c r="E1117" s="1">
        <v>8178.5</v>
      </c>
      <c r="F1117" s="1">
        <v>255086293</v>
      </c>
      <c r="G1117" s="1">
        <v>9199.3799999999992</v>
      </c>
      <c r="H1117" s="1" t="str">
        <f>TEXT(NiftyData[[#This Row],[Date]], "yyyy")</f>
        <v>2016</v>
      </c>
      <c r="I1117" s="1" t="str">
        <f>TEXT(NiftyData[[#This Row],[Date]], "mmm")</f>
        <v>May</v>
      </c>
      <c r="J1117" s="1" t="str">
        <f>TEXT(NiftyData[[#This Row],[Date]], "ddd")</f>
        <v>Mon</v>
      </c>
      <c r="K1117" s="1" t="str">
        <f>TEXT(NiftyData[[#This Row],[Date]], "mmm-yyyy")</f>
        <v>May-2016</v>
      </c>
      <c r="L1117" s="1" t="str">
        <f>IF(NiftyData[[#This Row],[Day]]="Thu", "Expiry", "")</f>
        <v/>
      </c>
      <c r="M1117" s="1">
        <f>NiftyData[[#This Row],[Close]]-NiftyData[[#This Row],[Open]]</f>
        <v>12</v>
      </c>
      <c r="N1117" s="4">
        <f>NiftyData[[#This Row],[Intraday Change]]/NiftyData[[#This Row],[Open]]</f>
        <v>1.4694177432192494E-3</v>
      </c>
      <c r="O1117" s="4">
        <f>_xlfn.CEILING.MATH(ABS(NiftyData[[#This Row],[Intraday Change %]]), 0.01)</f>
        <v>0.01</v>
      </c>
      <c r="P1117" s="6">
        <f>NiftyData[[#This Row],[Close]]-E1118</f>
        <v>21.850000000000364</v>
      </c>
      <c r="Q1117" s="4">
        <f>NiftyData[[#This Row],[DayChange]]/E1118</f>
        <v>2.6787958291701083E-3</v>
      </c>
      <c r="R1117" s="7">
        <f>_xlfn.CEILING.MATH(ABS(NiftyData[[#This Row],[DayChange %]]), 0.01)</f>
        <v>0.01</v>
      </c>
    </row>
    <row r="1118" spans="1:18" x14ac:dyDescent="0.2">
      <c r="A1118" s="2">
        <v>42517</v>
      </c>
      <c r="B1118" s="1">
        <v>8081.95</v>
      </c>
      <c r="C1118" s="1">
        <v>8164.2</v>
      </c>
      <c r="D1118" s="1">
        <v>8077.05</v>
      </c>
      <c r="E1118" s="1">
        <v>8156.65</v>
      </c>
      <c r="F1118" s="1">
        <v>268963949</v>
      </c>
      <c r="G1118" s="1">
        <v>10607.22</v>
      </c>
      <c r="H1118" s="1" t="str">
        <f>TEXT(NiftyData[[#This Row],[Date]], "yyyy")</f>
        <v>2016</v>
      </c>
      <c r="I1118" s="1" t="str">
        <f>TEXT(NiftyData[[#This Row],[Date]], "mmm")</f>
        <v>May</v>
      </c>
      <c r="J1118" s="1" t="str">
        <f>TEXT(NiftyData[[#This Row],[Date]], "ddd")</f>
        <v>Fri</v>
      </c>
      <c r="K1118" s="1" t="str">
        <f>TEXT(NiftyData[[#This Row],[Date]], "mmm-yyyy")</f>
        <v>May-2016</v>
      </c>
      <c r="L1118" s="1" t="str">
        <f>IF(NiftyData[[#This Row],[Day]]="Thu", "Expiry", "")</f>
        <v/>
      </c>
      <c r="M1118" s="1">
        <f>NiftyData[[#This Row],[Close]]-NiftyData[[#This Row],[Open]]</f>
        <v>74.699999999999818</v>
      </c>
      <c r="N1118" s="4">
        <f>NiftyData[[#This Row],[Intraday Change]]/NiftyData[[#This Row],[Open]]</f>
        <v>9.2428188741578241E-3</v>
      </c>
      <c r="O1118" s="4">
        <f>_xlfn.CEILING.MATH(ABS(NiftyData[[#This Row],[Intraday Change %]]), 0.01)</f>
        <v>0.01</v>
      </c>
      <c r="P1118" s="6">
        <f>NiftyData[[#This Row],[Close]]-E1119</f>
        <v>87</v>
      </c>
      <c r="Q1118" s="4">
        <f>NiftyData[[#This Row],[DayChange]]/E1119</f>
        <v>1.0781136728358728E-2</v>
      </c>
      <c r="R1118" s="7">
        <f>_xlfn.CEILING.MATH(ABS(NiftyData[[#This Row],[DayChange %]]), 0.01)</f>
        <v>0.02</v>
      </c>
    </row>
    <row r="1119" spans="1:18" x14ac:dyDescent="0.2">
      <c r="A1119" s="2">
        <v>42516</v>
      </c>
      <c r="B1119" s="1">
        <v>7974.45</v>
      </c>
      <c r="C1119" s="1">
        <v>8083</v>
      </c>
      <c r="D1119" s="1">
        <v>7948.5</v>
      </c>
      <c r="E1119" s="1">
        <v>8069.65</v>
      </c>
      <c r="F1119" s="1">
        <v>272456307</v>
      </c>
      <c r="G1119" s="1">
        <v>12422</v>
      </c>
      <c r="H1119" s="1" t="str">
        <f>TEXT(NiftyData[[#This Row],[Date]], "yyyy")</f>
        <v>2016</v>
      </c>
      <c r="I1119" s="1" t="str">
        <f>TEXT(NiftyData[[#This Row],[Date]], "mmm")</f>
        <v>May</v>
      </c>
      <c r="J1119" s="1" t="str">
        <f>TEXT(NiftyData[[#This Row],[Date]], "ddd")</f>
        <v>Thu</v>
      </c>
      <c r="K1119" s="1" t="str">
        <f>TEXT(NiftyData[[#This Row],[Date]], "mmm-yyyy")</f>
        <v>May-2016</v>
      </c>
      <c r="L1119" s="1" t="str">
        <f>IF(NiftyData[[#This Row],[Day]]="Thu", "Expiry", "")</f>
        <v>Expiry</v>
      </c>
      <c r="M1119" s="1">
        <f>NiftyData[[#This Row],[Close]]-NiftyData[[#This Row],[Open]]</f>
        <v>95.199999999999818</v>
      </c>
      <c r="N1119" s="4">
        <f>NiftyData[[#This Row],[Intraday Change]]/NiftyData[[#This Row],[Open]]</f>
        <v>1.1938127394365733E-2</v>
      </c>
      <c r="O1119" s="4">
        <f>_xlfn.CEILING.MATH(ABS(NiftyData[[#This Row],[Intraday Change %]]), 0.01)</f>
        <v>0.02</v>
      </c>
      <c r="P1119" s="6">
        <f>NiftyData[[#This Row],[Close]]-E1120</f>
        <v>134.75</v>
      </c>
      <c r="Q1119" s="4">
        <f>NiftyData[[#This Row],[DayChange]]/E1120</f>
        <v>1.698194054115364E-2</v>
      </c>
      <c r="R1119" s="7">
        <f>_xlfn.CEILING.MATH(ABS(NiftyData[[#This Row],[DayChange %]]), 0.01)</f>
        <v>0.02</v>
      </c>
    </row>
    <row r="1120" spans="1:18" x14ac:dyDescent="0.2">
      <c r="A1120" s="2">
        <v>42515</v>
      </c>
      <c r="B1120" s="1">
        <v>7811.8</v>
      </c>
      <c r="C1120" s="1">
        <v>7941.2</v>
      </c>
      <c r="D1120" s="1">
        <v>7809.3</v>
      </c>
      <c r="E1120" s="1">
        <v>7934.9</v>
      </c>
      <c r="F1120" s="1">
        <v>181636649</v>
      </c>
      <c r="G1120" s="1">
        <v>8202.39</v>
      </c>
      <c r="H1120" s="1" t="str">
        <f>TEXT(NiftyData[[#This Row],[Date]], "yyyy")</f>
        <v>2016</v>
      </c>
      <c r="I1120" s="1" t="str">
        <f>TEXT(NiftyData[[#This Row],[Date]], "mmm")</f>
        <v>May</v>
      </c>
      <c r="J1120" s="1" t="str">
        <f>TEXT(NiftyData[[#This Row],[Date]], "ddd")</f>
        <v>Wed</v>
      </c>
      <c r="K1120" s="1" t="str">
        <f>TEXT(NiftyData[[#This Row],[Date]], "mmm-yyyy")</f>
        <v>May-2016</v>
      </c>
      <c r="L1120" s="1" t="str">
        <f>IF(NiftyData[[#This Row],[Day]]="Thu", "Expiry", "")</f>
        <v/>
      </c>
      <c r="M1120" s="1">
        <f>NiftyData[[#This Row],[Close]]-NiftyData[[#This Row],[Open]]</f>
        <v>123.09999999999945</v>
      </c>
      <c r="N1120" s="4">
        <f>NiftyData[[#This Row],[Intraday Change]]/NiftyData[[#This Row],[Open]]</f>
        <v>1.5758211935789378E-2</v>
      </c>
      <c r="O1120" s="4">
        <f>_xlfn.CEILING.MATH(ABS(NiftyData[[#This Row],[Intraday Change %]]), 0.01)</f>
        <v>0.02</v>
      </c>
      <c r="P1120" s="6">
        <f>NiftyData[[#This Row],[Close]]-E1121</f>
        <v>186.04999999999927</v>
      </c>
      <c r="Q1120" s="4">
        <f>NiftyData[[#This Row],[DayChange]]/E1121</f>
        <v>2.4010014389231855E-2</v>
      </c>
      <c r="R1120" s="7">
        <f>_xlfn.CEILING.MATH(ABS(NiftyData[[#This Row],[DayChange %]]), 0.01)</f>
        <v>0.03</v>
      </c>
    </row>
    <row r="1121" spans="1:18" x14ac:dyDescent="0.2">
      <c r="A1121" s="2">
        <v>42514</v>
      </c>
      <c r="B1121" s="1">
        <v>7738.05</v>
      </c>
      <c r="C1121" s="1">
        <v>7761.55</v>
      </c>
      <c r="D1121" s="1">
        <v>7715.8</v>
      </c>
      <c r="E1121" s="1">
        <v>7748.85</v>
      </c>
      <c r="F1121" s="1">
        <v>151538169</v>
      </c>
      <c r="G1121" s="1">
        <v>6119.23</v>
      </c>
      <c r="H1121" s="1" t="str">
        <f>TEXT(NiftyData[[#This Row],[Date]], "yyyy")</f>
        <v>2016</v>
      </c>
      <c r="I1121" s="1" t="str">
        <f>TEXT(NiftyData[[#This Row],[Date]], "mmm")</f>
        <v>May</v>
      </c>
      <c r="J1121" s="1" t="str">
        <f>TEXT(NiftyData[[#This Row],[Date]], "ddd")</f>
        <v>Tue</v>
      </c>
      <c r="K1121" s="1" t="str">
        <f>TEXT(NiftyData[[#This Row],[Date]], "mmm-yyyy")</f>
        <v>May-2016</v>
      </c>
      <c r="L1121" s="1" t="str">
        <f>IF(NiftyData[[#This Row],[Day]]="Thu", "Expiry", "")</f>
        <v/>
      </c>
      <c r="M1121" s="1">
        <f>NiftyData[[#This Row],[Close]]-NiftyData[[#This Row],[Open]]</f>
        <v>10.800000000000182</v>
      </c>
      <c r="N1121" s="4">
        <f>NiftyData[[#This Row],[Intraday Change]]/NiftyData[[#This Row],[Open]]</f>
        <v>1.3957004671719855E-3</v>
      </c>
      <c r="O1121" s="4">
        <f>_xlfn.CEILING.MATH(ABS(NiftyData[[#This Row],[Intraday Change %]]), 0.01)</f>
        <v>0.01</v>
      </c>
      <c r="P1121" s="6">
        <f>NiftyData[[#This Row],[Close]]-E1122</f>
        <v>17.800000000000182</v>
      </c>
      <c r="Q1121" s="4">
        <f>NiftyData[[#This Row],[DayChange]]/E1122</f>
        <v>2.3024039425434037E-3</v>
      </c>
      <c r="R1121" s="7">
        <f>_xlfn.CEILING.MATH(ABS(NiftyData[[#This Row],[DayChange %]]), 0.01)</f>
        <v>0.01</v>
      </c>
    </row>
    <row r="1122" spans="1:18" x14ac:dyDescent="0.2">
      <c r="A1122" s="2">
        <v>42513</v>
      </c>
      <c r="B1122" s="1">
        <v>7813.95</v>
      </c>
      <c r="C1122" s="1">
        <v>7820.6</v>
      </c>
      <c r="D1122" s="1">
        <v>7722.2</v>
      </c>
      <c r="E1122" s="1">
        <v>7731.05</v>
      </c>
      <c r="F1122" s="1">
        <v>177347948</v>
      </c>
      <c r="G1122" s="1">
        <v>7141.74</v>
      </c>
      <c r="H1122" s="1" t="str">
        <f>TEXT(NiftyData[[#This Row],[Date]], "yyyy")</f>
        <v>2016</v>
      </c>
      <c r="I1122" s="1" t="str">
        <f>TEXT(NiftyData[[#This Row],[Date]], "mmm")</f>
        <v>May</v>
      </c>
      <c r="J1122" s="1" t="str">
        <f>TEXT(NiftyData[[#This Row],[Date]], "ddd")</f>
        <v>Mon</v>
      </c>
      <c r="K1122" s="1" t="str">
        <f>TEXT(NiftyData[[#This Row],[Date]], "mmm-yyyy")</f>
        <v>May-2016</v>
      </c>
      <c r="L1122" s="1" t="str">
        <f>IF(NiftyData[[#This Row],[Day]]="Thu", "Expiry", "")</f>
        <v/>
      </c>
      <c r="M1122" s="1">
        <f>NiftyData[[#This Row],[Close]]-NiftyData[[#This Row],[Open]]</f>
        <v>-82.899999999999636</v>
      </c>
      <c r="N1122" s="4">
        <f>NiftyData[[#This Row],[Intraday Change]]/NiftyData[[#This Row],[Open]]</f>
        <v>-1.0609230926739951E-2</v>
      </c>
      <c r="O1122" s="4">
        <f>_xlfn.CEILING.MATH(ABS(NiftyData[[#This Row],[Intraday Change %]]), 0.01)</f>
        <v>0.02</v>
      </c>
      <c r="P1122" s="6">
        <f>NiftyData[[#This Row],[Close]]-E1123</f>
        <v>-18.649999999999636</v>
      </c>
      <c r="Q1122" s="4">
        <f>NiftyData[[#This Row],[DayChange]]/E1123</f>
        <v>-2.4065447694749005E-3</v>
      </c>
      <c r="R1122" s="7">
        <f>_xlfn.CEILING.MATH(ABS(NiftyData[[#This Row],[DayChange %]]), 0.01)</f>
        <v>0.01</v>
      </c>
    </row>
    <row r="1123" spans="1:18" x14ac:dyDescent="0.2">
      <c r="A1123" s="2">
        <v>42510</v>
      </c>
      <c r="B1123" s="1">
        <v>7792.2</v>
      </c>
      <c r="C1123" s="1">
        <v>7812.4</v>
      </c>
      <c r="D1123" s="1">
        <v>7735.75</v>
      </c>
      <c r="E1123" s="1">
        <v>7749.7</v>
      </c>
      <c r="F1123" s="1">
        <v>161889432</v>
      </c>
      <c r="G1123" s="1">
        <v>6798.89</v>
      </c>
      <c r="H1123" s="1" t="str">
        <f>TEXT(NiftyData[[#This Row],[Date]], "yyyy")</f>
        <v>2016</v>
      </c>
      <c r="I1123" s="1" t="str">
        <f>TEXT(NiftyData[[#This Row],[Date]], "mmm")</f>
        <v>May</v>
      </c>
      <c r="J1123" s="1" t="str">
        <f>TEXT(NiftyData[[#This Row],[Date]], "ddd")</f>
        <v>Fri</v>
      </c>
      <c r="K1123" s="1" t="str">
        <f>TEXT(NiftyData[[#This Row],[Date]], "mmm-yyyy")</f>
        <v>May-2016</v>
      </c>
      <c r="L1123" s="1" t="str">
        <f>IF(NiftyData[[#This Row],[Day]]="Thu", "Expiry", "")</f>
        <v/>
      </c>
      <c r="M1123" s="1">
        <f>NiftyData[[#This Row],[Close]]-NiftyData[[#This Row],[Open]]</f>
        <v>-42.5</v>
      </c>
      <c r="N1123" s="4">
        <f>NiftyData[[#This Row],[Intraday Change]]/NiftyData[[#This Row],[Open]]</f>
        <v>-5.4541721208387879E-3</v>
      </c>
      <c r="O1123" s="4">
        <f>_xlfn.CEILING.MATH(ABS(NiftyData[[#This Row],[Intraday Change %]]), 0.01)</f>
        <v>0.01</v>
      </c>
      <c r="P1123" s="6">
        <f>NiftyData[[#This Row],[Close]]-E1124</f>
        <v>-33.699999999999818</v>
      </c>
      <c r="Q1123" s="4">
        <f>NiftyData[[#This Row],[DayChange]]/E1124</f>
        <v>-4.3297273685021734E-3</v>
      </c>
      <c r="R1123" s="7">
        <f>_xlfn.CEILING.MATH(ABS(NiftyData[[#This Row],[DayChange %]]), 0.01)</f>
        <v>0.01</v>
      </c>
    </row>
    <row r="1124" spans="1:18" x14ac:dyDescent="0.2">
      <c r="A1124" s="2">
        <v>42509</v>
      </c>
      <c r="B1124" s="1">
        <v>7875.5</v>
      </c>
      <c r="C1124" s="1">
        <v>7876.2</v>
      </c>
      <c r="D1124" s="1">
        <v>7766.8</v>
      </c>
      <c r="E1124" s="1">
        <v>7783.4</v>
      </c>
      <c r="F1124" s="1">
        <v>175711829</v>
      </c>
      <c r="G1124" s="1">
        <v>7163.38</v>
      </c>
      <c r="H1124" s="1" t="str">
        <f>TEXT(NiftyData[[#This Row],[Date]], "yyyy")</f>
        <v>2016</v>
      </c>
      <c r="I1124" s="1" t="str">
        <f>TEXT(NiftyData[[#This Row],[Date]], "mmm")</f>
        <v>May</v>
      </c>
      <c r="J1124" s="1" t="str">
        <f>TEXT(NiftyData[[#This Row],[Date]], "ddd")</f>
        <v>Thu</v>
      </c>
      <c r="K1124" s="1" t="str">
        <f>TEXT(NiftyData[[#This Row],[Date]], "mmm-yyyy")</f>
        <v>May-2016</v>
      </c>
      <c r="L1124" s="1" t="str">
        <f>IF(NiftyData[[#This Row],[Day]]="Thu", "Expiry", "")</f>
        <v>Expiry</v>
      </c>
      <c r="M1124" s="1">
        <f>NiftyData[[#This Row],[Close]]-NiftyData[[#This Row],[Open]]</f>
        <v>-92.100000000000364</v>
      </c>
      <c r="N1124" s="4">
        <f>NiftyData[[#This Row],[Intraday Change]]/NiftyData[[#This Row],[Open]]</f>
        <v>-1.1694495587581786E-2</v>
      </c>
      <c r="O1124" s="4">
        <f>_xlfn.CEILING.MATH(ABS(NiftyData[[#This Row],[Intraday Change %]]), 0.01)</f>
        <v>0.02</v>
      </c>
      <c r="P1124" s="6">
        <f>NiftyData[[#This Row],[Close]]-E1125</f>
        <v>-86.75</v>
      </c>
      <c r="Q1124" s="4">
        <f>NiftyData[[#This Row],[DayChange]]/E1125</f>
        <v>-1.1022661575700591E-2</v>
      </c>
      <c r="R1124" s="7">
        <f>_xlfn.CEILING.MATH(ABS(NiftyData[[#This Row],[DayChange %]]), 0.01)</f>
        <v>0.02</v>
      </c>
    </row>
    <row r="1125" spans="1:18" x14ac:dyDescent="0.2">
      <c r="A1125" s="2">
        <v>42508</v>
      </c>
      <c r="B1125" s="1">
        <v>7846.75</v>
      </c>
      <c r="C1125" s="1">
        <v>7882.05</v>
      </c>
      <c r="D1125" s="1">
        <v>7810.75</v>
      </c>
      <c r="E1125" s="1">
        <v>7870.15</v>
      </c>
      <c r="F1125" s="1">
        <v>161169418</v>
      </c>
      <c r="G1125" s="1">
        <v>7333.13</v>
      </c>
      <c r="H1125" s="1" t="str">
        <f>TEXT(NiftyData[[#This Row],[Date]], "yyyy")</f>
        <v>2016</v>
      </c>
      <c r="I1125" s="1" t="str">
        <f>TEXT(NiftyData[[#This Row],[Date]], "mmm")</f>
        <v>May</v>
      </c>
      <c r="J1125" s="1" t="str">
        <f>TEXT(NiftyData[[#This Row],[Date]], "ddd")</f>
        <v>Wed</v>
      </c>
      <c r="K1125" s="1" t="str">
        <f>TEXT(NiftyData[[#This Row],[Date]], "mmm-yyyy")</f>
        <v>May-2016</v>
      </c>
      <c r="L1125" s="1" t="str">
        <f>IF(NiftyData[[#This Row],[Day]]="Thu", "Expiry", "")</f>
        <v/>
      </c>
      <c r="M1125" s="1">
        <f>NiftyData[[#This Row],[Close]]-NiftyData[[#This Row],[Open]]</f>
        <v>23.399999999999636</v>
      </c>
      <c r="N1125" s="4">
        <f>NiftyData[[#This Row],[Intraday Change]]/NiftyData[[#This Row],[Open]]</f>
        <v>2.9821263580462787E-3</v>
      </c>
      <c r="O1125" s="4">
        <f>_xlfn.CEILING.MATH(ABS(NiftyData[[#This Row],[Intraday Change %]]), 0.01)</f>
        <v>0.01</v>
      </c>
      <c r="P1125" s="6">
        <f>NiftyData[[#This Row],[Close]]-E1126</f>
        <v>-20.600000000000364</v>
      </c>
      <c r="Q1125" s="4">
        <f>NiftyData[[#This Row],[DayChange]]/E1126</f>
        <v>-2.6106517124481659E-3</v>
      </c>
      <c r="R1125" s="7">
        <f>_xlfn.CEILING.MATH(ABS(NiftyData[[#This Row],[DayChange %]]), 0.01)</f>
        <v>0.01</v>
      </c>
    </row>
    <row r="1126" spans="1:18" x14ac:dyDescent="0.2">
      <c r="A1126" s="2">
        <v>42507</v>
      </c>
      <c r="B1126" s="1">
        <v>7896.85</v>
      </c>
      <c r="C1126" s="1">
        <v>7940.1</v>
      </c>
      <c r="D1126" s="1">
        <v>7879.7</v>
      </c>
      <c r="E1126" s="1">
        <v>7890.75</v>
      </c>
      <c r="F1126" s="1">
        <v>189140810</v>
      </c>
      <c r="G1126" s="1">
        <v>8195.9500000000007</v>
      </c>
      <c r="H1126" s="1" t="str">
        <f>TEXT(NiftyData[[#This Row],[Date]], "yyyy")</f>
        <v>2016</v>
      </c>
      <c r="I1126" s="1" t="str">
        <f>TEXT(NiftyData[[#This Row],[Date]], "mmm")</f>
        <v>May</v>
      </c>
      <c r="J1126" s="1" t="str">
        <f>TEXT(NiftyData[[#This Row],[Date]], "ddd")</f>
        <v>Tue</v>
      </c>
      <c r="K1126" s="1" t="str">
        <f>TEXT(NiftyData[[#This Row],[Date]], "mmm-yyyy")</f>
        <v>May-2016</v>
      </c>
      <c r="L1126" s="1" t="str">
        <f>IF(NiftyData[[#This Row],[Day]]="Thu", "Expiry", "")</f>
        <v/>
      </c>
      <c r="M1126" s="1">
        <f>NiftyData[[#This Row],[Close]]-NiftyData[[#This Row],[Open]]</f>
        <v>-6.1000000000003638</v>
      </c>
      <c r="N1126" s="4">
        <f>NiftyData[[#This Row],[Intraday Change]]/NiftyData[[#This Row],[Open]]</f>
        <v>-7.7245990489883476E-4</v>
      </c>
      <c r="O1126" s="4">
        <f>_xlfn.CEILING.MATH(ABS(NiftyData[[#This Row],[Intraday Change %]]), 0.01)</f>
        <v>0.01</v>
      </c>
      <c r="P1126" s="6">
        <f>NiftyData[[#This Row],[Close]]-E1127</f>
        <v>30</v>
      </c>
      <c r="Q1126" s="4">
        <f>NiftyData[[#This Row],[DayChange]]/E1127</f>
        <v>3.8164297299875965E-3</v>
      </c>
      <c r="R1126" s="7">
        <f>_xlfn.CEILING.MATH(ABS(NiftyData[[#This Row],[DayChange %]]), 0.01)</f>
        <v>0.01</v>
      </c>
    </row>
    <row r="1127" spans="1:18" x14ac:dyDescent="0.2">
      <c r="A1127" s="2">
        <v>42506</v>
      </c>
      <c r="B1127" s="1">
        <v>7831.2</v>
      </c>
      <c r="C1127" s="1">
        <v>7873.9</v>
      </c>
      <c r="D1127" s="1">
        <v>7772.15</v>
      </c>
      <c r="E1127" s="1">
        <v>7860.75</v>
      </c>
      <c r="F1127" s="1">
        <v>211547775</v>
      </c>
      <c r="G1127" s="1">
        <v>7790.24</v>
      </c>
      <c r="H1127" s="1" t="str">
        <f>TEXT(NiftyData[[#This Row],[Date]], "yyyy")</f>
        <v>2016</v>
      </c>
      <c r="I1127" s="1" t="str">
        <f>TEXT(NiftyData[[#This Row],[Date]], "mmm")</f>
        <v>May</v>
      </c>
      <c r="J1127" s="1" t="str">
        <f>TEXT(NiftyData[[#This Row],[Date]], "ddd")</f>
        <v>Mon</v>
      </c>
      <c r="K1127" s="1" t="str">
        <f>TEXT(NiftyData[[#This Row],[Date]], "mmm-yyyy")</f>
        <v>May-2016</v>
      </c>
      <c r="L1127" s="1" t="str">
        <f>IF(NiftyData[[#This Row],[Day]]="Thu", "Expiry", "")</f>
        <v/>
      </c>
      <c r="M1127" s="1">
        <f>NiftyData[[#This Row],[Close]]-NiftyData[[#This Row],[Open]]</f>
        <v>29.550000000000182</v>
      </c>
      <c r="N1127" s="4">
        <f>NiftyData[[#This Row],[Intraday Change]]/NiftyData[[#This Row],[Open]]</f>
        <v>3.7733680661967747E-3</v>
      </c>
      <c r="O1127" s="4">
        <f>_xlfn.CEILING.MATH(ABS(NiftyData[[#This Row],[Intraday Change %]]), 0.01)</f>
        <v>0.01</v>
      </c>
      <c r="P1127" s="6">
        <f>NiftyData[[#This Row],[Close]]-E1128</f>
        <v>45.850000000000364</v>
      </c>
      <c r="Q1127" s="4">
        <f>NiftyData[[#This Row],[DayChange]]/E1128</f>
        <v>5.8669976583194108E-3</v>
      </c>
      <c r="R1127" s="7">
        <f>_xlfn.CEILING.MATH(ABS(NiftyData[[#This Row],[DayChange %]]), 0.01)</f>
        <v>0.01</v>
      </c>
    </row>
    <row r="1128" spans="1:18" x14ac:dyDescent="0.2">
      <c r="A1128" s="2">
        <v>42503</v>
      </c>
      <c r="B1128" s="1">
        <v>7881</v>
      </c>
      <c r="C1128" s="1">
        <v>7881</v>
      </c>
      <c r="D1128" s="1">
        <v>7784.2</v>
      </c>
      <c r="E1128" s="1">
        <v>7814.9</v>
      </c>
      <c r="F1128" s="1">
        <v>185061782</v>
      </c>
      <c r="G1128" s="1">
        <v>10152.08</v>
      </c>
      <c r="H1128" s="1" t="str">
        <f>TEXT(NiftyData[[#This Row],[Date]], "yyyy")</f>
        <v>2016</v>
      </c>
      <c r="I1128" s="1" t="str">
        <f>TEXT(NiftyData[[#This Row],[Date]], "mmm")</f>
        <v>May</v>
      </c>
      <c r="J1128" s="1" t="str">
        <f>TEXT(NiftyData[[#This Row],[Date]], "ddd")</f>
        <v>Fri</v>
      </c>
      <c r="K1128" s="1" t="str">
        <f>TEXT(NiftyData[[#This Row],[Date]], "mmm-yyyy")</f>
        <v>May-2016</v>
      </c>
      <c r="L1128" s="1" t="str">
        <f>IF(NiftyData[[#This Row],[Day]]="Thu", "Expiry", "")</f>
        <v/>
      </c>
      <c r="M1128" s="1">
        <f>NiftyData[[#This Row],[Close]]-NiftyData[[#This Row],[Open]]</f>
        <v>-66.100000000000364</v>
      </c>
      <c r="N1128" s="4">
        <f>NiftyData[[#This Row],[Intraday Change]]/NiftyData[[#This Row],[Open]]</f>
        <v>-8.3872604999366031E-3</v>
      </c>
      <c r="O1128" s="4">
        <f>_xlfn.CEILING.MATH(ABS(NiftyData[[#This Row],[Intraday Change %]]), 0.01)</f>
        <v>0.01</v>
      </c>
      <c r="P1128" s="6">
        <f>NiftyData[[#This Row],[Close]]-E1129</f>
        <v>-85.5</v>
      </c>
      <c r="Q1128" s="4">
        <f>NiftyData[[#This Row],[DayChange]]/E1129</f>
        <v>-1.0822236848767151E-2</v>
      </c>
      <c r="R1128" s="7">
        <f>_xlfn.CEILING.MATH(ABS(NiftyData[[#This Row],[DayChange %]]), 0.01)</f>
        <v>0.02</v>
      </c>
    </row>
    <row r="1129" spans="1:18" x14ac:dyDescent="0.2">
      <c r="A1129" s="2">
        <v>42502</v>
      </c>
      <c r="B1129" s="1">
        <v>7871.45</v>
      </c>
      <c r="C1129" s="1">
        <v>7916.05</v>
      </c>
      <c r="D1129" s="1">
        <v>7849.65</v>
      </c>
      <c r="E1129" s="1">
        <v>7900.4</v>
      </c>
      <c r="F1129" s="1">
        <v>157444918</v>
      </c>
      <c r="G1129" s="1">
        <v>7171.91</v>
      </c>
      <c r="H1129" s="1" t="str">
        <f>TEXT(NiftyData[[#This Row],[Date]], "yyyy")</f>
        <v>2016</v>
      </c>
      <c r="I1129" s="1" t="str">
        <f>TEXT(NiftyData[[#This Row],[Date]], "mmm")</f>
        <v>May</v>
      </c>
      <c r="J1129" s="1" t="str">
        <f>TEXT(NiftyData[[#This Row],[Date]], "ddd")</f>
        <v>Thu</v>
      </c>
      <c r="K1129" s="1" t="str">
        <f>TEXT(NiftyData[[#This Row],[Date]], "mmm-yyyy")</f>
        <v>May-2016</v>
      </c>
      <c r="L1129" s="1" t="str">
        <f>IF(NiftyData[[#This Row],[Day]]="Thu", "Expiry", "")</f>
        <v>Expiry</v>
      </c>
      <c r="M1129" s="1">
        <f>NiftyData[[#This Row],[Close]]-NiftyData[[#This Row],[Open]]</f>
        <v>28.949999999999818</v>
      </c>
      <c r="N1129" s="4">
        <f>NiftyData[[#This Row],[Intraday Change]]/NiftyData[[#This Row],[Open]]</f>
        <v>3.6778484269098855E-3</v>
      </c>
      <c r="O1129" s="4">
        <f>_xlfn.CEILING.MATH(ABS(NiftyData[[#This Row],[Intraday Change %]]), 0.01)</f>
        <v>0.01</v>
      </c>
      <c r="P1129" s="6">
        <f>NiftyData[[#This Row],[Close]]-E1130</f>
        <v>51.549999999999272</v>
      </c>
      <c r="Q1129" s="4">
        <f>NiftyData[[#This Row],[DayChange]]/E1130</f>
        <v>6.5678411487032204E-3</v>
      </c>
      <c r="R1129" s="7">
        <f>_xlfn.CEILING.MATH(ABS(NiftyData[[#This Row],[DayChange %]]), 0.01)</f>
        <v>0.01</v>
      </c>
    </row>
    <row r="1130" spans="1:18" x14ac:dyDescent="0.2">
      <c r="A1130" s="2">
        <v>42501</v>
      </c>
      <c r="B1130" s="1">
        <v>7804.65</v>
      </c>
      <c r="C1130" s="1">
        <v>7893.1</v>
      </c>
      <c r="D1130" s="1">
        <v>7780.9</v>
      </c>
      <c r="E1130" s="1">
        <v>7848.85</v>
      </c>
      <c r="F1130" s="1">
        <v>220712496</v>
      </c>
      <c r="G1130" s="1">
        <v>9394.0499999999993</v>
      </c>
      <c r="H1130" s="1" t="str">
        <f>TEXT(NiftyData[[#This Row],[Date]], "yyyy")</f>
        <v>2016</v>
      </c>
      <c r="I1130" s="1" t="str">
        <f>TEXT(NiftyData[[#This Row],[Date]], "mmm")</f>
        <v>May</v>
      </c>
      <c r="J1130" s="1" t="str">
        <f>TEXT(NiftyData[[#This Row],[Date]], "ddd")</f>
        <v>Wed</v>
      </c>
      <c r="K1130" s="1" t="str">
        <f>TEXT(NiftyData[[#This Row],[Date]], "mmm-yyyy")</f>
        <v>May-2016</v>
      </c>
      <c r="L1130" s="1" t="str">
        <f>IF(NiftyData[[#This Row],[Day]]="Thu", "Expiry", "")</f>
        <v/>
      </c>
      <c r="M1130" s="1">
        <f>NiftyData[[#This Row],[Close]]-NiftyData[[#This Row],[Open]]</f>
        <v>44.200000000000728</v>
      </c>
      <c r="N1130" s="4">
        <f>NiftyData[[#This Row],[Intraday Change]]/NiftyData[[#This Row],[Open]]</f>
        <v>5.6632904742686388E-3</v>
      </c>
      <c r="O1130" s="4">
        <f>_xlfn.CEILING.MATH(ABS(NiftyData[[#This Row],[Intraday Change %]]), 0.01)</f>
        <v>0.01</v>
      </c>
      <c r="P1130" s="6">
        <f>NiftyData[[#This Row],[Close]]-E1131</f>
        <v>-38.949999999999818</v>
      </c>
      <c r="Q1130" s="4">
        <f>NiftyData[[#This Row],[DayChange]]/E1131</f>
        <v>-4.9380055275234942E-3</v>
      </c>
      <c r="R1130" s="7">
        <f>_xlfn.CEILING.MATH(ABS(NiftyData[[#This Row],[DayChange %]]), 0.01)</f>
        <v>0.01</v>
      </c>
    </row>
    <row r="1131" spans="1:18" x14ac:dyDescent="0.2">
      <c r="A1131" s="2">
        <v>42500</v>
      </c>
      <c r="B1131" s="1">
        <v>7873.55</v>
      </c>
      <c r="C1131" s="1">
        <v>7896.9</v>
      </c>
      <c r="D1131" s="1">
        <v>7837.7</v>
      </c>
      <c r="E1131" s="1">
        <v>7887.8</v>
      </c>
      <c r="F1131" s="1">
        <v>166957276</v>
      </c>
      <c r="G1131" s="1">
        <v>7306.72</v>
      </c>
      <c r="H1131" s="1" t="str">
        <f>TEXT(NiftyData[[#This Row],[Date]], "yyyy")</f>
        <v>2016</v>
      </c>
      <c r="I1131" s="1" t="str">
        <f>TEXT(NiftyData[[#This Row],[Date]], "mmm")</f>
        <v>May</v>
      </c>
      <c r="J1131" s="1" t="str">
        <f>TEXT(NiftyData[[#This Row],[Date]], "ddd")</f>
        <v>Tue</v>
      </c>
      <c r="K1131" s="1" t="str">
        <f>TEXT(NiftyData[[#This Row],[Date]], "mmm-yyyy")</f>
        <v>May-2016</v>
      </c>
      <c r="L1131" s="1" t="str">
        <f>IF(NiftyData[[#This Row],[Day]]="Thu", "Expiry", "")</f>
        <v/>
      </c>
      <c r="M1131" s="1">
        <f>NiftyData[[#This Row],[Close]]-NiftyData[[#This Row],[Open]]</f>
        <v>14.25</v>
      </c>
      <c r="N1131" s="4">
        <f>NiftyData[[#This Row],[Intraday Change]]/NiftyData[[#This Row],[Open]]</f>
        <v>1.8098570530446876E-3</v>
      </c>
      <c r="O1131" s="4">
        <f>_xlfn.CEILING.MATH(ABS(NiftyData[[#This Row],[Intraday Change %]]), 0.01)</f>
        <v>0.01</v>
      </c>
      <c r="P1131" s="6">
        <f>NiftyData[[#This Row],[Close]]-E1132</f>
        <v>21.75</v>
      </c>
      <c r="Q1131" s="4">
        <f>NiftyData[[#This Row],[DayChange]]/E1132</f>
        <v>2.7650472600606402E-3</v>
      </c>
      <c r="R1131" s="7">
        <f>_xlfn.CEILING.MATH(ABS(NiftyData[[#This Row],[DayChange %]]), 0.01)</f>
        <v>0.01</v>
      </c>
    </row>
    <row r="1132" spans="1:18" x14ac:dyDescent="0.2">
      <c r="A1132" s="2">
        <v>42499</v>
      </c>
      <c r="B1132" s="1">
        <v>7755.25</v>
      </c>
      <c r="C1132" s="1">
        <v>7873.65</v>
      </c>
      <c r="D1132" s="1">
        <v>7753.55</v>
      </c>
      <c r="E1132" s="1">
        <v>7866.05</v>
      </c>
      <c r="F1132" s="1">
        <v>165616829</v>
      </c>
      <c r="G1132" s="1">
        <v>7559.77</v>
      </c>
      <c r="H1132" s="1" t="str">
        <f>TEXT(NiftyData[[#This Row],[Date]], "yyyy")</f>
        <v>2016</v>
      </c>
      <c r="I1132" s="1" t="str">
        <f>TEXT(NiftyData[[#This Row],[Date]], "mmm")</f>
        <v>May</v>
      </c>
      <c r="J1132" s="1" t="str">
        <f>TEXT(NiftyData[[#This Row],[Date]], "ddd")</f>
        <v>Mon</v>
      </c>
      <c r="K1132" s="1" t="str">
        <f>TEXT(NiftyData[[#This Row],[Date]], "mmm-yyyy")</f>
        <v>May-2016</v>
      </c>
      <c r="L1132" s="1" t="str">
        <f>IF(NiftyData[[#This Row],[Day]]="Thu", "Expiry", "")</f>
        <v/>
      </c>
      <c r="M1132" s="1">
        <f>NiftyData[[#This Row],[Close]]-NiftyData[[#This Row],[Open]]</f>
        <v>110.80000000000018</v>
      </c>
      <c r="N1132" s="4">
        <f>NiftyData[[#This Row],[Intraday Change]]/NiftyData[[#This Row],[Open]]</f>
        <v>1.4287095838303109E-2</v>
      </c>
      <c r="O1132" s="4">
        <f>_xlfn.CEILING.MATH(ABS(NiftyData[[#This Row],[Intraday Change %]]), 0.01)</f>
        <v>0.02</v>
      </c>
      <c r="P1132" s="6">
        <f>NiftyData[[#This Row],[Close]]-E1133</f>
        <v>132.60000000000036</v>
      </c>
      <c r="Q1132" s="4">
        <f>NiftyData[[#This Row],[DayChange]]/E1133</f>
        <v>1.7146293051613491E-2</v>
      </c>
      <c r="R1132" s="7">
        <f>_xlfn.CEILING.MATH(ABS(NiftyData[[#This Row],[DayChange %]]), 0.01)</f>
        <v>0.02</v>
      </c>
    </row>
    <row r="1133" spans="1:18" x14ac:dyDescent="0.2">
      <c r="A1133" s="2">
        <v>42496</v>
      </c>
      <c r="B1133" s="1">
        <v>7717.65</v>
      </c>
      <c r="C1133" s="1">
        <v>7738.9</v>
      </c>
      <c r="D1133" s="1">
        <v>7678.35</v>
      </c>
      <c r="E1133" s="1">
        <v>7733.45</v>
      </c>
      <c r="F1133" s="1">
        <v>168662226</v>
      </c>
      <c r="G1133" s="1">
        <v>6296.51</v>
      </c>
      <c r="H1133" s="1" t="str">
        <f>TEXT(NiftyData[[#This Row],[Date]], "yyyy")</f>
        <v>2016</v>
      </c>
      <c r="I1133" s="1" t="str">
        <f>TEXT(NiftyData[[#This Row],[Date]], "mmm")</f>
        <v>May</v>
      </c>
      <c r="J1133" s="1" t="str">
        <f>TEXT(NiftyData[[#This Row],[Date]], "ddd")</f>
        <v>Fri</v>
      </c>
      <c r="K1133" s="1" t="str">
        <f>TEXT(NiftyData[[#This Row],[Date]], "mmm-yyyy")</f>
        <v>May-2016</v>
      </c>
      <c r="L1133" s="1" t="str">
        <f>IF(NiftyData[[#This Row],[Day]]="Thu", "Expiry", "")</f>
        <v/>
      </c>
      <c r="M1133" s="1">
        <f>NiftyData[[#This Row],[Close]]-NiftyData[[#This Row],[Open]]</f>
        <v>15.800000000000182</v>
      </c>
      <c r="N1133" s="4">
        <f>NiftyData[[#This Row],[Intraday Change]]/NiftyData[[#This Row],[Open]]</f>
        <v>2.0472553173569909E-3</v>
      </c>
      <c r="O1133" s="4">
        <f>_xlfn.CEILING.MATH(ABS(NiftyData[[#This Row],[Intraday Change %]]), 0.01)</f>
        <v>0.01</v>
      </c>
      <c r="P1133" s="6">
        <f>NiftyData[[#This Row],[Close]]-E1134</f>
        <v>-2.0500000000001819</v>
      </c>
      <c r="Q1133" s="4">
        <f>NiftyData[[#This Row],[DayChange]]/E1134</f>
        <v>-2.6501195785665852E-4</v>
      </c>
      <c r="R1133" s="7">
        <f>_xlfn.CEILING.MATH(ABS(NiftyData[[#This Row],[DayChange %]]), 0.01)</f>
        <v>0.01</v>
      </c>
    </row>
    <row r="1134" spans="1:18" x14ac:dyDescent="0.2">
      <c r="A1134" s="2">
        <v>42495</v>
      </c>
      <c r="B1134" s="1">
        <v>7731</v>
      </c>
      <c r="C1134" s="1">
        <v>7777.55</v>
      </c>
      <c r="D1134" s="1">
        <v>7706.85</v>
      </c>
      <c r="E1134" s="1">
        <v>7735.5</v>
      </c>
      <c r="F1134" s="1">
        <v>190792828</v>
      </c>
      <c r="G1134" s="1">
        <v>8089.45</v>
      </c>
      <c r="H1134" s="1" t="str">
        <f>TEXT(NiftyData[[#This Row],[Date]], "yyyy")</f>
        <v>2016</v>
      </c>
      <c r="I1134" s="1" t="str">
        <f>TEXT(NiftyData[[#This Row],[Date]], "mmm")</f>
        <v>May</v>
      </c>
      <c r="J1134" s="1" t="str">
        <f>TEXT(NiftyData[[#This Row],[Date]], "ddd")</f>
        <v>Thu</v>
      </c>
      <c r="K1134" s="1" t="str">
        <f>TEXT(NiftyData[[#This Row],[Date]], "mmm-yyyy")</f>
        <v>May-2016</v>
      </c>
      <c r="L1134" s="1" t="str">
        <f>IF(NiftyData[[#This Row],[Day]]="Thu", "Expiry", "")</f>
        <v>Expiry</v>
      </c>
      <c r="M1134" s="1">
        <f>NiftyData[[#This Row],[Close]]-NiftyData[[#This Row],[Open]]</f>
        <v>4.5</v>
      </c>
      <c r="N1134" s="4">
        <f>NiftyData[[#This Row],[Intraday Change]]/NiftyData[[#This Row],[Open]]</f>
        <v>5.8207217694994178E-4</v>
      </c>
      <c r="O1134" s="4">
        <f>_xlfn.CEILING.MATH(ABS(NiftyData[[#This Row],[Intraday Change %]]), 0.01)</f>
        <v>0.01</v>
      </c>
      <c r="P1134" s="6">
        <f>NiftyData[[#This Row],[Close]]-E1135</f>
        <v>28.949999999999818</v>
      </c>
      <c r="Q1134" s="4">
        <f>NiftyData[[#This Row],[DayChange]]/E1135</f>
        <v>3.756544757381684E-3</v>
      </c>
      <c r="R1134" s="7">
        <f>_xlfn.CEILING.MATH(ABS(NiftyData[[#This Row],[DayChange %]]), 0.01)</f>
        <v>0.01</v>
      </c>
    </row>
    <row r="1135" spans="1:18" x14ac:dyDescent="0.2">
      <c r="A1135" s="2">
        <v>42494</v>
      </c>
      <c r="B1135" s="1">
        <v>7724.15</v>
      </c>
      <c r="C1135" s="1">
        <v>7749</v>
      </c>
      <c r="D1135" s="1">
        <v>7697.25</v>
      </c>
      <c r="E1135" s="1">
        <v>7706.55</v>
      </c>
      <c r="F1135" s="1">
        <v>205939089</v>
      </c>
      <c r="G1135" s="1">
        <v>7816.27</v>
      </c>
      <c r="H1135" s="1" t="str">
        <f>TEXT(NiftyData[[#This Row],[Date]], "yyyy")</f>
        <v>2016</v>
      </c>
      <c r="I1135" s="1" t="str">
        <f>TEXT(NiftyData[[#This Row],[Date]], "mmm")</f>
        <v>May</v>
      </c>
      <c r="J1135" s="1" t="str">
        <f>TEXT(NiftyData[[#This Row],[Date]], "ddd")</f>
        <v>Wed</v>
      </c>
      <c r="K1135" s="1" t="str">
        <f>TEXT(NiftyData[[#This Row],[Date]], "mmm-yyyy")</f>
        <v>May-2016</v>
      </c>
      <c r="L1135" s="1" t="str">
        <f>IF(NiftyData[[#This Row],[Day]]="Thu", "Expiry", "")</f>
        <v/>
      </c>
      <c r="M1135" s="1">
        <f>NiftyData[[#This Row],[Close]]-NiftyData[[#This Row],[Open]]</f>
        <v>-17.599999999999454</v>
      </c>
      <c r="N1135" s="4">
        <f>NiftyData[[#This Row],[Intraday Change]]/NiftyData[[#This Row],[Open]]</f>
        <v>-2.278567868309064E-3</v>
      </c>
      <c r="O1135" s="4">
        <f>_xlfn.CEILING.MATH(ABS(NiftyData[[#This Row],[Intraday Change %]]), 0.01)</f>
        <v>0.01</v>
      </c>
      <c r="P1135" s="6">
        <f>NiftyData[[#This Row],[Close]]-E1136</f>
        <v>-40.449999999999818</v>
      </c>
      <c r="Q1135" s="4">
        <f>NiftyData[[#This Row],[DayChange]]/E1136</f>
        <v>-5.221376016522501E-3</v>
      </c>
      <c r="R1135" s="7">
        <f>_xlfn.CEILING.MATH(ABS(NiftyData[[#This Row],[DayChange %]]), 0.01)</f>
        <v>0.01</v>
      </c>
    </row>
    <row r="1136" spans="1:18" x14ac:dyDescent="0.2">
      <c r="A1136" s="2">
        <v>42493</v>
      </c>
      <c r="B1136" s="1">
        <v>7824.8</v>
      </c>
      <c r="C1136" s="1">
        <v>7890.25</v>
      </c>
      <c r="D1136" s="1">
        <v>7735.15</v>
      </c>
      <c r="E1136" s="1">
        <v>7747</v>
      </c>
      <c r="F1136" s="1">
        <v>192271370</v>
      </c>
      <c r="G1136" s="1">
        <v>8536.83</v>
      </c>
      <c r="H1136" s="1" t="str">
        <f>TEXT(NiftyData[[#This Row],[Date]], "yyyy")</f>
        <v>2016</v>
      </c>
      <c r="I1136" s="1" t="str">
        <f>TEXT(NiftyData[[#This Row],[Date]], "mmm")</f>
        <v>May</v>
      </c>
      <c r="J1136" s="1" t="str">
        <f>TEXT(NiftyData[[#This Row],[Date]], "ddd")</f>
        <v>Tue</v>
      </c>
      <c r="K1136" s="1" t="str">
        <f>TEXT(NiftyData[[#This Row],[Date]], "mmm-yyyy")</f>
        <v>May-2016</v>
      </c>
      <c r="L1136" s="1" t="str">
        <f>IF(NiftyData[[#This Row],[Day]]="Thu", "Expiry", "")</f>
        <v/>
      </c>
      <c r="M1136" s="1">
        <f>NiftyData[[#This Row],[Close]]-NiftyData[[#This Row],[Open]]</f>
        <v>-77.800000000000182</v>
      </c>
      <c r="N1136" s="4">
        <f>NiftyData[[#This Row],[Intraday Change]]/NiftyData[[#This Row],[Open]]</f>
        <v>-9.9427461404764574E-3</v>
      </c>
      <c r="O1136" s="4">
        <f>_xlfn.CEILING.MATH(ABS(NiftyData[[#This Row],[Intraday Change %]]), 0.01)</f>
        <v>0.01</v>
      </c>
      <c r="P1136" s="6">
        <f>NiftyData[[#This Row],[Close]]-E1137</f>
        <v>-58.899999999999636</v>
      </c>
      <c r="Q1136" s="4">
        <f>NiftyData[[#This Row],[DayChange]]/E1137</f>
        <v>-7.5455745013386843E-3</v>
      </c>
      <c r="R1136" s="7">
        <f>_xlfn.CEILING.MATH(ABS(NiftyData[[#This Row],[DayChange %]]), 0.01)</f>
        <v>0.01</v>
      </c>
    </row>
    <row r="1137" spans="1:18" x14ac:dyDescent="0.2">
      <c r="A1137" s="2">
        <v>42492</v>
      </c>
      <c r="B1137" s="1">
        <v>7822.7</v>
      </c>
      <c r="C1137" s="1">
        <v>7829.8</v>
      </c>
      <c r="D1137" s="1">
        <v>7777.3</v>
      </c>
      <c r="E1137" s="1">
        <v>7805.9</v>
      </c>
      <c r="F1137" s="1">
        <v>150818181</v>
      </c>
      <c r="G1137" s="1">
        <v>6079.16</v>
      </c>
      <c r="H1137" s="1" t="str">
        <f>TEXT(NiftyData[[#This Row],[Date]], "yyyy")</f>
        <v>2016</v>
      </c>
      <c r="I1137" s="1" t="str">
        <f>TEXT(NiftyData[[#This Row],[Date]], "mmm")</f>
        <v>May</v>
      </c>
      <c r="J1137" s="1" t="str">
        <f>TEXT(NiftyData[[#This Row],[Date]], "ddd")</f>
        <v>Mon</v>
      </c>
      <c r="K1137" s="1" t="str">
        <f>TEXT(NiftyData[[#This Row],[Date]], "mmm-yyyy")</f>
        <v>May-2016</v>
      </c>
      <c r="L1137" s="1" t="str">
        <f>IF(NiftyData[[#This Row],[Day]]="Thu", "Expiry", "")</f>
        <v/>
      </c>
      <c r="M1137" s="1">
        <f>NiftyData[[#This Row],[Close]]-NiftyData[[#This Row],[Open]]</f>
        <v>-16.800000000000182</v>
      </c>
      <c r="N1137" s="4">
        <f>NiftyData[[#This Row],[Intraday Change]]/NiftyData[[#This Row],[Open]]</f>
        <v>-2.1475960985337778E-3</v>
      </c>
      <c r="O1137" s="4">
        <f>_xlfn.CEILING.MATH(ABS(NiftyData[[#This Row],[Intraday Change %]]), 0.01)</f>
        <v>0.01</v>
      </c>
      <c r="P1137" s="6">
        <f>NiftyData[[#This Row],[Close]]-E1138</f>
        <v>-43.900000000000546</v>
      </c>
      <c r="Q1137" s="4">
        <f>NiftyData[[#This Row],[DayChange]]/E1138</f>
        <v>-5.5924991719534948E-3</v>
      </c>
      <c r="R1137" s="7">
        <f>_xlfn.CEILING.MATH(ABS(NiftyData[[#This Row],[DayChange %]]), 0.01)</f>
        <v>0.01</v>
      </c>
    </row>
    <row r="1138" spans="1:18" x14ac:dyDescent="0.2">
      <c r="A1138" s="2">
        <v>42489</v>
      </c>
      <c r="B1138" s="1">
        <v>7844.25</v>
      </c>
      <c r="C1138" s="1">
        <v>7889.05</v>
      </c>
      <c r="D1138" s="1">
        <v>7788.7</v>
      </c>
      <c r="E1138" s="1">
        <v>7849.8</v>
      </c>
      <c r="F1138" s="1">
        <v>251227047</v>
      </c>
      <c r="G1138" s="1">
        <v>9872.58</v>
      </c>
      <c r="H1138" s="1" t="str">
        <f>TEXT(NiftyData[[#This Row],[Date]], "yyyy")</f>
        <v>2016</v>
      </c>
      <c r="I1138" s="1" t="str">
        <f>TEXT(NiftyData[[#This Row],[Date]], "mmm")</f>
        <v>Apr</v>
      </c>
      <c r="J1138" s="1" t="str">
        <f>TEXT(NiftyData[[#This Row],[Date]], "ddd")</f>
        <v>Fri</v>
      </c>
      <c r="K1138" s="1" t="str">
        <f>TEXT(NiftyData[[#This Row],[Date]], "mmm-yyyy")</f>
        <v>Apr-2016</v>
      </c>
      <c r="L1138" s="1" t="str">
        <f>IF(NiftyData[[#This Row],[Day]]="Thu", "Expiry", "")</f>
        <v/>
      </c>
      <c r="M1138" s="1">
        <f>NiftyData[[#This Row],[Close]]-NiftyData[[#This Row],[Open]]</f>
        <v>5.5500000000001819</v>
      </c>
      <c r="N1138" s="4">
        <f>NiftyData[[#This Row],[Intraday Change]]/NiftyData[[#This Row],[Open]]</f>
        <v>7.0752461994456851E-4</v>
      </c>
      <c r="O1138" s="4">
        <f>_xlfn.CEILING.MATH(ABS(NiftyData[[#This Row],[Intraday Change %]]), 0.01)</f>
        <v>0.01</v>
      </c>
      <c r="P1138" s="6">
        <f>NiftyData[[#This Row],[Close]]-E1139</f>
        <v>2.5500000000001819</v>
      </c>
      <c r="Q1138" s="4">
        <f>NiftyData[[#This Row],[DayChange]]/E1139</f>
        <v>3.2495460193063583E-4</v>
      </c>
      <c r="R1138" s="7">
        <f>_xlfn.CEILING.MATH(ABS(NiftyData[[#This Row],[DayChange %]]), 0.01)</f>
        <v>0.01</v>
      </c>
    </row>
    <row r="1139" spans="1:18" x14ac:dyDescent="0.2">
      <c r="A1139" s="2">
        <v>42488</v>
      </c>
      <c r="B1139" s="1">
        <v>7967.4</v>
      </c>
      <c r="C1139" s="1">
        <v>7992</v>
      </c>
      <c r="D1139" s="1">
        <v>7834.45</v>
      </c>
      <c r="E1139" s="1">
        <v>7847.25</v>
      </c>
      <c r="F1139" s="1">
        <v>301485186</v>
      </c>
      <c r="G1139" s="1">
        <v>14943.3</v>
      </c>
      <c r="H1139" s="1" t="str">
        <f>TEXT(NiftyData[[#This Row],[Date]], "yyyy")</f>
        <v>2016</v>
      </c>
      <c r="I1139" s="1" t="str">
        <f>TEXT(NiftyData[[#This Row],[Date]], "mmm")</f>
        <v>Apr</v>
      </c>
      <c r="J1139" s="1" t="str">
        <f>TEXT(NiftyData[[#This Row],[Date]], "ddd")</f>
        <v>Thu</v>
      </c>
      <c r="K1139" s="1" t="str">
        <f>TEXT(NiftyData[[#This Row],[Date]], "mmm-yyyy")</f>
        <v>Apr-2016</v>
      </c>
      <c r="L1139" s="1" t="str">
        <f>IF(NiftyData[[#This Row],[Day]]="Thu", "Expiry", "")</f>
        <v>Expiry</v>
      </c>
      <c r="M1139" s="1">
        <f>NiftyData[[#This Row],[Close]]-NiftyData[[#This Row],[Open]]</f>
        <v>-120.14999999999964</v>
      </c>
      <c r="N1139" s="4">
        <f>NiftyData[[#This Row],[Intraday Change]]/NiftyData[[#This Row],[Open]]</f>
        <v>-1.5080201822426342E-2</v>
      </c>
      <c r="O1139" s="4">
        <f>_xlfn.CEILING.MATH(ABS(NiftyData[[#This Row],[Intraday Change %]]), 0.01)</f>
        <v>0.02</v>
      </c>
      <c r="P1139" s="6">
        <f>NiftyData[[#This Row],[Close]]-E1140</f>
        <v>-132.64999999999964</v>
      </c>
      <c r="Q1139" s="4">
        <f>NiftyData[[#This Row],[DayChange]]/E1140</f>
        <v>-1.6623015326006546E-2</v>
      </c>
      <c r="R1139" s="7">
        <f>_xlfn.CEILING.MATH(ABS(NiftyData[[#This Row],[DayChange %]]), 0.01)</f>
        <v>0.02</v>
      </c>
    </row>
    <row r="1140" spans="1:18" x14ac:dyDescent="0.2">
      <c r="A1140" s="2">
        <v>42487</v>
      </c>
      <c r="B1140" s="1">
        <v>7942</v>
      </c>
      <c r="C1140" s="1">
        <v>7991</v>
      </c>
      <c r="D1140" s="1">
        <v>7940.55</v>
      </c>
      <c r="E1140" s="1">
        <v>7979.9</v>
      </c>
      <c r="F1140" s="1">
        <v>213174058</v>
      </c>
      <c r="G1140" s="1">
        <v>9669.0400000000009</v>
      </c>
      <c r="H1140" s="1" t="str">
        <f>TEXT(NiftyData[[#This Row],[Date]], "yyyy")</f>
        <v>2016</v>
      </c>
      <c r="I1140" s="1" t="str">
        <f>TEXT(NiftyData[[#This Row],[Date]], "mmm")</f>
        <v>Apr</v>
      </c>
      <c r="J1140" s="1" t="str">
        <f>TEXT(NiftyData[[#This Row],[Date]], "ddd")</f>
        <v>Wed</v>
      </c>
      <c r="K1140" s="1" t="str">
        <f>TEXT(NiftyData[[#This Row],[Date]], "mmm-yyyy")</f>
        <v>Apr-2016</v>
      </c>
      <c r="L1140" s="1" t="str">
        <f>IF(NiftyData[[#This Row],[Day]]="Thu", "Expiry", "")</f>
        <v/>
      </c>
      <c r="M1140" s="1">
        <f>NiftyData[[#This Row],[Close]]-NiftyData[[#This Row],[Open]]</f>
        <v>37.899999999999636</v>
      </c>
      <c r="N1140" s="4">
        <f>NiftyData[[#This Row],[Intraday Change]]/NiftyData[[#This Row],[Open]]</f>
        <v>4.7720977083857514E-3</v>
      </c>
      <c r="O1140" s="4">
        <f>_xlfn.CEILING.MATH(ABS(NiftyData[[#This Row],[Intraday Change %]]), 0.01)</f>
        <v>0.01</v>
      </c>
      <c r="P1140" s="6">
        <f>NiftyData[[#This Row],[Close]]-E1141</f>
        <v>17.25</v>
      </c>
      <c r="Q1140" s="4">
        <f>NiftyData[[#This Row],[DayChange]]/E1141</f>
        <v>2.1663642129190661E-3</v>
      </c>
      <c r="R1140" s="7">
        <f>_xlfn.CEILING.MATH(ABS(NiftyData[[#This Row],[DayChange %]]), 0.01)</f>
        <v>0.01</v>
      </c>
    </row>
    <row r="1141" spans="1:18" x14ac:dyDescent="0.2">
      <c r="A1141" s="2">
        <v>42486</v>
      </c>
      <c r="B1141" s="1">
        <v>7828.15</v>
      </c>
      <c r="C1141" s="1">
        <v>7974.5</v>
      </c>
      <c r="D1141" s="1">
        <v>7822.55</v>
      </c>
      <c r="E1141" s="1">
        <v>7962.65</v>
      </c>
      <c r="F1141" s="1">
        <v>208656803</v>
      </c>
      <c r="G1141" s="1">
        <v>9686.2099999999991</v>
      </c>
      <c r="H1141" s="1" t="str">
        <f>TEXT(NiftyData[[#This Row],[Date]], "yyyy")</f>
        <v>2016</v>
      </c>
      <c r="I1141" s="1" t="str">
        <f>TEXT(NiftyData[[#This Row],[Date]], "mmm")</f>
        <v>Apr</v>
      </c>
      <c r="J1141" s="1" t="str">
        <f>TEXT(NiftyData[[#This Row],[Date]], "ddd")</f>
        <v>Tue</v>
      </c>
      <c r="K1141" s="1" t="str">
        <f>TEXT(NiftyData[[#This Row],[Date]], "mmm-yyyy")</f>
        <v>Apr-2016</v>
      </c>
      <c r="L1141" s="1" t="str">
        <f>IF(NiftyData[[#This Row],[Day]]="Thu", "Expiry", "")</f>
        <v/>
      </c>
      <c r="M1141" s="1">
        <f>NiftyData[[#This Row],[Close]]-NiftyData[[#This Row],[Open]]</f>
        <v>134.5</v>
      </c>
      <c r="N1141" s="4">
        <f>NiftyData[[#This Row],[Intraday Change]]/NiftyData[[#This Row],[Open]]</f>
        <v>1.7181581855227609E-2</v>
      </c>
      <c r="O1141" s="4">
        <f>_xlfn.CEILING.MATH(ABS(NiftyData[[#This Row],[Intraday Change %]]), 0.01)</f>
        <v>0.02</v>
      </c>
      <c r="P1141" s="6">
        <f>NiftyData[[#This Row],[Close]]-E1142</f>
        <v>107.59999999999945</v>
      </c>
      <c r="Q1141" s="4">
        <f>NiftyData[[#This Row],[DayChange]]/E1142</f>
        <v>1.3698194155352219E-2</v>
      </c>
      <c r="R1141" s="7">
        <f>_xlfn.CEILING.MATH(ABS(NiftyData[[#This Row],[DayChange %]]), 0.01)</f>
        <v>0.02</v>
      </c>
    </row>
    <row r="1142" spans="1:18" x14ac:dyDescent="0.2">
      <c r="A1142" s="2">
        <v>42485</v>
      </c>
      <c r="B1142" s="1">
        <v>7894.8</v>
      </c>
      <c r="C1142" s="1">
        <v>7911</v>
      </c>
      <c r="D1142" s="1">
        <v>7827</v>
      </c>
      <c r="E1142" s="1">
        <v>7855.05</v>
      </c>
      <c r="F1142" s="1">
        <v>150776959</v>
      </c>
      <c r="G1142" s="1">
        <v>7362.13</v>
      </c>
      <c r="H1142" s="1" t="str">
        <f>TEXT(NiftyData[[#This Row],[Date]], "yyyy")</f>
        <v>2016</v>
      </c>
      <c r="I1142" s="1" t="str">
        <f>TEXT(NiftyData[[#This Row],[Date]], "mmm")</f>
        <v>Apr</v>
      </c>
      <c r="J1142" s="1" t="str">
        <f>TEXT(NiftyData[[#This Row],[Date]], "ddd")</f>
        <v>Mon</v>
      </c>
      <c r="K1142" s="1" t="str">
        <f>TEXT(NiftyData[[#This Row],[Date]], "mmm-yyyy")</f>
        <v>Apr-2016</v>
      </c>
      <c r="L1142" s="1" t="str">
        <f>IF(NiftyData[[#This Row],[Day]]="Thu", "Expiry", "")</f>
        <v/>
      </c>
      <c r="M1142" s="1">
        <f>NiftyData[[#This Row],[Close]]-NiftyData[[#This Row],[Open]]</f>
        <v>-39.75</v>
      </c>
      <c r="N1142" s="4">
        <f>NiftyData[[#This Row],[Intraday Change]]/NiftyData[[#This Row],[Open]]</f>
        <v>-5.0349597203222371E-3</v>
      </c>
      <c r="O1142" s="4">
        <f>_xlfn.CEILING.MATH(ABS(NiftyData[[#This Row],[Intraday Change %]]), 0.01)</f>
        <v>0.01</v>
      </c>
      <c r="P1142" s="6">
        <f>NiftyData[[#This Row],[Close]]-E1143</f>
        <v>-44.25</v>
      </c>
      <c r="Q1142" s="4">
        <f>NiftyData[[#This Row],[DayChange]]/E1143</f>
        <v>-5.6017621814591165E-3</v>
      </c>
      <c r="R1142" s="7">
        <f>_xlfn.CEILING.MATH(ABS(NiftyData[[#This Row],[DayChange %]]), 0.01)</f>
        <v>0.01</v>
      </c>
    </row>
    <row r="1143" spans="1:18" x14ac:dyDescent="0.2">
      <c r="A1143" s="2">
        <v>42482</v>
      </c>
      <c r="B1143" s="1">
        <v>7891.8</v>
      </c>
      <c r="C1143" s="1">
        <v>7923.35</v>
      </c>
      <c r="D1143" s="1">
        <v>7873.35</v>
      </c>
      <c r="E1143" s="1">
        <v>7899.3</v>
      </c>
      <c r="F1143" s="1">
        <v>188988540</v>
      </c>
      <c r="G1143" s="1">
        <v>7714.04</v>
      </c>
      <c r="H1143" s="1" t="str">
        <f>TEXT(NiftyData[[#This Row],[Date]], "yyyy")</f>
        <v>2016</v>
      </c>
      <c r="I1143" s="1" t="str">
        <f>TEXT(NiftyData[[#This Row],[Date]], "mmm")</f>
        <v>Apr</v>
      </c>
      <c r="J1143" s="1" t="str">
        <f>TEXT(NiftyData[[#This Row],[Date]], "ddd")</f>
        <v>Fri</v>
      </c>
      <c r="K1143" s="1" t="str">
        <f>TEXT(NiftyData[[#This Row],[Date]], "mmm-yyyy")</f>
        <v>Apr-2016</v>
      </c>
      <c r="L1143" s="1" t="str">
        <f>IF(NiftyData[[#This Row],[Day]]="Thu", "Expiry", "")</f>
        <v/>
      </c>
      <c r="M1143" s="1">
        <f>NiftyData[[#This Row],[Close]]-NiftyData[[#This Row],[Open]]</f>
        <v>7.5</v>
      </c>
      <c r="N1143" s="4">
        <f>NiftyData[[#This Row],[Intraday Change]]/NiftyData[[#This Row],[Open]]</f>
        <v>9.5035353151372304E-4</v>
      </c>
      <c r="O1143" s="4">
        <f>_xlfn.CEILING.MATH(ABS(NiftyData[[#This Row],[Intraday Change %]]), 0.01)</f>
        <v>0.01</v>
      </c>
      <c r="P1143" s="6">
        <f>NiftyData[[#This Row],[Close]]-E1144</f>
        <v>-12.75</v>
      </c>
      <c r="Q1143" s="4">
        <f>NiftyData[[#This Row],[DayChange]]/E1144</f>
        <v>-1.6114660549415131E-3</v>
      </c>
      <c r="R1143" s="7">
        <f>_xlfn.CEILING.MATH(ABS(NiftyData[[#This Row],[DayChange %]]), 0.01)</f>
        <v>0.01</v>
      </c>
    </row>
    <row r="1144" spans="1:18" x14ac:dyDescent="0.2">
      <c r="A1144" s="2">
        <v>42481</v>
      </c>
      <c r="B1144" s="1">
        <v>7953.65</v>
      </c>
      <c r="C1144" s="1">
        <v>7978.45</v>
      </c>
      <c r="D1144" s="1">
        <v>7884.1</v>
      </c>
      <c r="E1144" s="1">
        <v>7912.05</v>
      </c>
      <c r="F1144" s="1">
        <v>230577117</v>
      </c>
      <c r="G1144" s="1">
        <v>9613.2999999999993</v>
      </c>
      <c r="H1144" s="1" t="str">
        <f>TEXT(NiftyData[[#This Row],[Date]], "yyyy")</f>
        <v>2016</v>
      </c>
      <c r="I1144" s="1" t="str">
        <f>TEXT(NiftyData[[#This Row],[Date]], "mmm")</f>
        <v>Apr</v>
      </c>
      <c r="J1144" s="1" t="str">
        <f>TEXT(NiftyData[[#This Row],[Date]], "ddd")</f>
        <v>Thu</v>
      </c>
      <c r="K1144" s="1" t="str">
        <f>TEXT(NiftyData[[#This Row],[Date]], "mmm-yyyy")</f>
        <v>Apr-2016</v>
      </c>
      <c r="L1144" s="1" t="str">
        <f>IF(NiftyData[[#This Row],[Day]]="Thu", "Expiry", "")</f>
        <v>Expiry</v>
      </c>
      <c r="M1144" s="1">
        <f>NiftyData[[#This Row],[Close]]-NiftyData[[#This Row],[Open]]</f>
        <v>-41.599999999999454</v>
      </c>
      <c r="N1144" s="4">
        <f>NiftyData[[#This Row],[Intraday Change]]/NiftyData[[#This Row],[Open]]</f>
        <v>-5.2303030684024889E-3</v>
      </c>
      <c r="O1144" s="4">
        <f>_xlfn.CEILING.MATH(ABS(NiftyData[[#This Row],[Intraday Change %]]), 0.01)</f>
        <v>0.01</v>
      </c>
      <c r="P1144" s="6">
        <f>NiftyData[[#This Row],[Close]]-E1145</f>
        <v>-2.6999999999998181</v>
      </c>
      <c r="Q1144" s="4">
        <f>NiftyData[[#This Row],[DayChange]]/E1145</f>
        <v>-3.4113522221167035E-4</v>
      </c>
      <c r="R1144" s="7">
        <f>_xlfn.CEILING.MATH(ABS(NiftyData[[#This Row],[DayChange %]]), 0.01)</f>
        <v>0.01</v>
      </c>
    </row>
    <row r="1145" spans="1:18" x14ac:dyDescent="0.2">
      <c r="A1145" s="2">
        <v>42480</v>
      </c>
      <c r="B1145" s="1">
        <v>7950.05</v>
      </c>
      <c r="C1145" s="1">
        <v>7950.4</v>
      </c>
      <c r="D1145" s="1">
        <v>7877.55</v>
      </c>
      <c r="E1145" s="1">
        <v>7914.75</v>
      </c>
      <c r="F1145" s="1">
        <v>211630060</v>
      </c>
      <c r="G1145" s="1">
        <v>10069.83</v>
      </c>
      <c r="H1145" s="1" t="str">
        <f>TEXT(NiftyData[[#This Row],[Date]], "yyyy")</f>
        <v>2016</v>
      </c>
      <c r="I1145" s="1" t="str">
        <f>TEXT(NiftyData[[#This Row],[Date]], "mmm")</f>
        <v>Apr</v>
      </c>
      <c r="J1145" s="1" t="str">
        <f>TEXT(NiftyData[[#This Row],[Date]], "ddd")</f>
        <v>Wed</v>
      </c>
      <c r="K1145" s="1" t="str">
        <f>TEXT(NiftyData[[#This Row],[Date]], "mmm-yyyy")</f>
        <v>Apr-2016</v>
      </c>
      <c r="L1145" s="1" t="str">
        <f>IF(NiftyData[[#This Row],[Day]]="Thu", "Expiry", "")</f>
        <v/>
      </c>
      <c r="M1145" s="1">
        <f>NiftyData[[#This Row],[Close]]-NiftyData[[#This Row],[Open]]</f>
        <v>-35.300000000000182</v>
      </c>
      <c r="N1145" s="4">
        <f>NiftyData[[#This Row],[Intraday Change]]/NiftyData[[#This Row],[Open]]</f>
        <v>-4.4402236463921838E-3</v>
      </c>
      <c r="O1145" s="4">
        <f>_xlfn.CEILING.MATH(ABS(NiftyData[[#This Row],[Intraday Change %]]), 0.01)</f>
        <v>0.01</v>
      </c>
      <c r="P1145" s="6">
        <f>NiftyData[[#This Row],[Close]]-E1146</f>
        <v>5.0000000000181899E-2</v>
      </c>
      <c r="Q1145" s="4">
        <f>NiftyData[[#This Row],[DayChange]]/E1146</f>
        <v>6.3173588386397333E-6</v>
      </c>
      <c r="R1145" s="7">
        <f>_xlfn.CEILING.MATH(ABS(NiftyData[[#This Row],[DayChange %]]), 0.01)</f>
        <v>0.01</v>
      </c>
    </row>
    <row r="1146" spans="1:18" x14ac:dyDescent="0.2">
      <c r="A1146" s="2">
        <v>42478</v>
      </c>
      <c r="B1146" s="1">
        <v>7908.15</v>
      </c>
      <c r="C1146" s="1">
        <v>7920.6</v>
      </c>
      <c r="D1146" s="1">
        <v>7842.75</v>
      </c>
      <c r="E1146" s="1">
        <v>7914.7</v>
      </c>
      <c r="F1146" s="1">
        <v>190258561</v>
      </c>
      <c r="G1146" s="1">
        <v>10356.030000000001</v>
      </c>
      <c r="H1146" s="1" t="str">
        <f>TEXT(NiftyData[[#This Row],[Date]], "yyyy")</f>
        <v>2016</v>
      </c>
      <c r="I1146" s="1" t="str">
        <f>TEXT(NiftyData[[#This Row],[Date]], "mmm")</f>
        <v>Apr</v>
      </c>
      <c r="J1146" s="1" t="str">
        <f>TEXT(NiftyData[[#This Row],[Date]], "ddd")</f>
        <v>Mon</v>
      </c>
      <c r="K1146" s="1" t="str">
        <f>TEXT(NiftyData[[#This Row],[Date]], "mmm-yyyy")</f>
        <v>Apr-2016</v>
      </c>
      <c r="L1146" s="1" t="str">
        <f>IF(NiftyData[[#This Row],[Day]]="Thu", "Expiry", "")</f>
        <v/>
      </c>
      <c r="M1146" s="1">
        <f>NiftyData[[#This Row],[Close]]-NiftyData[[#This Row],[Open]]</f>
        <v>6.5500000000001819</v>
      </c>
      <c r="N1146" s="4">
        <f>NiftyData[[#This Row],[Intraday Change]]/NiftyData[[#This Row],[Open]]</f>
        <v>8.2825945385459076E-4</v>
      </c>
      <c r="O1146" s="4">
        <f>_xlfn.CEILING.MATH(ABS(NiftyData[[#This Row],[Intraday Change %]]), 0.01)</f>
        <v>0.01</v>
      </c>
      <c r="P1146" s="6">
        <f>NiftyData[[#This Row],[Close]]-E1147</f>
        <v>64.25</v>
      </c>
      <c r="Q1146" s="4">
        <f>NiftyData[[#This Row],[DayChange]]/E1147</f>
        <v>8.1842442152997609E-3</v>
      </c>
      <c r="R1146" s="7">
        <f>_xlfn.CEILING.MATH(ABS(NiftyData[[#This Row],[DayChange %]]), 0.01)</f>
        <v>0.01</v>
      </c>
    </row>
    <row r="1147" spans="1:18" x14ac:dyDescent="0.2">
      <c r="A1147" s="2">
        <v>42473</v>
      </c>
      <c r="B1147" s="1">
        <v>7777.15</v>
      </c>
      <c r="C1147" s="1">
        <v>7864.8</v>
      </c>
      <c r="D1147" s="1">
        <v>7772.2</v>
      </c>
      <c r="E1147" s="1">
        <v>7850.45</v>
      </c>
      <c r="F1147" s="1">
        <v>227217288</v>
      </c>
      <c r="G1147" s="1">
        <v>10071.44</v>
      </c>
      <c r="H1147" s="1" t="str">
        <f>TEXT(NiftyData[[#This Row],[Date]], "yyyy")</f>
        <v>2016</v>
      </c>
      <c r="I1147" s="1" t="str">
        <f>TEXT(NiftyData[[#This Row],[Date]], "mmm")</f>
        <v>Apr</v>
      </c>
      <c r="J1147" s="1" t="str">
        <f>TEXT(NiftyData[[#This Row],[Date]], "ddd")</f>
        <v>Wed</v>
      </c>
      <c r="K1147" s="1" t="str">
        <f>TEXT(NiftyData[[#This Row],[Date]], "mmm-yyyy")</f>
        <v>Apr-2016</v>
      </c>
      <c r="L1147" s="1" t="str">
        <f>IF(NiftyData[[#This Row],[Day]]="Thu", "Expiry", "")</f>
        <v/>
      </c>
      <c r="M1147" s="1">
        <f>NiftyData[[#This Row],[Close]]-NiftyData[[#This Row],[Open]]</f>
        <v>73.300000000000182</v>
      </c>
      <c r="N1147" s="4">
        <f>NiftyData[[#This Row],[Intraday Change]]/NiftyData[[#This Row],[Open]]</f>
        <v>9.4250464501777886E-3</v>
      </c>
      <c r="O1147" s="4">
        <f>_xlfn.CEILING.MATH(ABS(NiftyData[[#This Row],[Intraday Change %]]), 0.01)</f>
        <v>0.01</v>
      </c>
      <c r="P1147" s="6">
        <f>NiftyData[[#This Row],[Close]]-E1148</f>
        <v>141.5</v>
      </c>
      <c r="Q1147" s="4">
        <f>NiftyData[[#This Row],[DayChange]]/E1148</f>
        <v>1.8355288333690063E-2</v>
      </c>
      <c r="R1147" s="7">
        <f>_xlfn.CEILING.MATH(ABS(NiftyData[[#This Row],[DayChange %]]), 0.01)</f>
        <v>0.02</v>
      </c>
    </row>
    <row r="1148" spans="1:18" x14ac:dyDescent="0.2">
      <c r="A1148" s="2">
        <v>42472</v>
      </c>
      <c r="B1148" s="1">
        <v>7669.25</v>
      </c>
      <c r="C1148" s="1">
        <v>7717.4</v>
      </c>
      <c r="D1148" s="1">
        <v>7663.35</v>
      </c>
      <c r="E1148" s="1">
        <v>7708.95</v>
      </c>
      <c r="F1148" s="1">
        <v>168508978</v>
      </c>
      <c r="G1148" s="1">
        <v>6945.44</v>
      </c>
      <c r="H1148" s="1" t="str">
        <f>TEXT(NiftyData[[#This Row],[Date]], "yyyy")</f>
        <v>2016</v>
      </c>
      <c r="I1148" s="1" t="str">
        <f>TEXT(NiftyData[[#This Row],[Date]], "mmm")</f>
        <v>Apr</v>
      </c>
      <c r="J1148" s="1" t="str">
        <f>TEXT(NiftyData[[#This Row],[Date]], "ddd")</f>
        <v>Tue</v>
      </c>
      <c r="K1148" s="1" t="str">
        <f>TEXT(NiftyData[[#This Row],[Date]], "mmm-yyyy")</f>
        <v>Apr-2016</v>
      </c>
      <c r="L1148" s="1" t="str">
        <f>IF(NiftyData[[#This Row],[Day]]="Thu", "Expiry", "")</f>
        <v/>
      </c>
      <c r="M1148" s="1">
        <f>NiftyData[[#This Row],[Close]]-NiftyData[[#This Row],[Open]]</f>
        <v>39.699999999999818</v>
      </c>
      <c r="N1148" s="4">
        <f>NiftyData[[#This Row],[Intraday Change]]/NiftyData[[#This Row],[Open]]</f>
        <v>5.1765166085340573E-3</v>
      </c>
      <c r="O1148" s="4">
        <f>_xlfn.CEILING.MATH(ABS(NiftyData[[#This Row],[Intraday Change %]]), 0.01)</f>
        <v>0.01</v>
      </c>
      <c r="P1148" s="6">
        <f>NiftyData[[#This Row],[Close]]-E1149</f>
        <v>37.550000000000182</v>
      </c>
      <c r="Q1148" s="4">
        <f>NiftyData[[#This Row],[DayChange]]/E1149</f>
        <v>4.8948040774826219E-3</v>
      </c>
      <c r="R1148" s="7">
        <f>_xlfn.CEILING.MATH(ABS(NiftyData[[#This Row],[DayChange %]]), 0.01)</f>
        <v>0.01</v>
      </c>
    </row>
    <row r="1149" spans="1:18" x14ac:dyDescent="0.2">
      <c r="A1149" s="2">
        <v>42471</v>
      </c>
      <c r="B1149" s="1">
        <v>7577.8</v>
      </c>
      <c r="C1149" s="1">
        <v>7678.8</v>
      </c>
      <c r="D1149" s="1">
        <v>7516.85</v>
      </c>
      <c r="E1149" s="1">
        <v>7671.4</v>
      </c>
      <c r="F1149" s="1">
        <v>185353268</v>
      </c>
      <c r="G1149" s="1">
        <v>7055.61</v>
      </c>
      <c r="H1149" s="1" t="str">
        <f>TEXT(NiftyData[[#This Row],[Date]], "yyyy")</f>
        <v>2016</v>
      </c>
      <c r="I1149" s="1" t="str">
        <f>TEXT(NiftyData[[#This Row],[Date]], "mmm")</f>
        <v>Apr</v>
      </c>
      <c r="J1149" s="1" t="str">
        <f>TEXT(NiftyData[[#This Row],[Date]], "ddd")</f>
        <v>Mon</v>
      </c>
      <c r="K1149" s="1" t="str">
        <f>TEXT(NiftyData[[#This Row],[Date]], "mmm-yyyy")</f>
        <v>Apr-2016</v>
      </c>
      <c r="L1149" s="1" t="str">
        <f>IF(NiftyData[[#This Row],[Day]]="Thu", "Expiry", "")</f>
        <v/>
      </c>
      <c r="M1149" s="1">
        <f>NiftyData[[#This Row],[Close]]-NiftyData[[#This Row],[Open]]</f>
        <v>93.599999999999454</v>
      </c>
      <c r="N1149" s="4">
        <f>NiftyData[[#This Row],[Intraday Change]]/NiftyData[[#This Row],[Open]]</f>
        <v>1.2351869935865218E-2</v>
      </c>
      <c r="O1149" s="4">
        <f>_xlfn.CEILING.MATH(ABS(NiftyData[[#This Row],[Intraday Change %]]), 0.01)</f>
        <v>0.02</v>
      </c>
      <c r="P1149" s="6">
        <f>NiftyData[[#This Row],[Close]]-E1150</f>
        <v>116.19999999999982</v>
      </c>
      <c r="Q1149" s="4">
        <f>NiftyData[[#This Row],[DayChange]]/E1150</f>
        <v>1.5380135535789896E-2</v>
      </c>
      <c r="R1149" s="7">
        <f>_xlfn.CEILING.MATH(ABS(NiftyData[[#This Row],[DayChange %]]), 0.01)</f>
        <v>0.02</v>
      </c>
    </row>
    <row r="1150" spans="1:18" x14ac:dyDescent="0.2">
      <c r="A1150" s="2">
        <v>42468</v>
      </c>
      <c r="B1150" s="1">
        <v>7542.35</v>
      </c>
      <c r="C1150" s="1">
        <v>7569.35</v>
      </c>
      <c r="D1150" s="1">
        <v>7526.7</v>
      </c>
      <c r="E1150" s="1">
        <v>7555.2</v>
      </c>
      <c r="F1150" s="1">
        <v>147816460</v>
      </c>
      <c r="G1150" s="1">
        <v>5981.23</v>
      </c>
      <c r="H1150" s="1" t="str">
        <f>TEXT(NiftyData[[#This Row],[Date]], "yyyy")</f>
        <v>2016</v>
      </c>
      <c r="I1150" s="1" t="str">
        <f>TEXT(NiftyData[[#This Row],[Date]], "mmm")</f>
        <v>Apr</v>
      </c>
      <c r="J1150" s="1" t="str">
        <f>TEXT(NiftyData[[#This Row],[Date]], "ddd")</f>
        <v>Fri</v>
      </c>
      <c r="K1150" s="1" t="str">
        <f>TEXT(NiftyData[[#This Row],[Date]], "mmm-yyyy")</f>
        <v>Apr-2016</v>
      </c>
      <c r="L1150" s="1" t="str">
        <f>IF(NiftyData[[#This Row],[Day]]="Thu", "Expiry", "")</f>
        <v/>
      </c>
      <c r="M1150" s="1">
        <f>NiftyData[[#This Row],[Close]]-NiftyData[[#This Row],[Open]]</f>
        <v>12.849999999999454</v>
      </c>
      <c r="N1150" s="4">
        <f>NiftyData[[#This Row],[Intraday Change]]/NiftyData[[#This Row],[Open]]</f>
        <v>1.7037130337360974E-3</v>
      </c>
      <c r="O1150" s="4">
        <f>_xlfn.CEILING.MATH(ABS(NiftyData[[#This Row],[Intraday Change %]]), 0.01)</f>
        <v>0.01</v>
      </c>
      <c r="P1150" s="6">
        <f>NiftyData[[#This Row],[Close]]-E1151</f>
        <v>8.75</v>
      </c>
      <c r="Q1150" s="4">
        <f>NiftyData[[#This Row],[DayChange]]/E1151</f>
        <v>1.1594855859377588E-3</v>
      </c>
      <c r="R1150" s="7">
        <f>_xlfn.CEILING.MATH(ABS(NiftyData[[#This Row],[DayChange %]]), 0.01)</f>
        <v>0.01</v>
      </c>
    </row>
    <row r="1151" spans="1:18" x14ac:dyDescent="0.2">
      <c r="A1151" s="2">
        <v>42467</v>
      </c>
      <c r="B1151" s="1">
        <v>7630.4</v>
      </c>
      <c r="C1151" s="1">
        <v>7630.75</v>
      </c>
      <c r="D1151" s="1">
        <v>7535.85</v>
      </c>
      <c r="E1151" s="1">
        <v>7546.45</v>
      </c>
      <c r="F1151" s="1">
        <v>241684050</v>
      </c>
      <c r="G1151" s="1">
        <v>7709.23</v>
      </c>
      <c r="H1151" s="1" t="str">
        <f>TEXT(NiftyData[[#This Row],[Date]], "yyyy")</f>
        <v>2016</v>
      </c>
      <c r="I1151" s="1" t="str">
        <f>TEXT(NiftyData[[#This Row],[Date]], "mmm")</f>
        <v>Apr</v>
      </c>
      <c r="J1151" s="1" t="str">
        <f>TEXT(NiftyData[[#This Row],[Date]], "ddd")</f>
        <v>Thu</v>
      </c>
      <c r="K1151" s="1" t="str">
        <f>TEXT(NiftyData[[#This Row],[Date]], "mmm-yyyy")</f>
        <v>Apr-2016</v>
      </c>
      <c r="L1151" s="1" t="str">
        <f>IF(NiftyData[[#This Row],[Day]]="Thu", "Expiry", "")</f>
        <v>Expiry</v>
      </c>
      <c r="M1151" s="1">
        <f>NiftyData[[#This Row],[Close]]-NiftyData[[#This Row],[Open]]</f>
        <v>-83.949999999999818</v>
      </c>
      <c r="N1151" s="4">
        <f>NiftyData[[#This Row],[Intraday Change]]/NiftyData[[#This Row],[Open]]</f>
        <v>-1.1002044453763869E-2</v>
      </c>
      <c r="O1151" s="4">
        <f>_xlfn.CEILING.MATH(ABS(NiftyData[[#This Row],[Intraday Change %]]), 0.01)</f>
        <v>0.02</v>
      </c>
      <c r="P1151" s="6">
        <f>NiftyData[[#This Row],[Close]]-E1152</f>
        <v>-67.900000000000546</v>
      </c>
      <c r="Q1151" s="4">
        <f>NiftyData[[#This Row],[DayChange]]/E1152</f>
        <v>-8.9173731178630537E-3</v>
      </c>
      <c r="R1151" s="7">
        <f>_xlfn.CEILING.MATH(ABS(NiftyData[[#This Row],[DayChange %]]), 0.01)</f>
        <v>0.01</v>
      </c>
    </row>
    <row r="1152" spans="1:18" x14ac:dyDescent="0.2">
      <c r="A1152" s="2">
        <v>42466</v>
      </c>
      <c r="B1152" s="1">
        <v>7636.05</v>
      </c>
      <c r="C1152" s="1">
        <v>7638.65</v>
      </c>
      <c r="D1152" s="1">
        <v>7591.75</v>
      </c>
      <c r="E1152" s="1">
        <v>7614.35</v>
      </c>
      <c r="F1152" s="1">
        <v>170653808</v>
      </c>
      <c r="G1152" s="1">
        <v>6802.69</v>
      </c>
      <c r="H1152" s="1" t="str">
        <f>TEXT(NiftyData[[#This Row],[Date]], "yyyy")</f>
        <v>2016</v>
      </c>
      <c r="I1152" s="1" t="str">
        <f>TEXT(NiftyData[[#This Row],[Date]], "mmm")</f>
        <v>Apr</v>
      </c>
      <c r="J1152" s="1" t="str">
        <f>TEXT(NiftyData[[#This Row],[Date]], "ddd")</f>
        <v>Wed</v>
      </c>
      <c r="K1152" s="1" t="str">
        <f>TEXT(NiftyData[[#This Row],[Date]], "mmm-yyyy")</f>
        <v>Apr-2016</v>
      </c>
      <c r="L1152" s="1" t="str">
        <f>IF(NiftyData[[#This Row],[Day]]="Thu", "Expiry", "")</f>
        <v/>
      </c>
      <c r="M1152" s="1">
        <f>NiftyData[[#This Row],[Close]]-NiftyData[[#This Row],[Open]]</f>
        <v>-21.699999999999818</v>
      </c>
      <c r="N1152" s="4">
        <f>NiftyData[[#This Row],[Intraday Change]]/NiftyData[[#This Row],[Open]]</f>
        <v>-2.8417833827698636E-3</v>
      </c>
      <c r="O1152" s="4">
        <f>_xlfn.CEILING.MATH(ABS(NiftyData[[#This Row],[Intraday Change %]]), 0.01)</f>
        <v>0.01</v>
      </c>
      <c r="P1152" s="6">
        <f>NiftyData[[#This Row],[Close]]-E1153</f>
        <v>11.150000000000546</v>
      </c>
      <c r="Q1152" s="4">
        <f>NiftyData[[#This Row],[DayChange]]/E1153</f>
        <v>1.4664877946128664E-3</v>
      </c>
      <c r="R1152" s="7">
        <f>_xlfn.CEILING.MATH(ABS(NiftyData[[#This Row],[DayChange %]]), 0.01)</f>
        <v>0.01</v>
      </c>
    </row>
    <row r="1153" spans="1:18" x14ac:dyDescent="0.2">
      <c r="A1153" s="2">
        <v>42465</v>
      </c>
      <c r="B1153" s="1">
        <v>7736.3</v>
      </c>
      <c r="C1153" s="1">
        <v>7736.3</v>
      </c>
      <c r="D1153" s="1">
        <v>7588.65</v>
      </c>
      <c r="E1153" s="1">
        <v>7603.2</v>
      </c>
      <c r="F1153" s="1">
        <v>210126897</v>
      </c>
      <c r="G1153" s="1">
        <v>8412.34</v>
      </c>
      <c r="H1153" s="1" t="str">
        <f>TEXT(NiftyData[[#This Row],[Date]], "yyyy")</f>
        <v>2016</v>
      </c>
      <c r="I1153" s="1" t="str">
        <f>TEXT(NiftyData[[#This Row],[Date]], "mmm")</f>
        <v>Apr</v>
      </c>
      <c r="J1153" s="1" t="str">
        <f>TEXT(NiftyData[[#This Row],[Date]], "ddd")</f>
        <v>Tue</v>
      </c>
      <c r="K1153" s="1" t="str">
        <f>TEXT(NiftyData[[#This Row],[Date]], "mmm-yyyy")</f>
        <v>Apr-2016</v>
      </c>
      <c r="L1153" s="1" t="str">
        <f>IF(NiftyData[[#This Row],[Day]]="Thu", "Expiry", "")</f>
        <v/>
      </c>
      <c r="M1153" s="1">
        <f>NiftyData[[#This Row],[Close]]-NiftyData[[#This Row],[Open]]</f>
        <v>-133.10000000000036</v>
      </c>
      <c r="N1153" s="4">
        <f>NiftyData[[#This Row],[Intraday Change]]/NiftyData[[#This Row],[Open]]</f>
        <v>-1.720460685340542E-2</v>
      </c>
      <c r="O1153" s="4">
        <f>_xlfn.CEILING.MATH(ABS(NiftyData[[#This Row],[Intraday Change %]]), 0.01)</f>
        <v>0.02</v>
      </c>
      <c r="P1153" s="6">
        <f>NiftyData[[#This Row],[Close]]-E1154</f>
        <v>-155.60000000000036</v>
      </c>
      <c r="Q1153" s="4">
        <f>NiftyData[[#This Row],[DayChange]]/E1154</f>
        <v>-2.005464762592158E-2</v>
      </c>
      <c r="R1153" s="7">
        <f>_xlfn.CEILING.MATH(ABS(NiftyData[[#This Row],[DayChange %]]), 0.01)</f>
        <v>0.03</v>
      </c>
    </row>
    <row r="1154" spans="1:18" x14ac:dyDescent="0.2">
      <c r="A1154" s="2">
        <v>42464</v>
      </c>
      <c r="B1154" s="1">
        <v>7733.15</v>
      </c>
      <c r="C1154" s="1">
        <v>7764.45</v>
      </c>
      <c r="D1154" s="1">
        <v>7704.4</v>
      </c>
      <c r="E1154" s="1">
        <v>7758.8</v>
      </c>
      <c r="F1154" s="1">
        <v>160277940</v>
      </c>
      <c r="G1154" s="1">
        <v>6506.44</v>
      </c>
      <c r="H1154" s="1" t="str">
        <f>TEXT(NiftyData[[#This Row],[Date]], "yyyy")</f>
        <v>2016</v>
      </c>
      <c r="I1154" s="1" t="str">
        <f>TEXT(NiftyData[[#This Row],[Date]], "mmm")</f>
        <v>Apr</v>
      </c>
      <c r="J1154" s="1" t="str">
        <f>TEXT(NiftyData[[#This Row],[Date]], "ddd")</f>
        <v>Mon</v>
      </c>
      <c r="K1154" s="1" t="str">
        <f>TEXT(NiftyData[[#This Row],[Date]], "mmm-yyyy")</f>
        <v>Apr-2016</v>
      </c>
      <c r="L1154" s="1" t="str">
        <f>IF(NiftyData[[#This Row],[Day]]="Thu", "Expiry", "")</f>
        <v/>
      </c>
      <c r="M1154" s="1">
        <f>NiftyData[[#This Row],[Close]]-NiftyData[[#This Row],[Open]]</f>
        <v>25.650000000000546</v>
      </c>
      <c r="N1154" s="4">
        <f>NiftyData[[#This Row],[Intraday Change]]/NiftyData[[#This Row],[Open]]</f>
        <v>3.3168889779715311E-3</v>
      </c>
      <c r="O1154" s="4">
        <f>_xlfn.CEILING.MATH(ABS(NiftyData[[#This Row],[Intraday Change %]]), 0.01)</f>
        <v>0.01</v>
      </c>
      <c r="P1154" s="6">
        <f>NiftyData[[#This Row],[Close]]-E1155</f>
        <v>45.75</v>
      </c>
      <c r="Q1154" s="4">
        <f>NiftyData[[#This Row],[DayChange]]/E1155</f>
        <v>5.9315056948937191E-3</v>
      </c>
      <c r="R1154" s="7">
        <f>_xlfn.CEILING.MATH(ABS(NiftyData[[#This Row],[DayChange %]]), 0.01)</f>
        <v>0.01</v>
      </c>
    </row>
    <row r="1155" spans="1:18" x14ac:dyDescent="0.2">
      <c r="A1155" s="2">
        <v>42461</v>
      </c>
      <c r="B1155" s="1">
        <v>7718.05</v>
      </c>
      <c r="C1155" s="1">
        <v>7740.15</v>
      </c>
      <c r="D1155" s="1">
        <v>7666.1</v>
      </c>
      <c r="E1155" s="1">
        <v>7713.05</v>
      </c>
      <c r="F1155" s="1">
        <v>189571551</v>
      </c>
      <c r="G1155" s="1">
        <v>8118.47</v>
      </c>
      <c r="H1155" s="1" t="str">
        <f>TEXT(NiftyData[[#This Row],[Date]], "yyyy")</f>
        <v>2016</v>
      </c>
      <c r="I1155" s="1" t="str">
        <f>TEXT(NiftyData[[#This Row],[Date]], "mmm")</f>
        <v>Apr</v>
      </c>
      <c r="J1155" s="1" t="str">
        <f>TEXT(NiftyData[[#This Row],[Date]], "ddd")</f>
        <v>Fri</v>
      </c>
      <c r="K1155" s="1" t="str">
        <f>TEXT(NiftyData[[#This Row],[Date]], "mmm-yyyy")</f>
        <v>Apr-2016</v>
      </c>
      <c r="L1155" s="1" t="str">
        <f>IF(NiftyData[[#This Row],[Day]]="Thu", "Expiry", "")</f>
        <v/>
      </c>
      <c r="M1155" s="1">
        <f>NiftyData[[#This Row],[Close]]-NiftyData[[#This Row],[Open]]</f>
        <v>-5</v>
      </c>
      <c r="N1155" s="4">
        <f>NiftyData[[#This Row],[Intraday Change]]/NiftyData[[#This Row],[Open]]</f>
        <v>-6.4783203011123272E-4</v>
      </c>
      <c r="O1155" s="4">
        <f>_xlfn.CEILING.MATH(ABS(NiftyData[[#This Row],[Intraday Change %]]), 0.01)</f>
        <v>0.01</v>
      </c>
      <c r="P1155" s="6">
        <f>NiftyData[[#This Row],[Close]]-E1156</f>
        <v>-25.349999999999454</v>
      </c>
      <c r="Q1155" s="4">
        <f>NiftyData[[#This Row],[DayChange]]/E1156</f>
        <v>-3.2758709810812902E-3</v>
      </c>
      <c r="R1155" s="7">
        <f>_xlfn.CEILING.MATH(ABS(NiftyData[[#This Row],[DayChange %]]), 0.01)</f>
        <v>0.01</v>
      </c>
    </row>
    <row r="1156" spans="1:18" x14ac:dyDescent="0.2">
      <c r="A1156" s="2">
        <v>42460</v>
      </c>
      <c r="B1156" s="1">
        <v>7727.65</v>
      </c>
      <c r="C1156" s="1">
        <v>7777.6</v>
      </c>
      <c r="D1156" s="1">
        <v>7702</v>
      </c>
      <c r="E1156" s="1">
        <v>7738.4</v>
      </c>
      <c r="F1156" s="1">
        <v>391914059</v>
      </c>
      <c r="G1156" s="1">
        <v>15918.74</v>
      </c>
      <c r="H1156" s="1" t="str">
        <f>TEXT(NiftyData[[#This Row],[Date]], "yyyy")</f>
        <v>2016</v>
      </c>
      <c r="I1156" s="1" t="str">
        <f>TEXT(NiftyData[[#This Row],[Date]], "mmm")</f>
        <v>Mar</v>
      </c>
      <c r="J1156" s="1" t="str">
        <f>TEXT(NiftyData[[#This Row],[Date]], "ddd")</f>
        <v>Thu</v>
      </c>
      <c r="K1156" s="1" t="str">
        <f>TEXT(NiftyData[[#This Row],[Date]], "mmm-yyyy")</f>
        <v>Mar-2016</v>
      </c>
      <c r="L1156" s="1" t="str">
        <f>IF(NiftyData[[#This Row],[Day]]="Thu", "Expiry", "")</f>
        <v>Expiry</v>
      </c>
      <c r="M1156" s="1">
        <f>NiftyData[[#This Row],[Close]]-NiftyData[[#This Row],[Open]]</f>
        <v>10.75</v>
      </c>
      <c r="N1156" s="4">
        <f>NiftyData[[#This Row],[Intraday Change]]/NiftyData[[#This Row],[Open]]</f>
        <v>1.3911085517589435E-3</v>
      </c>
      <c r="O1156" s="4">
        <f>_xlfn.CEILING.MATH(ABS(NiftyData[[#This Row],[Intraday Change %]]), 0.01)</f>
        <v>0.01</v>
      </c>
      <c r="P1156" s="6">
        <f>NiftyData[[#This Row],[Close]]-E1157</f>
        <v>3.1999999999998181</v>
      </c>
      <c r="Q1156" s="4">
        <f>NiftyData[[#This Row],[DayChange]]/E1157</f>
        <v>4.1369324645772806E-4</v>
      </c>
      <c r="R1156" s="7">
        <f>_xlfn.CEILING.MATH(ABS(NiftyData[[#This Row],[DayChange %]]), 0.01)</f>
        <v>0.01</v>
      </c>
    </row>
    <row r="1157" spans="1:18" x14ac:dyDescent="0.2">
      <c r="A1157" s="2">
        <v>42459</v>
      </c>
      <c r="B1157" s="1">
        <v>7651.1</v>
      </c>
      <c r="C1157" s="1">
        <v>7741.95</v>
      </c>
      <c r="D1157" s="1">
        <v>7643.45</v>
      </c>
      <c r="E1157" s="1">
        <v>7735.2</v>
      </c>
      <c r="F1157" s="1">
        <v>239843751</v>
      </c>
      <c r="G1157" s="1">
        <v>9908.6</v>
      </c>
      <c r="H1157" s="1" t="str">
        <f>TEXT(NiftyData[[#This Row],[Date]], "yyyy")</f>
        <v>2016</v>
      </c>
      <c r="I1157" s="1" t="str">
        <f>TEXT(NiftyData[[#This Row],[Date]], "mmm")</f>
        <v>Mar</v>
      </c>
      <c r="J1157" s="1" t="str">
        <f>TEXT(NiftyData[[#This Row],[Date]], "ddd")</f>
        <v>Wed</v>
      </c>
      <c r="K1157" s="1" t="str">
        <f>TEXT(NiftyData[[#This Row],[Date]], "mmm-yyyy")</f>
        <v>Mar-2016</v>
      </c>
      <c r="L1157" s="1" t="str">
        <f>IF(NiftyData[[#This Row],[Day]]="Thu", "Expiry", "")</f>
        <v/>
      </c>
      <c r="M1157" s="1">
        <f>NiftyData[[#This Row],[Close]]-NiftyData[[#This Row],[Open]]</f>
        <v>84.099999999999454</v>
      </c>
      <c r="N1157" s="4">
        <f>NiftyData[[#This Row],[Intraday Change]]/NiftyData[[#This Row],[Open]]</f>
        <v>1.0991883520016657E-2</v>
      </c>
      <c r="O1157" s="4">
        <f>_xlfn.CEILING.MATH(ABS(NiftyData[[#This Row],[Intraday Change %]]), 0.01)</f>
        <v>0.02</v>
      </c>
      <c r="P1157" s="6">
        <f>NiftyData[[#This Row],[Close]]-E1158</f>
        <v>138.19999999999982</v>
      </c>
      <c r="Q1157" s="4">
        <f>NiftyData[[#This Row],[DayChange]]/E1158</f>
        <v>1.8191391338686299E-2</v>
      </c>
      <c r="R1157" s="7">
        <f>_xlfn.CEILING.MATH(ABS(NiftyData[[#This Row],[DayChange %]]), 0.01)</f>
        <v>0.02</v>
      </c>
    </row>
    <row r="1158" spans="1:18" x14ac:dyDescent="0.2">
      <c r="A1158" s="2">
        <v>42458</v>
      </c>
      <c r="B1158" s="1">
        <v>7606.55</v>
      </c>
      <c r="C1158" s="1">
        <v>7652.9</v>
      </c>
      <c r="D1158" s="1">
        <v>7582.25</v>
      </c>
      <c r="E1158" s="1">
        <v>7597</v>
      </c>
      <c r="F1158" s="1">
        <v>223493457</v>
      </c>
      <c r="G1158" s="1">
        <v>10474.75</v>
      </c>
      <c r="H1158" s="1" t="str">
        <f>TEXT(NiftyData[[#This Row],[Date]], "yyyy")</f>
        <v>2016</v>
      </c>
      <c r="I1158" s="1" t="str">
        <f>TEXT(NiftyData[[#This Row],[Date]], "mmm")</f>
        <v>Mar</v>
      </c>
      <c r="J1158" s="1" t="str">
        <f>TEXT(NiftyData[[#This Row],[Date]], "ddd")</f>
        <v>Tue</v>
      </c>
      <c r="K1158" s="1" t="str">
        <f>TEXT(NiftyData[[#This Row],[Date]], "mmm-yyyy")</f>
        <v>Mar-2016</v>
      </c>
      <c r="L1158" s="1" t="str">
        <f>IF(NiftyData[[#This Row],[Day]]="Thu", "Expiry", "")</f>
        <v/>
      </c>
      <c r="M1158" s="1">
        <f>NiftyData[[#This Row],[Close]]-NiftyData[[#This Row],[Open]]</f>
        <v>-9.5500000000001819</v>
      </c>
      <c r="N1158" s="4">
        <f>NiftyData[[#This Row],[Intraday Change]]/NiftyData[[#This Row],[Open]]</f>
        <v>-1.2554969072707315E-3</v>
      </c>
      <c r="O1158" s="4">
        <f>_xlfn.CEILING.MATH(ABS(NiftyData[[#This Row],[Intraday Change %]]), 0.01)</f>
        <v>0.01</v>
      </c>
      <c r="P1158" s="6">
        <f>NiftyData[[#This Row],[Close]]-E1159</f>
        <v>-18.100000000000364</v>
      </c>
      <c r="Q1158" s="4">
        <f>NiftyData[[#This Row],[DayChange]]/E1159</f>
        <v>-2.3768565087786586E-3</v>
      </c>
      <c r="R1158" s="7">
        <f>_xlfn.CEILING.MATH(ABS(NiftyData[[#This Row],[DayChange %]]), 0.01)</f>
        <v>0.01</v>
      </c>
    </row>
    <row r="1159" spans="1:18" x14ac:dyDescent="0.2">
      <c r="A1159" s="2">
        <v>42457</v>
      </c>
      <c r="B1159" s="1">
        <v>7741</v>
      </c>
      <c r="C1159" s="1">
        <v>7749.4</v>
      </c>
      <c r="D1159" s="1">
        <v>7587.7</v>
      </c>
      <c r="E1159" s="1">
        <v>7615.1</v>
      </c>
      <c r="F1159" s="1">
        <v>249905118</v>
      </c>
      <c r="G1159" s="1">
        <v>10102.36</v>
      </c>
      <c r="H1159" s="1" t="str">
        <f>TEXT(NiftyData[[#This Row],[Date]], "yyyy")</f>
        <v>2016</v>
      </c>
      <c r="I1159" s="1" t="str">
        <f>TEXT(NiftyData[[#This Row],[Date]], "mmm")</f>
        <v>Mar</v>
      </c>
      <c r="J1159" s="1" t="str">
        <f>TEXT(NiftyData[[#This Row],[Date]], "ddd")</f>
        <v>Mon</v>
      </c>
      <c r="K1159" s="1" t="str">
        <f>TEXT(NiftyData[[#This Row],[Date]], "mmm-yyyy")</f>
        <v>Mar-2016</v>
      </c>
      <c r="L1159" s="1" t="str">
        <f>IF(NiftyData[[#This Row],[Day]]="Thu", "Expiry", "")</f>
        <v/>
      </c>
      <c r="M1159" s="1">
        <f>NiftyData[[#This Row],[Close]]-NiftyData[[#This Row],[Open]]</f>
        <v>-125.89999999999964</v>
      </c>
      <c r="N1159" s="4">
        <f>NiftyData[[#This Row],[Intraday Change]]/NiftyData[[#This Row],[Open]]</f>
        <v>-1.62640485725358E-2</v>
      </c>
      <c r="O1159" s="4">
        <f>_xlfn.CEILING.MATH(ABS(NiftyData[[#This Row],[Intraday Change %]]), 0.01)</f>
        <v>0.02</v>
      </c>
      <c r="P1159" s="6">
        <f>NiftyData[[#This Row],[Close]]-E1160</f>
        <v>-101.39999999999964</v>
      </c>
      <c r="Q1159" s="4">
        <f>NiftyData[[#This Row],[DayChange]]/E1160</f>
        <v>-1.3140672584721005E-2</v>
      </c>
      <c r="R1159" s="7">
        <f>_xlfn.CEILING.MATH(ABS(NiftyData[[#This Row],[DayChange %]]), 0.01)</f>
        <v>0.02</v>
      </c>
    </row>
    <row r="1160" spans="1:18" x14ac:dyDescent="0.2">
      <c r="A1160" s="2">
        <v>42452</v>
      </c>
      <c r="B1160" s="1">
        <v>7717.45</v>
      </c>
      <c r="C1160" s="1">
        <v>7726.85</v>
      </c>
      <c r="D1160" s="1">
        <v>7670.6</v>
      </c>
      <c r="E1160" s="1">
        <v>7716.5</v>
      </c>
      <c r="F1160" s="1">
        <v>205794773</v>
      </c>
      <c r="G1160" s="1">
        <v>7612.54</v>
      </c>
      <c r="H1160" s="1" t="str">
        <f>TEXT(NiftyData[[#This Row],[Date]], "yyyy")</f>
        <v>2016</v>
      </c>
      <c r="I1160" s="1" t="str">
        <f>TEXT(NiftyData[[#This Row],[Date]], "mmm")</f>
        <v>Mar</v>
      </c>
      <c r="J1160" s="1" t="str">
        <f>TEXT(NiftyData[[#This Row],[Date]], "ddd")</f>
        <v>Wed</v>
      </c>
      <c r="K1160" s="1" t="str">
        <f>TEXT(NiftyData[[#This Row],[Date]], "mmm-yyyy")</f>
        <v>Mar-2016</v>
      </c>
      <c r="L1160" s="1" t="str">
        <f>IF(NiftyData[[#This Row],[Day]]="Thu", "Expiry", "")</f>
        <v/>
      </c>
      <c r="M1160" s="1">
        <f>NiftyData[[#This Row],[Close]]-NiftyData[[#This Row],[Open]]</f>
        <v>-0.9499999999998181</v>
      </c>
      <c r="N1160" s="4">
        <f>NiftyData[[#This Row],[Intraday Change]]/NiftyData[[#This Row],[Open]]</f>
        <v>-1.2309765531358391E-4</v>
      </c>
      <c r="O1160" s="4">
        <f>_xlfn.CEILING.MATH(ABS(NiftyData[[#This Row],[Intraday Change %]]), 0.01)</f>
        <v>0.01</v>
      </c>
      <c r="P1160" s="6">
        <f>NiftyData[[#This Row],[Close]]-E1161</f>
        <v>1.6000000000003638</v>
      </c>
      <c r="Q1160" s="4">
        <f>NiftyData[[#This Row],[DayChange]]/E1161</f>
        <v>2.0739089294746061E-4</v>
      </c>
      <c r="R1160" s="7">
        <f>_xlfn.CEILING.MATH(ABS(NiftyData[[#This Row],[DayChange %]]), 0.01)</f>
        <v>0.01</v>
      </c>
    </row>
    <row r="1161" spans="1:18" x14ac:dyDescent="0.2">
      <c r="A1161" s="2">
        <v>42451</v>
      </c>
      <c r="B1161" s="1">
        <v>7695.55</v>
      </c>
      <c r="C1161" s="1">
        <v>7728.2</v>
      </c>
      <c r="D1161" s="1">
        <v>7643.8</v>
      </c>
      <c r="E1161" s="1">
        <v>7714.9</v>
      </c>
      <c r="F1161" s="1">
        <v>215355848</v>
      </c>
      <c r="G1161" s="1">
        <v>8628.0499999999993</v>
      </c>
      <c r="H1161" s="1" t="str">
        <f>TEXT(NiftyData[[#This Row],[Date]], "yyyy")</f>
        <v>2016</v>
      </c>
      <c r="I1161" s="1" t="str">
        <f>TEXT(NiftyData[[#This Row],[Date]], "mmm")</f>
        <v>Mar</v>
      </c>
      <c r="J1161" s="1" t="str">
        <f>TEXT(NiftyData[[#This Row],[Date]], "ddd")</f>
        <v>Tue</v>
      </c>
      <c r="K1161" s="1" t="str">
        <f>TEXT(NiftyData[[#This Row],[Date]], "mmm-yyyy")</f>
        <v>Mar-2016</v>
      </c>
      <c r="L1161" s="1" t="str">
        <f>IF(NiftyData[[#This Row],[Day]]="Thu", "Expiry", "")</f>
        <v/>
      </c>
      <c r="M1161" s="1">
        <f>NiftyData[[#This Row],[Close]]-NiftyData[[#This Row],[Open]]</f>
        <v>19.349999999999454</v>
      </c>
      <c r="N1161" s="4">
        <f>NiftyData[[#This Row],[Intraday Change]]/NiftyData[[#This Row],[Open]]</f>
        <v>2.5144401634710259E-3</v>
      </c>
      <c r="O1161" s="4">
        <f>_xlfn.CEILING.MATH(ABS(NiftyData[[#This Row],[Intraday Change %]]), 0.01)</f>
        <v>0.01</v>
      </c>
      <c r="P1161" s="6">
        <f>NiftyData[[#This Row],[Close]]-E1162</f>
        <v>10.649999999999636</v>
      </c>
      <c r="Q1161" s="4">
        <f>NiftyData[[#This Row],[DayChange]]/E1162</f>
        <v>1.3823538955770693E-3</v>
      </c>
      <c r="R1161" s="7">
        <f>_xlfn.CEILING.MATH(ABS(NiftyData[[#This Row],[DayChange %]]), 0.01)</f>
        <v>0.01</v>
      </c>
    </row>
    <row r="1162" spans="1:18" x14ac:dyDescent="0.2">
      <c r="A1162" s="2">
        <v>42450</v>
      </c>
      <c r="B1162" s="1">
        <v>7619.2</v>
      </c>
      <c r="C1162" s="1">
        <v>7713.55</v>
      </c>
      <c r="D1162" s="1">
        <v>7617.7</v>
      </c>
      <c r="E1162" s="1">
        <v>7704.25</v>
      </c>
      <c r="F1162" s="1">
        <v>202853386</v>
      </c>
      <c r="G1162" s="1">
        <v>8381.51</v>
      </c>
      <c r="H1162" s="1" t="str">
        <f>TEXT(NiftyData[[#This Row],[Date]], "yyyy")</f>
        <v>2016</v>
      </c>
      <c r="I1162" s="1" t="str">
        <f>TEXT(NiftyData[[#This Row],[Date]], "mmm")</f>
        <v>Mar</v>
      </c>
      <c r="J1162" s="1" t="str">
        <f>TEXT(NiftyData[[#This Row],[Date]], "ddd")</f>
        <v>Mon</v>
      </c>
      <c r="K1162" s="1" t="str">
        <f>TEXT(NiftyData[[#This Row],[Date]], "mmm-yyyy")</f>
        <v>Mar-2016</v>
      </c>
      <c r="L1162" s="1" t="str">
        <f>IF(NiftyData[[#This Row],[Day]]="Thu", "Expiry", "")</f>
        <v/>
      </c>
      <c r="M1162" s="1">
        <f>NiftyData[[#This Row],[Close]]-NiftyData[[#This Row],[Open]]</f>
        <v>85.050000000000182</v>
      </c>
      <c r="N1162" s="4">
        <f>NiftyData[[#This Row],[Intraday Change]]/NiftyData[[#This Row],[Open]]</f>
        <v>1.116258924821506E-2</v>
      </c>
      <c r="O1162" s="4">
        <f>_xlfn.CEILING.MATH(ABS(NiftyData[[#This Row],[Intraday Change %]]), 0.01)</f>
        <v>0.02</v>
      </c>
      <c r="P1162" s="6">
        <f>NiftyData[[#This Row],[Close]]-E1163</f>
        <v>99.899999999999636</v>
      </c>
      <c r="Q1162" s="4">
        <f>NiftyData[[#This Row],[DayChange]]/E1163</f>
        <v>1.3137217513659896E-2</v>
      </c>
      <c r="R1162" s="7">
        <f>_xlfn.CEILING.MATH(ABS(NiftyData[[#This Row],[DayChange %]]), 0.01)</f>
        <v>0.02</v>
      </c>
    </row>
    <row r="1163" spans="1:18" x14ac:dyDescent="0.2">
      <c r="A1163" s="2">
        <v>42447</v>
      </c>
      <c r="B1163" s="1">
        <v>7534.65</v>
      </c>
      <c r="C1163" s="1">
        <v>7613.6</v>
      </c>
      <c r="D1163" s="1">
        <v>7517.9</v>
      </c>
      <c r="E1163" s="1">
        <v>7604.35</v>
      </c>
      <c r="F1163" s="1">
        <v>244727490</v>
      </c>
      <c r="G1163" s="1">
        <v>9971.59</v>
      </c>
      <c r="H1163" s="1" t="str">
        <f>TEXT(NiftyData[[#This Row],[Date]], "yyyy")</f>
        <v>2016</v>
      </c>
      <c r="I1163" s="1" t="str">
        <f>TEXT(NiftyData[[#This Row],[Date]], "mmm")</f>
        <v>Mar</v>
      </c>
      <c r="J1163" s="1" t="str">
        <f>TEXT(NiftyData[[#This Row],[Date]], "ddd")</f>
        <v>Fri</v>
      </c>
      <c r="K1163" s="1" t="str">
        <f>TEXT(NiftyData[[#This Row],[Date]], "mmm-yyyy")</f>
        <v>Mar-2016</v>
      </c>
      <c r="L1163" s="1" t="str">
        <f>IF(NiftyData[[#This Row],[Day]]="Thu", "Expiry", "")</f>
        <v/>
      </c>
      <c r="M1163" s="1">
        <f>NiftyData[[#This Row],[Close]]-NiftyData[[#This Row],[Open]]</f>
        <v>69.700000000000728</v>
      </c>
      <c r="N1163" s="4">
        <f>NiftyData[[#This Row],[Intraday Change]]/NiftyData[[#This Row],[Open]]</f>
        <v>9.2505955817457648E-3</v>
      </c>
      <c r="O1163" s="4">
        <f>_xlfn.CEILING.MATH(ABS(NiftyData[[#This Row],[Intraday Change %]]), 0.01)</f>
        <v>0.01</v>
      </c>
      <c r="P1163" s="6">
        <f>NiftyData[[#This Row],[Close]]-E1164</f>
        <v>91.800000000000182</v>
      </c>
      <c r="Q1163" s="4">
        <f>NiftyData[[#This Row],[DayChange]]/E1164</f>
        <v>1.2219552615290438E-2</v>
      </c>
      <c r="R1163" s="7">
        <f>_xlfn.CEILING.MATH(ABS(NiftyData[[#This Row],[DayChange %]]), 0.01)</f>
        <v>0.02</v>
      </c>
    </row>
    <row r="1164" spans="1:18" x14ac:dyDescent="0.2">
      <c r="A1164" s="2">
        <v>42446</v>
      </c>
      <c r="B1164" s="1">
        <v>7557.4</v>
      </c>
      <c r="C1164" s="1">
        <v>7585.3</v>
      </c>
      <c r="D1164" s="1">
        <v>7479.4</v>
      </c>
      <c r="E1164" s="1">
        <v>7512.55</v>
      </c>
      <c r="F1164" s="1">
        <v>247043954</v>
      </c>
      <c r="G1164" s="1">
        <v>9539.89</v>
      </c>
      <c r="H1164" s="1" t="str">
        <f>TEXT(NiftyData[[#This Row],[Date]], "yyyy")</f>
        <v>2016</v>
      </c>
      <c r="I1164" s="1" t="str">
        <f>TEXT(NiftyData[[#This Row],[Date]], "mmm")</f>
        <v>Mar</v>
      </c>
      <c r="J1164" s="1" t="str">
        <f>TEXT(NiftyData[[#This Row],[Date]], "ddd")</f>
        <v>Thu</v>
      </c>
      <c r="K1164" s="1" t="str">
        <f>TEXT(NiftyData[[#This Row],[Date]], "mmm-yyyy")</f>
        <v>Mar-2016</v>
      </c>
      <c r="L1164" s="1" t="str">
        <f>IF(NiftyData[[#This Row],[Day]]="Thu", "Expiry", "")</f>
        <v>Expiry</v>
      </c>
      <c r="M1164" s="1">
        <f>NiftyData[[#This Row],[Close]]-NiftyData[[#This Row],[Open]]</f>
        <v>-44.849999999999454</v>
      </c>
      <c r="N1164" s="4">
        <f>NiftyData[[#This Row],[Intraday Change]]/NiftyData[[#This Row],[Open]]</f>
        <v>-5.9345806758937542E-3</v>
      </c>
      <c r="O1164" s="4">
        <f>_xlfn.CEILING.MATH(ABS(NiftyData[[#This Row],[Intraday Change %]]), 0.01)</f>
        <v>0.01</v>
      </c>
      <c r="P1164" s="6">
        <f>NiftyData[[#This Row],[Close]]-E1165</f>
        <v>13.800000000000182</v>
      </c>
      <c r="Q1164" s="4">
        <f>NiftyData[[#This Row],[DayChange]]/E1165</f>
        <v>1.840306717786322E-3</v>
      </c>
      <c r="R1164" s="7">
        <f>_xlfn.CEILING.MATH(ABS(NiftyData[[#This Row],[DayChange %]]), 0.01)</f>
        <v>0.01</v>
      </c>
    </row>
    <row r="1165" spans="1:18" x14ac:dyDescent="0.2">
      <c r="A1165" s="2">
        <v>42445</v>
      </c>
      <c r="B1165" s="1">
        <v>7457.05</v>
      </c>
      <c r="C1165" s="1">
        <v>7508</v>
      </c>
      <c r="D1165" s="1">
        <v>7405.15</v>
      </c>
      <c r="E1165" s="1">
        <v>7498.75</v>
      </c>
      <c r="F1165" s="1">
        <v>201430035</v>
      </c>
      <c r="G1165" s="1">
        <v>7102.59</v>
      </c>
      <c r="H1165" s="1" t="str">
        <f>TEXT(NiftyData[[#This Row],[Date]], "yyyy")</f>
        <v>2016</v>
      </c>
      <c r="I1165" s="1" t="str">
        <f>TEXT(NiftyData[[#This Row],[Date]], "mmm")</f>
        <v>Mar</v>
      </c>
      <c r="J1165" s="1" t="str">
        <f>TEXT(NiftyData[[#This Row],[Date]], "ddd")</f>
        <v>Wed</v>
      </c>
      <c r="K1165" s="1" t="str">
        <f>TEXT(NiftyData[[#This Row],[Date]], "mmm-yyyy")</f>
        <v>Mar-2016</v>
      </c>
      <c r="L1165" s="1" t="str">
        <f>IF(NiftyData[[#This Row],[Day]]="Thu", "Expiry", "")</f>
        <v/>
      </c>
      <c r="M1165" s="1">
        <f>NiftyData[[#This Row],[Close]]-NiftyData[[#This Row],[Open]]</f>
        <v>41.699999999999818</v>
      </c>
      <c r="N1165" s="4">
        <f>NiftyData[[#This Row],[Intraday Change]]/NiftyData[[#This Row],[Open]]</f>
        <v>5.5920236554669496E-3</v>
      </c>
      <c r="O1165" s="4">
        <f>_xlfn.CEILING.MATH(ABS(NiftyData[[#This Row],[Intraday Change %]]), 0.01)</f>
        <v>0.01</v>
      </c>
      <c r="P1165" s="6">
        <f>NiftyData[[#This Row],[Close]]-E1166</f>
        <v>38.149999999999636</v>
      </c>
      <c r="Q1165" s="4">
        <f>NiftyData[[#This Row],[DayChange]]/E1166</f>
        <v>5.1135297429160701E-3</v>
      </c>
      <c r="R1165" s="7">
        <f>_xlfn.CEILING.MATH(ABS(NiftyData[[#This Row],[DayChange %]]), 0.01)</f>
        <v>0.01</v>
      </c>
    </row>
    <row r="1166" spans="1:18" x14ac:dyDescent="0.2">
      <c r="A1166" s="2">
        <v>42444</v>
      </c>
      <c r="B1166" s="1">
        <v>7535.85</v>
      </c>
      <c r="C1166" s="1">
        <v>7545.2</v>
      </c>
      <c r="D1166" s="1">
        <v>7452.8</v>
      </c>
      <c r="E1166" s="1">
        <v>7460.6</v>
      </c>
      <c r="F1166" s="1">
        <v>199653871</v>
      </c>
      <c r="G1166" s="1">
        <v>7577.78</v>
      </c>
      <c r="H1166" s="1" t="str">
        <f>TEXT(NiftyData[[#This Row],[Date]], "yyyy")</f>
        <v>2016</v>
      </c>
      <c r="I1166" s="1" t="str">
        <f>TEXT(NiftyData[[#This Row],[Date]], "mmm")</f>
        <v>Mar</v>
      </c>
      <c r="J1166" s="1" t="str">
        <f>TEXT(NiftyData[[#This Row],[Date]], "ddd")</f>
        <v>Tue</v>
      </c>
      <c r="K1166" s="1" t="str">
        <f>TEXT(NiftyData[[#This Row],[Date]], "mmm-yyyy")</f>
        <v>Mar-2016</v>
      </c>
      <c r="L1166" s="1" t="str">
        <f>IF(NiftyData[[#This Row],[Day]]="Thu", "Expiry", "")</f>
        <v/>
      </c>
      <c r="M1166" s="1">
        <f>NiftyData[[#This Row],[Close]]-NiftyData[[#This Row],[Open]]</f>
        <v>-75.25</v>
      </c>
      <c r="N1166" s="4">
        <f>NiftyData[[#This Row],[Intraday Change]]/NiftyData[[#This Row],[Open]]</f>
        <v>-9.9856021550322784E-3</v>
      </c>
      <c r="O1166" s="4">
        <f>_xlfn.CEILING.MATH(ABS(NiftyData[[#This Row],[Intraday Change %]]), 0.01)</f>
        <v>0.01</v>
      </c>
      <c r="P1166" s="6">
        <f>NiftyData[[#This Row],[Close]]-E1167</f>
        <v>-78.149999999999636</v>
      </c>
      <c r="Q1166" s="4">
        <f>NiftyData[[#This Row],[DayChange]]/E1167</f>
        <v>-1.0366440059691544E-2</v>
      </c>
      <c r="R1166" s="7">
        <f>_xlfn.CEILING.MATH(ABS(NiftyData[[#This Row],[DayChange %]]), 0.01)</f>
        <v>0.02</v>
      </c>
    </row>
    <row r="1167" spans="1:18" x14ac:dyDescent="0.2">
      <c r="A1167" s="2">
        <v>42443</v>
      </c>
      <c r="B1167" s="1">
        <v>7542.6</v>
      </c>
      <c r="C1167" s="1">
        <v>7583.7</v>
      </c>
      <c r="D1167" s="1">
        <v>7515.05</v>
      </c>
      <c r="E1167" s="1">
        <v>7538.75</v>
      </c>
      <c r="F1167" s="1">
        <v>172067214</v>
      </c>
      <c r="G1167" s="1">
        <v>6330.45</v>
      </c>
      <c r="H1167" s="1" t="str">
        <f>TEXT(NiftyData[[#This Row],[Date]], "yyyy")</f>
        <v>2016</v>
      </c>
      <c r="I1167" s="1" t="str">
        <f>TEXT(NiftyData[[#This Row],[Date]], "mmm")</f>
        <v>Mar</v>
      </c>
      <c r="J1167" s="1" t="str">
        <f>TEXT(NiftyData[[#This Row],[Date]], "ddd")</f>
        <v>Mon</v>
      </c>
      <c r="K1167" s="1" t="str">
        <f>TEXT(NiftyData[[#This Row],[Date]], "mmm-yyyy")</f>
        <v>Mar-2016</v>
      </c>
      <c r="L1167" s="1" t="str">
        <f>IF(NiftyData[[#This Row],[Day]]="Thu", "Expiry", "")</f>
        <v/>
      </c>
      <c r="M1167" s="1">
        <f>NiftyData[[#This Row],[Close]]-NiftyData[[#This Row],[Open]]</f>
        <v>-3.8500000000003638</v>
      </c>
      <c r="N1167" s="4">
        <f>NiftyData[[#This Row],[Intraday Change]]/NiftyData[[#This Row],[Open]]</f>
        <v>-5.1043406782811805E-4</v>
      </c>
      <c r="O1167" s="4">
        <f>_xlfn.CEILING.MATH(ABS(NiftyData[[#This Row],[Intraday Change %]]), 0.01)</f>
        <v>0.01</v>
      </c>
      <c r="P1167" s="6">
        <f>NiftyData[[#This Row],[Close]]-E1168</f>
        <v>28.550000000000182</v>
      </c>
      <c r="Q1167" s="4">
        <f>NiftyData[[#This Row],[DayChange]]/E1168</f>
        <v>3.8014966312481936E-3</v>
      </c>
      <c r="R1167" s="7">
        <f>_xlfn.CEILING.MATH(ABS(NiftyData[[#This Row],[DayChange %]]), 0.01)</f>
        <v>0.01</v>
      </c>
    </row>
    <row r="1168" spans="1:18" x14ac:dyDescent="0.2">
      <c r="A1168" s="2">
        <v>42440</v>
      </c>
      <c r="B1168" s="1">
        <v>7484.85</v>
      </c>
      <c r="C1168" s="1">
        <v>7543.95</v>
      </c>
      <c r="D1168" s="1">
        <v>7460.6</v>
      </c>
      <c r="E1168" s="1">
        <v>7510.2</v>
      </c>
      <c r="F1168" s="1">
        <v>204806572</v>
      </c>
      <c r="G1168" s="1">
        <v>7558.55</v>
      </c>
      <c r="H1168" s="1" t="str">
        <f>TEXT(NiftyData[[#This Row],[Date]], "yyyy")</f>
        <v>2016</v>
      </c>
      <c r="I1168" s="1" t="str">
        <f>TEXT(NiftyData[[#This Row],[Date]], "mmm")</f>
        <v>Mar</v>
      </c>
      <c r="J1168" s="1" t="str">
        <f>TEXT(NiftyData[[#This Row],[Date]], "ddd")</f>
        <v>Fri</v>
      </c>
      <c r="K1168" s="1" t="str">
        <f>TEXT(NiftyData[[#This Row],[Date]], "mmm-yyyy")</f>
        <v>Mar-2016</v>
      </c>
      <c r="L1168" s="1" t="str">
        <f>IF(NiftyData[[#This Row],[Day]]="Thu", "Expiry", "")</f>
        <v/>
      </c>
      <c r="M1168" s="1">
        <f>NiftyData[[#This Row],[Close]]-NiftyData[[#This Row],[Open]]</f>
        <v>25.349999999999454</v>
      </c>
      <c r="N1168" s="4">
        <f>NiftyData[[#This Row],[Intraday Change]]/NiftyData[[#This Row],[Open]]</f>
        <v>3.3868414196676559E-3</v>
      </c>
      <c r="O1168" s="4">
        <f>_xlfn.CEILING.MATH(ABS(NiftyData[[#This Row],[Intraday Change %]]), 0.01)</f>
        <v>0.01</v>
      </c>
      <c r="P1168" s="6">
        <f>NiftyData[[#This Row],[Close]]-E1169</f>
        <v>24.050000000000182</v>
      </c>
      <c r="Q1168" s="4">
        <f>NiftyData[[#This Row],[DayChange]]/E1169</f>
        <v>3.2125992666457636E-3</v>
      </c>
      <c r="R1168" s="7">
        <f>_xlfn.CEILING.MATH(ABS(NiftyData[[#This Row],[DayChange %]]), 0.01)</f>
        <v>0.01</v>
      </c>
    </row>
    <row r="1169" spans="1:18" x14ac:dyDescent="0.2">
      <c r="A1169" s="2">
        <v>42439</v>
      </c>
      <c r="B1169" s="1">
        <v>7545.35</v>
      </c>
      <c r="C1169" s="1">
        <v>7547.1</v>
      </c>
      <c r="D1169" s="1">
        <v>7447.4</v>
      </c>
      <c r="E1169" s="1">
        <v>7486.15</v>
      </c>
      <c r="F1169" s="1">
        <v>231584305</v>
      </c>
      <c r="G1169" s="1">
        <v>8875.92</v>
      </c>
      <c r="H1169" s="1" t="str">
        <f>TEXT(NiftyData[[#This Row],[Date]], "yyyy")</f>
        <v>2016</v>
      </c>
      <c r="I1169" s="1" t="str">
        <f>TEXT(NiftyData[[#This Row],[Date]], "mmm")</f>
        <v>Mar</v>
      </c>
      <c r="J1169" s="1" t="str">
        <f>TEXT(NiftyData[[#This Row],[Date]], "ddd")</f>
        <v>Thu</v>
      </c>
      <c r="K1169" s="1" t="str">
        <f>TEXT(NiftyData[[#This Row],[Date]], "mmm-yyyy")</f>
        <v>Mar-2016</v>
      </c>
      <c r="L1169" s="1" t="str">
        <f>IF(NiftyData[[#This Row],[Day]]="Thu", "Expiry", "")</f>
        <v>Expiry</v>
      </c>
      <c r="M1169" s="1">
        <f>NiftyData[[#This Row],[Close]]-NiftyData[[#This Row],[Open]]</f>
        <v>-59.200000000000728</v>
      </c>
      <c r="N1169" s="4">
        <f>NiftyData[[#This Row],[Intraday Change]]/NiftyData[[#This Row],[Open]]</f>
        <v>-7.8458918406701782E-3</v>
      </c>
      <c r="O1169" s="4">
        <f>_xlfn.CEILING.MATH(ABS(NiftyData[[#This Row],[Intraday Change %]]), 0.01)</f>
        <v>0.01</v>
      </c>
      <c r="P1169" s="6">
        <f>NiftyData[[#This Row],[Close]]-E1170</f>
        <v>-45.650000000000546</v>
      </c>
      <c r="Q1169" s="4">
        <f>NiftyData[[#This Row],[DayChange]]/E1170</f>
        <v>-6.0609681616612954E-3</v>
      </c>
      <c r="R1169" s="7">
        <f>_xlfn.CEILING.MATH(ABS(NiftyData[[#This Row],[DayChange %]]), 0.01)</f>
        <v>0.01</v>
      </c>
    </row>
    <row r="1170" spans="1:18" x14ac:dyDescent="0.2">
      <c r="A1170" s="2">
        <v>42438</v>
      </c>
      <c r="B1170" s="1">
        <v>7436.1</v>
      </c>
      <c r="C1170" s="1">
        <v>7539</v>
      </c>
      <c r="D1170" s="1">
        <v>7424.3</v>
      </c>
      <c r="E1170" s="1">
        <v>7531.8</v>
      </c>
      <c r="F1170" s="1">
        <v>252709391</v>
      </c>
      <c r="G1170" s="1">
        <v>9036.2900000000009</v>
      </c>
      <c r="H1170" s="1" t="str">
        <f>TEXT(NiftyData[[#This Row],[Date]], "yyyy")</f>
        <v>2016</v>
      </c>
      <c r="I1170" s="1" t="str">
        <f>TEXT(NiftyData[[#This Row],[Date]], "mmm")</f>
        <v>Mar</v>
      </c>
      <c r="J1170" s="1" t="str">
        <f>TEXT(NiftyData[[#This Row],[Date]], "ddd")</f>
        <v>Wed</v>
      </c>
      <c r="K1170" s="1" t="str">
        <f>TEXT(NiftyData[[#This Row],[Date]], "mmm-yyyy")</f>
        <v>Mar-2016</v>
      </c>
      <c r="L1170" s="1" t="str">
        <f>IF(NiftyData[[#This Row],[Day]]="Thu", "Expiry", "")</f>
        <v/>
      </c>
      <c r="M1170" s="1">
        <f>NiftyData[[#This Row],[Close]]-NiftyData[[#This Row],[Open]]</f>
        <v>95.699999999999818</v>
      </c>
      <c r="N1170" s="4">
        <f>NiftyData[[#This Row],[Intraday Change]]/NiftyData[[#This Row],[Open]]</f>
        <v>1.2869649412998724E-2</v>
      </c>
      <c r="O1170" s="4">
        <f>_xlfn.CEILING.MATH(ABS(NiftyData[[#This Row],[Intraday Change %]]), 0.01)</f>
        <v>0.02</v>
      </c>
      <c r="P1170" s="6">
        <f>NiftyData[[#This Row],[Close]]-E1171</f>
        <v>46.5</v>
      </c>
      <c r="Q1170" s="4">
        <f>NiftyData[[#This Row],[DayChange]]/E1171</f>
        <v>6.2121758646948013E-3</v>
      </c>
      <c r="R1170" s="7">
        <f>_xlfn.CEILING.MATH(ABS(NiftyData[[#This Row],[DayChange %]]), 0.01)</f>
        <v>0.01</v>
      </c>
    </row>
    <row r="1171" spans="1:18" x14ac:dyDescent="0.2">
      <c r="A1171" s="2">
        <v>42437</v>
      </c>
      <c r="B1171" s="1">
        <v>7486.4</v>
      </c>
      <c r="C1171" s="1">
        <v>7527.15</v>
      </c>
      <c r="D1171" s="1">
        <v>7442.15</v>
      </c>
      <c r="E1171" s="1">
        <v>7485.3</v>
      </c>
      <c r="F1171" s="1">
        <v>264945393</v>
      </c>
      <c r="G1171" s="1">
        <v>8417.86</v>
      </c>
      <c r="H1171" s="1" t="str">
        <f>TEXT(NiftyData[[#This Row],[Date]], "yyyy")</f>
        <v>2016</v>
      </c>
      <c r="I1171" s="1" t="str">
        <f>TEXT(NiftyData[[#This Row],[Date]], "mmm")</f>
        <v>Mar</v>
      </c>
      <c r="J1171" s="1" t="str">
        <f>TEXT(NiftyData[[#This Row],[Date]], "ddd")</f>
        <v>Tue</v>
      </c>
      <c r="K1171" s="1" t="str">
        <f>TEXT(NiftyData[[#This Row],[Date]], "mmm-yyyy")</f>
        <v>Mar-2016</v>
      </c>
      <c r="L1171" s="1" t="str">
        <f>IF(NiftyData[[#This Row],[Day]]="Thu", "Expiry", "")</f>
        <v/>
      </c>
      <c r="M1171" s="1">
        <f>NiftyData[[#This Row],[Close]]-NiftyData[[#This Row],[Open]]</f>
        <v>-1.0999999999994543</v>
      </c>
      <c r="N1171" s="4">
        <f>NiftyData[[#This Row],[Intraday Change]]/NiftyData[[#This Row],[Open]]</f>
        <v>-1.4693310536432121E-4</v>
      </c>
      <c r="O1171" s="4">
        <f>_xlfn.CEILING.MATH(ABS(NiftyData[[#This Row],[Intraday Change %]]), 0.01)</f>
        <v>0.01</v>
      </c>
      <c r="P1171" s="6">
        <f>NiftyData[[#This Row],[Close]]-E1172</f>
        <v>-5.0000000000181899E-2</v>
      </c>
      <c r="Q1171" s="4">
        <f>NiftyData[[#This Row],[DayChange]]/E1172</f>
        <v>-6.6797143754376076E-6</v>
      </c>
      <c r="R1171" s="7">
        <f>_xlfn.CEILING.MATH(ABS(NiftyData[[#This Row],[DayChange %]]), 0.01)</f>
        <v>0.01</v>
      </c>
    </row>
    <row r="1172" spans="1:18" x14ac:dyDescent="0.2">
      <c r="A1172" s="2">
        <v>42433</v>
      </c>
      <c r="B1172" s="1">
        <v>7505.4</v>
      </c>
      <c r="C1172" s="1">
        <v>7505.9</v>
      </c>
      <c r="D1172" s="1">
        <v>7444.1</v>
      </c>
      <c r="E1172" s="1">
        <v>7485.35</v>
      </c>
      <c r="F1172" s="1">
        <v>290441230</v>
      </c>
      <c r="G1172" s="1">
        <v>8135.06</v>
      </c>
      <c r="H1172" s="1" t="str">
        <f>TEXT(NiftyData[[#This Row],[Date]], "yyyy")</f>
        <v>2016</v>
      </c>
      <c r="I1172" s="1" t="str">
        <f>TEXT(NiftyData[[#This Row],[Date]], "mmm")</f>
        <v>Mar</v>
      </c>
      <c r="J1172" s="1" t="str">
        <f>TEXT(NiftyData[[#This Row],[Date]], "ddd")</f>
        <v>Fri</v>
      </c>
      <c r="K1172" s="1" t="str">
        <f>TEXT(NiftyData[[#This Row],[Date]], "mmm-yyyy")</f>
        <v>Mar-2016</v>
      </c>
      <c r="L1172" s="1" t="str">
        <f>IF(NiftyData[[#This Row],[Day]]="Thu", "Expiry", "")</f>
        <v/>
      </c>
      <c r="M1172" s="1">
        <f>NiftyData[[#This Row],[Close]]-NiftyData[[#This Row],[Open]]</f>
        <v>-20.049999999999272</v>
      </c>
      <c r="N1172" s="4">
        <f>NiftyData[[#This Row],[Intraday Change]]/NiftyData[[#This Row],[Open]]</f>
        <v>-2.6714099181921382E-3</v>
      </c>
      <c r="O1172" s="4">
        <f>_xlfn.CEILING.MATH(ABS(NiftyData[[#This Row],[Intraday Change %]]), 0.01)</f>
        <v>0.01</v>
      </c>
      <c r="P1172" s="6">
        <f>NiftyData[[#This Row],[Close]]-E1173</f>
        <v>9.75</v>
      </c>
      <c r="Q1172" s="4">
        <f>NiftyData[[#This Row],[DayChange]]/E1173</f>
        <v>1.3042431376745678E-3</v>
      </c>
      <c r="R1172" s="7">
        <f>_xlfn.CEILING.MATH(ABS(NiftyData[[#This Row],[DayChange %]]), 0.01)</f>
        <v>0.01</v>
      </c>
    </row>
    <row r="1173" spans="1:18" x14ac:dyDescent="0.2">
      <c r="A1173" s="2">
        <v>42432</v>
      </c>
      <c r="B1173" s="1">
        <v>7429.55</v>
      </c>
      <c r="C1173" s="1">
        <v>7483.95</v>
      </c>
      <c r="D1173" s="1">
        <v>7406.05</v>
      </c>
      <c r="E1173" s="1">
        <v>7475.6</v>
      </c>
      <c r="F1173" s="1">
        <v>287248532</v>
      </c>
      <c r="G1173" s="1">
        <v>9255.43</v>
      </c>
      <c r="H1173" s="1" t="str">
        <f>TEXT(NiftyData[[#This Row],[Date]], "yyyy")</f>
        <v>2016</v>
      </c>
      <c r="I1173" s="1" t="str">
        <f>TEXT(NiftyData[[#This Row],[Date]], "mmm")</f>
        <v>Mar</v>
      </c>
      <c r="J1173" s="1" t="str">
        <f>TEXT(NiftyData[[#This Row],[Date]], "ddd")</f>
        <v>Thu</v>
      </c>
      <c r="K1173" s="1" t="str">
        <f>TEXT(NiftyData[[#This Row],[Date]], "mmm-yyyy")</f>
        <v>Mar-2016</v>
      </c>
      <c r="L1173" s="1" t="str">
        <f>IF(NiftyData[[#This Row],[Day]]="Thu", "Expiry", "")</f>
        <v>Expiry</v>
      </c>
      <c r="M1173" s="1">
        <f>NiftyData[[#This Row],[Close]]-NiftyData[[#This Row],[Open]]</f>
        <v>46.050000000000182</v>
      </c>
      <c r="N1173" s="4">
        <f>NiftyData[[#This Row],[Intraday Change]]/NiftyData[[#This Row],[Open]]</f>
        <v>6.1982219649911749E-3</v>
      </c>
      <c r="O1173" s="4">
        <f>_xlfn.CEILING.MATH(ABS(NiftyData[[#This Row],[Intraday Change %]]), 0.01)</f>
        <v>0.01</v>
      </c>
      <c r="P1173" s="6">
        <f>NiftyData[[#This Row],[Close]]-E1174</f>
        <v>106.75</v>
      </c>
      <c r="Q1173" s="4">
        <f>NiftyData[[#This Row],[DayChange]]/E1174</f>
        <v>1.4486656669629588E-2</v>
      </c>
      <c r="R1173" s="7">
        <f>_xlfn.CEILING.MATH(ABS(NiftyData[[#This Row],[DayChange %]]), 0.01)</f>
        <v>0.02</v>
      </c>
    </row>
    <row r="1174" spans="1:18" x14ac:dyDescent="0.2">
      <c r="A1174" s="2">
        <v>42431</v>
      </c>
      <c r="B1174" s="1">
        <v>7321.7</v>
      </c>
      <c r="C1174" s="1">
        <v>7380.35</v>
      </c>
      <c r="D1174" s="1">
        <v>7308.15</v>
      </c>
      <c r="E1174" s="1">
        <v>7368.85</v>
      </c>
      <c r="F1174" s="1">
        <v>348965708</v>
      </c>
      <c r="G1174" s="1">
        <v>10983.06</v>
      </c>
      <c r="H1174" s="1" t="str">
        <f>TEXT(NiftyData[[#This Row],[Date]], "yyyy")</f>
        <v>2016</v>
      </c>
      <c r="I1174" s="1" t="str">
        <f>TEXT(NiftyData[[#This Row],[Date]], "mmm")</f>
        <v>Mar</v>
      </c>
      <c r="J1174" s="1" t="str">
        <f>TEXT(NiftyData[[#This Row],[Date]], "ddd")</f>
        <v>Wed</v>
      </c>
      <c r="K1174" s="1" t="str">
        <f>TEXT(NiftyData[[#This Row],[Date]], "mmm-yyyy")</f>
        <v>Mar-2016</v>
      </c>
      <c r="L1174" s="1" t="str">
        <f>IF(NiftyData[[#This Row],[Day]]="Thu", "Expiry", "")</f>
        <v/>
      </c>
      <c r="M1174" s="1">
        <f>NiftyData[[#This Row],[Close]]-NiftyData[[#This Row],[Open]]</f>
        <v>47.150000000000546</v>
      </c>
      <c r="N1174" s="4">
        <f>NiftyData[[#This Row],[Intraday Change]]/NiftyData[[#This Row],[Open]]</f>
        <v>6.439761257631499E-3</v>
      </c>
      <c r="O1174" s="4">
        <f>_xlfn.CEILING.MATH(ABS(NiftyData[[#This Row],[Intraday Change %]]), 0.01)</f>
        <v>0.01</v>
      </c>
      <c r="P1174" s="6">
        <f>NiftyData[[#This Row],[Close]]-E1175</f>
        <v>146.55000000000018</v>
      </c>
      <c r="Q1174" s="4">
        <f>NiftyData[[#This Row],[DayChange]]/E1175</f>
        <v>2.0291319939631444E-2</v>
      </c>
      <c r="R1174" s="7">
        <f>_xlfn.CEILING.MATH(ABS(NiftyData[[#This Row],[DayChange %]]), 0.01)</f>
        <v>0.03</v>
      </c>
    </row>
    <row r="1175" spans="1:18" x14ac:dyDescent="0.2">
      <c r="A1175" s="2">
        <v>42430</v>
      </c>
      <c r="B1175" s="1">
        <v>7038.25</v>
      </c>
      <c r="C1175" s="1">
        <v>7235.5</v>
      </c>
      <c r="D1175" s="1">
        <v>7035.1</v>
      </c>
      <c r="E1175" s="1">
        <v>7222.3</v>
      </c>
      <c r="F1175" s="1">
        <v>283561570</v>
      </c>
      <c r="G1175" s="1">
        <v>9896.58</v>
      </c>
      <c r="H1175" s="1" t="str">
        <f>TEXT(NiftyData[[#This Row],[Date]], "yyyy")</f>
        <v>2016</v>
      </c>
      <c r="I1175" s="1" t="str">
        <f>TEXT(NiftyData[[#This Row],[Date]], "mmm")</f>
        <v>Mar</v>
      </c>
      <c r="J1175" s="1" t="str">
        <f>TEXT(NiftyData[[#This Row],[Date]], "ddd")</f>
        <v>Tue</v>
      </c>
      <c r="K1175" s="1" t="str">
        <f>TEXT(NiftyData[[#This Row],[Date]], "mmm-yyyy")</f>
        <v>Mar-2016</v>
      </c>
      <c r="L1175" s="1" t="str">
        <f>IF(NiftyData[[#This Row],[Day]]="Thu", "Expiry", "")</f>
        <v/>
      </c>
      <c r="M1175" s="1">
        <f>NiftyData[[#This Row],[Close]]-NiftyData[[#This Row],[Open]]</f>
        <v>184.05000000000018</v>
      </c>
      <c r="N1175" s="4">
        <f>NiftyData[[#This Row],[Intraday Change]]/NiftyData[[#This Row],[Open]]</f>
        <v>2.6149966255816458E-2</v>
      </c>
      <c r="O1175" s="4">
        <f>_xlfn.CEILING.MATH(ABS(NiftyData[[#This Row],[Intraday Change %]]), 0.01)</f>
        <v>0.03</v>
      </c>
      <c r="P1175" s="6">
        <f>NiftyData[[#This Row],[Close]]-E1176</f>
        <v>235.25</v>
      </c>
      <c r="Q1175" s="4">
        <f>NiftyData[[#This Row],[DayChange]]/E1176</f>
        <v>3.3669431305057215E-2</v>
      </c>
      <c r="R1175" s="7">
        <f>_xlfn.CEILING.MATH(ABS(NiftyData[[#This Row],[DayChange %]]), 0.01)</f>
        <v>0.04</v>
      </c>
    </row>
    <row r="1176" spans="1:18" x14ac:dyDescent="0.2">
      <c r="A1176" s="2">
        <v>42429</v>
      </c>
      <c r="B1176" s="1">
        <v>7050.45</v>
      </c>
      <c r="C1176" s="1">
        <v>7094.6</v>
      </c>
      <c r="D1176" s="1">
        <v>6825.8</v>
      </c>
      <c r="E1176" s="1">
        <v>6987.05</v>
      </c>
      <c r="F1176" s="1">
        <v>487969285</v>
      </c>
      <c r="G1176" s="1">
        <v>15992.15</v>
      </c>
      <c r="H1176" s="1" t="str">
        <f>TEXT(NiftyData[[#This Row],[Date]], "yyyy")</f>
        <v>2016</v>
      </c>
      <c r="I1176" s="1" t="str">
        <f>TEXT(NiftyData[[#This Row],[Date]], "mmm")</f>
        <v>Feb</v>
      </c>
      <c r="J1176" s="1" t="str">
        <f>TEXT(NiftyData[[#This Row],[Date]], "ddd")</f>
        <v>Mon</v>
      </c>
      <c r="K1176" s="1" t="str">
        <f>TEXT(NiftyData[[#This Row],[Date]], "mmm-yyyy")</f>
        <v>Feb-2016</v>
      </c>
      <c r="L1176" s="1" t="str">
        <f>IF(NiftyData[[#This Row],[Day]]="Thu", "Expiry", "")</f>
        <v/>
      </c>
      <c r="M1176" s="1">
        <f>NiftyData[[#This Row],[Close]]-NiftyData[[#This Row],[Open]]</f>
        <v>-63.399999999999636</v>
      </c>
      <c r="N1176" s="4">
        <f>NiftyData[[#This Row],[Intraday Change]]/NiftyData[[#This Row],[Open]]</f>
        <v>-8.9923338226637495E-3</v>
      </c>
      <c r="O1176" s="4">
        <f>_xlfn.CEILING.MATH(ABS(NiftyData[[#This Row],[Intraday Change %]]), 0.01)</f>
        <v>0.01</v>
      </c>
      <c r="P1176" s="6">
        <f>NiftyData[[#This Row],[Close]]-E1177</f>
        <v>-42.699999999999818</v>
      </c>
      <c r="Q1176" s="4">
        <f>NiftyData[[#This Row],[DayChange]]/E1177</f>
        <v>-6.0741847149613885E-3</v>
      </c>
      <c r="R1176" s="7">
        <f>_xlfn.CEILING.MATH(ABS(NiftyData[[#This Row],[DayChange %]]), 0.01)</f>
        <v>0.01</v>
      </c>
    </row>
    <row r="1177" spans="1:18" x14ac:dyDescent="0.2">
      <c r="A1177" s="2">
        <v>42426</v>
      </c>
      <c r="B1177" s="1">
        <v>7039.3</v>
      </c>
      <c r="C1177" s="1">
        <v>7052.9</v>
      </c>
      <c r="D1177" s="1">
        <v>6985.1</v>
      </c>
      <c r="E1177" s="1">
        <v>7029.75</v>
      </c>
      <c r="F1177" s="1">
        <v>213142575</v>
      </c>
      <c r="G1177" s="1">
        <v>6880.96</v>
      </c>
      <c r="H1177" s="1" t="str">
        <f>TEXT(NiftyData[[#This Row],[Date]], "yyyy")</f>
        <v>2016</v>
      </c>
      <c r="I1177" s="1" t="str">
        <f>TEXT(NiftyData[[#This Row],[Date]], "mmm")</f>
        <v>Feb</v>
      </c>
      <c r="J1177" s="1" t="str">
        <f>TEXT(NiftyData[[#This Row],[Date]], "ddd")</f>
        <v>Fri</v>
      </c>
      <c r="K1177" s="1" t="str">
        <f>TEXT(NiftyData[[#This Row],[Date]], "mmm-yyyy")</f>
        <v>Feb-2016</v>
      </c>
      <c r="L1177" s="1" t="str">
        <f>IF(NiftyData[[#This Row],[Day]]="Thu", "Expiry", "")</f>
        <v/>
      </c>
      <c r="M1177" s="1">
        <f>NiftyData[[#This Row],[Close]]-NiftyData[[#This Row],[Open]]</f>
        <v>-9.5500000000001819</v>
      </c>
      <c r="N1177" s="4">
        <f>NiftyData[[#This Row],[Intraday Change]]/NiftyData[[#This Row],[Open]]</f>
        <v>-1.3566689869731624E-3</v>
      </c>
      <c r="O1177" s="4">
        <f>_xlfn.CEILING.MATH(ABS(NiftyData[[#This Row],[Intraday Change %]]), 0.01)</f>
        <v>0.01</v>
      </c>
      <c r="P1177" s="6">
        <f>NiftyData[[#This Row],[Close]]-E1178</f>
        <v>59.149999999999636</v>
      </c>
      <c r="Q1177" s="4">
        <f>NiftyData[[#This Row],[DayChange]]/E1178</f>
        <v>8.4856396866840201E-3</v>
      </c>
      <c r="R1177" s="7">
        <f>_xlfn.CEILING.MATH(ABS(NiftyData[[#This Row],[DayChange %]]), 0.01)</f>
        <v>0.01</v>
      </c>
    </row>
    <row r="1178" spans="1:18" x14ac:dyDescent="0.2">
      <c r="A1178" s="2">
        <v>42425</v>
      </c>
      <c r="B1178" s="1">
        <v>7029.85</v>
      </c>
      <c r="C1178" s="1">
        <v>7034.2</v>
      </c>
      <c r="D1178" s="1">
        <v>6961.4</v>
      </c>
      <c r="E1178" s="1">
        <v>6970.6</v>
      </c>
      <c r="F1178" s="1">
        <v>291932544</v>
      </c>
      <c r="G1178" s="1">
        <v>9090.16</v>
      </c>
      <c r="H1178" s="1" t="str">
        <f>TEXT(NiftyData[[#This Row],[Date]], "yyyy")</f>
        <v>2016</v>
      </c>
      <c r="I1178" s="1" t="str">
        <f>TEXT(NiftyData[[#This Row],[Date]], "mmm")</f>
        <v>Feb</v>
      </c>
      <c r="J1178" s="1" t="str">
        <f>TEXT(NiftyData[[#This Row],[Date]], "ddd")</f>
        <v>Thu</v>
      </c>
      <c r="K1178" s="1" t="str">
        <f>TEXT(NiftyData[[#This Row],[Date]], "mmm-yyyy")</f>
        <v>Feb-2016</v>
      </c>
      <c r="L1178" s="1" t="str">
        <f>IF(NiftyData[[#This Row],[Day]]="Thu", "Expiry", "")</f>
        <v>Expiry</v>
      </c>
      <c r="M1178" s="1">
        <f>NiftyData[[#This Row],[Close]]-NiftyData[[#This Row],[Open]]</f>
        <v>-59.25</v>
      </c>
      <c r="N1178" s="4">
        <f>NiftyData[[#This Row],[Intraday Change]]/NiftyData[[#This Row],[Open]]</f>
        <v>-8.4283448437733367E-3</v>
      </c>
      <c r="O1178" s="4">
        <f>_xlfn.CEILING.MATH(ABS(NiftyData[[#This Row],[Intraday Change %]]), 0.01)</f>
        <v>0.01</v>
      </c>
      <c r="P1178" s="6">
        <f>NiftyData[[#This Row],[Close]]-E1179</f>
        <v>-48.099999999999454</v>
      </c>
      <c r="Q1178" s="4">
        <f>NiftyData[[#This Row],[DayChange]]/E1179</f>
        <v>-6.8531209483236859E-3</v>
      </c>
      <c r="R1178" s="7">
        <f>_xlfn.CEILING.MATH(ABS(NiftyData[[#This Row],[DayChange %]]), 0.01)</f>
        <v>0.01</v>
      </c>
    </row>
    <row r="1179" spans="1:18" x14ac:dyDescent="0.2">
      <c r="A1179" s="2">
        <v>42424</v>
      </c>
      <c r="B1179" s="1">
        <v>7075</v>
      </c>
      <c r="C1179" s="1">
        <v>7090.8</v>
      </c>
      <c r="D1179" s="1">
        <v>7009.75</v>
      </c>
      <c r="E1179" s="1">
        <v>7018.7</v>
      </c>
      <c r="F1179" s="1">
        <v>205898417</v>
      </c>
      <c r="G1179" s="1">
        <v>6497.18</v>
      </c>
      <c r="H1179" s="1" t="str">
        <f>TEXT(NiftyData[[#This Row],[Date]], "yyyy")</f>
        <v>2016</v>
      </c>
      <c r="I1179" s="1" t="str">
        <f>TEXT(NiftyData[[#This Row],[Date]], "mmm")</f>
        <v>Feb</v>
      </c>
      <c r="J1179" s="1" t="str">
        <f>TEXT(NiftyData[[#This Row],[Date]], "ddd")</f>
        <v>Wed</v>
      </c>
      <c r="K1179" s="1" t="str">
        <f>TEXT(NiftyData[[#This Row],[Date]], "mmm-yyyy")</f>
        <v>Feb-2016</v>
      </c>
      <c r="L1179" s="1" t="str">
        <f>IF(NiftyData[[#This Row],[Day]]="Thu", "Expiry", "")</f>
        <v/>
      </c>
      <c r="M1179" s="1">
        <f>NiftyData[[#This Row],[Close]]-NiftyData[[#This Row],[Open]]</f>
        <v>-56.300000000000182</v>
      </c>
      <c r="N1179" s="4">
        <f>NiftyData[[#This Row],[Intraday Change]]/NiftyData[[#This Row],[Open]]</f>
        <v>-7.9575971731449015E-3</v>
      </c>
      <c r="O1179" s="4">
        <f>_xlfn.CEILING.MATH(ABS(NiftyData[[#This Row],[Intraday Change %]]), 0.01)</f>
        <v>0.01</v>
      </c>
      <c r="P1179" s="6">
        <f>NiftyData[[#This Row],[Close]]-E1180</f>
        <v>-90.850000000000364</v>
      </c>
      <c r="Q1179" s="4">
        <f>NiftyData[[#This Row],[DayChange]]/E1180</f>
        <v>-1.2778586549078404E-2</v>
      </c>
      <c r="R1179" s="7">
        <f>_xlfn.CEILING.MATH(ABS(NiftyData[[#This Row],[DayChange %]]), 0.01)</f>
        <v>0.02</v>
      </c>
    </row>
    <row r="1180" spans="1:18" x14ac:dyDescent="0.2">
      <c r="A1180" s="2">
        <v>42423</v>
      </c>
      <c r="B1180" s="1">
        <v>7240.3</v>
      </c>
      <c r="C1180" s="1">
        <v>7241.7</v>
      </c>
      <c r="D1180" s="1">
        <v>7090.7</v>
      </c>
      <c r="E1180" s="1">
        <v>7109.55</v>
      </c>
      <c r="F1180" s="1">
        <v>200396978</v>
      </c>
      <c r="G1180" s="1">
        <v>6433.16</v>
      </c>
      <c r="H1180" s="1" t="str">
        <f>TEXT(NiftyData[[#This Row],[Date]], "yyyy")</f>
        <v>2016</v>
      </c>
      <c r="I1180" s="1" t="str">
        <f>TEXT(NiftyData[[#This Row],[Date]], "mmm")</f>
        <v>Feb</v>
      </c>
      <c r="J1180" s="1" t="str">
        <f>TEXT(NiftyData[[#This Row],[Date]], "ddd")</f>
        <v>Tue</v>
      </c>
      <c r="K1180" s="1" t="str">
        <f>TEXT(NiftyData[[#This Row],[Date]], "mmm-yyyy")</f>
        <v>Feb-2016</v>
      </c>
      <c r="L1180" s="1" t="str">
        <f>IF(NiftyData[[#This Row],[Day]]="Thu", "Expiry", "")</f>
        <v/>
      </c>
      <c r="M1180" s="1">
        <f>NiftyData[[#This Row],[Close]]-NiftyData[[#This Row],[Open]]</f>
        <v>-130.75</v>
      </c>
      <c r="N1180" s="4">
        <f>NiftyData[[#This Row],[Intraday Change]]/NiftyData[[#This Row],[Open]]</f>
        <v>-1.8058643978840654E-2</v>
      </c>
      <c r="O1180" s="4">
        <f>_xlfn.CEILING.MATH(ABS(NiftyData[[#This Row],[Intraday Change %]]), 0.01)</f>
        <v>0.02</v>
      </c>
      <c r="P1180" s="6">
        <f>NiftyData[[#This Row],[Close]]-E1181</f>
        <v>-125</v>
      </c>
      <c r="Q1180" s="4">
        <f>NiftyData[[#This Row],[DayChange]]/E1181</f>
        <v>-1.7278199749811669E-2</v>
      </c>
      <c r="R1180" s="7">
        <f>_xlfn.CEILING.MATH(ABS(NiftyData[[#This Row],[DayChange %]]), 0.01)</f>
        <v>0.02</v>
      </c>
    </row>
    <row r="1181" spans="1:18" x14ac:dyDescent="0.2">
      <c r="A1181" s="2">
        <v>42422</v>
      </c>
      <c r="B1181" s="1">
        <v>7208.85</v>
      </c>
      <c r="C1181" s="1">
        <v>7252.4</v>
      </c>
      <c r="D1181" s="1">
        <v>7200.7</v>
      </c>
      <c r="E1181" s="1">
        <v>7234.55</v>
      </c>
      <c r="F1181" s="1">
        <v>159162842</v>
      </c>
      <c r="G1181" s="1">
        <v>5832.89</v>
      </c>
      <c r="H1181" s="1" t="str">
        <f>TEXT(NiftyData[[#This Row],[Date]], "yyyy")</f>
        <v>2016</v>
      </c>
      <c r="I1181" s="1" t="str">
        <f>TEXT(NiftyData[[#This Row],[Date]], "mmm")</f>
        <v>Feb</v>
      </c>
      <c r="J1181" s="1" t="str">
        <f>TEXT(NiftyData[[#This Row],[Date]], "ddd")</f>
        <v>Mon</v>
      </c>
      <c r="K1181" s="1" t="str">
        <f>TEXT(NiftyData[[#This Row],[Date]], "mmm-yyyy")</f>
        <v>Feb-2016</v>
      </c>
      <c r="L1181" s="1" t="str">
        <f>IF(NiftyData[[#This Row],[Day]]="Thu", "Expiry", "")</f>
        <v/>
      </c>
      <c r="M1181" s="1">
        <f>NiftyData[[#This Row],[Close]]-NiftyData[[#This Row],[Open]]</f>
        <v>25.699999999999818</v>
      </c>
      <c r="N1181" s="4">
        <f>NiftyData[[#This Row],[Intraday Change]]/NiftyData[[#This Row],[Open]]</f>
        <v>3.565062388591775E-3</v>
      </c>
      <c r="O1181" s="4">
        <f>_xlfn.CEILING.MATH(ABS(NiftyData[[#This Row],[Intraday Change %]]), 0.01)</f>
        <v>0.01</v>
      </c>
      <c r="P1181" s="6">
        <f>NiftyData[[#This Row],[Close]]-E1182</f>
        <v>23.800000000000182</v>
      </c>
      <c r="Q1181" s="4">
        <f>NiftyData[[#This Row],[DayChange]]/E1182</f>
        <v>3.3006275352772153E-3</v>
      </c>
      <c r="R1181" s="7">
        <f>_xlfn.CEILING.MATH(ABS(NiftyData[[#This Row],[DayChange %]]), 0.01)</f>
        <v>0.01</v>
      </c>
    </row>
    <row r="1182" spans="1:18" x14ac:dyDescent="0.2">
      <c r="A1182" s="2">
        <v>42419</v>
      </c>
      <c r="B1182" s="1">
        <v>7170.55</v>
      </c>
      <c r="C1182" s="1">
        <v>7226.85</v>
      </c>
      <c r="D1182" s="1">
        <v>7145.95</v>
      </c>
      <c r="E1182" s="1">
        <v>7210.75</v>
      </c>
      <c r="F1182" s="1">
        <v>198206480</v>
      </c>
      <c r="G1182" s="1">
        <v>6156.58</v>
      </c>
      <c r="H1182" s="1" t="str">
        <f>TEXT(NiftyData[[#This Row],[Date]], "yyyy")</f>
        <v>2016</v>
      </c>
      <c r="I1182" s="1" t="str">
        <f>TEXT(NiftyData[[#This Row],[Date]], "mmm")</f>
        <v>Feb</v>
      </c>
      <c r="J1182" s="1" t="str">
        <f>TEXT(NiftyData[[#This Row],[Date]], "ddd")</f>
        <v>Fri</v>
      </c>
      <c r="K1182" s="1" t="str">
        <f>TEXT(NiftyData[[#This Row],[Date]], "mmm-yyyy")</f>
        <v>Feb-2016</v>
      </c>
      <c r="L1182" s="1" t="str">
        <f>IF(NiftyData[[#This Row],[Day]]="Thu", "Expiry", "")</f>
        <v/>
      </c>
      <c r="M1182" s="1">
        <f>NiftyData[[#This Row],[Close]]-NiftyData[[#This Row],[Open]]</f>
        <v>40.199999999999818</v>
      </c>
      <c r="N1182" s="4">
        <f>NiftyData[[#This Row],[Intraday Change]]/NiftyData[[#This Row],[Open]]</f>
        <v>5.6062645124850697E-3</v>
      </c>
      <c r="O1182" s="4">
        <f>_xlfn.CEILING.MATH(ABS(NiftyData[[#This Row],[Intraday Change %]]), 0.01)</f>
        <v>0.01</v>
      </c>
      <c r="P1182" s="6">
        <f>NiftyData[[#This Row],[Close]]-E1183</f>
        <v>19</v>
      </c>
      <c r="Q1182" s="4">
        <f>NiftyData[[#This Row],[DayChange]]/E1183</f>
        <v>2.6419160844022667E-3</v>
      </c>
      <c r="R1182" s="7">
        <f>_xlfn.CEILING.MATH(ABS(NiftyData[[#This Row],[DayChange %]]), 0.01)</f>
        <v>0.01</v>
      </c>
    </row>
    <row r="1183" spans="1:18" x14ac:dyDescent="0.2">
      <c r="A1183" s="2">
        <v>42418</v>
      </c>
      <c r="B1183" s="1">
        <v>7177.4</v>
      </c>
      <c r="C1183" s="1">
        <v>7215.1</v>
      </c>
      <c r="D1183" s="1">
        <v>7127.85</v>
      </c>
      <c r="E1183" s="1">
        <v>7191.75</v>
      </c>
      <c r="F1183" s="1">
        <v>254331498</v>
      </c>
      <c r="G1183" s="1">
        <v>8051.51</v>
      </c>
      <c r="H1183" s="1" t="str">
        <f>TEXT(NiftyData[[#This Row],[Date]], "yyyy")</f>
        <v>2016</v>
      </c>
      <c r="I1183" s="1" t="str">
        <f>TEXT(NiftyData[[#This Row],[Date]], "mmm")</f>
        <v>Feb</v>
      </c>
      <c r="J1183" s="1" t="str">
        <f>TEXT(NiftyData[[#This Row],[Date]], "ddd")</f>
        <v>Thu</v>
      </c>
      <c r="K1183" s="1" t="str">
        <f>TEXT(NiftyData[[#This Row],[Date]], "mmm-yyyy")</f>
        <v>Feb-2016</v>
      </c>
      <c r="L1183" s="1" t="str">
        <f>IF(NiftyData[[#This Row],[Day]]="Thu", "Expiry", "")</f>
        <v>Expiry</v>
      </c>
      <c r="M1183" s="1">
        <f>NiftyData[[#This Row],[Close]]-NiftyData[[#This Row],[Open]]</f>
        <v>14.350000000000364</v>
      </c>
      <c r="N1183" s="4">
        <f>NiftyData[[#This Row],[Intraday Change]]/NiftyData[[#This Row],[Open]]</f>
        <v>1.9993312341516933E-3</v>
      </c>
      <c r="O1183" s="4">
        <f>_xlfn.CEILING.MATH(ABS(NiftyData[[#This Row],[Intraday Change %]]), 0.01)</f>
        <v>0.01</v>
      </c>
      <c r="P1183" s="6">
        <f>NiftyData[[#This Row],[Close]]-E1184</f>
        <v>83.300000000000182</v>
      </c>
      <c r="Q1183" s="4">
        <f>NiftyData[[#This Row],[DayChange]]/E1184</f>
        <v>1.1718447762873788E-2</v>
      </c>
      <c r="R1183" s="7">
        <f>_xlfn.CEILING.MATH(ABS(NiftyData[[#This Row],[DayChange %]]), 0.01)</f>
        <v>0.02</v>
      </c>
    </row>
    <row r="1184" spans="1:18" x14ac:dyDescent="0.2">
      <c r="A1184" s="2">
        <v>42417</v>
      </c>
      <c r="B1184" s="1">
        <v>7058.85</v>
      </c>
      <c r="C1184" s="1">
        <v>7123.7</v>
      </c>
      <c r="D1184" s="1">
        <v>6960.65</v>
      </c>
      <c r="E1184" s="1">
        <v>7108.45</v>
      </c>
      <c r="F1184" s="1">
        <v>268017961</v>
      </c>
      <c r="G1184" s="1">
        <v>7686.32</v>
      </c>
      <c r="H1184" s="1" t="str">
        <f>TEXT(NiftyData[[#This Row],[Date]], "yyyy")</f>
        <v>2016</v>
      </c>
      <c r="I1184" s="1" t="str">
        <f>TEXT(NiftyData[[#This Row],[Date]], "mmm")</f>
        <v>Feb</v>
      </c>
      <c r="J1184" s="1" t="str">
        <f>TEXT(NiftyData[[#This Row],[Date]], "ddd")</f>
        <v>Wed</v>
      </c>
      <c r="K1184" s="1" t="str">
        <f>TEXT(NiftyData[[#This Row],[Date]], "mmm-yyyy")</f>
        <v>Feb-2016</v>
      </c>
      <c r="L1184" s="1" t="str">
        <f>IF(NiftyData[[#This Row],[Day]]="Thu", "Expiry", "")</f>
        <v/>
      </c>
      <c r="M1184" s="1">
        <f>NiftyData[[#This Row],[Close]]-NiftyData[[#This Row],[Open]]</f>
        <v>49.599999999999454</v>
      </c>
      <c r="N1184" s="4">
        <f>NiftyData[[#This Row],[Intraday Change]]/NiftyData[[#This Row],[Open]]</f>
        <v>7.026640316765401E-3</v>
      </c>
      <c r="O1184" s="4">
        <f>_xlfn.CEILING.MATH(ABS(NiftyData[[#This Row],[Intraday Change %]]), 0.01)</f>
        <v>0.01</v>
      </c>
      <c r="P1184" s="6">
        <f>NiftyData[[#This Row],[Close]]-E1185</f>
        <v>60.199999999999818</v>
      </c>
      <c r="Q1184" s="4">
        <f>NiftyData[[#This Row],[DayChange]]/E1185</f>
        <v>8.5411272301634898E-3</v>
      </c>
      <c r="R1184" s="7">
        <f>_xlfn.CEILING.MATH(ABS(NiftyData[[#This Row],[DayChange %]]), 0.01)</f>
        <v>0.01</v>
      </c>
    </row>
    <row r="1185" spans="1:18" x14ac:dyDescent="0.2">
      <c r="A1185" s="2">
        <v>42416</v>
      </c>
      <c r="B1185" s="1">
        <v>7201.25</v>
      </c>
      <c r="C1185" s="1">
        <v>7204.65</v>
      </c>
      <c r="D1185" s="1">
        <v>7037.7</v>
      </c>
      <c r="E1185" s="1">
        <v>7048.25</v>
      </c>
      <c r="F1185" s="1">
        <v>261607451</v>
      </c>
      <c r="G1185" s="1">
        <v>7638.39</v>
      </c>
      <c r="H1185" s="1" t="str">
        <f>TEXT(NiftyData[[#This Row],[Date]], "yyyy")</f>
        <v>2016</v>
      </c>
      <c r="I1185" s="1" t="str">
        <f>TEXT(NiftyData[[#This Row],[Date]], "mmm")</f>
        <v>Feb</v>
      </c>
      <c r="J1185" s="1" t="str">
        <f>TEXT(NiftyData[[#This Row],[Date]], "ddd")</f>
        <v>Tue</v>
      </c>
      <c r="K1185" s="1" t="str">
        <f>TEXT(NiftyData[[#This Row],[Date]], "mmm-yyyy")</f>
        <v>Feb-2016</v>
      </c>
      <c r="L1185" s="1" t="str">
        <f>IF(NiftyData[[#This Row],[Day]]="Thu", "Expiry", "")</f>
        <v/>
      </c>
      <c r="M1185" s="1">
        <f>NiftyData[[#This Row],[Close]]-NiftyData[[#This Row],[Open]]</f>
        <v>-153</v>
      </c>
      <c r="N1185" s="4">
        <f>NiftyData[[#This Row],[Intraday Change]]/NiftyData[[#This Row],[Open]]</f>
        <v>-2.1246311404270093E-2</v>
      </c>
      <c r="O1185" s="4">
        <f>_xlfn.CEILING.MATH(ABS(NiftyData[[#This Row],[Intraday Change %]]), 0.01)</f>
        <v>0.03</v>
      </c>
      <c r="P1185" s="6">
        <f>NiftyData[[#This Row],[Close]]-E1186</f>
        <v>-114.69999999999982</v>
      </c>
      <c r="Q1185" s="4">
        <f>NiftyData[[#This Row],[DayChange]]/E1186</f>
        <v>-1.6012955556020888E-2</v>
      </c>
      <c r="R1185" s="7">
        <f>_xlfn.CEILING.MATH(ABS(NiftyData[[#This Row],[DayChange %]]), 0.01)</f>
        <v>0.02</v>
      </c>
    </row>
    <row r="1186" spans="1:18" x14ac:dyDescent="0.2">
      <c r="A1186" s="2">
        <v>42415</v>
      </c>
      <c r="B1186" s="1">
        <v>7057.35</v>
      </c>
      <c r="C1186" s="1">
        <v>7182.8</v>
      </c>
      <c r="D1186" s="1">
        <v>7056.8</v>
      </c>
      <c r="E1186" s="1">
        <v>7162.95</v>
      </c>
      <c r="F1186" s="1">
        <v>365217073</v>
      </c>
      <c r="G1186" s="1">
        <v>10204.34</v>
      </c>
      <c r="H1186" s="1" t="str">
        <f>TEXT(NiftyData[[#This Row],[Date]], "yyyy")</f>
        <v>2016</v>
      </c>
      <c r="I1186" s="1" t="str">
        <f>TEXT(NiftyData[[#This Row],[Date]], "mmm")</f>
        <v>Feb</v>
      </c>
      <c r="J1186" s="1" t="str">
        <f>TEXT(NiftyData[[#This Row],[Date]], "ddd")</f>
        <v>Mon</v>
      </c>
      <c r="K1186" s="1" t="str">
        <f>TEXT(NiftyData[[#This Row],[Date]], "mmm-yyyy")</f>
        <v>Feb-2016</v>
      </c>
      <c r="L1186" s="1" t="str">
        <f>IF(NiftyData[[#This Row],[Day]]="Thu", "Expiry", "")</f>
        <v/>
      </c>
      <c r="M1186" s="1">
        <f>NiftyData[[#This Row],[Close]]-NiftyData[[#This Row],[Open]]</f>
        <v>105.59999999999945</v>
      </c>
      <c r="N1186" s="4">
        <f>NiftyData[[#This Row],[Intraday Change]]/NiftyData[[#This Row],[Open]]</f>
        <v>1.4963123552041411E-2</v>
      </c>
      <c r="O1186" s="4">
        <f>_xlfn.CEILING.MATH(ABS(NiftyData[[#This Row],[Intraday Change %]]), 0.01)</f>
        <v>0.02</v>
      </c>
      <c r="P1186" s="6">
        <f>NiftyData[[#This Row],[Close]]-E1187</f>
        <v>182</v>
      </c>
      <c r="Q1186" s="4">
        <f>NiftyData[[#This Row],[DayChange]]/E1187</f>
        <v>2.6070950228837049E-2</v>
      </c>
      <c r="R1186" s="7">
        <f>_xlfn.CEILING.MATH(ABS(NiftyData[[#This Row],[DayChange %]]), 0.01)</f>
        <v>0.03</v>
      </c>
    </row>
    <row r="1187" spans="1:18" x14ac:dyDescent="0.2">
      <c r="A1187" s="2">
        <v>42412</v>
      </c>
      <c r="B1187" s="1">
        <v>7023.65</v>
      </c>
      <c r="C1187" s="1">
        <v>7034.8</v>
      </c>
      <c r="D1187" s="1">
        <v>6869</v>
      </c>
      <c r="E1187" s="1">
        <v>6980.95</v>
      </c>
      <c r="F1187" s="1">
        <v>344210729</v>
      </c>
      <c r="G1187" s="1">
        <v>11062.63</v>
      </c>
      <c r="H1187" s="1" t="str">
        <f>TEXT(NiftyData[[#This Row],[Date]], "yyyy")</f>
        <v>2016</v>
      </c>
      <c r="I1187" s="1" t="str">
        <f>TEXT(NiftyData[[#This Row],[Date]], "mmm")</f>
        <v>Feb</v>
      </c>
      <c r="J1187" s="1" t="str">
        <f>TEXT(NiftyData[[#This Row],[Date]], "ddd")</f>
        <v>Fri</v>
      </c>
      <c r="K1187" s="1" t="str">
        <f>TEXT(NiftyData[[#This Row],[Date]], "mmm-yyyy")</f>
        <v>Feb-2016</v>
      </c>
      <c r="L1187" s="1" t="str">
        <f>IF(NiftyData[[#This Row],[Day]]="Thu", "Expiry", "")</f>
        <v/>
      </c>
      <c r="M1187" s="1">
        <f>NiftyData[[#This Row],[Close]]-NiftyData[[#This Row],[Open]]</f>
        <v>-42.699999999999818</v>
      </c>
      <c r="N1187" s="4">
        <f>NiftyData[[#This Row],[Intraday Change]]/NiftyData[[#This Row],[Open]]</f>
        <v>-6.079460109771959E-3</v>
      </c>
      <c r="O1187" s="4">
        <f>_xlfn.CEILING.MATH(ABS(NiftyData[[#This Row],[Intraday Change %]]), 0.01)</f>
        <v>0.01</v>
      </c>
      <c r="P1187" s="6">
        <f>NiftyData[[#This Row],[Close]]-E1188</f>
        <v>4.5999999999994543</v>
      </c>
      <c r="Q1187" s="4">
        <f>NiftyData[[#This Row],[DayChange]]/E1188</f>
        <v>6.5937058777146415E-4</v>
      </c>
      <c r="R1187" s="7">
        <f>_xlfn.CEILING.MATH(ABS(NiftyData[[#This Row],[DayChange %]]), 0.01)</f>
        <v>0.01</v>
      </c>
    </row>
    <row r="1188" spans="1:18" x14ac:dyDescent="0.2">
      <c r="A1188" s="2">
        <v>42411</v>
      </c>
      <c r="B1188" s="1">
        <v>7203.6</v>
      </c>
      <c r="C1188" s="1">
        <v>7208.65</v>
      </c>
      <c r="D1188" s="1">
        <v>6959.95</v>
      </c>
      <c r="E1188" s="1">
        <v>6976.35</v>
      </c>
      <c r="F1188" s="1">
        <v>301302956</v>
      </c>
      <c r="G1188" s="1">
        <v>9250.27</v>
      </c>
      <c r="H1188" s="1" t="str">
        <f>TEXT(NiftyData[[#This Row],[Date]], "yyyy")</f>
        <v>2016</v>
      </c>
      <c r="I1188" s="1" t="str">
        <f>TEXT(NiftyData[[#This Row],[Date]], "mmm")</f>
        <v>Feb</v>
      </c>
      <c r="J1188" s="1" t="str">
        <f>TEXT(NiftyData[[#This Row],[Date]], "ddd")</f>
        <v>Thu</v>
      </c>
      <c r="K1188" s="1" t="str">
        <f>TEXT(NiftyData[[#This Row],[Date]], "mmm-yyyy")</f>
        <v>Feb-2016</v>
      </c>
      <c r="L1188" s="1" t="str">
        <f>IF(NiftyData[[#This Row],[Day]]="Thu", "Expiry", "")</f>
        <v>Expiry</v>
      </c>
      <c r="M1188" s="1">
        <f>NiftyData[[#This Row],[Close]]-NiftyData[[#This Row],[Open]]</f>
        <v>-227.25</v>
      </c>
      <c r="N1188" s="4">
        <f>NiftyData[[#This Row],[Intraday Change]]/NiftyData[[#This Row],[Open]]</f>
        <v>-3.1546726636681656E-2</v>
      </c>
      <c r="O1188" s="4">
        <f>_xlfn.CEILING.MATH(ABS(NiftyData[[#This Row],[Intraday Change %]]), 0.01)</f>
        <v>0.04</v>
      </c>
      <c r="P1188" s="6">
        <f>NiftyData[[#This Row],[Close]]-E1189</f>
        <v>-239.34999999999945</v>
      </c>
      <c r="Q1188" s="4">
        <f>NiftyData[[#This Row],[DayChange]]/E1189</f>
        <v>-3.3170724946990512E-2</v>
      </c>
      <c r="R1188" s="7">
        <f>_xlfn.CEILING.MATH(ABS(NiftyData[[#This Row],[DayChange %]]), 0.01)</f>
        <v>0.04</v>
      </c>
    </row>
    <row r="1189" spans="1:18" x14ac:dyDescent="0.2">
      <c r="A1189" s="2">
        <v>42410</v>
      </c>
      <c r="B1189" s="1">
        <v>7264.3</v>
      </c>
      <c r="C1189" s="1">
        <v>7271.85</v>
      </c>
      <c r="D1189" s="1">
        <v>7177.75</v>
      </c>
      <c r="E1189" s="1">
        <v>7215.7</v>
      </c>
      <c r="F1189" s="1">
        <v>254481339</v>
      </c>
      <c r="G1189" s="1">
        <v>8129.65</v>
      </c>
      <c r="H1189" s="1" t="str">
        <f>TEXT(NiftyData[[#This Row],[Date]], "yyyy")</f>
        <v>2016</v>
      </c>
      <c r="I1189" s="1" t="str">
        <f>TEXT(NiftyData[[#This Row],[Date]], "mmm")</f>
        <v>Feb</v>
      </c>
      <c r="J1189" s="1" t="str">
        <f>TEXT(NiftyData[[#This Row],[Date]], "ddd")</f>
        <v>Wed</v>
      </c>
      <c r="K1189" s="1" t="str">
        <f>TEXT(NiftyData[[#This Row],[Date]], "mmm-yyyy")</f>
        <v>Feb-2016</v>
      </c>
      <c r="L1189" s="1" t="str">
        <f>IF(NiftyData[[#This Row],[Day]]="Thu", "Expiry", "")</f>
        <v/>
      </c>
      <c r="M1189" s="1">
        <f>NiftyData[[#This Row],[Close]]-NiftyData[[#This Row],[Open]]</f>
        <v>-48.600000000000364</v>
      </c>
      <c r="N1189" s="4">
        <f>NiftyData[[#This Row],[Intraday Change]]/NiftyData[[#This Row],[Open]]</f>
        <v>-6.6902523298873065E-3</v>
      </c>
      <c r="O1189" s="4">
        <f>_xlfn.CEILING.MATH(ABS(NiftyData[[#This Row],[Intraday Change %]]), 0.01)</f>
        <v>0.01</v>
      </c>
      <c r="P1189" s="6">
        <f>NiftyData[[#This Row],[Close]]-E1190</f>
        <v>-82.5</v>
      </c>
      <c r="Q1189" s="4">
        <f>NiftyData[[#This Row],[DayChange]]/E1190</f>
        <v>-1.1304157189443973E-2</v>
      </c>
      <c r="R1189" s="7">
        <f>_xlfn.CEILING.MATH(ABS(NiftyData[[#This Row],[DayChange %]]), 0.01)</f>
        <v>0.02</v>
      </c>
    </row>
    <row r="1190" spans="1:18" x14ac:dyDescent="0.2">
      <c r="A1190" s="2">
        <v>42409</v>
      </c>
      <c r="B1190" s="1">
        <v>7303.95</v>
      </c>
      <c r="C1190" s="1">
        <v>7323.45</v>
      </c>
      <c r="D1190" s="1">
        <v>7275.15</v>
      </c>
      <c r="E1190" s="1">
        <v>7298.2</v>
      </c>
      <c r="F1190" s="1">
        <v>218730280</v>
      </c>
      <c r="G1190" s="1">
        <v>7415.13</v>
      </c>
      <c r="H1190" s="1" t="str">
        <f>TEXT(NiftyData[[#This Row],[Date]], "yyyy")</f>
        <v>2016</v>
      </c>
      <c r="I1190" s="1" t="str">
        <f>TEXT(NiftyData[[#This Row],[Date]], "mmm")</f>
        <v>Feb</v>
      </c>
      <c r="J1190" s="1" t="str">
        <f>TEXT(NiftyData[[#This Row],[Date]], "ddd")</f>
        <v>Tue</v>
      </c>
      <c r="K1190" s="1" t="str">
        <f>TEXT(NiftyData[[#This Row],[Date]], "mmm-yyyy")</f>
        <v>Feb-2016</v>
      </c>
      <c r="L1190" s="1" t="str">
        <f>IF(NiftyData[[#This Row],[Day]]="Thu", "Expiry", "")</f>
        <v/>
      </c>
      <c r="M1190" s="1">
        <f>NiftyData[[#This Row],[Close]]-NiftyData[[#This Row],[Open]]</f>
        <v>-5.75</v>
      </c>
      <c r="N1190" s="4">
        <f>NiftyData[[#This Row],[Intraday Change]]/NiftyData[[#This Row],[Open]]</f>
        <v>-7.8724525770302374E-4</v>
      </c>
      <c r="O1190" s="4">
        <f>_xlfn.CEILING.MATH(ABS(NiftyData[[#This Row],[Intraday Change %]]), 0.01)</f>
        <v>0.01</v>
      </c>
      <c r="P1190" s="6">
        <f>NiftyData[[#This Row],[Close]]-E1191</f>
        <v>-89.050000000000182</v>
      </c>
      <c r="Q1190" s="4">
        <f>NiftyData[[#This Row],[DayChange]]/E1191</f>
        <v>-1.2054553453585594E-2</v>
      </c>
      <c r="R1190" s="7">
        <f>_xlfn.CEILING.MATH(ABS(NiftyData[[#This Row],[DayChange %]]), 0.01)</f>
        <v>0.02</v>
      </c>
    </row>
    <row r="1191" spans="1:18" x14ac:dyDescent="0.2">
      <c r="A1191" s="2">
        <v>42408</v>
      </c>
      <c r="B1191" s="1">
        <v>7489.7</v>
      </c>
      <c r="C1191" s="1">
        <v>7512.55</v>
      </c>
      <c r="D1191" s="1">
        <v>7363.2</v>
      </c>
      <c r="E1191" s="1">
        <v>7387.25</v>
      </c>
      <c r="F1191" s="1">
        <v>176758985</v>
      </c>
      <c r="G1191" s="1">
        <v>5746.45</v>
      </c>
      <c r="H1191" s="1" t="str">
        <f>TEXT(NiftyData[[#This Row],[Date]], "yyyy")</f>
        <v>2016</v>
      </c>
      <c r="I1191" s="1" t="str">
        <f>TEXT(NiftyData[[#This Row],[Date]], "mmm")</f>
        <v>Feb</v>
      </c>
      <c r="J1191" s="1" t="str">
        <f>TEXT(NiftyData[[#This Row],[Date]], "ddd")</f>
        <v>Mon</v>
      </c>
      <c r="K1191" s="1" t="str">
        <f>TEXT(NiftyData[[#This Row],[Date]], "mmm-yyyy")</f>
        <v>Feb-2016</v>
      </c>
      <c r="L1191" s="1" t="str">
        <f>IF(NiftyData[[#This Row],[Day]]="Thu", "Expiry", "")</f>
        <v/>
      </c>
      <c r="M1191" s="1">
        <f>NiftyData[[#This Row],[Close]]-NiftyData[[#This Row],[Open]]</f>
        <v>-102.44999999999982</v>
      </c>
      <c r="N1191" s="4">
        <f>NiftyData[[#This Row],[Intraday Change]]/NiftyData[[#This Row],[Open]]</f>
        <v>-1.3678785532130769E-2</v>
      </c>
      <c r="O1191" s="4">
        <f>_xlfn.CEILING.MATH(ABS(NiftyData[[#This Row],[Intraday Change %]]), 0.01)</f>
        <v>0.02</v>
      </c>
      <c r="P1191" s="6">
        <f>NiftyData[[#This Row],[Close]]-E1192</f>
        <v>-101.85000000000036</v>
      </c>
      <c r="Q1191" s="4">
        <f>NiftyData[[#This Row],[DayChange]]/E1192</f>
        <v>-1.3599764991788114E-2</v>
      </c>
      <c r="R1191" s="7">
        <f>_xlfn.CEILING.MATH(ABS(NiftyData[[#This Row],[DayChange %]]), 0.01)</f>
        <v>0.02</v>
      </c>
    </row>
    <row r="1192" spans="1:18" x14ac:dyDescent="0.2">
      <c r="A1192" s="2">
        <v>42405</v>
      </c>
      <c r="B1192" s="1">
        <v>7418.25</v>
      </c>
      <c r="C1192" s="1">
        <v>7503.15</v>
      </c>
      <c r="D1192" s="1">
        <v>7406.65</v>
      </c>
      <c r="E1192" s="1">
        <v>7489.1</v>
      </c>
      <c r="F1192" s="1">
        <v>257518899</v>
      </c>
      <c r="G1192" s="1">
        <v>8628.24</v>
      </c>
      <c r="H1192" s="1" t="str">
        <f>TEXT(NiftyData[[#This Row],[Date]], "yyyy")</f>
        <v>2016</v>
      </c>
      <c r="I1192" s="1" t="str">
        <f>TEXT(NiftyData[[#This Row],[Date]], "mmm")</f>
        <v>Feb</v>
      </c>
      <c r="J1192" s="1" t="str">
        <f>TEXT(NiftyData[[#This Row],[Date]], "ddd")</f>
        <v>Fri</v>
      </c>
      <c r="K1192" s="1" t="str">
        <f>TEXT(NiftyData[[#This Row],[Date]], "mmm-yyyy")</f>
        <v>Feb-2016</v>
      </c>
      <c r="L1192" s="1" t="str">
        <f>IF(NiftyData[[#This Row],[Day]]="Thu", "Expiry", "")</f>
        <v/>
      </c>
      <c r="M1192" s="1">
        <f>NiftyData[[#This Row],[Close]]-NiftyData[[#This Row],[Open]]</f>
        <v>70.850000000000364</v>
      </c>
      <c r="N1192" s="4">
        <f>NiftyData[[#This Row],[Intraday Change]]/NiftyData[[#This Row],[Open]]</f>
        <v>9.5507700603242492E-3</v>
      </c>
      <c r="O1192" s="4">
        <f>_xlfn.CEILING.MATH(ABS(NiftyData[[#This Row],[Intraday Change %]]), 0.01)</f>
        <v>0.01</v>
      </c>
      <c r="P1192" s="6">
        <f>NiftyData[[#This Row],[Close]]-E1193</f>
        <v>85.100000000000364</v>
      </c>
      <c r="Q1192" s="4">
        <f>NiftyData[[#This Row],[DayChange]]/E1193</f>
        <v>1.1493787142085408E-2</v>
      </c>
      <c r="R1192" s="7">
        <f>_xlfn.CEILING.MATH(ABS(NiftyData[[#This Row],[DayChange %]]), 0.01)</f>
        <v>0.02</v>
      </c>
    </row>
    <row r="1193" spans="1:18" x14ac:dyDescent="0.2">
      <c r="A1193" s="2">
        <v>42404</v>
      </c>
      <c r="B1193" s="1">
        <v>7411.45</v>
      </c>
      <c r="C1193" s="1">
        <v>7457.05</v>
      </c>
      <c r="D1193" s="1">
        <v>7365.95</v>
      </c>
      <c r="E1193" s="1">
        <v>7404</v>
      </c>
      <c r="F1193" s="1">
        <v>229563364</v>
      </c>
      <c r="G1193" s="1">
        <v>7465.35</v>
      </c>
      <c r="H1193" s="1" t="str">
        <f>TEXT(NiftyData[[#This Row],[Date]], "yyyy")</f>
        <v>2016</v>
      </c>
      <c r="I1193" s="1" t="str">
        <f>TEXT(NiftyData[[#This Row],[Date]], "mmm")</f>
        <v>Feb</v>
      </c>
      <c r="J1193" s="1" t="str">
        <f>TEXT(NiftyData[[#This Row],[Date]], "ddd")</f>
        <v>Thu</v>
      </c>
      <c r="K1193" s="1" t="str">
        <f>TEXT(NiftyData[[#This Row],[Date]], "mmm-yyyy")</f>
        <v>Feb-2016</v>
      </c>
      <c r="L1193" s="1" t="str">
        <f>IF(NiftyData[[#This Row],[Day]]="Thu", "Expiry", "")</f>
        <v>Expiry</v>
      </c>
      <c r="M1193" s="1">
        <f>NiftyData[[#This Row],[Close]]-NiftyData[[#This Row],[Open]]</f>
        <v>-7.4499999999998181</v>
      </c>
      <c r="N1193" s="4">
        <f>NiftyData[[#This Row],[Intraday Change]]/NiftyData[[#This Row],[Open]]</f>
        <v>-1.0052014113297422E-3</v>
      </c>
      <c r="O1193" s="4">
        <f>_xlfn.CEILING.MATH(ABS(NiftyData[[#This Row],[Intraday Change %]]), 0.01)</f>
        <v>0.01</v>
      </c>
      <c r="P1193" s="6">
        <f>NiftyData[[#This Row],[Close]]-E1194</f>
        <v>42.199999999999818</v>
      </c>
      <c r="Q1193" s="4">
        <f>NiftyData[[#This Row],[DayChange]]/E1194</f>
        <v>5.732293732511046E-3</v>
      </c>
      <c r="R1193" s="7">
        <f>_xlfn.CEILING.MATH(ABS(NiftyData[[#This Row],[DayChange %]]), 0.01)</f>
        <v>0.01</v>
      </c>
    </row>
    <row r="1194" spans="1:18" x14ac:dyDescent="0.2">
      <c r="A1194" s="2">
        <v>42403</v>
      </c>
      <c r="B1194" s="1">
        <v>7392.45</v>
      </c>
      <c r="C1194" s="1">
        <v>7419.4</v>
      </c>
      <c r="D1194" s="1">
        <v>7350.3</v>
      </c>
      <c r="E1194" s="1">
        <v>7361.8</v>
      </c>
      <c r="F1194" s="1">
        <v>197863301</v>
      </c>
      <c r="G1194" s="1">
        <v>6748.17</v>
      </c>
      <c r="H1194" s="1" t="str">
        <f>TEXT(NiftyData[[#This Row],[Date]], "yyyy")</f>
        <v>2016</v>
      </c>
      <c r="I1194" s="1" t="str">
        <f>TEXT(NiftyData[[#This Row],[Date]], "mmm")</f>
        <v>Feb</v>
      </c>
      <c r="J1194" s="1" t="str">
        <f>TEXT(NiftyData[[#This Row],[Date]], "ddd")</f>
        <v>Wed</v>
      </c>
      <c r="K1194" s="1" t="str">
        <f>TEXT(NiftyData[[#This Row],[Date]], "mmm-yyyy")</f>
        <v>Feb-2016</v>
      </c>
      <c r="L1194" s="1" t="str">
        <f>IF(NiftyData[[#This Row],[Day]]="Thu", "Expiry", "")</f>
        <v/>
      </c>
      <c r="M1194" s="1">
        <f>NiftyData[[#This Row],[Close]]-NiftyData[[#This Row],[Open]]</f>
        <v>-30.649999999999636</v>
      </c>
      <c r="N1194" s="4">
        <f>NiftyData[[#This Row],[Intraday Change]]/NiftyData[[#This Row],[Open]]</f>
        <v>-4.1461220569634742E-3</v>
      </c>
      <c r="O1194" s="4">
        <f>_xlfn.CEILING.MATH(ABS(NiftyData[[#This Row],[Intraday Change %]]), 0.01)</f>
        <v>0.01</v>
      </c>
      <c r="P1194" s="6">
        <f>NiftyData[[#This Row],[Close]]-E1195</f>
        <v>-93.75</v>
      </c>
      <c r="Q1194" s="4">
        <f>NiftyData[[#This Row],[DayChange]]/E1195</f>
        <v>-1.2574525018274977E-2</v>
      </c>
      <c r="R1194" s="7">
        <f>_xlfn.CEILING.MATH(ABS(NiftyData[[#This Row],[DayChange %]]), 0.01)</f>
        <v>0.02</v>
      </c>
    </row>
    <row r="1195" spans="1:18" x14ac:dyDescent="0.2">
      <c r="A1195" s="2">
        <v>42402</v>
      </c>
      <c r="B1195" s="1">
        <v>7566.65</v>
      </c>
      <c r="C1195" s="1">
        <v>7576.3</v>
      </c>
      <c r="D1195" s="1">
        <v>7428.05</v>
      </c>
      <c r="E1195" s="1">
        <v>7455.55</v>
      </c>
      <c r="F1195" s="1">
        <v>237338907</v>
      </c>
      <c r="G1195" s="1">
        <v>8030.99</v>
      </c>
      <c r="H1195" s="1" t="str">
        <f>TEXT(NiftyData[[#This Row],[Date]], "yyyy")</f>
        <v>2016</v>
      </c>
      <c r="I1195" s="1" t="str">
        <f>TEXT(NiftyData[[#This Row],[Date]], "mmm")</f>
        <v>Feb</v>
      </c>
      <c r="J1195" s="1" t="str">
        <f>TEXT(NiftyData[[#This Row],[Date]], "ddd")</f>
        <v>Tue</v>
      </c>
      <c r="K1195" s="1" t="str">
        <f>TEXT(NiftyData[[#This Row],[Date]], "mmm-yyyy")</f>
        <v>Feb-2016</v>
      </c>
      <c r="L1195" s="1" t="str">
        <f>IF(NiftyData[[#This Row],[Day]]="Thu", "Expiry", "")</f>
        <v/>
      </c>
      <c r="M1195" s="1">
        <f>NiftyData[[#This Row],[Close]]-NiftyData[[#This Row],[Open]]</f>
        <v>-111.09999999999945</v>
      </c>
      <c r="N1195" s="4">
        <f>NiftyData[[#This Row],[Intraday Change]]/NiftyData[[#This Row],[Open]]</f>
        <v>-1.4682851724342933E-2</v>
      </c>
      <c r="O1195" s="4">
        <f>_xlfn.CEILING.MATH(ABS(NiftyData[[#This Row],[Intraday Change %]]), 0.01)</f>
        <v>0.02</v>
      </c>
      <c r="P1195" s="6">
        <f>NiftyData[[#This Row],[Close]]-E1196</f>
        <v>-100.39999999999964</v>
      </c>
      <c r="Q1195" s="4">
        <f>NiftyData[[#This Row],[DayChange]]/E1196</f>
        <v>-1.3287541606283742E-2</v>
      </c>
      <c r="R1195" s="7">
        <f>_xlfn.CEILING.MATH(ABS(NiftyData[[#This Row],[DayChange %]]), 0.01)</f>
        <v>0.02</v>
      </c>
    </row>
    <row r="1196" spans="1:18" x14ac:dyDescent="0.2">
      <c r="A1196" s="2">
        <v>42401</v>
      </c>
      <c r="B1196" s="1">
        <v>7589.5</v>
      </c>
      <c r="C1196" s="1">
        <v>7600.45</v>
      </c>
      <c r="D1196" s="1">
        <v>7541.25</v>
      </c>
      <c r="E1196" s="1">
        <v>7555.95</v>
      </c>
      <c r="F1196" s="1">
        <v>206645021</v>
      </c>
      <c r="G1196" s="1">
        <v>8209.5</v>
      </c>
      <c r="H1196" s="1" t="str">
        <f>TEXT(NiftyData[[#This Row],[Date]], "yyyy")</f>
        <v>2016</v>
      </c>
      <c r="I1196" s="1" t="str">
        <f>TEXT(NiftyData[[#This Row],[Date]], "mmm")</f>
        <v>Feb</v>
      </c>
      <c r="J1196" s="1" t="str">
        <f>TEXT(NiftyData[[#This Row],[Date]], "ddd")</f>
        <v>Mon</v>
      </c>
      <c r="K1196" s="1" t="str">
        <f>TEXT(NiftyData[[#This Row],[Date]], "mmm-yyyy")</f>
        <v>Feb-2016</v>
      </c>
      <c r="L1196" s="1" t="str">
        <f>IF(NiftyData[[#This Row],[Day]]="Thu", "Expiry", "")</f>
        <v/>
      </c>
      <c r="M1196" s="1">
        <f>NiftyData[[#This Row],[Close]]-NiftyData[[#This Row],[Open]]</f>
        <v>-33.550000000000182</v>
      </c>
      <c r="N1196" s="4">
        <f>NiftyData[[#This Row],[Intraday Change]]/NiftyData[[#This Row],[Open]]</f>
        <v>-4.4205810659463975E-3</v>
      </c>
      <c r="O1196" s="4">
        <f>_xlfn.CEILING.MATH(ABS(NiftyData[[#This Row],[Intraday Change %]]), 0.01)</f>
        <v>0.01</v>
      </c>
      <c r="P1196" s="6">
        <f>NiftyData[[#This Row],[Close]]-E1197</f>
        <v>-7.6000000000003638</v>
      </c>
      <c r="Q1196" s="4">
        <f>NiftyData[[#This Row],[DayChange]]/E1197</f>
        <v>-1.0048191656035015E-3</v>
      </c>
      <c r="R1196" s="7">
        <f>_xlfn.CEILING.MATH(ABS(NiftyData[[#This Row],[DayChange %]]), 0.01)</f>
        <v>0.01</v>
      </c>
    </row>
    <row r="1197" spans="1:18" x14ac:dyDescent="0.2">
      <c r="A1197" s="2">
        <v>42398</v>
      </c>
      <c r="B1197" s="1">
        <v>7413.35</v>
      </c>
      <c r="C1197" s="1">
        <v>7575.65</v>
      </c>
      <c r="D1197" s="1">
        <v>7402.8</v>
      </c>
      <c r="E1197" s="1">
        <v>7563.55</v>
      </c>
      <c r="F1197" s="1">
        <v>307934042</v>
      </c>
      <c r="G1197" s="1">
        <v>11277.33</v>
      </c>
      <c r="H1197" s="1" t="str">
        <f>TEXT(NiftyData[[#This Row],[Date]], "yyyy")</f>
        <v>2016</v>
      </c>
      <c r="I1197" s="1" t="str">
        <f>TEXT(NiftyData[[#This Row],[Date]], "mmm")</f>
        <v>Jan</v>
      </c>
      <c r="J1197" s="1" t="str">
        <f>TEXT(NiftyData[[#This Row],[Date]], "ddd")</f>
        <v>Fri</v>
      </c>
      <c r="K1197" s="1" t="str">
        <f>TEXT(NiftyData[[#This Row],[Date]], "mmm-yyyy")</f>
        <v>Jan-2016</v>
      </c>
      <c r="L1197" s="1" t="str">
        <f>IF(NiftyData[[#This Row],[Day]]="Thu", "Expiry", "")</f>
        <v/>
      </c>
      <c r="M1197" s="1">
        <f>NiftyData[[#This Row],[Close]]-NiftyData[[#This Row],[Open]]</f>
        <v>150.19999999999982</v>
      </c>
      <c r="N1197" s="4">
        <f>NiftyData[[#This Row],[Intraday Change]]/NiftyData[[#This Row],[Open]]</f>
        <v>2.0260745816668552E-2</v>
      </c>
      <c r="O1197" s="4">
        <f>_xlfn.CEILING.MATH(ABS(NiftyData[[#This Row],[Intraday Change %]]), 0.01)</f>
        <v>0.03</v>
      </c>
      <c r="P1197" s="6">
        <f>NiftyData[[#This Row],[Close]]-E1198</f>
        <v>138.90000000000055</v>
      </c>
      <c r="Q1197" s="4">
        <f>NiftyData[[#This Row],[DayChange]]/E1198</f>
        <v>1.8707952563420574E-2</v>
      </c>
      <c r="R1197" s="7">
        <f>_xlfn.CEILING.MATH(ABS(NiftyData[[#This Row],[DayChange %]]), 0.01)</f>
        <v>0.02</v>
      </c>
    </row>
    <row r="1198" spans="1:18" x14ac:dyDescent="0.2">
      <c r="A1198" s="2">
        <v>42397</v>
      </c>
      <c r="B1198" s="1">
        <v>7426.5</v>
      </c>
      <c r="C1198" s="1">
        <v>7468.85</v>
      </c>
      <c r="D1198" s="1">
        <v>7409.6</v>
      </c>
      <c r="E1198" s="1">
        <v>7424.65</v>
      </c>
      <c r="F1198" s="1">
        <v>283036298</v>
      </c>
      <c r="G1198" s="1">
        <v>10049.879999999999</v>
      </c>
      <c r="H1198" s="1" t="str">
        <f>TEXT(NiftyData[[#This Row],[Date]], "yyyy")</f>
        <v>2016</v>
      </c>
      <c r="I1198" s="1" t="str">
        <f>TEXT(NiftyData[[#This Row],[Date]], "mmm")</f>
        <v>Jan</v>
      </c>
      <c r="J1198" s="1" t="str">
        <f>TEXT(NiftyData[[#This Row],[Date]], "ddd")</f>
        <v>Thu</v>
      </c>
      <c r="K1198" s="1" t="str">
        <f>TEXT(NiftyData[[#This Row],[Date]], "mmm-yyyy")</f>
        <v>Jan-2016</v>
      </c>
      <c r="L1198" s="1" t="str">
        <f>IF(NiftyData[[#This Row],[Day]]="Thu", "Expiry", "")</f>
        <v>Expiry</v>
      </c>
      <c r="M1198" s="1">
        <f>NiftyData[[#This Row],[Close]]-NiftyData[[#This Row],[Open]]</f>
        <v>-1.8500000000003638</v>
      </c>
      <c r="N1198" s="4">
        <f>NiftyData[[#This Row],[Intraday Change]]/NiftyData[[#This Row],[Open]]</f>
        <v>-2.4910792432510114E-4</v>
      </c>
      <c r="O1198" s="4">
        <f>_xlfn.CEILING.MATH(ABS(NiftyData[[#This Row],[Intraday Change %]]), 0.01)</f>
        <v>0.01</v>
      </c>
      <c r="P1198" s="6">
        <f>NiftyData[[#This Row],[Close]]-E1199</f>
        <v>-13.100000000000364</v>
      </c>
      <c r="Q1198" s="4">
        <f>NiftyData[[#This Row],[DayChange]]/E1199</f>
        <v>-1.7612853349467735E-3</v>
      </c>
      <c r="R1198" s="7">
        <f>_xlfn.CEILING.MATH(ABS(NiftyData[[#This Row],[DayChange %]]), 0.01)</f>
        <v>0.01</v>
      </c>
    </row>
    <row r="1199" spans="1:18" x14ac:dyDescent="0.2">
      <c r="A1199" s="2">
        <v>42396</v>
      </c>
      <c r="B1199" s="1">
        <v>7469.6</v>
      </c>
      <c r="C1199" s="1">
        <v>7477.9</v>
      </c>
      <c r="D1199" s="1">
        <v>7419.7</v>
      </c>
      <c r="E1199" s="1">
        <v>7437.75</v>
      </c>
      <c r="F1199" s="1">
        <v>193389891</v>
      </c>
      <c r="G1199" s="1">
        <v>6834.77</v>
      </c>
      <c r="H1199" s="1" t="str">
        <f>TEXT(NiftyData[[#This Row],[Date]], "yyyy")</f>
        <v>2016</v>
      </c>
      <c r="I1199" s="1" t="str">
        <f>TEXT(NiftyData[[#This Row],[Date]], "mmm")</f>
        <v>Jan</v>
      </c>
      <c r="J1199" s="1" t="str">
        <f>TEXT(NiftyData[[#This Row],[Date]], "ddd")</f>
        <v>Wed</v>
      </c>
      <c r="K1199" s="1" t="str">
        <f>TEXT(NiftyData[[#This Row],[Date]], "mmm-yyyy")</f>
        <v>Jan-2016</v>
      </c>
      <c r="L1199" s="1" t="str">
        <f>IF(NiftyData[[#This Row],[Day]]="Thu", "Expiry", "")</f>
        <v/>
      </c>
      <c r="M1199" s="1">
        <f>NiftyData[[#This Row],[Close]]-NiftyData[[#This Row],[Open]]</f>
        <v>-31.850000000000364</v>
      </c>
      <c r="N1199" s="4">
        <f>NiftyData[[#This Row],[Intraday Change]]/NiftyData[[#This Row],[Open]]</f>
        <v>-4.2639498768341491E-3</v>
      </c>
      <c r="O1199" s="4">
        <f>_xlfn.CEILING.MATH(ABS(NiftyData[[#This Row],[Intraday Change %]]), 0.01)</f>
        <v>0.01</v>
      </c>
      <c r="P1199" s="6">
        <f>NiftyData[[#This Row],[Close]]-E1200</f>
        <v>1.6000000000003638</v>
      </c>
      <c r="Q1199" s="4">
        <f>NiftyData[[#This Row],[DayChange]]/E1200</f>
        <v>2.151651055990484E-4</v>
      </c>
      <c r="R1199" s="7">
        <f>_xlfn.CEILING.MATH(ABS(NiftyData[[#This Row],[DayChange %]]), 0.01)</f>
        <v>0.01</v>
      </c>
    </row>
    <row r="1200" spans="1:18" x14ac:dyDescent="0.2">
      <c r="A1200" s="2">
        <v>42394</v>
      </c>
      <c r="B1200" s="1">
        <v>7468.75</v>
      </c>
      <c r="C1200" s="1">
        <v>7487.15</v>
      </c>
      <c r="D1200" s="1">
        <v>7421.2</v>
      </c>
      <c r="E1200" s="1">
        <v>7436.15</v>
      </c>
      <c r="F1200" s="1">
        <v>168202502</v>
      </c>
      <c r="G1200" s="1">
        <v>5910.99</v>
      </c>
      <c r="H1200" s="1" t="str">
        <f>TEXT(NiftyData[[#This Row],[Date]], "yyyy")</f>
        <v>2016</v>
      </c>
      <c r="I1200" s="1" t="str">
        <f>TEXT(NiftyData[[#This Row],[Date]], "mmm")</f>
        <v>Jan</v>
      </c>
      <c r="J1200" s="1" t="str">
        <f>TEXT(NiftyData[[#This Row],[Date]], "ddd")</f>
        <v>Mon</v>
      </c>
      <c r="K1200" s="1" t="str">
        <f>TEXT(NiftyData[[#This Row],[Date]], "mmm-yyyy")</f>
        <v>Jan-2016</v>
      </c>
      <c r="L1200" s="1" t="str">
        <f>IF(NiftyData[[#This Row],[Day]]="Thu", "Expiry", "")</f>
        <v/>
      </c>
      <c r="M1200" s="1">
        <f>NiftyData[[#This Row],[Close]]-NiftyData[[#This Row],[Open]]</f>
        <v>-32.600000000000364</v>
      </c>
      <c r="N1200" s="4">
        <f>NiftyData[[#This Row],[Intraday Change]]/NiftyData[[#This Row],[Open]]</f>
        <v>-4.3648535564854048E-3</v>
      </c>
      <c r="O1200" s="4">
        <f>_xlfn.CEILING.MATH(ABS(NiftyData[[#This Row],[Intraday Change %]]), 0.01)</f>
        <v>0.01</v>
      </c>
      <c r="P1200" s="6">
        <f>NiftyData[[#This Row],[Close]]-E1201</f>
        <v>13.699999999999818</v>
      </c>
      <c r="Q1200" s="4">
        <f>NiftyData[[#This Row],[DayChange]]/E1201</f>
        <v>1.8457517396546718E-3</v>
      </c>
      <c r="R1200" s="7">
        <f>_xlfn.CEILING.MATH(ABS(NiftyData[[#This Row],[DayChange %]]), 0.01)</f>
        <v>0.01</v>
      </c>
    </row>
    <row r="1201" spans="1:18" x14ac:dyDescent="0.2">
      <c r="A1201" s="2">
        <v>42391</v>
      </c>
      <c r="B1201" s="1">
        <v>7355.7</v>
      </c>
      <c r="C1201" s="1">
        <v>7433.4</v>
      </c>
      <c r="D1201" s="1">
        <v>7327.6</v>
      </c>
      <c r="E1201" s="1">
        <v>7422.45</v>
      </c>
      <c r="F1201" s="1">
        <v>236282061</v>
      </c>
      <c r="G1201" s="1">
        <v>7666.39</v>
      </c>
      <c r="H1201" s="1" t="str">
        <f>TEXT(NiftyData[[#This Row],[Date]], "yyyy")</f>
        <v>2016</v>
      </c>
      <c r="I1201" s="1" t="str">
        <f>TEXT(NiftyData[[#This Row],[Date]], "mmm")</f>
        <v>Jan</v>
      </c>
      <c r="J1201" s="1" t="str">
        <f>TEXT(NiftyData[[#This Row],[Date]], "ddd")</f>
        <v>Fri</v>
      </c>
      <c r="K1201" s="1" t="str">
        <f>TEXT(NiftyData[[#This Row],[Date]], "mmm-yyyy")</f>
        <v>Jan-2016</v>
      </c>
      <c r="L1201" s="1" t="str">
        <f>IF(NiftyData[[#This Row],[Day]]="Thu", "Expiry", "")</f>
        <v/>
      </c>
      <c r="M1201" s="1">
        <f>NiftyData[[#This Row],[Close]]-NiftyData[[#This Row],[Open]]</f>
        <v>66.75</v>
      </c>
      <c r="N1201" s="4">
        <f>NiftyData[[#This Row],[Intraday Change]]/NiftyData[[#This Row],[Open]]</f>
        <v>9.0745952118765037E-3</v>
      </c>
      <c r="O1201" s="4">
        <f>_xlfn.CEILING.MATH(ABS(NiftyData[[#This Row],[Intraday Change %]]), 0.01)</f>
        <v>0.01</v>
      </c>
      <c r="P1201" s="6">
        <f>NiftyData[[#This Row],[Close]]-E1202</f>
        <v>145.64999999999964</v>
      </c>
      <c r="Q1201" s="4">
        <f>NiftyData[[#This Row],[DayChange]]/E1202</f>
        <v>2.0015666226912879E-2</v>
      </c>
      <c r="R1201" s="7">
        <f>_xlfn.CEILING.MATH(ABS(NiftyData[[#This Row],[DayChange %]]), 0.01)</f>
        <v>0.03</v>
      </c>
    </row>
    <row r="1202" spans="1:18" x14ac:dyDescent="0.2">
      <c r="A1202" s="2">
        <v>42390</v>
      </c>
      <c r="B1202" s="1">
        <v>7376.65</v>
      </c>
      <c r="C1202" s="1">
        <v>7398.7</v>
      </c>
      <c r="D1202" s="1">
        <v>7250</v>
      </c>
      <c r="E1202" s="1">
        <v>7276.8</v>
      </c>
      <c r="F1202" s="1">
        <v>248113284</v>
      </c>
      <c r="G1202" s="1">
        <v>9401.16</v>
      </c>
      <c r="H1202" s="1" t="str">
        <f>TEXT(NiftyData[[#This Row],[Date]], "yyyy")</f>
        <v>2016</v>
      </c>
      <c r="I1202" s="1" t="str">
        <f>TEXT(NiftyData[[#This Row],[Date]], "mmm")</f>
        <v>Jan</v>
      </c>
      <c r="J1202" s="1" t="str">
        <f>TEXT(NiftyData[[#This Row],[Date]], "ddd")</f>
        <v>Thu</v>
      </c>
      <c r="K1202" s="1" t="str">
        <f>TEXT(NiftyData[[#This Row],[Date]], "mmm-yyyy")</f>
        <v>Jan-2016</v>
      </c>
      <c r="L1202" s="1" t="str">
        <f>IF(NiftyData[[#This Row],[Day]]="Thu", "Expiry", "")</f>
        <v>Expiry</v>
      </c>
      <c r="M1202" s="1">
        <f>NiftyData[[#This Row],[Close]]-NiftyData[[#This Row],[Open]]</f>
        <v>-99.849999999999454</v>
      </c>
      <c r="N1202" s="4">
        <f>NiftyData[[#This Row],[Intraday Change]]/NiftyData[[#This Row],[Open]]</f>
        <v>-1.3535954667769171E-2</v>
      </c>
      <c r="O1202" s="4">
        <f>_xlfn.CEILING.MATH(ABS(NiftyData[[#This Row],[Intraday Change %]]), 0.01)</f>
        <v>0.02</v>
      </c>
      <c r="P1202" s="6">
        <f>NiftyData[[#This Row],[Close]]-E1203</f>
        <v>-32.5</v>
      </c>
      <c r="Q1202" s="4">
        <f>NiftyData[[#This Row],[DayChange]]/E1203</f>
        <v>-4.4463902152052865E-3</v>
      </c>
      <c r="R1202" s="7">
        <f>_xlfn.CEILING.MATH(ABS(NiftyData[[#This Row],[DayChange %]]), 0.01)</f>
        <v>0.01</v>
      </c>
    </row>
    <row r="1203" spans="1:18" x14ac:dyDescent="0.2">
      <c r="A1203" s="2">
        <v>42389</v>
      </c>
      <c r="B1203" s="1">
        <v>7357</v>
      </c>
      <c r="C1203" s="1">
        <v>7470.9</v>
      </c>
      <c r="D1203" s="1">
        <v>7241.5</v>
      </c>
      <c r="E1203" s="1">
        <v>7309.3</v>
      </c>
      <c r="F1203" s="1">
        <v>232614141</v>
      </c>
      <c r="G1203" s="1">
        <v>8794.16</v>
      </c>
      <c r="H1203" s="1" t="str">
        <f>TEXT(NiftyData[[#This Row],[Date]], "yyyy")</f>
        <v>2016</v>
      </c>
      <c r="I1203" s="1" t="str">
        <f>TEXT(NiftyData[[#This Row],[Date]], "mmm")</f>
        <v>Jan</v>
      </c>
      <c r="J1203" s="1" t="str">
        <f>TEXT(NiftyData[[#This Row],[Date]], "ddd")</f>
        <v>Wed</v>
      </c>
      <c r="K1203" s="1" t="str">
        <f>TEXT(NiftyData[[#This Row],[Date]], "mmm-yyyy")</f>
        <v>Jan-2016</v>
      </c>
      <c r="L1203" s="1" t="str">
        <f>IF(NiftyData[[#This Row],[Day]]="Thu", "Expiry", "")</f>
        <v/>
      </c>
      <c r="M1203" s="1">
        <f>NiftyData[[#This Row],[Close]]-NiftyData[[#This Row],[Open]]</f>
        <v>-47.699999999999818</v>
      </c>
      <c r="N1203" s="4">
        <f>NiftyData[[#This Row],[Intraday Change]]/NiftyData[[#This Row],[Open]]</f>
        <v>-6.4836210411852412E-3</v>
      </c>
      <c r="O1203" s="4">
        <f>_xlfn.CEILING.MATH(ABS(NiftyData[[#This Row],[Intraday Change %]]), 0.01)</f>
        <v>0.01</v>
      </c>
      <c r="P1203" s="6">
        <f>NiftyData[[#This Row],[Close]]-E1204</f>
        <v>-125.80000000000018</v>
      </c>
      <c r="Q1203" s="4">
        <f>NiftyData[[#This Row],[DayChange]]/E1204</f>
        <v>-1.6919745531331142E-2</v>
      </c>
      <c r="R1203" s="7">
        <f>_xlfn.CEILING.MATH(ABS(NiftyData[[#This Row],[DayChange %]]), 0.01)</f>
        <v>0.02</v>
      </c>
    </row>
    <row r="1204" spans="1:18" x14ac:dyDescent="0.2">
      <c r="A1204" s="2">
        <v>42388</v>
      </c>
      <c r="B1204" s="1">
        <v>7381.8</v>
      </c>
      <c r="C1204" s="1">
        <v>7462.75</v>
      </c>
      <c r="D1204" s="1">
        <v>7364.15</v>
      </c>
      <c r="E1204" s="1">
        <v>7435.1</v>
      </c>
      <c r="F1204" s="1">
        <v>194068339</v>
      </c>
      <c r="G1204" s="1">
        <v>7038.84</v>
      </c>
      <c r="H1204" s="1" t="str">
        <f>TEXT(NiftyData[[#This Row],[Date]], "yyyy")</f>
        <v>2016</v>
      </c>
      <c r="I1204" s="1" t="str">
        <f>TEXT(NiftyData[[#This Row],[Date]], "mmm")</f>
        <v>Jan</v>
      </c>
      <c r="J1204" s="1" t="str">
        <f>TEXT(NiftyData[[#This Row],[Date]], "ddd")</f>
        <v>Tue</v>
      </c>
      <c r="K1204" s="1" t="str">
        <f>TEXT(NiftyData[[#This Row],[Date]], "mmm-yyyy")</f>
        <v>Jan-2016</v>
      </c>
      <c r="L1204" s="1" t="str">
        <f>IF(NiftyData[[#This Row],[Day]]="Thu", "Expiry", "")</f>
        <v/>
      </c>
      <c r="M1204" s="1">
        <f>NiftyData[[#This Row],[Close]]-NiftyData[[#This Row],[Open]]</f>
        <v>53.300000000000182</v>
      </c>
      <c r="N1204" s="4">
        <f>NiftyData[[#This Row],[Intraday Change]]/NiftyData[[#This Row],[Open]]</f>
        <v>7.2204611341407489E-3</v>
      </c>
      <c r="O1204" s="4">
        <f>_xlfn.CEILING.MATH(ABS(NiftyData[[#This Row],[Intraday Change %]]), 0.01)</f>
        <v>0.01</v>
      </c>
      <c r="P1204" s="6">
        <f>NiftyData[[#This Row],[Close]]-E1205</f>
        <v>84.100000000000364</v>
      </c>
      <c r="Q1204" s="4">
        <f>NiftyData[[#This Row],[DayChange]]/E1205</f>
        <v>1.1440620323765523E-2</v>
      </c>
      <c r="R1204" s="7">
        <f>_xlfn.CEILING.MATH(ABS(NiftyData[[#This Row],[DayChange %]]), 0.01)</f>
        <v>0.02</v>
      </c>
    </row>
    <row r="1205" spans="1:18" x14ac:dyDescent="0.2">
      <c r="A1205" s="2">
        <v>42387</v>
      </c>
      <c r="B1205" s="1">
        <v>7420.35</v>
      </c>
      <c r="C1205" s="1">
        <v>7463.65</v>
      </c>
      <c r="D1205" s="1">
        <v>7336.4</v>
      </c>
      <c r="E1205" s="1">
        <v>7351</v>
      </c>
      <c r="F1205" s="1">
        <v>240798183</v>
      </c>
      <c r="G1205" s="1">
        <v>8431.56</v>
      </c>
      <c r="H1205" s="1" t="str">
        <f>TEXT(NiftyData[[#This Row],[Date]], "yyyy")</f>
        <v>2016</v>
      </c>
      <c r="I1205" s="1" t="str">
        <f>TEXT(NiftyData[[#This Row],[Date]], "mmm")</f>
        <v>Jan</v>
      </c>
      <c r="J1205" s="1" t="str">
        <f>TEXT(NiftyData[[#This Row],[Date]], "ddd")</f>
        <v>Mon</v>
      </c>
      <c r="K1205" s="1" t="str">
        <f>TEXT(NiftyData[[#This Row],[Date]], "mmm-yyyy")</f>
        <v>Jan-2016</v>
      </c>
      <c r="L1205" s="1" t="str">
        <f>IF(NiftyData[[#This Row],[Day]]="Thu", "Expiry", "")</f>
        <v/>
      </c>
      <c r="M1205" s="1">
        <f>NiftyData[[#This Row],[Close]]-NiftyData[[#This Row],[Open]]</f>
        <v>-69.350000000000364</v>
      </c>
      <c r="N1205" s="4">
        <f>NiftyData[[#This Row],[Intraday Change]]/NiftyData[[#This Row],[Open]]</f>
        <v>-9.3459203406847866E-3</v>
      </c>
      <c r="O1205" s="4">
        <f>_xlfn.CEILING.MATH(ABS(NiftyData[[#This Row],[Intraday Change %]]), 0.01)</f>
        <v>0.01</v>
      </c>
      <c r="P1205" s="6">
        <f>NiftyData[[#This Row],[Close]]-E1206</f>
        <v>-86.800000000000182</v>
      </c>
      <c r="Q1205" s="4">
        <f>NiftyData[[#This Row],[DayChange]]/E1206</f>
        <v>-1.1670117507865252E-2</v>
      </c>
      <c r="R1205" s="7">
        <f>_xlfn.CEILING.MATH(ABS(NiftyData[[#This Row],[DayChange %]]), 0.01)</f>
        <v>0.02</v>
      </c>
    </row>
    <row r="1206" spans="1:18" x14ac:dyDescent="0.2">
      <c r="A1206" s="2">
        <v>42384</v>
      </c>
      <c r="B1206" s="1">
        <v>7561.65</v>
      </c>
      <c r="C1206" s="1">
        <v>7566.5</v>
      </c>
      <c r="D1206" s="1">
        <v>7427.3</v>
      </c>
      <c r="E1206" s="1">
        <v>7437.8</v>
      </c>
      <c r="F1206" s="1">
        <v>203643071</v>
      </c>
      <c r="G1206" s="1">
        <v>8279.07</v>
      </c>
      <c r="H1206" s="1" t="str">
        <f>TEXT(NiftyData[[#This Row],[Date]], "yyyy")</f>
        <v>2016</v>
      </c>
      <c r="I1206" s="1" t="str">
        <f>TEXT(NiftyData[[#This Row],[Date]], "mmm")</f>
        <v>Jan</v>
      </c>
      <c r="J1206" s="1" t="str">
        <f>TEXT(NiftyData[[#This Row],[Date]], "ddd")</f>
        <v>Fri</v>
      </c>
      <c r="K1206" s="1" t="str">
        <f>TEXT(NiftyData[[#This Row],[Date]], "mmm-yyyy")</f>
        <v>Jan-2016</v>
      </c>
      <c r="L1206" s="1" t="str">
        <f>IF(NiftyData[[#This Row],[Day]]="Thu", "Expiry", "")</f>
        <v/>
      </c>
      <c r="M1206" s="1">
        <f>NiftyData[[#This Row],[Close]]-NiftyData[[#This Row],[Open]]</f>
        <v>-123.84999999999945</v>
      </c>
      <c r="N1206" s="4">
        <f>NiftyData[[#This Row],[Intraday Change]]/NiftyData[[#This Row],[Open]]</f>
        <v>-1.6378700415914445E-2</v>
      </c>
      <c r="O1206" s="4">
        <f>_xlfn.CEILING.MATH(ABS(NiftyData[[#This Row],[Intraday Change %]]), 0.01)</f>
        <v>0.02</v>
      </c>
      <c r="P1206" s="6">
        <f>NiftyData[[#This Row],[Close]]-E1207</f>
        <v>-99</v>
      </c>
      <c r="Q1206" s="4">
        <f>NiftyData[[#This Row],[DayChange]]/E1207</f>
        <v>-1.3135548243286275E-2</v>
      </c>
      <c r="R1206" s="7">
        <f>_xlfn.CEILING.MATH(ABS(NiftyData[[#This Row],[DayChange %]]), 0.01)</f>
        <v>0.02</v>
      </c>
    </row>
    <row r="1207" spans="1:18" x14ac:dyDescent="0.2">
      <c r="A1207" s="2">
        <v>42383</v>
      </c>
      <c r="B1207" s="1">
        <v>7467.4</v>
      </c>
      <c r="C1207" s="1">
        <v>7604.8</v>
      </c>
      <c r="D1207" s="1">
        <v>7443.8</v>
      </c>
      <c r="E1207" s="1">
        <v>7536.8</v>
      </c>
      <c r="F1207" s="1">
        <v>206988549</v>
      </c>
      <c r="G1207" s="1">
        <v>9246.75</v>
      </c>
      <c r="H1207" s="1" t="str">
        <f>TEXT(NiftyData[[#This Row],[Date]], "yyyy")</f>
        <v>2016</v>
      </c>
      <c r="I1207" s="1" t="str">
        <f>TEXT(NiftyData[[#This Row],[Date]], "mmm")</f>
        <v>Jan</v>
      </c>
      <c r="J1207" s="1" t="str">
        <f>TEXT(NiftyData[[#This Row],[Date]], "ddd")</f>
        <v>Thu</v>
      </c>
      <c r="K1207" s="1" t="str">
        <f>TEXT(NiftyData[[#This Row],[Date]], "mmm-yyyy")</f>
        <v>Jan-2016</v>
      </c>
      <c r="L1207" s="1" t="str">
        <f>IF(NiftyData[[#This Row],[Day]]="Thu", "Expiry", "")</f>
        <v>Expiry</v>
      </c>
      <c r="M1207" s="1">
        <f>NiftyData[[#This Row],[Close]]-NiftyData[[#This Row],[Open]]</f>
        <v>69.400000000000546</v>
      </c>
      <c r="N1207" s="4">
        <f>NiftyData[[#This Row],[Intraday Change]]/NiftyData[[#This Row],[Open]]</f>
        <v>9.2937300800814936E-3</v>
      </c>
      <c r="O1207" s="4">
        <f>_xlfn.CEILING.MATH(ABS(NiftyData[[#This Row],[Intraday Change %]]), 0.01)</f>
        <v>0.01</v>
      </c>
      <c r="P1207" s="6">
        <f>NiftyData[[#This Row],[Close]]-E1208</f>
        <v>-25.599999999999454</v>
      </c>
      <c r="Q1207" s="4">
        <f>NiftyData[[#This Row],[DayChange]]/E1208</f>
        <v>-3.385168729503789E-3</v>
      </c>
      <c r="R1207" s="7">
        <f>_xlfn.CEILING.MATH(ABS(NiftyData[[#This Row],[DayChange %]]), 0.01)</f>
        <v>0.01</v>
      </c>
    </row>
    <row r="1208" spans="1:18" x14ac:dyDescent="0.2">
      <c r="A1208" s="2">
        <v>42382</v>
      </c>
      <c r="B1208" s="1">
        <v>7557.9</v>
      </c>
      <c r="C1208" s="1">
        <v>7590.95</v>
      </c>
      <c r="D1208" s="1">
        <v>7425.8</v>
      </c>
      <c r="E1208" s="1">
        <v>7562.4</v>
      </c>
      <c r="F1208" s="1">
        <v>221908258</v>
      </c>
      <c r="G1208" s="1">
        <v>9585.17</v>
      </c>
      <c r="H1208" s="1" t="str">
        <f>TEXT(NiftyData[[#This Row],[Date]], "yyyy")</f>
        <v>2016</v>
      </c>
      <c r="I1208" s="1" t="str">
        <f>TEXT(NiftyData[[#This Row],[Date]], "mmm")</f>
        <v>Jan</v>
      </c>
      <c r="J1208" s="1" t="str">
        <f>TEXT(NiftyData[[#This Row],[Date]], "ddd")</f>
        <v>Wed</v>
      </c>
      <c r="K1208" s="1" t="str">
        <f>TEXT(NiftyData[[#This Row],[Date]], "mmm-yyyy")</f>
        <v>Jan-2016</v>
      </c>
      <c r="L1208" s="1" t="str">
        <f>IF(NiftyData[[#This Row],[Day]]="Thu", "Expiry", "")</f>
        <v/>
      </c>
      <c r="M1208" s="1">
        <f>NiftyData[[#This Row],[Close]]-NiftyData[[#This Row],[Open]]</f>
        <v>4.5</v>
      </c>
      <c r="N1208" s="4">
        <f>NiftyData[[#This Row],[Intraday Change]]/NiftyData[[#This Row],[Open]]</f>
        <v>5.954034850950661E-4</v>
      </c>
      <c r="O1208" s="4">
        <f>_xlfn.CEILING.MATH(ABS(NiftyData[[#This Row],[Intraday Change %]]), 0.01)</f>
        <v>0.01</v>
      </c>
      <c r="P1208" s="6">
        <f>NiftyData[[#This Row],[Close]]-E1209</f>
        <v>52.099999999999454</v>
      </c>
      <c r="Q1208" s="4">
        <f>NiftyData[[#This Row],[DayChange]]/E1209</f>
        <v>6.9371396615314235E-3</v>
      </c>
      <c r="R1208" s="7">
        <f>_xlfn.CEILING.MATH(ABS(NiftyData[[#This Row],[DayChange %]]), 0.01)</f>
        <v>0.01</v>
      </c>
    </row>
    <row r="1209" spans="1:18" x14ac:dyDescent="0.2">
      <c r="A1209" s="2">
        <v>42381</v>
      </c>
      <c r="B1209" s="1">
        <v>7587.2</v>
      </c>
      <c r="C1209" s="1">
        <v>7588.3</v>
      </c>
      <c r="D1209" s="1">
        <v>7487.8</v>
      </c>
      <c r="E1209" s="1">
        <v>7510.3</v>
      </c>
      <c r="F1209" s="1">
        <v>168975973</v>
      </c>
      <c r="G1209" s="1">
        <v>7071.48</v>
      </c>
      <c r="H1209" s="1" t="str">
        <f>TEXT(NiftyData[[#This Row],[Date]], "yyyy")</f>
        <v>2016</v>
      </c>
      <c r="I1209" s="1" t="str">
        <f>TEXT(NiftyData[[#This Row],[Date]], "mmm")</f>
        <v>Jan</v>
      </c>
      <c r="J1209" s="1" t="str">
        <f>TEXT(NiftyData[[#This Row],[Date]], "ddd")</f>
        <v>Tue</v>
      </c>
      <c r="K1209" s="1" t="str">
        <f>TEXT(NiftyData[[#This Row],[Date]], "mmm-yyyy")</f>
        <v>Jan-2016</v>
      </c>
      <c r="L1209" s="1" t="str">
        <f>IF(NiftyData[[#This Row],[Day]]="Thu", "Expiry", "")</f>
        <v/>
      </c>
      <c r="M1209" s="1">
        <f>NiftyData[[#This Row],[Close]]-NiftyData[[#This Row],[Open]]</f>
        <v>-76.899999999999636</v>
      </c>
      <c r="N1209" s="4">
        <f>NiftyData[[#This Row],[Intraday Change]]/NiftyData[[#This Row],[Open]]</f>
        <v>-1.0135491353859083E-2</v>
      </c>
      <c r="O1209" s="4">
        <f>_xlfn.CEILING.MATH(ABS(NiftyData[[#This Row],[Intraday Change %]]), 0.01)</f>
        <v>0.02</v>
      </c>
      <c r="P1209" s="6">
        <f>NiftyData[[#This Row],[Close]]-E1210</f>
        <v>-53.550000000000182</v>
      </c>
      <c r="Q1209" s="4">
        <f>NiftyData[[#This Row],[DayChange]]/E1210</f>
        <v>-7.0797279163389249E-3</v>
      </c>
      <c r="R1209" s="7">
        <f>_xlfn.CEILING.MATH(ABS(NiftyData[[#This Row],[DayChange %]]), 0.01)</f>
        <v>0.01</v>
      </c>
    </row>
    <row r="1210" spans="1:18" x14ac:dyDescent="0.2">
      <c r="A1210" s="2">
        <v>42380</v>
      </c>
      <c r="B1210" s="1">
        <v>7527.45</v>
      </c>
      <c r="C1210" s="1">
        <v>7605.1</v>
      </c>
      <c r="D1210" s="1">
        <v>7494.35</v>
      </c>
      <c r="E1210" s="1">
        <v>7563.85</v>
      </c>
      <c r="F1210" s="1">
        <v>194836791</v>
      </c>
      <c r="G1210" s="1">
        <v>7327.15</v>
      </c>
      <c r="H1210" s="1" t="str">
        <f>TEXT(NiftyData[[#This Row],[Date]], "yyyy")</f>
        <v>2016</v>
      </c>
      <c r="I1210" s="1" t="str">
        <f>TEXT(NiftyData[[#This Row],[Date]], "mmm")</f>
        <v>Jan</v>
      </c>
      <c r="J1210" s="1" t="str">
        <f>TEXT(NiftyData[[#This Row],[Date]], "ddd")</f>
        <v>Mon</v>
      </c>
      <c r="K1210" s="1" t="str">
        <f>TEXT(NiftyData[[#This Row],[Date]], "mmm-yyyy")</f>
        <v>Jan-2016</v>
      </c>
      <c r="L1210" s="1" t="str">
        <f>IF(NiftyData[[#This Row],[Day]]="Thu", "Expiry", "")</f>
        <v/>
      </c>
      <c r="M1210" s="1">
        <f>NiftyData[[#This Row],[Close]]-NiftyData[[#This Row],[Open]]</f>
        <v>36.400000000000546</v>
      </c>
      <c r="N1210" s="4">
        <f>NiftyData[[#This Row],[Intraday Change]]/NiftyData[[#This Row],[Open]]</f>
        <v>4.8356349095644005E-3</v>
      </c>
      <c r="O1210" s="4">
        <f>_xlfn.CEILING.MATH(ABS(NiftyData[[#This Row],[Intraday Change %]]), 0.01)</f>
        <v>0.01</v>
      </c>
      <c r="P1210" s="6">
        <f>NiftyData[[#This Row],[Close]]-E1211</f>
        <v>-37.5</v>
      </c>
      <c r="Q1210" s="4">
        <f>NiftyData[[#This Row],[DayChange]]/E1211</f>
        <v>-4.9333342103705258E-3</v>
      </c>
      <c r="R1210" s="7">
        <f>_xlfn.CEILING.MATH(ABS(NiftyData[[#This Row],[DayChange %]]), 0.01)</f>
        <v>0.01</v>
      </c>
    </row>
    <row r="1211" spans="1:18" x14ac:dyDescent="0.2">
      <c r="A1211" s="2">
        <v>42377</v>
      </c>
      <c r="B1211" s="1">
        <v>7611.65</v>
      </c>
      <c r="C1211" s="1">
        <v>7634.1</v>
      </c>
      <c r="D1211" s="1">
        <v>7581.05</v>
      </c>
      <c r="E1211" s="1">
        <v>7601.35</v>
      </c>
      <c r="F1211" s="1">
        <v>162348690</v>
      </c>
      <c r="G1211" s="1">
        <v>6753.57</v>
      </c>
      <c r="H1211" s="1" t="str">
        <f>TEXT(NiftyData[[#This Row],[Date]], "yyyy")</f>
        <v>2016</v>
      </c>
      <c r="I1211" s="1" t="str">
        <f>TEXT(NiftyData[[#This Row],[Date]], "mmm")</f>
        <v>Jan</v>
      </c>
      <c r="J1211" s="1" t="str">
        <f>TEXT(NiftyData[[#This Row],[Date]], "ddd")</f>
        <v>Fri</v>
      </c>
      <c r="K1211" s="1" t="str">
        <f>TEXT(NiftyData[[#This Row],[Date]], "mmm-yyyy")</f>
        <v>Jan-2016</v>
      </c>
      <c r="L1211" s="1" t="str">
        <f>IF(NiftyData[[#This Row],[Day]]="Thu", "Expiry", "")</f>
        <v/>
      </c>
      <c r="M1211" s="1">
        <f>NiftyData[[#This Row],[Close]]-NiftyData[[#This Row],[Open]]</f>
        <v>-10.299999999999272</v>
      </c>
      <c r="N1211" s="4">
        <f>NiftyData[[#This Row],[Intraday Change]]/NiftyData[[#This Row],[Open]]</f>
        <v>-1.3531888618104186E-3</v>
      </c>
      <c r="O1211" s="4">
        <f>_xlfn.CEILING.MATH(ABS(NiftyData[[#This Row],[Intraday Change %]]), 0.01)</f>
        <v>0.01</v>
      </c>
      <c r="P1211" s="6">
        <f>NiftyData[[#This Row],[Close]]-E1212</f>
        <v>33.050000000000182</v>
      </c>
      <c r="Q1211" s="4">
        <f>NiftyData[[#This Row],[DayChange]]/E1212</f>
        <v>4.3668987751542855E-3</v>
      </c>
      <c r="R1211" s="7">
        <f>_xlfn.CEILING.MATH(ABS(NiftyData[[#This Row],[DayChange %]]), 0.01)</f>
        <v>0.01</v>
      </c>
    </row>
    <row r="1212" spans="1:18" x14ac:dyDescent="0.2">
      <c r="A1212" s="2">
        <v>42376</v>
      </c>
      <c r="B1212" s="1">
        <v>7673.35</v>
      </c>
      <c r="C1212" s="1">
        <v>7674.95</v>
      </c>
      <c r="D1212" s="1">
        <v>7556.6</v>
      </c>
      <c r="E1212" s="1">
        <v>7568.3</v>
      </c>
      <c r="F1212" s="1">
        <v>194732861</v>
      </c>
      <c r="G1212" s="1">
        <v>7803.21</v>
      </c>
      <c r="H1212" s="1" t="str">
        <f>TEXT(NiftyData[[#This Row],[Date]], "yyyy")</f>
        <v>2016</v>
      </c>
      <c r="I1212" s="1" t="str">
        <f>TEXT(NiftyData[[#This Row],[Date]], "mmm")</f>
        <v>Jan</v>
      </c>
      <c r="J1212" s="1" t="str">
        <f>TEXT(NiftyData[[#This Row],[Date]], "ddd")</f>
        <v>Thu</v>
      </c>
      <c r="K1212" s="1" t="str">
        <f>TEXT(NiftyData[[#This Row],[Date]], "mmm-yyyy")</f>
        <v>Jan-2016</v>
      </c>
      <c r="L1212" s="1" t="str">
        <f>IF(NiftyData[[#This Row],[Day]]="Thu", "Expiry", "")</f>
        <v>Expiry</v>
      </c>
      <c r="M1212" s="1">
        <f>NiftyData[[#This Row],[Close]]-NiftyData[[#This Row],[Open]]</f>
        <v>-105.05000000000018</v>
      </c>
      <c r="N1212" s="4">
        <f>NiftyData[[#This Row],[Intraday Change]]/NiftyData[[#This Row],[Open]]</f>
        <v>-1.3690239595483092E-2</v>
      </c>
      <c r="O1212" s="4">
        <f>_xlfn.CEILING.MATH(ABS(NiftyData[[#This Row],[Intraday Change %]]), 0.01)</f>
        <v>0.02</v>
      </c>
      <c r="P1212" s="6">
        <f>NiftyData[[#This Row],[Close]]-E1213</f>
        <v>-172.69999999999982</v>
      </c>
      <c r="Q1212" s="4">
        <f>NiftyData[[#This Row],[DayChange]]/E1213</f>
        <v>-2.230977909830769E-2</v>
      </c>
      <c r="R1212" s="7">
        <f>_xlfn.CEILING.MATH(ABS(NiftyData[[#This Row],[DayChange %]]), 0.01)</f>
        <v>0.03</v>
      </c>
    </row>
    <row r="1213" spans="1:18" x14ac:dyDescent="0.2">
      <c r="A1213" s="2">
        <v>42375</v>
      </c>
      <c r="B1213" s="1">
        <v>7788.05</v>
      </c>
      <c r="C1213" s="1">
        <v>7800.95</v>
      </c>
      <c r="D1213" s="1">
        <v>7721.2</v>
      </c>
      <c r="E1213" s="1">
        <v>7741</v>
      </c>
      <c r="F1213" s="1">
        <v>151715828</v>
      </c>
      <c r="G1213" s="1">
        <v>6722.17</v>
      </c>
      <c r="H1213" s="1" t="str">
        <f>TEXT(NiftyData[[#This Row],[Date]], "yyyy")</f>
        <v>2016</v>
      </c>
      <c r="I1213" s="1" t="str">
        <f>TEXT(NiftyData[[#This Row],[Date]], "mmm")</f>
        <v>Jan</v>
      </c>
      <c r="J1213" s="1" t="str">
        <f>TEXT(NiftyData[[#This Row],[Date]], "ddd")</f>
        <v>Wed</v>
      </c>
      <c r="K1213" s="1" t="str">
        <f>TEXT(NiftyData[[#This Row],[Date]], "mmm-yyyy")</f>
        <v>Jan-2016</v>
      </c>
      <c r="L1213" s="1" t="str">
        <f>IF(NiftyData[[#This Row],[Day]]="Thu", "Expiry", "")</f>
        <v/>
      </c>
      <c r="M1213" s="1">
        <f>NiftyData[[#This Row],[Close]]-NiftyData[[#This Row],[Open]]</f>
        <v>-47.050000000000182</v>
      </c>
      <c r="N1213" s="4">
        <f>NiftyData[[#This Row],[Intraday Change]]/NiftyData[[#This Row],[Open]]</f>
        <v>-6.0413068739928709E-3</v>
      </c>
      <c r="O1213" s="4">
        <f>_xlfn.CEILING.MATH(ABS(NiftyData[[#This Row],[Intraday Change %]]), 0.01)</f>
        <v>0.01</v>
      </c>
      <c r="P1213" s="6">
        <f>NiftyData[[#This Row],[Close]]-E1214</f>
        <v>-43.649999999999636</v>
      </c>
      <c r="Q1213" s="4">
        <f>NiftyData[[#This Row],[DayChange]]/E1214</f>
        <v>-5.6071885055846617E-3</v>
      </c>
      <c r="R1213" s="7">
        <f>_xlfn.CEILING.MATH(ABS(NiftyData[[#This Row],[DayChange %]]), 0.01)</f>
        <v>0.01</v>
      </c>
    </row>
    <row r="1214" spans="1:18" x14ac:dyDescent="0.2">
      <c r="A1214" s="2">
        <v>42374</v>
      </c>
      <c r="B1214" s="1">
        <v>7828.4</v>
      </c>
      <c r="C1214" s="1">
        <v>7831.2</v>
      </c>
      <c r="D1214" s="1">
        <v>7763.25</v>
      </c>
      <c r="E1214" s="1">
        <v>7784.65</v>
      </c>
      <c r="F1214" s="1">
        <v>149672973</v>
      </c>
      <c r="G1214" s="1">
        <v>5948.51</v>
      </c>
      <c r="H1214" s="1" t="str">
        <f>TEXT(NiftyData[[#This Row],[Date]], "yyyy")</f>
        <v>2016</v>
      </c>
      <c r="I1214" s="1" t="str">
        <f>TEXT(NiftyData[[#This Row],[Date]], "mmm")</f>
        <v>Jan</v>
      </c>
      <c r="J1214" s="1" t="str">
        <f>TEXT(NiftyData[[#This Row],[Date]], "ddd")</f>
        <v>Tue</v>
      </c>
      <c r="K1214" s="1" t="str">
        <f>TEXT(NiftyData[[#This Row],[Date]], "mmm-yyyy")</f>
        <v>Jan-2016</v>
      </c>
      <c r="L1214" s="1" t="str">
        <f>IF(NiftyData[[#This Row],[Day]]="Thu", "Expiry", "")</f>
        <v/>
      </c>
      <c r="M1214" s="1">
        <f>NiftyData[[#This Row],[Close]]-NiftyData[[#This Row],[Open]]</f>
        <v>-43.75</v>
      </c>
      <c r="N1214" s="4">
        <f>NiftyData[[#This Row],[Intraday Change]]/NiftyData[[#This Row],[Open]]</f>
        <v>-5.5886260283071892E-3</v>
      </c>
      <c r="O1214" s="4">
        <f>_xlfn.CEILING.MATH(ABS(NiftyData[[#This Row],[Intraday Change %]]), 0.01)</f>
        <v>0.01</v>
      </c>
      <c r="P1214" s="6">
        <f>NiftyData[[#This Row],[Close]]-E1215</f>
        <v>-6.6500000000005457</v>
      </c>
      <c r="Q1214" s="4">
        <f>NiftyData[[#This Row],[DayChange]]/E1215</f>
        <v>-8.5351610129253731E-4</v>
      </c>
      <c r="R1214" s="7">
        <f>_xlfn.CEILING.MATH(ABS(NiftyData[[#This Row],[DayChange %]]), 0.01)</f>
        <v>0.01</v>
      </c>
    </row>
    <row r="1215" spans="1:18" x14ac:dyDescent="0.2">
      <c r="A1215" s="2">
        <v>42373</v>
      </c>
      <c r="B1215" s="1">
        <v>7924.55</v>
      </c>
      <c r="C1215" s="1">
        <v>7937.55</v>
      </c>
      <c r="D1215" s="1">
        <v>7781.1</v>
      </c>
      <c r="E1215" s="1">
        <v>7791.3</v>
      </c>
      <c r="F1215" s="1">
        <v>138864905</v>
      </c>
      <c r="G1215" s="1">
        <v>5897.08</v>
      </c>
      <c r="H1215" s="1" t="str">
        <f>TEXT(NiftyData[[#This Row],[Date]], "yyyy")</f>
        <v>2016</v>
      </c>
      <c r="I1215" s="1" t="str">
        <f>TEXT(NiftyData[[#This Row],[Date]], "mmm")</f>
        <v>Jan</v>
      </c>
      <c r="J1215" s="1" t="str">
        <f>TEXT(NiftyData[[#This Row],[Date]], "ddd")</f>
        <v>Mon</v>
      </c>
      <c r="K1215" s="1" t="str">
        <f>TEXT(NiftyData[[#This Row],[Date]], "mmm-yyyy")</f>
        <v>Jan-2016</v>
      </c>
      <c r="L1215" s="1" t="str">
        <f>IF(NiftyData[[#This Row],[Day]]="Thu", "Expiry", "")</f>
        <v/>
      </c>
      <c r="M1215" s="1">
        <f>NiftyData[[#This Row],[Close]]-NiftyData[[#This Row],[Open]]</f>
        <v>-133.25</v>
      </c>
      <c r="N1215" s="4">
        <f>NiftyData[[#This Row],[Intraday Change]]/NiftyData[[#This Row],[Open]]</f>
        <v>-1.6814834911761552E-2</v>
      </c>
      <c r="O1215" s="4">
        <f>_xlfn.CEILING.MATH(ABS(NiftyData[[#This Row],[Intraday Change %]]), 0.01)</f>
        <v>0.02</v>
      </c>
      <c r="P1215" s="6">
        <f>NiftyData[[#This Row],[Close]]-E1216</f>
        <v>-171.89999999999964</v>
      </c>
      <c r="Q1215" s="4">
        <f>NiftyData[[#This Row],[DayChange]]/E1216</f>
        <v>-2.158679927667265E-2</v>
      </c>
      <c r="R1215" s="7">
        <f>_xlfn.CEILING.MATH(ABS(NiftyData[[#This Row],[DayChange %]]), 0.01)</f>
        <v>0.03</v>
      </c>
    </row>
    <row r="1216" spans="1:18" x14ac:dyDescent="0.2">
      <c r="A1216" s="2">
        <v>42370</v>
      </c>
      <c r="B1216" s="1">
        <v>7938.45</v>
      </c>
      <c r="C1216" s="1">
        <v>7972.55</v>
      </c>
      <c r="D1216" s="1">
        <v>7909.8</v>
      </c>
      <c r="E1216" s="1">
        <v>7963.2</v>
      </c>
      <c r="F1216" s="1">
        <v>64843836</v>
      </c>
      <c r="G1216" s="1">
        <v>2613.91</v>
      </c>
      <c r="H1216" s="1" t="str">
        <f>TEXT(NiftyData[[#This Row],[Date]], "yyyy")</f>
        <v>2016</v>
      </c>
      <c r="I1216" s="1" t="str">
        <f>TEXT(NiftyData[[#This Row],[Date]], "mmm")</f>
        <v>Jan</v>
      </c>
      <c r="J1216" s="1" t="str">
        <f>TEXT(NiftyData[[#This Row],[Date]], "ddd")</f>
        <v>Fri</v>
      </c>
      <c r="K1216" s="1" t="str">
        <f>TEXT(NiftyData[[#This Row],[Date]], "mmm-yyyy")</f>
        <v>Jan-2016</v>
      </c>
      <c r="L1216" s="1" t="str">
        <f>IF(NiftyData[[#This Row],[Day]]="Thu", "Expiry", "")</f>
        <v/>
      </c>
      <c r="M1216" s="1">
        <f>NiftyData[[#This Row],[Close]]-NiftyData[[#This Row],[Open]]</f>
        <v>24.75</v>
      </c>
      <c r="N1216" s="4">
        <f>NiftyData[[#This Row],[Intraday Change]]/NiftyData[[#This Row],[Open]]</f>
        <v>3.1177370897341422E-3</v>
      </c>
      <c r="O1216" s="4">
        <f>_xlfn.CEILING.MATH(ABS(NiftyData[[#This Row],[Intraday Change %]]), 0.01)</f>
        <v>0.01</v>
      </c>
      <c r="P1216" s="6">
        <f>NiftyData[[#This Row],[Close]]-E1217</f>
        <v>16.849999999999454</v>
      </c>
      <c r="Q1216" s="4">
        <f>NiftyData[[#This Row],[DayChange]]/E1217</f>
        <v>2.1204704046511231E-3</v>
      </c>
      <c r="R1216" s="7">
        <f>_xlfn.CEILING.MATH(ABS(NiftyData[[#This Row],[DayChange %]]), 0.01)</f>
        <v>0.01</v>
      </c>
    </row>
    <row r="1217" spans="1:18" x14ac:dyDescent="0.2">
      <c r="A1217" s="2">
        <v>42369</v>
      </c>
      <c r="B1217" s="1">
        <v>7897.8</v>
      </c>
      <c r="C1217" s="1">
        <v>7955.55</v>
      </c>
      <c r="D1217" s="1">
        <v>7891.15</v>
      </c>
      <c r="E1217" s="1">
        <v>7946.35</v>
      </c>
      <c r="F1217" s="1">
        <v>155645098</v>
      </c>
      <c r="G1217" s="1">
        <v>6780.85</v>
      </c>
      <c r="H1217" s="1" t="str">
        <f>TEXT(NiftyData[[#This Row],[Date]], "yyyy")</f>
        <v>2015</v>
      </c>
      <c r="I1217" s="1" t="str">
        <f>TEXT(NiftyData[[#This Row],[Date]], "mmm")</f>
        <v>Dec</v>
      </c>
      <c r="J1217" s="1" t="str">
        <f>TEXT(NiftyData[[#This Row],[Date]], "ddd")</f>
        <v>Thu</v>
      </c>
      <c r="K1217" s="1" t="str">
        <f>TEXT(NiftyData[[#This Row],[Date]], "mmm-yyyy")</f>
        <v>Dec-2015</v>
      </c>
      <c r="L1217" s="1" t="str">
        <f>IF(NiftyData[[#This Row],[Day]]="Thu", "Expiry", "")</f>
        <v>Expiry</v>
      </c>
      <c r="M1217" s="1">
        <f>NiftyData[[#This Row],[Close]]-NiftyData[[#This Row],[Open]]</f>
        <v>48.550000000000182</v>
      </c>
      <c r="N1217" s="4">
        <f>NiftyData[[#This Row],[Intraday Change]]/NiftyData[[#This Row],[Open]]</f>
        <v>6.1472815214363725E-3</v>
      </c>
      <c r="O1217" s="4">
        <f>_xlfn.CEILING.MATH(ABS(NiftyData[[#This Row],[Intraday Change %]]), 0.01)</f>
        <v>0.01</v>
      </c>
      <c r="P1217" s="6">
        <f>NiftyData[[#This Row],[Close]]-E1218</f>
        <v>50.100000000000364</v>
      </c>
      <c r="Q1217" s="4">
        <f>NiftyData[[#This Row],[DayChange]]/E1218</f>
        <v>6.344783916416066E-3</v>
      </c>
      <c r="R1217" s="7">
        <f>_xlfn.CEILING.MATH(ABS(NiftyData[[#This Row],[DayChange %]]), 0.01)</f>
        <v>0.01</v>
      </c>
    </row>
    <row r="1218" spans="1:18" x14ac:dyDescent="0.2">
      <c r="A1218" s="2">
        <v>42368</v>
      </c>
      <c r="B1218" s="1">
        <v>7938.6</v>
      </c>
      <c r="C1218" s="1">
        <v>7944.75</v>
      </c>
      <c r="D1218" s="1">
        <v>7889.85</v>
      </c>
      <c r="E1218" s="1">
        <v>7896.25</v>
      </c>
      <c r="F1218" s="1">
        <v>110145855</v>
      </c>
      <c r="G1218" s="1">
        <v>4392.87</v>
      </c>
      <c r="H1218" s="1" t="str">
        <f>TEXT(NiftyData[[#This Row],[Date]], "yyyy")</f>
        <v>2015</v>
      </c>
      <c r="I1218" s="1" t="str">
        <f>TEXT(NiftyData[[#This Row],[Date]], "mmm")</f>
        <v>Dec</v>
      </c>
      <c r="J1218" s="1" t="str">
        <f>TEXT(NiftyData[[#This Row],[Date]], "ddd")</f>
        <v>Wed</v>
      </c>
      <c r="K1218" s="1" t="str">
        <f>TEXT(NiftyData[[#This Row],[Date]], "mmm-yyyy")</f>
        <v>Dec-2015</v>
      </c>
      <c r="L1218" s="1" t="str">
        <f>IF(NiftyData[[#This Row],[Day]]="Thu", "Expiry", "")</f>
        <v/>
      </c>
      <c r="M1218" s="1">
        <f>NiftyData[[#This Row],[Close]]-NiftyData[[#This Row],[Open]]</f>
        <v>-42.350000000000364</v>
      </c>
      <c r="N1218" s="4">
        <f>NiftyData[[#This Row],[Intraday Change]]/NiftyData[[#This Row],[Open]]</f>
        <v>-5.3346937747210292E-3</v>
      </c>
      <c r="O1218" s="4">
        <f>_xlfn.CEILING.MATH(ABS(NiftyData[[#This Row],[Intraday Change %]]), 0.01)</f>
        <v>0.01</v>
      </c>
      <c r="P1218" s="6">
        <f>NiftyData[[#This Row],[Close]]-E1219</f>
        <v>-32.699999999999818</v>
      </c>
      <c r="Q1218" s="4">
        <f>NiftyData[[#This Row],[DayChange]]/E1219</f>
        <v>-4.1241274065292148E-3</v>
      </c>
      <c r="R1218" s="7">
        <f>_xlfn.CEILING.MATH(ABS(NiftyData[[#This Row],[DayChange %]]), 0.01)</f>
        <v>0.01</v>
      </c>
    </row>
    <row r="1219" spans="1:18" x14ac:dyDescent="0.2">
      <c r="A1219" s="2">
        <v>42367</v>
      </c>
      <c r="B1219" s="1">
        <v>7929.2</v>
      </c>
      <c r="C1219" s="1">
        <v>7942.15</v>
      </c>
      <c r="D1219" s="1">
        <v>7902.75</v>
      </c>
      <c r="E1219" s="1">
        <v>7928.95</v>
      </c>
      <c r="F1219" s="1">
        <v>116535971</v>
      </c>
      <c r="G1219" s="1">
        <v>4950.3599999999997</v>
      </c>
      <c r="H1219" s="1" t="str">
        <f>TEXT(NiftyData[[#This Row],[Date]], "yyyy")</f>
        <v>2015</v>
      </c>
      <c r="I1219" s="1" t="str">
        <f>TEXT(NiftyData[[#This Row],[Date]], "mmm")</f>
        <v>Dec</v>
      </c>
      <c r="J1219" s="1" t="str">
        <f>TEXT(NiftyData[[#This Row],[Date]], "ddd")</f>
        <v>Tue</v>
      </c>
      <c r="K1219" s="1" t="str">
        <f>TEXT(NiftyData[[#This Row],[Date]], "mmm-yyyy")</f>
        <v>Dec-2015</v>
      </c>
      <c r="L1219" s="1" t="str">
        <f>IF(NiftyData[[#This Row],[Day]]="Thu", "Expiry", "")</f>
        <v/>
      </c>
      <c r="M1219" s="1">
        <f>NiftyData[[#This Row],[Close]]-NiftyData[[#This Row],[Open]]</f>
        <v>-0.25</v>
      </c>
      <c r="N1219" s="4">
        <f>NiftyData[[#This Row],[Intraday Change]]/NiftyData[[#This Row],[Open]]</f>
        <v>-3.1529031932603543E-5</v>
      </c>
      <c r="O1219" s="4">
        <f>_xlfn.CEILING.MATH(ABS(NiftyData[[#This Row],[Intraday Change %]]), 0.01)</f>
        <v>0.01</v>
      </c>
      <c r="P1219" s="6">
        <f>NiftyData[[#This Row],[Close]]-E1220</f>
        <v>3.8000000000001819</v>
      </c>
      <c r="Q1219" s="4">
        <f>NiftyData[[#This Row],[DayChange]]/E1220</f>
        <v>4.7948619269038215E-4</v>
      </c>
      <c r="R1219" s="7">
        <f>_xlfn.CEILING.MATH(ABS(NiftyData[[#This Row],[DayChange %]]), 0.01)</f>
        <v>0.01</v>
      </c>
    </row>
    <row r="1220" spans="1:18" x14ac:dyDescent="0.2">
      <c r="A1220" s="2">
        <v>42366</v>
      </c>
      <c r="B1220" s="1">
        <v>7863.2</v>
      </c>
      <c r="C1220" s="1">
        <v>7937.2</v>
      </c>
      <c r="D1220" s="1">
        <v>7863</v>
      </c>
      <c r="E1220" s="1">
        <v>7925.15</v>
      </c>
      <c r="F1220" s="1">
        <v>126737811</v>
      </c>
      <c r="G1220" s="1">
        <v>5755.48</v>
      </c>
      <c r="H1220" s="1" t="str">
        <f>TEXT(NiftyData[[#This Row],[Date]], "yyyy")</f>
        <v>2015</v>
      </c>
      <c r="I1220" s="1" t="str">
        <f>TEXT(NiftyData[[#This Row],[Date]], "mmm")</f>
        <v>Dec</v>
      </c>
      <c r="J1220" s="1" t="str">
        <f>TEXT(NiftyData[[#This Row],[Date]], "ddd")</f>
        <v>Mon</v>
      </c>
      <c r="K1220" s="1" t="str">
        <f>TEXT(NiftyData[[#This Row],[Date]], "mmm-yyyy")</f>
        <v>Dec-2015</v>
      </c>
      <c r="L1220" s="1" t="str">
        <f>IF(NiftyData[[#This Row],[Day]]="Thu", "Expiry", "")</f>
        <v/>
      </c>
      <c r="M1220" s="1">
        <f>NiftyData[[#This Row],[Close]]-NiftyData[[#This Row],[Open]]</f>
        <v>61.949999999999818</v>
      </c>
      <c r="N1220" s="4">
        <f>NiftyData[[#This Row],[Intraday Change]]/NiftyData[[#This Row],[Open]]</f>
        <v>7.8784718689591787E-3</v>
      </c>
      <c r="O1220" s="4">
        <f>_xlfn.CEILING.MATH(ABS(NiftyData[[#This Row],[Intraday Change %]]), 0.01)</f>
        <v>0.01</v>
      </c>
      <c r="P1220" s="6">
        <f>NiftyData[[#This Row],[Close]]-E1221</f>
        <v>64.099999999999454</v>
      </c>
      <c r="Q1220" s="4">
        <f>NiftyData[[#This Row],[DayChange]]/E1221</f>
        <v>8.1541269932133044E-3</v>
      </c>
      <c r="R1220" s="7">
        <f>_xlfn.CEILING.MATH(ABS(NiftyData[[#This Row],[DayChange %]]), 0.01)</f>
        <v>0.01</v>
      </c>
    </row>
    <row r="1221" spans="1:18" x14ac:dyDescent="0.2">
      <c r="A1221" s="2">
        <v>42362</v>
      </c>
      <c r="B1221" s="1">
        <v>7888.75</v>
      </c>
      <c r="C1221" s="1">
        <v>7888.75</v>
      </c>
      <c r="D1221" s="1">
        <v>7835.5</v>
      </c>
      <c r="E1221" s="1">
        <v>7861.05</v>
      </c>
      <c r="F1221" s="1">
        <v>96374245</v>
      </c>
      <c r="G1221" s="1">
        <v>3383.99</v>
      </c>
      <c r="H1221" s="1" t="str">
        <f>TEXT(NiftyData[[#This Row],[Date]], "yyyy")</f>
        <v>2015</v>
      </c>
      <c r="I1221" s="1" t="str">
        <f>TEXT(NiftyData[[#This Row],[Date]], "mmm")</f>
        <v>Dec</v>
      </c>
      <c r="J1221" s="1" t="str">
        <f>TEXT(NiftyData[[#This Row],[Date]], "ddd")</f>
        <v>Thu</v>
      </c>
      <c r="K1221" s="1" t="str">
        <f>TEXT(NiftyData[[#This Row],[Date]], "mmm-yyyy")</f>
        <v>Dec-2015</v>
      </c>
      <c r="L1221" s="1" t="str">
        <f>IF(NiftyData[[#This Row],[Day]]="Thu", "Expiry", "")</f>
        <v>Expiry</v>
      </c>
      <c r="M1221" s="1">
        <f>NiftyData[[#This Row],[Close]]-NiftyData[[#This Row],[Open]]</f>
        <v>-27.699999999999818</v>
      </c>
      <c r="N1221" s="4">
        <f>NiftyData[[#This Row],[Intraday Change]]/NiftyData[[#This Row],[Open]]</f>
        <v>-3.5113294248137941E-3</v>
      </c>
      <c r="O1221" s="4">
        <f>_xlfn.CEILING.MATH(ABS(NiftyData[[#This Row],[Intraday Change %]]), 0.01)</f>
        <v>0.01</v>
      </c>
      <c r="P1221" s="6">
        <f>NiftyData[[#This Row],[Close]]-E1222</f>
        <v>-4.8999999999996362</v>
      </c>
      <c r="Q1221" s="4">
        <f>NiftyData[[#This Row],[DayChange]]/E1222</f>
        <v>-6.2293810664950018E-4</v>
      </c>
      <c r="R1221" s="7">
        <f>_xlfn.CEILING.MATH(ABS(NiftyData[[#This Row],[DayChange %]]), 0.01)</f>
        <v>0.01</v>
      </c>
    </row>
    <row r="1222" spans="1:18" x14ac:dyDescent="0.2">
      <c r="A1222" s="2">
        <v>42361</v>
      </c>
      <c r="B1222" s="1">
        <v>7830.45</v>
      </c>
      <c r="C1222" s="1">
        <v>7871.45</v>
      </c>
      <c r="D1222" s="1">
        <v>7826.1</v>
      </c>
      <c r="E1222" s="1">
        <v>7865.95</v>
      </c>
      <c r="F1222" s="1">
        <v>121480721</v>
      </c>
      <c r="G1222" s="1">
        <v>4663.45</v>
      </c>
      <c r="H1222" s="1" t="str">
        <f>TEXT(NiftyData[[#This Row],[Date]], "yyyy")</f>
        <v>2015</v>
      </c>
      <c r="I1222" s="1" t="str">
        <f>TEXT(NiftyData[[#This Row],[Date]], "mmm")</f>
        <v>Dec</v>
      </c>
      <c r="J1222" s="1" t="str">
        <f>TEXT(NiftyData[[#This Row],[Date]], "ddd")</f>
        <v>Wed</v>
      </c>
      <c r="K1222" s="1" t="str">
        <f>TEXT(NiftyData[[#This Row],[Date]], "mmm-yyyy")</f>
        <v>Dec-2015</v>
      </c>
      <c r="L1222" s="1" t="str">
        <f>IF(NiftyData[[#This Row],[Day]]="Thu", "Expiry", "")</f>
        <v/>
      </c>
      <c r="M1222" s="1">
        <f>NiftyData[[#This Row],[Close]]-NiftyData[[#This Row],[Open]]</f>
        <v>35.5</v>
      </c>
      <c r="N1222" s="4">
        <f>NiftyData[[#This Row],[Intraday Change]]/NiftyData[[#This Row],[Open]]</f>
        <v>4.5335836382327964E-3</v>
      </c>
      <c r="O1222" s="4">
        <f>_xlfn.CEILING.MATH(ABS(NiftyData[[#This Row],[Intraday Change %]]), 0.01)</f>
        <v>0.01</v>
      </c>
      <c r="P1222" s="6">
        <f>NiftyData[[#This Row],[Close]]-E1223</f>
        <v>79.849999999999454</v>
      </c>
      <c r="Q1222" s="4">
        <f>NiftyData[[#This Row],[DayChange]]/E1223</f>
        <v>1.0255455234327771E-2</v>
      </c>
      <c r="R1222" s="7">
        <f>_xlfn.CEILING.MATH(ABS(NiftyData[[#This Row],[DayChange %]]), 0.01)</f>
        <v>0.02</v>
      </c>
    </row>
    <row r="1223" spans="1:18" x14ac:dyDescent="0.2">
      <c r="A1223" s="2">
        <v>42360</v>
      </c>
      <c r="B1223" s="1">
        <v>7829.4</v>
      </c>
      <c r="C1223" s="1">
        <v>7846.3</v>
      </c>
      <c r="D1223" s="1">
        <v>7776.85</v>
      </c>
      <c r="E1223" s="1">
        <v>7786.1</v>
      </c>
      <c r="F1223" s="1">
        <v>129633328</v>
      </c>
      <c r="G1223" s="1">
        <v>5028.1099999999997</v>
      </c>
      <c r="H1223" s="1" t="str">
        <f>TEXT(NiftyData[[#This Row],[Date]], "yyyy")</f>
        <v>2015</v>
      </c>
      <c r="I1223" s="1" t="str">
        <f>TEXT(NiftyData[[#This Row],[Date]], "mmm")</f>
        <v>Dec</v>
      </c>
      <c r="J1223" s="1" t="str">
        <f>TEXT(NiftyData[[#This Row],[Date]], "ddd")</f>
        <v>Tue</v>
      </c>
      <c r="K1223" s="1" t="str">
        <f>TEXT(NiftyData[[#This Row],[Date]], "mmm-yyyy")</f>
        <v>Dec-2015</v>
      </c>
      <c r="L1223" s="1" t="str">
        <f>IF(NiftyData[[#This Row],[Day]]="Thu", "Expiry", "")</f>
        <v/>
      </c>
      <c r="M1223" s="1">
        <f>NiftyData[[#This Row],[Close]]-NiftyData[[#This Row],[Open]]</f>
        <v>-43.299999999999272</v>
      </c>
      <c r="N1223" s="4">
        <f>NiftyData[[#This Row],[Intraday Change]]/NiftyData[[#This Row],[Open]]</f>
        <v>-5.530436559634107E-3</v>
      </c>
      <c r="O1223" s="4">
        <f>_xlfn.CEILING.MATH(ABS(NiftyData[[#This Row],[Intraday Change %]]), 0.01)</f>
        <v>0.01</v>
      </c>
      <c r="P1223" s="6">
        <f>NiftyData[[#This Row],[Close]]-E1224</f>
        <v>-48.349999999999454</v>
      </c>
      <c r="Q1223" s="4">
        <f>NiftyData[[#This Row],[DayChange]]/E1224</f>
        <v>-6.1714606641180246E-3</v>
      </c>
      <c r="R1223" s="7">
        <f>_xlfn.CEILING.MATH(ABS(NiftyData[[#This Row],[DayChange %]]), 0.01)</f>
        <v>0.01</v>
      </c>
    </row>
    <row r="1224" spans="1:18" x14ac:dyDescent="0.2">
      <c r="A1224" s="2">
        <v>42359</v>
      </c>
      <c r="B1224" s="1">
        <v>7745.65</v>
      </c>
      <c r="C1224" s="1">
        <v>7840.75</v>
      </c>
      <c r="D1224" s="1">
        <v>7733.45</v>
      </c>
      <c r="E1224" s="1">
        <v>7834.45</v>
      </c>
      <c r="F1224" s="1">
        <v>130174102</v>
      </c>
      <c r="G1224" s="1">
        <v>5558.38</v>
      </c>
      <c r="H1224" s="1" t="str">
        <f>TEXT(NiftyData[[#This Row],[Date]], "yyyy")</f>
        <v>2015</v>
      </c>
      <c r="I1224" s="1" t="str">
        <f>TEXT(NiftyData[[#This Row],[Date]], "mmm")</f>
        <v>Dec</v>
      </c>
      <c r="J1224" s="1" t="str">
        <f>TEXT(NiftyData[[#This Row],[Date]], "ddd")</f>
        <v>Mon</v>
      </c>
      <c r="K1224" s="1" t="str">
        <f>TEXT(NiftyData[[#This Row],[Date]], "mmm-yyyy")</f>
        <v>Dec-2015</v>
      </c>
      <c r="L1224" s="1" t="str">
        <f>IF(NiftyData[[#This Row],[Day]]="Thu", "Expiry", "")</f>
        <v/>
      </c>
      <c r="M1224" s="1">
        <f>NiftyData[[#This Row],[Close]]-NiftyData[[#This Row],[Open]]</f>
        <v>88.800000000000182</v>
      </c>
      <c r="N1224" s="4">
        <f>NiftyData[[#This Row],[Intraday Change]]/NiftyData[[#This Row],[Open]]</f>
        <v>1.1464499428711623E-2</v>
      </c>
      <c r="O1224" s="4">
        <f>_xlfn.CEILING.MATH(ABS(NiftyData[[#This Row],[Intraday Change %]]), 0.01)</f>
        <v>0.02</v>
      </c>
      <c r="P1224" s="6">
        <f>NiftyData[[#This Row],[Close]]-E1225</f>
        <v>72.5</v>
      </c>
      <c r="Q1224" s="4">
        <f>NiftyData[[#This Row],[DayChange]]/E1225</f>
        <v>9.3404363594199909E-3</v>
      </c>
      <c r="R1224" s="7">
        <f>_xlfn.CEILING.MATH(ABS(NiftyData[[#This Row],[DayChange %]]), 0.01)</f>
        <v>0.01</v>
      </c>
    </row>
    <row r="1225" spans="1:18" x14ac:dyDescent="0.2">
      <c r="A1225" s="2">
        <v>42356</v>
      </c>
      <c r="B1225" s="1">
        <v>7828.9</v>
      </c>
      <c r="C1225" s="1">
        <v>7836.15</v>
      </c>
      <c r="D1225" s="1">
        <v>7753.35</v>
      </c>
      <c r="E1225" s="1">
        <v>7761.95</v>
      </c>
      <c r="F1225" s="1">
        <v>197319843</v>
      </c>
      <c r="G1225" s="1">
        <v>8074.5</v>
      </c>
      <c r="H1225" s="1" t="str">
        <f>TEXT(NiftyData[[#This Row],[Date]], "yyyy")</f>
        <v>2015</v>
      </c>
      <c r="I1225" s="1" t="str">
        <f>TEXT(NiftyData[[#This Row],[Date]], "mmm")</f>
        <v>Dec</v>
      </c>
      <c r="J1225" s="1" t="str">
        <f>TEXT(NiftyData[[#This Row],[Date]], "ddd")</f>
        <v>Fri</v>
      </c>
      <c r="K1225" s="1" t="str">
        <f>TEXT(NiftyData[[#This Row],[Date]], "mmm-yyyy")</f>
        <v>Dec-2015</v>
      </c>
      <c r="L1225" s="1" t="str">
        <f>IF(NiftyData[[#This Row],[Day]]="Thu", "Expiry", "")</f>
        <v/>
      </c>
      <c r="M1225" s="1">
        <f>NiftyData[[#This Row],[Close]]-NiftyData[[#This Row],[Open]]</f>
        <v>-66.949999999999818</v>
      </c>
      <c r="N1225" s="4">
        <f>NiftyData[[#This Row],[Intraday Change]]/NiftyData[[#This Row],[Open]]</f>
        <v>-8.5516483797212668E-3</v>
      </c>
      <c r="O1225" s="4">
        <f>_xlfn.CEILING.MATH(ABS(NiftyData[[#This Row],[Intraday Change %]]), 0.01)</f>
        <v>0.01</v>
      </c>
      <c r="P1225" s="6">
        <f>NiftyData[[#This Row],[Close]]-E1226</f>
        <v>-82.400000000000546</v>
      </c>
      <c r="Q1225" s="4">
        <f>NiftyData[[#This Row],[DayChange]]/E1226</f>
        <v>-1.0504375760898041E-2</v>
      </c>
      <c r="R1225" s="7">
        <f>_xlfn.CEILING.MATH(ABS(NiftyData[[#This Row],[DayChange %]]), 0.01)</f>
        <v>0.02</v>
      </c>
    </row>
    <row r="1226" spans="1:18" x14ac:dyDescent="0.2">
      <c r="A1226" s="2">
        <v>42355</v>
      </c>
      <c r="B1226" s="1">
        <v>7783.05</v>
      </c>
      <c r="C1226" s="1">
        <v>7852.9</v>
      </c>
      <c r="D1226" s="1">
        <v>7737.55</v>
      </c>
      <c r="E1226" s="1">
        <v>7844.35</v>
      </c>
      <c r="F1226" s="1">
        <v>181256780</v>
      </c>
      <c r="G1226" s="1">
        <v>7367.15</v>
      </c>
      <c r="H1226" s="1" t="str">
        <f>TEXT(NiftyData[[#This Row],[Date]], "yyyy")</f>
        <v>2015</v>
      </c>
      <c r="I1226" s="1" t="str">
        <f>TEXT(NiftyData[[#This Row],[Date]], "mmm")</f>
        <v>Dec</v>
      </c>
      <c r="J1226" s="1" t="str">
        <f>TEXT(NiftyData[[#This Row],[Date]], "ddd")</f>
        <v>Thu</v>
      </c>
      <c r="K1226" s="1" t="str">
        <f>TEXT(NiftyData[[#This Row],[Date]], "mmm-yyyy")</f>
        <v>Dec-2015</v>
      </c>
      <c r="L1226" s="1" t="str">
        <f>IF(NiftyData[[#This Row],[Day]]="Thu", "Expiry", "")</f>
        <v>Expiry</v>
      </c>
      <c r="M1226" s="1">
        <f>NiftyData[[#This Row],[Close]]-NiftyData[[#This Row],[Open]]</f>
        <v>61.300000000000182</v>
      </c>
      <c r="N1226" s="4">
        <f>NiftyData[[#This Row],[Intraday Change]]/NiftyData[[#This Row],[Open]]</f>
        <v>7.8760897077624036E-3</v>
      </c>
      <c r="O1226" s="4">
        <f>_xlfn.CEILING.MATH(ABS(NiftyData[[#This Row],[Intraday Change %]]), 0.01)</f>
        <v>0.01</v>
      </c>
      <c r="P1226" s="6">
        <f>NiftyData[[#This Row],[Close]]-E1227</f>
        <v>93.450000000000728</v>
      </c>
      <c r="Q1226" s="4">
        <f>NiftyData[[#This Row],[DayChange]]/E1227</f>
        <v>1.2056664387361563E-2</v>
      </c>
      <c r="R1226" s="7">
        <f>_xlfn.CEILING.MATH(ABS(NiftyData[[#This Row],[DayChange %]]), 0.01)</f>
        <v>0.02</v>
      </c>
    </row>
    <row r="1227" spans="1:18" x14ac:dyDescent="0.2">
      <c r="A1227" s="2">
        <v>42354</v>
      </c>
      <c r="B1227" s="1">
        <v>7725.25</v>
      </c>
      <c r="C1227" s="1">
        <v>7776.6</v>
      </c>
      <c r="D1227" s="1">
        <v>7715.75</v>
      </c>
      <c r="E1227" s="1">
        <v>7750.9</v>
      </c>
      <c r="F1227" s="1">
        <v>159149338</v>
      </c>
      <c r="G1227" s="1">
        <v>6703.76</v>
      </c>
      <c r="H1227" s="1" t="str">
        <f>TEXT(NiftyData[[#This Row],[Date]], "yyyy")</f>
        <v>2015</v>
      </c>
      <c r="I1227" s="1" t="str">
        <f>TEXT(NiftyData[[#This Row],[Date]], "mmm")</f>
        <v>Dec</v>
      </c>
      <c r="J1227" s="1" t="str">
        <f>TEXT(NiftyData[[#This Row],[Date]], "ddd")</f>
        <v>Wed</v>
      </c>
      <c r="K1227" s="1" t="str">
        <f>TEXT(NiftyData[[#This Row],[Date]], "mmm-yyyy")</f>
        <v>Dec-2015</v>
      </c>
      <c r="L1227" s="1" t="str">
        <f>IF(NiftyData[[#This Row],[Day]]="Thu", "Expiry", "")</f>
        <v/>
      </c>
      <c r="M1227" s="1">
        <f>NiftyData[[#This Row],[Close]]-NiftyData[[#This Row],[Open]]</f>
        <v>25.649999999999636</v>
      </c>
      <c r="N1227" s="4">
        <f>NiftyData[[#This Row],[Intraday Change]]/NiftyData[[#This Row],[Open]]</f>
        <v>3.3202808970583006E-3</v>
      </c>
      <c r="O1227" s="4">
        <f>_xlfn.CEILING.MATH(ABS(NiftyData[[#This Row],[Intraday Change %]]), 0.01)</f>
        <v>0.01</v>
      </c>
      <c r="P1227" s="6">
        <f>NiftyData[[#This Row],[Close]]-E1228</f>
        <v>50</v>
      </c>
      <c r="Q1227" s="4">
        <f>NiftyData[[#This Row],[DayChange]]/E1228</f>
        <v>6.4927476009297618E-3</v>
      </c>
      <c r="R1227" s="7">
        <f>_xlfn.CEILING.MATH(ABS(NiftyData[[#This Row],[DayChange %]]), 0.01)</f>
        <v>0.01</v>
      </c>
    </row>
    <row r="1228" spans="1:18" x14ac:dyDescent="0.2">
      <c r="A1228" s="2">
        <v>42353</v>
      </c>
      <c r="B1228" s="1">
        <v>7659.15</v>
      </c>
      <c r="C1228" s="1">
        <v>7705</v>
      </c>
      <c r="D1228" s="1">
        <v>7625.1</v>
      </c>
      <c r="E1228" s="1">
        <v>7700.9</v>
      </c>
      <c r="F1228" s="1">
        <v>138479057</v>
      </c>
      <c r="G1228" s="1">
        <v>6152.14</v>
      </c>
      <c r="H1228" s="1" t="str">
        <f>TEXT(NiftyData[[#This Row],[Date]], "yyyy")</f>
        <v>2015</v>
      </c>
      <c r="I1228" s="1" t="str">
        <f>TEXT(NiftyData[[#This Row],[Date]], "mmm")</f>
        <v>Dec</v>
      </c>
      <c r="J1228" s="1" t="str">
        <f>TEXT(NiftyData[[#This Row],[Date]], "ddd")</f>
        <v>Tue</v>
      </c>
      <c r="K1228" s="1" t="str">
        <f>TEXT(NiftyData[[#This Row],[Date]], "mmm-yyyy")</f>
        <v>Dec-2015</v>
      </c>
      <c r="L1228" s="1" t="str">
        <f>IF(NiftyData[[#This Row],[Day]]="Thu", "Expiry", "")</f>
        <v/>
      </c>
      <c r="M1228" s="1">
        <f>NiftyData[[#This Row],[Close]]-NiftyData[[#This Row],[Open]]</f>
        <v>41.75</v>
      </c>
      <c r="N1228" s="4">
        <f>NiftyData[[#This Row],[Intraday Change]]/NiftyData[[#This Row],[Open]]</f>
        <v>5.4509965205016223E-3</v>
      </c>
      <c r="O1228" s="4">
        <f>_xlfn.CEILING.MATH(ABS(NiftyData[[#This Row],[Intraday Change %]]), 0.01)</f>
        <v>0.01</v>
      </c>
      <c r="P1228" s="6">
        <f>NiftyData[[#This Row],[Close]]-E1229</f>
        <v>50.849999999999454</v>
      </c>
      <c r="Q1228" s="4">
        <f>NiftyData[[#This Row],[DayChange]]/E1229</f>
        <v>6.6470153789843795E-3</v>
      </c>
      <c r="R1228" s="7">
        <f>_xlfn.CEILING.MATH(ABS(NiftyData[[#This Row],[DayChange %]]), 0.01)</f>
        <v>0.01</v>
      </c>
    </row>
    <row r="1229" spans="1:18" x14ac:dyDescent="0.2">
      <c r="A1229" s="2">
        <v>42352</v>
      </c>
      <c r="B1229" s="1">
        <v>7558.2</v>
      </c>
      <c r="C1229" s="1">
        <v>7663.95</v>
      </c>
      <c r="D1229" s="1">
        <v>7551.05</v>
      </c>
      <c r="E1229" s="1">
        <v>7650.05</v>
      </c>
      <c r="F1229" s="1">
        <v>153492615</v>
      </c>
      <c r="G1229" s="1">
        <v>6290.42</v>
      </c>
      <c r="H1229" s="1" t="str">
        <f>TEXT(NiftyData[[#This Row],[Date]], "yyyy")</f>
        <v>2015</v>
      </c>
      <c r="I1229" s="1" t="str">
        <f>TEXT(NiftyData[[#This Row],[Date]], "mmm")</f>
        <v>Dec</v>
      </c>
      <c r="J1229" s="1" t="str">
        <f>TEXT(NiftyData[[#This Row],[Date]], "ddd")</f>
        <v>Mon</v>
      </c>
      <c r="K1229" s="1" t="str">
        <f>TEXT(NiftyData[[#This Row],[Date]], "mmm-yyyy")</f>
        <v>Dec-2015</v>
      </c>
      <c r="L1229" s="1" t="str">
        <f>IF(NiftyData[[#This Row],[Day]]="Thu", "Expiry", "")</f>
        <v/>
      </c>
      <c r="M1229" s="1">
        <f>NiftyData[[#This Row],[Close]]-NiftyData[[#This Row],[Open]]</f>
        <v>91.850000000000364</v>
      </c>
      <c r="N1229" s="4">
        <f>NiftyData[[#This Row],[Intraday Change]]/NiftyData[[#This Row],[Open]]</f>
        <v>1.215236431954703E-2</v>
      </c>
      <c r="O1229" s="4">
        <f>_xlfn.CEILING.MATH(ABS(NiftyData[[#This Row],[Intraday Change %]]), 0.01)</f>
        <v>0.02</v>
      </c>
      <c r="P1229" s="6">
        <f>NiftyData[[#This Row],[Close]]-E1230</f>
        <v>39.600000000000364</v>
      </c>
      <c r="Q1229" s="4">
        <f>NiftyData[[#This Row],[DayChange]]/E1230</f>
        <v>5.2033716797298931E-3</v>
      </c>
      <c r="R1229" s="7">
        <f>_xlfn.CEILING.MATH(ABS(NiftyData[[#This Row],[DayChange %]]), 0.01)</f>
        <v>0.01</v>
      </c>
    </row>
    <row r="1230" spans="1:18" x14ac:dyDescent="0.2">
      <c r="A1230" s="2">
        <v>42349</v>
      </c>
      <c r="B1230" s="1">
        <v>7699.6</v>
      </c>
      <c r="C1230" s="1">
        <v>7703.05</v>
      </c>
      <c r="D1230" s="1">
        <v>7575.3</v>
      </c>
      <c r="E1230" s="1">
        <v>7610.45</v>
      </c>
      <c r="F1230" s="1">
        <v>172996480</v>
      </c>
      <c r="G1230" s="1">
        <v>6894.44</v>
      </c>
      <c r="H1230" s="1" t="str">
        <f>TEXT(NiftyData[[#This Row],[Date]], "yyyy")</f>
        <v>2015</v>
      </c>
      <c r="I1230" s="1" t="str">
        <f>TEXT(NiftyData[[#This Row],[Date]], "mmm")</f>
        <v>Dec</v>
      </c>
      <c r="J1230" s="1" t="str">
        <f>TEXT(NiftyData[[#This Row],[Date]], "ddd")</f>
        <v>Fri</v>
      </c>
      <c r="K1230" s="1" t="str">
        <f>TEXT(NiftyData[[#This Row],[Date]], "mmm-yyyy")</f>
        <v>Dec-2015</v>
      </c>
      <c r="L1230" s="1" t="str">
        <f>IF(NiftyData[[#This Row],[Day]]="Thu", "Expiry", "")</f>
        <v/>
      </c>
      <c r="M1230" s="1">
        <f>NiftyData[[#This Row],[Close]]-NiftyData[[#This Row],[Open]]</f>
        <v>-89.150000000000546</v>
      </c>
      <c r="N1230" s="4">
        <f>NiftyData[[#This Row],[Intraday Change]]/NiftyData[[#This Row],[Open]]</f>
        <v>-1.1578523559665507E-2</v>
      </c>
      <c r="O1230" s="4">
        <f>_xlfn.CEILING.MATH(ABS(NiftyData[[#This Row],[Intraday Change %]]), 0.01)</f>
        <v>0.02</v>
      </c>
      <c r="P1230" s="6">
        <f>NiftyData[[#This Row],[Close]]-E1231</f>
        <v>-72.850000000000364</v>
      </c>
      <c r="Q1230" s="4">
        <f>NiftyData[[#This Row],[DayChange]]/E1231</f>
        <v>-9.481602957062768E-3</v>
      </c>
      <c r="R1230" s="7">
        <f>_xlfn.CEILING.MATH(ABS(NiftyData[[#This Row],[DayChange %]]), 0.01)</f>
        <v>0.01</v>
      </c>
    </row>
    <row r="1231" spans="1:18" x14ac:dyDescent="0.2">
      <c r="A1231" s="2">
        <v>42348</v>
      </c>
      <c r="B1231" s="1">
        <v>7643.3</v>
      </c>
      <c r="C1231" s="1">
        <v>7691.95</v>
      </c>
      <c r="D1231" s="1">
        <v>7610</v>
      </c>
      <c r="E1231" s="1">
        <v>7683.3</v>
      </c>
      <c r="F1231" s="1">
        <v>145249292</v>
      </c>
      <c r="G1231" s="1">
        <v>6492.02</v>
      </c>
      <c r="H1231" s="1" t="str">
        <f>TEXT(NiftyData[[#This Row],[Date]], "yyyy")</f>
        <v>2015</v>
      </c>
      <c r="I1231" s="1" t="str">
        <f>TEXT(NiftyData[[#This Row],[Date]], "mmm")</f>
        <v>Dec</v>
      </c>
      <c r="J1231" s="1" t="str">
        <f>TEXT(NiftyData[[#This Row],[Date]], "ddd")</f>
        <v>Thu</v>
      </c>
      <c r="K1231" s="1" t="str">
        <f>TEXT(NiftyData[[#This Row],[Date]], "mmm-yyyy")</f>
        <v>Dec-2015</v>
      </c>
      <c r="L1231" s="1" t="str">
        <f>IF(NiftyData[[#This Row],[Day]]="Thu", "Expiry", "")</f>
        <v>Expiry</v>
      </c>
      <c r="M1231" s="1">
        <f>NiftyData[[#This Row],[Close]]-NiftyData[[#This Row],[Open]]</f>
        <v>40</v>
      </c>
      <c r="N1231" s="4">
        <f>NiftyData[[#This Row],[Intraday Change]]/NiftyData[[#This Row],[Open]]</f>
        <v>5.2333416194575641E-3</v>
      </c>
      <c r="O1231" s="4">
        <f>_xlfn.CEILING.MATH(ABS(NiftyData[[#This Row],[Intraday Change %]]), 0.01)</f>
        <v>0.01</v>
      </c>
      <c r="P1231" s="6">
        <f>NiftyData[[#This Row],[Close]]-E1232</f>
        <v>70.800000000000182</v>
      </c>
      <c r="Q1231" s="4">
        <f>NiftyData[[#This Row],[DayChange]]/E1232</f>
        <v>9.3004926108374627E-3</v>
      </c>
      <c r="R1231" s="7">
        <f>_xlfn.CEILING.MATH(ABS(NiftyData[[#This Row],[DayChange %]]), 0.01)</f>
        <v>0.01</v>
      </c>
    </row>
    <row r="1232" spans="1:18" x14ac:dyDescent="0.2">
      <c r="A1232" s="2">
        <v>42347</v>
      </c>
      <c r="B1232" s="1">
        <v>7695.5</v>
      </c>
      <c r="C1232" s="1">
        <v>7702.85</v>
      </c>
      <c r="D1232" s="1">
        <v>7606.9</v>
      </c>
      <c r="E1232" s="1">
        <v>7612.5</v>
      </c>
      <c r="F1232" s="1">
        <v>144315690</v>
      </c>
      <c r="G1232" s="1">
        <v>6599.6</v>
      </c>
      <c r="H1232" s="1" t="str">
        <f>TEXT(NiftyData[[#This Row],[Date]], "yyyy")</f>
        <v>2015</v>
      </c>
      <c r="I1232" s="1" t="str">
        <f>TEXT(NiftyData[[#This Row],[Date]], "mmm")</f>
        <v>Dec</v>
      </c>
      <c r="J1232" s="1" t="str">
        <f>TEXT(NiftyData[[#This Row],[Date]], "ddd")</f>
        <v>Wed</v>
      </c>
      <c r="K1232" s="1" t="str">
        <f>TEXT(NiftyData[[#This Row],[Date]], "mmm-yyyy")</f>
        <v>Dec-2015</v>
      </c>
      <c r="L1232" s="1" t="str">
        <f>IF(NiftyData[[#This Row],[Day]]="Thu", "Expiry", "")</f>
        <v/>
      </c>
      <c r="M1232" s="1">
        <f>NiftyData[[#This Row],[Close]]-NiftyData[[#This Row],[Open]]</f>
        <v>-83</v>
      </c>
      <c r="N1232" s="4">
        <f>NiftyData[[#This Row],[Intraday Change]]/NiftyData[[#This Row],[Open]]</f>
        <v>-1.0785524007536872E-2</v>
      </c>
      <c r="O1232" s="4">
        <f>_xlfn.CEILING.MATH(ABS(NiftyData[[#This Row],[Intraday Change %]]), 0.01)</f>
        <v>0.02</v>
      </c>
      <c r="P1232" s="6">
        <f>NiftyData[[#This Row],[Close]]-E1233</f>
        <v>-89.199999999999818</v>
      </c>
      <c r="Q1232" s="4">
        <f>NiftyData[[#This Row],[DayChange]]/E1233</f>
        <v>-1.158185855070956E-2</v>
      </c>
      <c r="R1232" s="7">
        <f>_xlfn.CEILING.MATH(ABS(NiftyData[[#This Row],[DayChange %]]), 0.01)</f>
        <v>0.02</v>
      </c>
    </row>
    <row r="1233" spans="1:18" x14ac:dyDescent="0.2">
      <c r="A1233" s="2">
        <v>42346</v>
      </c>
      <c r="B1233" s="1">
        <v>7738.5</v>
      </c>
      <c r="C1233" s="1">
        <v>7771.25</v>
      </c>
      <c r="D1233" s="1">
        <v>7685.45</v>
      </c>
      <c r="E1233" s="1">
        <v>7701.7</v>
      </c>
      <c r="F1233" s="1">
        <v>139318392</v>
      </c>
      <c r="G1233" s="1">
        <v>5986.06</v>
      </c>
      <c r="H1233" s="1" t="str">
        <f>TEXT(NiftyData[[#This Row],[Date]], "yyyy")</f>
        <v>2015</v>
      </c>
      <c r="I1233" s="1" t="str">
        <f>TEXT(NiftyData[[#This Row],[Date]], "mmm")</f>
        <v>Dec</v>
      </c>
      <c r="J1233" s="1" t="str">
        <f>TEXT(NiftyData[[#This Row],[Date]], "ddd")</f>
        <v>Tue</v>
      </c>
      <c r="K1233" s="1" t="str">
        <f>TEXT(NiftyData[[#This Row],[Date]], "mmm-yyyy")</f>
        <v>Dec-2015</v>
      </c>
      <c r="L1233" s="1" t="str">
        <f>IF(NiftyData[[#This Row],[Day]]="Thu", "Expiry", "")</f>
        <v/>
      </c>
      <c r="M1233" s="1">
        <f>NiftyData[[#This Row],[Close]]-NiftyData[[#This Row],[Open]]</f>
        <v>-36.800000000000182</v>
      </c>
      <c r="N1233" s="4">
        <f>NiftyData[[#This Row],[Intraday Change]]/NiftyData[[#This Row],[Open]]</f>
        <v>-4.7554435614137339E-3</v>
      </c>
      <c r="O1233" s="4">
        <f>_xlfn.CEILING.MATH(ABS(NiftyData[[#This Row],[Intraday Change %]]), 0.01)</f>
        <v>0.01</v>
      </c>
      <c r="P1233" s="6">
        <f>NiftyData[[#This Row],[Close]]-E1234</f>
        <v>-63.699999999999818</v>
      </c>
      <c r="Q1233" s="4">
        <f>NiftyData[[#This Row],[DayChange]]/E1234</f>
        <v>-8.2030545754242946E-3</v>
      </c>
      <c r="R1233" s="7">
        <f>_xlfn.CEILING.MATH(ABS(NiftyData[[#This Row],[DayChange %]]), 0.01)</f>
        <v>0.01</v>
      </c>
    </row>
    <row r="1234" spans="1:18" x14ac:dyDescent="0.2">
      <c r="A1234" s="2">
        <v>42345</v>
      </c>
      <c r="B1234" s="1">
        <v>7816.55</v>
      </c>
      <c r="C1234" s="1">
        <v>7825.4</v>
      </c>
      <c r="D1234" s="1">
        <v>7746.05</v>
      </c>
      <c r="E1234" s="1">
        <v>7765.4</v>
      </c>
      <c r="F1234" s="1">
        <v>141893279</v>
      </c>
      <c r="G1234" s="1">
        <v>6403.97</v>
      </c>
      <c r="H1234" s="1" t="str">
        <f>TEXT(NiftyData[[#This Row],[Date]], "yyyy")</f>
        <v>2015</v>
      </c>
      <c r="I1234" s="1" t="str">
        <f>TEXT(NiftyData[[#This Row],[Date]], "mmm")</f>
        <v>Dec</v>
      </c>
      <c r="J1234" s="1" t="str">
        <f>TEXT(NiftyData[[#This Row],[Date]], "ddd")</f>
        <v>Mon</v>
      </c>
      <c r="K1234" s="1" t="str">
        <f>TEXT(NiftyData[[#This Row],[Date]], "mmm-yyyy")</f>
        <v>Dec-2015</v>
      </c>
      <c r="L1234" s="1" t="str">
        <f>IF(NiftyData[[#This Row],[Day]]="Thu", "Expiry", "")</f>
        <v/>
      </c>
      <c r="M1234" s="1">
        <f>NiftyData[[#This Row],[Close]]-NiftyData[[#This Row],[Open]]</f>
        <v>-51.150000000000546</v>
      </c>
      <c r="N1234" s="4">
        <f>NiftyData[[#This Row],[Intraday Change]]/NiftyData[[#This Row],[Open]]</f>
        <v>-6.5438076900935253E-3</v>
      </c>
      <c r="O1234" s="4">
        <f>_xlfn.CEILING.MATH(ABS(NiftyData[[#This Row],[Intraday Change %]]), 0.01)</f>
        <v>0.01</v>
      </c>
      <c r="P1234" s="6">
        <f>NiftyData[[#This Row],[Close]]-E1235</f>
        <v>-16.5</v>
      </c>
      <c r="Q1234" s="4">
        <f>NiftyData[[#This Row],[DayChange]]/E1235</f>
        <v>-2.1203048098793354E-3</v>
      </c>
      <c r="R1234" s="7">
        <f>_xlfn.CEILING.MATH(ABS(NiftyData[[#This Row],[DayChange %]]), 0.01)</f>
        <v>0.01</v>
      </c>
    </row>
    <row r="1235" spans="1:18" x14ac:dyDescent="0.2">
      <c r="A1235" s="2">
        <v>42342</v>
      </c>
      <c r="B1235" s="1">
        <v>7817.6</v>
      </c>
      <c r="C1235" s="1">
        <v>7821.4</v>
      </c>
      <c r="D1235" s="1">
        <v>7775.7</v>
      </c>
      <c r="E1235" s="1">
        <v>7781.9</v>
      </c>
      <c r="F1235" s="1">
        <v>157231681</v>
      </c>
      <c r="G1235" s="1">
        <v>7758.36</v>
      </c>
      <c r="H1235" s="1" t="str">
        <f>TEXT(NiftyData[[#This Row],[Date]], "yyyy")</f>
        <v>2015</v>
      </c>
      <c r="I1235" s="1" t="str">
        <f>TEXT(NiftyData[[#This Row],[Date]], "mmm")</f>
        <v>Dec</v>
      </c>
      <c r="J1235" s="1" t="str">
        <f>TEXT(NiftyData[[#This Row],[Date]], "ddd")</f>
        <v>Fri</v>
      </c>
      <c r="K1235" s="1" t="str">
        <f>TEXT(NiftyData[[#This Row],[Date]], "mmm-yyyy")</f>
        <v>Dec-2015</v>
      </c>
      <c r="L1235" s="1" t="str">
        <f>IF(NiftyData[[#This Row],[Day]]="Thu", "Expiry", "")</f>
        <v/>
      </c>
      <c r="M1235" s="1">
        <f>NiftyData[[#This Row],[Close]]-NiftyData[[#This Row],[Open]]</f>
        <v>-35.700000000000728</v>
      </c>
      <c r="N1235" s="4">
        <f>NiftyData[[#This Row],[Intraday Change]]/NiftyData[[#This Row],[Open]]</f>
        <v>-4.5666189111748783E-3</v>
      </c>
      <c r="O1235" s="4">
        <f>_xlfn.CEILING.MATH(ABS(NiftyData[[#This Row],[Intraday Change %]]), 0.01)</f>
        <v>0.01</v>
      </c>
      <c r="P1235" s="6">
        <f>NiftyData[[#This Row],[Close]]-E1236</f>
        <v>-82.25</v>
      </c>
      <c r="Q1235" s="4">
        <f>NiftyData[[#This Row],[DayChange]]/E1236</f>
        <v>-1.0458854421647604E-2</v>
      </c>
      <c r="R1235" s="7">
        <f>_xlfn.CEILING.MATH(ABS(NiftyData[[#This Row],[DayChange %]]), 0.01)</f>
        <v>0.02</v>
      </c>
    </row>
    <row r="1236" spans="1:18" x14ac:dyDescent="0.2">
      <c r="A1236" s="2">
        <v>42341</v>
      </c>
      <c r="B1236" s="1">
        <v>7902.3</v>
      </c>
      <c r="C1236" s="1">
        <v>7912.3</v>
      </c>
      <c r="D1236" s="1">
        <v>7853.3</v>
      </c>
      <c r="E1236" s="1">
        <v>7864.15</v>
      </c>
      <c r="F1236" s="1">
        <v>129628400</v>
      </c>
      <c r="G1236" s="1">
        <v>5636.41</v>
      </c>
      <c r="H1236" s="1" t="str">
        <f>TEXT(NiftyData[[#This Row],[Date]], "yyyy")</f>
        <v>2015</v>
      </c>
      <c r="I1236" s="1" t="str">
        <f>TEXT(NiftyData[[#This Row],[Date]], "mmm")</f>
        <v>Dec</v>
      </c>
      <c r="J1236" s="1" t="str">
        <f>TEXT(NiftyData[[#This Row],[Date]], "ddd")</f>
        <v>Thu</v>
      </c>
      <c r="K1236" s="1" t="str">
        <f>TEXT(NiftyData[[#This Row],[Date]], "mmm-yyyy")</f>
        <v>Dec-2015</v>
      </c>
      <c r="L1236" s="1" t="str">
        <f>IF(NiftyData[[#This Row],[Day]]="Thu", "Expiry", "")</f>
        <v>Expiry</v>
      </c>
      <c r="M1236" s="1">
        <f>NiftyData[[#This Row],[Close]]-NiftyData[[#This Row],[Open]]</f>
        <v>-38.150000000000546</v>
      </c>
      <c r="N1236" s="4">
        <f>NiftyData[[#This Row],[Intraday Change]]/NiftyData[[#This Row],[Open]]</f>
        <v>-4.8277083886970303E-3</v>
      </c>
      <c r="O1236" s="4">
        <f>_xlfn.CEILING.MATH(ABS(NiftyData[[#This Row],[Intraday Change %]]), 0.01)</f>
        <v>0.01</v>
      </c>
      <c r="P1236" s="6">
        <f>NiftyData[[#This Row],[Close]]-E1237</f>
        <v>-67.200000000000728</v>
      </c>
      <c r="Q1236" s="4">
        <f>NiftyData[[#This Row],[DayChange]]/E1237</f>
        <v>-8.472706411897183E-3</v>
      </c>
      <c r="R1236" s="7">
        <f>_xlfn.CEILING.MATH(ABS(NiftyData[[#This Row],[DayChange %]]), 0.01)</f>
        <v>0.01</v>
      </c>
    </row>
    <row r="1237" spans="1:18" x14ac:dyDescent="0.2">
      <c r="A1237" s="2">
        <v>42340</v>
      </c>
      <c r="B1237" s="1">
        <v>7976.7</v>
      </c>
      <c r="C1237" s="1">
        <v>7979.3</v>
      </c>
      <c r="D1237" s="1">
        <v>7910.8</v>
      </c>
      <c r="E1237" s="1">
        <v>7931.35</v>
      </c>
      <c r="F1237" s="1">
        <v>130207404</v>
      </c>
      <c r="G1237" s="1">
        <v>6242.53</v>
      </c>
      <c r="H1237" s="1" t="str">
        <f>TEXT(NiftyData[[#This Row],[Date]], "yyyy")</f>
        <v>2015</v>
      </c>
      <c r="I1237" s="1" t="str">
        <f>TEXT(NiftyData[[#This Row],[Date]], "mmm")</f>
        <v>Dec</v>
      </c>
      <c r="J1237" s="1" t="str">
        <f>TEXT(NiftyData[[#This Row],[Date]], "ddd")</f>
        <v>Wed</v>
      </c>
      <c r="K1237" s="1" t="str">
        <f>TEXT(NiftyData[[#This Row],[Date]], "mmm-yyyy")</f>
        <v>Dec-2015</v>
      </c>
      <c r="L1237" s="1" t="str">
        <f>IF(NiftyData[[#This Row],[Day]]="Thu", "Expiry", "")</f>
        <v/>
      </c>
      <c r="M1237" s="1">
        <f>NiftyData[[#This Row],[Close]]-NiftyData[[#This Row],[Open]]</f>
        <v>-45.349999999999454</v>
      </c>
      <c r="N1237" s="4">
        <f>NiftyData[[#This Row],[Intraday Change]]/NiftyData[[#This Row],[Open]]</f>
        <v>-5.685308460892281E-3</v>
      </c>
      <c r="O1237" s="4">
        <f>_xlfn.CEILING.MATH(ABS(NiftyData[[#This Row],[Intraday Change %]]), 0.01)</f>
        <v>0.01</v>
      </c>
      <c r="P1237" s="6">
        <f>NiftyData[[#This Row],[Close]]-E1238</f>
        <v>-23.549999999999272</v>
      </c>
      <c r="Q1237" s="4">
        <f>NiftyData[[#This Row],[DayChange]]/E1238</f>
        <v>-2.9604394775546235E-3</v>
      </c>
      <c r="R1237" s="7">
        <f>_xlfn.CEILING.MATH(ABS(NiftyData[[#This Row],[DayChange %]]), 0.01)</f>
        <v>0.01</v>
      </c>
    </row>
    <row r="1238" spans="1:18" x14ac:dyDescent="0.2">
      <c r="A1238" s="2">
        <v>42339</v>
      </c>
      <c r="B1238" s="1">
        <v>7958.15</v>
      </c>
      <c r="C1238" s="1">
        <v>7972.15</v>
      </c>
      <c r="D1238" s="1">
        <v>7934.15</v>
      </c>
      <c r="E1238" s="1">
        <v>7954.9</v>
      </c>
      <c r="F1238" s="1">
        <v>142945421</v>
      </c>
      <c r="G1238" s="1">
        <v>6796.67</v>
      </c>
      <c r="H1238" s="1" t="str">
        <f>TEXT(NiftyData[[#This Row],[Date]], "yyyy")</f>
        <v>2015</v>
      </c>
      <c r="I1238" s="1" t="str">
        <f>TEXT(NiftyData[[#This Row],[Date]], "mmm")</f>
        <v>Dec</v>
      </c>
      <c r="J1238" s="1" t="str">
        <f>TEXT(NiftyData[[#This Row],[Date]], "ddd")</f>
        <v>Tue</v>
      </c>
      <c r="K1238" s="1" t="str">
        <f>TEXT(NiftyData[[#This Row],[Date]], "mmm-yyyy")</f>
        <v>Dec-2015</v>
      </c>
      <c r="L1238" s="1" t="str">
        <f>IF(NiftyData[[#This Row],[Day]]="Thu", "Expiry", "")</f>
        <v/>
      </c>
      <c r="M1238" s="1">
        <f>NiftyData[[#This Row],[Close]]-NiftyData[[#This Row],[Open]]</f>
        <v>-3.25</v>
      </c>
      <c r="N1238" s="4">
        <f>NiftyData[[#This Row],[Intraday Change]]/NiftyData[[#This Row],[Open]]</f>
        <v>-4.0838637120436282E-4</v>
      </c>
      <c r="O1238" s="4">
        <f>_xlfn.CEILING.MATH(ABS(NiftyData[[#This Row],[Intraday Change %]]), 0.01)</f>
        <v>0.01</v>
      </c>
      <c r="P1238" s="6">
        <f>NiftyData[[#This Row],[Close]]-E1239</f>
        <v>19.649999999999636</v>
      </c>
      <c r="Q1238" s="4">
        <f>NiftyData[[#This Row],[DayChange]]/E1239</f>
        <v>2.4762924923599932E-3</v>
      </c>
      <c r="R1238" s="7">
        <f>_xlfn.CEILING.MATH(ABS(NiftyData[[#This Row],[DayChange %]]), 0.01)</f>
        <v>0.01</v>
      </c>
    </row>
    <row r="1239" spans="1:18" x14ac:dyDescent="0.2">
      <c r="A1239" s="2">
        <v>42338</v>
      </c>
      <c r="B1239" s="1">
        <v>7936.25</v>
      </c>
      <c r="C1239" s="1">
        <v>7966</v>
      </c>
      <c r="D1239" s="1">
        <v>7922.8</v>
      </c>
      <c r="E1239" s="1">
        <v>7935.25</v>
      </c>
      <c r="F1239" s="1">
        <v>223041699</v>
      </c>
      <c r="G1239" s="1">
        <v>15368.67</v>
      </c>
      <c r="H1239" s="1" t="str">
        <f>TEXT(NiftyData[[#This Row],[Date]], "yyyy")</f>
        <v>2015</v>
      </c>
      <c r="I1239" s="1" t="str">
        <f>TEXT(NiftyData[[#This Row],[Date]], "mmm")</f>
        <v>Nov</v>
      </c>
      <c r="J1239" s="1" t="str">
        <f>TEXT(NiftyData[[#This Row],[Date]], "ddd")</f>
        <v>Mon</v>
      </c>
      <c r="K1239" s="1" t="str">
        <f>TEXT(NiftyData[[#This Row],[Date]], "mmm-yyyy")</f>
        <v>Nov-2015</v>
      </c>
      <c r="L1239" s="1" t="str">
        <f>IF(NiftyData[[#This Row],[Day]]="Thu", "Expiry", "")</f>
        <v/>
      </c>
      <c r="M1239" s="1">
        <f>NiftyData[[#This Row],[Close]]-NiftyData[[#This Row],[Open]]</f>
        <v>-1</v>
      </c>
      <c r="N1239" s="4">
        <f>NiftyData[[#This Row],[Intraday Change]]/NiftyData[[#This Row],[Open]]</f>
        <v>-1.2600409513309182E-4</v>
      </c>
      <c r="O1239" s="4">
        <f>_xlfn.CEILING.MATH(ABS(NiftyData[[#This Row],[Intraday Change %]]), 0.01)</f>
        <v>0.01</v>
      </c>
      <c r="P1239" s="6">
        <f>NiftyData[[#This Row],[Close]]-E1240</f>
        <v>-7.4499999999998181</v>
      </c>
      <c r="Q1239" s="4">
        <f>NiftyData[[#This Row],[DayChange]]/E1240</f>
        <v>-9.3796819721251191E-4</v>
      </c>
      <c r="R1239" s="7">
        <f>_xlfn.CEILING.MATH(ABS(NiftyData[[#This Row],[DayChange %]]), 0.01)</f>
        <v>0.01</v>
      </c>
    </row>
    <row r="1240" spans="1:18" x14ac:dyDescent="0.2">
      <c r="A1240" s="2">
        <v>42335</v>
      </c>
      <c r="B1240" s="1">
        <v>7910.6</v>
      </c>
      <c r="C1240" s="1">
        <v>7959.3</v>
      </c>
      <c r="D1240" s="1">
        <v>7879.45</v>
      </c>
      <c r="E1240" s="1">
        <v>7942.7</v>
      </c>
      <c r="F1240" s="1">
        <v>154863047</v>
      </c>
      <c r="G1240" s="1">
        <v>7068.72</v>
      </c>
      <c r="H1240" s="1" t="str">
        <f>TEXT(NiftyData[[#This Row],[Date]], "yyyy")</f>
        <v>2015</v>
      </c>
      <c r="I1240" s="1" t="str">
        <f>TEXT(NiftyData[[#This Row],[Date]], "mmm")</f>
        <v>Nov</v>
      </c>
      <c r="J1240" s="1" t="str">
        <f>TEXT(NiftyData[[#This Row],[Date]], "ddd")</f>
        <v>Fri</v>
      </c>
      <c r="K1240" s="1" t="str">
        <f>TEXT(NiftyData[[#This Row],[Date]], "mmm-yyyy")</f>
        <v>Nov-2015</v>
      </c>
      <c r="L1240" s="1" t="str">
        <f>IF(NiftyData[[#This Row],[Day]]="Thu", "Expiry", "")</f>
        <v/>
      </c>
      <c r="M1240" s="1">
        <f>NiftyData[[#This Row],[Close]]-NiftyData[[#This Row],[Open]]</f>
        <v>32.099999999999454</v>
      </c>
      <c r="N1240" s="4">
        <f>NiftyData[[#This Row],[Intraday Change]]/NiftyData[[#This Row],[Open]]</f>
        <v>4.0578464338987498E-3</v>
      </c>
      <c r="O1240" s="4">
        <f>_xlfn.CEILING.MATH(ABS(NiftyData[[#This Row],[Intraday Change %]]), 0.01)</f>
        <v>0.01</v>
      </c>
      <c r="P1240" s="6">
        <f>NiftyData[[#This Row],[Close]]-E1241</f>
        <v>58.899999999999636</v>
      </c>
      <c r="Q1240" s="4">
        <f>NiftyData[[#This Row],[DayChange]]/E1241</f>
        <v>7.4710165148785656E-3</v>
      </c>
      <c r="R1240" s="7">
        <f>_xlfn.CEILING.MATH(ABS(NiftyData[[#This Row],[DayChange %]]), 0.01)</f>
        <v>0.01</v>
      </c>
    </row>
    <row r="1241" spans="1:18" x14ac:dyDescent="0.2">
      <c r="A1241" s="2">
        <v>42334</v>
      </c>
      <c r="B1241" s="1">
        <v>7837.15</v>
      </c>
      <c r="C1241" s="1">
        <v>7897.1</v>
      </c>
      <c r="D1241" s="1">
        <v>7832</v>
      </c>
      <c r="E1241" s="1">
        <v>7883.8</v>
      </c>
      <c r="F1241" s="1">
        <v>226632193</v>
      </c>
      <c r="G1241" s="1">
        <v>11054.04</v>
      </c>
      <c r="H1241" s="1" t="str">
        <f>TEXT(NiftyData[[#This Row],[Date]], "yyyy")</f>
        <v>2015</v>
      </c>
      <c r="I1241" s="1" t="str">
        <f>TEXT(NiftyData[[#This Row],[Date]], "mmm")</f>
        <v>Nov</v>
      </c>
      <c r="J1241" s="1" t="str">
        <f>TEXT(NiftyData[[#This Row],[Date]], "ddd")</f>
        <v>Thu</v>
      </c>
      <c r="K1241" s="1" t="str">
        <f>TEXT(NiftyData[[#This Row],[Date]], "mmm-yyyy")</f>
        <v>Nov-2015</v>
      </c>
      <c r="L1241" s="1" t="str">
        <f>IF(NiftyData[[#This Row],[Day]]="Thu", "Expiry", "")</f>
        <v>Expiry</v>
      </c>
      <c r="M1241" s="1">
        <f>NiftyData[[#This Row],[Close]]-NiftyData[[#This Row],[Open]]</f>
        <v>46.650000000000546</v>
      </c>
      <c r="N1241" s="4">
        <f>NiftyData[[#This Row],[Intraday Change]]/NiftyData[[#This Row],[Open]]</f>
        <v>5.9524189277990781E-3</v>
      </c>
      <c r="O1241" s="4">
        <f>_xlfn.CEILING.MATH(ABS(NiftyData[[#This Row],[Intraday Change %]]), 0.01)</f>
        <v>0.01</v>
      </c>
      <c r="P1241" s="6">
        <f>NiftyData[[#This Row],[Close]]-E1242</f>
        <v>52.199999999999818</v>
      </c>
      <c r="Q1241" s="4">
        <f>NiftyData[[#This Row],[DayChange]]/E1242</f>
        <v>6.6653046631594843E-3</v>
      </c>
      <c r="R1241" s="7">
        <f>_xlfn.CEILING.MATH(ABS(NiftyData[[#This Row],[DayChange %]]), 0.01)</f>
        <v>0.01</v>
      </c>
    </row>
    <row r="1242" spans="1:18" x14ac:dyDescent="0.2">
      <c r="A1242" s="2">
        <v>42332</v>
      </c>
      <c r="B1242" s="1">
        <v>7837</v>
      </c>
      <c r="C1242" s="1">
        <v>7870.35</v>
      </c>
      <c r="D1242" s="1">
        <v>7812.65</v>
      </c>
      <c r="E1242" s="1">
        <v>7831.6</v>
      </c>
      <c r="F1242" s="1">
        <v>134562905</v>
      </c>
      <c r="G1242" s="1">
        <v>6686.27</v>
      </c>
      <c r="H1242" s="1" t="str">
        <f>TEXT(NiftyData[[#This Row],[Date]], "yyyy")</f>
        <v>2015</v>
      </c>
      <c r="I1242" s="1" t="str">
        <f>TEXT(NiftyData[[#This Row],[Date]], "mmm")</f>
        <v>Nov</v>
      </c>
      <c r="J1242" s="1" t="str">
        <f>TEXT(NiftyData[[#This Row],[Date]], "ddd")</f>
        <v>Tue</v>
      </c>
      <c r="K1242" s="1" t="str">
        <f>TEXT(NiftyData[[#This Row],[Date]], "mmm-yyyy")</f>
        <v>Nov-2015</v>
      </c>
      <c r="L1242" s="1" t="str">
        <f>IF(NiftyData[[#This Row],[Day]]="Thu", "Expiry", "")</f>
        <v/>
      </c>
      <c r="M1242" s="1">
        <f>NiftyData[[#This Row],[Close]]-NiftyData[[#This Row],[Open]]</f>
        <v>-5.3999999999996362</v>
      </c>
      <c r="N1242" s="4">
        <f>NiftyData[[#This Row],[Intraday Change]]/NiftyData[[#This Row],[Open]]</f>
        <v>-6.8903917315294577E-4</v>
      </c>
      <c r="O1242" s="4">
        <f>_xlfn.CEILING.MATH(ABS(NiftyData[[#This Row],[Intraday Change %]]), 0.01)</f>
        <v>0.01</v>
      </c>
      <c r="P1242" s="6">
        <f>NiftyData[[#This Row],[Close]]-E1243</f>
        <v>-17.649999999999636</v>
      </c>
      <c r="Q1242" s="4">
        <f>NiftyData[[#This Row],[DayChange]]/E1243</f>
        <v>-2.2486224798547168E-3</v>
      </c>
      <c r="R1242" s="7">
        <f>_xlfn.CEILING.MATH(ABS(NiftyData[[#This Row],[DayChange %]]), 0.01)</f>
        <v>0.01</v>
      </c>
    </row>
    <row r="1243" spans="1:18" x14ac:dyDescent="0.2">
      <c r="A1243" s="2">
        <v>42331</v>
      </c>
      <c r="B1243" s="1">
        <v>7869.5</v>
      </c>
      <c r="C1243" s="1">
        <v>7877.5</v>
      </c>
      <c r="D1243" s="1">
        <v>7825.2</v>
      </c>
      <c r="E1243" s="1">
        <v>7849.25</v>
      </c>
      <c r="F1243" s="1">
        <v>130871603</v>
      </c>
      <c r="G1243" s="1">
        <v>6099.09</v>
      </c>
      <c r="H1243" s="1" t="str">
        <f>TEXT(NiftyData[[#This Row],[Date]], "yyyy")</f>
        <v>2015</v>
      </c>
      <c r="I1243" s="1" t="str">
        <f>TEXT(NiftyData[[#This Row],[Date]], "mmm")</f>
        <v>Nov</v>
      </c>
      <c r="J1243" s="1" t="str">
        <f>TEXT(NiftyData[[#This Row],[Date]], "ddd")</f>
        <v>Mon</v>
      </c>
      <c r="K1243" s="1" t="str">
        <f>TEXT(NiftyData[[#This Row],[Date]], "mmm-yyyy")</f>
        <v>Nov-2015</v>
      </c>
      <c r="L1243" s="1" t="str">
        <f>IF(NiftyData[[#This Row],[Day]]="Thu", "Expiry", "")</f>
        <v/>
      </c>
      <c r="M1243" s="1">
        <f>NiftyData[[#This Row],[Close]]-NiftyData[[#This Row],[Open]]</f>
        <v>-20.25</v>
      </c>
      <c r="N1243" s="4">
        <f>NiftyData[[#This Row],[Intraday Change]]/NiftyData[[#This Row],[Open]]</f>
        <v>-2.5732257449647372E-3</v>
      </c>
      <c r="O1243" s="4">
        <f>_xlfn.CEILING.MATH(ABS(NiftyData[[#This Row],[Intraday Change %]]), 0.01)</f>
        <v>0.01</v>
      </c>
      <c r="P1243" s="6">
        <f>NiftyData[[#This Row],[Close]]-E1244</f>
        <v>-7.3000000000001819</v>
      </c>
      <c r="Q1243" s="4">
        <f>NiftyData[[#This Row],[DayChange]]/E1244</f>
        <v>-9.2916101851323821E-4</v>
      </c>
      <c r="R1243" s="7">
        <f>_xlfn.CEILING.MATH(ABS(NiftyData[[#This Row],[DayChange %]]), 0.01)</f>
        <v>0.01</v>
      </c>
    </row>
    <row r="1244" spans="1:18" x14ac:dyDescent="0.2">
      <c r="A1244" s="2">
        <v>42328</v>
      </c>
      <c r="B1244" s="1">
        <v>7841.9</v>
      </c>
      <c r="C1244" s="1">
        <v>7906.95</v>
      </c>
      <c r="D1244" s="1">
        <v>7817.8</v>
      </c>
      <c r="E1244" s="1">
        <v>7856.55</v>
      </c>
      <c r="F1244" s="1">
        <v>156610433</v>
      </c>
      <c r="G1244" s="1">
        <v>7298.01</v>
      </c>
      <c r="H1244" s="1" t="str">
        <f>TEXT(NiftyData[[#This Row],[Date]], "yyyy")</f>
        <v>2015</v>
      </c>
      <c r="I1244" s="1" t="str">
        <f>TEXT(NiftyData[[#This Row],[Date]], "mmm")</f>
        <v>Nov</v>
      </c>
      <c r="J1244" s="1" t="str">
        <f>TEXT(NiftyData[[#This Row],[Date]], "ddd")</f>
        <v>Fri</v>
      </c>
      <c r="K1244" s="1" t="str">
        <f>TEXT(NiftyData[[#This Row],[Date]], "mmm-yyyy")</f>
        <v>Nov-2015</v>
      </c>
      <c r="L1244" s="1" t="str">
        <f>IF(NiftyData[[#This Row],[Day]]="Thu", "Expiry", "")</f>
        <v/>
      </c>
      <c r="M1244" s="1">
        <f>NiftyData[[#This Row],[Close]]-NiftyData[[#This Row],[Open]]</f>
        <v>14.650000000000546</v>
      </c>
      <c r="N1244" s="4">
        <f>NiftyData[[#This Row],[Intraday Change]]/NiftyData[[#This Row],[Open]]</f>
        <v>1.8681697037708396E-3</v>
      </c>
      <c r="O1244" s="4">
        <f>_xlfn.CEILING.MATH(ABS(NiftyData[[#This Row],[Intraday Change %]]), 0.01)</f>
        <v>0.01</v>
      </c>
      <c r="P1244" s="6">
        <f>NiftyData[[#This Row],[Close]]-E1245</f>
        <v>13.800000000000182</v>
      </c>
      <c r="Q1244" s="4">
        <f>NiftyData[[#This Row],[DayChange]]/E1245</f>
        <v>1.7595868796022036E-3</v>
      </c>
      <c r="R1244" s="7">
        <f>_xlfn.CEILING.MATH(ABS(NiftyData[[#This Row],[DayChange %]]), 0.01)</f>
        <v>0.01</v>
      </c>
    </row>
    <row r="1245" spans="1:18" x14ac:dyDescent="0.2">
      <c r="A1245" s="2">
        <v>42327</v>
      </c>
      <c r="B1245" s="1">
        <v>7788.5</v>
      </c>
      <c r="C1245" s="1">
        <v>7854.9</v>
      </c>
      <c r="D1245" s="1">
        <v>7765.45</v>
      </c>
      <c r="E1245" s="1">
        <v>7842.75</v>
      </c>
      <c r="F1245" s="1">
        <v>136702518</v>
      </c>
      <c r="G1245" s="1">
        <v>7410.15</v>
      </c>
      <c r="H1245" s="1" t="str">
        <f>TEXT(NiftyData[[#This Row],[Date]], "yyyy")</f>
        <v>2015</v>
      </c>
      <c r="I1245" s="1" t="str">
        <f>TEXT(NiftyData[[#This Row],[Date]], "mmm")</f>
        <v>Nov</v>
      </c>
      <c r="J1245" s="1" t="str">
        <f>TEXT(NiftyData[[#This Row],[Date]], "ddd")</f>
        <v>Thu</v>
      </c>
      <c r="K1245" s="1" t="str">
        <f>TEXT(NiftyData[[#This Row],[Date]], "mmm-yyyy")</f>
        <v>Nov-2015</v>
      </c>
      <c r="L1245" s="1" t="str">
        <f>IF(NiftyData[[#This Row],[Day]]="Thu", "Expiry", "")</f>
        <v>Expiry</v>
      </c>
      <c r="M1245" s="1">
        <f>NiftyData[[#This Row],[Close]]-NiftyData[[#This Row],[Open]]</f>
        <v>54.25</v>
      </c>
      <c r="N1245" s="4">
        <f>NiftyData[[#This Row],[Intraday Change]]/NiftyData[[#This Row],[Open]]</f>
        <v>6.9653977017397443E-3</v>
      </c>
      <c r="O1245" s="4">
        <f>_xlfn.CEILING.MATH(ABS(NiftyData[[#This Row],[Intraday Change %]]), 0.01)</f>
        <v>0.01</v>
      </c>
      <c r="P1245" s="6">
        <f>NiftyData[[#This Row],[Close]]-E1246</f>
        <v>110.94999999999982</v>
      </c>
      <c r="Q1245" s="4">
        <f>NiftyData[[#This Row],[DayChange]]/E1246</f>
        <v>1.4349827983134562E-2</v>
      </c>
      <c r="R1245" s="7">
        <f>_xlfn.CEILING.MATH(ABS(NiftyData[[#This Row],[DayChange %]]), 0.01)</f>
        <v>0.02</v>
      </c>
    </row>
    <row r="1246" spans="1:18" x14ac:dyDescent="0.2">
      <c r="A1246" s="2">
        <v>42326</v>
      </c>
      <c r="B1246" s="1">
        <v>7823.15</v>
      </c>
      <c r="C1246" s="1">
        <v>7843.4</v>
      </c>
      <c r="D1246" s="1">
        <v>7725.05</v>
      </c>
      <c r="E1246" s="1">
        <v>7731.8</v>
      </c>
      <c r="F1246" s="1">
        <v>148037721</v>
      </c>
      <c r="G1246" s="1">
        <v>6112.32</v>
      </c>
      <c r="H1246" s="1" t="str">
        <f>TEXT(NiftyData[[#This Row],[Date]], "yyyy")</f>
        <v>2015</v>
      </c>
      <c r="I1246" s="1" t="str">
        <f>TEXT(NiftyData[[#This Row],[Date]], "mmm")</f>
        <v>Nov</v>
      </c>
      <c r="J1246" s="1" t="str">
        <f>TEXT(NiftyData[[#This Row],[Date]], "ddd")</f>
        <v>Wed</v>
      </c>
      <c r="K1246" s="1" t="str">
        <f>TEXT(NiftyData[[#This Row],[Date]], "mmm-yyyy")</f>
        <v>Nov-2015</v>
      </c>
      <c r="L1246" s="1" t="str">
        <f>IF(NiftyData[[#This Row],[Day]]="Thu", "Expiry", "")</f>
        <v/>
      </c>
      <c r="M1246" s="1">
        <f>NiftyData[[#This Row],[Close]]-NiftyData[[#This Row],[Open]]</f>
        <v>-91.349999999999454</v>
      </c>
      <c r="N1246" s="4">
        <f>NiftyData[[#This Row],[Intraday Change]]/NiftyData[[#This Row],[Open]]</f>
        <v>-1.1676882074356168E-2</v>
      </c>
      <c r="O1246" s="4">
        <f>_xlfn.CEILING.MATH(ABS(NiftyData[[#This Row],[Intraday Change %]]), 0.01)</f>
        <v>0.02</v>
      </c>
      <c r="P1246" s="6">
        <f>NiftyData[[#This Row],[Close]]-E1247</f>
        <v>-105.75</v>
      </c>
      <c r="Q1246" s="4">
        <f>NiftyData[[#This Row],[DayChange]]/E1247</f>
        <v>-1.3492736888440902E-2</v>
      </c>
      <c r="R1246" s="7">
        <f>_xlfn.CEILING.MATH(ABS(NiftyData[[#This Row],[DayChange %]]), 0.01)</f>
        <v>0.02</v>
      </c>
    </row>
    <row r="1247" spans="1:18" x14ac:dyDescent="0.2">
      <c r="A1247" s="2">
        <v>42325</v>
      </c>
      <c r="B1247" s="1">
        <v>7848.75</v>
      </c>
      <c r="C1247" s="1">
        <v>7860.45</v>
      </c>
      <c r="D1247" s="1">
        <v>7793</v>
      </c>
      <c r="E1247" s="1">
        <v>7837.55</v>
      </c>
      <c r="F1247" s="1">
        <v>149451211</v>
      </c>
      <c r="G1247" s="1">
        <v>6367.14</v>
      </c>
      <c r="H1247" s="1" t="str">
        <f>TEXT(NiftyData[[#This Row],[Date]], "yyyy")</f>
        <v>2015</v>
      </c>
      <c r="I1247" s="1" t="str">
        <f>TEXT(NiftyData[[#This Row],[Date]], "mmm")</f>
        <v>Nov</v>
      </c>
      <c r="J1247" s="1" t="str">
        <f>TEXT(NiftyData[[#This Row],[Date]], "ddd")</f>
        <v>Tue</v>
      </c>
      <c r="K1247" s="1" t="str">
        <f>TEXT(NiftyData[[#This Row],[Date]], "mmm-yyyy")</f>
        <v>Nov-2015</v>
      </c>
      <c r="L1247" s="1" t="str">
        <f>IF(NiftyData[[#This Row],[Day]]="Thu", "Expiry", "")</f>
        <v/>
      </c>
      <c r="M1247" s="1">
        <f>NiftyData[[#This Row],[Close]]-NiftyData[[#This Row],[Open]]</f>
        <v>-11.199999999999818</v>
      </c>
      <c r="N1247" s="4">
        <f>NiftyData[[#This Row],[Intraday Change]]/NiftyData[[#This Row],[Open]]</f>
        <v>-1.426978818283143E-3</v>
      </c>
      <c r="O1247" s="4">
        <f>_xlfn.CEILING.MATH(ABS(NiftyData[[#This Row],[Intraday Change %]]), 0.01)</f>
        <v>0.01</v>
      </c>
      <c r="P1247" s="6">
        <f>NiftyData[[#This Row],[Close]]-E1248</f>
        <v>30.949999999999818</v>
      </c>
      <c r="Q1247" s="4">
        <f>NiftyData[[#This Row],[DayChange]]/E1248</f>
        <v>3.9645940614351722E-3</v>
      </c>
      <c r="R1247" s="7">
        <f>_xlfn.CEILING.MATH(ABS(NiftyData[[#This Row],[DayChange %]]), 0.01)</f>
        <v>0.01</v>
      </c>
    </row>
    <row r="1248" spans="1:18" x14ac:dyDescent="0.2">
      <c r="A1248" s="2">
        <v>42324</v>
      </c>
      <c r="B1248" s="1">
        <v>7732.95</v>
      </c>
      <c r="C1248" s="1">
        <v>7838.85</v>
      </c>
      <c r="D1248" s="1">
        <v>7714.15</v>
      </c>
      <c r="E1248" s="1">
        <v>7806.6</v>
      </c>
      <c r="F1248" s="1">
        <v>154134885</v>
      </c>
      <c r="G1248" s="1">
        <v>6871.15</v>
      </c>
      <c r="H1248" s="1" t="str">
        <f>TEXT(NiftyData[[#This Row],[Date]], "yyyy")</f>
        <v>2015</v>
      </c>
      <c r="I1248" s="1" t="str">
        <f>TEXT(NiftyData[[#This Row],[Date]], "mmm")</f>
        <v>Nov</v>
      </c>
      <c r="J1248" s="1" t="str">
        <f>TEXT(NiftyData[[#This Row],[Date]], "ddd")</f>
        <v>Mon</v>
      </c>
      <c r="K1248" s="1" t="str">
        <f>TEXT(NiftyData[[#This Row],[Date]], "mmm-yyyy")</f>
        <v>Nov-2015</v>
      </c>
      <c r="L1248" s="1" t="str">
        <f>IF(NiftyData[[#This Row],[Day]]="Thu", "Expiry", "")</f>
        <v/>
      </c>
      <c r="M1248" s="1">
        <f>NiftyData[[#This Row],[Close]]-NiftyData[[#This Row],[Open]]</f>
        <v>73.650000000000546</v>
      </c>
      <c r="N1248" s="4">
        <f>NiftyData[[#This Row],[Intraday Change]]/NiftyData[[#This Row],[Open]]</f>
        <v>9.5241790002522381E-3</v>
      </c>
      <c r="O1248" s="4">
        <f>_xlfn.CEILING.MATH(ABS(NiftyData[[#This Row],[Intraday Change %]]), 0.01)</f>
        <v>0.01</v>
      </c>
      <c r="P1248" s="6">
        <f>NiftyData[[#This Row],[Close]]-E1249</f>
        <v>44.350000000000364</v>
      </c>
      <c r="Q1248" s="4">
        <f>NiftyData[[#This Row],[DayChange]]/E1249</f>
        <v>5.7135495507102145E-3</v>
      </c>
      <c r="R1248" s="7">
        <f>_xlfn.CEILING.MATH(ABS(NiftyData[[#This Row],[DayChange %]]), 0.01)</f>
        <v>0.01</v>
      </c>
    </row>
    <row r="1249" spans="1:18" x14ac:dyDescent="0.2">
      <c r="A1249" s="2">
        <v>42321</v>
      </c>
      <c r="B1249" s="1">
        <v>7762.45</v>
      </c>
      <c r="C1249" s="1">
        <v>7775.1</v>
      </c>
      <c r="D1249" s="1">
        <v>7730.9</v>
      </c>
      <c r="E1249" s="1">
        <v>7762.25</v>
      </c>
      <c r="F1249" s="1">
        <v>165876819</v>
      </c>
      <c r="G1249" s="1">
        <v>7731.55</v>
      </c>
      <c r="H1249" s="1" t="str">
        <f>TEXT(NiftyData[[#This Row],[Date]], "yyyy")</f>
        <v>2015</v>
      </c>
      <c r="I1249" s="1" t="str">
        <f>TEXT(NiftyData[[#This Row],[Date]], "mmm")</f>
        <v>Nov</v>
      </c>
      <c r="J1249" s="1" t="str">
        <f>TEXT(NiftyData[[#This Row],[Date]], "ddd")</f>
        <v>Fri</v>
      </c>
      <c r="K1249" s="1" t="str">
        <f>TEXT(NiftyData[[#This Row],[Date]], "mmm-yyyy")</f>
        <v>Nov-2015</v>
      </c>
      <c r="L1249" s="1" t="str">
        <f>IF(NiftyData[[#This Row],[Day]]="Thu", "Expiry", "")</f>
        <v/>
      </c>
      <c r="M1249" s="1">
        <f>NiftyData[[#This Row],[Close]]-NiftyData[[#This Row],[Open]]</f>
        <v>-0.1999999999998181</v>
      </c>
      <c r="N1249" s="4">
        <f>NiftyData[[#This Row],[Intraday Change]]/NiftyData[[#This Row],[Open]]</f>
        <v>-2.5765061288616107E-5</v>
      </c>
      <c r="O1249" s="4">
        <f>_xlfn.CEILING.MATH(ABS(NiftyData[[#This Row],[Intraday Change %]]), 0.01)</f>
        <v>0.01</v>
      </c>
      <c r="P1249" s="6">
        <f>NiftyData[[#This Row],[Close]]-E1250</f>
        <v>-62.75</v>
      </c>
      <c r="Q1249" s="4">
        <f>NiftyData[[#This Row],[DayChange]]/E1250</f>
        <v>-8.0191693290734816E-3</v>
      </c>
      <c r="R1249" s="7">
        <f>_xlfn.CEILING.MATH(ABS(NiftyData[[#This Row],[DayChange %]]), 0.01)</f>
        <v>0.01</v>
      </c>
    </row>
    <row r="1250" spans="1:18" x14ac:dyDescent="0.2">
      <c r="A1250" s="2">
        <v>42319</v>
      </c>
      <c r="B1250" s="1">
        <v>7838.8</v>
      </c>
      <c r="C1250" s="1">
        <v>7847.95</v>
      </c>
      <c r="D1250" s="1">
        <v>7819.1</v>
      </c>
      <c r="E1250" s="1">
        <v>7825</v>
      </c>
      <c r="F1250" s="1">
        <v>22380435</v>
      </c>
      <c r="G1250" s="1">
        <v>1123.44</v>
      </c>
      <c r="H1250" s="1" t="str">
        <f>TEXT(NiftyData[[#This Row],[Date]], "yyyy")</f>
        <v>2015</v>
      </c>
      <c r="I1250" s="1" t="str">
        <f>TEXT(NiftyData[[#This Row],[Date]], "mmm")</f>
        <v>Nov</v>
      </c>
      <c r="J1250" s="1" t="str">
        <f>TEXT(NiftyData[[#This Row],[Date]], "ddd")</f>
        <v>Wed</v>
      </c>
      <c r="K1250" s="1" t="str">
        <f>TEXT(NiftyData[[#This Row],[Date]], "mmm-yyyy")</f>
        <v>Nov-2015</v>
      </c>
      <c r="L1250" s="1" t="str">
        <f>IF(NiftyData[[#This Row],[Day]]="Thu", "Expiry", "")</f>
        <v/>
      </c>
      <c r="M1250" s="1">
        <f>NiftyData[[#This Row],[Close]]-NiftyData[[#This Row],[Open]]</f>
        <v>-13.800000000000182</v>
      </c>
      <c r="N1250" s="4">
        <f>NiftyData[[#This Row],[Intraday Change]]/NiftyData[[#This Row],[Open]]</f>
        <v>-1.7604735418686765E-3</v>
      </c>
      <c r="O1250" s="4">
        <f>_xlfn.CEILING.MATH(ABS(NiftyData[[#This Row],[Intraday Change %]]), 0.01)</f>
        <v>0.01</v>
      </c>
      <c r="P1250" s="6">
        <f>NiftyData[[#This Row],[Close]]-E1251</f>
        <v>41.649999999999636</v>
      </c>
      <c r="Q1250" s="4">
        <f>NiftyData[[#This Row],[DayChange]]/E1251</f>
        <v>5.3511662715925194E-3</v>
      </c>
      <c r="R1250" s="7">
        <f>_xlfn.CEILING.MATH(ABS(NiftyData[[#This Row],[DayChange %]]), 0.01)</f>
        <v>0.01</v>
      </c>
    </row>
    <row r="1251" spans="1:18" x14ac:dyDescent="0.2">
      <c r="A1251" s="2">
        <v>42318</v>
      </c>
      <c r="B1251" s="1">
        <v>7877.6</v>
      </c>
      <c r="C1251" s="1">
        <v>7885.1</v>
      </c>
      <c r="D1251" s="1">
        <v>7772.85</v>
      </c>
      <c r="E1251" s="1">
        <v>7783.35</v>
      </c>
      <c r="F1251" s="1">
        <v>170267413</v>
      </c>
      <c r="G1251" s="1">
        <v>7153.47</v>
      </c>
      <c r="H1251" s="1" t="str">
        <f>TEXT(NiftyData[[#This Row],[Date]], "yyyy")</f>
        <v>2015</v>
      </c>
      <c r="I1251" s="1" t="str">
        <f>TEXT(NiftyData[[#This Row],[Date]], "mmm")</f>
        <v>Nov</v>
      </c>
      <c r="J1251" s="1" t="str">
        <f>TEXT(NiftyData[[#This Row],[Date]], "ddd")</f>
        <v>Tue</v>
      </c>
      <c r="K1251" s="1" t="str">
        <f>TEXT(NiftyData[[#This Row],[Date]], "mmm-yyyy")</f>
        <v>Nov-2015</v>
      </c>
      <c r="L1251" s="1" t="str">
        <f>IF(NiftyData[[#This Row],[Day]]="Thu", "Expiry", "")</f>
        <v/>
      </c>
      <c r="M1251" s="1">
        <f>NiftyData[[#This Row],[Close]]-NiftyData[[#This Row],[Open]]</f>
        <v>-94.25</v>
      </c>
      <c r="N1251" s="4">
        <f>NiftyData[[#This Row],[Intraday Change]]/NiftyData[[#This Row],[Open]]</f>
        <v>-1.1964303848887985E-2</v>
      </c>
      <c r="O1251" s="4">
        <f>_xlfn.CEILING.MATH(ABS(NiftyData[[#This Row],[Intraday Change %]]), 0.01)</f>
        <v>0.02</v>
      </c>
      <c r="P1251" s="6">
        <f>NiftyData[[#This Row],[Close]]-E1252</f>
        <v>-131.84999999999945</v>
      </c>
      <c r="Q1251" s="4">
        <f>NiftyData[[#This Row],[DayChange]]/E1252</f>
        <v>-1.6657822922983557E-2</v>
      </c>
      <c r="R1251" s="7">
        <f>_xlfn.CEILING.MATH(ABS(NiftyData[[#This Row],[DayChange %]]), 0.01)</f>
        <v>0.02</v>
      </c>
    </row>
    <row r="1252" spans="1:18" x14ac:dyDescent="0.2">
      <c r="A1252" s="2">
        <v>42317</v>
      </c>
      <c r="B1252" s="1">
        <v>7788.25</v>
      </c>
      <c r="C1252" s="1">
        <v>7937.75</v>
      </c>
      <c r="D1252" s="1">
        <v>7771.7</v>
      </c>
      <c r="E1252" s="1">
        <v>7915.2</v>
      </c>
      <c r="F1252" s="1">
        <v>218422388</v>
      </c>
      <c r="G1252" s="1">
        <v>9376.17</v>
      </c>
      <c r="H1252" s="1" t="str">
        <f>TEXT(NiftyData[[#This Row],[Date]], "yyyy")</f>
        <v>2015</v>
      </c>
      <c r="I1252" s="1" t="str">
        <f>TEXT(NiftyData[[#This Row],[Date]], "mmm")</f>
        <v>Nov</v>
      </c>
      <c r="J1252" s="1" t="str">
        <f>TEXT(NiftyData[[#This Row],[Date]], "ddd")</f>
        <v>Mon</v>
      </c>
      <c r="K1252" s="1" t="str">
        <f>TEXT(NiftyData[[#This Row],[Date]], "mmm-yyyy")</f>
        <v>Nov-2015</v>
      </c>
      <c r="L1252" s="1" t="str">
        <f>IF(NiftyData[[#This Row],[Day]]="Thu", "Expiry", "")</f>
        <v/>
      </c>
      <c r="M1252" s="1">
        <f>NiftyData[[#This Row],[Close]]-NiftyData[[#This Row],[Open]]</f>
        <v>126.94999999999982</v>
      </c>
      <c r="N1252" s="4">
        <f>NiftyData[[#This Row],[Intraday Change]]/NiftyData[[#This Row],[Open]]</f>
        <v>1.6300195807787347E-2</v>
      </c>
      <c r="O1252" s="4">
        <f>_xlfn.CEILING.MATH(ABS(NiftyData[[#This Row],[Intraday Change %]]), 0.01)</f>
        <v>0.02</v>
      </c>
      <c r="P1252" s="6">
        <f>NiftyData[[#This Row],[Close]]-E1253</f>
        <v>-39.100000000000364</v>
      </c>
      <c r="Q1252" s="4">
        <f>NiftyData[[#This Row],[DayChange]]/E1253</f>
        <v>-4.9155802521906843E-3</v>
      </c>
      <c r="R1252" s="7">
        <f>_xlfn.CEILING.MATH(ABS(NiftyData[[#This Row],[DayChange %]]), 0.01)</f>
        <v>0.01</v>
      </c>
    </row>
    <row r="1253" spans="1:18" x14ac:dyDescent="0.2">
      <c r="A1253" s="2">
        <v>42314</v>
      </c>
      <c r="B1253" s="1">
        <v>7956.55</v>
      </c>
      <c r="C1253" s="1">
        <v>8002.65</v>
      </c>
      <c r="D1253" s="1">
        <v>7926.15</v>
      </c>
      <c r="E1253" s="1">
        <v>7954.3</v>
      </c>
      <c r="F1253" s="1">
        <v>226329409</v>
      </c>
      <c r="G1253" s="1">
        <v>8771.77</v>
      </c>
      <c r="H1253" s="1" t="str">
        <f>TEXT(NiftyData[[#This Row],[Date]], "yyyy")</f>
        <v>2015</v>
      </c>
      <c r="I1253" s="1" t="str">
        <f>TEXT(NiftyData[[#This Row],[Date]], "mmm")</f>
        <v>Nov</v>
      </c>
      <c r="J1253" s="1" t="str">
        <f>TEXT(NiftyData[[#This Row],[Date]], "ddd")</f>
        <v>Fri</v>
      </c>
      <c r="K1253" s="1" t="str">
        <f>TEXT(NiftyData[[#This Row],[Date]], "mmm-yyyy")</f>
        <v>Nov-2015</v>
      </c>
      <c r="L1253" s="1" t="str">
        <f>IF(NiftyData[[#This Row],[Day]]="Thu", "Expiry", "")</f>
        <v/>
      </c>
      <c r="M1253" s="1">
        <f>NiftyData[[#This Row],[Close]]-NiftyData[[#This Row],[Open]]</f>
        <v>-2.25</v>
      </c>
      <c r="N1253" s="4">
        <f>NiftyData[[#This Row],[Intraday Change]]/NiftyData[[#This Row],[Open]]</f>
        <v>-2.8278588081517744E-4</v>
      </c>
      <c r="O1253" s="4">
        <f>_xlfn.CEILING.MATH(ABS(NiftyData[[#This Row],[Intraday Change %]]), 0.01)</f>
        <v>0.01</v>
      </c>
      <c r="P1253" s="6">
        <f>NiftyData[[#This Row],[Close]]-E1254</f>
        <v>-1.1499999999996362</v>
      </c>
      <c r="Q1253" s="4">
        <f>NiftyData[[#This Row],[DayChange]]/E1254</f>
        <v>-1.4455499060387987E-4</v>
      </c>
      <c r="R1253" s="7">
        <f>_xlfn.CEILING.MATH(ABS(NiftyData[[#This Row],[DayChange %]]), 0.01)</f>
        <v>0.01</v>
      </c>
    </row>
    <row r="1254" spans="1:18" x14ac:dyDescent="0.2">
      <c r="A1254" s="2">
        <v>42313</v>
      </c>
      <c r="B1254" s="1">
        <v>8030.35</v>
      </c>
      <c r="C1254" s="1">
        <v>8031.2</v>
      </c>
      <c r="D1254" s="1">
        <v>7944.1</v>
      </c>
      <c r="E1254" s="1">
        <v>7955.45</v>
      </c>
      <c r="F1254" s="1">
        <v>136223827</v>
      </c>
      <c r="G1254" s="1">
        <v>6001.38</v>
      </c>
      <c r="H1254" s="1" t="str">
        <f>TEXT(NiftyData[[#This Row],[Date]], "yyyy")</f>
        <v>2015</v>
      </c>
      <c r="I1254" s="1" t="str">
        <f>TEXT(NiftyData[[#This Row],[Date]], "mmm")</f>
        <v>Nov</v>
      </c>
      <c r="J1254" s="1" t="str">
        <f>TEXT(NiftyData[[#This Row],[Date]], "ddd")</f>
        <v>Thu</v>
      </c>
      <c r="K1254" s="1" t="str">
        <f>TEXT(NiftyData[[#This Row],[Date]], "mmm-yyyy")</f>
        <v>Nov-2015</v>
      </c>
      <c r="L1254" s="1" t="str">
        <f>IF(NiftyData[[#This Row],[Day]]="Thu", "Expiry", "")</f>
        <v>Expiry</v>
      </c>
      <c r="M1254" s="1">
        <f>NiftyData[[#This Row],[Close]]-NiftyData[[#This Row],[Open]]</f>
        <v>-74.900000000000546</v>
      </c>
      <c r="N1254" s="4">
        <f>NiftyData[[#This Row],[Intraday Change]]/NiftyData[[#This Row],[Open]]</f>
        <v>-9.3271152564957365E-3</v>
      </c>
      <c r="O1254" s="4">
        <f>_xlfn.CEILING.MATH(ABS(NiftyData[[#This Row],[Intraday Change %]]), 0.01)</f>
        <v>0.01</v>
      </c>
      <c r="P1254" s="6">
        <f>NiftyData[[#This Row],[Close]]-E1255</f>
        <v>-84.75</v>
      </c>
      <c r="Q1254" s="4">
        <f>NiftyData[[#This Row],[DayChange]]/E1255</f>
        <v>-1.0540782567597821E-2</v>
      </c>
      <c r="R1254" s="7">
        <f>_xlfn.CEILING.MATH(ABS(NiftyData[[#This Row],[DayChange %]]), 0.01)</f>
        <v>0.02</v>
      </c>
    </row>
    <row r="1255" spans="1:18" x14ac:dyDescent="0.2">
      <c r="A1255" s="2">
        <v>42312</v>
      </c>
      <c r="B1255" s="1">
        <v>8104.9</v>
      </c>
      <c r="C1255" s="1">
        <v>8116.1</v>
      </c>
      <c r="D1255" s="1">
        <v>8027.3</v>
      </c>
      <c r="E1255" s="1">
        <v>8040.2</v>
      </c>
      <c r="F1255" s="1">
        <v>125935846</v>
      </c>
      <c r="G1255" s="1">
        <v>5696.01</v>
      </c>
      <c r="H1255" s="1" t="str">
        <f>TEXT(NiftyData[[#This Row],[Date]], "yyyy")</f>
        <v>2015</v>
      </c>
      <c r="I1255" s="1" t="str">
        <f>TEXT(NiftyData[[#This Row],[Date]], "mmm")</f>
        <v>Nov</v>
      </c>
      <c r="J1255" s="1" t="str">
        <f>TEXT(NiftyData[[#This Row],[Date]], "ddd")</f>
        <v>Wed</v>
      </c>
      <c r="K1255" s="1" t="str">
        <f>TEXT(NiftyData[[#This Row],[Date]], "mmm-yyyy")</f>
        <v>Nov-2015</v>
      </c>
      <c r="L1255" s="1" t="str">
        <f>IF(NiftyData[[#This Row],[Day]]="Thu", "Expiry", "")</f>
        <v/>
      </c>
      <c r="M1255" s="1">
        <f>NiftyData[[#This Row],[Close]]-NiftyData[[#This Row],[Open]]</f>
        <v>-64.699999999999818</v>
      </c>
      <c r="N1255" s="4">
        <f>NiftyData[[#This Row],[Intraday Change]]/NiftyData[[#This Row],[Open]]</f>
        <v>-7.9828252045058938E-3</v>
      </c>
      <c r="O1255" s="4">
        <f>_xlfn.CEILING.MATH(ABS(NiftyData[[#This Row],[Intraday Change %]]), 0.01)</f>
        <v>0.01</v>
      </c>
      <c r="P1255" s="6">
        <f>NiftyData[[#This Row],[Close]]-E1256</f>
        <v>-20.5</v>
      </c>
      <c r="Q1255" s="4">
        <f>NiftyData[[#This Row],[DayChange]]/E1256</f>
        <v>-2.5432034438696394E-3</v>
      </c>
      <c r="R1255" s="7">
        <f>_xlfn.CEILING.MATH(ABS(NiftyData[[#This Row],[DayChange %]]), 0.01)</f>
        <v>0.01</v>
      </c>
    </row>
    <row r="1256" spans="1:18" x14ac:dyDescent="0.2">
      <c r="A1256" s="2">
        <v>42311</v>
      </c>
      <c r="B1256" s="1">
        <v>8086.35</v>
      </c>
      <c r="C1256" s="1">
        <v>8100.35</v>
      </c>
      <c r="D1256" s="1">
        <v>8031.75</v>
      </c>
      <c r="E1256" s="1">
        <v>8060.7</v>
      </c>
      <c r="F1256" s="1">
        <v>136625382</v>
      </c>
      <c r="G1256" s="1">
        <v>5955.64</v>
      </c>
      <c r="H1256" s="1" t="str">
        <f>TEXT(NiftyData[[#This Row],[Date]], "yyyy")</f>
        <v>2015</v>
      </c>
      <c r="I1256" s="1" t="str">
        <f>TEXT(NiftyData[[#This Row],[Date]], "mmm")</f>
        <v>Nov</v>
      </c>
      <c r="J1256" s="1" t="str">
        <f>TEXT(NiftyData[[#This Row],[Date]], "ddd")</f>
        <v>Tue</v>
      </c>
      <c r="K1256" s="1" t="str">
        <f>TEXT(NiftyData[[#This Row],[Date]], "mmm-yyyy")</f>
        <v>Nov-2015</v>
      </c>
      <c r="L1256" s="1" t="str">
        <f>IF(NiftyData[[#This Row],[Day]]="Thu", "Expiry", "")</f>
        <v/>
      </c>
      <c r="M1256" s="1">
        <f>NiftyData[[#This Row],[Close]]-NiftyData[[#This Row],[Open]]</f>
        <v>-25.650000000000546</v>
      </c>
      <c r="N1256" s="4">
        <f>NiftyData[[#This Row],[Intraday Change]]/NiftyData[[#This Row],[Open]]</f>
        <v>-3.1720120944555385E-3</v>
      </c>
      <c r="O1256" s="4">
        <f>_xlfn.CEILING.MATH(ABS(NiftyData[[#This Row],[Intraday Change %]]), 0.01)</f>
        <v>0.01</v>
      </c>
      <c r="P1256" s="6">
        <f>NiftyData[[#This Row],[Close]]-E1257</f>
        <v>9.8999999999996362</v>
      </c>
      <c r="Q1256" s="4">
        <f>NiftyData[[#This Row],[DayChange]]/E1257</f>
        <v>1.2296914592338198E-3</v>
      </c>
      <c r="R1256" s="7">
        <f>_xlfn.CEILING.MATH(ABS(NiftyData[[#This Row],[DayChange %]]), 0.01)</f>
        <v>0.01</v>
      </c>
    </row>
    <row r="1257" spans="1:18" x14ac:dyDescent="0.2">
      <c r="A1257" s="2">
        <v>42310</v>
      </c>
      <c r="B1257" s="1">
        <v>8054.55</v>
      </c>
      <c r="C1257" s="1">
        <v>8060.7</v>
      </c>
      <c r="D1257" s="1">
        <v>7995.6</v>
      </c>
      <c r="E1257" s="1">
        <v>8050.8</v>
      </c>
      <c r="F1257" s="1">
        <v>140323983</v>
      </c>
      <c r="G1257" s="1">
        <v>6552.67</v>
      </c>
      <c r="H1257" s="1" t="str">
        <f>TEXT(NiftyData[[#This Row],[Date]], "yyyy")</f>
        <v>2015</v>
      </c>
      <c r="I1257" s="1" t="str">
        <f>TEXT(NiftyData[[#This Row],[Date]], "mmm")</f>
        <v>Nov</v>
      </c>
      <c r="J1257" s="1" t="str">
        <f>TEXT(NiftyData[[#This Row],[Date]], "ddd")</f>
        <v>Mon</v>
      </c>
      <c r="K1257" s="1" t="str">
        <f>TEXT(NiftyData[[#This Row],[Date]], "mmm-yyyy")</f>
        <v>Nov-2015</v>
      </c>
      <c r="L1257" s="1" t="str">
        <f>IF(NiftyData[[#This Row],[Day]]="Thu", "Expiry", "")</f>
        <v/>
      </c>
      <c r="M1257" s="1">
        <f>NiftyData[[#This Row],[Close]]-NiftyData[[#This Row],[Open]]</f>
        <v>-3.75</v>
      </c>
      <c r="N1257" s="4">
        <f>NiftyData[[#This Row],[Intraday Change]]/NiftyData[[#This Row],[Open]]</f>
        <v>-4.6557535802745032E-4</v>
      </c>
      <c r="O1257" s="4">
        <f>_xlfn.CEILING.MATH(ABS(NiftyData[[#This Row],[Intraday Change %]]), 0.01)</f>
        <v>0.01</v>
      </c>
      <c r="P1257" s="6">
        <f>NiftyData[[#This Row],[Close]]-E1258</f>
        <v>-15</v>
      </c>
      <c r="Q1257" s="4">
        <f>NiftyData[[#This Row],[DayChange]]/E1258</f>
        <v>-1.8597039351335267E-3</v>
      </c>
      <c r="R1257" s="7">
        <f>_xlfn.CEILING.MATH(ABS(NiftyData[[#This Row],[DayChange %]]), 0.01)</f>
        <v>0.01</v>
      </c>
    </row>
    <row r="1258" spans="1:18" x14ac:dyDescent="0.2">
      <c r="A1258" s="2">
        <v>42307</v>
      </c>
      <c r="B1258" s="1">
        <v>8123.55</v>
      </c>
      <c r="C1258" s="1">
        <v>8146.1</v>
      </c>
      <c r="D1258" s="1">
        <v>8044.4</v>
      </c>
      <c r="E1258" s="1">
        <v>8065.8</v>
      </c>
      <c r="F1258" s="1">
        <v>205663493</v>
      </c>
      <c r="G1258" s="1">
        <v>9218.39</v>
      </c>
      <c r="H1258" s="1" t="str">
        <f>TEXT(NiftyData[[#This Row],[Date]], "yyyy")</f>
        <v>2015</v>
      </c>
      <c r="I1258" s="1" t="str">
        <f>TEXT(NiftyData[[#This Row],[Date]], "mmm")</f>
        <v>Oct</v>
      </c>
      <c r="J1258" s="1" t="str">
        <f>TEXT(NiftyData[[#This Row],[Date]], "ddd")</f>
        <v>Fri</v>
      </c>
      <c r="K1258" s="1" t="str">
        <f>TEXT(NiftyData[[#This Row],[Date]], "mmm-yyyy")</f>
        <v>Oct-2015</v>
      </c>
      <c r="L1258" s="1" t="str">
        <f>IF(NiftyData[[#This Row],[Day]]="Thu", "Expiry", "")</f>
        <v/>
      </c>
      <c r="M1258" s="1">
        <f>NiftyData[[#This Row],[Close]]-NiftyData[[#This Row],[Open]]</f>
        <v>-57.75</v>
      </c>
      <c r="N1258" s="4">
        <f>NiftyData[[#This Row],[Intraday Change]]/NiftyData[[#This Row],[Open]]</f>
        <v>-7.1089609838063403E-3</v>
      </c>
      <c r="O1258" s="4">
        <f>_xlfn.CEILING.MATH(ABS(NiftyData[[#This Row],[Intraday Change %]]), 0.01)</f>
        <v>0.01</v>
      </c>
      <c r="P1258" s="6">
        <f>NiftyData[[#This Row],[Close]]-E1259</f>
        <v>-45.949999999999818</v>
      </c>
      <c r="Q1258" s="4">
        <f>NiftyData[[#This Row],[DayChange]]/E1259</f>
        <v>-5.6646223071470173E-3</v>
      </c>
      <c r="R1258" s="7">
        <f>_xlfn.CEILING.MATH(ABS(NiftyData[[#This Row],[DayChange %]]), 0.01)</f>
        <v>0.01</v>
      </c>
    </row>
    <row r="1259" spans="1:18" x14ac:dyDescent="0.2">
      <c r="A1259" s="2">
        <v>42306</v>
      </c>
      <c r="B1259" s="1">
        <v>8175.45</v>
      </c>
      <c r="C1259" s="1">
        <v>8179.6</v>
      </c>
      <c r="D1259" s="1">
        <v>8098</v>
      </c>
      <c r="E1259" s="1">
        <v>8111.75</v>
      </c>
      <c r="F1259" s="1">
        <v>224234135</v>
      </c>
      <c r="G1259" s="1">
        <v>10569.95</v>
      </c>
      <c r="H1259" s="1" t="str">
        <f>TEXT(NiftyData[[#This Row],[Date]], "yyyy")</f>
        <v>2015</v>
      </c>
      <c r="I1259" s="1" t="str">
        <f>TEXT(NiftyData[[#This Row],[Date]], "mmm")</f>
        <v>Oct</v>
      </c>
      <c r="J1259" s="1" t="str">
        <f>TEXT(NiftyData[[#This Row],[Date]], "ddd")</f>
        <v>Thu</v>
      </c>
      <c r="K1259" s="1" t="str">
        <f>TEXT(NiftyData[[#This Row],[Date]], "mmm-yyyy")</f>
        <v>Oct-2015</v>
      </c>
      <c r="L1259" s="1" t="str">
        <f>IF(NiftyData[[#This Row],[Day]]="Thu", "Expiry", "")</f>
        <v>Expiry</v>
      </c>
      <c r="M1259" s="1">
        <f>NiftyData[[#This Row],[Close]]-NiftyData[[#This Row],[Open]]</f>
        <v>-63.699999999999818</v>
      </c>
      <c r="N1259" s="4">
        <f>NiftyData[[#This Row],[Intraday Change]]/NiftyData[[#This Row],[Open]]</f>
        <v>-7.7916200331479999E-3</v>
      </c>
      <c r="O1259" s="4">
        <f>_xlfn.CEILING.MATH(ABS(NiftyData[[#This Row],[Intraday Change %]]), 0.01)</f>
        <v>0.01</v>
      </c>
      <c r="P1259" s="6">
        <f>NiftyData[[#This Row],[Close]]-E1260</f>
        <v>-59.449999999999818</v>
      </c>
      <c r="Q1259" s="4">
        <f>NiftyData[[#This Row],[DayChange]]/E1260</f>
        <v>-7.2755531623261965E-3</v>
      </c>
      <c r="R1259" s="7">
        <f>_xlfn.CEILING.MATH(ABS(NiftyData[[#This Row],[DayChange %]]), 0.01)</f>
        <v>0.01</v>
      </c>
    </row>
    <row r="1260" spans="1:18" x14ac:dyDescent="0.2">
      <c r="A1260" s="2">
        <v>42305</v>
      </c>
      <c r="B1260" s="1">
        <v>8188.9</v>
      </c>
      <c r="C1260" s="1">
        <v>8209.1</v>
      </c>
      <c r="D1260" s="1">
        <v>8131.8</v>
      </c>
      <c r="E1260" s="1">
        <v>8171.2</v>
      </c>
      <c r="F1260" s="1">
        <v>194708669</v>
      </c>
      <c r="G1260" s="1">
        <v>9131.44</v>
      </c>
      <c r="H1260" s="1" t="str">
        <f>TEXT(NiftyData[[#This Row],[Date]], "yyyy")</f>
        <v>2015</v>
      </c>
      <c r="I1260" s="1" t="str">
        <f>TEXT(NiftyData[[#This Row],[Date]], "mmm")</f>
        <v>Oct</v>
      </c>
      <c r="J1260" s="1" t="str">
        <f>TEXT(NiftyData[[#This Row],[Date]], "ddd")</f>
        <v>Wed</v>
      </c>
      <c r="K1260" s="1" t="str">
        <f>TEXT(NiftyData[[#This Row],[Date]], "mmm-yyyy")</f>
        <v>Oct-2015</v>
      </c>
      <c r="L1260" s="1" t="str">
        <f>IF(NiftyData[[#This Row],[Day]]="Thu", "Expiry", "")</f>
        <v/>
      </c>
      <c r="M1260" s="1">
        <f>NiftyData[[#This Row],[Close]]-NiftyData[[#This Row],[Open]]</f>
        <v>-17.699999999999818</v>
      </c>
      <c r="N1260" s="4">
        <f>NiftyData[[#This Row],[Intraday Change]]/NiftyData[[#This Row],[Open]]</f>
        <v>-2.1614624674864535E-3</v>
      </c>
      <c r="O1260" s="4">
        <f>_xlfn.CEILING.MATH(ABS(NiftyData[[#This Row],[Intraday Change %]]), 0.01)</f>
        <v>0.01</v>
      </c>
      <c r="P1260" s="6">
        <f>NiftyData[[#This Row],[Close]]-E1261</f>
        <v>-61.699999999999818</v>
      </c>
      <c r="Q1260" s="4">
        <f>NiftyData[[#This Row],[DayChange]]/E1261</f>
        <v>-7.4943215634830761E-3</v>
      </c>
      <c r="R1260" s="7">
        <f>_xlfn.CEILING.MATH(ABS(NiftyData[[#This Row],[DayChange %]]), 0.01)</f>
        <v>0.01</v>
      </c>
    </row>
    <row r="1261" spans="1:18" x14ac:dyDescent="0.2">
      <c r="A1261" s="2">
        <v>42304</v>
      </c>
      <c r="B1261" s="1">
        <v>8230.35</v>
      </c>
      <c r="C1261" s="1">
        <v>8241.9500000000007</v>
      </c>
      <c r="D1261" s="1">
        <v>8217.0499999999993</v>
      </c>
      <c r="E1261" s="1">
        <v>8232.9</v>
      </c>
      <c r="F1261" s="1">
        <v>161493491</v>
      </c>
      <c r="G1261" s="1">
        <v>8271.49</v>
      </c>
      <c r="H1261" s="1" t="str">
        <f>TEXT(NiftyData[[#This Row],[Date]], "yyyy")</f>
        <v>2015</v>
      </c>
      <c r="I1261" s="1" t="str">
        <f>TEXT(NiftyData[[#This Row],[Date]], "mmm")</f>
        <v>Oct</v>
      </c>
      <c r="J1261" s="1" t="str">
        <f>TEXT(NiftyData[[#This Row],[Date]], "ddd")</f>
        <v>Tue</v>
      </c>
      <c r="K1261" s="1" t="str">
        <f>TEXT(NiftyData[[#This Row],[Date]], "mmm-yyyy")</f>
        <v>Oct-2015</v>
      </c>
      <c r="L1261" s="1" t="str">
        <f>IF(NiftyData[[#This Row],[Day]]="Thu", "Expiry", "")</f>
        <v/>
      </c>
      <c r="M1261" s="1">
        <f>NiftyData[[#This Row],[Close]]-NiftyData[[#This Row],[Open]]</f>
        <v>2.5499999999992724</v>
      </c>
      <c r="N1261" s="4">
        <f>NiftyData[[#This Row],[Intraday Change]]/NiftyData[[#This Row],[Open]]</f>
        <v>3.0982886511500389E-4</v>
      </c>
      <c r="O1261" s="4">
        <f>_xlfn.CEILING.MATH(ABS(NiftyData[[#This Row],[Intraday Change %]]), 0.01)</f>
        <v>0.01</v>
      </c>
      <c r="P1261" s="6">
        <f>NiftyData[[#This Row],[Close]]-E1262</f>
        <v>-27.649999999999636</v>
      </c>
      <c r="Q1261" s="4">
        <f>NiftyData[[#This Row],[DayChange]]/E1262</f>
        <v>-3.3472347482915348E-3</v>
      </c>
      <c r="R1261" s="7">
        <f>_xlfn.CEILING.MATH(ABS(NiftyData[[#This Row],[DayChange %]]), 0.01)</f>
        <v>0.01</v>
      </c>
    </row>
    <row r="1262" spans="1:18" x14ac:dyDescent="0.2">
      <c r="A1262" s="2">
        <v>42303</v>
      </c>
      <c r="B1262" s="1">
        <v>8333.65</v>
      </c>
      <c r="C1262" s="1">
        <v>8336.2999999999993</v>
      </c>
      <c r="D1262" s="1">
        <v>8252.0499999999993</v>
      </c>
      <c r="E1262" s="1">
        <v>8260.5499999999993</v>
      </c>
      <c r="F1262" s="1">
        <v>138006303</v>
      </c>
      <c r="G1262" s="1">
        <v>6799.49</v>
      </c>
      <c r="H1262" s="1" t="str">
        <f>TEXT(NiftyData[[#This Row],[Date]], "yyyy")</f>
        <v>2015</v>
      </c>
      <c r="I1262" s="1" t="str">
        <f>TEXT(NiftyData[[#This Row],[Date]], "mmm")</f>
        <v>Oct</v>
      </c>
      <c r="J1262" s="1" t="str">
        <f>TEXT(NiftyData[[#This Row],[Date]], "ddd")</f>
        <v>Mon</v>
      </c>
      <c r="K1262" s="1" t="str">
        <f>TEXT(NiftyData[[#This Row],[Date]], "mmm-yyyy")</f>
        <v>Oct-2015</v>
      </c>
      <c r="L1262" s="1" t="str">
        <f>IF(NiftyData[[#This Row],[Day]]="Thu", "Expiry", "")</f>
        <v/>
      </c>
      <c r="M1262" s="1">
        <f>NiftyData[[#This Row],[Close]]-NiftyData[[#This Row],[Open]]</f>
        <v>-73.100000000000364</v>
      </c>
      <c r="N1262" s="4">
        <f>NiftyData[[#This Row],[Intraday Change]]/NiftyData[[#This Row],[Open]]</f>
        <v>-8.7716666766663315E-3</v>
      </c>
      <c r="O1262" s="4">
        <f>_xlfn.CEILING.MATH(ABS(NiftyData[[#This Row],[Intraday Change %]]), 0.01)</f>
        <v>0.01</v>
      </c>
      <c r="P1262" s="6">
        <f>NiftyData[[#This Row],[Close]]-E1263</f>
        <v>-34.900000000001455</v>
      </c>
      <c r="Q1262" s="4">
        <f>NiftyData[[#This Row],[DayChange]]/E1263</f>
        <v>-4.2071255929457055E-3</v>
      </c>
      <c r="R1262" s="7">
        <f>_xlfn.CEILING.MATH(ABS(NiftyData[[#This Row],[DayChange %]]), 0.01)</f>
        <v>0.01</v>
      </c>
    </row>
    <row r="1263" spans="1:18" x14ac:dyDescent="0.2">
      <c r="A1263" s="2">
        <v>42300</v>
      </c>
      <c r="B1263" s="1">
        <v>8308.25</v>
      </c>
      <c r="C1263" s="1">
        <v>8328.1</v>
      </c>
      <c r="D1263" s="1">
        <v>8280.75</v>
      </c>
      <c r="E1263" s="1">
        <v>8295.4500000000007</v>
      </c>
      <c r="F1263" s="1">
        <v>156664310</v>
      </c>
      <c r="G1263" s="1">
        <v>7466.28</v>
      </c>
      <c r="H1263" s="1" t="str">
        <f>TEXT(NiftyData[[#This Row],[Date]], "yyyy")</f>
        <v>2015</v>
      </c>
      <c r="I1263" s="1" t="str">
        <f>TEXT(NiftyData[[#This Row],[Date]], "mmm")</f>
        <v>Oct</v>
      </c>
      <c r="J1263" s="1" t="str">
        <f>TEXT(NiftyData[[#This Row],[Date]], "ddd")</f>
        <v>Fri</v>
      </c>
      <c r="K1263" s="1" t="str">
        <f>TEXT(NiftyData[[#This Row],[Date]], "mmm-yyyy")</f>
        <v>Oct-2015</v>
      </c>
      <c r="L1263" s="1" t="str">
        <f>IF(NiftyData[[#This Row],[Day]]="Thu", "Expiry", "")</f>
        <v/>
      </c>
      <c r="M1263" s="1">
        <f>NiftyData[[#This Row],[Close]]-NiftyData[[#This Row],[Open]]</f>
        <v>-12.799999999999272</v>
      </c>
      <c r="N1263" s="4">
        <f>NiftyData[[#This Row],[Intraday Change]]/NiftyData[[#This Row],[Open]]</f>
        <v>-1.5406373183280801E-3</v>
      </c>
      <c r="O1263" s="4">
        <f>_xlfn.CEILING.MATH(ABS(NiftyData[[#This Row],[Intraday Change %]]), 0.01)</f>
        <v>0.01</v>
      </c>
      <c r="P1263" s="6">
        <f>NiftyData[[#This Row],[Close]]-E1264</f>
        <v>43.75</v>
      </c>
      <c r="Q1263" s="4">
        <f>NiftyData[[#This Row],[DayChange]]/E1264</f>
        <v>5.3019377825175417E-3</v>
      </c>
      <c r="R1263" s="7">
        <f>_xlfn.CEILING.MATH(ABS(NiftyData[[#This Row],[DayChange %]]), 0.01)</f>
        <v>0.01</v>
      </c>
    </row>
    <row r="1264" spans="1:18" x14ac:dyDescent="0.2">
      <c r="A1264" s="2">
        <v>42298</v>
      </c>
      <c r="B1264" s="1">
        <v>8258.35</v>
      </c>
      <c r="C1264" s="1">
        <v>8294.4</v>
      </c>
      <c r="D1264" s="1">
        <v>8217.15</v>
      </c>
      <c r="E1264" s="1">
        <v>8251.7000000000007</v>
      </c>
      <c r="F1264" s="1">
        <v>149270047</v>
      </c>
      <c r="G1264" s="1">
        <v>6689.35</v>
      </c>
      <c r="H1264" s="1" t="str">
        <f>TEXT(NiftyData[[#This Row],[Date]], "yyyy")</f>
        <v>2015</v>
      </c>
      <c r="I1264" s="1" t="str">
        <f>TEXT(NiftyData[[#This Row],[Date]], "mmm")</f>
        <v>Oct</v>
      </c>
      <c r="J1264" s="1" t="str">
        <f>TEXT(NiftyData[[#This Row],[Date]], "ddd")</f>
        <v>Wed</v>
      </c>
      <c r="K1264" s="1" t="str">
        <f>TEXT(NiftyData[[#This Row],[Date]], "mmm-yyyy")</f>
        <v>Oct-2015</v>
      </c>
      <c r="L1264" s="1" t="str">
        <f>IF(NiftyData[[#This Row],[Day]]="Thu", "Expiry", "")</f>
        <v/>
      </c>
      <c r="M1264" s="1">
        <f>NiftyData[[#This Row],[Close]]-NiftyData[[#This Row],[Open]]</f>
        <v>-6.6499999999996362</v>
      </c>
      <c r="N1264" s="4">
        <f>NiftyData[[#This Row],[Intraday Change]]/NiftyData[[#This Row],[Open]]</f>
        <v>-8.0524559990792781E-4</v>
      </c>
      <c r="O1264" s="4">
        <f>_xlfn.CEILING.MATH(ABS(NiftyData[[#This Row],[Intraday Change %]]), 0.01)</f>
        <v>0.01</v>
      </c>
      <c r="P1264" s="6">
        <f>NiftyData[[#This Row],[Close]]-E1265</f>
        <v>-9.9499999999989086</v>
      </c>
      <c r="Q1264" s="4">
        <f>NiftyData[[#This Row],[DayChange]]/E1265</f>
        <v>-1.2043599038931581E-3</v>
      </c>
      <c r="R1264" s="7">
        <f>_xlfn.CEILING.MATH(ABS(NiftyData[[#This Row],[DayChange %]]), 0.01)</f>
        <v>0.01</v>
      </c>
    </row>
    <row r="1265" spans="1:18" x14ac:dyDescent="0.2">
      <c r="A1265" s="2">
        <v>42297</v>
      </c>
      <c r="B1265" s="1">
        <v>8280.2999999999993</v>
      </c>
      <c r="C1265" s="1">
        <v>8294.0499999999993</v>
      </c>
      <c r="D1265" s="1">
        <v>8229.2000000000007</v>
      </c>
      <c r="E1265" s="1">
        <v>8261.65</v>
      </c>
      <c r="F1265" s="1">
        <v>159947752</v>
      </c>
      <c r="G1265" s="1">
        <v>7661.53</v>
      </c>
      <c r="H1265" s="1" t="str">
        <f>TEXT(NiftyData[[#This Row],[Date]], "yyyy")</f>
        <v>2015</v>
      </c>
      <c r="I1265" s="1" t="str">
        <f>TEXT(NiftyData[[#This Row],[Date]], "mmm")</f>
        <v>Oct</v>
      </c>
      <c r="J1265" s="1" t="str">
        <f>TEXT(NiftyData[[#This Row],[Date]], "ddd")</f>
        <v>Tue</v>
      </c>
      <c r="K1265" s="1" t="str">
        <f>TEXT(NiftyData[[#This Row],[Date]], "mmm-yyyy")</f>
        <v>Oct-2015</v>
      </c>
      <c r="L1265" s="1" t="str">
        <f>IF(NiftyData[[#This Row],[Day]]="Thu", "Expiry", "")</f>
        <v/>
      </c>
      <c r="M1265" s="1">
        <f>NiftyData[[#This Row],[Close]]-NiftyData[[#This Row],[Open]]</f>
        <v>-18.649999999999636</v>
      </c>
      <c r="N1265" s="4">
        <f>NiftyData[[#This Row],[Intraday Change]]/NiftyData[[#This Row],[Open]]</f>
        <v>-2.2523338526381459E-3</v>
      </c>
      <c r="O1265" s="4">
        <f>_xlfn.CEILING.MATH(ABS(NiftyData[[#This Row],[Intraday Change %]]), 0.01)</f>
        <v>0.01</v>
      </c>
      <c r="P1265" s="6">
        <f>NiftyData[[#This Row],[Close]]-E1266</f>
        <v>-13.399999999999636</v>
      </c>
      <c r="Q1265" s="4">
        <f>NiftyData[[#This Row],[DayChange]]/E1266</f>
        <v>-1.6193255629874911E-3</v>
      </c>
      <c r="R1265" s="7">
        <f>_xlfn.CEILING.MATH(ABS(NiftyData[[#This Row],[DayChange %]]), 0.01)</f>
        <v>0.01</v>
      </c>
    </row>
    <row r="1266" spans="1:18" x14ac:dyDescent="0.2">
      <c r="A1266" s="2">
        <v>42296</v>
      </c>
      <c r="B1266" s="1">
        <v>8262.5499999999993</v>
      </c>
      <c r="C1266" s="1">
        <v>8283.0499999999993</v>
      </c>
      <c r="D1266" s="1">
        <v>8239.2000000000007</v>
      </c>
      <c r="E1266" s="1">
        <v>8275.0499999999993</v>
      </c>
      <c r="F1266" s="1">
        <v>128300205</v>
      </c>
      <c r="G1266" s="1">
        <v>6880.43</v>
      </c>
      <c r="H1266" s="1" t="str">
        <f>TEXT(NiftyData[[#This Row],[Date]], "yyyy")</f>
        <v>2015</v>
      </c>
      <c r="I1266" s="1" t="str">
        <f>TEXT(NiftyData[[#This Row],[Date]], "mmm")</f>
        <v>Oct</v>
      </c>
      <c r="J1266" s="1" t="str">
        <f>TEXT(NiftyData[[#This Row],[Date]], "ddd")</f>
        <v>Mon</v>
      </c>
      <c r="K1266" s="1" t="str">
        <f>TEXT(NiftyData[[#This Row],[Date]], "mmm-yyyy")</f>
        <v>Oct-2015</v>
      </c>
      <c r="L1266" s="1" t="str">
        <f>IF(NiftyData[[#This Row],[Day]]="Thu", "Expiry", "")</f>
        <v/>
      </c>
      <c r="M1266" s="1">
        <f>NiftyData[[#This Row],[Close]]-NiftyData[[#This Row],[Open]]</f>
        <v>12.5</v>
      </c>
      <c r="N1266" s="4">
        <f>NiftyData[[#This Row],[Intraday Change]]/NiftyData[[#This Row],[Open]]</f>
        <v>1.5128501491670249E-3</v>
      </c>
      <c r="O1266" s="4">
        <f>_xlfn.CEILING.MATH(ABS(NiftyData[[#This Row],[Intraday Change %]]), 0.01)</f>
        <v>0.01</v>
      </c>
      <c r="P1266" s="6">
        <f>NiftyData[[#This Row],[Close]]-E1267</f>
        <v>36.899999999999636</v>
      </c>
      <c r="Q1266" s="4">
        <f>NiftyData[[#This Row],[DayChange]]/E1267</f>
        <v>4.4791609766755445E-3</v>
      </c>
      <c r="R1266" s="7">
        <f>_xlfn.CEILING.MATH(ABS(NiftyData[[#This Row],[DayChange %]]), 0.01)</f>
        <v>0.01</v>
      </c>
    </row>
    <row r="1267" spans="1:18" x14ac:dyDescent="0.2">
      <c r="A1267" s="2">
        <v>42293</v>
      </c>
      <c r="B1267" s="1">
        <v>8193.65</v>
      </c>
      <c r="C1267" s="1">
        <v>8246.4</v>
      </c>
      <c r="D1267" s="1">
        <v>8147.65</v>
      </c>
      <c r="E1267" s="1">
        <v>8238.15</v>
      </c>
      <c r="F1267" s="1">
        <v>161153559</v>
      </c>
      <c r="G1267" s="1">
        <v>6956.78</v>
      </c>
      <c r="H1267" s="1" t="str">
        <f>TEXT(NiftyData[[#This Row],[Date]], "yyyy")</f>
        <v>2015</v>
      </c>
      <c r="I1267" s="1" t="str">
        <f>TEXT(NiftyData[[#This Row],[Date]], "mmm")</f>
        <v>Oct</v>
      </c>
      <c r="J1267" s="1" t="str">
        <f>TEXT(NiftyData[[#This Row],[Date]], "ddd")</f>
        <v>Fri</v>
      </c>
      <c r="K1267" s="1" t="str">
        <f>TEXT(NiftyData[[#This Row],[Date]], "mmm-yyyy")</f>
        <v>Oct-2015</v>
      </c>
      <c r="L1267" s="1" t="str">
        <f>IF(NiftyData[[#This Row],[Day]]="Thu", "Expiry", "")</f>
        <v/>
      </c>
      <c r="M1267" s="1">
        <f>NiftyData[[#This Row],[Close]]-NiftyData[[#This Row],[Open]]</f>
        <v>44.5</v>
      </c>
      <c r="N1267" s="4">
        <f>NiftyData[[#This Row],[Intraday Change]]/NiftyData[[#This Row],[Open]]</f>
        <v>5.431035008817804E-3</v>
      </c>
      <c r="O1267" s="4">
        <f>_xlfn.CEILING.MATH(ABS(NiftyData[[#This Row],[Intraday Change %]]), 0.01)</f>
        <v>0.01</v>
      </c>
      <c r="P1267" s="6">
        <f>NiftyData[[#This Row],[Close]]-E1268</f>
        <v>58.649999999999636</v>
      </c>
      <c r="Q1267" s="4">
        <f>NiftyData[[#This Row],[DayChange]]/E1268</f>
        <v>7.1703649367320299E-3</v>
      </c>
      <c r="R1267" s="7">
        <f>_xlfn.CEILING.MATH(ABS(NiftyData[[#This Row],[DayChange %]]), 0.01)</f>
        <v>0.01</v>
      </c>
    </row>
    <row r="1268" spans="1:18" x14ac:dyDescent="0.2">
      <c r="A1268" s="2">
        <v>42292</v>
      </c>
      <c r="B1268" s="1">
        <v>8134.35</v>
      </c>
      <c r="C1268" s="1">
        <v>8190.55</v>
      </c>
      <c r="D1268" s="1">
        <v>8129.8</v>
      </c>
      <c r="E1268" s="1">
        <v>8179.5</v>
      </c>
      <c r="F1268" s="1">
        <v>172429864</v>
      </c>
      <c r="G1268" s="1">
        <v>7625.17</v>
      </c>
      <c r="H1268" s="1" t="str">
        <f>TEXT(NiftyData[[#This Row],[Date]], "yyyy")</f>
        <v>2015</v>
      </c>
      <c r="I1268" s="1" t="str">
        <f>TEXT(NiftyData[[#This Row],[Date]], "mmm")</f>
        <v>Oct</v>
      </c>
      <c r="J1268" s="1" t="str">
        <f>TEXT(NiftyData[[#This Row],[Date]], "ddd")</f>
        <v>Thu</v>
      </c>
      <c r="K1268" s="1" t="str">
        <f>TEXT(NiftyData[[#This Row],[Date]], "mmm-yyyy")</f>
        <v>Oct-2015</v>
      </c>
      <c r="L1268" s="1" t="str">
        <f>IF(NiftyData[[#This Row],[Day]]="Thu", "Expiry", "")</f>
        <v>Expiry</v>
      </c>
      <c r="M1268" s="1">
        <f>NiftyData[[#This Row],[Close]]-NiftyData[[#This Row],[Open]]</f>
        <v>45.149999999999636</v>
      </c>
      <c r="N1268" s="4">
        <f>NiftyData[[#This Row],[Intraday Change]]/NiftyData[[#This Row],[Open]]</f>
        <v>5.5505356912352718E-3</v>
      </c>
      <c r="O1268" s="4">
        <f>_xlfn.CEILING.MATH(ABS(NiftyData[[#This Row],[Intraday Change %]]), 0.01)</f>
        <v>0.01</v>
      </c>
      <c r="P1268" s="6">
        <f>NiftyData[[#This Row],[Close]]-E1269</f>
        <v>71.600000000000364</v>
      </c>
      <c r="Q1268" s="4">
        <f>NiftyData[[#This Row],[DayChange]]/E1269</f>
        <v>8.8308933262620862E-3</v>
      </c>
      <c r="R1268" s="7">
        <f>_xlfn.CEILING.MATH(ABS(NiftyData[[#This Row],[DayChange %]]), 0.01)</f>
        <v>0.01</v>
      </c>
    </row>
    <row r="1269" spans="1:18" x14ac:dyDescent="0.2">
      <c r="A1269" s="2">
        <v>42291</v>
      </c>
      <c r="B1269" s="1">
        <v>8102.4</v>
      </c>
      <c r="C1269" s="1">
        <v>8139.3</v>
      </c>
      <c r="D1269" s="1">
        <v>8096.35</v>
      </c>
      <c r="E1269" s="1">
        <v>8107.9</v>
      </c>
      <c r="F1269" s="1">
        <v>143158108</v>
      </c>
      <c r="G1269" s="1">
        <v>6607.21</v>
      </c>
      <c r="H1269" s="1" t="str">
        <f>TEXT(NiftyData[[#This Row],[Date]], "yyyy")</f>
        <v>2015</v>
      </c>
      <c r="I1269" s="1" t="str">
        <f>TEXT(NiftyData[[#This Row],[Date]], "mmm")</f>
        <v>Oct</v>
      </c>
      <c r="J1269" s="1" t="str">
        <f>TEXT(NiftyData[[#This Row],[Date]], "ddd")</f>
        <v>Wed</v>
      </c>
      <c r="K1269" s="1" t="str">
        <f>TEXT(NiftyData[[#This Row],[Date]], "mmm-yyyy")</f>
        <v>Oct-2015</v>
      </c>
      <c r="L1269" s="1" t="str">
        <f>IF(NiftyData[[#This Row],[Day]]="Thu", "Expiry", "")</f>
        <v/>
      </c>
      <c r="M1269" s="1">
        <f>NiftyData[[#This Row],[Close]]-NiftyData[[#This Row],[Open]]</f>
        <v>5.5</v>
      </c>
      <c r="N1269" s="4">
        <f>NiftyData[[#This Row],[Intraday Change]]/NiftyData[[#This Row],[Open]]</f>
        <v>6.7881121642969988E-4</v>
      </c>
      <c r="O1269" s="4">
        <f>_xlfn.CEILING.MATH(ABS(NiftyData[[#This Row],[Intraday Change %]]), 0.01)</f>
        <v>0.01</v>
      </c>
      <c r="P1269" s="6">
        <f>NiftyData[[#This Row],[Close]]-E1270</f>
        <v>-23.800000000000182</v>
      </c>
      <c r="Q1269" s="4">
        <f>NiftyData[[#This Row],[DayChange]]/E1270</f>
        <v>-2.9268172706814299E-3</v>
      </c>
      <c r="R1269" s="7">
        <f>_xlfn.CEILING.MATH(ABS(NiftyData[[#This Row],[DayChange %]]), 0.01)</f>
        <v>0.01</v>
      </c>
    </row>
    <row r="1270" spans="1:18" x14ac:dyDescent="0.2">
      <c r="A1270" s="2">
        <v>42290</v>
      </c>
      <c r="B1270" s="1">
        <v>8121.95</v>
      </c>
      <c r="C1270" s="1">
        <v>8150.25</v>
      </c>
      <c r="D1270" s="1">
        <v>8088.6</v>
      </c>
      <c r="E1270" s="1">
        <v>8131.7</v>
      </c>
      <c r="F1270" s="1">
        <v>150431773</v>
      </c>
      <c r="G1270" s="1">
        <v>6877.36</v>
      </c>
      <c r="H1270" s="1" t="str">
        <f>TEXT(NiftyData[[#This Row],[Date]], "yyyy")</f>
        <v>2015</v>
      </c>
      <c r="I1270" s="1" t="str">
        <f>TEXT(NiftyData[[#This Row],[Date]], "mmm")</f>
        <v>Oct</v>
      </c>
      <c r="J1270" s="1" t="str">
        <f>TEXT(NiftyData[[#This Row],[Date]], "ddd")</f>
        <v>Tue</v>
      </c>
      <c r="K1270" s="1" t="str">
        <f>TEXT(NiftyData[[#This Row],[Date]], "mmm-yyyy")</f>
        <v>Oct-2015</v>
      </c>
      <c r="L1270" s="1" t="str">
        <f>IF(NiftyData[[#This Row],[Day]]="Thu", "Expiry", "")</f>
        <v/>
      </c>
      <c r="M1270" s="1">
        <f>NiftyData[[#This Row],[Close]]-NiftyData[[#This Row],[Open]]</f>
        <v>9.75</v>
      </c>
      <c r="N1270" s="4">
        <f>NiftyData[[#This Row],[Intraday Change]]/NiftyData[[#This Row],[Open]]</f>
        <v>1.2004506306982929E-3</v>
      </c>
      <c r="O1270" s="4">
        <f>_xlfn.CEILING.MATH(ABS(NiftyData[[#This Row],[Intraday Change %]]), 0.01)</f>
        <v>0.01</v>
      </c>
      <c r="P1270" s="6">
        <f>NiftyData[[#This Row],[Close]]-E1271</f>
        <v>-11.900000000000546</v>
      </c>
      <c r="Q1270" s="4">
        <f>NiftyData[[#This Row],[DayChange]]/E1271</f>
        <v>-1.461270199911654E-3</v>
      </c>
      <c r="R1270" s="7">
        <f>_xlfn.CEILING.MATH(ABS(NiftyData[[#This Row],[DayChange %]]), 0.01)</f>
        <v>0.01</v>
      </c>
    </row>
    <row r="1271" spans="1:18" x14ac:dyDescent="0.2">
      <c r="A1271" s="2">
        <v>42289</v>
      </c>
      <c r="B1271" s="1">
        <v>8231.5</v>
      </c>
      <c r="C1271" s="1">
        <v>8244.5</v>
      </c>
      <c r="D1271" s="1">
        <v>8128.2</v>
      </c>
      <c r="E1271" s="1">
        <v>8143.6</v>
      </c>
      <c r="F1271" s="1">
        <v>205255913</v>
      </c>
      <c r="G1271" s="1">
        <v>7604.3</v>
      </c>
      <c r="H1271" s="1" t="str">
        <f>TEXT(NiftyData[[#This Row],[Date]], "yyyy")</f>
        <v>2015</v>
      </c>
      <c r="I1271" s="1" t="str">
        <f>TEXT(NiftyData[[#This Row],[Date]], "mmm")</f>
        <v>Oct</v>
      </c>
      <c r="J1271" s="1" t="str">
        <f>TEXT(NiftyData[[#This Row],[Date]], "ddd")</f>
        <v>Mon</v>
      </c>
      <c r="K1271" s="1" t="str">
        <f>TEXT(NiftyData[[#This Row],[Date]], "mmm-yyyy")</f>
        <v>Oct-2015</v>
      </c>
      <c r="L1271" s="1" t="str">
        <f>IF(NiftyData[[#This Row],[Day]]="Thu", "Expiry", "")</f>
        <v/>
      </c>
      <c r="M1271" s="1">
        <f>NiftyData[[#This Row],[Close]]-NiftyData[[#This Row],[Open]]</f>
        <v>-87.899999999999636</v>
      </c>
      <c r="N1271" s="4">
        <f>NiftyData[[#This Row],[Intraday Change]]/NiftyData[[#This Row],[Open]]</f>
        <v>-1.0678491161999591E-2</v>
      </c>
      <c r="O1271" s="4">
        <f>_xlfn.CEILING.MATH(ABS(NiftyData[[#This Row],[Intraday Change %]]), 0.01)</f>
        <v>0.02</v>
      </c>
      <c r="P1271" s="6">
        <f>NiftyData[[#This Row],[Close]]-E1272</f>
        <v>-46.099999999999454</v>
      </c>
      <c r="Q1271" s="4">
        <f>NiftyData[[#This Row],[DayChange]]/E1272</f>
        <v>-5.6290218200910234E-3</v>
      </c>
      <c r="R1271" s="7">
        <f>_xlfn.CEILING.MATH(ABS(NiftyData[[#This Row],[DayChange %]]), 0.01)</f>
        <v>0.01</v>
      </c>
    </row>
    <row r="1272" spans="1:18" x14ac:dyDescent="0.2">
      <c r="A1272" s="2">
        <v>42286</v>
      </c>
      <c r="B1272" s="1">
        <v>8186.35</v>
      </c>
      <c r="C1272" s="1">
        <v>8232.2000000000007</v>
      </c>
      <c r="D1272" s="1">
        <v>8139.65</v>
      </c>
      <c r="E1272" s="1">
        <v>8189.7</v>
      </c>
      <c r="F1272" s="1">
        <v>205859184</v>
      </c>
      <c r="G1272" s="1">
        <v>7960.62</v>
      </c>
      <c r="H1272" s="1" t="str">
        <f>TEXT(NiftyData[[#This Row],[Date]], "yyyy")</f>
        <v>2015</v>
      </c>
      <c r="I1272" s="1" t="str">
        <f>TEXT(NiftyData[[#This Row],[Date]], "mmm")</f>
        <v>Oct</v>
      </c>
      <c r="J1272" s="1" t="str">
        <f>TEXT(NiftyData[[#This Row],[Date]], "ddd")</f>
        <v>Fri</v>
      </c>
      <c r="K1272" s="1" t="str">
        <f>TEXT(NiftyData[[#This Row],[Date]], "mmm-yyyy")</f>
        <v>Oct-2015</v>
      </c>
      <c r="L1272" s="1" t="str">
        <f>IF(NiftyData[[#This Row],[Day]]="Thu", "Expiry", "")</f>
        <v/>
      </c>
      <c r="M1272" s="1">
        <f>NiftyData[[#This Row],[Close]]-NiftyData[[#This Row],[Open]]</f>
        <v>3.3499999999994543</v>
      </c>
      <c r="N1272" s="4">
        <f>NiftyData[[#This Row],[Intraday Change]]/NiftyData[[#This Row],[Open]]</f>
        <v>4.0921778326109365E-4</v>
      </c>
      <c r="O1272" s="4">
        <f>_xlfn.CEILING.MATH(ABS(NiftyData[[#This Row],[Intraday Change %]]), 0.01)</f>
        <v>0.01</v>
      </c>
      <c r="P1272" s="6">
        <f>NiftyData[[#This Row],[Close]]-E1273</f>
        <v>60.349999999999454</v>
      </c>
      <c r="Q1272" s="4">
        <f>NiftyData[[#This Row],[DayChange]]/E1273</f>
        <v>7.4237177634127512E-3</v>
      </c>
      <c r="R1272" s="7">
        <f>_xlfn.CEILING.MATH(ABS(NiftyData[[#This Row],[DayChange %]]), 0.01)</f>
        <v>0.01</v>
      </c>
    </row>
    <row r="1273" spans="1:18" x14ac:dyDescent="0.2">
      <c r="A1273" s="2">
        <v>42285</v>
      </c>
      <c r="B1273" s="1">
        <v>8196.75</v>
      </c>
      <c r="C1273" s="1">
        <v>8196.75</v>
      </c>
      <c r="D1273" s="1">
        <v>8105.85</v>
      </c>
      <c r="E1273" s="1">
        <v>8129.35</v>
      </c>
      <c r="F1273" s="1">
        <v>177030502</v>
      </c>
      <c r="G1273" s="1">
        <v>7837.16</v>
      </c>
      <c r="H1273" s="1" t="str">
        <f>TEXT(NiftyData[[#This Row],[Date]], "yyyy")</f>
        <v>2015</v>
      </c>
      <c r="I1273" s="1" t="str">
        <f>TEXT(NiftyData[[#This Row],[Date]], "mmm")</f>
        <v>Oct</v>
      </c>
      <c r="J1273" s="1" t="str">
        <f>TEXT(NiftyData[[#This Row],[Date]], "ddd")</f>
        <v>Thu</v>
      </c>
      <c r="K1273" s="1" t="str">
        <f>TEXT(NiftyData[[#This Row],[Date]], "mmm-yyyy")</f>
        <v>Oct-2015</v>
      </c>
      <c r="L1273" s="1" t="str">
        <f>IF(NiftyData[[#This Row],[Day]]="Thu", "Expiry", "")</f>
        <v>Expiry</v>
      </c>
      <c r="M1273" s="1">
        <f>NiftyData[[#This Row],[Close]]-NiftyData[[#This Row],[Open]]</f>
        <v>-67.399999999999636</v>
      </c>
      <c r="N1273" s="4">
        <f>NiftyData[[#This Row],[Intraday Change]]/NiftyData[[#This Row],[Open]]</f>
        <v>-8.2227712203006842E-3</v>
      </c>
      <c r="O1273" s="4">
        <f>_xlfn.CEILING.MATH(ABS(NiftyData[[#This Row],[Intraday Change %]]), 0.01)</f>
        <v>0.01</v>
      </c>
      <c r="P1273" s="6">
        <f>NiftyData[[#This Row],[Close]]-E1274</f>
        <v>-48.049999999999272</v>
      </c>
      <c r="Q1273" s="4">
        <f>NiftyData[[#This Row],[DayChange]]/E1274</f>
        <v>-5.8759507912049397E-3</v>
      </c>
      <c r="R1273" s="7">
        <f>_xlfn.CEILING.MATH(ABS(NiftyData[[#This Row],[DayChange %]]), 0.01)</f>
        <v>0.01</v>
      </c>
    </row>
    <row r="1274" spans="1:18" x14ac:dyDescent="0.2">
      <c r="A1274" s="2">
        <v>42284</v>
      </c>
      <c r="B1274" s="1">
        <v>8146.2</v>
      </c>
      <c r="C1274" s="1">
        <v>8188.9</v>
      </c>
      <c r="D1274" s="1">
        <v>8132.9</v>
      </c>
      <c r="E1274" s="1">
        <v>8177.4</v>
      </c>
      <c r="F1274" s="1">
        <v>199911165</v>
      </c>
      <c r="G1274" s="1">
        <v>7894.19</v>
      </c>
      <c r="H1274" s="1" t="str">
        <f>TEXT(NiftyData[[#This Row],[Date]], "yyyy")</f>
        <v>2015</v>
      </c>
      <c r="I1274" s="1" t="str">
        <f>TEXT(NiftyData[[#This Row],[Date]], "mmm")</f>
        <v>Oct</v>
      </c>
      <c r="J1274" s="1" t="str">
        <f>TEXT(NiftyData[[#This Row],[Date]], "ddd")</f>
        <v>Wed</v>
      </c>
      <c r="K1274" s="1" t="str">
        <f>TEXT(NiftyData[[#This Row],[Date]], "mmm-yyyy")</f>
        <v>Oct-2015</v>
      </c>
      <c r="L1274" s="1" t="str">
        <f>IF(NiftyData[[#This Row],[Day]]="Thu", "Expiry", "")</f>
        <v/>
      </c>
      <c r="M1274" s="1">
        <f>NiftyData[[#This Row],[Close]]-NiftyData[[#This Row],[Open]]</f>
        <v>31.199999999999818</v>
      </c>
      <c r="N1274" s="4">
        <f>NiftyData[[#This Row],[Intraday Change]]/NiftyData[[#This Row],[Open]]</f>
        <v>3.8300066288576048E-3</v>
      </c>
      <c r="O1274" s="4">
        <f>_xlfn.CEILING.MATH(ABS(NiftyData[[#This Row],[Intraday Change %]]), 0.01)</f>
        <v>0.01</v>
      </c>
      <c r="P1274" s="6">
        <f>NiftyData[[#This Row],[Close]]-E1275</f>
        <v>24.5</v>
      </c>
      <c r="Q1274" s="4">
        <f>NiftyData[[#This Row],[DayChange]]/E1275</f>
        <v>3.0050656821499098E-3</v>
      </c>
      <c r="R1274" s="7">
        <f>_xlfn.CEILING.MATH(ABS(NiftyData[[#This Row],[DayChange %]]), 0.01)</f>
        <v>0.01</v>
      </c>
    </row>
    <row r="1275" spans="1:18" x14ac:dyDescent="0.2">
      <c r="A1275" s="2">
        <v>42283</v>
      </c>
      <c r="B1275" s="1">
        <v>8180.45</v>
      </c>
      <c r="C1275" s="1">
        <v>8180.95</v>
      </c>
      <c r="D1275" s="1">
        <v>8096.5</v>
      </c>
      <c r="E1275" s="1">
        <v>8152.9</v>
      </c>
      <c r="F1275" s="1">
        <v>184037905</v>
      </c>
      <c r="G1275" s="1">
        <v>8461.64</v>
      </c>
      <c r="H1275" s="1" t="str">
        <f>TEXT(NiftyData[[#This Row],[Date]], "yyyy")</f>
        <v>2015</v>
      </c>
      <c r="I1275" s="1" t="str">
        <f>TEXT(NiftyData[[#This Row],[Date]], "mmm")</f>
        <v>Oct</v>
      </c>
      <c r="J1275" s="1" t="str">
        <f>TEXT(NiftyData[[#This Row],[Date]], "ddd")</f>
        <v>Tue</v>
      </c>
      <c r="K1275" s="1" t="str">
        <f>TEXT(NiftyData[[#This Row],[Date]], "mmm-yyyy")</f>
        <v>Oct-2015</v>
      </c>
      <c r="L1275" s="1" t="str">
        <f>IF(NiftyData[[#This Row],[Day]]="Thu", "Expiry", "")</f>
        <v/>
      </c>
      <c r="M1275" s="1">
        <f>NiftyData[[#This Row],[Close]]-NiftyData[[#This Row],[Open]]</f>
        <v>-27.550000000000182</v>
      </c>
      <c r="N1275" s="4">
        <f>NiftyData[[#This Row],[Intraday Change]]/NiftyData[[#This Row],[Open]]</f>
        <v>-3.3677853907792582E-3</v>
      </c>
      <c r="O1275" s="4">
        <f>_xlfn.CEILING.MATH(ABS(NiftyData[[#This Row],[Intraday Change %]]), 0.01)</f>
        <v>0.01</v>
      </c>
      <c r="P1275" s="6">
        <f>NiftyData[[#This Row],[Close]]-E1276</f>
        <v>33.599999999999454</v>
      </c>
      <c r="Q1275" s="4">
        <f>NiftyData[[#This Row],[DayChange]]/E1276</f>
        <v>4.1382877834295383E-3</v>
      </c>
      <c r="R1275" s="7">
        <f>_xlfn.CEILING.MATH(ABS(NiftyData[[#This Row],[DayChange %]]), 0.01)</f>
        <v>0.01</v>
      </c>
    </row>
    <row r="1276" spans="1:18" x14ac:dyDescent="0.2">
      <c r="A1276" s="2">
        <v>42282</v>
      </c>
      <c r="B1276" s="1">
        <v>8005.1</v>
      </c>
      <c r="C1276" s="1">
        <v>8128.9</v>
      </c>
      <c r="D1276" s="1">
        <v>8005.1</v>
      </c>
      <c r="E1276" s="1">
        <v>8119.3</v>
      </c>
      <c r="F1276" s="1">
        <v>188830270</v>
      </c>
      <c r="G1276" s="1">
        <v>9589.6299999999992</v>
      </c>
      <c r="H1276" s="1" t="str">
        <f>TEXT(NiftyData[[#This Row],[Date]], "yyyy")</f>
        <v>2015</v>
      </c>
      <c r="I1276" s="1" t="str">
        <f>TEXT(NiftyData[[#This Row],[Date]], "mmm")</f>
        <v>Oct</v>
      </c>
      <c r="J1276" s="1" t="str">
        <f>TEXT(NiftyData[[#This Row],[Date]], "ddd")</f>
        <v>Mon</v>
      </c>
      <c r="K1276" s="1" t="str">
        <f>TEXT(NiftyData[[#This Row],[Date]], "mmm-yyyy")</f>
        <v>Oct-2015</v>
      </c>
      <c r="L1276" s="1" t="str">
        <f>IF(NiftyData[[#This Row],[Day]]="Thu", "Expiry", "")</f>
        <v/>
      </c>
      <c r="M1276" s="1">
        <f>NiftyData[[#This Row],[Close]]-NiftyData[[#This Row],[Open]]</f>
        <v>114.19999999999982</v>
      </c>
      <c r="N1276" s="4">
        <f>NiftyData[[#This Row],[Intraday Change]]/NiftyData[[#This Row],[Open]]</f>
        <v>1.4265905485253128E-2</v>
      </c>
      <c r="O1276" s="4">
        <f>_xlfn.CEILING.MATH(ABS(NiftyData[[#This Row],[Intraday Change %]]), 0.01)</f>
        <v>0.02</v>
      </c>
      <c r="P1276" s="6">
        <f>NiftyData[[#This Row],[Close]]-E1277</f>
        <v>168.40000000000055</v>
      </c>
      <c r="Q1276" s="4">
        <f>NiftyData[[#This Row],[DayChange]]/E1277</f>
        <v>2.1179992202140709E-2</v>
      </c>
      <c r="R1276" s="7">
        <f>_xlfn.CEILING.MATH(ABS(NiftyData[[#This Row],[DayChange %]]), 0.01)</f>
        <v>0.03</v>
      </c>
    </row>
    <row r="1277" spans="1:18" x14ac:dyDescent="0.2">
      <c r="A1277" s="2">
        <v>42278</v>
      </c>
      <c r="B1277" s="1">
        <v>7992.05</v>
      </c>
      <c r="C1277" s="1">
        <v>8008.25</v>
      </c>
      <c r="D1277" s="1">
        <v>7930.65</v>
      </c>
      <c r="E1277" s="1">
        <v>7950.9</v>
      </c>
      <c r="F1277" s="1">
        <v>161809883</v>
      </c>
      <c r="G1277" s="1">
        <v>8896.7800000000007</v>
      </c>
      <c r="H1277" s="1" t="str">
        <f>TEXT(NiftyData[[#This Row],[Date]], "yyyy")</f>
        <v>2015</v>
      </c>
      <c r="I1277" s="1" t="str">
        <f>TEXT(NiftyData[[#This Row],[Date]], "mmm")</f>
        <v>Oct</v>
      </c>
      <c r="J1277" s="1" t="str">
        <f>TEXT(NiftyData[[#This Row],[Date]], "ddd")</f>
        <v>Thu</v>
      </c>
      <c r="K1277" s="1" t="str">
        <f>TEXT(NiftyData[[#This Row],[Date]], "mmm-yyyy")</f>
        <v>Oct-2015</v>
      </c>
      <c r="L1277" s="1" t="str">
        <f>IF(NiftyData[[#This Row],[Day]]="Thu", "Expiry", "")</f>
        <v>Expiry</v>
      </c>
      <c r="M1277" s="1">
        <f>NiftyData[[#This Row],[Close]]-NiftyData[[#This Row],[Open]]</f>
        <v>-41.150000000000546</v>
      </c>
      <c r="N1277" s="4">
        <f>NiftyData[[#This Row],[Intraday Change]]/NiftyData[[#This Row],[Open]]</f>
        <v>-5.1488666862695483E-3</v>
      </c>
      <c r="O1277" s="4">
        <f>_xlfn.CEILING.MATH(ABS(NiftyData[[#This Row],[Intraday Change %]]), 0.01)</f>
        <v>0.01</v>
      </c>
      <c r="P1277" s="6">
        <f>NiftyData[[#This Row],[Close]]-E1278</f>
        <v>2</v>
      </c>
      <c r="Q1277" s="4">
        <f>NiftyData[[#This Row],[DayChange]]/E1278</f>
        <v>2.5160714061065056E-4</v>
      </c>
      <c r="R1277" s="7">
        <f>_xlfn.CEILING.MATH(ABS(NiftyData[[#This Row],[DayChange %]]), 0.01)</f>
        <v>0.01</v>
      </c>
    </row>
    <row r="1278" spans="1:18" x14ac:dyDescent="0.2">
      <c r="A1278" s="2">
        <v>42277</v>
      </c>
      <c r="B1278" s="1">
        <v>7924.25</v>
      </c>
      <c r="C1278" s="1">
        <v>7957.7</v>
      </c>
      <c r="D1278" s="1">
        <v>7874.5</v>
      </c>
      <c r="E1278" s="1">
        <v>7948.9</v>
      </c>
      <c r="F1278" s="1">
        <v>217187896</v>
      </c>
      <c r="G1278" s="1">
        <v>9981.56</v>
      </c>
      <c r="H1278" s="1" t="str">
        <f>TEXT(NiftyData[[#This Row],[Date]], "yyyy")</f>
        <v>2015</v>
      </c>
      <c r="I1278" s="1" t="str">
        <f>TEXT(NiftyData[[#This Row],[Date]], "mmm")</f>
        <v>Sep</v>
      </c>
      <c r="J1278" s="1" t="str">
        <f>TEXT(NiftyData[[#This Row],[Date]], "ddd")</f>
        <v>Wed</v>
      </c>
      <c r="K1278" s="1" t="str">
        <f>TEXT(NiftyData[[#This Row],[Date]], "mmm-yyyy")</f>
        <v>Sep-2015</v>
      </c>
      <c r="L1278" s="1" t="str">
        <f>IF(NiftyData[[#This Row],[Day]]="Thu", "Expiry", "")</f>
        <v/>
      </c>
      <c r="M1278" s="1">
        <f>NiftyData[[#This Row],[Close]]-NiftyData[[#This Row],[Open]]</f>
        <v>24.649999999999636</v>
      </c>
      <c r="N1278" s="4">
        <f>NiftyData[[#This Row],[Intraday Change]]/NiftyData[[#This Row],[Open]]</f>
        <v>3.1107044830740622E-3</v>
      </c>
      <c r="O1278" s="4">
        <f>_xlfn.CEILING.MATH(ABS(NiftyData[[#This Row],[Intraday Change %]]), 0.01)</f>
        <v>0.01</v>
      </c>
      <c r="P1278" s="6">
        <f>NiftyData[[#This Row],[Close]]-E1279</f>
        <v>105.59999999999945</v>
      </c>
      <c r="Q1278" s="4">
        <f>NiftyData[[#This Row],[DayChange]]/E1279</f>
        <v>1.3463720627796903E-2</v>
      </c>
      <c r="R1278" s="7">
        <f>_xlfn.CEILING.MATH(ABS(NiftyData[[#This Row],[DayChange %]]), 0.01)</f>
        <v>0.02</v>
      </c>
    </row>
    <row r="1279" spans="1:18" x14ac:dyDescent="0.2">
      <c r="A1279" s="2">
        <v>42276</v>
      </c>
      <c r="B1279" s="1">
        <v>7725.7</v>
      </c>
      <c r="C1279" s="1">
        <v>7926.55</v>
      </c>
      <c r="D1279" s="1">
        <v>7691.2</v>
      </c>
      <c r="E1279" s="1">
        <v>7843.3</v>
      </c>
      <c r="F1279" s="1">
        <v>248106979</v>
      </c>
      <c r="G1279" s="1">
        <v>11184.67</v>
      </c>
      <c r="H1279" s="1" t="str">
        <f>TEXT(NiftyData[[#This Row],[Date]], "yyyy")</f>
        <v>2015</v>
      </c>
      <c r="I1279" s="1" t="str">
        <f>TEXT(NiftyData[[#This Row],[Date]], "mmm")</f>
        <v>Sep</v>
      </c>
      <c r="J1279" s="1" t="str">
        <f>TEXT(NiftyData[[#This Row],[Date]], "ddd")</f>
        <v>Tue</v>
      </c>
      <c r="K1279" s="1" t="str">
        <f>TEXT(NiftyData[[#This Row],[Date]], "mmm-yyyy")</f>
        <v>Sep-2015</v>
      </c>
      <c r="L1279" s="1" t="str">
        <f>IF(NiftyData[[#This Row],[Day]]="Thu", "Expiry", "")</f>
        <v/>
      </c>
      <c r="M1279" s="1">
        <f>NiftyData[[#This Row],[Close]]-NiftyData[[#This Row],[Open]]</f>
        <v>117.60000000000036</v>
      </c>
      <c r="N1279" s="4">
        <f>NiftyData[[#This Row],[Intraday Change]]/NiftyData[[#This Row],[Open]]</f>
        <v>1.5221921638168757E-2</v>
      </c>
      <c r="O1279" s="4">
        <f>_xlfn.CEILING.MATH(ABS(NiftyData[[#This Row],[Intraday Change %]]), 0.01)</f>
        <v>0.02</v>
      </c>
      <c r="P1279" s="6">
        <f>NiftyData[[#This Row],[Close]]-E1280</f>
        <v>47.600000000000364</v>
      </c>
      <c r="Q1279" s="4">
        <f>NiftyData[[#This Row],[DayChange]]/E1280</f>
        <v>6.1059301922855372E-3</v>
      </c>
      <c r="R1279" s="7">
        <f>_xlfn.CEILING.MATH(ABS(NiftyData[[#This Row],[DayChange %]]), 0.01)</f>
        <v>0.01</v>
      </c>
    </row>
    <row r="1280" spans="1:18" x14ac:dyDescent="0.2">
      <c r="A1280" s="2">
        <v>42275</v>
      </c>
      <c r="B1280" s="1">
        <v>7892.8</v>
      </c>
      <c r="C1280" s="1">
        <v>7893.95</v>
      </c>
      <c r="D1280" s="1">
        <v>7787.95</v>
      </c>
      <c r="E1280" s="1">
        <v>7795.7</v>
      </c>
      <c r="F1280" s="1">
        <v>140480206</v>
      </c>
      <c r="G1280" s="1">
        <v>7120.05</v>
      </c>
      <c r="H1280" s="1" t="str">
        <f>TEXT(NiftyData[[#This Row],[Date]], "yyyy")</f>
        <v>2015</v>
      </c>
      <c r="I1280" s="1" t="str">
        <f>TEXT(NiftyData[[#This Row],[Date]], "mmm")</f>
        <v>Sep</v>
      </c>
      <c r="J1280" s="1" t="str">
        <f>TEXT(NiftyData[[#This Row],[Date]], "ddd")</f>
        <v>Mon</v>
      </c>
      <c r="K1280" s="1" t="str">
        <f>TEXT(NiftyData[[#This Row],[Date]], "mmm-yyyy")</f>
        <v>Sep-2015</v>
      </c>
      <c r="L1280" s="1" t="str">
        <f>IF(NiftyData[[#This Row],[Day]]="Thu", "Expiry", "")</f>
        <v/>
      </c>
      <c r="M1280" s="1">
        <f>NiftyData[[#This Row],[Close]]-NiftyData[[#This Row],[Open]]</f>
        <v>-97.100000000000364</v>
      </c>
      <c r="N1280" s="4">
        <f>NiftyData[[#This Row],[Intraday Change]]/NiftyData[[#This Row],[Open]]</f>
        <v>-1.2302351510237224E-2</v>
      </c>
      <c r="O1280" s="4">
        <f>_xlfn.CEILING.MATH(ABS(NiftyData[[#This Row],[Intraday Change %]]), 0.01)</f>
        <v>0.02</v>
      </c>
      <c r="P1280" s="6">
        <f>NiftyData[[#This Row],[Close]]-E1281</f>
        <v>-72.800000000000182</v>
      </c>
      <c r="Q1280" s="4">
        <f>NiftyData[[#This Row],[DayChange]]/E1281</f>
        <v>-9.2520810827985238E-3</v>
      </c>
      <c r="R1280" s="7">
        <f>_xlfn.CEILING.MATH(ABS(NiftyData[[#This Row],[DayChange %]]), 0.01)</f>
        <v>0.01</v>
      </c>
    </row>
    <row r="1281" spans="1:18" x14ac:dyDescent="0.2">
      <c r="A1281" s="2">
        <v>42271</v>
      </c>
      <c r="B1281" s="1">
        <v>7838.4</v>
      </c>
      <c r="C1281" s="1">
        <v>7894.5</v>
      </c>
      <c r="D1281" s="1">
        <v>7804.1</v>
      </c>
      <c r="E1281" s="1">
        <v>7868.5</v>
      </c>
      <c r="F1281" s="1">
        <v>208766516</v>
      </c>
      <c r="G1281" s="1">
        <v>9732.18</v>
      </c>
      <c r="H1281" s="1" t="str">
        <f>TEXT(NiftyData[[#This Row],[Date]], "yyyy")</f>
        <v>2015</v>
      </c>
      <c r="I1281" s="1" t="str">
        <f>TEXT(NiftyData[[#This Row],[Date]], "mmm")</f>
        <v>Sep</v>
      </c>
      <c r="J1281" s="1" t="str">
        <f>TEXT(NiftyData[[#This Row],[Date]], "ddd")</f>
        <v>Thu</v>
      </c>
      <c r="K1281" s="1" t="str">
        <f>TEXT(NiftyData[[#This Row],[Date]], "mmm-yyyy")</f>
        <v>Sep-2015</v>
      </c>
      <c r="L1281" s="1" t="str">
        <f>IF(NiftyData[[#This Row],[Day]]="Thu", "Expiry", "")</f>
        <v>Expiry</v>
      </c>
      <c r="M1281" s="1">
        <f>NiftyData[[#This Row],[Close]]-NiftyData[[#This Row],[Open]]</f>
        <v>30.100000000000364</v>
      </c>
      <c r="N1281" s="4">
        <f>NiftyData[[#This Row],[Intraday Change]]/NiftyData[[#This Row],[Open]]</f>
        <v>3.8400694019188057E-3</v>
      </c>
      <c r="O1281" s="4">
        <f>_xlfn.CEILING.MATH(ABS(NiftyData[[#This Row],[Intraday Change %]]), 0.01)</f>
        <v>0.01</v>
      </c>
      <c r="P1281" s="6">
        <f>NiftyData[[#This Row],[Close]]-E1282</f>
        <v>22.550000000000182</v>
      </c>
      <c r="Q1281" s="4">
        <f>NiftyData[[#This Row],[DayChange]]/E1282</f>
        <v>2.8740942779395973E-3</v>
      </c>
      <c r="R1281" s="7">
        <f>_xlfn.CEILING.MATH(ABS(NiftyData[[#This Row],[DayChange %]]), 0.01)</f>
        <v>0.01</v>
      </c>
    </row>
    <row r="1282" spans="1:18" x14ac:dyDescent="0.2">
      <c r="A1282" s="2">
        <v>42270</v>
      </c>
      <c r="B1282" s="1">
        <v>7737.35</v>
      </c>
      <c r="C1282" s="1">
        <v>7882.9</v>
      </c>
      <c r="D1282" s="1">
        <v>7723.25</v>
      </c>
      <c r="E1282" s="1">
        <v>7845.95</v>
      </c>
      <c r="F1282" s="1">
        <v>151196367</v>
      </c>
      <c r="G1282" s="1">
        <v>6869.26</v>
      </c>
      <c r="H1282" s="1" t="str">
        <f>TEXT(NiftyData[[#This Row],[Date]], "yyyy")</f>
        <v>2015</v>
      </c>
      <c r="I1282" s="1" t="str">
        <f>TEXT(NiftyData[[#This Row],[Date]], "mmm")</f>
        <v>Sep</v>
      </c>
      <c r="J1282" s="1" t="str">
        <f>TEXT(NiftyData[[#This Row],[Date]], "ddd")</f>
        <v>Wed</v>
      </c>
      <c r="K1282" s="1" t="str">
        <f>TEXT(NiftyData[[#This Row],[Date]], "mmm-yyyy")</f>
        <v>Sep-2015</v>
      </c>
      <c r="L1282" s="1" t="str">
        <f>IF(NiftyData[[#This Row],[Day]]="Thu", "Expiry", "")</f>
        <v/>
      </c>
      <c r="M1282" s="1">
        <f>NiftyData[[#This Row],[Close]]-NiftyData[[#This Row],[Open]]</f>
        <v>108.59999999999945</v>
      </c>
      <c r="N1282" s="4">
        <f>NiftyData[[#This Row],[Intraday Change]]/NiftyData[[#This Row],[Open]]</f>
        <v>1.4035813295249595E-2</v>
      </c>
      <c r="O1282" s="4">
        <f>_xlfn.CEILING.MATH(ABS(NiftyData[[#This Row],[Intraday Change %]]), 0.01)</f>
        <v>0.02</v>
      </c>
      <c r="P1282" s="6">
        <f>NiftyData[[#This Row],[Close]]-E1283</f>
        <v>33.949999999999818</v>
      </c>
      <c r="Q1282" s="4">
        <f>NiftyData[[#This Row],[DayChange]]/E1283</f>
        <v>4.3458781362006932E-3</v>
      </c>
      <c r="R1282" s="7">
        <f>_xlfn.CEILING.MATH(ABS(NiftyData[[#This Row],[DayChange %]]), 0.01)</f>
        <v>0.01</v>
      </c>
    </row>
    <row r="1283" spans="1:18" x14ac:dyDescent="0.2">
      <c r="A1283" s="2">
        <v>42269</v>
      </c>
      <c r="B1283" s="1">
        <v>8014.8</v>
      </c>
      <c r="C1283" s="1">
        <v>8021.6</v>
      </c>
      <c r="D1283" s="1">
        <v>7787.75</v>
      </c>
      <c r="E1283" s="1">
        <v>7812</v>
      </c>
      <c r="F1283" s="1">
        <v>173569429</v>
      </c>
      <c r="G1283" s="1">
        <v>7887.06</v>
      </c>
      <c r="H1283" s="1" t="str">
        <f>TEXT(NiftyData[[#This Row],[Date]], "yyyy")</f>
        <v>2015</v>
      </c>
      <c r="I1283" s="1" t="str">
        <f>TEXT(NiftyData[[#This Row],[Date]], "mmm")</f>
        <v>Sep</v>
      </c>
      <c r="J1283" s="1" t="str">
        <f>TEXT(NiftyData[[#This Row],[Date]], "ddd")</f>
        <v>Tue</v>
      </c>
      <c r="K1283" s="1" t="str">
        <f>TEXT(NiftyData[[#This Row],[Date]], "mmm-yyyy")</f>
        <v>Sep-2015</v>
      </c>
      <c r="L1283" s="1" t="str">
        <f>IF(NiftyData[[#This Row],[Day]]="Thu", "Expiry", "")</f>
        <v/>
      </c>
      <c r="M1283" s="1">
        <f>NiftyData[[#This Row],[Close]]-NiftyData[[#This Row],[Open]]</f>
        <v>-202.80000000000018</v>
      </c>
      <c r="N1283" s="4">
        <f>NiftyData[[#This Row],[Intraday Change]]/NiftyData[[#This Row],[Open]]</f>
        <v>-2.5303189100164717E-2</v>
      </c>
      <c r="O1283" s="4">
        <f>_xlfn.CEILING.MATH(ABS(NiftyData[[#This Row],[Intraday Change %]]), 0.01)</f>
        <v>0.03</v>
      </c>
      <c r="P1283" s="6">
        <f>NiftyData[[#This Row],[Close]]-E1284</f>
        <v>-165.10000000000036</v>
      </c>
      <c r="Q1283" s="4">
        <f>NiftyData[[#This Row],[DayChange]]/E1284</f>
        <v>-2.069674443093359E-2</v>
      </c>
      <c r="R1283" s="7">
        <f>_xlfn.CEILING.MATH(ABS(NiftyData[[#This Row],[DayChange %]]), 0.01)</f>
        <v>0.03</v>
      </c>
    </row>
    <row r="1284" spans="1:18" x14ac:dyDescent="0.2">
      <c r="A1284" s="2">
        <v>42268</v>
      </c>
      <c r="B1284" s="1">
        <v>7911.5</v>
      </c>
      <c r="C1284" s="1">
        <v>7987.9</v>
      </c>
      <c r="D1284" s="1">
        <v>7908.35</v>
      </c>
      <c r="E1284" s="1">
        <v>7977.1</v>
      </c>
      <c r="F1284" s="1">
        <v>125628591</v>
      </c>
      <c r="G1284" s="1">
        <v>5482.45</v>
      </c>
      <c r="H1284" s="1" t="str">
        <f>TEXT(NiftyData[[#This Row],[Date]], "yyyy")</f>
        <v>2015</v>
      </c>
      <c r="I1284" s="1" t="str">
        <f>TEXT(NiftyData[[#This Row],[Date]], "mmm")</f>
        <v>Sep</v>
      </c>
      <c r="J1284" s="1" t="str">
        <f>TEXT(NiftyData[[#This Row],[Date]], "ddd")</f>
        <v>Mon</v>
      </c>
      <c r="K1284" s="1" t="str">
        <f>TEXT(NiftyData[[#This Row],[Date]], "mmm-yyyy")</f>
        <v>Sep-2015</v>
      </c>
      <c r="L1284" s="1" t="str">
        <f>IF(NiftyData[[#This Row],[Day]]="Thu", "Expiry", "")</f>
        <v/>
      </c>
      <c r="M1284" s="1">
        <f>NiftyData[[#This Row],[Close]]-NiftyData[[#This Row],[Open]]</f>
        <v>65.600000000000364</v>
      </c>
      <c r="N1284" s="4">
        <f>NiftyData[[#This Row],[Intraday Change]]/NiftyData[[#This Row],[Open]]</f>
        <v>8.2917272325096839E-3</v>
      </c>
      <c r="O1284" s="4">
        <f>_xlfn.CEILING.MATH(ABS(NiftyData[[#This Row],[Intraday Change %]]), 0.01)</f>
        <v>0.01</v>
      </c>
      <c r="P1284" s="6">
        <f>NiftyData[[#This Row],[Close]]-E1285</f>
        <v>-4.7999999999992724</v>
      </c>
      <c r="Q1284" s="4">
        <f>NiftyData[[#This Row],[DayChange]]/E1285</f>
        <v>-6.0136057830833167E-4</v>
      </c>
      <c r="R1284" s="7">
        <f>_xlfn.CEILING.MATH(ABS(NiftyData[[#This Row],[DayChange %]]), 0.01)</f>
        <v>0.01</v>
      </c>
    </row>
    <row r="1285" spans="1:18" x14ac:dyDescent="0.2">
      <c r="A1285" s="2">
        <v>42265</v>
      </c>
      <c r="B1285" s="1">
        <v>7967.45</v>
      </c>
      <c r="C1285" s="1">
        <v>8055</v>
      </c>
      <c r="D1285" s="1">
        <v>7955.85</v>
      </c>
      <c r="E1285" s="1">
        <v>7981.9</v>
      </c>
      <c r="F1285" s="1">
        <v>249313429</v>
      </c>
      <c r="G1285" s="1">
        <v>11328.64</v>
      </c>
      <c r="H1285" s="1" t="str">
        <f>TEXT(NiftyData[[#This Row],[Date]], "yyyy")</f>
        <v>2015</v>
      </c>
      <c r="I1285" s="1" t="str">
        <f>TEXT(NiftyData[[#This Row],[Date]], "mmm")</f>
        <v>Sep</v>
      </c>
      <c r="J1285" s="1" t="str">
        <f>TEXT(NiftyData[[#This Row],[Date]], "ddd")</f>
        <v>Fri</v>
      </c>
      <c r="K1285" s="1" t="str">
        <f>TEXT(NiftyData[[#This Row],[Date]], "mmm-yyyy")</f>
        <v>Sep-2015</v>
      </c>
      <c r="L1285" s="1" t="str">
        <f>IF(NiftyData[[#This Row],[Day]]="Thu", "Expiry", "")</f>
        <v/>
      </c>
      <c r="M1285" s="1">
        <f>NiftyData[[#This Row],[Close]]-NiftyData[[#This Row],[Open]]</f>
        <v>14.449999999999818</v>
      </c>
      <c r="N1285" s="4">
        <f>NiftyData[[#This Row],[Intraday Change]]/NiftyData[[#This Row],[Open]]</f>
        <v>1.8136292038230322E-3</v>
      </c>
      <c r="O1285" s="4">
        <f>_xlfn.CEILING.MATH(ABS(NiftyData[[#This Row],[Intraday Change %]]), 0.01)</f>
        <v>0.01</v>
      </c>
      <c r="P1285" s="6">
        <f>NiftyData[[#This Row],[Close]]-E1286</f>
        <v>82.75</v>
      </c>
      <c r="Q1285" s="4">
        <f>NiftyData[[#This Row],[DayChange]]/E1286</f>
        <v>1.04758106884918E-2</v>
      </c>
      <c r="R1285" s="7">
        <f>_xlfn.CEILING.MATH(ABS(NiftyData[[#This Row],[DayChange %]]), 0.01)</f>
        <v>0.02</v>
      </c>
    </row>
    <row r="1286" spans="1:18" x14ac:dyDescent="0.2">
      <c r="A1286" s="2">
        <v>42263</v>
      </c>
      <c r="B1286" s="1">
        <v>7886.85</v>
      </c>
      <c r="C1286" s="1">
        <v>7913.9</v>
      </c>
      <c r="D1286" s="1">
        <v>7853.3</v>
      </c>
      <c r="E1286" s="1">
        <v>7899.15</v>
      </c>
      <c r="F1286" s="1">
        <v>144331414</v>
      </c>
      <c r="G1286" s="1">
        <v>6650.61</v>
      </c>
      <c r="H1286" s="1" t="str">
        <f>TEXT(NiftyData[[#This Row],[Date]], "yyyy")</f>
        <v>2015</v>
      </c>
      <c r="I1286" s="1" t="str">
        <f>TEXT(NiftyData[[#This Row],[Date]], "mmm")</f>
        <v>Sep</v>
      </c>
      <c r="J1286" s="1" t="str">
        <f>TEXT(NiftyData[[#This Row],[Date]], "ddd")</f>
        <v>Wed</v>
      </c>
      <c r="K1286" s="1" t="str">
        <f>TEXT(NiftyData[[#This Row],[Date]], "mmm-yyyy")</f>
        <v>Sep-2015</v>
      </c>
      <c r="L1286" s="1" t="str">
        <f>IF(NiftyData[[#This Row],[Day]]="Thu", "Expiry", "")</f>
        <v/>
      </c>
      <c r="M1286" s="1">
        <f>NiftyData[[#This Row],[Close]]-NiftyData[[#This Row],[Open]]</f>
        <v>12.299999999999272</v>
      </c>
      <c r="N1286" s="4">
        <f>NiftyData[[#This Row],[Intraday Change]]/NiftyData[[#This Row],[Open]]</f>
        <v>1.5595579984403498E-3</v>
      </c>
      <c r="O1286" s="4">
        <f>_xlfn.CEILING.MATH(ABS(NiftyData[[#This Row],[Intraday Change %]]), 0.01)</f>
        <v>0.01</v>
      </c>
      <c r="P1286" s="6">
        <f>NiftyData[[#This Row],[Close]]-E1287</f>
        <v>70.049999999999272</v>
      </c>
      <c r="Q1286" s="4">
        <f>NiftyData[[#This Row],[DayChange]]/E1287</f>
        <v>8.9473885887265802E-3</v>
      </c>
      <c r="R1286" s="7">
        <f>_xlfn.CEILING.MATH(ABS(NiftyData[[#This Row],[DayChange %]]), 0.01)</f>
        <v>0.01</v>
      </c>
    </row>
    <row r="1287" spans="1:18" x14ac:dyDescent="0.2">
      <c r="A1287" s="2">
        <v>42262</v>
      </c>
      <c r="B1287" s="1">
        <v>7867.35</v>
      </c>
      <c r="C1287" s="1">
        <v>7880</v>
      </c>
      <c r="D1287" s="1">
        <v>7799.75</v>
      </c>
      <c r="E1287" s="1">
        <v>7829.1</v>
      </c>
      <c r="F1287" s="1">
        <v>140722007</v>
      </c>
      <c r="G1287" s="1">
        <v>6252.35</v>
      </c>
      <c r="H1287" s="1" t="str">
        <f>TEXT(NiftyData[[#This Row],[Date]], "yyyy")</f>
        <v>2015</v>
      </c>
      <c r="I1287" s="1" t="str">
        <f>TEXT(NiftyData[[#This Row],[Date]], "mmm")</f>
        <v>Sep</v>
      </c>
      <c r="J1287" s="1" t="str">
        <f>TEXT(NiftyData[[#This Row],[Date]], "ddd")</f>
        <v>Tue</v>
      </c>
      <c r="K1287" s="1" t="str">
        <f>TEXT(NiftyData[[#This Row],[Date]], "mmm-yyyy")</f>
        <v>Sep-2015</v>
      </c>
      <c r="L1287" s="1" t="str">
        <f>IF(NiftyData[[#This Row],[Day]]="Thu", "Expiry", "")</f>
        <v/>
      </c>
      <c r="M1287" s="1">
        <f>NiftyData[[#This Row],[Close]]-NiftyData[[#This Row],[Open]]</f>
        <v>-38.25</v>
      </c>
      <c r="N1287" s="4">
        <f>NiftyData[[#This Row],[Intraday Change]]/NiftyData[[#This Row],[Open]]</f>
        <v>-4.8618658125035748E-3</v>
      </c>
      <c r="O1287" s="4">
        <f>_xlfn.CEILING.MATH(ABS(NiftyData[[#This Row],[Intraday Change %]]), 0.01)</f>
        <v>0.01</v>
      </c>
      <c r="P1287" s="6">
        <f>NiftyData[[#This Row],[Close]]-E1288</f>
        <v>-43.149999999999636</v>
      </c>
      <c r="Q1287" s="4">
        <f>NiftyData[[#This Row],[DayChange]]/E1288</f>
        <v>-5.481279176855364E-3</v>
      </c>
      <c r="R1287" s="7">
        <f>_xlfn.CEILING.MATH(ABS(NiftyData[[#This Row],[DayChange %]]), 0.01)</f>
        <v>0.01</v>
      </c>
    </row>
    <row r="1288" spans="1:18" x14ac:dyDescent="0.2">
      <c r="A1288" s="2">
        <v>42261</v>
      </c>
      <c r="B1288" s="1">
        <v>7811.1</v>
      </c>
      <c r="C1288" s="1">
        <v>7879.95</v>
      </c>
      <c r="D1288" s="1">
        <v>7761.85</v>
      </c>
      <c r="E1288" s="1">
        <v>7872.25</v>
      </c>
      <c r="F1288" s="1">
        <v>126630775</v>
      </c>
      <c r="G1288" s="1">
        <v>5277.75</v>
      </c>
      <c r="H1288" s="1" t="str">
        <f>TEXT(NiftyData[[#This Row],[Date]], "yyyy")</f>
        <v>2015</v>
      </c>
      <c r="I1288" s="1" t="str">
        <f>TEXT(NiftyData[[#This Row],[Date]], "mmm")</f>
        <v>Sep</v>
      </c>
      <c r="J1288" s="1" t="str">
        <f>TEXT(NiftyData[[#This Row],[Date]], "ddd")</f>
        <v>Mon</v>
      </c>
      <c r="K1288" s="1" t="str">
        <f>TEXT(NiftyData[[#This Row],[Date]], "mmm-yyyy")</f>
        <v>Sep-2015</v>
      </c>
      <c r="L1288" s="1" t="str">
        <f>IF(NiftyData[[#This Row],[Day]]="Thu", "Expiry", "")</f>
        <v/>
      </c>
      <c r="M1288" s="1">
        <f>NiftyData[[#This Row],[Close]]-NiftyData[[#This Row],[Open]]</f>
        <v>61.149999999999636</v>
      </c>
      <c r="N1288" s="4">
        <f>NiftyData[[#This Row],[Intraday Change]]/NiftyData[[#This Row],[Open]]</f>
        <v>7.828602885637059E-3</v>
      </c>
      <c r="O1288" s="4">
        <f>_xlfn.CEILING.MATH(ABS(NiftyData[[#This Row],[Intraday Change %]]), 0.01)</f>
        <v>0.01</v>
      </c>
      <c r="P1288" s="6">
        <f>NiftyData[[#This Row],[Close]]-E1289</f>
        <v>82.949999999999818</v>
      </c>
      <c r="Q1288" s="4">
        <f>NiftyData[[#This Row],[DayChange]]/E1289</f>
        <v>1.0649223935398536E-2</v>
      </c>
      <c r="R1288" s="7">
        <f>_xlfn.CEILING.MATH(ABS(NiftyData[[#This Row],[DayChange %]]), 0.01)</f>
        <v>0.02</v>
      </c>
    </row>
    <row r="1289" spans="1:18" x14ac:dyDescent="0.2">
      <c r="A1289" s="2">
        <v>42258</v>
      </c>
      <c r="B1289" s="1">
        <v>7833.8</v>
      </c>
      <c r="C1289" s="1">
        <v>7864.85</v>
      </c>
      <c r="D1289" s="1">
        <v>7759.9</v>
      </c>
      <c r="E1289" s="1">
        <v>7789.3</v>
      </c>
      <c r="F1289" s="1">
        <v>140576943</v>
      </c>
      <c r="G1289" s="1">
        <v>6014.16</v>
      </c>
      <c r="H1289" s="1" t="str">
        <f>TEXT(NiftyData[[#This Row],[Date]], "yyyy")</f>
        <v>2015</v>
      </c>
      <c r="I1289" s="1" t="str">
        <f>TEXT(NiftyData[[#This Row],[Date]], "mmm")</f>
        <v>Sep</v>
      </c>
      <c r="J1289" s="1" t="str">
        <f>TEXT(NiftyData[[#This Row],[Date]], "ddd")</f>
        <v>Fri</v>
      </c>
      <c r="K1289" s="1" t="str">
        <f>TEXT(NiftyData[[#This Row],[Date]], "mmm-yyyy")</f>
        <v>Sep-2015</v>
      </c>
      <c r="L1289" s="1" t="str">
        <f>IF(NiftyData[[#This Row],[Day]]="Thu", "Expiry", "")</f>
        <v/>
      </c>
      <c r="M1289" s="1">
        <f>NiftyData[[#This Row],[Close]]-NiftyData[[#This Row],[Open]]</f>
        <v>-44.5</v>
      </c>
      <c r="N1289" s="4">
        <f>NiftyData[[#This Row],[Intraday Change]]/NiftyData[[#This Row],[Open]]</f>
        <v>-5.6805126503101941E-3</v>
      </c>
      <c r="O1289" s="4">
        <f>_xlfn.CEILING.MATH(ABS(NiftyData[[#This Row],[Intraday Change %]]), 0.01)</f>
        <v>0.01</v>
      </c>
      <c r="P1289" s="6">
        <f>NiftyData[[#This Row],[Close]]-E1290</f>
        <v>1.1999999999998181</v>
      </c>
      <c r="Q1289" s="4">
        <f>NiftyData[[#This Row],[DayChange]]/E1290</f>
        <v>1.5408122648653946E-4</v>
      </c>
      <c r="R1289" s="7">
        <f>_xlfn.CEILING.MATH(ABS(NiftyData[[#This Row],[DayChange %]]), 0.01)</f>
        <v>0.01</v>
      </c>
    </row>
    <row r="1290" spans="1:18" x14ac:dyDescent="0.2">
      <c r="A1290" s="2">
        <v>42257</v>
      </c>
      <c r="B1290" s="1">
        <v>7729.05</v>
      </c>
      <c r="C1290" s="1">
        <v>7819.85</v>
      </c>
      <c r="D1290" s="1">
        <v>7678.5</v>
      </c>
      <c r="E1290" s="1">
        <v>7788.1</v>
      </c>
      <c r="F1290" s="1">
        <v>165313439</v>
      </c>
      <c r="G1290" s="1">
        <v>6992.42</v>
      </c>
      <c r="H1290" s="1" t="str">
        <f>TEXT(NiftyData[[#This Row],[Date]], "yyyy")</f>
        <v>2015</v>
      </c>
      <c r="I1290" s="1" t="str">
        <f>TEXT(NiftyData[[#This Row],[Date]], "mmm")</f>
        <v>Sep</v>
      </c>
      <c r="J1290" s="1" t="str">
        <f>TEXT(NiftyData[[#This Row],[Date]], "ddd")</f>
        <v>Thu</v>
      </c>
      <c r="K1290" s="1" t="str">
        <f>TEXT(NiftyData[[#This Row],[Date]], "mmm-yyyy")</f>
        <v>Sep-2015</v>
      </c>
      <c r="L1290" s="1" t="str">
        <f>IF(NiftyData[[#This Row],[Day]]="Thu", "Expiry", "")</f>
        <v>Expiry</v>
      </c>
      <c r="M1290" s="1">
        <f>NiftyData[[#This Row],[Close]]-NiftyData[[#This Row],[Open]]</f>
        <v>59.050000000000182</v>
      </c>
      <c r="N1290" s="4">
        <f>NiftyData[[#This Row],[Intraday Change]]/NiftyData[[#This Row],[Open]]</f>
        <v>7.6400075041564205E-3</v>
      </c>
      <c r="O1290" s="4">
        <f>_xlfn.CEILING.MATH(ABS(NiftyData[[#This Row],[Intraday Change %]]), 0.01)</f>
        <v>0.01</v>
      </c>
      <c r="P1290" s="6">
        <f>NiftyData[[#This Row],[Close]]-E1291</f>
        <v>-30.5</v>
      </c>
      <c r="Q1290" s="4">
        <f>NiftyData[[#This Row],[DayChange]]/E1291</f>
        <v>-3.900954135011383E-3</v>
      </c>
      <c r="R1290" s="7">
        <f>_xlfn.CEILING.MATH(ABS(NiftyData[[#This Row],[DayChange %]]), 0.01)</f>
        <v>0.01</v>
      </c>
    </row>
    <row r="1291" spans="1:18" x14ac:dyDescent="0.2">
      <c r="A1291" s="2">
        <v>42256</v>
      </c>
      <c r="B1291" s="1">
        <v>7805.85</v>
      </c>
      <c r="C1291" s="1">
        <v>7846.05</v>
      </c>
      <c r="D1291" s="1">
        <v>7764.55</v>
      </c>
      <c r="E1291" s="1">
        <v>7818.6</v>
      </c>
      <c r="F1291" s="1">
        <v>214842731</v>
      </c>
      <c r="G1291" s="1">
        <v>8550.1</v>
      </c>
      <c r="H1291" s="1" t="str">
        <f>TEXT(NiftyData[[#This Row],[Date]], "yyyy")</f>
        <v>2015</v>
      </c>
      <c r="I1291" s="1" t="str">
        <f>TEXT(NiftyData[[#This Row],[Date]], "mmm")</f>
        <v>Sep</v>
      </c>
      <c r="J1291" s="1" t="str">
        <f>TEXT(NiftyData[[#This Row],[Date]], "ddd")</f>
        <v>Wed</v>
      </c>
      <c r="K1291" s="1" t="str">
        <f>TEXT(NiftyData[[#This Row],[Date]], "mmm-yyyy")</f>
        <v>Sep-2015</v>
      </c>
      <c r="L1291" s="1" t="str">
        <f>IF(NiftyData[[#This Row],[Day]]="Thu", "Expiry", "")</f>
        <v/>
      </c>
      <c r="M1291" s="1">
        <f>NiftyData[[#This Row],[Close]]-NiftyData[[#This Row],[Open]]</f>
        <v>12.75</v>
      </c>
      <c r="N1291" s="4">
        <f>NiftyData[[#This Row],[Intraday Change]]/NiftyData[[#This Row],[Open]]</f>
        <v>1.6333903418589903E-3</v>
      </c>
      <c r="O1291" s="4">
        <f>_xlfn.CEILING.MATH(ABS(NiftyData[[#This Row],[Intraday Change %]]), 0.01)</f>
        <v>0.01</v>
      </c>
      <c r="P1291" s="6">
        <f>NiftyData[[#This Row],[Close]]-E1292</f>
        <v>130.35000000000036</v>
      </c>
      <c r="Q1291" s="4">
        <f>NiftyData[[#This Row],[DayChange]]/E1292</f>
        <v>1.6954443468929908E-2</v>
      </c>
      <c r="R1291" s="7">
        <f>_xlfn.CEILING.MATH(ABS(NiftyData[[#This Row],[DayChange %]]), 0.01)</f>
        <v>0.02</v>
      </c>
    </row>
    <row r="1292" spans="1:18" x14ac:dyDescent="0.2">
      <c r="A1292" s="2">
        <v>42255</v>
      </c>
      <c r="B1292" s="1">
        <v>7587.7</v>
      </c>
      <c r="C1292" s="1">
        <v>7720.9</v>
      </c>
      <c r="D1292" s="1">
        <v>7539.5</v>
      </c>
      <c r="E1292" s="1">
        <v>7688.25</v>
      </c>
      <c r="F1292" s="1">
        <v>177514609</v>
      </c>
      <c r="G1292" s="1">
        <v>7380.17</v>
      </c>
      <c r="H1292" s="1" t="str">
        <f>TEXT(NiftyData[[#This Row],[Date]], "yyyy")</f>
        <v>2015</v>
      </c>
      <c r="I1292" s="1" t="str">
        <f>TEXT(NiftyData[[#This Row],[Date]], "mmm")</f>
        <v>Sep</v>
      </c>
      <c r="J1292" s="1" t="str">
        <f>TEXT(NiftyData[[#This Row],[Date]], "ddd")</f>
        <v>Tue</v>
      </c>
      <c r="K1292" s="1" t="str">
        <f>TEXT(NiftyData[[#This Row],[Date]], "mmm-yyyy")</f>
        <v>Sep-2015</v>
      </c>
      <c r="L1292" s="1" t="str">
        <f>IF(NiftyData[[#This Row],[Day]]="Thu", "Expiry", "")</f>
        <v/>
      </c>
      <c r="M1292" s="1">
        <f>NiftyData[[#This Row],[Close]]-NiftyData[[#This Row],[Open]]</f>
        <v>100.55000000000018</v>
      </c>
      <c r="N1292" s="4">
        <f>NiftyData[[#This Row],[Intraday Change]]/NiftyData[[#This Row],[Open]]</f>
        <v>1.3251710004349168E-2</v>
      </c>
      <c r="O1292" s="4">
        <f>_xlfn.CEILING.MATH(ABS(NiftyData[[#This Row],[Intraday Change %]]), 0.01)</f>
        <v>0.02</v>
      </c>
      <c r="P1292" s="6">
        <f>NiftyData[[#This Row],[Close]]-E1293</f>
        <v>129.44999999999982</v>
      </c>
      <c r="Q1292" s="4">
        <f>NiftyData[[#This Row],[DayChange]]/E1293</f>
        <v>1.7125734243530696E-2</v>
      </c>
      <c r="R1292" s="7">
        <f>_xlfn.CEILING.MATH(ABS(NiftyData[[#This Row],[DayChange %]]), 0.01)</f>
        <v>0.02</v>
      </c>
    </row>
    <row r="1293" spans="1:18" x14ac:dyDescent="0.2">
      <c r="A1293" s="2">
        <v>42254</v>
      </c>
      <c r="B1293" s="1">
        <v>7685.85</v>
      </c>
      <c r="C1293" s="1">
        <v>7705.05</v>
      </c>
      <c r="D1293" s="1">
        <v>7545.9</v>
      </c>
      <c r="E1293" s="1">
        <v>7558.8</v>
      </c>
      <c r="F1293" s="1">
        <v>145763902</v>
      </c>
      <c r="G1293" s="1">
        <v>5768.15</v>
      </c>
      <c r="H1293" s="1" t="str">
        <f>TEXT(NiftyData[[#This Row],[Date]], "yyyy")</f>
        <v>2015</v>
      </c>
      <c r="I1293" s="1" t="str">
        <f>TEXT(NiftyData[[#This Row],[Date]], "mmm")</f>
        <v>Sep</v>
      </c>
      <c r="J1293" s="1" t="str">
        <f>TEXT(NiftyData[[#This Row],[Date]], "ddd")</f>
        <v>Mon</v>
      </c>
      <c r="K1293" s="1" t="str">
        <f>TEXT(NiftyData[[#This Row],[Date]], "mmm-yyyy")</f>
        <v>Sep-2015</v>
      </c>
      <c r="L1293" s="1" t="str">
        <f>IF(NiftyData[[#This Row],[Day]]="Thu", "Expiry", "")</f>
        <v/>
      </c>
      <c r="M1293" s="1">
        <f>NiftyData[[#This Row],[Close]]-NiftyData[[#This Row],[Open]]</f>
        <v>-127.05000000000018</v>
      </c>
      <c r="N1293" s="4">
        <f>NiftyData[[#This Row],[Intraday Change]]/NiftyData[[#This Row],[Open]]</f>
        <v>-1.6530377251702828E-2</v>
      </c>
      <c r="O1293" s="4">
        <f>_xlfn.CEILING.MATH(ABS(NiftyData[[#This Row],[Intraday Change %]]), 0.01)</f>
        <v>0.02</v>
      </c>
      <c r="P1293" s="6">
        <f>NiftyData[[#This Row],[Close]]-E1294</f>
        <v>-96.25</v>
      </c>
      <c r="Q1293" s="4">
        <f>NiftyData[[#This Row],[DayChange]]/E1294</f>
        <v>-1.257339925931248E-2</v>
      </c>
      <c r="R1293" s="7">
        <f>_xlfn.CEILING.MATH(ABS(NiftyData[[#This Row],[DayChange %]]), 0.01)</f>
        <v>0.02</v>
      </c>
    </row>
    <row r="1294" spans="1:18" x14ac:dyDescent="0.2">
      <c r="A1294" s="2">
        <v>42251</v>
      </c>
      <c r="B1294" s="1">
        <v>7803.4</v>
      </c>
      <c r="C1294" s="1">
        <v>7804.9</v>
      </c>
      <c r="D1294" s="1">
        <v>7626.85</v>
      </c>
      <c r="E1294" s="1">
        <v>7655.05</v>
      </c>
      <c r="F1294" s="1">
        <v>199569987</v>
      </c>
      <c r="G1294" s="1">
        <v>8200.69</v>
      </c>
      <c r="H1294" s="1" t="str">
        <f>TEXT(NiftyData[[#This Row],[Date]], "yyyy")</f>
        <v>2015</v>
      </c>
      <c r="I1294" s="1" t="str">
        <f>TEXT(NiftyData[[#This Row],[Date]], "mmm")</f>
        <v>Sep</v>
      </c>
      <c r="J1294" s="1" t="str">
        <f>TEXT(NiftyData[[#This Row],[Date]], "ddd")</f>
        <v>Fri</v>
      </c>
      <c r="K1294" s="1" t="str">
        <f>TEXT(NiftyData[[#This Row],[Date]], "mmm-yyyy")</f>
        <v>Sep-2015</v>
      </c>
      <c r="L1294" s="1" t="str">
        <f>IF(NiftyData[[#This Row],[Day]]="Thu", "Expiry", "")</f>
        <v/>
      </c>
      <c r="M1294" s="1">
        <f>NiftyData[[#This Row],[Close]]-NiftyData[[#This Row],[Open]]</f>
        <v>-148.34999999999945</v>
      </c>
      <c r="N1294" s="4">
        <f>NiftyData[[#This Row],[Intraday Change]]/NiftyData[[#This Row],[Open]]</f>
        <v>-1.901094394750999E-2</v>
      </c>
      <c r="O1294" s="4">
        <f>_xlfn.CEILING.MATH(ABS(NiftyData[[#This Row],[Intraday Change %]]), 0.01)</f>
        <v>0.02</v>
      </c>
      <c r="P1294" s="6">
        <f>NiftyData[[#This Row],[Close]]-E1295</f>
        <v>-167.94999999999982</v>
      </c>
      <c r="Q1294" s="4">
        <f>NiftyData[[#This Row],[DayChange]]/E1295</f>
        <v>-2.1468746005368761E-2</v>
      </c>
      <c r="R1294" s="7">
        <f>_xlfn.CEILING.MATH(ABS(NiftyData[[#This Row],[DayChange %]]), 0.01)</f>
        <v>0.03</v>
      </c>
    </row>
    <row r="1295" spans="1:18" x14ac:dyDescent="0.2">
      <c r="A1295" s="2">
        <v>42250</v>
      </c>
      <c r="B1295" s="1">
        <v>7774.45</v>
      </c>
      <c r="C1295" s="1">
        <v>7845.6</v>
      </c>
      <c r="D1295" s="1">
        <v>7754.05</v>
      </c>
      <c r="E1295" s="1">
        <v>7823</v>
      </c>
      <c r="F1295" s="1">
        <v>160609681</v>
      </c>
      <c r="G1295" s="1">
        <v>7060.37</v>
      </c>
      <c r="H1295" s="1" t="str">
        <f>TEXT(NiftyData[[#This Row],[Date]], "yyyy")</f>
        <v>2015</v>
      </c>
      <c r="I1295" s="1" t="str">
        <f>TEXT(NiftyData[[#This Row],[Date]], "mmm")</f>
        <v>Sep</v>
      </c>
      <c r="J1295" s="1" t="str">
        <f>TEXT(NiftyData[[#This Row],[Date]], "ddd")</f>
        <v>Thu</v>
      </c>
      <c r="K1295" s="1" t="str">
        <f>TEXT(NiftyData[[#This Row],[Date]], "mmm-yyyy")</f>
        <v>Sep-2015</v>
      </c>
      <c r="L1295" s="1" t="str">
        <f>IF(NiftyData[[#This Row],[Day]]="Thu", "Expiry", "")</f>
        <v>Expiry</v>
      </c>
      <c r="M1295" s="1">
        <f>NiftyData[[#This Row],[Close]]-NiftyData[[#This Row],[Open]]</f>
        <v>48.550000000000182</v>
      </c>
      <c r="N1295" s="4">
        <f>NiftyData[[#This Row],[Intraday Change]]/NiftyData[[#This Row],[Open]]</f>
        <v>6.2448147457376639E-3</v>
      </c>
      <c r="O1295" s="4">
        <f>_xlfn.CEILING.MATH(ABS(NiftyData[[#This Row],[Intraday Change %]]), 0.01)</f>
        <v>0.01</v>
      </c>
      <c r="P1295" s="6">
        <f>NiftyData[[#This Row],[Close]]-E1296</f>
        <v>106</v>
      </c>
      <c r="Q1295" s="4">
        <f>NiftyData[[#This Row],[DayChange]]/E1296</f>
        <v>1.3735907736166904E-2</v>
      </c>
      <c r="R1295" s="7">
        <f>_xlfn.CEILING.MATH(ABS(NiftyData[[#This Row],[DayChange %]]), 0.01)</f>
        <v>0.02</v>
      </c>
    </row>
    <row r="1296" spans="1:18" x14ac:dyDescent="0.2">
      <c r="A1296" s="2">
        <v>42249</v>
      </c>
      <c r="B1296" s="1">
        <v>7856.65</v>
      </c>
      <c r="C1296" s="1">
        <v>7862.55</v>
      </c>
      <c r="D1296" s="1">
        <v>7699.25</v>
      </c>
      <c r="E1296" s="1">
        <v>7717</v>
      </c>
      <c r="F1296" s="1">
        <v>222003483</v>
      </c>
      <c r="G1296" s="1">
        <v>9794.2900000000009</v>
      </c>
      <c r="H1296" s="1" t="str">
        <f>TEXT(NiftyData[[#This Row],[Date]], "yyyy")</f>
        <v>2015</v>
      </c>
      <c r="I1296" s="1" t="str">
        <f>TEXT(NiftyData[[#This Row],[Date]], "mmm")</f>
        <v>Sep</v>
      </c>
      <c r="J1296" s="1" t="str">
        <f>TEXT(NiftyData[[#This Row],[Date]], "ddd")</f>
        <v>Wed</v>
      </c>
      <c r="K1296" s="1" t="str">
        <f>TEXT(NiftyData[[#This Row],[Date]], "mmm-yyyy")</f>
        <v>Sep-2015</v>
      </c>
      <c r="L1296" s="1" t="str">
        <f>IF(NiftyData[[#This Row],[Day]]="Thu", "Expiry", "")</f>
        <v/>
      </c>
      <c r="M1296" s="1">
        <f>NiftyData[[#This Row],[Close]]-NiftyData[[#This Row],[Open]]</f>
        <v>-139.64999999999964</v>
      </c>
      <c r="N1296" s="4">
        <f>NiftyData[[#This Row],[Intraday Change]]/NiftyData[[#This Row],[Open]]</f>
        <v>-1.777475132531036E-2</v>
      </c>
      <c r="O1296" s="4">
        <f>_xlfn.CEILING.MATH(ABS(NiftyData[[#This Row],[Intraday Change %]]), 0.01)</f>
        <v>0.02</v>
      </c>
      <c r="P1296" s="6">
        <f>NiftyData[[#This Row],[Close]]-E1297</f>
        <v>-68.850000000000364</v>
      </c>
      <c r="Q1296" s="4">
        <f>NiftyData[[#This Row],[DayChange]]/E1297</f>
        <v>-8.8429651226263496E-3</v>
      </c>
      <c r="R1296" s="7">
        <f>_xlfn.CEILING.MATH(ABS(NiftyData[[#This Row],[DayChange %]]), 0.01)</f>
        <v>0.01</v>
      </c>
    </row>
    <row r="1297" spans="1:18" x14ac:dyDescent="0.2">
      <c r="A1297" s="2">
        <v>42248</v>
      </c>
      <c r="B1297" s="1">
        <v>7907.95</v>
      </c>
      <c r="C1297" s="1">
        <v>7929.1</v>
      </c>
      <c r="D1297" s="1">
        <v>7746.5</v>
      </c>
      <c r="E1297" s="1">
        <v>7785.85</v>
      </c>
      <c r="F1297" s="1">
        <v>190581167</v>
      </c>
      <c r="G1297" s="1">
        <v>8633.26</v>
      </c>
      <c r="H1297" s="1" t="str">
        <f>TEXT(NiftyData[[#This Row],[Date]], "yyyy")</f>
        <v>2015</v>
      </c>
      <c r="I1297" s="1" t="str">
        <f>TEXT(NiftyData[[#This Row],[Date]], "mmm")</f>
        <v>Sep</v>
      </c>
      <c r="J1297" s="1" t="str">
        <f>TEXT(NiftyData[[#This Row],[Date]], "ddd")</f>
        <v>Tue</v>
      </c>
      <c r="K1297" s="1" t="str">
        <f>TEXT(NiftyData[[#This Row],[Date]], "mmm-yyyy")</f>
        <v>Sep-2015</v>
      </c>
      <c r="L1297" s="1" t="str">
        <f>IF(NiftyData[[#This Row],[Day]]="Thu", "Expiry", "")</f>
        <v/>
      </c>
      <c r="M1297" s="1">
        <f>NiftyData[[#This Row],[Close]]-NiftyData[[#This Row],[Open]]</f>
        <v>-122.09999999999945</v>
      </c>
      <c r="N1297" s="4">
        <f>NiftyData[[#This Row],[Intraday Change]]/NiftyData[[#This Row],[Open]]</f>
        <v>-1.5440158321688865E-2</v>
      </c>
      <c r="O1297" s="4">
        <f>_xlfn.CEILING.MATH(ABS(NiftyData[[#This Row],[Intraday Change %]]), 0.01)</f>
        <v>0.02</v>
      </c>
      <c r="P1297" s="6">
        <f>NiftyData[[#This Row],[Close]]-E1298</f>
        <v>-185.44999999999982</v>
      </c>
      <c r="Q1297" s="4">
        <f>NiftyData[[#This Row],[DayChange]]/E1298</f>
        <v>-2.3264712154855521E-2</v>
      </c>
      <c r="R1297" s="7">
        <f>_xlfn.CEILING.MATH(ABS(NiftyData[[#This Row],[DayChange %]]), 0.01)</f>
        <v>0.03</v>
      </c>
    </row>
    <row r="1298" spans="1:18" x14ac:dyDescent="0.2">
      <c r="A1298" s="2">
        <v>42247</v>
      </c>
      <c r="B1298" s="1">
        <v>8009.25</v>
      </c>
      <c r="C1298" s="1">
        <v>8043.6</v>
      </c>
      <c r="D1298" s="1">
        <v>7947.95</v>
      </c>
      <c r="E1298" s="1">
        <v>7971.3</v>
      </c>
      <c r="F1298" s="1">
        <v>204254629</v>
      </c>
      <c r="G1298" s="1">
        <v>9547.7000000000007</v>
      </c>
      <c r="H1298" s="1" t="str">
        <f>TEXT(NiftyData[[#This Row],[Date]], "yyyy")</f>
        <v>2015</v>
      </c>
      <c r="I1298" s="1" t="str">
        <f>TEXT(NiftyData[[#This Row],[Date]], "mmm")</f>
        <v>Aug</v>
      </c>
      <c r="J1298" s="1" t="str">
        <f>TEXT(NiftyData[[#This Row],[Date]], "ddd")</f>
        <v>Mon</v>
      </c>
      <c r="K1298" s="1" t="str">
        <f>TEXT(NiftyData[[#This Row],[Date]], "mmm-yyyy")</f>
        <v>Aug-2015</v>
      </c>
      <c r="L1298" s="1" t="str">
        <f>IF(NiftyData[[#This Row],[Day]]="Thu", "Expiry", "")</f>
        <v/>
      </c>
      <c r="M1298" s="1">
        <f>NiftyData[[#This Row],[Close]]-NiftyData[[#This Row],[Open]]</f>
        <v>-37.949999999999818</v>
      </c>
      <c r="N1298" s="4">
        <f>NiftyData[[#This Row],[Intraday Change]]/NiftyData[[#This Row],[Open]]</f>
        <v>-4.7382713737241086E-3</v>
      </c>
      <c r="O1298" s="4">
        <f>_xlfn.CEILING.MATH(ABS(NiftyData[[#This Row],[Intraday Change %]]), 0.01)</f>
        <v>0.01</v>
      </c>
      <c r="P1298" s="6">
        <f>NiftyData[[#This Row],[Close]]-E1299</f>
        <v>-30.649999999999636</v>
      </c>
      <c r="Q1298" s="4">
        <f>NiftyData[[#This Row],[DayChange]]/E1299</f>
        <v>-3.8303163603871102E-3</v>
      </c>
      <c r="R1298" s="7">
        <f>_xlfn.CEILING.MATH(ABS(NiftyData[[#This Row],[DayChange %]]), 0.01)</f>
        <v>0.01</v>
      </c>
    </row>
    <row r="1299" spans="1:18" x14ac:dyDescent="0.2">
      <c r="A1299" s="2">
        <v>42244</v>
      </c>
      <c r="B1299" s="1">
        <v>8053.7</v>
      </c>
      <c r="C1299" s="1">
        <v>8091.8</v>
      </c>
      <c r="D1299" s="1">
        <v>7961.65</v>
      </c>
      <c r="E1299" s="1">
        <v>8001.95</v>
      </c>
      <c r="F1299" s="1">
        <v>201572450</v>
      </c>
      <c r="G1299" s="1">
        <v>8641.8700000000008</v>
      </c>
      <c r="H1299" s="1" t="str">
        <f>TEXT(NiftyData[[#This Row],[Date]], "yyyy")</f>
        <v>2015</v>
      </c>
      <c r="I1299" s="1" t="str">
        <f>TEXT(NiftyData[[#This Row],[Date]], "mmm")</f>
        <v>Aug</v>
      </c>
      <c r="J1299" s="1" t="str">
        <f>TEXT(NiftyData[[#This Row],[Date]], "ddd")</f>
        <v>Fri</v>
      </c>
      <c r="K1299" s="1" t="str">
        <f>TEXT(NiftyData[[#This Row],[Date]], "mmm-yyyy")</f>
        <v>Aug-2015</v>
      </c>
      <c r="L1299" s="1" t="str">
        <f>IF(NiftyData[[#This Row],[Day]]="Thu", "Expiry", "")</f>
        <v/>
      </c>
      <c r="M1299" s="1">
        <f>NiftyData[[#This Row],[Close]]-NiftyData[[#This Row],[Open]]</f>
        <v>-51.75</v>
      </c>
      <c r="N1299" s="4">
        <f>NiftyData[[#This Row],[Intraday Change]]/NiftyData[[#This Row],[Open]]</f>
        <v>-6.4256180389137916E-3</v>
      </c>
      <c r="O1299" s="4">
        <f>_xlfn.CEILING.MATH(ABS(NiftyData[[#This Row],[Intraday Change %]]), 0.01)</f>
        <v>0.01</v>
      </c>
      <c r="P1299" s="6">
        <f>NiftyData[[#This Row],[Close]]-E1300</f>
        <v>53</v>
      </c>
      <c r="Q1299" s="4">
        <f>NiftyData[[#This Row],[DayChange]]/E1300</f>
        <v>6.6675472861195502E-3</v>
      </c>
      <c r="R1299" s="7">
        <f>_xlfn.CEILING.MATH(ABS(NiftyData[[#This Row],[DayChange %]]), 0.01)</f>
        <v>0.01</v>
      </c>
    </row>
    <row r="1300" spans="1:18" x14ac:dyDescent="0.2">
      <c r="A1300" s="2">
        <v>42243</v>
      </c>
      <c r="B1300" s="1">
        <v>7921.6</v>
      </c>
      <c r="C1300" s="1">
        <v>7963.6</v>
      </c>
      <c r="D1300" s="1">
        <v>7862.3</v>
      </c>
      <c r="E1300" s="1">
        <v>7948.95</v>
      </c>
      <c r="F1300" s="1">
        <v>314422773</v>
      </c>
      <c r="G1300" s="1">
        <v>14282.73</v>
      </c>
      <c r="H1300" s="1" t="str">
        <f>TEXT(NiftyData[[#This Row],[Date]], "yyyy")</f>
        <v>2015</v>
      </c>
      <c r="I1300" s="1" t="str">
        <f>TEXT(NiftyData[[#This Row],[Date]], "mmm")</f>
        <v>Aug</v>
      </c>
      <c r="J1300" s="1" t="str">
        <f>TEXT(NiftyData[[#This Row],[Date]], "ddd")</f>
        <v>Thu</v>
      </c>
      <c r="K1300" s="1" t="str">
        <f>TEXT(NiftyData[[#This Row],[Date]], "mmm-yyyy")</f>
        <v>Aug-2015</v>
      </c>
      <c r="L1300" s="1" t="str">
        <f>IF(NiftyData[[#This Row],[Day]]="Thu", "Expiry", "")</f>
        <v>Expiry</v>
      </c>
      <c r="M1300" s="1">
        <f>NiftyData[[#This Row],[Close]]-NiftyData[[#This Row],[Open]]</f>
        <v>27.349999999999454</v>
      </c>
      <c r="N1300" s="4">
        <f>NiftyData[[#This Row],[Intraday Change]]/NiftyData[[#This Row],[Open]]</f>
        <v>3.4525853362956287E-3</v>
      </c>
      <c r="O1300" s="4">
        <f>_xlfn.CEILING.MATH(ABS(NiftyData[[#This Row],[Intraday Change %]]), 0.01)</f>
        <v>0.01</v>
      </c>
      <c r="P1300" s="6">
        <f>NiftyData[[#This Row],[Close]]-E1301</f>
        <v>157.09999999999945</v>
      </c>
      <c r="Q1300" s="4">
        <f>NiftyData[[#This Row],[DayChange]]/E1301</f>
        <v>2.0162092442744591E-2</v>
      </c>
      <c r="R1300" s="7">
        <f>_xlfn.CEILING.MATH(ABS(NiftyData[[#This Row],[DayChange %]]), 0.01)</f>
        <v>0.03</v>
      </c>
    </row>
    <row r="1301" spans="1:18" x14ac:dyDescent="0.2">
      <c r="A1301" s="2">
        <v>42242</v>
      </c>
      <c r="B1301" s="1">
        <v>7865.25</v>
      </c>
      <c r="C1301" s="1">
        <v>7930.05</v>
      </c>
      <c r="D1301" s="1">
        <v>7777.1</v>
      </c>
      <c r="E1301" s="1">
        <v>7791.85</v>
      </c>
      <c r="F1301" s="1">
        <v>223261362</v>
      </c>
      <c r="G1301" s="1">
        <v>10207.56</v>
      </c>
      <c r="H1301" s="1" t="str">
        <f>TEXT(NiftyData[[#This Row],[Date]], "yyyy")</f>
        <v>2015</v>
      </c>
      <c r="I1301" s="1" t="str">
        <f>TEXT(NiftyData[[#This Row],[Date]], "mmm")</f>
        <v>Aug</v>
      </c>
      <c r="J1301" s="1" t="str">
        <f>TEXT(NiftyData[[#This Row],[Date]], "ddd")</f>
        <v>Wed</v>
      </c>
      <c r="K1301" s="1" t="str">
        <f>TEXT(NiftyData[[#This Row],[Date]], "mmm-yyyy")</f>
        <v>Aug-2015</v>
      </c>
      <c r="L1301" s="1" t="str">
        <f>IF(NiftyData[[#This Row],[Day]]="Thu", "Expiry", "")</f>
        <v/>
      </c>
      <c r="M1301" s="1">
        <f>NiftyData[[#This Row],[Close]]-NiftyData[[#This Row],[Open]]</f>
        <v>-73.399999999999636</v>
      </c>
      <c r="N1301" s="4">
        <f>NiftyData[[#This Row],[Intraday Change]]/NiftyData[[#This Row],[Open]]</f>
        <v>-9.3321890594704089E-3</v>
      </c>
      <c r="O1301" s="4">
        <f>_xlfn.CEILING.MATH(ABS(NiftyData[[#This Row],[Intraday Change %]]), 0.01)</f>
        <v>0.01</v>
      </c>
      <c r="P1301" s="6">
        <f>NiftyData[[#This Row],[Close]]-E1302</f>
        <v>-88.849999999999454</v>
      </c>
      <c r="Q1301" s="4">
        <f>NiftyData[[#This Row],[DayChange]]/E1302</f>
        <v>-1.1274379179514441E-2</v>
      </c>
      <c r="R1301" s="7">
        <f>_xlfn.CEILING.MATH(ABS(NiftyData[[#This Row],[DayChange %]]), 0.01)</f>
        <v>0.02</v>
      </c>
    </row>
    <row r="1302" spans="1:18" x14ac:dyDescent="0.2">
      <c r="A1302" s="2">
        <v>42241</v>
      </c>
      <c r="B1302" s="1">
        <v>7895.4</v>
      </c>
      <c r="C1302" s="1">
        <v>7925.4</v>
      </c>
      <c r="D1302" s="1">
        <v>7667.25</v>
      </c>
      <c r="E1302" s="1">
        <v>7880.7</v>
      </c>
      <c r="F1302" s="1">
        <v>308255265</v>
      </c>
      <c r="G1302" s="1">
        <v>13420.76</v>
      </c>
      <c r="H1302" s="1" t="str">
        <f>TEXT(NiftyData[[#This Row],[Date]], "yyyy")</f>
        <v>2015</v>
      </c>
      <c r="I1302" s="1" t="str">
        <f>TEXT(NiftyData[[#This Row],[Date]], "mmm")</f>
        <v>Aug</v>
      </c>
      <c r="J1302" s="1" t="str">
        <f>TEXT(NiftyData[[#This Row],[Date]], "ddd")</f>
        <v>Tue</v>
      </c>
      <c r="K1302" s="1" t="str">
        <f>TEXT(NiftyData[[#This Row],[Date]], "mmm-yyyy")</f>
        <v>Aug-2015</v>
      </c>
      <c r="L1302" s="1" t="str">
        <f>IF(NiftyData[[#This Row],[Day]]="Thu", "Expiry", "")</f>
        <v/>
      </c>
      <c r="M1302" s="1">
        <f>NiftyData[[#This Row],[Close]]-NiftyData[[#This Row],[Open]]</f>
        <v>-14.699999999999818</v>
      </c>
      <c r="N1302" s="4">
        <f>NiftyData[[#This Row],[Intraday Change]]/NiftyData[[#This Row],[Open]]</f>
        <v>-1.8618436051371454E-3</v>
      </c>
      <c r="O1302" s="4">
        <f>_xlfn.CEILING.MATH(ABS(NiftyData[[#This Row],[Intraday Change %]]), 0.01)</f>
        <v>0.01</v>
      </c>
      <c r="P1302" s="6">
        <f>NiftyData[[#This Row],[Close]]-E1303</f>
        <v>71.699999999999818</v>
      </c>
      <c r="Q1302" s="4">
        <f>NiftyData[[#This Row],[DayChange]]/E1303</f>
        <v>9.181713407606585E-3</v>
      </c>
      <c r="R1302" s="7">
        <f>_xlfn.CEILING.MATH(ABS(NiftyData[[#This Row],[DayChange %]]), 0.01)</f>
        <v>0.01</v>
      </c>
    </row>
    <row r="1303" spans="1:18" x14ac:dyDescent="0.2">
      <c r="A1303" s="2">
        <v>42240</v>
      </c>
      <c r="B1303" s="1">
        <v>8055.95</v>
      </c>
      <c r="C1303" s="1">
        <v>8060.05</v>
      </c>
      <c r="D1303" s="1">
        <v>7769.4</v>
      </c>
      <c r="E1303" s="1">
        <v>7809</v>
      </c>
      <c r="F1303" s="1">
        <v>322096413</v>
      </c>
      <c r="G1303" s="1">
        <v>13856.66</v>
      </c>
      <c r="H1303" s="1" t="str">
        <f>TEXT(NiftyData[[#This Row],[Date]], "yyyy")</f>
        <v>2015</v>
      </c>
      <c r="I1303" s="1" t="str">
        <f>TEXT(NiftyData[[#This Row],[Date]], "mmm")</f>
        <v>Aug</v>
      </c>
      <c r="J1303" s="1" t="str">
        <f>TEXT(NiftyData[[#This Row],[Date]], "ddd")</f>
        <v>Mon</v>
      </c>
      <c r="K1303" s="1" t="str">
        <f>TEXT(NiftyData[[#This Row],[Date]], "mmm-yyyy")</f>
        <v>Aug-2015</v>
      </c>
      <c r="L1303" s="1" t="str">
        <f>IF(NiftyData[[#This Row],[Day]]="Thu", "Expiry", "")</f>
        <v/>
      </c>
      <c r="M1303" s="1">
        <f>NiftyData[[#This Row],[Close]]-NiftyData[[#This Row],[Open]]</f>
        <v>-246.94999999999982</v>
      </c>
      <c r="N1303" s="4">
        <f>NiftyData[[#This Row],[Intraday Change]]/NiftyData[[#This Row],[Open]]</f>
        <v>-3.0654361062320376E-2</v>
      </c>
      <c r="O1303" s="4">
        <f>_xlfn.CEILING.MATH(ABS(NiftyData[[#This Row],[Intraday Change %]]), 0.01)</f>
        <v>0.04</v>
      </c>
      <c r="P1303" s="6">
        <f>NiftyData[[#This Row],[Close]]-E1304</f>
        <v>-490.95000000000073</v>
      </c>
      <c r="Q1303" s="4">
        <f>NiftyData[[#This Row],[DayChange]]/E1304</f>
        <v>-5.9150958740715388E-2</v>
      </c>
      <c r="R1303" s="7">
        <f>_xlfn.CEILING.MATH(ABS(NiftyData[[#This Row],[DayChange %]]), 0.01)</f>
        <v>0.06</v>
      </c>
    </row>
    <row r="1304" spans="1:18" x14ac:dyDescent="0.2">
      <c r="A1304" s="2">
        <v>42237</v>
      </c>
      <c r="B1304" s="1">
        <v>8305.4</v>
      </c>
      <c r="C1304" s="1">
        <v>8322.2000000000007</v>
      </c>
      <c r="D1304" s="1">
        <v>8225.0499999999993</v>
      </c>
      <c r="E1304" s="1">
        <v>8299.9500000000007</v>
      </c>
      <c r="F1304" s="1">
        <v>207542070</v>
      </c>
      <c r="G1304" s="1">
        <v>9606.33</v>
      </c>
      <c r="H1304" s="1" t="str">
        <f>TEXT(NiftyData[[#This Row],[Date]], "yyyy")</f>
        <v>2015</v>
      </c>
      <c r="I1304" s="1" t="str">
        <f>TEXT(NiftyData[[#This Row],[Date]], "mmm")</f>
        <v>Aug</v>
      </c>
      <c r="J1304" s="1" t="str">
        <f>TEXT(NiftyData[[#This Row],[Date]], "ddd")</f>
        <v>Fri</v>
      </c>
      <c r="K1304" s="1" t="str">
        <f>TEXT(NiftyData[[#This Row],[Date]], "mmm-yyyy")</f>
        <v>Aug-2015</v>
      </c>
      <c r="L1304" s="1" t="str">
        <f>IF(NiftyData[[#This Row],[Day]]="Thu", "Expiry", "")</f>
        <v/>
      </c>
      <c r="M1304" s="1">
        <f>NiftyData[[#This Row],[Close]]-NiftyData[[#This Row],[Open]]</f>
        <v>-5.4499999999989086</v>
      </c>
      <c r="N1304" s="4">
        <f>NiftyData[[#This Row],[Intraday Change]]/NiftyData[[#This Row],[Open]]</f>
        <v>-6.5619958099536553E-4</v>
      </c>
      <c r="O1304" s="4">
        <f>_xlfn.CEILING.MATH(ABS(NiftyData[[#This Row],[Intraday Change %]]), 0.01)</f>
        <v>0.01</v>
      </c>
      <c r="P1304" s="6">
        <f>NiftyData[[#This Row],[Close]]-E1305</f>
        <v>-72.799999999999272</v>
      </c>
      <c r="Q1304" s="4">
        <f>NiftyData[[#This Row],[DayChange]]/E1305</f>
        <v>-8.6948732495296371E-3</v>
      </c>
      <c r="R1304" s="7">
        <f>_xlfn.CEILING.MATH(ABS(NiftyData[[#This Row],[DayChange %]]), 0.01)</f>
        <v>0.01</v>
      </c>
    </row>
    <row r="1305" spans="1:18" x14ac:dyDescent="0.2">
      <c r="A1305" s="2">
        <v>42236</v>
      </c>
      <c r="B1305" s="1">
        <v>8471.0499999999993</v>
      </c>
      <c r="C1305" s="1">
        <v>8501.35</v>
      </c>
      <c r="D1305" s="1">
        <v>8359.75</v>
      </c>
      <c r="E1305" s="1">
        <v>8372.75</v>
      </c>
      <c r="F1305" s="1">
        <v>189841783</v>
      </c>
      <c r="G1305" s="1">
        <v>9193.19</v>
      </c>
      <c r="H1305" s="1" t="str">
        <f>TEXT(NiftyData[[#This Row],[Date]], "yyyy")</f>
        <v>2015</v>
      </c>
      <c r="I1305" s="1" t="str">
        <f>TEXT(NiftyData[[#This Row],[Date]], "mmm")</f>
        <v>Aug</v>
      </c>
      <c r="J1305" s="1" t="str">
        <f>TEXT(NiftyData[[#This Row],[Date]], "ddd")</f>
        <v>Thu</v>
      </c>
      <c r="K1305" s="1" t="str">
        <f>TEXT(NiftyData[[#This Row],[Date]], "mmm-yyyy")</f>
        <v>Aug-2015</v>
      </c>
      <c r="L1305" s="1" t="str">
        <f>IF(NiftyData[[#This Row],[Day]]="Thu", "Expiry", "")</f>
        <v>Expiry</v>
      </c>
      <c r="M1305" s="1">
        <f>NiftyData[[#This Row],[Close]]-NiftyData[[#This Row],[Open]]</f>
        <v>-98.299999999999272</v>
      </c>
      <c r="N1305" s="4">
        <f>NiftyData[[#This Row],[Intraday Change]]/NiftyData[[#This Row],[Open]]</f>
        <v>-1.1604228519486873E-2</v>
      </c>
      <c r="O1305" s="4">
        <f>_xlfn.CEILING.MATH(ABS(NiftyData[[#This Row],[Intraday Change %]]), 0.01)</f>
        <v>0.02</v>
      </c>
      <c r="P1305" s="6">
        <f>NiftyData[[#This Row],[Close]]-E1306</f>
        <v>-122.39999999999964</v>
      </c>
      <c r="Q1305" s="4">
        <f>NiftyData[[#This Row],[DayChange]]/E1306</f>
        <v>-1.4408221161486217E-2</v>
      </c>
      <c r="R1305" s="7">
        <f>_xlfn.CEILING.MATH(ABS(NiftyData[[#This Row],[DayChange %]]), 0.01)</f>
        <v>0.02</v>
      </c>
    </row>
    <row r="1306" spans="1:18" x14ac:dyDescent="0.2">
      <c r="A1306" s="2">
        <v>42235</v>
      </c>
      <c r="B1306" s="1">
        <v>8468.0499999999993</v>
      </c>
      <c r="C1306" s="1">
        <v>8520.4500000000007</v>
      </c>
      <c r="D1306" s="1">
        <v>8425.9500000000007</v>
      </c>
      <c r="E1306" s="1">
        <v>8495.15</v>
      </c>
      <c r="F1306" s="1">
        <v>134512114</v>
      </c>
      <c r="G1306" s="1">
        <v>6338.67</v>
      </c>
      <c r="H1306" s="1" t="str">
        <f>TEXT(NiftyData[[#This Row],[Date]], "yyyy")</f>
        <v>2015</v>
      </c>
      <c r="I1306" s="1" t="str">
        <f>TEXT(NiftyData[[#This Row],[Date]], "mmm")</f>
        <v>Aug</v>
      </c>
      <c r="J1306" s="1" t="str">
        <f>TEXT(NiftyData[[#This Row],[Date]], "ddd")</f>
        <v>Wed</v>
      </c>
      <c r="K1306" s="1" t="str">
        <f>TEXT(NiftyData[[#This Row],[Date]], "mmm-yyyy")</f>
        <v>Aug-2015</v>
      </c>
      <c r="L1306" s="1" t="str">
        <f>IF(NiftyData[[#This Row],[Day]]="Thu", "Expiry", "")</f>
        <v/>
      </c>
      <c r="M1306" s="1">
        <f>NiftyData[[#This Row],[Close]]-NiftyData[[#This Row],[Open]]</f>
        <v>27.100000000000364</v>
      </c>
      <c r="N1306" s="4">
        <f>NiftyData[[#This Row],[Intraday Change]]/NiftyData[[#This Row],[Open]]</f>
        <v>3.2002645237097522E-3</v>
      </c>
      <c r="O1306" s="4">
        <f>_xlfn.CEILING.MATH(ABS(NiftyData[[#This Row],[Intraday Change %]]), 0.01)</f>
        <v>0.01</v>
      </c>
      <c r="P1306" s="6">
        <f>NiftyData[[#This Row],[Close]]-E1307</f>
        <v>28.600000000000364</v>
      </c>
      <c r="Q1306" s="4">
        <f>NiftyData[[#This Row],[DayChange]]/E1307</f>
        <v>3.3779993031400474E-3</v>
      </c>
      <c r="R1306" s="7">
        <f>_xlfn.CEILING.MATH(ABS(NiftyData[[#This Row],[DayChange %]]), 0.01)</f>
        <v>0.01</v>
      </c>
    </row>
    <row r="1307" spans="1:18" x14ac:dyDescent="0.2">
      <c r="A1307" s="2">
        <v>42234</v>
      </c>
      <c r="B1307" s="1">
        <v>8505.85</v>
      </c>
      <c r="C1307" s="1">
        <v>8525.75</v>
      </c>
      <c r="D1307" s="1">
        <v>8433.6</v>
      </c>
      <c r="E1307" s="1">
        <v>8466.5499999999993</v>
      </c>
      <c r="F1307" s="1">
        <v>157991554</v>
      </c>
      <c r="G1307" s="1">
        <v>6501.24</v>
      </c>
      <c r="H1307" s="1" t="str">
        <f>TEXT(NiftyData[[#This Row],[Date]], "yyyy")</f>
        <v>2015</v>
      </c>
      <c r="I1307" s="1" t="str">
        <f>TEXT(NiftyData[[#This Row],[Date]], "mmm")</f>
        <v>Aug</v>
      </c>
      <c r="J1307" s="1" t="str">
        <f>TEXT(NiftyData[[#This Row],[Date]], "ddd")</f>
        <v>Tue</v>
      </c>
      <c r="K1307" s="1" t="str">
        <f>TEXT(NiftyData[[#This Row],[Date]], "mmm-yyyy")</f>
        <v>Aug-2015</v>
      </c>
      <c r="L1307" s="1" t="str">
        <f>IF(NiftyData[[#This Row],[Day]]="Thu", "Expiry", "")</f>
        <v/>
      </c>
      <c r="M1307" s="1">
        <f>NiftyData[[#This Row],[Close]]-NiftyData[[#This Row],[Open]]</f>
        <v>-39.300000000001091</v>
      </c>
      <c r="N1307" s="4">
        <f>NiftyData[[#This Row],[Intraday Change]]/NiftyData[[#This Row],[Open]]</f>
        <v>-4.6203495241511532E-3</v>
      </c>
      <c r="O1307" s="4">
        <f>_xlfn.CEILING.MATH(ABS(NiftyData[[#This Row],[Intraday Change %]]), 0.01)</f>
        <v>0.01</v>
      </c>
      <c r="P1307" s="6">
        <f>NiftyData[[#This Row],[Close]]-E1308</f>
        <v>-10.75</v>
      </c>
      <c r="Q1307" s="4">
        <f>NiftyData[[#This Row],[DayChange]]/E1308</f>
        <v>-1.2680924350913618E-3</v>
      </c>
      <c r="R1307" s="7">
        <f>_xlfn.CEILING.MATH(ABS(NiftyData[[#This Row],[DayChange %]]), 0.01)</f>
        <v>0.01</v>
      </c>
    </row>
    <row r="1308" spans="1:18" x14ac:dyDescent="0.2">
      <c r="A1308" s="2">
        <v>42233</v>
      </c>
      <c r="B1308" s="1">
        <v>8530.5</v>
      </c>
      <c r="C1308" s="1">
        <v>8530.6</v>
      </c>
      <c r="D1308" s="1">
        <v>8428.0499999999993</v>
      </c>
      <c r="E1308" s="1">
        <v>8477.2999999999993</v>
      </c>
      <c r="F1308" s="1">
        <v>180083830</v>
      </c>
      <c r="G1308" s="1">
        <v>6543.01</v>
      </c>
      <c r="H1308" s="1" t="str">
        <f>TEXT(NiftyData[[#This Row],[Date]], "yyyy")</f>
        <v>2015</v>
      </c>
      <c r="I1308" s="1" t="str">
        <f>TEXT(NiftyData[[#This Row],[Date]], "mmm")</f>
        <v>Aug</v>
      </c>
      <c r="J1308" s="1" t="str">
        <f>TEXT(NiftyData[[#This Row],[Date]], "ddd")</f>
        <v>Mon</v>
      </c>
      <c r="K1308" s="1" t="str">
        <f>TEXT(NiftyData[[#This Row],[Date]], "mmm-yyyy")</f>
        <v>Aug-2015</v>
      </c>
      <c r="L1308" s="1" t="str">
        <f>IF(NiftyData[[#This Row],[Day]]="Thu", "Expiry", "")</f>
        <v/>
      </c>
      <c r="M1308" s="1">
        <f>NiftyData[[#This Row],[Close]]-NiftyData[[#This Row],[Open]]</f>
        <v>-53.200000000000728</v>
      </c>
      <c r="N1308" s="4">
        <f>NiftyData[[#This Row],[Intraday Change]]/NiftyData[[#This Row],[Open]]</f>
        <v>-6.2364456948597064E-3</v>
      </c>
      <c r="O1308" s="4">
        <f>_xlfn.CEILING.MATH(ABS(NiftyData[[#This Row],[Intraday Change %]]), 0.01)</f>
        <v>0.01</v>
      </c>
      <c r="P1308" s="6">
        <f>NiftyData[[#This Row],[Close]]-E1309</f>
        <v>-41.25</v>
      </c>
      <c r="Q1308" s="4">
        <f>NiftyData[[#This Row],[DayChange]]/E1309</f>
        <v>-4.8423734086200116E-3</v>
      </c>
      <c r="R1308" s="7">
        <f>_xlfn.CEILING.MATH(ABS(NiftyData[[#This Row],[DayChange %]]), 0.01)</f>
        <v>0.01</v>
      </c>
    </row>
    <row r="1309" spans="1:18" x14ac:dyDescent="0.2">
      <c r="A1309" s="2">
        <v>42230</v>
      </c>
      <c r="B1309" s="1">
        <v>8402.35</v>
      </c>
      <c r="C1309" s="1">
        <v>8530.1</v>
      </c>
      <c r="D1309" s="1">
        <v>8381.2000000000007</v>
      </c>
      <c r="E1309" s="1">
        <v>8518.5499999999993</v>
      </c>
      <c r="F1309" s="1">
        <v>160680260</v>
      </c>
      <c r="G1309" s="1">
        <v>7090.58</v>
      </c>
      <c r="H1309" s="1" t="str">
        <f>TEXT(NiftyData[[#This Row],[Date]], "yyyy")</f>
        <v>2015</v>
      </c>
      <c r="I1309" s="1" t="str">
        <f>TEXT(NiftyData[[#This Row],[Date]], "mmm")</f>
        <v>Aug</v>
      </c>
      <c r="J1309" s="1" t="str">
        <f>TEXT(NiftyData[[#This Row],[Date]], "ddd")</f>
        <v>Fri</v>
      </c>
      <c r="K1309" s="1" t="str">
        <f>TEXT(NiftyData[[#This Row],[Date]], "mmm-yyyy")</f>
        <v>Aug-2015</v>
      </c>
      <c r="L1309" s="1" t="str">
        <f>IF(NiftyData[[#This Row],[Day]]="Thu", "Expiry", "")</f>
        <v/>
      </c>
      <c r="M1309" s="1">
        <f>NiftyData[[#This Row],[Close]]-NiftyData[[#This Row],[Open]]</f>
        <v>116.19999999999891</v>
      </c>
      <c r="N1309" s="4">
        <f>NiftyData[[#This Row],[Intraday Change]]/NiftyData[[#This Row],[Open]]</f>
        <v>1.3829464376037525E-2</v>
      </c>
      <c r="O1309" s="4">
        <f>_xlfn.CEILING.MATH(ABS(NiftyData[[#This Row],[Intraday Change %]]), 0.01)</f>
        <v>0.02</v>
      </c>
      <c r="P1309" s="6">
        <f>NiftyData[[#This Row],[Close]]-E1310</f>
        <v>162.69999999999891</v>
      </c>
      <c r="Q1309" s="4">
        <f>NiftyData[[#This Row],[DayChange]]/E1310</f>
        <v>1.9471388308789517E-2</v>
      </c>
      <c r="R1309" s="7">
        <f>_xlfn.CEILING.MATH(ABS(NiftyData[[#This Row],[DayChange %]]), 0.01)</f>
        <v>0.02</v>
      </c>
    </row>
    <row r="1310" spans="1:18" x14ac:dyDescent="0.2">
      <c r="A1310" s="2">
        <v>42229</v>
      </c>
      <c r="B1310" s="1">
        <v>8384.4500000000007</v>
      </c>
      <c r="C1310" s="1">
        <v>8429.5</v>
      </c>
      <c r="D1310" s="1">
        <v>8339.75</v>
      </c>
      <c r="E1310" s="1">
        <v>8355.85</v>
      </c>
      <c r="F1310" s="1">
        <v>195079107</v>
      </c>
      <c r="G1310" s="1">
        <v>7840.58</v>
      </c>
      <c r="H1310" s="1" t="str">
        <f>TEXT(NiftyData[[#This Row],[Date]], "yyyy")</f>
        <v>2015</v>
      </c>
      <c r="I1310" s="1" t="str">
        <f>TEXT(NiftyData[[#This Row],[Date]], "mmm")</f>
        <v>Aug</v>
      </c>
      <c r="J1310" s="1" t="str">
        <f>TEXT(NiftyData[[#This Row],[Date]], "ddd")</f>
        <v>Thu</v>
      </c>
      <c r="K1310" s="1" t="str">
        <f>TEXT(NiftyData[[#This Row],[Date]], "mmm-yyyy")</f>
        <v>Aug-2015</v>
      </c>
      <c r="L1310" s="1" t="str">
        <f>IF(NiftyData[[#This Row],[Day]]="Thu", "Expiry", "")</f>
        <v>Expiry</v>
      </c>
      <c r="M1310" s="1">
        <f>NiftyData[[#This Row],[Close]]-NiftyData[[#This Row],[Open]]</f>
        <v>-28.600000000000364</v>
      </c>
      <c r="N1310" s="4">
        <f>NiftyData[[#This Row],[Intraday Change]]/NiftyData[[#This Row],[Open]]</f>
        <v>-3.4110764570127274E-3</v>
      </c>
      <c r="O1310" s="4">
        <f>_xlfn.CEILING.MATH(ABS(NiftyData[[#This Row],[Intraday Change %]]), 0.01)</f>
        <v>0.01</v>
      </c>
      <c r="P1310" s="6">
        <f>NiftyData[[#This Row],[Close]]-E1311</f>
        <v>6.3999999999996362</v>
      </c>
      <c r="Q1310" s="4">
        <f>NiftyData[[#This Row],[DayChange]]/E1311</f>
        <v>7.665175550484925E-4</v>
      </c>
      <c r="R1310" s="7">
        <f>_xlfn.CEILING.MATH(ABS(NiftyData[[#This Row],[DayChange %]]), 0.01)</f>
        <v>0.01</v>
      </c>
    </row>
    <row r="1311" spans="1:18" x14ac:dyDescent="0.2">
      <c r="A1311" s="2">
        <v>42228</v>
      </c>
      <c r="B1311" s="1">
        <v>8445.7000000000007</v>
      </c>
      <c r="C1311" s="1">
        <v>8446.9500000000007</v>
      </c>
      <c r="D1311" s="1">
        <v>8337.9500000000007</v>
      </c>
      <c r="E1311" s="1">
        <v>8349.4500000000007</v>
      </c>
      <c r="F1311" s="1">
        <v>195904304</v>
      </c>
      <c r="G1311" s="1">
        <v>8630.35</v>
      </c>
      <c r="H1311" s="1" t="str">
        <f>TEXT(NiftyData[[#This Row],[Date]], "yyyy")</f>
        <v>2015</v>
      </c>
      <c r="I1311" s="1" t="str">
        <f>TEXT(NiftyData[[#This Row],[Date]], "mmm")</f>
        <v>Aug</v>
      </c>
      <c r="J1311" s="1" t="str">
        <f>TEXT(NiftyData[[#This Row],[Date]], "ddd")</f>
        <v>Wed</v>
      </c>
      <c r="K1311" s="1" t="str">
        <f>TEXT(NiftyData[[#This Row],[Date]], "mmm-yyyy")</f>
        <v>Aug-2015</v>
      </c>
      <c r="L1311" s="1" t="str">
        <f>IF(NiftyData[[#This Row],[Day]]="Thu", "Expiry", "")</f>
        <v/>
      </c>
      <c r="M1311" s="1">
        <f>NiftyData[[#This Row],[Close]]-NiftyData[[#This Row],[Open]]</f>
        <v>-96.25</v>
      </c>
      <c r="N1311" s="4">
        <f>NiftyData[[#This Row],[Intraday Change]]/NiftyData[[#This Row],[Open]]</f>
        <v>-1.1396331861183797E-2</v>
      </c>
      <c r="O1311" s="4">
        <f>_xlfn.CEILING.MATH(ABS(NiftyData[[#This Row],[Intraday Change %]]), 0.01)</f>
        <v>0.02</v>
      </c>
      <c r="P1311" s="6">
        <f>NiftyData[[#This Row],[Close]]-E1312</f>
        <v>-112.89999999999964</v>
      </c>
      <c r="Q1311" s="4">
        <f>NiftyData[[#This Row],[DayChange]]/E1312</f>
        <v>-1.3341447706606278E-2</v>
      </c>
      <c r="R1311" s="7">
        <f>_xlfn.CEILING.MATH(ABS(NiftyData[[#This Row],[DayChange %]]), 0.01)</f>
        <v>0.02</v>
      </c>
    </row>
    <row r="1312" spans="1:18" x14ac:dyDescent="0.2">
      <c r="A1312" s="2">
        <v>42227</v>
      </c>
      <c r="B1312" s="1">
        <v>8548.4500000000007</v>
      </c>
      <c r="C1312" s="1">
        <v>8556.25</v>
      </c>
      <c r="D1312" s="1">
        <v>8441.2999999999993</v>
      </c>
      <c r="E1312" s="1">
        <v>8462.35</v>
      </c>
      <c r="F1312" s="1">
        <v>159192694</v>
      </c>
      <c r="G1312" s="1">
        <v>7049.29</v>
      </c>
      <c r="H1312" s="1" t="str">
        <f>TEXT(NiftyData[[#This Row],[Date]], "yyyy")</f>
        <v>2015</v>
      </c>
      <c r="I1312" s="1" t="str">
        <f>TEXT(NiftyData[[#This Row],[Date]], "mmm")</f>
        <v>Aug</v>
      </c>
      <c r="J1312" s="1" t="str">
        <f>TEXT(NiftyData[[#This Row],[Date]], "ddd")</f>
        <v>Tue</v>
      </c>
      <c r="K1312" s="1" t="str">
        <f>TEXT(NiftyData[[#This Row],[Date]], "mmm-yyyy")</f>
        <v>Aug-2015</v>
      </c>
      <c r="L1312" s="1" t="str">
        <f>IF(NiftyData[[#This Row],[Day]]="Thu", "Expiry", "")</f>
        <v/>
      </c>
      <c r="M1312" s="1">
        <f>NiftyData[[#This Row],[Close]]-NiftyData[[#This Row],[Open]]</f>
        <v>-86.100000000000364</v>
      </c>
      <c r="N1312" s="4">
        <f>NiftyData[[#This Row],[Intraday Change]]/NiftyData[[#This Row],[Open]]</f>
        <v>-1.0072001356971189E-2</v>
      </c>
      <c r="O1312" s="4">
        <f>_xlfn.CEILING.MATH(ABS(NiftyData[[#This Row],[Intraday Change %]]), 0.01)</f>
        <v>0.02</v>
      </c>
      <c r="P1312" s="6">
        <f>NiftyData[[#This Row],[Close]]-E1313</f>
        <v>-63.25</v>
      </c>
      <c r="Q1312" s="4">
        <f>NiftyData[[#This Row],[DayChange]]/E1313</f>
        <v>-7.4188326921272403E-3</v>
      </c>
      <c r="R1312" s="7">
        <f>_xlfn.CEILING.MATH(ABS(NiftyData[[#This Row],[DayChange %]]), 0.01)</f>
        <v>0.01</v>
      </c>
    </row>
    <row r="1313" spans="1:18" x14ac:dyDescent="0.2">
      <c r="A1313" s="2">
        <v>42226</v>
      </c>
      <c r="B1313" s="1">
        <v>8577</v>
      </c>
      <c r="C1313" s="1">
        <v>8621.5499999999993</v>
      </c>
      <c r="D1313" s="1">
        <v>8497.7999999999993</v>
      </c>
      <c r="E1313" s="1">
        <v>8525.6</v>
      </c>
      <c r="F1313" s="1">
        <v>127194886</v>
      </c>
      <c r="G1313" s="1">
        <v>5780.49</v>
      </c>
      <c r="H1313" s="1" t="str">
        <f>TEXT(NiftyData[[#This Row],[Date]], "yyyy")</f>
        <v>2015</v>
      </c>
      <c r="I1313" s="1" t="str">
        <f>TEXT(NiftyData[[#This Row],[Date]], "mmm")</f>
        <v>Aug</v>
      </c>
      <c r="J1313" s="1" t="str">
        <f>TEXT(NiftyData[[#This Row],[Date]], "ddd")</f>
        <v>Mon</v>
      </c>
      <c r="K1313" s="1" t="str">
        <f>TEXT(NiftyData[[#This Row],[Date]], "mmm-yyyy")</f>
        <v>Aug-2015</v>
      </c>
      <c r="L1313" s="1" t="str">
        <f>IF(NiftyData[[#This Row],[Day]]="Thu", "Expiry", "")</f>
        <v/>
      </c>
      <c r="M1313" s="1">
        <f>NiftyData[[#This Row],[Close]]-NiftyData[[#This Row],[Open]]</f>
        <v>-51.399999999999636</v>
      </c>
      <c r="N1313" s="4">
        <f>NiftyData[[#This Row],[Intraday Change]]/NiftyData[[#This Row],[Open]]</f>
        <v>-5.9927713652791923E-3</v>
      </c>
      <c r="O1313" s="4">
        <f>_xlfn.CEILING.MATH(ABS(NiftyData[[#This Row],[Intraday Change %]]), 0.01)</f>
        <v>0.01</v>
      </c>
      <c r="P1313" s="6">
        <f>NiftyData[[#This Row],[Close]]-E1314</f>
        <v>-39</v>
      </c>
      <c r="Q1313" s="4">
        <f>NiftyData[[#This Row],[DayChange]]/E1314</f>
        <v>-4.5536277234196577E-3</v>
      </c>
      <c r="R1313" s="7">
        <f>_xlfn.CEILING.MATH(ABS(NiftyData[[#This Row],[DayChange %]]), 0.01)</f>
        <v>0.01</v>
      </c>
    </row>
    <row r="1314" spans="1:18" x14ac:dyDescent="0.2">
      <c r="A1314" s="2">
        <v>42223</v>
      </c>
      <c r="B1314" s="1">
        <v>8580.7999999999993</v>
      </c>
      <c r="C1314" s="1">
        <v>8595.9500000000007</v>
      </c>
      <c r="D1314" s="1">
        <v>8552.7000000000007</v>
      </c>
      <c r="E1314" s="1">
        <v>8564.6</v>
      </c>
      <c r="F1314" s="1">
        <v>148073594</v>
      </c>
      <c r="G1314" s="1">
        <v>6528.28</v>
      </c>
      <c r="H1314" s="1" t="str">
        <f>TEXT(NiftyData[[#This Row],[Date]], "yyyy")</f>
        <v>2015</v>
      </c>
      <c r="I1314" s="1" t="str">
        <f>TEXT(NiftyData[[#This Row],[Date]], "mmm")</f>
        <v>Aug</v>
      </c>
      <c r="J1314" s="1" t="str">
        <f>TEXT(NiftyData[[#This Row],[Date]], "ddd")</f>
        <v>Fri</v>
      </c>
      <c r="K1314" s="1" t="str">
        <f>TEXT(NiftyData[[#This Row],[Date]], "mmm-yyyy")</f>
        <v>Aug-2015</v>
      </c>
      <c r="L1314" s="1" t="str">
        <f>IF(NiftyData[[#This Row],[Day]]="Thu", "Expiry", "")</f>
        <v/>
      </c>
      <c r="M1314" s="1">
        <f>NiftyData[[#This Row],[Close]]-NiftyData[[#This Row],[Open]]</f>
        <v>-16.199999999998909</v>
      </c>
      <c r="N1314" s="4">
        <f>NiftyData[[#This Row],[Intraday Change]]/NiftyData[[#This Row],[Open]]</f>
        <v>-1.887935856796442E-3</v>
      </c>
      <c r="O1314" s="4">
        <f>_xlfn.CEILING.MATH(ABS(NiftyData[[#This Row],[Intraday Change %]]), 0.01)</f>
        <v>0.01</v>
      </c>
      <c r="P1314" s="6">
        <f>NiftyData[[#This Row],[Close]]-E1315</f>
        <v>-24.049999999999272</v>
      </c>
      <c r="Q1314" s="4">
        <f>NiftyData[[#This Row],[DayChange]]/E1315</f>
        <v>-2.8002072502662551E-3</v>
      </c>
      <c r="R1314" s="7">
        <f>_xlfn.CEILING.MATH(ABS(NiftyData[[#This Row],[DayChange %]]), 0.01)</f>
        <v>0.01</v>
      </c>
    </row>
    <row r="1315" spans="1:18" x14ac:dyDescent="0.2">
      <c r="A1315" s="2">
        <v>42222</v>
      </c>
      <c r="B1315" s="1">
        <v>8585.7999999999993</v>
      </c>
      <c r="C1315" s="1">
        <v>8606.2999999999993</v>
      </c>
      <c r="D1315" s="1">
        <v>8551.5</v>
      </c>
      <c r="E1315" s="1">
        <v>8588.65</v>
      </c>
      <c r="F1315" s="1">
        <v>139116393</v>
      </c>
      <c r="G1315" s="1">
        <v>6595.25</v>
      </c>
      <c r="H1315" s="1" t="str">
        <f>TEXT(NiftyData[[#This Row],[Date]], "yyyy")</f>
        <v>2015</v>
      </c>
      <c r="I1315" s="1" t="str">
        <f>TEXT(NiftyData[[#This Row],[Date]], "mmm")</f>
        <v>Aug</v>
      </c>
      <c r="J1315" s="1" t="str">
        <f>TEXT(NiftyData[[#This Row],[Date]], "ddd")</f>
        <v>Thu</v>
      </c>
      <c r="K1315" s="1" t="str">
        <f>TEXT(NiftyData[[#This Row],[Date]], "mmm-yyyy")</f>
        <v>Aug-2015</v>
      </c>
      <c r="L1315" s="1" t="str">
        <f>IF(NiftyData[[#This Row],[Day]]="Thu", "Expiry", "")</f>
        <v>Expiry</v>
      </c>
      <c r="M1315" s="1">
        <f>NiftyData[[#This Row],[Close]]-NiftyData[[#This Row],[Open]]</f>
        <v>2.8500000000003638</v>
      </c>
      <c r="N1315" s="4">
        <f>NiftyData[[#This Row],[Intraday Change]]/NiftyData[[#This Row],[Open]]</f>
        <v>3.3194344149646674E-4</v>
      </c>
      <c r="O1315" s="4">
        <f>_xlfn.CEILING.MATH(ABS(NiftyData[[#This Row],[Intraday Change %]]), 0.01)</f>
        <v>0.01</v>
      </c>
      <c r="P1315" s="6">
        <f>NiftyData[[#This Row],[Close]]-E1316</f>
        <v>20.699999999998909</v>
      </c>
      <c r="Q1315" s="4">
        <f>NiftyData[[#This Row],[DayChange]]/E1316</f>
        <v>2.4159804854135361E-3</v>
      </c>
      <c r="R1315" s="7">
        <f>_xlfn.CEILING.MATH(ABS(NiftyData[[#This Row],[DayChange %]]), 0.01)</f>
        <v>0.01</v>
      </c>
    </row>
    <row r="1316" spans="1:18" x14ac:dyDescent="0.2">
      <c r="A1316" s="2">
        <v>42221</v>
      </c>
      <c r="B1316" s="1">
        <v>8547.4500000000007</v>
      </c>
      <c r="C1316" s="1">
        <v>8591.85</v>
      </c>
      <c r="D1316" s="1">
        <v>8545.85</v>
      </c>
      <c r="E1316" s="1">
        <v>8567.9500000000007</v>
      </c>
      <c r="F1316" s="1">
        <v>136948290</v>
      </c>
      <c r="G1316" s="1">
        <v>6434.82</v>
      </c>
      <c r="H1316" s="1" t="str">
        <f>TEXT(NiftyData[[#This Row],[Date]], "yyyy")</f>
        <v>2015</v>
      </c>
      <c r="I1316" s="1" t="str">
        <f>TEXT(NiftyData[[#This Row],[Date]], "mmm")</f>
        <v>Aug</v>
      </c>
      <c r="J1316" s="1" t="str">
        <f>TEXT(NiftyData[[#This Row],[Date]], "ddd")</f>
        <v>Wed</v>
      </c>
      <c r="K1316" s="1" t="str">
        <f>TEXT(NiftyData[[#This Row],[Date]], "mmm-yyyy")</f>
        <v>Aug-2015</v>
      </c>
      <c r="L1316" s="1" t="str">
        <f>IF(NiftyData[[#This Row],[Day]]="Thu", "Expiry", "")</f>
        <v/>
      </c>
      <c r="M1316" s="1">
        <f>NiftyData[[#This Row],[Close]]-NiftyData[[#This Row],[Open]]</f>
        <v>20.5</v>
      </c>
      <c r="N1316" s="4">
        <f>NiftyData[[#This Row],[Intraday Change]]/NiftyData[[#This Row],[Open]]</f>
        <v>2.3983761238732019E-3</v>
      </c>
      <c r="O1316" s="4">
        <f>_xlfn.CEILING.MATH(ABS(NiftyData[[#This Row],[Intraday Change %]]), 0.01)</f>
        <v>0.01</v>
      </c>
      <c r="P1316" s="6">
        <f>NiftyData[[#This Row],[Close]]-E1317</f>
        <v>51.050000000001091</v>
      </c>
      <c r="Q1316" s="4">
        <f>NiftyData[[#This Row],[DayChange]]/E1317</f>
        <v>5.9939649402953061E-3</v>
      </c>
      <c r="R1316" s="7">
        <f>_xlfn.CEILING.MATH(ABS(NiftyData[[#This Row],[DayChange %]]), 0.01)</f>
        <v>0.01</v>
      </c>
    </row>
    <row r="1317" spans="1:18" x14ac:dyDescent="0.2">
      <c r="A1317" s="2">
        <v>42220</v>
      </c>
      <c r="B1317" s="1">
        <v>8564.1</v>
      </c>
      <c r="C1317" s="1">
        <v>8565.15</v>
      </c>
      <c r="D1317" s="1">
        <v>8448.25</v>
      </c>
      <c r="E1317" s="1">
        <v>8516.9</v>
      </c>
      <c r="F1317" s="1">
        <v>193226091</v>
      </c>
      <c r="G1317" s="1">
        <v>9003.82</v>
      </c>
      <c r="H1317" s="1" t="str">
        <f>TEXT(NiftyData[[#This Row],[Date]], "yyyy")</f>
        <v>2015</v>
      </c>
      <c r="I1317" s="1" t="str">
        <f>TEXT(NiftyData[[#This Row],[Date]], "mmm")</f>
        <v>Aug</v>
      </c>
      <c r="J1317" s="1" t="str">
        <f>TEXT(NiftyData[[#This Row],[Date]], "ddd")</f>
        <v>Tue</v>
      </c>
      <c r="K1317" s="1" t="str">
        <f>TEXT(NiftyData[[#This Row],[Date]], "mmm-yyyy")</f>
        <v>Aug-2015</v>
      </c>
      <c r="L1317" s="1" t="str">
        <f>IF(NiftyData[[#This Row],[Day]]="Thu", "Expiry", "")</f>
        <v/>
      </c>
      <c r="M1317" s="1">
        <f>NiftyData[[#This Row],[Close]]-NiftyData[[#This Row],[Open]]</f>
        <v>-47.200000000000728</v>
      </c>
      <c r="N1317" s="4">
        <f>NiftyData[[#This Row],[Intraday Change]]/NiftyData[[#This Row],[Open]]</f>
        <v>-5.5113788956225084E-3</v>
      </c>
      <c r="O1317" s="4">
        <f>_xlfn.CEILING.MATH(ABS(NiftyData[[#This Row],[Intraday Change %]]), 0.01)</f>
        <v>0.01</v>
      </c>
      <c r="P1317" s="6">
        <f>NiftyData[[#This Row],[Close]]-E1318</f>
        <v>-26.149999999999636</v>
      </c>
      <c r="Q1317" s="4">
        <f>NiftyData[[#This Row],[DayChange]]/E1318</f>
        <v>-3.0609676871842773E-3</v>
      </c>
      <c r="R1317" s="7">
        <f>_xlfn.CEILING.MATH(ABS(NiftyData[[#This Row],[DayChange %]]), 0.01)</f>
        <v>0.01</v>
      </c>
    </row>
    <row r="1318" spans="1:18" x14ac:dyDescent="0.2">
      <c r="A1318" s="2">
        <v>42219</v>
      </c>
      <c r="B1318" s="1">
        <v>8510.65</v>
      </c>
      <c r="C1318" s="1">
        <v>8563.9500000000007</v>
      </c>
      <c r="D1318" s="1">
        <v>8508.1</v>
      </c>
      <c r="E1318" s="1">
        <v>8543.0499999999993</v>
      </c>
      <c r="F1318" s="1">
        <v>161485758</v>
      </c>
      <c r="G1318" s="1">
        <v>7738.1</v>
      </c>
      <c r="H1318" s="1" t="str">
        <f>TEXT(NiftyData[[#This Row],[Date]], "yyyy")</f>
        <v>2015</v>
      </c>
      <c r="I1318" s="1" t="str">
        <f>TEXT(NiftyData[[#This Row],[Date]], "mmm")</f>
        <v>Aug</v>
      </c>
      <c r="J1318" s="1" t="str">
        <f>TEXT(NiftyData[[#This Row],[Date]], "ddd")</f>
        <v>Mon</v>
      </c>
      <c r="K1318" s="1" t="str">
        <f>TEXT(NiftyData[[#This Row],[Date]], "mmm-yyyy")</f>
        <v>Aug-2015</v>
      </c>
      <c r="L1318" s="1" t="str">
        <f>IF(NiftyData[[#This Row],[Day]]="Thu", "Expiry", "")</f>
        <v/>
      </c>
      <c r="M1318" s="1">
        <f>NiftyData[[#This Row],[Close]]-NiftyData[[#This Row],[Open]]</f>
        <v>32.399999999999636</v>
      </c>
      <c r="N1318" s="4">
        <f>NiftyData[[#This Row],[Intraday Change]]/NiftyData[[#This Row],[Open]]</f>
        <v>3.806994765382155E-3</v>
      </c>
      <c r="O1318" s="4">
        <f>_xlfn.CEILING.MATH(ABS(NiftyData[[#This Row],[Intraday Change %]]), 0.01)</f>
        <v>0.01</v>
      </c>
      <c r="P1318" s="6">
        <f>NiftyData[[#This Row],[Close]]-E1319</f>
        <v>10.199999999998909</v>
      </c>
      <c r="Q1318" s="4">
        <f>NiftyData[[#This Row],[DayChange]]/E1319</f>
        <v>1.1953802070819137E-3</v>
      </c>
      <c r="R1318" s="7">
        <f>_xlfn.CEILING.MATH(ABS(NiftyData[[#This Row],[DayChange %]]), 0.01)</f>
        <v>0.01</v>
      </c>
    </row>
    <row r="1319" spans="1:18" x14ac:dyDescent="0.2">
      <c r="A1319" s="2">
        <v>42216</v>
      </c>
      <c r="B1319" s="1">
        <v>8456.1</v>
      </c>
      <c r="C1319" s="1">
        <v>8548.9500000000007</v>
      </c>
      <c r="D1319" s="1">
        <v>8448</v>
      </c>
      <c r="E1319" s="1">
        <v>8532.85</v>
      </c>
      <c r="F1319" s="1">
        <v>209629301</v>
      </c>
      <c r="G1319" s="1">
        <v>9522.19</v>
      </c>
      <c r="H1319" s="1" t="str">
        <f>TEXT(NiftyData[[#This Row],[Date]], "yyyy")</f>
        <v>2015</v>
      </c>
      <c r="I1319" s="1" t="str">
        <f>TEXT(NiftyData[[#This Row],[Date]], "mmm")</f>
        <v>Jul</v>
      </c>
      <c r="J1319" s="1" t="str">
        <f>TEXT(NiftyData[[#This Row],[Date]], "ddd")</f>
        <v>Fri</v>
      </c>
      <c r="K1319" s="1" t="str">
        <f>TEXT(NiftyData[[#This Row],[Date]], "mmm-yyyy")</f>
        <v>Jul-2015</v>
      </c>
      <c r="L1319" s="1" t="str">
        <f>IF(NiftyData[[#This Row],[Day]]="Thu", "Expiry", "")</f>
        <v/>
      </c>
      <c r="M1319" s="1">
        <f>NiftyData[[#This Row],[Close]]-NiftyData[[#This Row],[Open]]</f>
        <v>76.75</v>
      </c>
      <c r="N1319" s="4">
        <f>NiftyData[[#This Row],[Intraday Change]]/NiftyData[[#This Row],[Open]]</f>
        <v>9.0762881233665636E-3</v>
      </c>
      <c r="O1319" s="4">
        <f>_xlfn.CEILING.MATH(ABS(NiftyData[[#This Row],[Intraday Change %]]), 0.01)</f>
        <v>0.01</v>
      </c>
      <c r="P1319" s="6">
        <f>NiftyData[[#This Row],[Close]]-E1320</f>
        <v>111.05000000000109</v>
      </c>
      <c r="Q1319" s="4">
        <f>NiftyData[[#This Row],[DayChange]]/E1320</f>
        <v>1.3186017240969995E-2</v>
      </c>
      <c r="R1319" s="7">
        <f>_xlfn.CEILING.MATH(ABS(NiftyData[[#This Row],[DayChange %]]), 0.01)</f>
        <v>0.02</v>
      </c>
    </row>
    <row r="1320" spans="1:18" x14ac:dyDescent="0.2">
      <c r="A1320" s="2">
        <v>42215</v>
      </c>
      <c r="B1320" s="1">
        <v>8417</v>
      </c>
      <c r="C1320" s="1">
        <v>8458.9</v>
      </c>
      <c r="D1320" s="1">
        <v>8408.2999999999993</v>
      </c>
      <c r="E1320" s="1">
        <v>8421.7999999999993</v>
      </c>
      <c r="F1320" s="1">
        <v>221939186</v>
      </c>
      <c r="G1320" s="1">
        <v>10007.299999999999</v>
      </c>
      <c r="H1320" s="1" t="str">
        <f>TEXT(NiftyData[[#This Row],[Date]], "yyyy")</f>
        <v>2015</v>
      </c>
      <c r="I1320" s="1" t="str">
        <f>TEXT(NiftyData[[#This Row],[Date]], "mmm")</f>
        <v>Jul</v>
      </c>
      <c r="J1320" s="1" t="str">
        <f>TEXT(NiftyData[[#This Row],[Date]], "ddd")</f>
        <v>Thu</v>
      </c>
      <c r="K1320" s="1" t="str">
        <f>TEXT(NiftyData[[#This Row],[Date]], "mmm-yyyy")</f>
        <v>Jul-2015</v>
      </c>
      <c r="L1320" s="1" t="str">
        <f>IF(NiftyData[[#This Row],[Day]]="Thu", "Expiry", "")</f>
        <v>Expiry</v>
      </c>
      <c r="M1320" s="1">
        <f>NiftyData[[#This Row],[Close]]-NiftyData[[#This Row],[Open]]</f>
        <v>4.7999999999992724</v>
      </c>
      <c r="N1320" s="4">
        <f>NiftyData[[#This Row],[Intraday Change]]/NiftyData[[#This Row],[Open]]</f>
        <v>5.7027444457636602E-4</v>
      </c>
      <c r="O1320" s="4">
        <f>_xlfn.CEILING.MATH(ABS(NiftyData[[#This Row],[Intraday Change %]]), 0.01)</f>
        <v>0.01</v>
      </c>
      <c r="P1320" s="6">
        <f>NiftyData[[#This Row],[Close]]-E1321</f>
        <v>46.75</v>
      </c>
      <c r="Q1320" s="4">
        <f>NiftyData[[#This Row],[DayChange]]/E1321</f>
        <v>5.5820562265299911E-3</v>
      </c>
      <c r="R1320" s="7">
        <f>_xlfn.CEILING.MATH(ABS(NiftyData[[#This Row],[DayChange %]]), 0.01)</f>
        <v>0.01</v>
      </c>
    </row>
    <row r="1321" spans="1:18" x14ac:dyDescent="0.2">
      <c r="A1321" s="2">
        <v>42214</v>
      </c>
      <c r="B1321" s="1">
        <v>8365.6</v>
      </c>
      <c r="C1321" s="1">
        <v>8381.5</v>
      </c>
      <c r="D1321" s="1">
        <v>8338.4500000000007</v>
      </c>
      <c r="E1321" s="1">
        <v>8375.0499999999993</v>
      </c>
      <c r="F1321" s="1">
        <v>145399010</v>
      </c>
      <c r="G1321" s="1">
        <v>7232.34</v>
      </c>
      <c r="H1321" s="1" t="str">
        <f>TEXT(NiftyData[[#This Row],[Date]], "yyyy")</f>
        <v>2015</v>
      </c>
      <c r="I1321" s="1" t="str">
        <f>TEXT(NiftyData[[#This Row],[Date]], "mmm")</f>
        <v>Jul</v>
      </c>
      <c r="J1321" s="1" t="str">
        <f>TEXT(NiftyData[[#This Row],[Date]], "ddd")</f>
        <v>Wed</v>
      </c>
      <c r="K1321" s="1" t="str">
        <f>TEXT(NiftyData[[#This Row],[Date]], "mmm-yyyy")</f>
        <v>Jul-2015</v>
      </c>
      <c r="L1321" s="1" t="str">
        <f>IF(NiftyData[[#This Row],[Day]]="Thu", "Expiry", "")</f>
        <v/>
      </c>
      <c r="M1321" s="1">
        <f>NiftyData[[#This Row],[Close]]-NiftyData[[#This Row],[Open]]</f>
        <v>9.4499999999989086</v>
      </c>
      <c r="N1321" s="4">
        <f>NiftyData[[#This Row],[Intraday Change]]/NiftyData[[#This Row],[Open]]</f>
        <v>1.1296260877879541E-3</v>
      </c>
      <c r="O1321" s="4">
        <f>_xlfn.CEILING.MATH(ABS(NiftyData[[#This Row],[Intraday Change %]]), 0.01)</f>
        <v>0.01</v>
      </c>
      <c r="P1321" s="6">
        <f>NiftyData[[#This Row],[Close]]-E1322</f>
        <v>38.049999999999272</v>
      </c>
      <c r="Q1321" s="4">
        <f>NiftyData[[#This Row],[DayChange]]/E1322</f>
        <v>4.5639918435887335E-3</v>
      </c>
      <c r="R1321" s="7">
        <f>_xlfn.CEILING.MATH(ABS(NiftyData[[#This Row],[DayChange %]]), 0.01)</f>
        <v>0.01</v>
      </c>
    </row>
    <row r="1322" spans="1:18" x14ac:dyDescent="0.2">
      <c r="A1322" s="2">
        <v>42213</v>
      </c>
      <c r="B1322" s="1">
        <v>8371.1</v>
      </c>
      <c r="C1322" s="1">
        <v>8397.4</v>
      </c>
      <c r="D1322" s="1">
        <v>8321.75</v>
      </c>
      <c r="E1322" s="1">
        <v>8337</v>
      </c>
      <c r="F1322" s="1">
        <v>179983810</v>
      </c>
      <c r="G1322" s="1">
        <v>8403.15</v>
      </c>
      <c r="H1322" s="1" t="str">
        <f>TEXT(NiftyData[[#This Row],[Date]], "yyyy")</f>
        <v>2015</v>
      </c>
      <c r="I1322" s="1" t="str">
        <f>TEXT(NiftyData[[#This Row],[Date]], "mmm")</f>
        <v>Jul</v>
      </c>
      <c r="J1322" s="1" t="str">
        <f>TEXT(NiftyData[[#This Row],[Date]], "ddd")</f>
        <v>Tue</v>
      </c>
      <c r="K1322" s="1" t="str">
        <f>TEXT(NiftyData[[#This Row],[Date]], "mmm-yyyy")</f>
        <v>Jul-2015</v>
      </c>
      <c r="L1322" s="1" t="str">
        <f>IF(NiftyData[[#This Row],[Day]]="Thu", "Expiry", "")</f>
        <v/>
      </c>
      <c r="M1322" s="1">
        <f>NiftyData[[#This Row],[Close]]-NiftyData[[#This Row],[Open]]</f>
        <v>-34.100000000000364</v>
      </c>
      <c r="N1322" s="4">
        <f>NiftyData[[#This Row],[Intraday Change]]/NiftyData[[#This Row],[Open]]</f>
        <v>-4.0735387225096301E-3</v>
      </c>
      <c r="O1322" s="4">
        <f>_xlfn.CEILING.MATH(ABS(NiftyData[[#This Row],[Intraday Change %]]), 0.01)</f>
        <v>0.01</v>
      </c>
      <c r="P1322" s="6">
        <f>NiftyData[[#This Row],[Close]]-E1323</f>
        <v>-24</v>
      </c>
      <c r="Q1322" s="4">
        <f>NiftyData[[#This Row],[DayChange]]/E1323</f>
        <v>-2.8704700394689632E-3</v>
      </c>
      <c r="R1322" s="7">
        <f>_xlfn.CEILING.MATH(ABS(NiftyData[[#This Row],[DayChange %]]), 0.01)</f>
        <v>0.01</v>
      </c>
    </row>
    <row r="1323" spans="1:18" x14ac:dyDescent="0.2">
      <c r="A1323" s="2">
        <v>42212</v>
      </c>
      <c r="B1323" s="1">
        <v>8492.1</v>
      </c>
      <c r="C1323" s="1">
        <v>8492.2000000000007</v>
      </c>
      <c r="D1323" s="1">
        <v>8351.5499999999993</v>
      </c>
      <c r="E1323" s="1">
        <v>8361</v>
      </c>
      <c r="F1323" s="1">
        <v>140828066</v>
      </c>
      <c r="G1323" s="1">
        <v>7353.09</v>
      </c>
      <c r="H1323" s="1" t="str">
        <f>TEXT(NiftyData[[#This Row],[Date]], "yyyy")</f>
        <v>2015</v>
      </c>
      <c r="I1323" s="1" t="str">
        <f>TEXT(NiftyData[[#This Row],[Date]], "mmm")</f>
        <v>Jul</v>
      </c>
      <c r="J1323" s="1" t="str">
        <f>TEXT(NiftyData[[#This Row],[Date]], "ddd")</f>
        <v>Mon</v>
      </c>
      <c r="K1323" s="1" t="str">
        <f>TEXT(NiftyData[[#This Row],[Date]], "mmm-yyyy")</f>
        <v>Jul-2015</v>
      </c>
      <c r="L1323" s="1" t="str">
        <f>IF(NiftyData[[#This Row],[Day]]="Thu", "Expiry", "")</f>
        <v/>
      </c>
      <c r="M1323" s="1">
        <f>NiftyData[[#This Row],[Close]]-NiftyData[[#This Row],[Open]]</f>
        <v>-131.10000000000036</v>
      </c>
      <c r="N1323" s="4">
        <f>NiftyData[[#This Row],[Intraday Change]]/NiftyData[[#This Row],[Open]]</f>
        <v>-1.5437877556788117E-2</v>
      </c>
      <c r="O1323" s="4">
        <f>_xlfn.CEILING.MATH(ABS(NiftyData[[#This Row],[Intraday Change %]]), 0.01)</f>
        <v>0.02</v>
      </c>
      <c r="P1323" s="6">
        <f>NiftyData[[#This Row],[Close]]-E1324</f>
        <v>-160.54999999999927</v>
      </c>
      <c r="Q1323" s="4">
        <f>NiftyData[[#This Row],[DayChange]]/E1324</f>
        <v>-1.8840469163473698E-2</v>
      </c>
      <c r="R1323" s="7">
        <f>_xlfn.CEILING.MATH(ABS(NiftyData[[#This Row],[DayChange %]]), 0.01)</f>
        <v>0.02</v>
      </c>
    </row>
    <row r="1324" spans="1:18" x14ac:dyDescent="0.2">
      <c r="A1324" s="2">
        <v>42209</v>
      </c>
      <c r="B1324" s="1">
        <v>8588.15</v>
      </c>
      <c r="C1324" s="1">
        <v>8589.15</v>
      </c>
      <c r="D1324" s="1">
        <v>8513.5</v>
      </c>
      <c r="E1324" s="1">
        <v>8521.5499999999993</v>
      </c>
      <c r="F1324" s="1">
        <v>131344832</v>
      </c>
      <c r="G1324" s="1">
        <v>6942.22</v>
      </c>
      <c r="H1324" s="1" t="str">
        <f>TEXT(NiftyData[[#This Row],[Date]], "yyyy")</f>
        <v>2015</v>
      </c>
      <c r="I1324" s="1" t="str">
        <f>TEXT(NiftyData[[#This Row],[Date]], "mmm")</f>
        <v>Jul</v>
      </c>
      <c r="J1324" s="1" t="str">
        <f>TEXT(NiftyData[[#This Row],[Date]], "ddd")</f>
        <v>Fri</v>
      </c>
      <c r="K1324" s="1" t="str">
        <f>TEXT(NiftyData[[#This Row],[Date]], "mmm-yyyy")</f>
        <v>Jul-2015</v>
      </c>
      <c r="L1324" s="1" t="str">
        <f>IF(NiftyData[[#This Row],[Day]]="Thu", "Expiry", "")</f>
        <v/>
      </c>
      <c r="M1324" s="1">
        <f>NiftyData[[#This Row],[Close]]-NiftyData[[#This Row],[Open]]</f>
        <v>-66.600000000000364</v>
      </c>
      <c r="N1324" s="4">
        <f>NiftyData[[#This Row],[Intraday Change]]/NiftyData[[#This Row],[Open]]</f>
        <v>-7.754871538107784E-3</v>
      </c>
      <c r="O1324" s="4">
        <f>_xlfn.CEILING.MATH(ABS(NiftyData[[#This Row],[Intraday Change %]]), 0.01)</f>
        <v>0.01</v>
      </c>
      <c r="P1324" s="6">
        <f>NiftyData[[#This Row],[Close]]-E1325</f>
        <v>-68.25</v>
      </c>
      <c r="Q1324" s="4">
        <f>NiftyData[[#This Row],[DayChange]]/E1325</f>
        <v>-7.9454702088523604E-3</v>
      </c>
      <c r="R1324" s="7">
        <f>_xlfn.CEILING.MATH(ABS(NiftyData[[#This Row],[DayChange %]]), 0.01)</f>
        <v>0.01</v>
      </c>
    </row>
    <row r="1325" spans="1:18" x14ac:dyDescent="0.2">
      <c r="A1325" s="2">
        <v>42208</v>
      </c>
      <c r="B1325" s="1">
        <v>8643.9500000000007</v>
      </c>
      <c r="C1325" s="1">
        <v>8654.75</v>
      </c>
      <c r="D1325" s="1">
        <v>8573.7999999999993</v>
      </c>
      <c r="E1325" s="1">
        <v>8589.7999999999993</v>
      </c>
      <c r="F1325" s="1">
        <v>136962516</v>
      </c>
      <c r="G1325" s="1">
        <v>7747.81</v>
      </c>
      <c r="H1325" s="1" t="str">
        <f>TEXT(NiftyData[[#This Row],[Date]], "yyyy")</f>
        <v>2015</v>
      </c>
      <c r="I1325" s="1" t="str">
        <f>TEXT(NiftyData[[#This Row],[Date]], "mmm")</f>
        <v>Jul</v>
      </c>
      <c r="J1325" s="1" t="str">
        <f>TEXT(NiftyData[[#This Row],[Date]], "ddd")</f>
        <v>Thu</v>
      </c>
      <c r="K1325" s="1" t="str">
        <f>TEXT(NiftyData[[#This Row],[Date]], "mmm-yyyy")</f>
        <v>Jul-2015</v>
      </c>
      <c r="L1325" s="1" t="str">
        <f>IF(NiftyData[[#This Row],[Day]]="Thu", "Expiry", "")</f>
        <v>Expiry</v>
      </c>
      <c r="M1325" s="1">
        <f>NiftyData[[#This Row],[Close]]-NiftyData[[#This Row],[Open]]</f>
        <v>-54.150000000001455</v>
      </c>
      <c r="N1325" s="4">
        <f>NiftyData[[#This Row],[Intraday Change]]/NiftyData[[#This Row],[Open]]</f>
        <v>-6.2644971338336585E-3</v>
      </c>
      <c r="O1325" s="4">
        <f>_xlfn.CEILING.MATH(ABS(NiftyData[[#This Row],[Intraday Change %]]), 0.01)</f>
        <v>0.01</v>
      </c>
      <c r="P1325" s="6">
        <f>NiftyData[[#This Row],[Close]]-E1326</f>
        <v>-43.700000000000728</v>
      </c>
      <c r="Q1325" s="4">
        <f>NiftyData[[#This Row],[DayChange]]/E1326</f>
        <v>-5.0616783459779616E-3</v>
      </c>
      <c r="R1325" s="7">
        <f>_xlfn.CEILING.MATH(ABS(NiftyData[[#This Row],[DayChange %]]), 0.01)</f>
        <v>0.01</v>
      </c>
    </row>
    <row r="1326" spans="1:18" x14ac:dyDescent="0.2">
      <c r="A1326" s="2">
        <v>42207</v>
      </c>
      <c r="B1326" s="1">
        <v>8512.25</v>
      </c>
      <c r="C1326" s="1">
        <v>8643.9</v>
      </c>
      <c r="D1326" s="1">
        <v>8498.65</v>
      </c>
      <c r="E1326" s="1">
        <v>8633.5</v>
      </c>
      <c r="F1326" s="1">
        <v>141018383</v>
      </c>
      <c r="G1326" s="1">
        <v>7427.34</v>
      </c>
      <c r="H1326" s="1" t="str">
        <f>TEXT(NiftyData[[#This Row],[Date]], "yyyy")</f>
        <v>2015</v>
      </c>
      <c r="I1326" s="1" t="str">
        <f>TEXT(NiftyData[[#This Row],[Date]], "mmm")</f>
        <v>Jul</v>
      </c>
      <c r="J1326" s="1" t="str">
        <f>TEXT(NiftyData[[#This Row],[Date]], "ddd")</f>
        <v>Wed</v>
      </c>
      <c r="K1326" s="1" t="str">
        <f>TEXT(NiftyData[[#This Row],[Date]], "mmm-yyyy")</f>
        <v>Jul-2015</v>
      </c>
      <c r="L1326" s="1" t="str">
        <f>IF(NiftyData[[#This Row],[Day]]="Thu", "Expiry", "")</f>
        <v/>
      </c>
      <c r="M1326" s="1">
        <f>NiftyData[[#This Row],[Close]]-NiftyData[[#This Row],[Open]]</f>
        <v>121.25</v>
      </c>
      <c r="N1326" s="4">
        <f>NiftyData[[#This Row],[Intraday Change]]/NiftyData[[#This Row],[Open]]</f>
        <v>1.4244177508884254E-2</v>
      </c>
      <c r="O1326" s="4">
        <f>_xlfn.CEILING.MATH(ABS(NiftyData[[#This Row],[Intraday Change %]]), 0.01)</f>
        <v>0.02</v>
      </c>
      <c r="P1326" s="6">
        <f>NiftyData[[#This Row],[Close]]-E1327</f>
        <v>104.04999999999927</v>
      </c>
      <c r="Q1326" s="4">
        <f>NiftyData[[#This Row],[DayChange]]/E1327</f>
        <v>1.2198910832468596E-2</v>
      </c>
      <c r="R1326" s="7">
        <f>_xlfn.CEILING.MATH(ABS(NiftyData[[#This Row],[DayChange %]]), 0.01)</f>
        <v>0.02</v>
      </c>
    </row>
    <row r="1327" spans="1:18" x14ac:dyDescent="0.2">
      <c r="A1327" s="2">
        <v>42206</v>
      </c>
      <c r="B1327" s="1">
        <v>8601.5</v>
      </c>
      <c r="C1327" s="1">
        <v>8646.75</v>
      </c>
      <c r="D1327" s="1">
        <v>8517.9</v>
      </c>
      <c r="E1327" s="1">
        <v>8529.4500000000007</v>
      </c>
      <c r="F1327" s="1">
        <v>169151098</v>
      </c>
      <c r="G1327" s="1">
        <v>10699.52</v>
      </c>
      <c r="H1327" s="1" t="str">
        <f>TEXT(NiftyData[[#This Row],[Date]], "yyyy")</f>
        <v>2015</v>
      </c>
      <c r="I1327" s="1" t="str">
        <f>TEXT(NiftyData[[#This Row],[Date]], "mmm")</f>
        <v>Jul</v>
      </c>
      <c r="J1327" s="1" t="str">
        <f>TEXT(NiftyData[[#This Row],[Date]], "ddd")</f>
        <v>Tue</v>
      </c>
      <c r="K1327" s="1" t="str">
        <f>TEXT(NiftyData[[#This Row],[Date]], "mmm-yyyy")</f>
        <v>Jul-2015</v>
      </c>
      <c r="L1327" s="1" t="str">
        <f>IF(NiftyData[[#This Row],[Day]]="Thu", "Expiry", "")</f>
        <v/>
      </c>
      <c r="M1327" s="1">
        <f>NiftyData[[#This Row],[Close]]-NiftyData[[#This Row],[Open]]</f>
        <v>-72.049999999999272</v>
      </c>
      <c r="N1327" s="4">
        <f>NiftyData[[#This Row],[Intraday Change]]/NiftyData[[#This Row],[Open]]</f>
        <v>-8.3764459687263003E-3</v>
      </c>
      <c r="O1327" s="4">
        <f>_xlfn.CEILING.MATH(ABS(NiftyData[[#This Row],[Intraday Change %]]), 0.01)</f>
        <v>0.01</v>
      </c>
      <c r="P1327" s="6">
        <f>NiftyData[[#This Row],[Close]]-E1328</f>
        <v>-74</v>
      </c>
      <c r="Q1327" s="4">
        <f>NiftyData[[#This Row],[DayChange]]/E1328</f>
        <v>-8.6012006811221065E-3</v>
      </c>
      <c r="R1327" s="7">
        <f>_xlfn.CEILING.MATH(ABS(NiftyData[[#This Row],[DayChange %]]), 0.01)</f>
        <v>0.01</v>
      </c>
    </row>
    <row r="1328" spans="1:18" x14ac:dyDescent="0.2">
      <c r="A1328" s="2">
        <v>42205</v>
      </c>
      <c r="B1328" s="1">
        <v>8623.9</v>
      </c>
      <c r="C1328" s="1">
        <v>8624.1</v>
      </c>
      <c r="D1328" s="1">
        <v>8559</v>
      </c>
      <c r="E1328" s="1">
        <v>8603.4500000000007</v>
      </c>
      <c r="F1328" s="1">
        <v>93439295</v>
      </c>
      <c r="G1328" s="1">
        <v>5107.62</v>
      </c>
      <c r="H1328" s="1" t="str">
        <f>TEXT(NiftyData[[#This Row],[Date]], "yyyy")</f>
        <v>2015</v>
      </c>
      <c r="I1328" s="1" t="str">
        <f>TEXT(NiftyData[[#This Row],[Date]], "mmm")</f>
        <v>Jul</v>
      </c>
      <c r="J1328" s="1" t="str">
        <f>TEXT(NiftyData[[#This Row],[Date]], "ddd")</f>
        <v>Mon</v>
      </c>
      <c r="K1328" s="1" t="str">
        <f>TEXT(NiftyData[[#This Row],[Date]], "mmm-yyyy")</f>
        <v>Jul-2015</v>
      </c>
      <c r="L1328" s="1" t="str">
        <f>IF(NiftyData[[#This Row],[Day]]="Thu", "Expiry", "")</f>
        <v/>
      </c>
      <c r="M1328" s="1">
        <f>NiftyData[[#This Row],[Close]]-NiftyData[[#This Row],[Open]]</f>
        <v>-20.449999999998909</v>
      </c>
      <c r="N1328" s="4">
        <f>NiftyData[[#This Row],[Intraday Change]]/NiftyData[[#This Row],[Open]]</f>
        <v>-2.3713169215782777E-3</v>
      </c>
      <c r="O1328" s="4">
        <f>_xlfn.CEILING.MATH(ABS(NiftyData[[#This Row],[Intraday Change %]]), 0.01)</f>
        <v>0.01</v>
      </c>
      <c r="P1328" s="6">
        <f>NiftyData[[#This Row],[Close]]-E1329</f>
        <v>-6.3999999999996362</v>
      </c>
      <c r="Q1328" s="4">
        <f>NiftyData[[#This Row],[DayChange]]/E1329</f>
        <v>-7.4333466901277444E-4</v>
      </c>
      <c r="R1328" s="7">
        <f>_xlfn.CEILING.MATH(ABS(NiftyData[[#This Row],[DayChange %]]), 0.01)</f>
        <v>0.01</v>
      </c>
    </row>
    <row r="1329" spans="1:18" x14ac:dyDescent="0.2">
      <c r="A1329" s="2">
        <v>42202</v>
      </c>
      <c r="B1329" s="1">
        <v>8623.65</v>
      </c>
      <c r="C1329" s="1">
        <v>8642.9500000000007</v>
      </c>
      <c r="D1329" s="1">
        <v>8593.15</v>
      </c>
      <c r="E1329" s="1">
        <v>8609.85</v>
      </c>
      <c r="F1329" s="1">
        <v>108190401</v>
      </c>
      <c r="G1329" s="1">
        <v>5713.13</v>
      </c>
      <c r="H1329" s="1" t="str">
        <f>TEXT(NiftyData[[#This Row],[Date]], "yyyy")</f>
        <v>2015</v>
      </c>
      <c r="I1329" s="1" t="str">
        <f>TEXT(NiftyData[[#This Row],[Date]], "mmm")</f>
        <v>Jul</v>
      </c>
      <c r="J1329" s="1" t="str">
        <f>TEXT(NiftyData[[#This Row],[Date]], "ddd")</f>
        <v>Fri</v>
      </c>
      <c r="K1329" s="1" t="str">
        <f>TEXT(NiftyData[[#This Row],[Date]], "mmm-yyyy")</f>
        <v>Jul-2015</v>
      </c>
      <c r="L1329" s="1" t="str">
        <f>IF(NiftyData[[#This Row],[Day]]="Thu", "Expiry", "")</f>
        <v/>
      </c>
      <c r="M1329" s="1">
        <f>NiftyData[[#This Row],[Close]]-NiftyData[[#This Row],[Open]]</f>
        <v>-13.799999999999272</v>
      </c>
      <c r="N1329" s="4">
        <f>NiftyData[[#This Row],[Intraday Change]]/NiftyData[[#This Row],[Open]]</f>
        <v>-1.6002504739871485E-3</v>
      </c>
      <c r="O1329" s="4">
        <f>_xlfn.CEILING.MATH(ABS(NiftyData[[#This Row],[Intraday Change %]]), 0.01)</f>
        <v>0.01</v>
      </c>
      <c r="P1329" s="6">
        <f>NiftyData[[#This Row],[Close]]-E1330</f>
        <v>1.8000000000010914</v>
      </c>
      <c r="Q1329" s="4">
        <f>NiftyData[[#This Row],[DayChange]]/E1330</f>
        <v>2.0910659208544231E-4</v>
      </c>
      <c r="R1329" s="7">
        <f>_xlfn.CEILING.MATH(ABS(NiftyData[[#This Row],[DayChange %]]), 0.01)</f>
        <v>0.01</v>
      </c>
    </row>
    <row r="1330" spans="1:18" x14ac:dyDescent="0.2">
      <c r="A1330" s="2">
        <v>42201</v>
      </c>
      <c r="B1330" s="1">
        <v>8546.15</v>
      </c>
      <c r="C1330" s="1">
        <v>8616.1</v>
      </c>
      <c r="D1330" s="1">
        <v>8542.9</v>
      </c>
      <c r="E1330" s="1">
        <v>8608.0499999999993</v>
      </c>
      <c r="F1330" s="1">
        <v>119637042</v>
      </c>
      <c r="G1330" s="1">
        <v>6544.15</v>
      </c>
      <c r="H1330" s="1" t="str">
        <f>TEXT(NiftyData[[#This Row],[Date]], "yyyy")</f>
        <v>2015</v>
      </c>
      <c r="I1330" s="1" t="str">
        <f>TEXT(NiftyData[[#This Row],[Date]], "mmm")</f>
        <v>Jul</v>
      </c>
      <c r="J1330" s="1" t="str">
        <f>TEXT(NiftyData[[#This Row],[Date]], "ddd")</f>
        <v>Thu</v>
      </c>
      <c r="K1330" s="1" t="str">
        <f>TEXT(NiftyData[[#This Row],[Date]], "mmm-yyyy")</f>
        <v>Jul-2015</v>
      </c>
      <c r="L1330" s="1" t="str">
        <f>IF(NiftyData[[#This Row],[Day]]="Thu", "Expiry", "")</f>
        <v>Expiry</v>
      </c>
      <c r="M1330" s="1">
        <f>NiftyData[[#This Row],[Close]]-NiftyData[[#This Row],[Open]]</f>
        <v>61.899999999999636</v>
      </c>
      <c r="N1330" s="4">
        <f>NiftyData[[#This Row],[Intraday Change]]/NiftyData[[#This Row],[Open]]</f>
        <v>7.2430275621185721E-3</v>
      </c>
      <c r="O1330" s="4">
        <f>_xlfn.CEILING.MATH(ABS(NiftyData[[#This Row],[Intraday Change %]]), 0.01)</f>
        <v>0.01</v>
      </c>
      <c r="P1330" s="6">
        <f>NiftyData[[#This Row],[Close]]-E1331</f>
        <v>84.25</v>
      </c>
      <c r="Q1330" s="4">
        <f>NiftyData[[#This Row],[DayChange]]/E1331</f>
        <v>9.8840892559656501E-3</v>
      </c>
      <c r="R1330" s="7">
        <f>_xlfn.CEILING.MATH(ABS(NiftyData[[#This Row],[DayChange %]]), 0.01)</f>
        <v>0.01</v>
      </c>
    </row>
    <row r="1331" spans="1:18" x14ac:dyDescent="0.2">
      <c r="A1331" s="2">
        <v>42200</v>
      </c>
      <c r="B1331" s="1">
        <v>8463.4</v>
      </c>
      <c r="C1331" s="1">
        <v>8531.4</v>
      </c>
      <c r="D1331" s="1">
        <v>8462.9500000000007</v>
      </c>
      <c r="E1331" s="1">
        <v>8523.7999999999993</v>
      </c>
      <c r="F1331" s="1">
        <v>108835522</v>
      </c>
      <c r="G1331" s="1">
        <v>5805.53</v>
      </c>
      <c r="H1331" s="1" t="str">
        <f>TEXT(NiftyData[[#This Row],[Date]], "yyyy")</f>
        <v>2015</v>
      </c>
      <c r="I1331" s="1" t="str">
        <f>TEXT(NiftyData[[#This Row],[Date]], "mmm")</f>
        <v>Jul</v>
      </c>
      <c r="J1331" s="1" t="str">
        <f>TEXT(NiftyData[[#This Row],[Date]], "ddd")</f>
        <v>Wed</v>
      </c>
      <c r="K1331" s="1" t="str">
        <f>TEXT(NiftyData[[#This Row],[Date]], "mmm-yyyy")</f>
        <v>Jul-2015</v>
      </c>
      <c r="L1331" s="1" t="str">
        <f>IF(NiftyData[[#This Row],[Day]]="Thu", "Expiry", "")</f>
        <v/>
      </c>
      <c r="M1331" s="1">
        <f>NiftyData[[#This Row],[Close]]-NiftyData[[#This Row],[Open]]</f>
        <v>60.399999999999636</v>
      </c>
      <c r="N1331" s="4">
        <f>NiftyData[[#This Row],[Intraday Change]]/NiftyData[[#This Row],[Open]]</f>
        <v>7.1366117635937847E-3</v>
      </c>
      <c r="O1331" s="4">
        <f>_xlfn.CEILING.MATH(ABS(NiftyData[[#This Row],[Intraday Change %]]), 0.01)</f>
        <v>0.01</v>
      </c>
      <c r="P1331" s="6">
        <f>NiftyData[[#This Row],[Close]]-E1332</f>
        <v>69.699999999998909</v>
      </c>
      <c r="Q1331" s="4">
        <f>NiftyData[[#This Row],[DayChange]]/E1332</f>
        <v>8.2445204102150321E-3</v>
      </c>
      <c r="R1331" s="7">
        <f>_xlfn.CEILING.MATH(ABS(NiftyData[[#This Row],[DayChange %]]), 0.01)</f>
        <v>0.01</v>
      </c>
    </row>
    <row r="1332" spans="1:18" x14ac:dyDescent="0.2">
      <c r="A1332" s="2">
        <v>42199</v>
      </c>
      <c r="B1332" s="1">
        <v>8470.6</v>
      </c>
      <c r="C1332" s="1">
        <v>8480.25</v>
      </c>
      <c r="D1332" s="1">
        <v>8424.1</v>
      </c>
      <c r="E1332" s="1">
        <v>8454.1</v>
      </c>
      <c r="F1332" s="1">
        <v>104893796</v>
      </c>
      <c r="G1332" s="1">
        <v>5454.41</v>
      </c>
      <c r="H1332" s="1" t="str">
        <f>TEXT(NiftyData[[#This Row],[Date]], "yyyy")</f>
        <v>2015</v>
      </c>
      <c r="I1332" s="1" t="str">
        <f>TEXT(NiftyData[[#This Row],[Date]], "mmm")</f>
        <v>Jul</v>
      </c>
      <c r="J1332" s="1" t="str">
        <f>TEXT(NiftyData[[#This Row],[Date]], "ddd")</f>
        <v>Tue</v>
      </c>
      <c r="K1332" s="1" t="str">
        <f>TEXT(NiftyData[[#This Row],[Date]], "mmm-yyyy")</f>
        <v>Jul-2015</v>
      </c>
      <c r="L1332" s="1" t="str">
        <f>IF(NiftyData[[#This Row],[Day]]="Thu", "Expiry", "")</f>
        <v/>
      </c>
      <c r="M1332" s="1">
        <f>NiftyData[[#This Row],[Close]]-NiftyData[[#This Row],[Open]]</f>
        <v>-16.5</v>
      </c>
      <c r="N1332" s="4">
        <f>NiftyData[[#This Row],[Intraday Change]]/NiftyData[[#This Row],[Open]]</f>
        <v>-1.9479139612306093E-3</v>
      </c>
      <c r="O1332" s="4">
        <f>_xlfn.CEILING.MATH(ABS(NiftyData[[#This Row],[Intraday Change %]]), 0.01)</f>
        <v>0.01</v>
      </c>
      <c r="P1332" s="6">
        <f>NiftyData[[#This Row],[Close]]-E1333</f>
        <v>-5.5499999999992724</v>
      </c>
      <c r="Q1332" s="4">
        <f>NiftyData[[#This Row],[DayChange]]/E1333</f>
        <v>-6.5605551057068231E-4</v>
      </c>
      <c r="R1332" s="7">
        <f>_xlfn.CEILING.MATH(ABS(NiftyData[[#This Row],[DayChange %]]), 0.01)</f>
        <v>0.01</v>
      </c>
    </row>
    <row r="1333" spans="1:18" x14ac:dyDescent="0.2">
      <c r="A1333" s="2">
        <v>42198</v>
      </c>
      <c r="B1333" s="1">
        <v>8397.25</v>
      </c>
      <c r="C1333" s="1">
        <v>8471.65</v>
      </c>
      <c r="D1333" s="1">
        <v>8355.4</v>
      </c>
      <c r="E1333" s="1">
        <v>8459.65</v>
      </c>
      <c r="F1333" s="1">
        <v>121380175</v>
      </c>
      <c r="G1333" s="1">
        <v>6506.28</v>
      </c>
      <c r="H1333" s="1" t="str">
        <f>TEXT(NiftyData[[#This Row],[Date]], "yyyy")</f>
        <v>2015</v>
      </c>
      <c r="I1333" s="1" t="str">
        <f>TEXT(NiftyData[[#This Row],[Date]], "mmm")</f>
        <v>Jul</v>
      </c>
      <c r="J1333" s="1" t="str">
        <f>TEXT(NiftyData[[#This Row],[Date]], "ddd")</f>
        <v>Mon</v>
      </c>
      <c r="K1333" s="1" t="str">
        <f>TEXT(NiftyData[[#This Row],[Date]], "mmm-yyyy")</f>
        <v>Jul-2015</v>
      </c>
      <c r="L1333" s="1" t="str">
        <f>IF(NiftyData[[#This Row],[Day]]="Thu", "Expiry", "")</f>
        <v/>
      </c>
      <c r="M1333" s="1">
        <f>NiftyData[[#This Row],[Close]]-NiftyData[[#This Row],[Open]]</f>
        <v>62.399999999999636</v>
      </c>
      <c r="N1333" s="4">
        <f>NiftyData[[#This Row],[Intraday Change]]/NiftyData[[#This Row],[Open]]</f>
        <v>7.4310041978028086E-3</v>
      </c>
      <c r="O1333" s="4">
        <f>_xlfn.CEILING.MATH(ABS(NiftyData[[#This Row],[Intraday Change %]]), 0.01)</f>
        <v>0.01</v>
      </c>
      <c r="P1333" s="6">
        <f>NiftyData[[#This Row],[Close]]-E1334</f>
        <v>99.100000000000364</v>
      </c>
      <c r="Q1333" s="4">
        <f>NiftyData[[#This Row],[DayChange]]/E1334</f>
        <v>1.1853287164122022E-2</v>
      </c>
      <c r="R1333" s="7">
        <f>_xlfn.CEILING.MATH(ABS(NiftyData[[#This Row],[DayChange %]]), 0.01)</f>
        <v>0.02</v>
      </c>
    </row>
    <row r="1334" spans="1:18" x14ac:dyDescent="0.2">
      <c r="A1334" s="2">
        <v>42195</v>
      </c>
      <c r="B1334" s="1">
        <v>8365.7000000000007</v>
      </c>
      <c r="C1334" s="1">
        <v>8377.1</v>
      </c>
      <c r="D1334" s="1">
        <v>8315.4</v>
      </c>
      <c r="E1334" s="1">
        <v>8360.5499999999993</v>
      </c>
      <c r="F1334" s="1">
        <v>158883926</v>
      </c>
      <c r="G1334" s="1">
        <v>8128.47</v>
      </c>
      <c r="H1334" s="1" t="str">
        <f>TEXT(NiftyData[[#This Row],[Date]], "yyyy")</f>
        <v>2015</v>
      </c>
      <c r="I1334" s="1" t="str">
        <f>TEXT(NiftyData[[#This Row],[Date]], "mmm")</f>
        <v>Jul</v>
      </c>
      <c r="J1334" s="1" t="str">
        <f>TEXT(NiftyData[[#This Row],[Date]], "ddd")</f>
        <v>Fri</v>
      </c>
      <c r="K1334" s="1" t="str">
        <f>TEXT(NiftyData[[#This Row],[Date]], "mmm-yyyy")</f>
        <v>Jul-2015</v>
      </c>
      <c r="L1334" s="1" t="str">
        <f>IF(NiftyData[[#This Row],[Day]]="Thu", "Expiry", "")</f>
        <v/>
      </c>
      <c r="M1334" s="1">
        <f>NiftyData[[#This Row],[Close]]-NiftyData[[#This Row],[Open]]</f>
        <v>-5.1500000000014552</v>
      </c>
      <c r="N1334" s="4">
        <f>NiftyData[[#This Row],[Intraday Change]]/NiftyData[[#This Row],[Open]]</f>
        <v>-6.1560897474227552E-4</v>
      </c>
      <c r="O1334" s="4">
        <f>_xlfn.CEILING.MATH(ABS(NiftyData[[#This Row],[Intraday Change %]]), 0.01)</f>
        <v>0.01</v>
      </c>
      <c r="P1334" s="6">
        <f>NiftyData[[#This Row],[Close]]-E1335</f>
        <v>32</v>
      </c>
      <c r="Q1334" s="4">
        <f>NiftyData[[#This Row],[DayChange]]/E1335</f>
        <v>3.8422054259144751E-3</v>
      </c>
      <c r="R1334" s="7">
        <f>_xlfn.CEILING.MATH(ABS(NiftyData[[#This Row],[DayChange %]]), 0.01)</f>
        <v>0.01</v>
      </c>
    </row>
    <row r="1335" spans="1:18" x14ac:dyDescent="0.2">
      <c r="A1335" s="2">
        <v>42194</v>
      </c>
      <c r="B1335" s="1">
        <v>8364.85</v>
      </c>
      <c r="C1335" s="1">
        <v>8400.2999999999993</v>
      </c>
      <c r="D1335" s="1">
        <v>8323</v>
      </c>
      <c r="E1335" s="1">
        <v>8328.5499999999993</v>
      </c>
      <c r="F1335" s="1">
        <v>135358659</v>
      </c>
      <c r="G1335" s="1">
        <v>6610.4</v>
      </c>
      <c r="H1335" s="1" t="str">
        <f>TEXT(NiftyData[[#This Row],[Date]], "yyyy")</f>
        <v>2015</v>
      </c>
      <c r="I1335" s="1" t="str">
        <f>TEXT(NiftyData[[#This Row],[Date]], "mmm")</f>
        <v>Jul</v>
      </c>
      <c r="J1335" s="1" t="str">
        <f>TEXT(NiftyData[[#This Row],[Date]], "ddd")</f>
        <v>Thu</v>
      </c>
      <c r="K1335" s="1" t="str">
        <f>TEXT(NiftyData[[#This Row],[Date]], "mmm-yyyy")</f>
        <v>Jul-2015</v>
      </c>
      <c r="L1335" s="1" t="str">
        <f>IF(NiftyData[[#This Row],[Day]]="Thu", "Expiry", "")</f>
        <v>Expiry</v>
      </c>
      <c r="M1335" s="1">
        <f>NiftyData[[#This Row],[Close]]-NiftyData[[#This Row],[Open]]</f>
        <v>-36.300000000001091</v>
      </c>
      <c r="N1335" s="4">
        <f>NiftyData[[#This Row],[Intraday Change]]/NiftyData[[#This Row],[Open]]</f>
        <v>-4.3395876793966524E-3</v>
      </c>
      <c r="O1335" s="4">
        <f>_xlfn.CEILING.MATH(ABS(NiftyData[[#This Row],[Intraday Change %]]), 0.01)</f>
        <v>0.01</v>
      </c>
      <c r="P1335" s="6">
        <f>NiftyData[[#This Row],[Close]]-E1336</f>
        <v>-34.5</v>
      </c>
      <c r="Q1335" s="4">
        <f>NiftyData[[#This Row],[DayChange]]/E1336</f>
        <v>-4.1252892186463075E-3</v>
      </c>
      <c r="R1335" s="7">
        <f>_xlfn.CEILING.MATH(ABS(NiftyData[[#This Row],[DayChange %]]), 0.01)</f>
        <v>0.01</v>
      </c>
    </row>
    <row r="1336" spans="1:18" x14ac:dyDescent="0.2">
      <c r="A1336" s="2">
        <v>42193</v>
      </c>
      <c r="B1336" s="1">
        <v>8439.2000000000007</v>
      </c>
      <c r="C1336" s="1">
        <v>8457.5</v>
      </c>
      <c r="D1336" s="1">
        <v>8341.4</v>
      </c>
      <c r="E1336" s="1">
        <v>8363.0499999999993</v>
      </c>
      <c r="F1336" s="1">
        <v>193886999</v>
      </c>
      <c r="G1336" s="1">
        <v>8876.81</v>
      </c>
      <c r="H1336" s="1" t="str">
        <f>TEXT(NiftyData[[#This Row],[Date]], "yyyy")</f>
        <v>2015</v>
      </c>
      <c r="I1336" s="1" t="str">
        <f>TEXT(NiftyData[[#This Row],[Date]], "mmm")</f>
        <v>Jul</v>
      </c>
      <c r="J1336" s="1" t="str">
        <f>TEXT(NiftyData[[#This Row],[Date]], "ddd")</f>
        <v>Wed</v>
      </c>
      <c r="K1336" s="1" t="str">
        <f>TEXT(NiftyData[[#This Row],[Date]], "mmm-yyyy")</f>
        <v>Jul-2015</v>
      </c>
      <c r="L1336" s="1" t="str">
        <f>IF(NiftyData[[#This Row],[Day]]="Thu", "Expiry", "")</f>
        <v/>
      </c>
      <c r="M1336" s="1">
        <f>NiftyData[[#This Row],[Close]]-NiftyData[[#This Row],[Open]]</f>
        <v>-76.150000000001455</v>
      </c>
      <c r="N1336" s="4">
        <f>NiftyData[[#This Row],[Intraday Change]]/NiftyData[[#This Row],[Open]]</f>
        <v>-9.0233671438052724E-3</v>
      </c>
      <c r="O1336" s="4">
        <f>_xlfn.CEILING.MATH(ABS(NiftyData[[#This Row],[Intraday Change %]]), 0.01)</f>
        <v>0.01</v>
      </c>
      <c r="P1336" s="6">
        <f>NiftyData[[#This Row],[Close]]-E1337</f>
        <v>-147.75</v>
      </c>
      <c r="Q1336" s="4">
        <f>NiftyData[[#This Row],[DayChange]]/E1337</f>
        <v>-1.7360295154392066E-2</v>
      </c>
      <c r="R1336" s="7">
        <f>_xlfn.CEILING.MATH(ABS(NiftyData[[#This Row],[DayChange %]]), 0.01)</f>
        <v>0.02</v>
      </c>
    </row>
    <row r="1337" spans="1:18" x14ac:dyDescent="0.2">
      <c r="A1337" s="2">
        <v>42192</v>
      </c>
      <c r="B1337" s="1">
        <v>8525.5</v>
      </c>
      <c r="C1337" s="1">
        <v>8561.35</v>
      </c>
      <c r="D1337" s="1">
        <v>8483.85</v>
      </c>
      <c r="E1337" s="1">
        <v>8510.7999999999993</v>
      </c>
      <c r="F1337" s="1">
        <v>126038231</v>
      </c>
      <c r="G1337" s="1">
        <v>6054.41</v>
      </c>
      <c r="H1337" s="1" t="str">
        <f>TEXT(NiftyData[[#This Row],[Date]], "yyyy")</f>
        <v>2015</v>
      </c>
      <c r="I1337" s="1" t="str">
        <f>TEXT(NiftyData[[#This Row],[Date]], "mmm")</f>
        <v>Jul</v>
      </c>
      <c r="J1337" s="1" t="str">
        <f>TEXT(NiftyData[[#This Row],[Date]], "ddd")</f>
        <v>Tue</v>
      </c>
      <c r="K1337" s="1" t="str">
        <f>TEXT(NiftyData[[#This Row],[Date]], "mmm-yyyy")</f>
        <v>Jul-2015</v>
      </c>
      <c r="L1337" s="1" t="str">
        <f>IF(NiftyData[[#This Row],[Day]]="Thu", "Expiry", "")</f>
        <v/>
      </c>
      <c r="M1337" s="1">
        <f>NiftyData[[#This Row],[Close]]-NiftyData[[#This Row],[Open]]</f>
        <v>-14.700000000000728</v>
      </c>
      <c r="N1337" s="4">
        <f>NiftyData[[#This Row],[Intraday Change]]/NiftyData[[#This Row],[Open]]</f>
        <v>-1.7242390475632782E-3</v>
      </c>
      <c r="O1337" s="4">
        <f>_xlfn.CEILING.MATH(ABS(NiftyData[[#This Row],[Intraday Change %]]), 0.01)</f>
        <v>0.01</v>
      </c>
      <c r="P1337" s="6">
        <f>NiftyData[[#This Row],[Close]]-E1338</f>
        <v>-11.350000000000364</v>
      </c>
      <c r="Q1337" s="4">
        <f>NiftyData[[#This Row],[DayChange]]/E1338</f>
        <v>-1.3318235421812998E-3</v>
      </c>
      <c r="R1337" s="7">
        <f>_xlfn.CEILING.MATH(ABS(NiftyData[[#This Row],[DayChange %]]), 0.01)</f>
        <v>0.01</v>
      </c>
    </row>
    <row r="1338" spans="1:18" x14ac:dyDescent="0.2">
      <c r="A1338" s="2">
        <v>42191</v>
      </c>
      <c r="B1338" s="1">
        <v>8386.15</v>
      </c>
      <c r="C1338" s="1">
        <v>8533.15</v>
      </c>
      <c r="D1338" s="1">
        <v>8386.15</v>
      </c>
      <c r="E1338" s="1">
        <v>8522.15</v>
      </c>
      <c r="F1338" s="1">
        <v>104578132</v>
      </c>
      <c r="G1338" s="1">
        <v>5517.86</v>
      </c>
      <c r="H1338" s="1" t="str">
        <f>TEXT(NiftyData[[#This Row],[Date]], "yyyy")</f>
        <v>2015</v>
      </c>
      <c r="I1338" s="1" t="str">
        <f>TEXT(NiftyData[[#This Row],[Date]], "mmm")</f>
        <v>Jul</v>
      </c>
      <c r="J1338" s="1" t="str">
        <f>TEXT(NiftyData[[#This Row],[Date]], "ddd")</f>
        <v>Mon</v>
      </c>
      <c r="K1338" s="1" t="str">
        <f>TEXT(NiftyData[[#This Row],[Date]], "mmm-yyyy")</f>
        <v>Jul-2015</v>
      </c>
      <c r="L1338" s="1" t="str">
        <f>IF(NiftyData[[#This Row],[Day]]="Thu", "Expiry", "")</f>
        <v/>
      </c>
      <c r="M1338" s="1">
        <f>NiftyData[[#This Row],[Close]]-NiftyData[[#This Row],[Open]]</f>
        <v>136</v>
      </c>
      <c r="N1338" s="4">
        <f>NiftyData[[#This Row],[Intraday Change]]/NiftyData[[#This Row],[Open]]</f>
        <v>1.6217215289495181E-2</v>
      </c>
      <c r="O1338" s="4">
        <f>_xlfn.CEILING.MATH(ABS(NiftyData[[#This Row],[Intraday Change %]]), 0.01)</f>
        <v>0.02</v>
      </c>
      <c r="P1338" s="6">
        <f>NiftyData[[#This Row],[Close]]-E1339</f>
        <v>37.25</v>
      </c>
      <c r="Q1338" s="4">
        <f>NiftyData[[#This Row],[DayChange]]/E1339</f>
        <v>4.3901519169347904E-3</v>
      </c>
      <c r="R1338" s="7">
        <f>_xlfn.CEILING.MATH(ABS(NiftyData[[#This Row],[DayChange %]]), 0.01)</f>
        <v>0.01</v>
      </c>
    </row>
    <row r="1339" spans="1:18" x14ac:dyDescent="0.2">
      <c r="A1339" s="2">
        <v>42188</v>
      </c>
      <c r="B1339" s="1">
        <v>8440.1</v>
      </c>
      <c r="C1339" s="1">
        <v>8497.75</v>
      </c>
      <c r="D1339" s="1">
        <v>8424.15</v>
      </c>
      <c r="E1339" s="1">
        <v>8484.9</v>
      </c>
      <c r="F1339" s="1">
        <v>91142979</v>
      </c>
      <c r="G1339" s="1">
        <v>4983.21</v>
      </c>
      <c r="H1339" s="1" t="str">
        <f>TEXT(NiftyData[[#This Row],[Date]], "yyyy")</f>
        <v>2015</v>
      </c>
      <c r="I1339" s="1" t="str">
        <f>TEXT(NiftyData[[#This Row],[Date]], "mmm")</f>
        <v>Jul</v>
      </c>
      <c r="J1339" s="1" t="str">
        <f>TEXT(NiftyData[[#This Row],[Date]], "ddd")</f>
        <v>Fri</v>
      </c>
      <c r="K1339" s="1" t="str">
        <f>TEXT(NiftyData[[#This Row],[Date]], "mmm-yyyy")</f>
        <v>Jul-2015</v>
      </c>
      <c r="L1339" s="1" t="str">
        <f>IF(NiftyData[[#This Row],[Day]]="Thu", "Expiry", "")</f>
        <v/>
      </c>
      <c r="M1339" s="1">
        <f>NiftyData[[#This Row],[Close]]-NiftyData[[#This Row],[Open]]</f>
        <v>44.799999999999272</v>
      </c>
      <c r="N1339" s="4">
        <f>NiftyData[[#This Row],[Intraday Change]]/NiftyData[[#This Row],[Open]]</f>
        <v>5.3079939811138815E-3</v>
      </c>
      <c r="O1339" s="4">
        <f>_xlfn.CEILING.MATH(ABS(NiftyData[[#This Row],[Intraday Change %]]), 0.01)</f>
        <v>0.01</v>
      </c>
      <c r="P1339" s="6">
        <f>NiftyData[[#This Row],[Close]]-E1340</f>
        <v>40</v>
      </c>
      <c r="Q1339" s="4">
        <f>NiftyData[[#This Row],[DayChange]]/E1340</f>
        <v>4.7365865788819286E-3</v>
      </c>
      <c r="R1339" s="7">
        <f>_xlfn.CEILING.MATH(ABS(NiftyData[[#This Row],[DayChange %]]), 0.01)</f>
        <v>0.01</v>
      </c>
    </row>
    <row r="1340" spans="1:18" x14ac:dyDescent="0.2">
      <c r="A1340" s="2">
        <v>42187</v>
      </c>
      <c r="B1340" s="1">
        <v>8471.9500000000007</v>
      </c>
      <c r="C1340" s="1">
        <v>8479.25</v>
      </c>
      <c r="D1340" s="1">
        <v>8433.2000000000007</v>
      </c>
      <c r="E1340" s="1">
        <v>8444.9</v>
      </c>
      <c r="F1340" s="1">
        <v>115472141</v>
      </c>
      <c r="G1340" s="1">
        <v>6065.26</v>
      </c>
      <c r="H1340" s="1" t="str">
        <f>TEXT(NiftyData[[#This Row],[Date]], "yyyy")</f>
        <v>2015</v>
      </c>
      <c r="I1340" s="1" t="str">
        <f>TEXT(NiftyData[[#This Row],[Date]], "mmm")</f>
        <v>Jul</v>
      </c>
      <c r="J1340" s="1" t="str">
        <f>TEXT(NiftyData[[#This Row],[Date]], "ddd")</f>
        <v>Thu</v>
      </c>
      <c r="K1340" s="1" t="str">
        <f>TEXT(NiftyData[[#This Row],[Date]], "mmm-yyyy")</f>
        <v>Jul-2015</v>
      </c>
      <c r="L1340" s="1" t="str">
        <f>IF(NiftyData[[#This Row],[Day]]="Thu", "Expiry", "")</f>
        <v>Expiry</v>
      </c>
      <c r="M1340" s="1">
        <f>NiftyData[[#This Row],[Close]]-NiftyData[[#This Row],[Open]]</f>
        <v>-27.050000000001091</v>
      </c>
      <c r="N1340" s="4">
        <f>NiftyData[[#This Row],[Intraday Change]]/NiftyData[[#This Row],[Open]]</f>
        <v>-3.1928894764488799E-3</v>
      </c>
      <c r="O1340" s="4">
        <f>_xlfn.CEILING.MATH(ABS(NiftyData[[#This Row],[Intraday Change %]]), 0.01)</f>
        <v>0.01</v>
      </c>
      <c r="P1340" s="6">
        <f>NiftyData[[#This Row],[Close]]-E1341</f>
        <v>-8.1499999999996362</v>
      </c>
      <c r="Q1340" s="4">
        <f>NiftyData[[#This Row],[DayChange]]/E1341</f>
        <v>-9.6414903496366833E-4</v>
      </c>
      <c r="R1340" s="7">
        <f>_xlfn.CEILING.MATH(ABS(NiftyData[[#This Row],[DayChange %]]), 0.01)</f>
        <v>0.01</v>
      </c>
    </row>
    <row r="1341" spans="1:18" x14ac:dyDescent="0.2">
      <c r="A1341" s="2">
        <v>42186</v>
      </c>
      <c r="B1341" s="1">
        <v>8376.25</v>
      </c>
      <c r="C1341" s="1">
        <v>8481.6</v>
      </c>
      <c r="D1341" s="1">
        <v>8370.15</v>
      </c>
      <c r="E1341" s="1">
        <v>8453.0499999999993</v>
      </c>
      <c r="F1341" s="1">
        <v>135887471</v>
      </c>
      <c r="G1341" s="1">
        <v>6938.05</v>
      </c>
      <c r="H1341" s="1" t="str">
        <f>TEXT(NiftyData[[#This Row],[Date]], "yyyy")</f>
        <v>2015</v>
      </c>
      <c r="I1341" s="1" t="str">
        <f>TEXT(NiftyData[[#This Row],[Date]], "mmm")</f>
        <v>Jul</v>
      </c>
      <c r="J1341" s="1" t="str">
        <f>TEXT(NiftyData[[#This Row],[Date]], "ddd")</f>
        <v>Wed</v>
      </c>
      <c r="K1341" s="1" t="str">
        <f>TEXT(NiftyData[[#This Row],[Date]], "mmm-yyyy")</f>
        <v>Jul-2015</v>
      </c>
      <c r="L1341" s="1" t="str">
        <f>IF(NiftyData[[#This Row],[Day]]="Thu", "Expiry", "")</f>
        <v/>
      </c>
      <c r="M1341" s="1">
        <f>NiftyData[[#This Row],[Close]]-NiftyData[[#This Row],[Open]]</f>
        <v>76.799999999999272</v>
      </c>
      <c r="N1341" s="4">
        <f>NiftyData[[#This Row],[Intraday Change]]/NiftyData[[#This Row],[Open]]</f>
        <v>9.1687807789881236E-3</v>
      </c>
      <c r="O1341" s="4">
        <f>_xlfn.CEILING.MATH(ABS(NiftyData[[#This Row],[Intraday Change %]]), 0.01)</f>
        <v>0.01</v>
      </c>
      <c r="P1341" s="6">
        <f>NiftyData[[#This Row],[Close]]-E1342</f>
        <v>84.549999999999272</v>
      </c>
      <c r="Q1341" s="4">
        <f>NiftyData[[#This Row],[DayChange]]/E1342</f>
        <v>1.0103363804743894E-2</v>
      </c>
      <c r="R1341" s="7">
        <f>_xlfn.CEILING.MATH(ABS(NiftyData[[#This Row],[DayChange %]]), 0.01)</f>
        <v>0.02</v>
      </c>
    </row>
    <row r="1342" spans="1:18" x14ac:dyDescent="0.2">
      <c r="A1342" s="2">
        <v>42185</v>
      </c>
      <c r="B1342" s="1">
        <v>8316.35</v>
      </c>
      <c r="C1342" s="1">
        <v>8378</v>
      </c>
      <c r="D1342" s="1">
        <v>8298.9500000000007</v>
      </c>
      <c r="E1342" s="1">
        <v>8368.5</v>
      </c>
      <c r="F1342" s="1">
        <v>163366250</v>
      </c>
      <c r="G1342" s="1">
        <v>8425.52</v>
      </c>
      <c r="H1342" s="1" t="str">
        <f>TEXT(NiftyData[[#This Row],[Date]], "yyyy")</f>
        <v>2015</v>
      </c>
      <c r="I1342" s="1" t="str">
        <f>TEXT(NiftyData[[#This Row],[Date]], "mmm")</f>
        <v>Jun</v>
      </c>
      <c r="J1342" s="1" t="str">
        <f>TEXT(NiftyData[[#This Row],[Date]], "ddd")</f>
        <v>Tue</v>
      </c>
      <c r="K1342" s="1" t="str">
        <f>TEXT(NiftyData[[#This Row],[Date]], "mmm-yyyy")</f>
        <v>Jun-2015</v>
      </c>
      <c r="L1342" s="1" t="str">
        <f>IF(NiftyData[[#This Row],[Day]]="Thu", "Expiry", "")</f>
        <v/>
      </c>
      <c r="M1342" s="1">
        <f>NiftyData[[#This Row],[Close]]-NiftyData[[#This Row],[Open]]</f>
        <v>52.149999999999636</v>
      </c>
      <c r="N1342" s="4">
        <f>NiftyData[[#This Row],[Intraday Change]]/NiftyData[[#This Row],[Open]]</f>
        <v>6.2707798493328963E-3</v>
      </c>
      <c r="O1342" s="4">
        <f>_xlfn.CEILING.MATH(ABS(NiftyData[[#This Row],[Intraday Change %]]), 0.01)</f>
        <v>0.01</v>
      </c>
      <c r="P1342" s="6">
        <f>NiftyData[[#This Row],[Close]]-E1343</f>
        <v>50.100000000000364</v>
      </c>
      <c r="Q1342" s="4">
        <f>NiftyData[[#This Row],[DayChange]]/E1343</f>
        <v>6.0227928447778856E-3</v>
      </c>
      <c r="R1342" s="7">
        <f>_xlfn.CEILING.MATH(ABS(NiftyData[[#This Row],[DayChange %]]), 0.01)</f>
        <v>0.01</v>
      </c>
    </row>
    <row r="1343" spans="1:18" x14ac:dyDescent="0.2">
      <c r="A1343" s="2">
        <v>42184</v>
      </c>
      <c r="B1343" s="1">
        <v>8247.0499999999993</v>
      </c>
      <c r="C1343" s="1">
        <v>8329.4500000000007</v>
      </c>
      <c r="D1343" s="1">
        <v>8195.65</v>
      </c>
      <c r="E1343" s="1">
        <v>8318.4</v>
      </c>
      <c r="F1343" s="1">
        <v>136106699</v>
      </c>
      <c r="G1343" s="1">
        <v>6604.12</v>
      </c>
      <c r="H1343" s="1" t="str">
        <f>TEXT(NiftyData[[#This Row],[Date]], "yyyy")</f>
        <v>2015</v>
      </c>
      <c r="I1343" s="1" t="str">
        <f>TEXT(NiftyData[[#This Row],[Date]], "mmm")</f>
        <v>Jun</v>
      </c>
      <c r="J1343" s="1" t="str">
        <f>TEXT(NiftyData[[#This Row],[Date]], "ddd")</f>
        <v>Mon</v>
      </c>
      <c r="K1343" s="1" t="str">
        <f>TEXT(NiftyData[[#This Row],[Date]], "mmm-yyyy")</f>
        <v>Jun-2015</v>
      </c>
      <c r="L1343" s="1" t="str">
        <f>IF(NiftyData[[#This Row],[Day]]="Thu", "Expiry", "")</f>
        <v/>
      </c>
      <c r="M1343" s="1">
        <f>NiftyData[[#This Row],[Close]]-NiftyData[[#This Row],[Open]]</f>
        <v>71.350000000000364</v>
      </c>
      <c r="N1343" s="4">
        <f>NiftyData[[#This Row],[Intraday Change]]/NiftyData[[#This Row],[Open]]</f>
        <v>8.6515784432009465E-3</v>
      </c>
      <c r="O1343" s="4">
        <f>_xlfn.CEILING.MATH(ABS(NiftyData[[#This Row],[Intraday Change %]]), 0.01)</f>
        <v>0.01</v>
      </c>
      <c r="P1343" s="6">
        <f>NiftyData[[#This Row],[Close]]-E1344</f>
        <v>-62.700000000000728</v>
      </c>
      <c r="Q1343" s="4">
        <f>NiftyData[[#This Row],[DayChange]]/E1344</f>
        <v>-7.4811182303039844E-3</v>
      </c>
      <c r="R1343" s="7">
        <f>_xlfn.CEILING.MATH(ABS(NiftyData[[#This Row],[DayChange %]]), 0.01)</f>
        <v>0.01</v>
      </c>
    </row>
    <row r="1344" spans="1:18" x14ac:dyDescent="0.2">
      <c r="A1344" s="2">
        <v>42181</v>
      </c>
      <c r="B1344" s="1">
        <v>8393.9500000000007</v>
      </c>
      <c r="C1344" s="1">
        <v>8408.5499999999993</v>
      </c>
      <c r="D1344" s="1">
        <v>8339.7000000000007</v>
      </c>
      <c r="E1344" s="1">
        <v>8381.1</v>
      </c>
      <c r="F1344" s="1">
        <v>113959476</v>
      </c>
      <c r="G1344" s="1">
        <v>5848.78</v>
      </c>
      <c r="H1344" s="1" t="str">
        <f>TEXT(NiftyData[[#This Row],[Date]], "yyyy")</f>
        <v>2015</v>
      </c>
      <c r="I1344" s="1" t="str">
        <f>TEXT(NiftyData[[#This Row],[Date]], "mmm")</f>
        <v>Jun</v>
      </c>
      <c r="J1344" s="1" t="str">
        <f>TEXT(NiftyData[[#This Row],[Date]], "ddd")</f>
        <v>Fri</v>
      </c>
      <c r="K1344" s="1" t="str">
        <f>TEXT(NiftyData[[#This Row],[Date]], "mmm-yyyy")</f>
        <v>Jun-2015</v>
      </c>
      <c r="L1344" s="1" t="str">
        <f>IF(NiftyData[[#This Row],[Day]]="Thu", "Expiry", "")</f>
        <v/>
      </c>
      <c r="M1344" s="1">
        <f>NiftyData[[#This Row],[Close]]-NiftyData[[#This Row],[Open]]</f>
        <v>-12.850000000000364</v>
      </c>
      <c r="N1344" s="4">
        <f>NiftyData[[#This Row],[Intraday Change]]/NiftyData[[#This Row],[Open]]</f>
        <v>-1.5308644916875087E-3</v>
      </c>
      <c r="O1344" s="4">
        <f>_xlfn.CEILING.MATH(ABS(NiftyData[[#This Row],[Intraday Change %]]), 0.01)</f>
        <v>0.01</v>
      </c>
      <c r="P1344" s="6">
        <f>NiftyData[[#This Row],[Close]]-E1345</f>
        <v>-16.899999999999636</v>
      </c>
      <c r="Q1344" s="4">
        <f>NiftyData[[#This Row],[DayChange]]/E1345</f>
        <v>-2.0123839009287491E-3</v>
      </c>
      <c r="R1344" s="7">
        <f>_xlfn.CEILING.MATH(ABS(NiftyData[[#This Row],[DayChange %]]), 0.01)</f>
        <v>0.01</v>
      </c>
    </row>
    <row r="1345" spans="1:18" x14ac:dyDescent="0.2">
      <c r="A1345" s="2">
        <v>42180</v>
      </c>
      <c r="B1345" s="1">
        <v>8336.25</v>
      </c>
      <c r="C1345" s="1">
        <v>8423.15</v>
      </c>
      <c r="D1345" s="1">
        <v>8329.5</v>
      </c>
      <c r="E1345" s="1">
        <v>8398</v>
      </c>
      <c r="F1345" s="1">
        <v>207421340</v>
      </c>
      <c r="G1345" s="1">
        <v>9911.16</v>
      </c>
      <c r="H1345" s="1" t="str">
        <f>TEXT(NiftyData[[#This Row],[Date]], "yyyy")</f>
        <v>2015</v>
      </c>
      <c r="I1345" s="1" t="str">
        <f>TEXT(NiftyData[[#This Row],[Date]], "mmm")</f>
        <v>Jun</v>
      </c>
      <c r="J1345" s="1" t="str">
        <f>TEXT(NiftyData[[#This Row],[Date]], "ddd")</f>
        <v>Thu</v>
      </c>
      <c r="K1345" s="1" t="str">
        <f>TEXT(NiftyData[[#This Row],[Date]], "mmm-yyyy")</f>
        <v>Jun-2015</v>
      </c>
      <c r="L1345" s="1" t="str">
        <f>IF(NiftyData[[#This Row],[Day]]="Thu", "Expiry", "")</f>
        <v>Expiry</v>
      </c>
      <c r="M1345" s="1">
        <f>NiftyData[[#This Row],[Close]]-NiftyData[[#This Row],[Open]]</f>
        <v>61.75</v>
      </c>
      <c r="N1345" s="4">
        <f>NiftyData[[#This Row],[Intraday Change]]/NiftyData[[#This Row],[Open]]</f>
        <v>7.4074074074074077E-3</v>
      </c>
      <c r="O1345" s="4">
        <f>_xlfn.CEILING.MATH(ABS(NiftyData[[#This Row],[Intraday Change %]]), 0.01)</f>
        <v>0.01</v>
      </c>
      <c r="P1345" s="6">
        <f>NiftyData[[#This Row],[Close]]-E1346</f>
        <v>37.149999999999636</v>
      </c>
      <c r="Q1345" s="4">
        <f>NiftyData[[#This Row],[DayChange]]/E1346</f>
        <v>4.4433281305130022E-3</v>
      </c>
      <c r="R1345" s="7">
        <f>_xlfn.CEILING.MATH(ABS(NiftyData[[#This Row],[DayChange %]]), 0.01)</f>
        <v>0.01</v>
      </c>
    </row>
    <row r="1346" spans="1:18" x14ac:dyDescent="0.2">
      <c r="A1346" s="2">
        <v>42179</v>
      </c>
      <c r="B1346" s="1">
        <v>8399.4</v>
      </c>
      <c r="C1346" s="1">
        <v>8421.35</v>
      </c>
      <c r="D1346" s="1">
        <v>8338.9</v>
      </c>
      <c r="E1346" s="1">
        <v>8360.85</v>
      </c>
      <c r="F1346" s="1">
        <v>134062733</v>
      </c>
      <c r="G1346" s="1">
        <v>7175.22</v>
      </c>
      <c r="H1346" s="1" t="str">
        <f>TEXT(NiftyData[[#This Row],[Date]], "yyyy")</f>
        <v>2015</v>
      </c>
      <c r="I1346" s="1" t="str">
        <f>TEXT(NiftyData[[#This Row],[Date]], "mmm")</f>
        <v>Jun</v>
      </c>
      <c r="J1346" s="1" t="str">
        <f>TEXT(NiftyData[[#This Row],[Date]], "ddd")</f>
        <v>Wed</v>
      </c>
      <c r="K1346" s="1" t="str">
        <f>TEXT(NiftyData[[#This Row],[Date]], "mmm-yyyy")</f>
        <v>Jun-2015</v>
      </c>
      <c r="L1346" s="1" t="str">
        <f>IF(NiftyData[[#This Row],[Day]]="Thu", "Expiry", "")</f>
        <v/>
      </c>
      <c r="M1346" s="1">
        <f>NiftyData[[#This Row],[Close]]-NiftyData[[#This Row],[Open]]</f>
        <v>-38.549999999999272</v>
      </c>
      <c r="N1346" s="4">
        <f>NiftyData[[#This Row],[Intraday Change]]/NiftyData[[#This Row],[Open]]</f>
        <v>-4.5896135438244726E-3</v>
      </c>
      <c r="O1346" s="4">
        <f>_xlfn.CEILING.MATH(ABS(NiftyData[[#This Row],[Intraday Change %]]), 0.01)</f>
        <v>0.01</v>
      </c>
      <c r="P1346" s="6">
        <f>NiftyData[[#This Row],[Close]]-E1347</f>
        <v>-20.699999999998909</v>
      </c>
      <c r="Q1346" s="4">
        <f>NiftyData[[#This Row],[DayChange]]/E1347</f>
        <v>-2.4697102564560148E-3</v>
      </c>
      <c r="R1346" s="7">
        <f>_xlfn.CEILING.MATH(ABS(NiftyData[[#This Row],[DayChange %]]), 0.01)</f>
        <v>0.01</v>
      </c>
    </row>
    <row r="1347" spans="1:18" x14ac:dyDescent="0.2">
      <c r="A1347" s="2">
        <v>42178</v>
      </c>
      <c r="B1347" s="1">
        <v>8377.4500000000007</v>
      </c>
      <c r="C1347" s="1">
        <v>8398.4500000000007</v>
      </c>
      <c r="D1347" s="1">
        <v>8334.9500000000007</v>
      </c>
      <c r="E1347" s="1">
        <v>8381.5499999999993</v>
      </c>
      <c r="F1347" s="1">
        <v>135844708</v>
      </c>
      <c r="G1347" s="1">
        <v>6437.33</v>
      </c>
      <c r="H1347" s="1" t="str">
        <f>TEXT(NiftyData[[#This Row],[Date]], "yyyy")</f>
        <v>2015</v>
      </c>
      <c r="I1347" s="1" t="str">
        <f>TEXT(NiftyData[[#This Row],[Date]], "mmm")</f>
        <v>Jun</v>
      </c>
      <c r="J1347" s="1" t="str">
        <f>TEXT(NiftyData[[#This Row],[Date]], "ddd")</f>
        <v>Tue</v>
      </c>
      <c r="K1347" s="1" t="str">
        <f>TEXT(NiftyData[[#This Row],[Date]], "mmm-yyyy")</f>
        <v>Jun-2015</v>
      </c>
      <c r="L1347" s="1" t="str">
        <f>IF(NiftyData[[#This Row],[Day]]="Thu", "Expiry", "")</f>
        <v/>
      </c>
      <c r="M1347" s="1">
        <f>NiftyData[[#This Row],[Close]]-NiftyData[[#This Row],[Open]]</f>
        <v>4.0999999999985448</v>
      </c>
      <c r="N1347" s="4">
        <f>NiftyData[[#This Row],[Intraday Change]]/NiftyData[[#This Row],[Open]]</f>
        <v>4.8940906839175938E-4</v>
      </c>
      <c r="O1347" s="4">
        <f>_xlfn.CEILING.MATH(ABS(NiftyData[[#This Row],[Intraday Change %]]), 0.01)</f>
        <v>0.01</v>
      </c>
      <c r="P1347" s="6">
        <f>NiftyData[[#This Row],[Close]]-E1348</f>
        <v>28.449999999998909</v>
      </c>
      <c r="Q1347" s="4">
        <f>NiftyData[[#This Row],[DayChange]]/E1348</f>
        <v>3.4059211550201609E-3</v>
      </c>
      <c r="R1347" s="7">
        <f>_xlfn.CEILING.MATH(ABS(NiftyData[[#This Row],[DayChange %]]), 0.01)</f>
        <v>0.01</v>
      </c>
    </row>
    <row r="1348" spans="1:18" x14ac:dyDescent="0.2">
      <c r="A1348" s="2">
        <v>42177</v>
      </c>
      <c r="B1348" s="1">
        <v>8259.2999999999993</v>
      </c>
      <c r="C1348" s="1">
        <v>8369.4500000000007</v>
      </c>
      <c r="D1348" s="1">
        <v>8257.4</v>
      </c>
      <c r="E1348" s="1">
        <v>8353.1</v>
      </c>
      <c r="F1348" s="1">
        <v>126542473</v>
      </c>
      <c r="G1348" s="1">
        <v>6163.02</v>
      </c>
      <c r="H1348" s="1" t="str">
        <f>TEXT(NiftyData[[#This Row],[Date]], "yyyy")</f>
        <v>2015</v>
      </c>
      <c r="I1348" s="1" t="str">
        <f>TEXT(NiftyData[[#This Row],[Date]], "mmm")</f>
        <v>Jun</v>
      </c>
      <c r="J1348" s="1" t="str">
        <f>TEXT(NiftyData[[#This Row],[Date]], "ddd")</f>
        <v>Mon</v>
      </c>
      <c r="K1348" s="1" t="str">
        <f>TEXT(NiftyData[[#This Row],[Date]], "mmm-yyyy")</f>
        <v>Jun-2015</v>
      </c>
      <c r="L1348" s="1" t="str">
        <f>IF(NiftyData[[#This Row],[Day]]="Thu", "Expiry", "")</f>
        <v/>
      </c>
      <c r="M1348" s="1">
        <f>NiftyData[[#This Row],[Close]]-NiftyData[[#This Row],[Open]]</f>
        <v>93.800000000001091</v>
      </c>
      <c r="N1348" s="4">
        <f>NiftyData[[#This Row],[Intraday Change]]/NiftyData[[#This Row],[Open]]</f>
        <v>1.1356894652089293E-2</v>
      </c>
      <c r="O1348" s="4">
        <f>_xlfn.CEILING.MATH(ABS(NiftyData[[#This Row],[Intraday Change %]]), 0.01)</f>
        <v>0.02</v>
      </c>
      <c r="P1348" s="6">
        <f>NiftyData[[#This Row],[Close]]-E1349</f>
        <v>128.14999999999964</v>
      </c>
      <c r="Q1348" s="4">
        <f>NiftyData[[#This Row],[DayChange]]/E1349</f>
        <v>1.5580641827609848E-2</v>
      </c>
      <c r="R1348" s="7">
        <f>_xlfn.CEILING.MATH(ABS(NiftyData[[#This Row],[DayChange %]]), 0.01)</f>
        <v>0.02</v>
      </c>
    </row>
    <row r="1349" spans="1:18" x14ac:dyDescent="0.2">
      <c r="A1349" s="2">
        <v>42174</v>
      </c>
      <c r="B1349" s="1">
        <v>8201.15</v>
      </c>
      <c r="C1349" s="1">
        <v>8250.7999999999993</v>
      </c>
      <c r="D1349" s="1">
        <v>8195.65</v>
      </c>
      <c r="E1349" s="1">
        <v>8224.9500000000007</v>
      </c>
      <c r="F1349" s="1">
        <v>151575997</v>
      </c>
      <c r="G1349" s="1">
        <v>7722.05</v>
      </c>
      <c r="H1349" s="1" t="str">
        <f>TEXT(NiftyData[[#This Row],[Date]], "yyyy")</f>
        <v>2015</v>
      </c>
      <c r="I1349" s="1" t="str">
        <f>TEXT(NiftyData[[#This Row],[Date]], "mmm")</f>
        <v>Jun</v>
      </c>
      <c r="J1349" s="1" t="str">
        <f>TEXT(NiftyData[[#This Row],[Date]], "ddd")</f>
        <v>Fri</v>
      </c>
      <c r="K1349" s="1" t="str">
        <f>TEXT(NiftyData[[#This Row],[Date]], "mmm-yyyy")</f>
        <v>Jun-2015</v>
      </c>
      <c r="L1349" s="1" t="str">
        <f>IF(NiftyData[[#This Row],[Day]]="Thu", "Expiry", "")</f>
        <v/>
      </c>
      <c r="M1349" s="1">
        <f>NiftyData[[#This Row],[Close]]-NiftyData[[#This Row],[Open]]</f>
        <v>23.800000000001091</v>
      </c>
      <c r="N1349" s="4">
        <f>NiftyData[[#This Row],[Intraday Change]]/NiftyData[[#This Row],[Open]]</f>
        <v>2.9020320320931933E-3</v>
      </c>
      <c r="O1349" s="4">
        <f>_xlfn.CEILING.MATH(ABS(NiftyData[[#This Row],[Intraday Change %]]), 0.01)</f>
        <v>0.01</v>
      </c>
      <c r="P1349" s="6">
        <f>NiftyData[[#This Row],[Close]]-E1350</f>
        <v>50.350000000000364</v>
      </c>
      <c r="Q1349" s="4">
        <f>NiftyData[[#This Row],[DayChange]]/E1350</f>
        <v>6.1593227803195703E-3</v>
      </c>
      <c r="R1349" s="7">
        <f>_xlfn.CEILING.MATH(ABS(NiftyData[[#This Row],[DayChange %]]), 0.01)</f>
        <v>0.01</v>
      </c>
    </row>
    <row r="1350" spans="1:18" x14ac:dyDescent="0.2">
      <c r="A1350" s="2">
        <v>42173</v>
      </c>
      <c r="B1350" s="1">
        <v>8113.7</v>
      </c>
      <c r="C1350" s="1">
        <v>8186.9</v>
      </c>
      <c r="D1350" s="1">
        <v>8101.8</v>
      </c>
      <c r="E1350" s="1">
        <v>8174.6</v>
      </c>
      <c r="F1350" s="1">
        <v>149266110</v>
      </c>
      <c r="G1350" s="1">
        <v>7767.77</v>
      </c>
      <c r="H1350" s="1" t="str">
        <f>TEXT(NiftyData[[#This Row],[Date]], "yyyy")</f>
        <v>2015</v>
      </c>
      <c r="I1350" s="1" t="str">
        <f>TEXT(NiftyData[[#This Row],[Date]], "mmm")</f>
        <v>Jun</v>
      </c>
      <c r="J1350" s="1" t="str">
        <f>TEXT(NiftyData[[#This Row],[Date]], "ddd")</f>
        <v>Thu</v>
      </c>
      <c r="K1350" s="1" t="str">
        <f>TEXT(NiftyData[[#This Row],[Date]], "mmm-yyyy")</f>
        <v>Jun-2015</v>
      </c>
      <c r="L1350" s="1" t="str">
        <f>IF(NiftyData[[#This Row],[Day]]="Thu", "Expiry", "")</f>
        <v>Expiry</v>
      </c>
      <c r="M1350" s="1">
        <f>NiftyData[[#This Row],[Close]]-NiftyData[[#This Row],[Open]]</f>
        <v>60.900000000000546</v>
      </c>
      <c r="N1350" s="4">
        <f>NiftyData[[#This Row],[Intraday Change]]/NiftyData[[#This Row],[Open]]</f>
        <v>7.5058234837374503E-3</v>
      </c>
      <c r="O1350" s="4">
        <f>_xlfn.CEILING.MATH(ABS(NiftyData[[#This Row],[Intraday Change %]]), 0.01)</f>
        <v>0.01</v>
      </c>
      <c r="P1350" s="6">
        <f>NiftyData[[#This Row],[Close]]-E1351</f>
        <v>83.050000000000182</v>
      </c>
      <c r="Q1350" s="4">
        <f>NiftyData[[#This Row],[DayChange]]/E1351</f>
        <v>1.0263793710722937E-2</v>
      </c>
      <c r="R1350" s="7">
        <f>_xlfn.CEILING.MATH(ABS(NiftyData[[#This Row],[DayChange %]]), 0.01)</f>
        <v>0.02</v>
      </c>
    </row>
    <row r="1351" spans="1:18" x14ac:dyDescent="0.2">
      <c r="A1351" s="2">
        <v>42172</v>
      </c>
      <c r="B1351" s="1">
        <v>8084.2</v>
      </c>
      <c r="C1351" s="1">
        <v>8136.85</v>
      </c>
      <c r="D1351" s="1">
        <v>8048.95</v>
      </c>
      <c r="E1351" s="1">
        <v>8091.55</v>
      </c>
      <c r="F1351" s="1">
        <v>157205716</v>
      </c>
      <c r="G1351" s="1">
        <v>7878.66</v>
      </c>
      <c r="H1351" s="1" t="str">
        <f>TEXT(NiftyData[[#This Row],[Date]], "yyyy")</f>
        <v>2015</v>
      </c>
      <c r="I1351" s="1" t="str">
        <f>TEXT(NiftyData[[#This Row],[Date]], "mmm")</f>
        <v>Jun</v>
      </c>
      <c r="J1351" s="1" t="str">
        <f>TEXT(NiftyData[[#This Row],[Date]], "ddd")</f>
        <v>Wed</v>
      </c>
      <c r="K1351" s="1" t="str">
        <f>TEXT(NiftyData[[#This Row],[Date]], "mmm-yyyy")</f>
        <v>Jun-2015</v>
      </c>
      <c r="L1351" s="1" t="str">
        <f>IF(NiftyData[[#This Row],[Day]]="Thu", "Expiry", "")</f>
        <v/>
      </c>
      <c r="M1351" s="1">
        <f>NiftyData[[#This Row],[Close]]-NiftyData[[#This Row],[Open]]</f>
        <v>7.3500000000003638</v>
      </c>
      <c r="N1351" s="4">
        <f>NiftyData[[#This Row],[Intraday Change]]/NiftyData[[#This Row],[Open]]</f>
        <v>9.091808713293046E-4</v>
      </c>
      <c r="O1351" s="4">
        <f>_xlfn.CEILING.MATH(ABS(NiftyData[[#This Row],[Intraday Change %]]), 0.01)</f>
        <v>0.01</v>
      </c>
      <c r="P1351" s="6">
        <f>NiftyData[[#This Row],[Close]]-E1352</f>
        <v>44.25</v>
      </c>
      <c r="Q1351" s="4">
        <f>NiftyData[[#This Row],[DayChange]]/E1352</f>
        <v>5.4987387073925417E-3</v>
      </c>
      <c r="R1351" s="7">
        <f>_xlfn.CEILING.MATH(ABS(NiftyData[[#This Row],[DayChange %]]), 0.01)</f>
        <v>0.01</v>
      </c>
    </row>
    <row r="1352" spans="1:18" x14ac:dyDescent="0.2">
      <c r="A1352" s="2">
        <v>42171</v>
      </c>
      <c r="B1352" s="1">
        <v>8004.2</v>
      </c>
      <c r="C1352" s="1">
        <v>8061.85</v>
      </c>
      <c r="D1352" s="1">
        <v>7952.35</v>
      </c>
      <c r="E1352" s="1">
        <v>8047.3</v>
      </c>
      <c r="F1352" s="1">
        <v>127809460</v>
      </c>
      <c r="G1352" s="1">
        <v>5923.8</v>
      </c>
      <c r="H1352" s="1" t="str">
        <f>TEXT(NiftyData[[#This Row],[Date]], "yyyy")</f>
        <v>2015</v>
      </c>
      <c r="I1352" s="1" t="str">
        <f>TEXT(NiftyData[[#This Row],[Date]], "mmm")</f>
        <v>Jun</v>
      </c>
      <c r="J1352" s="1" t="str">
        <f>TEXT(NiftyData[[#This Row],[Date]], "ddd")</f>
        <v>Tue</v>
      </c>
      <c r="K1352" s="1" t="str">
        <f>TEXT(NiftyData[[#This Row],[Date]], "mmm-yyyy")</f>
        <v>Jun-2015</v>
      </c>
      <c r="L1352" s="1" t="str">
        <f>IF(NiftyData[[#This Row],[Day]]="Thu", "Expiry", "")</f>
        <v/>
      </c>
      <c r="M1352" s="1">
        <f>NiftyData[[#This Row],[Close]]-NiftyData[[#This Row],[Open]]</f>
        <v>43.100000000000364</v>
      </c>
      <c r="N1352" s="4">
        <f>NiftyData[[#This Row],[Intraday Change]]/NiftyData[[#This Row],[Open]]</f>
        <v>5.3846730466505545E-3</v>
      </c>
      <c r="O1352" s="4">
        <f>_xlfn.CEILING.MATH(ABS(NiftyData[[#This Row],[Intraday Change %]]), 0.01)</f>
        <v>0.01</v>
      </c>
      <c r="P1352" s="6">
        <f>NiftyData[[#This Row],[Close]]-E1353</f>
        <v>33.400000000000546</v>
      </c>
      <c r="Q1352" s="4">
        <f>NiftyData[[#This Row],[DayChange]]/E1353</f>
        <v>4.1677585195723111E-3</v>
      </c>
      <c r="R1352" s="7">
        <f>_xlfn.CEILING.MATH(ABS(NiftyData[[#This Row],[DayChange %]]), 0.01)</f>
        <v>0.01</v>
      </c>
    </row>
    <row r="1353" spans="1:18" x14ac:dyDescent="0.2">
      <c r="A1353" s="2">
        <v>42170</v>
      </c>
      <c r="B1353" s="1">
        <v>7986.6</v>
      </c>
      <c r="C1353" s="1">
        <v>8057.7</v>
      </c>
      <c r="D1353" s="1">
        <v>7944.85</v>
      </c>
      <c r="E1353" s="1">
        <v>8013.9</v>
      </c>
      <c r="F1353" s="1">
        <v>137116389</v>
      </c>
      <c r="G1353" s="1">
        <v>6129.12</v>
      </c>
      <c r="H1353" s="1" t="str">
        <f>TEXT(NiftyData[[#This Row],[Date]], "yyyy")</f>
        <v>2015</v>
      </c>
      <c r="I1353" s="1" t="str">
        <f>TEXT(NiftyData[[#This Row],[Date]], "mmm")</f>
        <v>Jun</v>
      </c>
      <c r="J1353" s="1" t="str">
        <f>TEXT(NiftyData[[#This Row],[Date]], "ddd")</f>
        <v>Mon</v>
      </c>
      <c r="K1353" s="1" t="str">
        <f>TEXT(NiftyData[[#This Row],[Date]], "mmm-yyyy")</f>
        <v>Jun-2015</v>
      </c>
      <c r="L1353" s="1" t="str">
        <f>IF(NiftyData[[#This Row],[Day]]="Thu", "Expiry", "")</f>
        <v/>
      </c>
      <c r="M1353" s="1">
        <f>NiftyData[[#This Row],[Close]]-NiftyData[[#This Row],[Open]]</f>
        <v>27.299999999999272</v>
      </c>
      <c r="N1353" s="4">
        <f>NiftyData[[#This Row],[Intraday Change]]/NiftyData[[#This Row],[Open]]</f>
        <v>3.4182255277589052E-3</v>
      </c>
      <c r="O1353" s="4">
        <f>_xlfn.CEILING.MATH(ABS(NiftyData[[#This Row],[Intraday Change %]]), 0.01)</f>
        <v>0.01</v>
      </c>
      <c r="P1353" s="6">
        <f>NiftyData[[#This Row],[Close]]-E1354</f>
        <v>31</v>
      </c>
      <c r="Q1353" s="4">
        <f>NiftyData[[#This Row],[DayChange]]/E1354</f>
        <v>3.8833005549361761E-3</v>
      </c>
      <c r="R1353" s="7">
        <f>_xlfn.CEILING.MATH(ABS(NiftyData[[#This Row],[DayChange %]]), 0.01)</f>
        <v>0.01</v>
      </c>
    </row>
    <row r="1354" spans="1:18" x14ac:dyDescent="0.2">
      <c r="A1354" s="2">
        <v>42167</v>
      </c>
      <c r="B1354" s="1">
        <v>7959.85</v>
      </c>
      <c r="C1354" s="1">
        <v>7995.6</v>
      </c>
      <c r="D1354" s="1">
        <v>7940.3</v>
      </c>
      <c r="E1354" s="1">
        <v>7982.9</v>
      </c>
      <c r="F1354" s="1">
        <v>140839875</v>
      </c>
      <c r="G1354" s="1">
        <v>6737.25</v>
      </c>
      <c r="H1354" s="1" t="str">
        <f>TEXT(NiftyData[[#This Row],[Date]], "yyyy")</f>
        <v>2015</v>
      </c>
      <c r="I1354" s="1" t="str">
        <f>TEXT(NiftyData[[#This Row],[Date]], "mmm")</f>
        <v>Jun</v>
      </c>
      <c r="J1354" s="1" t="str">
        <f>TEXT(NiftyData[[#This Row],[Date]], "ddd")</f>
        <v>Fri</v>
      </c>
      <c r="K1354" s="1" t="str">
        <f>TEXT(NiftyData[[#This Row],[Date]], "mmm-yyyy")</f>
        <v>Jun-2015</v>
      </c>
      <c r="L1354" s="1" t="str">
        <f>IF(NiftyData[[#This Row],[Day]]="Thu", "Expiry", "")</f>
        <v/>
      </c>
      <c r="M1354" s="1">
        <f>NiftyData[[#This Row],[Close]]-NiftyData[[#This Row],[Open]]</f>
        <v>23.049999999999272</v>
      </c>
      <c r="N1354" s="4">
        <f>NiftyData[[#This Row],[Intraday Change]]/NiftyData[[#This Row],[Open]]</f>
        <v>2.8957832119951093E-3</v>
      </c>
      <c r="O1354" s="4">
        <f>_xlfn.CEILING.MATH(ABS(NiftyData[[#This Row],[Intraday Change %]]), 0.01)</f>
        <v>0.01</v>
      </c>
      <c r="P1354" s="6">
        <f>NiftyData[[#This Row],[Close]]-E1355</f>
        <v>17.549999999999272</v>
      </c>
      <c r="Q1354" s="4">
        <f>NiftyData[[#This Row],[DayChange]]/E1355</f>
        <v>2.2032930128618668E-3</v>
      </c>
      <c r="R1354" s="7">
        <f>_xlfn.CEILING.MATH(ABS(NiftyData[[#This Row],[DayChange %]]), 0.01)</f>
        <v>0.01</v>
      </c>
    </row>
    <row r="1355" spans="1:18" x14ac:dyDescent="0.2">
      <c r="A1355" s="2">
        <v>42166</v>
      </c>
      <c r="B1355" s="1">
        <v>8157.3</v>
      </c>
      <c r="C1355" s="1">
        <v>8163.05</v>
      </c>
      <c r="D1355" s="1">
        <v>7958.25</v>
      </c>
      <c r="E1355" s="1">
        <v>7965.35</v>
      </c>
      <c r="F1355" s="1">
        <v>171348959</v>
      </c>
      <c r="G1355" s="1">
        <v>7868.44</v>
      </c>
      <c r="H1355" s="1" t="str">
        <f>TEXT(NiftyData[[#This Row],[Date]], "yyyy")</f>
        <v>2015</v>
      </c>
      <c r="I1355" s="1" t="str">
        <f>TEXT(NiftyData[[#This Row],[Date]], "mmm")</f>
        <v>Jun</v>
      </c>
      <c r="J1355" s="1" t="str">
        <f>TEXT(NiftyData[[#This Row],[Date]], "ddd")</f>
        <v>Thu</v>
      </c>
      <c r="K1355" s="1" t="str">
        <f>TEXT(NiftyData[[#This Row],[Date]], "mmm-yyyy")</f>
        <v>Jun-2015</v>
      </c>
      <c r="L1355" s="1" t="str">
        <f>IF(NiftyData[[#This Row],[Day]]="Thu", "Expiry", "")</f>
        <v>Expiry</v>
      </c>
      <c r="M1355" s="1">
        <f>NiftyData[[#This Row],[Close]]-NiftyData[[#This Row],[Open]]</f>
        <v>-191.94999999999982</v>
      </c>
      <c r="N1355" s="4">
        <f>NiftyData[[#This Row],[Intraday Change]]/NiftyData[[#This Row],[Open]]</f>
        <v>-2.3531070329643362E-2</v>
      </c>
      <c r="O1355" s="4">
        <f>_xlfn.CEILING.MATH(ABS(NiftyData[[#This Row],[Intraday Change %]]), 0.01)</f>
        <v>0.03</v>
      </c>
      <c r="P1355" s="6">
        <f>NiftyData[[#This Row],[Close]]-E1356</f>
        <v>-159.09999999999945</v>
      </c>
      <c r="Q1355" s="4">
        <f>NiftyData[[#This Row],[DayChange]]/E1356</f>
        <v>-1.958286407079857E-2</v>
      </c>
      <c r="R1355" s="7">
        <f>_xlfn.CEILING.MATH(ABS(NiftyData[[#This Row],[DayChange %]]), 0.01)</f>
        <v>0.02</v>
      </c>
    </row>
    <row r="1356" spans="1:18" x14ac:dyDescent="0.2">
      <c r="A1356" s="2">
        <v>42165</v>
      </c>
      <c r="B1356" s="1">
        <v>8024.15</v>
      </c>
      <c r="C1356" s="1">
        <v>8152.25</v>
      </c>
      <c r="D1356" s="1">
        <v>8023.8</v>
      </c>
      <c r="E1356" s="1">
        <v>8124.45</v>
      </c>
      <c r="F1356" s="1">
        <v>141030200</v>
      </c>
      <c r="G1356" s="1">
        <v>6790.27</v>
      </c>
      <c r="H1356" s="1" t="str">
        <f>TEXT(NiftyData[[#This Row],[Date]], "yyyy")</f>
        <v>2015</v>
      </c>
      <c r="I1356" s="1" t="str">
        <f>TEXT(NiftyData[[#This Row],[Date]], "mmm")</f>
        <v>Jun</v>
      </c>
      <c r="J1356" s="1" t="str">
        <f>TEXT(NiftyData[[#This Row],[Date]], "ddd")</f>
        <v>Wed</v>
      </c>
      <c r="K1356" s="1" t="str">
        <f>TEXT(NiftyData[[#This Row],[Date]], "mmm-yyyy")</f>
        <v>Jun-2015</v>
      </c>
      <c r="L1356" s="1" t="str">
        <f>IF(NiftyData[[#This Row],[Day]]="Thu", "Expiry", "")</f>
        <v/>
      </c>
      <c r="M1356" s="1">
        <f>NiftyData[[#This Row],[Close]]-NiftyData[[#This Row],[Open]]</f>
        <v>100.30000000000018</v>
      </c>
      <c r="N1356" s="4">
        <f>NiftyData[[#This Row],[Intraday Change]]/NiftyData[[#This Row],[Open]]</f>
        <v>1.2499766330390159E-2</v>
      </c>
      <c r="O1356" s="4">
        <f>_xlfn.CEILING.MATH(ABS(NiftyData[[#This Row],[Intraday Change %]]), 0.01)</f>
        <v>0.02</v>
      </c>
      <c r="P1356" s="6">
        <f>NiftyData[[#This Row],[Close]]-E1357</f>
        <v>102.05000000000018</v>
      </c>
      <c r="Q1356" s="4">
        <f>NiftyData[[#This Row],[DayChange]]/E1357</f>
        <v>1.2720632229756704E-2</v>
      </c>
      <c r="R1356" s="7">
        <f>_xlfn.CEILING.MATH(ABS(NiftyData[[#This Row],[DayChange %]]), 0.01)</f>
        <v>0.02</v>
      </c>
    </row>
    <row r="1357" spans="1:18" x14ac:dyDescent="0.2">
      <c r="A1357" s="2">
        <v>42164</v>
      </c>
      <c r="B1357" s="1">
        <v>8026.5</v>
      </c>
      <c r="C1357" s="1">
        <v>8057.15</v>
      </c>
      <c r="D1357" s="1">
        <v>8005.15</v>
      </c>
      <c r="E1357" s="1">
        <v>8022.4</v>
      </c>
      <c r="F1357" s="1">
        <v>140217686</v>
      </c>
      <c r="G1357" s="1">
        <v>6442.05</v>
      </c>
      <c r="H1357" s="1" t="str">
        <f>TEXT(NiftyData[[#This Row],[Date]], "yyyy")</f>
        <v>2015</v>
      </c>
      <c r="I1357" s="1" t="str">
        <f>TEXT(NiftyData[[#This Row],[Date]], "mmm")</f>
        <v>Jun</v>
      </c>
      <c r="J1357" s="1" t="str">
        <f>TEXT(NiftyData[[#This Row],[Date]], "ddd")</f>
        <v>Tue</v>
      </c>
      <c r="K1357" s="1" t="str">
        <f>TEXT(NiftyData[[#This Row],[Date]], "mmm-yyyy")</f>
        <v>Jun-2015</v>
      </c>
      <c r="L1357" s="1" t="str">
        <f>IF(NiftyData[[#This Row],[Day]]="Thu", "Expiry", "")</f>
        <v/>
      </c>
      <c r="M1357" s="1">
        <f>NiftyData[[#This Row],[Close]]-NiftyData[[#This Row],[Open]]</f>
        <v>-4.1000000000003638</v>
      </c>
      <c r="N1357" s="4">
        <f>NiftyData[[#This Row],[Intraday Change]]/NiftyData[[#This Row],[Open]]</f>
        <v>-5.1080794867007582E-4</v>
      </c>
      <c r="O1357" s="4">
        <f>_xlfn.CEILING.MATH(ABS(NiftyData[[#This Row],[Intraday Change %]]), 0.01)</f>
        <v>0.01</v>
      </c>
      <c r="P1357" s="6">
        <f>NiftyData[[#This Row],[Close]]-E1358</f>
        <v>-21.75</v>
      </c>
      <c r="Q1357" s="4">
        <f>NiftyData[[#This Row],[DayChange]]/E1358</f>
        <v>-2.7038282478571386E-3</v>
      </c>
      <c r="R1357" s="7">
        <f>_xlfn.CEILING.MATH(ABS(NiftyData[[#This Row],[DayChange %]]), 0.01)</f>
        <v>0.01</v>
      </c>
    </row>
    <row r="1358" spans="1:18" x14ac:dyDescent="0.2">
      <c r="A1358" s="2">
        <v>42163</v>
      </c>
      <c r="B1358" s="1">
        <v>8124.35</v>
      </c>
      <c r="C1358" s="1">
        <v>8131</v>
      </c>
      <c r="D1358" s="1">
        <v>8030.55</v>
      </c>
      <c r="E1358" s="1">
        <v>8044.15</v>
      </c>
      <c r="F1358" s="1">
        <v>140075743</v>
      </c>
      <c r="G1358" s="1">
        <v>6230.61</v>
      </c>
      <c r="H1358" s="1" t="str">
        <f>TEXT(NiftyData[[#This Row],[Date]], "yyyy")</f>
        <v>2015</v>
      </c>
      <c r="I1358" s="1" t="str">
        <f>TEXT(NiftyData[[#This Row],[Date]], "mmm")</f>
        <v>Jun</v>
      </c>
      <c r="J1358" s="1" t="str">
        <f>TEXT(NiftyData[[#This Row],[Date]], "ddd")</f>
        <v>Mon</v>
      </c>
      <c r="K1358" s="1" t="str">
        <f>TEXT(NiftyData[[#This Row],[Date]], "mmm-yyyy")</f>
        <v>Jun-2015</v>
      </c>
      <c r="L1358" s="1" t="str">
        <f>IF(NiftyData[[#This Row],[Day]]="Thu", "Expiry", "")</f>
        <v/>
      </c>
      <c r="M1358" s="1">
        <f>NiftyData[[#This Row],[Close]]-NiftyData[[#This Row],[Open]]</f>
        <v>-80.200000000000728</v>
      </c>
      <c r="N1358" s="4">
        <f>NiftyData[[#This Row],[Intraday Change]]/NiftyData[[#This Row],[Open]]</f>
        <v>-9.871558955485759E-3</v>
      </c>
      <c r="O1358" s="4">
        <f>_xlfn.CEILING.MATH(ABS(NiftyData[[#This Row],[Intraday Change %]]), 0.01)</f>
        <v>0.01</v>
      </c>
      <c r="P1358" s="6">
        <f>NiftyData[[#This Row],[Close]]-E1359</f>
        <v>-70.550000000000182</v>
      </c>
      <c r="Q1358" s="4">
        <f>NiftyData[[#This Row],[DayChange]]/E1359</f>
        <v>-8.6940983646961907E-3</v>
      </c>
      <c r="R1358" s="7">
        <f>_xlfn.CEILING.MATH(ABS(NiftyData[[#This Row],[DayChange %]]), 0.01)</f>
        <v>0.01</v>
      </c>
    </row>
    <row r="1359" spans="1:18" x14ac:dyDescent="0.2">
      <c r="A1359" s="2">
        <v>42160</v>
      </c>
      <c r="B1359" s="1">
        <v>8119.15</v>
      </c>
      <c r="C1359" s="1">
        <v>8191</v>
      </c>
      <c r="D1359" s="1">
        <v>8100.15</v>
      </c>
      <c r="E1359" s="1">
        <v>8114.7</v>
      </c>
      <c r="F1359" s="1">
        <v>167055308</v>
      </c>
      <c r="G1359" s="1">
        <v>7588.4</v>
      </c>
      <c r="H1359" s="1" t="str">
        <f>TEXT(NiftyData[[#This Row],[Date]], "yyyy")</f>
        <v>2015</v>
      </c>
      <c r="I1359" s="1" t="str">
        <f>TEXT(NiftyData[[#This Row],[Date]], "mmm")</f>
        <v>Jun</v>
      </c>
      <c r="J1359" s="1" t="str">
        <f>TEXT(NiftyData[[#This Row],[Date]], "ddd")</f>
        <v>Fri</v>
      </c>
      <c r="K1359" s="1" t="str">
        <f>TEXT(NiftyData[[#This Row],[Date]], "mmm-yyyy")</f>
        <v>Jun-2015</v>
      </c>
      <c r="L1359" s="1" t="str">
        <f>IF(NiftyData[[#This Row],[Day]]="Thu", "Expiry", "")</f>
        <v/>
      </c>
      <c r="M1359" s="1">
        <f>NiftyData[[#This Row],[Close]]-NiftyData[[#This Row],[Open]]</f>
        <v>-4.4499999999998181</v>
      </c>
      <c r="N1359" s="4">
        <f>NiftyData[[#This Row],[Intraday Change]]/NiftyData[[#This Row],[Open]]</f>
        <v>-5.4808693028208838E-4</v>
      </c>
      <c r="O1359" s="4">
        <f>_xlfn.CEILING.MATH(ABS(NiftyData[[#This Row],[Intraday Change %]]), 0.01)</f>
        <v>0.01</v>
      </c>
      <c r="P1359" s="6">
        <f>NiftyData[[#This Row],[Close]]-E1360</f>
        <v>-15.949999999999818</v>
      </c>
      <c r="Q1359" s="4">
        <f>NiftyData[[#This Row],[DayChange]]/E1360</f>
        <v>-1.961712778191143E-3</v>
      </c>
      <c r="R1359" s="7">
        <f>_xlfn.CEILING.MATH(ABS(NiftyData[[#This Row],[DayChange %]]), 0.01)</f>
        <v>0.01</v>
      </c>
    </row>
    <row r="1360" spans="1:18" x14ac:dyDescent="0.2">
      <c r="A1360" s="2">
        <v>42159</v>
      </c>
      <c r="B1360" s="1">
        <v>8155.15</v>
      </c>
      <c r="C1360" s="1">
        <v>8160.05</v>
      </c>
      <c r="D1360" s="1">
        <v>8056.75</v>
      </c>
      <c r="E1360" s="1">
        <v>8130.65</v>
      </c>
      <c r="F1360" s="1">
        <v>159470840</v>
      </c>
      <c r="G1360" s="1">
        <v>7560.49</v>
      </c>
      <c r="H1360" s="1" t="str">
        <f>TEXT(NiftyData[[#This Row],[Date]], "yyyy")</f>
        <v>2015</v>
      </c>
      <c r="I1360" s="1" t="str">
        <f>TEXT(NiftyData[[#This Row],[Date]], "mmm")</f>
        <v>Jun</v>
      </c>
      <c r="J1360" s="1" t="str">
        <f>TEXT(NiftyData[[#This Row],[Date]], "ddd")</f>
        <v>Thu</v>
      </c>
      <c r="K1360" s="1" t="str">
        <f>TEXT(NiftyData[[#This Row],[Date]], "mmm-yyyy")</f>
        <v>Jun-2015</v>
      </c>
      <c r="L1360" s="1" t="str">
        <f>IF(NiftyData[[#This Row],[Day]]="Thu", "Expiry", "")</f>
        <v>Expiry</v>
      </c>
      <c r="M1360" s="1">
        <f>NiftyData[[#This Row],[Close]]-NiftyData[[#This Row],[Open]]</f>
        <v>-24.5</v>
      </c>
      <c r="N1360" s="4">
        <f>NiftyData[[#This Row],[Intraday Change]]/NiftyData[[#This Row],[Open]]</f>
        <v>-3.0042365866967502E-3</v>
      </c>
      <c r="O1360" s="4">
        <f>_xlfn.CEILING.MATH(ABS(NiftyData[[#This Row],[Intraday Change %]]), 0.01)</f>
        <v>0.01</v>
      </c>
      <c r="P1360" s="6">
        <f>NiftyData[[#This Row],[Close]]-E1361</f>
        <v>-4.4500000000007276</v>
      </c>
      <c r="Q1360" s="4">
        <f>NiftyData[[#This Row],[DayChange]]/E1361</f>
        <v>-5.470123292892192E-4</v>
      </c>
      <c r="R1360" s="7">
        <f>_xlfn.CEILING.MATH(ABS(NiftyData[[#This Row],[DayChange %]]), 0.01)</f>
        <v>0.01</v>
      </c>
    </row>
    <row r="1361" spans="1:18" x14ac:dyDescent="0.2">
      <c r="A1361" s="2">
        <v>42158</v>
      </c>
      <c r="B1361" s="1">
        <v>8232.4500000000007</v>
      </c>
      <c r="C1361" s="1">
        <v>8236.7000000000007</v>
      </c>
      <c r="D1361" s="1">
        <v>8094.15</v>
      </c>
      <c r="E1361" s="1">
        <v>8135.1</v>
      </c>
      <c r="F1361" s="1">
        <v>176661646</v>
      </c>
      <c r="G1361" s="1">
        <v>7920.26</v>
      </c>
      <c r="H1361" s="1" t="str">
        <f>TEXT(NiftyData[[#This Row],[Date]], "yyyy")</f>
        <v>2015</v>
      </c>
      <c r="I1361" s="1" t="str">
        <f>TEXT(NiftyData[[#This Row],[Date]], "mmm")</f>
        <v>Jun</v>
      </c>
      <c r="J1361" s="1" t="str">
        <f>TEXT(NiftyData[[#This Row],[Date]], "ddd")</f>
        <v>Wed</v>
      </c>
      <c r="K1361" s="1" t="str">
        <f>TEXT(NiftyData[[#This Row],[Date]], "mmm-yyyy")</f>
        <v>Jun-2015</v>
      </c>
      <c r="L1361" s="1" t="str">
        <f>IF(NiftyData[[#This Row],[Day]]="Thu", "Expiry", "")</f>
        <v/>
      </c>
      <c r="M1361" s="1">
        <f>NiftyData[[#This Row],[Close]]-NiftyData[[#This Row],[Open]]</f>
        <v>-97.350000000000364</v>
      </c>
      <c r="N1361" s="4">
        <f>NiftyData[[#This Row],[Intraday Change]]/NiftyData[[#This Row],[Open]]</f>
        <v>-1.182515533043023E-2</v>
      </c>
      <c r="O1361" s="4">
        <f>_xlfn.CEILING.MATH(ABS(NiftyData[[#This Row],[Intraday Change %]]), 0.01)</f>
        <v>0.02</v>
      </c>
      <c r="P1361" s="6">
        <f>NiftyData[[#This Row],[Close]]-E1362</f>
        <v>-101.35000000000036</v>
      </c>
      <c r="Q1361" s="4">
        <f>NiftyData[[#This Row],[DayChange]]/E1362</f>
        <v>-1.230505861141637E-2</v>
      </c>
      <c r="R1361" s="7">
        <f>_xlfn.CEILING.MATH(ABS(NiftyData[[#This Row],[DayChange %]]), 0.01)</f>
        <v>0.02</v>
      </c>
    </row>
    <row r="1362" spans="1:18" x14ac:dyDescent="0.2">
      <c r="A1362" s="2">
        <v>42157</v>
      </c>
      <c r="B1362" s="1">
        <v>8442.7999999999993</v>
      </c>
      <c r="C1362" s="1">
        <v>8445.35</v>
      </c>
      <c r="D1362" s="1">
        <v>8226.0499999999993</v>
      </c>
      <c r="E1362" s="1">
        <v>8236.4500000000007</v>
      </c>
      <c r="F1362" s="1">
        <v>151337661</v>
      </c>
      <c r="G1362" s="1">
        <v>8083.17</v>
      </c>
      <c r="H1362" s="1" t="str">
        <f>TEXT(NiftyData[[#This Row],[Date]], "yyyy")</f>
        <v>2015</v>
      </c>
      <c r="I1362" s="1" t="str">
        <f>TEXT(NiftyData[[#This Row],[Date]], "mmm")</f>
        <v>Jun</v>
      </c>
      <c r="J1362" s="1" t="str">
        <f>TEXT(NiftyData[[#This Row],[Date]], "ddd")</f>
        <v>Tue</v>
      </c>
      <c r="K1362" s="1" t="str">
        <f>TEXT(NiftyData[[#This Row],[Date]], "mmm-yyyy")</f>
        <v>Jun-2015</v>
      </c>
      <c r="L1362" s="1" t="str">
        <f>IF(NiftyData[[#This Row],[Day]]="Thu", "Expiry", "")</f>
        <v/>
      </c>
      <c r="M1362" s="1">
        <f>NiftyData[[#This Row],[Close]]-NiftyData[[#This Row],[Open]]</f>
        <v>-206.34999999999854</v>
      </c>
      <c r="N1362" s="4">
        <f>NiftyData[[#This Row],[Intraday Change]]/NiftyData[[#This Row],[Open]]</f>
        <v>-2.4440943762732571E-2</v>
      </c>
      <c r="O1362" s="4">
        <f>_xlfn.CEILING.MATH(ABS(NiftyData[[#This Row],[Intraday Change %]]), 0.01)</f>
        <v>0.03</v>
      </c>
      <c r="P1362" s="6">
        <f>NiftyData[[#This Row],[Close]]-E1363</f>
        <v>-196.94999999999891</v>
      </c>
      <c r="Q1362" s="4">
        <f>NiftyData[[#This Row],[DayChange]]/E1363</f>
        <v>-2.3353570327507164E-2</v>
      </c>
      <c r="R1362" s="7">
        <f>_xlfn.CEILING.MATH(ABS(NiftyData[[#This Row],[DayChange %]]), 0.01)</f>
        <v>0.03</v>
      </c>
    </row>
    <row r="1363" spans="1:18" x14ac:dyDescent="0.2">
      <c r="A1363" s="2">
        <v>42156</v>
      </c>
      <c r="B1363" s="1">
        <v>8417.25</v>
      </c>
      <c r="C1363" s="1">
        <v>8467.15</v>
      </c>
      <c r="D1363" s="1">
        <v>8405.4</v>
      </c>
      <c r="E1363" s="1">
        <v>8433.4</v>
      </c>
      <c r="F1363" s="1">
        <v>125990614</v>
      </c>
      <c r="G1363" s="1">
        <v>7254.01</v>
      </c>
      <c r="H1363" s="1" t="str">
        <f>TEXT(NiftyData[[#This Row],[Date]], "yyyy")</f>
        <v>2015</v>
      </c>
      <c r="I1363" s="1" t="str">
        <f>TEXT(NiftyData[[#This Row],[Date]], "mmm")</f>
        <v>Jun</v>
      </c>
      <c r="J1363" s="1" t="str">
        <f>TEXT(NiftyData[[#This Row],[Date]], "ddd")</f>
        <v>Mon</v>
      </c>
      <c r="K1363" s="1" t="str">
        <f>TEXT(NiftyData[[#This Row],[Date]], "mmm-yyyy")</f>
        <v>Jun-2015</v>
      </c>
      <c r="L1363" s="1" t="str">
        <f>IF(NiftyData[[#This Row],[Day]]="Thu", "Expiry", "")</f>
        <v/>
      </c>
      <c r="M1363" s="1">
        <f>NiftyData[[#This Row],[Close]]-NiftyData[[#This Row],[Open]]</f>
        <v>16.149999999999636</v>
      </c>
      <c r="N1363" s="4">
        <f>NiftyData[[#This Row],[Intraday Change]]/NiftyData[[#This Row],[Open]]</f>
        <v>1.9186789034422924E-3</v>
      </c>
      <c r="O1363" s="4">
        <f>_xlfn.CEILING.MATH(ABS(NiftyData[[#This Row],[Intraday Change %]]), 0.01)</f>
        <v>0.01</v>
      </c>
      <c r="P1363" s="6">
        <f>NiftyData[[#This Row],[Close]]-E1364</f>
        <v>-0.25</v>
      </c>
      <c r="Q1363" s="4">
        <f>NiftyData[[#This Row],[DayChange]]/E1364</f>
        <v>-2.9643155691782326E-5</v>
      </c>
      <c r="R1363" s="7">
        <f>_xlfn.CEILING.MATH(ABS(NiftyData[[#This Row],[DayChange %]]), 0.01)</f>
        <v>0.01</v>
      </c>
    </row>
    <row r="1364" spans="1:18" x14ac:dyDescent="0.2">
      <c r="A1364" s="2">
        <v>42153</v>
      </c>
      <c r="B1364" s="1">
        <v>8327.1</v>
      </c>
      <c r="C1364" s="1">
        <v>8443.9</v>
      </c>
      <c r="D1364" s="1">
        <v>8305.7000000000007</v>
      </c>
      <c r="E1364" s="1">
        <v>8433.65</v>
      </c>
      <c r="F1364" s="1">
        <v>375232198</v>
      </c>
      <c r="G1364" s="1">
        <v>20736.2</v>
      </c>
      <c r="H1364" s="1" t="str">
        <f>TEXT(NiftyData[[#This Row],[Date]], "yyyy")</f>
        <v>2015</v>
      </c>
      <c r="I1364" s="1" t="str">
        <f>TEXT(NiftyData[[#This Row],[Date]], "mmm")</f>
        <v>May</v>
      </c>
      <c r="J1364" s="1" t="str">
        <f>TEXT(NiftyData[[#This Row],[Date]], "ddd")</f>
        <v>Fri</v>
      </c>
      <c r="K1364" s="1" t="str">
        <f>TEXT(NiftyData[[#This Row],[Date]], "mmm-yyyy")</f>
        <v>May-2015</v>
      </c>
      <c r="L1364" s="1" t="str">
        <f>IF(NiftyData[[#This Row],[Day]]="Thu", "Expiry", "")</f>
        <v/>
      </c>
      <c r="M1364" s="1">
        <f>NiftyData[[#This Row],[Close]]-NiftyData[[#This Row],[Open]]</f>
        <v>106.54999999999927</v>
      </c>
      <c r="N1364" s="4">
        <f>NiftyData[[#This Row],[Intraday Change]]/NiftyData[[#This Row],[Open]]</f>
        <v>1.2795571087173118E-2</v>
      </c>
      <c r="O1364" s="4">
        <f>_xlfn.CEILING.MATH(ABS(NiftyData[[#This Row],[Intraday Change %]]), 0.01)</f>
        <v>0.02</v>
      </c>
      <c r="P1364" s="6">
        <f>NiftyData[[#This Row],[Close]]-E1365</f>
        <v>114.64999999999964</v>
      </c>
      <c r="Q1364" s="4">
        <f>NiftyData[[#This Row],[DayChange]]/E1365</f>
        <v>1.3781704531794644E-2</v>
      </c>
      <c r="R1364" s="7">
        <f>_xlfn.CEILING.MATH(ABS(NiftyData[[#This Row],[DayChange %]]), 0.01)</f>
        <v>0.02</v>
      </c>
    </row>
    <row r="1365" spans="1:18" x14ac:dyDescent="0.2">
      <c r="A1365" s="2">
        <v>42152</v>
      </c>
      <c r="B1365" s="1">
        <v>8345.7000000000007</v>
      </c>
      <c r="C1365" s="1">
        <v>8364.5</v>
      </c>
      <c r="D1365" s="1">
        <v>8270.15</v>
      </c>
      <c r="E1365" s="1">
        <v>8319</v>
      </c>
      <c r="F1365" s="1">
        <v>239549060</v>
      </c>
      <c r="G1365" s="1">
        <v>11449.91</v>
      </c>
      <c r="H1365" s="1" t="str">
        <f>TEXT(NiftyData[[#This Row],[Date]], "yyyy")</f>
        <v>2015</v>
      </c>
      <c r="I1365" s="1" t="str">
        <f>TEXT(NiftyData[[#This Row],[Date]], "mmm")</f>
        <v>May</v>
      </c>
      <c r="J1365" s="1" t="str">
        <f>TEXT(NiftyData[[#This Row],[Date]], "ddd")</f>
        <v>Thu</v>
      </c>
      <c r="K1365" s="1" t="str">
        <f>TEXT(NiftyData[[#This Row],[Date]], "mmm-yyyy")</f>
        <v>May-2015</v>
      </c>
      <c r="L1365" s="1" t="str">
        <f>IF(NiftyData[[#This Row],[Day]]="Thu", "Expiry", "")</f>
        <v>Expiry</v>
      </c>
      <c r="M1365" s="1">
        <f>NiftyData[[#This Row],[Close]]-NiftyData[[#This Row],[Open]]</f>
        <v>-26.700000000000728</v>
      </c>
      <c r="N1365" s="4">
        <f>NiftyData[[#This Row],[Intraday Change]]/NiftyData[[#This Row],[Open]]</f>
        <v>-3.1992523095726814E-3</v>
      </c>
      <c r="O1365" s="4">
        <f>_xlfn.CEILING.MATH(ABS(NiftyData[[#This Row],[Intraday Change %]]), 0.01)</f>
        <v>0.01</v>
      </c>
      <c r="P1365" s="6">
        <f>NiftyData[[#This Row],[Close]]-E1366</f>
        <v>-15.600000000000364</v>
      </c>
      <c r="Q1365" s="4">
        <f>NiftyData[[#This Row],[DayChange]]/E1366</f>
        <v>-1.8717154992441585E-3</v>
      </c>
      <c r="R1365" s="7">
        <f>_xlfn.CEILING.MATH(ABS(NiftyData[[#This Row],[DayChange %]]), 0.01)</f>
        <v>0.01</v>
      </c>
    </row>
    <row r="1366" spans="1:18" x14ac:dyDescent="0.2">
      <c r="A1366" s="2">
        <v>42151</v>
      </c>
      <c r="B1366" s="1">
        <v>8302.75</v>
      </c>
      <c r="C1366" s="1">
        <v>8342.85</v>
      </c>
      <c r="D1366" s="1">
        <v>8277.9500000000007</v>
      </c>
      <c r="E1366" s="1">
        <v>8334.6</v>
      </c>
      <c r="F1366" s="1">
        <v>170583401</v>
      </c>
      <c r="G1366" s="1">
        <v>8131.59</v>
      </c>
      <c r="H1366" s="1" t="str">
        <f>TEXT(NiftyData[[#This Row],[Date]], "yyyy")</f>
        <v>2015</v>
      </c>
      <c r="I1366" s="1" t="str">
        <f>TEXT(NiftyData[[#This Row],[Date]], "mmm")</f>
        <v>May</v>
      </c>
      <c r="J1366" s="1" t="str">
        <f>TEXT(NiftyData[[#This Row],[Date]], "ddd")</f>
        <v>Wed</v>
      </c>
      <c r="K1366" s="1" t="str">
        <f>TEXT(NiftyData[[#This Row],[Date]], "mmm-yyyy")</f>
        <v>May-2015</v>
      </c>
      <c r="L1366" s="1" t="str">
        <f>IF(NiftyData[[#This Row],[Day]]="Thu", "Expiry", "")</f>
        <v/>
      </c>
      <c r="M1366" s="1">
        <f>NiftyData[[#This Row],[Close]]-NiftyData[[#This Row],[Open]]</f>
        <v>31.850000000000364</v>
      </c>
      <c r="N1366" s="4">
        <f>NiftyData[[#This Row],[Intraday Change]]/NiftyData[[#This Row],[Open]]</f>
        <v>3.8360784077565101E-3</v>
      </c>
      <c r="O1366" s="4">
        <f>_xlfn.CEILING.MATH(ABS(NiftyData[[#This Row],[Intraday Change %]]), 0.01)</f>
        <v>0.01</v>
      </c>
      <c r="P1366" s="6">
        <f>NiftyData[[#This Row],[Close]]-E1367</f>
        <v>-4.75</v>
      </c>
      <c r="Q1366" s="4">
        <f>NiftyData[[#This Row],[DayChange]]/E1367</f>
        <v>-5.6958875691750556E-4</v>
      </c>
      <c r="R1366" s="7">
        <f>_xlfn.CEILING.MATH(ABS(NiftyData[[#This Row],[DayChange %]]), 0.01)</f>
        <v>0.01</v>
      </c>
    </row>
    <row r="1367" spans="1:18" x14ac:dyDescent="0.2">
      <c r="A1367" s="2">
        <v>42150</v>
      </c>
      <c r="B1367" s="1">
        <v>8377.1</v>
      </c>
      <c r="C1367" s="1">
        <v>8378.9</v>
      </c>
      <c r="D1367" s="1">
        <v>8320.0499999999993</v>
      </c>
      <c r="E1367" s="1">
        <v>8339.35</v>
      </c>
      <c r="F1367" s="1">
        <v>120428892</v>
      </c>
      <c r="G1367" s="1">
        <v>5908.3</v>
      </c>
      <c r="H1367" s="1" t="str">
        <f>TEXT(NiftyData[[#This Row],[Date]], "yyyy")</f>
        <v>2015</v>
      </c>
      <c r="I1367" s="1" t="str">
        <f>TEXT(NiftyData[[#This Row],[Date]], "mmm")</f>
        <v>May</v>
      </c>
      <c r="J1367" s="1" t="str">
        <f>TEXT(NiftyData[[#This Row],[Date]], "ddd")</f>
        <v>Tue</v>
      </c>
      <c r="K1367" s="1" t="str">
        <f>TEXT(NiftyData[[#This Row],[Date]], "mmm-yyyy")</f>
        <v>May-2015</v>
      </c>
      <c r="L1367" s="1" t="str">
        <f>IF(NiftyData[[#This Row],[Day]]="Thu", "Expiry", "")</f>
        <v/>
      </c>
      <c r="M1367" s="1">
        <f>NiftyData[[#This Row],[Close]]-NiftyData[[#This Row],[Open]]</f>
        <v>-37.75</v>
      </c>
      <c r="N1367" s="4">
        <f>NiftyData[[#This Row],[Intraday Change]]/NiftyData[[#This Row],[Open]]</f>
        <v>-4.5063327404471715E-3</v>
      </c>
      <c r="O1367" s="4">
        <f>_xlfn.CEILING.MATH(ABS(NiftyData[[#This Row],[Intraday Change %]]), 0.01)</f>
        <v>0.01</v>
      </c>
      <c r="P1367" s="6">
        <f>NiftyData[[#This Row],[Close]]-E1368</f>
        <v>-30.899999999999636</v>
      </c>
      <c r="Q1367" s="4">
        <f>NiftyData[[#This Row],[DayChange]]/E1368</f>
        <v>-3.6916460081837027E-3</v>
      </c>
      <c r="R1367" s="7">
        <f>_xlfn.CEILING.MATH(ABS(NiftyData[[#This Row],[DayChange %]]), 0.01)</f>
        <v>0.01</v>
      </c>
    </row>
    <row r="1368" spans="1:18" x14ac:dyDescent="0.2">
      <c r="A1368" s="2">
        <v>42149</v>
      </c>
      <c r="B1368" s="1">
        <v>8438.15</v>
      </c>
      <c r="C1368" s="1">
        <v>8441.9500000000007</v>
      </c>
      <c r="D1368" s="1">
        <v>8364.15</v>
      </c>
      <c r="E1368" s="1">
        <v>8370.25</v>
      </c>
      <c r="F1368" s="1">
        <v>125051166</v>
      </c>
      <c r="G1368" s="1">
        <v>5555.29</v>
      </c>
      <c r="H1368" s="1" t="str">
        <f>TEXT(NiftyData[[#This Row],[Date]], "yyyy")</f>
        <v>2015</v>
      </c>
      <c r="I1368" s="1" t="str">
        <f>TEXT(NiftyData[[#This Row],[Date]], "mmm")</f>
        <v>May</v>
      </c>
      <c r="J1368" s="1" t="str">
        <f>TEXT(NiftyData[[#This Row],[Date]], "ddd")</f>
        <v>Mon</v>
      </c>
      <c r="K1368" s="1" t="str">
        <f>TEXT(NiftyData[[#This Row],[Date]], "mmm-yyyy")</f>
        <v>May-2015</v>
      </c>
      <c r="L1368" s="1" t="str">
        <f>IF(NiftyData[[#This Row],[Day]]="Thu", "Expiry", "")</f>
        <v/>
      </c>
      <c r="M1368" s="1">
        <f>NiftyData[[#This Row],[Close]]-NiftyData[[#This Row],[Open]]</f>
        <v>-67.899999999999636</v>
      </c>
      <c r="N1368" s="4">
        <f>NiftyData[[#This Row],[Intraday Change]]/NiftyData[[#This Row],[Open]]</f>
        <v>-8.046787506740179E-3</v>
      </c>
      <c r="O1368" s="4">
        <f>_xlfn.CEILING.MATH(ABS(NiftyData[[#This Row],[Intraday Change %]]), 0.01)</f>
        <v>0.01</v>
      </c>
      <c r="P1368" s="6">
        <f>NiftyData[[#This Row],[Close]]-E1369</f>
        <v>-88.700000000000728</v>
      </c>
      <c r="Q1368" s="4">
        <f>NiftyData[[#This Row],[DayChange]]/E1369</f>
        <v>-1.0485935015575305E-2</v>
      </c>
      <c r="R1368" s="7">
        <f>_xlfn.CEILING.MATH(ABS(NiftyData[[#This Row],[DayChange %]]), 0.01)</f>
        <v>0.02</v>
      </c>
    </row>
    <row r="1369" spans="1:18" x14ac:dyDescent="0.2">
      <c r="A1369" s="2">
        <v>42146</v>
      </c>
      <c r="B1369" s="1">
        <v>8432.5</v>
      </c>
      <c r="C1369" s="1">
        <v>8489.5499999999993</v>
      </c>
      <c r="D1369" s="1">
        <v>8420.6</v>
      </c>
      <c r="E1369" s="1">
        <v>8458.9500000000007</v>
      </c>
      <c r="F1369" s="1">
        <v>193080657</v>
      </c>
      <c r="G1369" s="1">
        <v>8261.69</v>
      </c>
      <c r="H1369" s="1" t="str">
        <f>TEXT(NiftyData[[#This Row],[Date]], "yyyy")</f>
        <v>2015</v>
      </c>
      <c r="I1369" s="1" t="str">
        <f>TEXT(NiftyData[[#This Row],[Date]], "mmm")</f>
        <v>May</v>
      </c>
      <c r="J1369" s="1" t="str">
        <f>TEXT(NiftyData[[#This Row],[Date]], "ddd")</f>
        <v>Fri</v>
      </c>
      <c r="K1369" s="1" t="str">
        <f>TEXT(NiftyData[[#This Row],[Date]], "mmm-yyyy")</f>
        <v>May-2015</v>
      </c>
      <c r="L1369" s="1" t="str">
        <f>IF(NiftyData[[#This Row],[Day]]="Thu", "Expiry", "")</f>
        <v/>
      </c>
      <c r="M1369" s="1">
        <f>NiftyData[[#This Row],[Close]]-NiftyData[[#This Row],[Open]]</f>
        <v>26.450000000000728</v>
      </c>
      <c r="N1369" s="4">
        <f>NiftyData[[#This Row],[Intraday Change]]/NiftyData[[#This Row],[Open]]</f>
        <v>3.1366735843463655E-3</v>
      </c>
      <c r="O1369" s="4">
        <f>_xlfn.CEILING.MATH(ABS(NiftyData[[#This Row],[Intraday Change %]]), 0.01)</f>
        <v>0.01</v>
      </c>
      <c r="P1369" s="6">
        <f>NiftyData[[#This Row],[Close]]-E1370</f>
        <v>37.950000000000728</v>
      </c>
      <c r="Q1369" s="4">
        <f>NiftyData[[#This Row],[DayChange]]/E1370</f>
        <v>4.5065906661917498E-3</v>
      </c>
      <c r="R1369" s="7">
        <f>_xlfn.CEILING.MATH(ABS(NiftyData[[#This Row],[DayChange %]]), 0.01)</f>
        <v>0.01</v>
      </c>
    </row>
    <row r="1370" spans="1:18" x14ac:dyDescent="0.2">
      <c r="A1370" s="2">
        <v>42145</v>
      </c>
      <c r="B1370" s="1">
        <v>8434.5</v>
      </c>
      <c r="C1370" s="1">
        <v>8446.35</v>
      </c>
      <c r="D1370" s="1">
        <v>8382.5</v>
      </c>
      <c r="E1370" s="1">
        <v>8421</v>
      </c>
      <c r="F1370" s="1">
        <v>148189485</v>
      </c>
      <c r="G1370" s="1">
        <v>7641.6</v>
      </c>
      <c r="H1370" s="1" t="str">
        <f>TEXT(NiftyData[[#This Row],[Date]], "yyyy")</f>
        <v>2015</v>
      </c>
      <c r="I1370" s="1" t="str">
        <f>TEXT(NiftyData[[#This Row],[Date]], "mmm")</f>
        <v>May</v>
      </c>
      <c r="J1370" s="1" t="str">
        <f>TEXT(NiftyData[[#This Row],[Date]], "ddd")</f>
        <v>Thu</v>
      </c>
      <c r="K1370" s="1" t="str">
        <f>TEXT(NiftyData[[#This Row],[Date]], "mmm-yyyy")</f>
        <v>May-2015</v>
      </c>
      <c r="L1370" s="1" t="str">
        <f>IF(NiftyData[[#This Row],[Day]]="Thu", "Expiry", "")</f>
        <v>Expiry</v>
      </c>
      <c r="M1370" s="1">
        <f>NiftyData[[#This Row],[Close]]-NiftyData[[#This Row],[Open]]</f>
        <v>-13.5</v>
      </c>
      <c r="N1370" s="4">
        <f>NiftyData[[#This Row],[Intraday Change]]/NiftyData[[#This Row],[Open]]</f>
        <v>-1.6005690912324383E-3</v>
      </c>
      <c r="O1370" s="4">
        <f>_xlfn.CEILING.MATH(ABS(NiftyData[[#This Row],[Intraday Change %]]), 0.01)</f>
        <v>0.01</v>
      </c>
      <c r="P1370" s="6">
        <f>NiftyData[[#This Row],[Close]]-E1371</f>
        <v>-2.25</v>
      </c>
      <c r="Q1370" s="4">
        <f>NiftyData[[#This Row],[DayChange]]/E1371</f>
        <v>-2.6711779894933663E-4</v>
      </c>
      <c r="R1370" s="7">
        <f>_xlfn.CEILING.MATH(ABS(NiftyData[[#This Row],[DayChange %]]), 0.01)</f>
        <v>0.01</v>
      </c>
    </row>
    <row r="1371" spans="1:18" x14ac:dyDescent="0.2">
      <c r="A1371" s="2">
        <v>42144</v>
      </c>
      <c r="B1371" s="1">
        <v>8392.65</v>
      </c>
      <c r="C1371" s="1">
        <v>8440.35</v>
      </c>
      <c r="D1371" s="1">
        <v>8391.4500000000007</v>
      </c>
      <c r="E1371" s="1">
        <v>8423.25</v>
      </c>
      <c r="F1371" s="1">
        <v>127388797</v>
      </c>
      <c r="G1371" s="1">
        <v>6151.44</v>
      </c>
      <c r="H1371" s="1" t="str">
        <f>TEXT(NiftyData[[#This Row],[Date]], "yyyy")</f>
        <v>2015</v>
      </c>
      <c r="I1371" s="1" t="str">
        <f>TEXT(NiftyData[[#This Row],[Date]], "mmm")</f>
        <v>May</v>
      </c>
      <c r="J1371" s="1" t="str">
        <f>TEXT(NiftyData[[#This Row],[Date]], "ddd")</f>
        <v>Wed</v>
      </c>
      <c r="K1371" s="1" t="str">
        <f>TEXT(NiftyData[[#This Row],[Date]], "mmm-yyyy")</f>
        <v>May-2015</v>
      </c>
      <c r="L1371" s="1" t="str">
        <f>IF(NiftyData[[#This Row],[Day]]="Thu", "Expiry", "")</f>
        <v/>
      </c>
      <c r="M1371" s="1">
        <f>NiftyData[[#This Row],[Close]]-NiftyData[[#This Row],[Open]]</f>
        <v>30.600000000000364</v>
      </c>
      <c r="N1371" s="4">
        <f>NiftyData[[#This Row],[Intraday Change]]/NiftyData[[#This Row],[Open]]</f>
        <v>3.6460474343622531E-3</v>
      </c>
      <c r="O1371" s="4">
        <f>_xlfn.CEILING.MATH(ABS(NiftyData[[#This Row],[Intraday Change %]]), 0.01)</f>
        <v>0.01</v>
      </c>
      <c r="P1371" s="6">
        <f>NiftyData[[#This Row],[Close]]-E1372</f>
        <v>57.600000000000364</v>
      </c>
      <c r="Q1371" s="4">
        <f>NiftyData[[#This Row],[DayChange]]/E1372</f>
        <v>6.8852988112101709E-3</v>
      </c>
      <c r="R1371" s="7">
        <f>_xlfn.CEILING.MATH(ABS(NiftyData[[#This Row],[DayChange %]]), 0.01)</f>
        <v>0.01</v>
      </c>
    </row>
    <row r="1372" spans="1:18" x14ac:dyDescent="0.2">
      <c r="A1372" s="2">
        <v>42143</v>
      </c>
      <c r="B1372" s="1">
        <v>8356.2000000000007</v>
      </c>
      <c r="C1372" s="1">
        <v>8427.7999999999993</v>
      </c>
      <c r="D1372" s="1">
        <v>8335</v>
      </c>
      <c r="E1372" s="1">
        <v>8365.65</v>
      </c>
      <c r="F1372" s="1">
        <v>144642344</v>
      </c>
      <c r="G1372" s="1">
        <v>7266.52</v>
      </c>
      <c r="H1372" s="1" t="str">
        <f>TEXT(NiftyData[[#This Row],[Date]], "yyyy")</f>
        <v>2015</v>
      </c>
      <c r="I1372" s="1" t="str">
        <f>TEXT(NiftyData[[#This Row],[Date]], "mmm")</f>
        <v>May</v>
      </c>
      <c r="J1372" s="1" t="str">
        <f>TEXT(NiftyData[[#This Row],[Date]], "ddd")</f>
        <v>Tue</v>
      </c>
      <c r="K1372" s="1" t="str">
        <f>TEXT(NiftyData[[#This Row],[Date]], "mmm-yyyy")</f>
        <v>May-2015</v>
      </c>
      <c r="L1372" s="1" t="str">
        <f>IF(NiftyData[[#This Row],[Day]]="Thu", "Expiry", "")</f>
        <v/>
      </c>
      <c r="M1372" s="1">
        <f>NiftyData[[#This Row],[Close]]-NiftyData[[#This Row],[Open]]</f>
        <v>9.4499999999989086</v>
      </c>
      <c r="N1372" s="4">
        <f>NiftyData[[#This Row],[Intraday Change]]/NiftyData[[#This Row],[Open]]</f>
        <v>1.1308968191281812E-3</v>
      </c>
      <c r="O1372" s="4">
        <f>_xlfn.CEILING.MATH(ABS(NiftyData[[#This Row],[Intraday Change %]]), 0.01)</f>
        <v>0.01</v>
      </c>
      <c r="P1372" s="6">
        <f>NiftyData[[#This Row],[Close]]-E1373</f>
        <v>-8</v>
      </c>
      <c r="Q1372" s="4">
        <f>NiftyData[[#This Row],[DayChange]]/E1373</f>
        <v>-9.5537788180781382E-4</v>
      </c>
      <c r="R1372" s="7">
        <f>_xlfn.CEILING.MATH(ABS(NiftyData[[#This Row],[DayChange %]]), 0.01)</f>
        <v>0.01</v>
      </c>
    </row>
    <row r="1373" spans="1:18" x14ac:dyDescent="0.2">
      <c r="A1373" s="2">
        <v>42142</v>
      </c>
      <c r="B1373" s="1">
        <v>8284.9500000000007</v>
      </c>
      <c r="C1373" s="1">
        <v>8384.6</v>
      </c>
      <c r="D1373" s="1">
        <v>8271.9500000000007</v>
      </c>
      <c r="E1373" s="1">
        <v>8373.65</v>
      </c>
      <c r="F1373" s="1">
        <v>153340463</v>
      </c>
      <c r="G1373" s="1">
        <v>7459.18</v>
      </c>
      <c r="H1373" s="1" t="str">
        <f>TEXT(NiftyData[[#This Row],[Date]], "yyyy")</f>
        <v>2015</v>
      </c>
      <c r="I1373" s="1" t="str">
        <f>TEXT(NiftyData[[#This Row],[Date]], "mmm")</f>
        <v>May</v>
      </c>
      <c r="J1373" s="1" t="str">
        <f>TEXT(NiftyData[[#This Row],[Date]], "ddd")</f>
        <v>Mon</v>
      </c>
      <c r="K1373" s="1" t="str">
        <f>TEXT(NiftyData[[#This Row],[Date]], "mmm-yyyy")</f>
        <v>May-2015</v>
      </c>
      <c r="L1373" s="1" t="str">
        <f>IF(NiftyData[[#This Row],[Day]]="Thu", "Expiry", "")</f>
        <v/>
      </c>
      <c r="M1373" s="1">
        <f>NiftyData[[#This Row],[Close]]-NiftyData[[#This Row],[Open]]</f>
        <v>88.699999999998909</v>
      </c>
      <c r="N1373" s="4">
        <f>NiftyData[[#This Row],[Intraday Change]]/NiftyData[[#This Row],[Open]]</f>
        <v>1.0706159964755237E-2</v>
      </c>
      <c r="O1373" s="4">
        <f>_xlfn.CEILING.MATH(ABS(NiftyData[[#This Row],[Intraday Change %]]), 0.01)</f>
        <v>0.02</v>
      </c>
      <c r="P1373" s="6">
        <f>NiftyData[[#This Row],[Close]]-E1374</f>
        <v>111.29999999999927</v>
      </c>
      <c r="Q1373" s="4">
        <f>NiftyData[[#This Row],[DayChange]]/E1374</f>
        <v>1.3470743795651269E-2</v>
      </c>
      <c r="R1373" s="7">
        <f>_xlfn.CEILING.MATH(ABS(NiftyData[[#This Row],[DayChange %]]), 0.01)</f>
        <v>0.02</v>
      </c>
    </row>
    <row r="1374" spans="1:18" x14ac:dyDescent="0.2">
      <c r="A1374" s="2">
        <v>42139</v>
      </c>
      <c r="B1374" s="1">
        <v>8240.2999999999993</v>
      </c>
      <c r="C1374" s="1">
        <v>8279.2000000000007</v>
      </c>
      <c r="D1374" s="1">
        <v>8212.2000000000007</v>
      </c>
      <c r="E1374" s="1">
        <v>8262.35</v>
      </c>
      <c r="F1374" s="1">
        <v>133838055</v>
      </c>
      <c r="G1374" s="1">
        <v>6463.64</v>
      </c>
      <c r="H1374" s="1" t="str">
        <f>TEXT(NiftyData[[#This Row],[Date]], "yyyy")</f>
        <v>2015</v>
      </c>
      <c r="I1374" s="1" t="str">
        <f>TEXT(NiftyData[[#This Row],[Date]], "mmm")</f>
        <v>May</v>
      </c>
      <c r="J1374" s="1" t="str">
        <f>TEXT(NiftyData[[#This Row],[Date]], "ddd")</f>
        <v>Fri</v>
      </c>
      <c r="K1374" s="1" t="str">
        <f>TEXT(NiftyData[[#This Row],[Date]], "mmm-yyyy")</f>
        <v>May-2015</v>
      </c>
      <c r="L1374" s="1" t="str">
        <f>IF(NiftyData[[#This Row],[Day]]="Thu", "Expiry", "")</f>
        <v/>
      </c>
      <c r="M1374" s="1">
        <f>NiftyData[[#This Row],[Close]]-NiftyData[[#This Row],[Open]]</f>
        <v>22.050000000001091</v>
      </c>
      <c r="N1374" s="4">
        <f>NiftyData[[#This Row],[Intraday Change]]/NiftyData[[#This Row],[Open]]</f>
        <v>2.6758734512094332E-3</v>
      </c>
      <c r="O1374" s="4">
        <f>_xlfn.CEILING.MATH(ABS(NiftyData[[#This Row],[Intraday Change %]]), 0.01)</f>
        <v>0.01</v>
      </c>
      <c r="P1374" s="6">
        <f>NiftyData[[#This Row],[Close]]-E1375</f>
        <v>38.149999999999636</v>
      </c>
      <c r="Q1374" s="4">
        <f>NiftyData[[#This Row],[DayChange]]/E1375</f>
        <v>4.6387490576590591E-3</v>
      </c>
      <c r="R1374" s="7">
        <f>_xlfn.CEILING.MATH(ABS(NiftyData[[#This Row],[DayChange %]]), 0.01)</f>
        <v>0.01</v>
      </c>
    </row>
    <row r="1375" spans="1:18" x14ac:dyDescent="0.2">
      <c r="A1375" s="2">
        <v>42138</v>
      </c>
      <c r="B1375" s="1">
        <v>8232.4500000000007</v>
      </c>
      <c r="C1375" s="1">
        <v>8236.25</v>
      </c>
      <c r="D1375" s="1">
        <v>8137.3</v>
      </c>
      <c r="E1375" s="1">
        <v>8224.2000000000007</v>
      </c>
      <c r="F1375" s="1">
        <v>138964395</v>
      </c>
      <c r="G1375" s="1">
        <v>6763.72</v>
      </c>
      <c r="H1375" s="1" t="str">
        <f>TEXT(NiftyData[[#This Row],[Date]], "yyyy")</f>
        <v>2015</v>
      </c>
      <c r="I1375" s="1" t="str">
        <f>TEXT(NiftyData[[#This Row],[Date]], "mmm")</f>
        <v>May</v>
      </c>
      <c r="J1375" s="1" t="str">
        <f>TEXT(NiftyData[[#This Row],[Date]], "ddd")</f>
        <v>Thu</v>
      </c>
      <c r="K1375" s="1" t="str">
        <f>TEXT(NiftyData[[#This Row],[Date]], "mmm-yyyy")</f>
        <v>May-2015</v>
      </c>
      <c r="L1375" s="1" t="str">
        <f>IF(NiftyData[[#This Row],[Day]]="Thu", "Expiry", "")</f>
        <v>Expiry</v>
      </c>
      <c r="M1375" s="1">
        <f>NiftyData[[#This Row],[Close]]-NiftyData[[#This Row],[Open]]</f>
        <v>-8.25</v>
      </c>
      <c r="N1375" s="4">
        <f>NiftyData[[#This Row],[Intraday Change]]/NiftyData[[#This Row],[Open]]</f>
        <v>-1.0021318076635752E-3</v>
      </c>
      <c r="O1375" s="4">
        <f>_xlfn.CEILING.MATH(ABS(NiftyData[[#This Row],[Intraday Change %]]), 0.01)</f>
        <v>0.01</v>
      </c>
      <c r="P1375" s="6">
        <f>NiftyData[[#This Row],[Close]]-E1376</f>
        <v>-11.25</v>
      </c>
      <c r="Q1375" s="4">
        <f>NiftyData[[#This Row],[DayChange]]/E1376</f>
        <v>-1.3660455712802579E-3</v>
      </c>
      <c r="R1375" s="7">
        <f>_xlfn.CEILING.MATH(ABS(NiftyData[[#This Row],[DayChange %]]), 0.01)</f>
        <v>0.01</v>
      </c>
    </row>
    <row r="1376" spans="1:18" x14ac:dyDescent="0.2">
      <c r="A1376" s="2">
        <v>42137</v>
      </c>
      <c r="B1376" s="1">
        <v>8181.55</v>
      </c>
      <c r="C1376" s="1">
        <v>8254.9500000000007</v>
      </c>
      <c r="D1376" s="1">
        <v>8089.8</v>
      </c>
      <c r="E1376" s="1">
        <v>8235.4500000000007</v>
      </c>
      <c r="F1376" s="1">
        <v>175015183</v>
      </c>
      <c r="G1376" s="1">
        <v>8391.93</v>
      </c>
      <c r="H1376" s="1" t="str">
        <f>TEXT(NiftyData[[#This Row],[Date]], "yyyy")</f>
        <v>2015</v>
      </c>
      <c r="I1376" s="1" t="str">
        <f>TEXT(NiftyData[[#This Row],[Date]], "mmm")</f>
        <v>May</v>
      </c>
      <c r="J1376" s="1" t="str">
        <f>TEXT(NiftyData[[#This Row],[Date]], "ddd")</f>
        <v>Wed</v>
      </c>
      <c r="K1376" s="1" t="str">
        <f>TEXT(NiftyData[[#This Row],[Date]], "mmm-yyyy")</f>
        <v>May-2015</v>
      </c>
      <c r="L1376" s="1" t="str">
        <f>IF(NiftyData[[#This Row],[Day]]="Thu", "Expiry", "")</f>
        <v/>
      </c>
      <c r="M1376" s="1">
        <f>NiftyData[[#This Row],[Close]]-NiftyData[[#This Row],[Open]]</f>
        <v>53.900000000000546</v>
      </c>
      <c r="N1376" s="4">
        <f>NiftyData[[#This Row],[Intraday Change]]/NiftyData[[#This Row],[Open]]</f>
        <v>6.5879937175719206E-3</v>
      </c>
      <c r="O1376" s="4">
        <f>_xlfn.CEILING.MATH(ABS(NiftyData[[#This Row],[Intraday Change %]]), 0.01)</f>
        <v>0.01</v>
      </c>
      <c r="P1376" s="6">
        <f>NiftyData[[#This Row],[Close]]-E1377</f>
        <v>108.50000000000091</v>
      </c>
      <c r="Q1376" s="4">
        <f>NiftyData[[#This Row],[DayChange]]/E1377</f>
        <v>1.3350641999766322E-2</v>
      </c>
      <c r="R1376" s="7">
        <f>_xlfn.CEILING.MATH(ABS(NiftyData[[#This Row],[DayChange %]]), 0.01)</f>
        <v>0.02</v>
      </c>
    </row>
    <row r="1377" spans="1:18" x14ac:dyDescent="0.2">
      <c r="A1377" s="2">
        <v>42136</v>
      </c>
      <c r="B1377" s="1">
        <v>8326.15</v>
      </c>
      <c r="C1377" s="1">
        <v>8326.65</v>
      </c>
      <c r="D1377" s="1">
        <v>8115.3</v>
      </c>
      <c r="E1377" s="1">
        <v>8126.95</v>
      </c>
      <c r="F1377" s="1">
        <v>178753978</v>
      </c>
      <c r="G1377" s="1">
        <v>8779.5300000000007</v>
      </c>
      <c r="H1377" s="1" t="str">
        <f>TEXT(NiftyData[[#This Row],[Date]], "yyyy")</f>
        <v>2015</v>
      </c>
      <c r="I1377" s="1" t="str">
        <f>TEXT(NiftyData[[#This Row],[Date]], "mmm")</f>
        <v>May</v>
      </c>
      <c r="J1377" s="1" t="str">
        <f>TEXT(NiftyData[[#This Row],[Date]], "ddd")</f>
        <v>Tue</v>
      </c>
      <c r="K1377" s="1" t="str">
        <f>TEXT(NiftyData[[#This Row],[Date]], "mmm-yyyy")</f>
        <v>May-2015</v>
      </c>
      <c r="L1377" s="1" t="str">
        <f>IF(NiftyData[[#This Row],[Day]]="Thu", "Expiry", "")</f>
        <v/>
      </c>
      <c r="M1377" s="1">
        <f>NiftyData[[#This Row],[Close]]-NiftyData[[#This Row],[Open]]</f>
        <v>-199.19999999999982</v>
      </c>
      <c r="N1377" s="4">
        <f>NiftyData[[#This Row],[Intraday Change]]/NiftyData[[#This Row],[Open]]</f>
        <v>-2.3924623025047571E-2</v>
      </c>
      <c r="O1377" s="4">
        <f>_xlfn.CEILING.MATH(ABS(NiftyData[[#This Row],[Intraday Change %]]), 0.01)</f>
        <v>0.03</v>
      </c>
      <c r="P1377" s="6">
        <f>NiftyData[[#This Row],[Close]]-E1378</f>
        <v>-198.30000000000018</v>
      </c>
      <c r="Q1377" s="4">
        <f>NiftyData[[#This Row],[DayChange]]/E1378</f>
        <v>-2.3819104531395477E-2</v>
      </c>
      <c r="R1377" s="7">
        <f>_xlfn.CEILING.MATH(ABS(NiftyData[[#This Row],[DayChange %]]), 0.01)</f>
        <v>0.03</v>
      </c>
    </row>
    <row r="1378" spans="1:18" x14ac:dyDescent="0.2">
      <c r="A1378" s="2">
        <v>42135</v>
      </c>
      <c r="B1378" s="1">
        <v>8243.2000000000007</v>
      </c>
      <c r="C1378" s="1">
        <v>8332.75</v>
      </c>
      <c r="D1378" s="1">
        <v>8224.65</v>
      </c>
      <c r="E1378" s="1">
        <v>8325.25</v>
      </c>
      <c r="F1378" s="1">
        <v>197882948</v>
      </c>
      <c r="G1378" s="1">
        <v>8396.1200000000008</v>
      </c>
      <c r="H1378" s="1" t="str">
        <f>TEXT(NiftyData[[#This Row],[Date]], "yyyy")</f>
        <v>2015</v>
      </c>
      <c r="I1378" s="1" t="str">
        <f>TEXT(NiftyData[[#This Row],[Date]], "mmm")</f>
        <v>May</v>
      </c>
      <c r="J1378" s="1" t="str">
        <f>TEXT(NiftyData[[#This Row],[Date]], "ddd")</f>
        <v>Mon</v>
      </c>
      <c r="K1378" s="1" t="str">
        <f>TEXT(NiftyData[[#This Row],[Date]], "mmm-yyyy")</f>
        <v>May-2015</v>
      </c>
      <c r="L1378" s="1" t="str">
        <f>IF(NiftyData[[#This Row],[Day]]="Thu", "Expiry", "")</f>
        <v/>
      </c>
      <c r="M1378" s="1">
        <f>NiftyData[[#This Row],[Close]]-NiftyData[[#This Row],[Open]]</f>
        <v>82.049999999999272</v>
      </c>
      <c r="N1378" s="4">
        <f>NiftyData[[#This Row],[Intraday Change]]/NiftyData[[#This Row],[Open]]</f>
        <v>9.9536587732918357E-3</v>
      </c>
      <c r="O1378" s="4">
        <f>_xlfn.CEILING.MATH(ABS(NiftyData[[#This Row],[Intraday Change %]]), 0.01)</f>
        <v>0.01</v>
      </c>
      <c r="P1378" s="6">
        <f>NiftyData[[#This Row],[Close]]-E1379</f>
        <v>133.75</v>
      </c>
      <c r="Q1378" s="4">
        <f>NiftyData[[#This Row],[DayChange]]/E1379</f>
        <v>1.6327900872856009E-2</v>
      </c>
      <c r="R1378" s="7">
        <f>_xlfn.CEILING.MATH(ABS(NiftyData[[#This Row],[DayChange %]]), 0.01)</f>
        <v>0.02</v>
      </c>
    </row>
    <row r="1379" spans="1:18" x14ac:dyDescent="0.2">
      <c r="A1379" s="2">
        <v>42132</v>
      </c>
      <c r="B1379" s="1">
        <v>8131.5</v>
      </c>
      <c r="C1379" s="1">
        <v>8224.9500000000007</v>
      </c>
      <c r="D1379" s="1">
        <v>8123.45</v>
      </c>
      <c r="E1379" s="1">
        <v>8191.5</v>
      </c>
      <c r="F1379" s="1">
        <v>188776090</v>
      </c>
      <c r="G1379" s="1">
        <v>8961.33</v>
      </c>
      <c r="H1379" s="1" t="str">
        <f>TEXT(NiftyData[[#This Row],[Date]], "yyyy")</f>
        <v>2015</v>
      </c>
      <c r="I1379" s="1" t="str">
        <f>TEXT(NiftyData[[#This Row],[Date]], "mmm")</f>
        <v>May</v>
      </c>
      <c r="J1379" s="1" t="str">
        <f>TEXT(NiftyData[[#This Row],[Date]], "ddd")</f>
        <v>Fri</v>
      </c>
      <c r="K1379" s="1" t="str">
        <f>TEXT(NiftyData[[#This Row],[Date]], "mmm-yyyy")</f>
        <v>May-2015</v>
      </c>
      <c r="L1379" s="1" t="str">
        <f>IF(NiftyData[[#This Row],[Day]]="Thu", "Expiry", "")</f>
        <v/>
      </c>
      <c r="M1379" s="1">
        <f>NiftyData[[#This Row],[Close]]-NiftyData[[#This Row],[Open]]</f>
        <v>60</v>
      </c>
      <c r="N1379" s="4">
        <f>NiftyData[[#This Row],[Intraday Change]]/NiftyData[[#This Row],[Open]]</f>
        <v>7.3787124146836381E-3</v>
      </c>
      <c r="O1379" s="4">
        <f>_xlfn.CEILING.MATH(ABS(NiftyData[[#This Row],[Intraday Change %]]), 0.01)</f>
        <v>0.01</v>
      </c>
      <c r="P1379" s="6">
        <f>NiftyData[[#This Row],[Close]]-E1380</f>
        <v>134.19999999999982</v>
      </c>
      <c r="Q1379" s="4">
        <f>NiftyData[[#This Row],[DayChange]]/E1380</f>
        <v>1.6655703523512817E-2</v>
      </c>
      <c r="R1379" s="7">
        <f>_xlfn.CEILING.MATH(ABS(NiftyData[[#This Row],[DayChange %]]), 0.01)</f>
        <v>0.02</v>
      </c>
    </row>
    <row r="1380" spans="1:18" x14ac:dyDescent="0.2">
      <c r="A1380" s="2">
        <v>42131</v>
      </c>
      <c r="B1380" s="1">
        <v>8077</v>
      </c>
      <c r="C1380" s="1">
        <v>8122.6</v>
      </c>
      <c r="D1380" s="1">
        <v>7997.15</v>
      </c>
      <c r="E1380" s="1">
        <v>8057.3</v>
      </c>
      <c r="F1380" s="1">
        <v>166563657</v>
      </c>
      <c r="G1380" s="1">
        <v>8443.9599999999991</v>
      </c>
      <c r="H1380" s="1" t="str">
        <f>TEXT(NiftyData[[#This Row],[Date]], "yyyy")</f>
        <v>2015</v>
      </c>
      <c r="I1380" s="1" t="str">
        <f>TEXT(NiftyData[[#This Row],[Date]], "mmm")</f>
        <v>May</v>
      </c>
      <c r="J1380" s="1" t="str">
        <f>TEXT(NiftyData[[#This Row],[Date]], "ddd")</f>
        <v>Thu</v>
      </c>
      <c r="K1380" s="1" t="str">
        <f>TEXT(NiftyData[[#This Row],[Date]], "mmm-yyyy")</f>
        <v>May-2015</v>
      </c>
      <c r="L1380" s="1" t="str">
        <f>IF(NiftyData[[#This Row],[Day]]="Thu", "Expiry", "")</f>
        <v>Expiry</v>
      </c>
      <c r="M1380" s="1">
        <f>NiftyData[[#This Row],[Close]]-NiftyData[[#This Row],[Open]]</f>
        <v>-19.699999999999818</v>
      </c>
      <c r="N1380" s="4">
        <f>NiftyData[[#This Row],[Intraday Change]]/NiftyData[[#This Row],[Open]]</f>
        <v>-2.4390243902438799E-3</v>
      </c>
      <c r="O1380" s="4">
        <f>_xlfn.CEILING.MATH(ABS(NiftyData[[#This Row],[Intraday Change %]]), 0.01)</f>
        <v>0.01</v>
      </c>
      <c r="P1380" s="6">
        <f>NiftyData[[#This Row],[Close]]-E1381</f>
        <v>-39.699999999999818</v>
      </c>
      <c r="Q1380" s="4">
        <f>NiftyData[[#This Row],[DayChange]]/E1381</f>
        <v>-4.9030505125354845E-3</v>
      </c>
      <c r="R1380" s="7">
        <f>_xlfn.CEILING.MATH(ABS(NiftyData[[#This Row],[DayChange %]]), 0.01)</f>
        <v>0.01</v>
      </c>
    </row>
    <row r="1381" spans="1:18" x14ac:dyDescent="0.2">
      <c r="A1381" s="2">
        <v>42130</v>
      </c>
      <c r="B1381" s="1">
        <v>8316.6</v>
      </c>
      <c r="C1381" s="1">
        <v>8331.9500000000007</v>
      </c>
      <c r="D1381" s="1">
        <v>8083</v>
      </c>
      <c r="E1381" s="1">
        <v>8097</v>
      </c>
      <c r="F1381" s="1">
        <v>212509839</v>
      </c>
      <c r="G1381" s="1">
        <v>10894.12</v>
      </c>
      <c r="H1381" s="1" t="str">
        <f>TEXT(NiftyData[[#This Row],[Date]], "yyyy")</f>
        <v>2015</v>
      </c>
      <c r="I1381" s="1" t="str">
        <f>TEXT(NiftyData[[#This Row],[Date]], "mmm")</f>
        <v>May</v>
      </c>
      <c r="J1381" s="1" t="str">
        <f>TEXT(NiftyData[[#This Row],[Date]], "ddd")</f>
        <v>Wed</v>
      </c>
      <c r="K1381" s="1" t="str">
        <f>TEXT(NiftyData[[#This Row],[Date]], "mmm-yyyy")</f>
        <v>May-2015</v>
      </c>
      <c r="L1381" s="1" t="str">
        <f>IF(NiftyData[[#This Row],[Day]]="Thu", "Expiry", "")</f>
        <v/>
      </c>
      <c r="M1381" s="1">
        <f>NiftyData[[#This Row],[Close]]-NiftyData[[#This Row],[Open]]</f>
        <v>-219.60000000000036</v>
      </c>
      <c r="N1381" s="4">
        <f>NiftyData[[#This Row],[Intraday Change]]/NiftyData[[#This Row],[Open]]</f>
        <v>-2.6405021282735777E-2</v>
      </c>
      <c r="O1381" s="4">
        <f>_xlfn.CEILING.MATH(ABS(NiftyData[[#This Row],[Intraday Change %]]), 0.01)</f>
        <v>0.03</v>
      </c>
      <c r="P1381" s="6">
        <f>NiftyData[[#This Row],[Close]]-E1382</f>
        <v>-227.79999999999927</v>
      </c>
      <c r="Q1381" s="4">
        <f>NiftyData[[#This Row],[DayChange]]/E1382</f>
        <v>-2.7364020757255345E-2</v>
      </c>
      <c r="R1381" s="7">
        <f>_xlfn.CEILING.MATH(ABS(NiftyData[[#This Row],[DayChange %]]), 0.01)</f>
        <v>0.03</v>
      </c>
    </row>
    <row r="1382" spans="1:18" x14ac:dyDescent="0.2">
      <c r="A1382" s="2">
        <v>42129</v>
      </c>
      <c r="B1382" s="1">
        <v>8338.4</v>
      </c>
      <c r="C1382" s="1">
        <v>8355.65</v>
      </c>
      <c r="D1382" s="1">
        <v>8280.6</v>
      </c>
      <c r="E1382" s="1">
        <v>8324.7999999999993</v>
      </c>
      <c r="F1382" s="1">
        <v>156019941</v>
      </c>
      <c r="G1382" s="1">
        <v>8138.54</v>
      </c>
      <c r="H1382" s="1" t="str">
        <f>TEXT(NiftyData[[#This Row],[Date]], "yyyy")</f>
        <v>2015</v>
      </c>
      <c r="I1382" s="1" t="str">
        <f>TEXT(NiftyData[[#This Row],[Date]], "mmm")</f>
        <v>May</v>
      </c>
      <c r="J1382" s="1" t="str">
        <f>TEXT(NiftyData[[#This Row],[Date]], "ddd")</f>
        <v>Tue</v>
      </c>
      <c r="K1382" s="1" t="str">
        <f>TEXT(NiftyData[[#This Row],[Date]], "mmm-yyyy")</f>
        <v>May-2015</v>
      </c>
      <c r="L1382" s="1" t="str">
        <f>IF(NiftyData[[#This Row],[Day]]="Thu", "Expiry", "")</f>
        <v/>
      </c>
      <c r="M1382" s="1">
        <f>NiftyData[[#This Row],[Close]]-NiftyData[[#This Row],[Open]]</f>
        <v>-13.600000000000364</v>
      </c>
      <c r="N1382" s="4">
        <f>NiftyData[[#This Row],[Intraday Change]]/NiftyData[[#This Row],[Open]]</f>
        <v>-1.6310083469251132E-3</v>
      </c>
      <c r="O1382" s="4">
        <f>_xlfn.CEILING.MATH(ABS(NiftyData[[#This Row],[Intraday Change %]]), 0.01)</f>
        <v>0.01</v>
      </c>
      <c r="P1382" s="6">
        <f>NiftyData[[#This Row],[Close]]-E1383</f>
        <v>-7.1500000000014552</v>
      </c>
      <c r="Q1382" s="4">
        <f>NiftyData[[#This Row],[DayChange]]/E1383</f>
        <v>-8.5814245164714796E-4</v>
      </c>
      <c r="R1382" s="7">
        <f>_xlfn.CEILING.MATH(ABS(NiftyData[[#This Row],[DayChange %]]), 0.01)</f>
        <v>0.01</v>
      </c>
    </row>
    <row r="1383" spans="1:18" x14ac:dyDescent="0.2">
      <c r="A1383" s="2">
        <v>42128</v>
      </c>
      <c r="B1383" s="1">
        <v>8230.0499999999993</v>
      </c>
      <c r="C1383" s="1">
        <v>8346</v>
      </c>
      <c r="D1383" s="1">
        <v>8220.4500000000007</v>
      </c>
      <c r="E1383" s="1">
        <v>8331.9500000000007</v>
      </c>
      <c r="F1383" s="1">
        <v>136913823</v>
      </c>
      <c r="G1383" s="1">
        <v>7856.18</v>
      </c>
      <c r="H1383" s="1" t="str">
        <f>TEXT(NiftyData[[#This Row],[Date]], "yyyy")</f>
        <v>2015</v>
      </c>
      <c r="I1383" s="1" t="str">
        <f>TEXT(NiftyData[[#This Row],[Date]], "mmm")</f>
        <v>May</v>
      </c>
      <c r="J1383" s="1" t="str">
        <f>TEXT(NiftyData[[#This Row],[Date]], "ddd")</f>
        <v>Mon</v>
      </c>
      <c r="K1383" s="1" t="str">
        <f>TEXT(NiftyData[[#This Row],[Date]], "mmm-yyyy")</f>
        <v>May-2015</v>
      </c>
      <c r="L1383" s="1" t="str">
        <f>IF(NiftyData[[#This Row],[Day]]="Thu", "Expiry", "")</f>
        <v/>
      </c>
      <c r="M1383" s="1">
        <f>NiftyData[[#This Row],[Close]]-NiftyData[[#This Row],[Open]]</f>
        <v>101.90000000000146</v>
      </c>
      <c r="N1383" s="4">
        <f>NiftyData[[#This Row],[Intraday Change]]/NiftyData[[#This Row],[Open]]</f>
        <v>1.2381455762723368E-2</v>
      </c>
      <c r="O1383" s="4">
        <f>_xlfn.CEILING.MATH(ABS(NiftyData[[#This Row],[Intraday Change %]]), 0.01)</f>
        <v>0.02</v>
      </c>
      <c r="P1383" s="6">
        <f>NiftyData[[#This Row],[Close]]-E1384</f>
        <v>150.45000000000073</v>
      </c>
      <c r="Q1383" s="4">
        <f>NiftyData[[#This Row],[DayChange]]/E1384</f>
        <v>1.8389048462995872E-2</v>
      </c>
      <c r="R1383" s="7">
        <f>_xlfn.CEILING.MATH(ABS(NiftyData[[#This Row],[DayChange %]]), 0.01)</f>
        <v>0.02</v>
      </c>
    </row>
    <row r="1384" spans="1:18" x14ac:dyDescent="0.2">
      <c r="A1384" s="2">
        <v>42124</v>
      </c>
      <c r="B1384" s="1">
        <v>8224.5</v>
      </c>
      <c r="C1384" s="1">
        <v>8229.4</v>
      </c>
      <c r="D1384" s="1">
        <v>8144.75</v>
      </c>
      <c r="E1384" s="1">
        <v>8181.5</v>
      </c>
      <c r="F1384" s="1">
        <v>281696257</v>
      </c>
      <c r="G1384" s="1">
        <v>14755.35</v>
      </c>
      <c r="H1384" s="1" t="str">
        <f>TEXT(NiftyData[[#This Row],[Date]], "yyyy")</f>
        <v>2015</v>
      </c>
      <c r="I1384" s="1" t="str">
        <f>TEXT(NiftyData[[#This Row],[Date]], "mmm")</f>
        <v>Apr</v>
      </c>
      <c r="J1384" s="1" t="str">
        <f>TEXT(NiftyData[[#This Row],[Date]], "ddd")</f>
        <v>Thu</v>
      </c>
      <c r="K1384" s="1" t="str">
        <f>TEXT(NiftyData[[#This Row],[Date]], "mmm-yyyy")</f>
        <v>Apr-2015</v>
      </c>
      <c r="L1384" s="1" t="str">
        <f>IF(NiftyData[[#This Row],[Day]]="Thu", "Expiry", "")</f>
        <v>Expiry</v>
      </c>
      <c r="M1384" s="1">
        <f>NiftyData[[#This Row],[Close]]-NiftyData[[#This Row],[Open]]</f>
        <v>-43</v>
      </c>
      <c r="N1384" s="4">
        <f>NiftyData[[#This Row],[Intraday Change]]/NiftyData[[#This Row],[Open]]</f>
        <v>-5.2282813544896342E-3</v>
      </c>
      <c r="O1384" s="4">
        <f>_xlfn.CEILING.MATH(ABS(NiftyData[[#This Row],[Intraday Change %]]), 0.01)</f>
        <v>0.01</v>
      </c>
      <c r="P1384" s="6">
        <f>NiftyData[[#This Row],[Close]]-E1385</f>
        <v>-58.25</v>
      </c>
      <c r="Q1384" s="4">
        <f>NiftyData[[#This Row],[DayChange]]/E1385</f>
        <v>-7.0693892411784337E-3</v>
      </c>
      <c r="R1384" s="7">
        <f>_xlfn.CEILING.MATH(ABS(NiftyData[[#This Row],[DayChange %]]), 0.01)</f>
        <v>0.01</v>
      </c>
    </row>
    <row r="1385" spans="1:18" x14ac:dyDescent="0.2">
      <c r="A1385" s="2">
        <v>42123</v>
      </c>
      <c r="B1385" s="1">
        <v>8274.7999999999993</v>
      </c>
      <c r="C1385" s="1">
        <v>8308.2000000000007</v>
      </c>
      <c r="D1385" s="1">
        <v>8219.2000000000007</v>
      </c>
      <c r="E1385" s="1">
        <v>8239.75</v>
      </c>
      <c r="F1385" s="1">
        <v>174958511</v>
      </c>
      <c r="G1385" s="1">
        <v>8571.9500000000007</v>
      </c>
      <c r="H1385" s="1" t="str">
        <f>TEXT(NiftyData[[#This Row],[Date]], "yyyy")</f>
        <v>2015</v>
      </c>
      <c r="I1385" s="1" t="str">
        <f>TEXT(NiftyData[[#This Row],[Date]], "mmm")</f>
        <v>Apr</v>
      </c>
      <c r="J1385" s="1" t="str">
        <f>TEXT(NiftyData[[#This Row],[Date]], "ddd")</f>
        <v>Wed</v>
      </c>
      <c r="K1385" s="1" t="str">
        <f>TEXT(NiftyData[[#This Row],[Date]], "mmm-yyyy")</f>
        <v>Apr-2015</v>
      </c>
      <c r="L1385" s="1" t="str">
        <f>IF(NiftyData[[#This Row],[Day]]="Thu", "Expiry", "")</f>
        <v/>
      </c>
      <c r="M1385" s="1">
        <f>NiftyData[[#This Row],[Close]]-NiftyData[[#This Row],[Open]]</f>
        <v>-35.049999999999272</v>
      </c>
      <c r="N1385" s="4">
        <f>NiftyData[[#This Row],[Intraday Change]]/NiftyData[[#This Row],[Open]]</f>
        <v>-4.2357519214965044E-3</v>
      </c>
      <c r="O1385" s="4">
        <f>_xlfn.CEILING.MATH(ABS(NiftyData[[#This Row],[Intraday Change %]]), 0.01)</f>
        <v>0.01</v>
      </c>
      <c r="P1385" s="6">
        <f>NiftyData[[#This Row],[Close]]-E1386</f>
        <v>-45.850000000000364</v>
      </c>
      <c r="Q1385" s="4">
        <f>NiftyData[[#This Row],[DayChange]]/E1386</f>
        <v>-5.5336970165106164E-3</v>
      </c>
      <c r="R1385" s="7">
        <f>_xlfn.CEILING.MATH(ABS(NiftyData[[#This Row],[DayChange %]]), 0.01)</f>
        <v>0.01</v>
      </c>
    </row>
    <row r="1386" spans="1:18" x14ac:dyDescent="0.2">
      <c r="A1386" s="2">
        <v>42122</v>
      </c>
      <c r="B1386" s="1">
        <v>8215.5499999999993</v>
      </c>
      <c r="C1386" s="1">
        <v>8308</v>
      </c>
      <c r="D1386" s="1">
        <v>8185.15</v>
      </c>
      <c r="E1386" s="1">
        <v>8285.6</v>
      </c>
      <c r="F1386" s="1">
        <v>183754628</v>
      </c>
      <c r="G1386" s="1">
        <v>9560.1299999999992</v>
      </c>
      <c r="H1386" s="1" t="str">
        <f>TEXT(NiftyData[[#This Row],[Date]], "yyyy")</f>
        <v>2015</v>
      </c>
      <c r="I1386" s="1" t="str">
        <f>TEXT(NiftyData[[#This Row],[Date]], "mmm")</f>
        <v>Apr</v>
      </c>
      <c r="J1386" s="1" t="str">
        <f>TEXT(NiftyData[[#This Row],[Date]], "ddd")</f>
        <v>Tue</v>
      </c>
      <c r="K1386" s="1" t="str">
        <f>TEXT(NiftyData[[#This Row],[Date]], "mmm-yyyy")</f>
        <v>Apr-2015</v>
      </c>
      <c r="L1386" s="1" t="str">
        <f>IF(NiftyData[[#This Row],[Day]]="Thu", "Expiry", "")</f>
        <v/>
      </c>
      <c r="M1386" s="1">
        <f>NiftyData[[#This Row],[Close]]-NiftyData[[#This Row],[Open]]</f>
        <v>70.050000000001091</v>
      </c>
      <c r="N1386" s="4">
        <f>NiftyData[[#This Row],[Intraday Change]]/NiftyData[[#This Row],[Open]]</f>
        <v>8.5265137452758613E-3</v>
      </c>
      <c r="O1386" s="4">
        <f>_xlfn.CEILING.MATH(ABS(NiftyData[[#This Row],[Intraday Change %]]), 0.01)</f>
        <v>0.01</v>
      </c>
      <c r="P1386" s="6">
        <f>NiftyData[[#This Row],[Close]]-E1387</f>
        <v>71.800000000001091</v>
      </c>
      <c r="Q1386" s="4">
        <f>NiftyData[[#This Row],[DayChange]]/E1387</f>
        <v>8.7413864471987505E-3</v>
      </c>
      <c r="R1386" s="7">
        <f>_xlfn.CEILING.MATH(ABS(NiftyData[[#This Row],[DayChange %]]), 0.01)</f>
        <v>0.01</v>
      </c>
    </row>
    <row r="1387" spans="1:18" x14ac:dyDescent="0.2">
      <c r="A1387" s="2">
        <v>42121</v>
      </c>
      <c r="B1387" s="1">
        <v>8330.5499999999993</v>
      </c>
      <c r="C1387" s="1">
        <v>8334.4500000000007</v>
      </c>
      <c r="D1387" s="1">
        <v>8202.35</v>
      </c>
      <c r="E1387" s="1">
        <v>8213.7999999999993</v>
      </c>
      <c r="F1387" s="1">
        <v>174706337</v>
      </c>
      <c r="G1387" s="1">
        <v>10143.36</v>
      </c>
      <c r="H1387" s="1" t="str">
        <f>TEXT(NiftyData[[#This Row],[Date]], "yyyy")</f>
        <v>2015</v>
      </c>
      <c r="I1387" s="1" t="str">
        <f>TEXT(NiftyData[[#This Row],[Date]], "mmm")</f>
        <v>Apr</v>
      </c>
      <c r="J1387" s="1" t="str">
        <f>TEXT(NiftyData[[#This Row],[Date]], "ddd")</f>
        <v>Mon</v>
      </c>
      <c r="K1387" s="1" t="str">
        <f>TEXT(NiftyData[[#This Row],[Date]], "mmm-yyyy")</f>
        <v>Apr-2015</v>
      </c>
      <c r="L1387" s="1" t="str">
        <f>IF(NiftyData[[#This Row],[Day]]="Thu", "Expiry", "")</f>
        <v/>
      </c>
      <c r="M1387" s="1">
        <f>NiftyData[[#This Row],[Close]]-NiftyData[[#This Row],[Open]]</f>
        <v>-116.75</v>
      </c>
      <c r="N1387" s="4">
        <f>NiftyData[[#This Row],[Intraday Change]]/NiftyData[[#This Row],[Open]]</f>
        <v>-1.4014680903421744E-2</v>
      </c>
      <c r="O1387" s="4">
        <f>_xlfn.CEILING.MATH(ABS(NiftyData[[#This Row],[Intraday Change %]]), 0.01)</f>
        <v>0.02</v>
      </c>
      <c r="P1387" s="6">
        <f>NiftyData[[#This Row],[Close]]-E1388</f>
        <v>-91.450000000000728</v>
      </c>
      <c r="Q1387" s="4">
        <f>NiftyData[[#This Row],[DayChange]]/E1388</f>
        <v>-1.1011107432046082E-2</v>
      </c>
      <c r="R1387" s="7">
        <f>_xlfn.CEILING.MATH(ABS(NiftyData[[#This Row],[DayChange %]]), 0.01)</f>
        <v>0.02</v>
      </c>
    </row>
    <row r="1388" spans="1:18" x14ac:dyDescent="0.2">
      <c r="A1388" s="2">
        <v>42118</v>
      </c>
      <c r="B1388" s="1">
        <v>8405.7000000000007</v>
      </c>
      <c r="C1388" s="1">
        <v>8413.2999999999993</v>
      </c>
      <c r="D1388" s="1">
        <v>8273.35</v>
      </c>
      <c r="E1388" s="1">
        <v>8305.25</v>
      </c>
      <c r="F1388" s="1">
        <v>177843969</v>
      </c>
      <c r="G1388" s="1">
        <v>10984.24</v>
      </c>
      <c r="H1388" s="1" t="str">
        <f>TEXT(NiftyData[[#This Row],[Date]], "yyyy")</f>
        <v>2015</v>
      </c>
      <c r="I1388" s="1" t="str">
        <f>TEXT(NiftyData[[#This Row],[Date]], "mmm")</f>
        <v>Apr</v>
      </c>
      <c r="J1388" s="1" t="str">
        <f>TEXT(NiftyData[[#This Row],[Date]], "ddd")</f>
        <v>Fri</v>
      </c>
      <c r="K1388" s="1" t="str">
        <f>TEXT(NiftyData[[#This Row],[Date]], "mmm-yyyy")</f>
        <v>Apr-2015</v>
      </c>
      <c r="L1388" s="1" t="str">
        <f>IF(NiftyData[[#This Row],[Day]]="Thu", "Expiry", "")</f>
        <v/>
      </c>
      <c r="M1388" s="1">
        <f>NiftyData[[#This Row],[Close]]-NiftyData[[#This Row],[Open]]</f>
        <v>-100.45000000000073</v>
      </c>
      <c r="N1388" s="4">
        <f>NiftyData[[#This Row],[Intraday Change]]/NiftyData[[#This Row],[Open]]</f>
        <v>-1.195022425259059E-2</v>
      </c>
      <c r="O1388" s="4">
        <f>_xlfn.CEILING.MATH(ABS(NiftyData[[#This Row],[Intraday Change %]]), 0.01)</f>
        <v>0.02</v>
      </c>
      <c r="P1388" s="6">
        <f>NiftyData[[#This Row],[Close]]-E1389</f>
        <v>-93.049999999999272</v>
      </c>
      <c r="Q1388" s="4">
        <f>NiftyData[[#This Row],[DayChange]]/E1389</f>
        <v>-1.1079623257087659E-2</v>
      </c>
      <c r="R1388" s="7">
        <f>_xlfn.CEILING.MATH(ABS(NiftyData[[#This Row],[DayChange %]]), 0.01)</f>
        <v>0.02</v>
      </c>
    </row>
    <row r="1389" spans="1:18" x14ac:dyDescent="0.2">
      <c r="A1389" s="2">
        <v>42117</v>
      </c>
      <c r="B1389" s="1">
        <v>8478.2000000000007</v>
      </c>
      <c r="C1389" s="1">
        <v>8504.9500000000007</v>
      </c>
      <c r="D1389" s="1">
        <v>8361.85</v>
      </c>
      <c r="E1389" s="1">
        <v>8398.2999999999993</v>
      </c>
      <c r="F1389" s="1">
        <v>169840748</v>
      </c>
      <c r="G1389" s="1">
        <v>9801.34</v>
      </c>
      <c r="H1389" s="1" t="str">
        <f>TEXT(NiftyData[[#This Row],[Date]], "yyyy")</f>
        <v>2015</v>
      </c>
      <c r="I1389" s="1" t="str">
        <f>TEXT(NiftyData[[#This Row],[Date]], "mmm")</f>
        <v>Apr</v>
      </c>
      <c r="J1389" s="1" t="str">
        <f>TEXT(NiftyData[[#This Row],[Date]], "ddd")</f>
        <v>Thu</v>
      </c>
      <c r="K1389" s="1" t="str">
        <f>TEXT(NiftyData[[#This Row],[Date]], "mmm-yyyy")</f>
        <v>Apr-2015</v>
      </c>
      <c r="L1389" s="1" t="str">
        <f>IF(NiftyData[[#This Row],[Day]]="Thu", "Expiry", "")</f>
        <v>Expiry</v>
      </c>
      <c r="M1389" s="1">
        <f>NiftyData[[#This Row],[Close]]-NiftyData[[#This Row],[Open]]</f>
        <v>-79.900000000001455</v>
      </c>
      <c r="N1389" s="4">
        <f>NiftyData[[#This Row],[Intraday Change]]/NiftyData[[#This Row],[Open]]</f>
        <v>-9.4241702248120413E-3</v>
      </c>
      <c r="O1389" s="4">
        <f>_xlfn.CEILING.MATH(ABS(NiftyData[[#This Row],[Intraday Change %]]), 0.01)</f>
        <v>0.01</v>
      </c>
      <c r="P1389" s="6">
        <f>NiftyData[[#This Row],[Close]]-E1390</f>
        <v>-31.400000000001455</v>
      </c>
      <c r="Q1389" s="4">
        <f>NiftyData[[#This Row],[DayChange]]/E1390</f>
        <v>-3.7249249676739923E-3</v>
      </c>
      <c r="R1389" s="7">
        <f>_xlfn.CEILING.MATH(ABS(NiftyData[[#This Row],[DayChange %]]), 0.01)</f>
        <v>0.01</v>
      </c>
    </row>
    <row r="1390" spans="1:18" x14ac:dyDescent="0.2">
      <c r="A1390" s="2">
        <v>42116</v>
      </c>
      <c r="B1390" s="1">
        <v>8400.4</v>
      </c>
      <c r="C1390" s="1">
        <v>8449.9500000000007</v>
      </c>
      <c r="D1390" s="1">
        <v>8284.7000000000007</v>
      </c>
      <c r="E1390" s="1">
        <v>8429.7000000000007</v>
      </c>
      <c r="F1390" s="1">
        <v>176926942</v>
      </c>
      <c r="G1390" s="1">
        <v>10002.48</v>
      </c>
      <c r="H1390" s="1" t="str">
        <f>TEXT(NiftyData[[#This Row],[Date]], "yyyy")</f>
        <v>2015</v>
      </c>
      <c r="I1390" s="1" t="str">
        <f>TEXT(NiftyData[[#This Row],[Date]], "mmm")</f>
        <v>Apr</v>
      </c>
      <c r="J1390" s="1" t="str">
        <f>TEXT(NiftyData[[#This Row],[Date]], "ddd")</f>
        <v>Wed</v>
      </c>
      <c r="K1390" s="1" t="str">
        <f>TEXT(NiftyData[[#This Row],[Date]], "mmm-yyyy")</f>
        <v>Apr-2015</v>
      </c>
      <c r="L1390" s="1" t="str">
        <f>IF(NiftyData[[#This Row],[Day]]="Thu", "Expiry", "")</f>
        <v/>
      </c>
      <c r="M1390" s="1">
        <f>NiftyData[[#This Row],[Close]]-NiftyData[[#This Row],[Open]]</f>
        <v>29.300000000001091</v>
      </c>
      <c r="N1390" s="4">
        <f>NiftyData[[#This Row],[Intraday Change]]/NiftyData[[#This Row],[Open]]</f>
        <v>3.4879291462312618E-3</v>
      </c>
      <c r="O1390" s="4">
        <f>_xlfn.CEILING.MATH(ABS(NiftyData[[#This Row],[Intraday Change %]]), 0.01)</f>
        <v>0.01</v>
      </c>
      <c r="P1390" s="6">
        <f>NiftyData[[#This Row],[Close]]-E1391</f>
        <v>51.950000000000728</v>
      </c>
      <c r="Q1390" s="4">
        <f>NiftyData[[#This Row],[DayChange]]/E1391</f>
        <v>6.2009489421384891E-3</v>
      </c>
      <c r="R1390" s="7">
        <f>_xlfn.CEILING.MATH(ABS(NiftyData[[#This Row],[DayChange %]]), 0.01)</f>
        <v>0.01</v>
      </c>
    </row>
    <row r="1391" spans="1:18" x14ac:dyDescent="0.2">
      <c r="A1391" s="2">
        <v>42115</v>
      </c>
      <c r="B1391" s="1">
        <v>8416.1</v>
      </c>
      <c r="C1391" s="1">
        <v>8469.35</v>
      </c>
      <c r="D1391" s="1">
        <v>8352.7000000000007</v>
      </c>
      <c r="E1391" s="1">
        <v>8377.75</v>
      </c>
      <c r="F1391" s="1">
        <v>418959074</v>
      </c>
      <c r="G1391" s="1">
        <v>32873.449999999997</v>
      </c>
      <c r="H1391" s="1" t="str">
        <f>TEXT(NiftyData[[#This Row],[Date]], "yyyy")</f>
        <v>2015</v>
      </c>
      <c r="I1391" s="1" t="str">
        <f>TEXT(NiftyData[[#This Row],[Date]], "mmm")</f>
        <v>Apr</v>
      </c>
      <c r="J1391" s="1" t="str">
        <f>TEXT(NiftyData[[#This Row],[Date]], "ddd")</f>
        <v>Tue</v>
      </c>
      <c r="K1391" s="1" t="str">
        <f>TEXT(NiftyData[[#This Row],[Date]], "mmm-yyyy")</f>
        <v>Apr-2015</v>
      </c>
      <c r="L1391" s="1" t="str">
        <f>IF(NiftyData[[#This Row],[Day]]="Thu", "Expiry", "")</f>
        <v/>
      </c>
      <c r="M1391" s="1">
        <f>NiftyData[[#This Row],[Close]]-NiftyData[[#This Row],[Open]]</f>
        <v>-38.350000000000364</v>
      </c>
      <c r="N1391" s="4">
        <f>NiftyData[[#This Row],[Intraday Change]]/NiftyData[[#This Row],[Open]]</f>
        <v>-4.5567424341441242E-3</v>
      </c>
      <c r="O1391" s="4">
        <f>_xlfn.CEILING.MATH(ABS(NiftyData[[#This Row],[Intraday Change %]]), 0.01)</f>
        <v>0.01</v>
      </c>
      <c r="P1391" s="6">
        <f>NiftyData[[#This Row],[Close]]-E1392</f>
        <v>-70.350000000000364</v>
      </c>
      <c r="Q1391" s="4">
        <f>NiftyData[[#This Row],[DayChange]]/E1392</f>
        <v>-8.32731620127607E-3</v>
      </c>
      <c r="R1391" s="7">
        <f>_xlfn.CEILING.MATH(ABS(NiftyData[[#This Row],[DayChange %]]), 0.01)</f>
        <v>0.01</v>
      </c>
    </row>
    <row r="1392" spans="1:18" x14ac:dyDescent="0.2">
      <c r="A1392" s="2">
        <v>42114</v>
      </c>
      <c r="B1392" s="1">
        <v>8618.7999999999993</v>
      </c>
      <c r="C1392" s="1">
        <v>8619.9500000000007</v>
      </c>
      <c r="D1392" s="1">
        <v>8422.75</v>
      </c>
      <c r="E1392" s="1">
        <v>8448.1</v>
      </c>
      <c r="F1392" s="1">
        <v>154492312</v>
      </c>
      <c r="G1392" s="1">
        <v>8930.3799999999992</v>
      </c>
      <c r="H1392" s="1" t="str">
        <f>TEXT(NiftyData[[#This Row],[Date]], "yyyy")</f>
        <v>2015</v>
      </c>
      <c r="I1392" s="1" t="str">
        <f>TEXT(NiftyData[[#This Row],[Date]], "mmm")</f>
        <v>Apr</v>
      </c>
      <c r="J1392" s="1" t="str">
        <f>TEXT(NiftyData[[#This Row],[Date]], "ddd")</f>
        <v>Mon</v>
      </c>
      <c r="K1392" s="1" t="str">
        <f>TEXT(NiftyData[[#This Row],[Date]], "mmm-yyyy")</f>
        <v>Apr-2015</v>
      </c>
      <c r="L1392" s="1" t="str">
        <f>IF(NiftyData[[#This Row],[Day]]="Thu", "Expiry", "")</f>
        <v/>
      </c>
      <c r="M1392" s="1">
        <f>NiftyData[[#This Row],[Close]]-NiftyData[[#This Row],[Open]]</f>
        <v>-170.69999999999891</v>
      </c>
      <c r="N1392" s="4">
        <f>NiftyData[[#This Row],[Intraday Change]]/NiftyData[[#This Row],[Open]]</f>
        <v>-1.9805541374669201E-2</v>
      </c>
      <c r="O1392" s="4">
        <f>_xlfn.CEILING.MATH(ABS(NiftyData[[#This Row],[Intraday Change %]]), 0.01)</f>
        <v>0.02</v>
      </c>
      <c r="P1392" s="6">
        <f>NiftyData[[#This Row],[Close]]-E1393</f>
        <v>-157.89999999999964</v>
      </c>
      <c r="Q1392" s="4">
        <f>NiftyData[[#This Row],[DayChange]]/E1393</f>
        <v>-1.8347664420171932E-2</v>
      </c>
      <c r="R1392" s="7">
        <f>_xlfn.CEILING.MATH(ABS(NiftyData[[#This Row],[DayChange %]]), 0.01)</f>
        <v>0.02</v>
      </c>
    </row>
    <row r="1393" spans="1:18" x14ac:dyDescent="0.2">
      <c r="A1393" s="2">
        <v>42111</v>
      </c>
      <c r="B1393" s="1">
        <v>8698.0499999999993</v>
      </c>
      <c r="C1393" s="1">
        <v>8699.85</v>
      </c>
      <c r="D1393" s="1">
        <v>8596.7000000000007</v>
      </c>
      <c r="E1393" s="1">
        <v>8606</v>
      </c>
      <c r="F1393" s="1">
        <v>155474164</v>
      </c>
      <c r="G1393" s="1">
        <v>9134.3700000000008</v>
      </c>
      <c r="H1393" s="1" t="str">
        <f>TEXT(NiftyData[[#This Row],[Date]], "yyyy")</f>
        <v>2015</v>
      </c>
      <c r="I1393" s="1" t="str">
        <f>TEXT(NiftyData[[#This Row],[Date]], "mmm")</f>
        <v>Apr</v>
      </c>
      <c r="J1393" s="1" t="str">
        <f>TEXT(NiftyData[[#This Row],[Date]], "ddd")</f>
        <v>Fri</v>
      </c>
      <c r="K1393" s="1" t="str">
        <f>TEXT(NiftyData[[#This Row],[Date]], "mmm-yyyy")</f>
        <v>Apr-2015</v>
      </c>
      <c r="L1393" s="1" t="str">
        <f>IF(NiftyData[[#This Row],[Day]]="Thu", "Expiry", "")</f>
        <v/>
      </c>
      <c r="M1393" s="1">
        <f>NiftyData[[#This Row],[Close]]-NiftyData[[#This Row],[Open]]</f>
        <v>-92.049999999999272</v>
      </c>
      <c r="N1393" s="4">
        <f>NiftyData[[#This Row],[Intraday Change]]/NiftyData[[#This Row],[Open]]</f>
        <v>-1.0582831784135441E-2</v>
      </c>
      <c r="O1393" s="4">
        <f>_xlfn.CEILING.MATH(ABS(NiftyData[[#This Row],[Intraday Change %]]), 0.01)</f>
        <v>0.02</v>
      </c>
      <c r="P1393" s="6">
        <f>NiftyData[[#This Row],[Close]]-E1394</f>
        <v>-100.70000000000073</v>
      </c>
      <c r="Q1393" s="4">
        <f>NiftyData[[#This Row],[DayChange]]/E1394</f>
        <v>-1.1565805643929471E-2</v>
      </c>
      <c r="R1393" s="7">
        <f>_xlfn.CEILING.MATH(ABS(NiftyData[[#This Row],[DayChange %]]), 0.01)</f>
        <v>0.02</v>
      </c>
    </row>
    <row r="1394" spans="1:18" x14ac:dyDescent="0.2">
      <c r="A1394" s="2">
        <v>42110</v>
      </c>
      <c r="B1394" s="1">
        <v>8757.0499999999993</v>
      </c>
      <c r="C1394" s="1">
        <v>8760</v>
      </c>
      <c r="D1394" s="1">
        <v>8645.65</v>
      </c>
      <c r="E1394" s="1">
        <v>8706.7000000000007</v>
      </c>
      <c r="F1394" s="1">
        <v>149337173</v>
      </c>
      <c r="G1394" s="1">
        <v>8268.33</v>
      </c>
      <c r="H1394" s="1" t="str">
        <f>TEXT(NiftyData[[#This Row],[Date]], "yyyy")</f>
        <v>2015</v>
      </c>
      <c r="I1394" s="1" t="str">
        <f>TEXT(NiftyData[[#This Row],[Date]], "mmm")</f>
        <v>Apr</v>
      </c>
      <c r="J1394" s="1" t="str">
        <f>TEXT(NiftyData[[#This Row],[Date]], "ddd")</f>
        <v>Thu</v>
      </c>
      <c r="K1394" s="1" t="str">
        <f>TEXT(NiftyData[[#This Row],[Date]], "mmm-yyyy")</f>
        <v>Apr-2015</v>
      </c>
      <c r="L1394" s="1" t="str">
        <f>IF(NiftyData[[#This Row],[Day]]="Thu", "Expiry", "")</f>
        <v>Expiry</v>
      </c>
      <c r="M1394" s="1">
        <f>NiftyData[[#This Row],[Close]]-NiftyData[[#This Row],[Open]]</f>
        <v>-50.349999999998545</v>
      </c>
      <c r="N1394" s="4">
        <f>NiftyData[[#This Row],[Intraday Change]]/NiftyData[[#This Row],[Open]]</f>
        <v>-5.7496531366154754E-3</v>
      </c>
      <c r="O1394" s="4">
        <f>_xlfn.CEILING.MATH(ABS(NiftyData[[#This Row],[Intraday Change %]]), 0.01)</f>
        <v>0.01</v>
      </c>
      <c r="P1394" s="6">
        <f>NiftyData[[#This Row],[Close]]-E1395</f>
        <v>-43.5</v>
      </c>
      <c r="Q1394" s="4">
        <f>NiftyData[[#This Row],[DayChange]]/E1395</f>
        <v>-4.971314941372768E-3</v>
      </c>
      <c r="R1394" s="7">
        <f>_xlfn.CEILING.MATH(ABS(NiftyData[[#This Row],[DayChange %]]), 0.01)</f>
        <v>0.01</v>
      </c>
    </row>
    <row r="1395" spans="1:18" x14ac:dyDescent="0.2">
      <c r="A1395" s="2">
        <v>42109</v>
      </c>
      <c r="B1395" s="1">
        <v>8844.75</v>
      </c>
      <c r="C1395" s="1">
        <v>8844.7999999999993</v>
      </c>
      <c r="D1395" s="1">
        <v>8722.4</v>
      </c>
      <c r="E1395" s="1">
        <v>8750.2000000000007</v>
      </c>
      <c r="F1395" s="1">
        <v>170458015</v>
      </c>
      <c r="G1395" s="1">
        <v>8908.26</v>
      </c>
      <c r="H1395" s="1" t="str">
        <f>TEXT(NiftyData[[#This Row],[Date]], "yyyy")</f>
        <v>2015</v>
      </c>
      <c r="I1395" s="1" t="str">
        <f>TEXT(NiftyData[[#This Row],[Date]], "mmm")</f>
        <v>Apr</v>
      </c>
      <c r="J1395" s="1" t="str">
        <f>TEXT(NiftyData[[#This Row],[Date]], "ddd")</f>
        <v>Wed</v>
      </c>
      <c r="K1395" s="1" t="str">
        <f>TEXT(NiftyData[[#This Row],[Date]], "mmm-yyyy")</f>
        <v>Apr-2015</v>
      </c>
      <c r="L1395" s="1" t="str">
        <f>IF(NiftyData[[#This Row],[Day]]="Thu", "Expiry", "")</f>
        <v/>
      </c>
      <c r="M1395" s="1">
        <f>NiftyData[[#This Row],[Close]]-NiftyData[[#This Row],[Open]]</f>
        <v>-94.549999999999272</v>
      </c>
      <c r="N1395" s="4">
        <f>NiftyData[[#This Row],[Intraday Change]]/NiftyData[[#This Row],[Open]]</f>
        <v>-1.0689957319313634E-2</v>
      </c>
      <c r="O1395" s="4">
        <f>_xlfn.CEILING.MATH(ABS(NiftyData[[#This Row],[Intraday Change %]]), 0.01)</f>
        <v>0.02</v>
      </c>
      <c r="P1395" s="6">
        <f>NiftyData[[#This Row],[Close]]-E1396</f>
        <v>-83.799999999999272</v>
      </c>
      <c r="Q1395" s="4">
        <f>NiftyData[[#This Row],[DayChange]]/E1396</f>
        <v>-9.4860765225265199E-3</v>
      </c>
      <c r="R1395" s="7">
        <f>_xlfn.CEILING.MATH(ABS(NiftyData[[#This Row],[DayChange %]]), 0.01)</f>
        <v>0.01</v>
      </c>
    </row>
    <row r="1396" spans="1:18" x14ac:dyDescent="0.2">
      <c r="A1396" s="2">
        <v>42107</v>
      </c>
      <c r="B1396" s="1">
        <v>8801.75</v>
      </c>
      <c r="C1396" s="1">
        <v>8841.65</v>
      </c>
      <c r="D1396" s="1">
        <v>8762.1</v>
      </c>
      <c r="E1396" s="1">
        <v>8834</v>
      </c>
      <c r="F1396" s="1">
        <v>122833397</v>
      </c>
      <c r="G1396" s="1">
        <v>6242.71</v>
      </c>
      <c r="H1396" s="1" t="str">
        <f>TEXT(NiftyData[[#This Row],[Date]], "yyyy")</f>
        <v>2015</v>
      </c>
      <c r="I1396" s="1" t="str">
        <f>TEXT(NiftyData[[#This Row],[Date]], "mmm")</f>
        <v>Apr</v>
      </c>
      <c r="J1396" s="1" t="str">
        <f>TEXT(NiftyData[[#This Row],[Date]], "ddd")</f>
        <v>Mon</v>
      </c>
      <c r="K1396" s="1" t="str">
        <f>TEXT(NiftyData[[#This Row],[Date]], "mmm-yyyy")</f>
        <v>Apr-2015</v>
      </c>
      <c r="L1396" s="1" t="str">
        <f>IF(NiftyData[[#This Row],[Day]]="Thu", "Expiry", "")</f>
        <v/>
      </c>
      <c r="M1396" s="1">
        <f>NiftyData[[#This Row],[Close]]-NiftyData[[#This Row],[Open]]</f>
        <v>32.25</v>
      </c>
      <c r="N1396" s="4">
        <f>NiftyData[[#This Row],[Intraday Change]]/NiftyData[[#This Row],[Open]]</f>
        <v>3.6640440821427557E-3</v>
      </c>
      <c r="O1396" s="4">
        <f>_xlfn.CEILING.MATH(ABS(NiftyData[[#This Row],[Intraday Change %]]), 0.01)</f>
        <v>0.01</v>
      </c>
      <c r="P1396" s="6">
        <f>NiftyData[[#This Row],[Close]]-E1397</f>
        <v>53.649999999999636</v>
      </c>
      <c r="Q1396" s="4">
        <f>NiftyData[[#This Row],[DayChange]]/E1397</f>
        <v>6.1102347856292327E-3</v>
      </c>
      <c r="R1396" s="7">
        <f>_xlfn.CEILING.MATH(ABS(NiftyData[[#This Row],[DayChange %]]), 0.01)</f>
        <v>0.01</v>
      </c>
    </row>
    <row r="1397" spans="1:18" x14ac:dyDescent="0.2">
      <c r="A1397" s="2">
        <v>42104</v>
      </c>
      <c r="B1397" s="1">
        <v>8774.35</v>
      </c>
      <c r="C1397" s="1">
        <v>8787.4</v>
      </c>
      <c r="D1397" s="1">
        <v>8733.6</v>
      </c>
      <c r="E1397" s="1">
        <v>8780.35</v>
      </c>
      <c r="F1397" s="1">
        <v>141464357</v>
      </c>
      <c r="G1397" s="1">
        <v>7119.96</v>
      </c>
      <c r="H1397" s="1" t="str">
        <f>TEXT(NiftyData[[#This Row],[Date]], "yyyy")</f>
        <v>2015</v>
      </c>
      <c r="I1397" s="1" t="str">
        <f>TEXT(NiftyData[[#This Row],[Date]], "mmm")</f>
        <v>Apr</v>
      </c>
      <c r="J1397" s="1" t="str">
        <f>TEXT(NiftyData[[#This Row],[Date]], "ddd")</f>
        <v>Fri</v>
      </c>
      <c r="K1397" s="1" t="str">
        <f>TEXT(NiftyData[[#This Row],[Date]], "mmm-yyyy")</f>
        <v>Apr-2015</v>
      </c>
      <c r="L1397" s="1" t="str">
        <f>IF(NiftyData[[#This Row],[Day]]="Thu", "Expiry", "")</f>
        <v/>
      </c>
      <c r="M1397" s="1">
        <f>NiftyData[[#This Row],[Close]]-NiftyData[[#This Row],[Open]]</f>
        <v>6</v>
      </c>
      <c r="N1397" s="4">
        <f>NiftyData[[#This Row],[Intraday Change]]/NiftyData[[#This Row],[Open]]</f>
        <v>6.8381133645227282E-4</v>
      </c>
      <c r="O1397" s="4">
        <f>_xlfn.CEILING.MATH(ABS(NiftyData[[#This Row],[Intraday Change %]]), 0.01)</f>
        <v>0.01</v>
      </c>
      <c r="P1397" s="6">
        <f>NiftyData[[#This Row],[Close]]-E1398</f>
        <v>2.0500000000010914</v>
      </c>
      <c r="Q1397" s="4">
        <f>NiftyData[[#This Row],[DayChange]]/E1398</f>
        <v>2.335304102162254E-4</v>
      </c>
      <c r="R1397" s="7">
        <f>_xlfn.CEILING.MATH(ABS(NiftyData[[#This Row],[DayChange %]]), 0.01)</f>
        <v>0.01</v>
      </c>
    </row>
    <row r="1398" spans="1:18" x14ac:dyDescent="0.2">
      <c r="A1398" s="2">
        <v>42103</v>
      </c>
      <c r="B1398" s="1">
        <v>8756.2000000000007</v>
      </c>
      <c r="C1398" s="1">
        <v>8785.5</v>
      </c>
      <c r="D1398" s="1">
        <v>8682.4500000000007</v>
      </c>
      <c r="E1398" s="1">
        <v>8778.2999999999993</v>
      </c>
      <c r="F1398" s="1">
        <v>158192905</v>
      </c>
      <c r="G1398" s="1">
        <v>8391.19</v>
      </c>
      <c r="H1398" s="1" t="str">
        <f>TEXT(NiftyData[[#This Row],[Date]], "yyyy")</f>
        <v>2015</v>
      </c>
      <c r="I1398" s="1" t="str">
        <f>TEXT(NiftyData[[#This Row],[Date]], "mmm")</f>
        <v>Apr</v>
      </c>
      <c r="J1398" s="1" t="str">
        <f>TEXT(NiftyData[[#This Row],[Date]], "ddd")</f>
        <v>Thu</v>
      </c>
      <c r="K1398" s="1" t="str">
        <f>TEXT(NiftyData[[#This Row],[Date]], "mmm-yyyy")</f>
        <v>Apr-2015</v>
      </c>
      <c r="L1398" s="1" t="str">
        <f>IF(NiftyData[[#This Row],[Day]]="Thu", "Expiry", "")</f>
        <v>Expiry</v>
      </c>
      <c r="M1398" s="1">
        <f>NiftyData[[#This Row],[Close]]-NiftyData[[#This Row],[Open]]</f>
        <v>22.099999999998545</v>
      </c>
      <c r="N1398" s="4">
        <f>NiftyData[[#This Row],[Intraday Change]]/NiftyData[[#This Row],[Open]]</f>
        <v>2.5239259039307625E-3</v>
      </c>
      <c r="O1398" s="4">
        <f>_xlfn.CEILING.MATH(ABS(NiftyData[[#This Row],[Intraday Change %]]), 0.01)</f>
        <v>0.01</v>
      </c>
      <c r="P1398" s="6">
        <f>NiftyData[[#This Row],[Close]]-E1399</f>
        <v>63.899999999999636</v>
      </c>
      <c r="Q1398" s="4">
        <f>NiftyData[[#This Row],[DayChange]]/E1399</f>
        <v>7.3326907188102034E-3</v>
      </c>
      <c r="R1398" s="7">
        <f>_xlfn.CEILING.MATH(ABS(NiftyData[[#This Row],[DayChange %]]), 0.01)</f>
        <v>0.01</v>
      </c>
    </row>
    <row r="1399" spans="1:18" x14ac:dyDescent="0.2">
      <c r="A1399" s="2">
        <v>42102</v>
      </c>
      <c r="B1399" s="1">
        <v>8698.9500000000007</v>
      </c>
      <c r="C1399" s="1">
        <v>8730.5</v>
      </c>
      <c r="D1399" s="1">
        <v>8679.7999999999993</v>
      </c>
      <c r="E1399" s="1">
        <v>8714.4</v>
      </c>
      <c r="F1399" s="1">
        <v>149617725</v>
      </c>
      <c r="G1399" s="1">
        <v>7889.65</v>
      </c>
      <c r="H1399" s="1" t="str">
        <f>TEXT(NiftyData[[#This Row],[Date]], "yyyy")</f>
        <v>2015</v>
      </c>
      <c r="I1399" s="1" t="str">
        <f>TEXT(NiftyData[[#This Row],[Date]], "mmm")</f>
        <v>Apr</v>
      </c>
      <c r="J1399" s="1" t="str">
        <f>TEXT(NiftyData[[#This Row],[Date]], "ddd")</f>
        <v>Wed</v>
      </c>
      <c r="K1399" s="1" t="str">
        <f>TEXT(NiftyData[[#This Row],[Date]], "mmm-yyyy")</f>
        <v>Apr-2015</v>
      </c>
      <c r="L1399" s="1" t="str">
        <f>IF(NiftyData[[#This Row],[Day]]="Thu", "Expiry", "")</f>
        <v/>
      </c>
      <c r="M1399" s="1">
        <f>NiftyData[[#This Row],[Close]]-NiftyData[[#This Row],[Open]]</f>
        <v>15.449999999998909</v>
      </c>
      <c r="N1399" s="4">
        <f>NiftyData[[#This Row],[Intraday Change]]/NiftyData[[#This Row],[Open]]</f>
        <v>1.7760764230164454E-3</v>
      </c>
      <c r="O1399" s="4">
        <f>_xlfn.CEILING.MATH(ABS(NiftyData[[#This Row],[Intraday Change %]]), 0.01)</f>
        <v>0.01</v>
      </c>
      <c r="P1399" s="6">
        <f>NiftyData[[#This Row],[Close]]-E1400</f>
        <v>54.100000000000364</v>
      </c>
      <c r="Q1399" s="4">
        <f>NiftyData[[#This Row],[DayChange]]/E1400</f>
        <v>6.2468967587728337E-3</v>
      </c>
      <c r="R1399" s="7">
        <f>_xlfn.CEILING.MATH(ABS(NiftyData[[#This Row],[DayChange %]]), 0.01)</f>
        <v>0.01</v>
      </c>
    </row>
    <row r="1400" spans="1:18" x14ac:dyDescent="0.2">
      <c r="A1400" s="2">
        <v>42101</v>
      </c>
      <c r="B1400" s="1">
        <v>8684.4500000000007</v>
      </c>
      <c r="C1400" s="1">
        <v>8693.6</v>
      </c>
      <c r="D1400" s="1">
        <v>8586.85</v>
      </c>
      <c r="E1400" s="1">
        <v>8660.2999999999993</v>
      </c>
      <c r="F1400" s="1">
        <v>141765381</v>
      </c>
      <c r="G1400" s="1">
        <v>7287.01</v>
      </c>
      <c r="H1400" s="1" t="str">
        <f>TEXT(NiftyData[[#This Row],[Date]], "yyyy")</f>
        <v>2015</v>
      </c>
      <c r="I1400" s="1" t="str">
        <f>TEXT(NiftyData[[#This Row],[Date]], "mmm")</f>
        <v>Apr</v>
      </c>
      <c r="J1400" s="1" t="str">
        <f>TEXT(NiftyData[[#This Row],[Date]], "ddd")</f>
        <v>Tue</v>
      </c>
      <c r="K1400" s="1" t="str">
        <f>TEXT(NiftyData[[#This Row],[Date]], "mmm-yyyy")</f>
        <v>Apr-2015</v>
      </c>
      <c r="L1400" s="1" t="str">
        <f>IF(NiftyData[[#This Row],[Day]]="Thu", "Expiry", "")</f>
        <v/>
      </c>
      <c r="M1400" s="1">
        <f>NiftyData[[#This Row],[Close]]-NiftyData[[#This Row],[Open]]</f>
        <v>-24.150000000001455</v>
      </c>
      <c r="N1400" s="4">
        <f>NiftyData[[#This Row],[Intraday Change]]/NiftyData[[#This Row],[Open]]</f>
        <v>-2.7808324073489345E-3</v>
      </c>
      <c r="O1400" s="4">
        <f>_xlfn.CEILING.MATH(ABS(NiftyData[[#This Row],[Intraday Change %]]), 0.01)</f>
        <v>0.01</v>
      </c>
      <c r="P1400" s="6">
        <f>NiftyData[[#This Row],[Close]]-E1401</f>
        <v>0.3999999999996362</v>
      </c>
      <c r="Q1400" s="4">
        <f>NiftyData[[#This Row],[DayChange]]/E1401</f>
        <v>4.6189909814159078E-5</v>
      </c>
      <c r="R1400" s="7">
        <f>_xlfn.CEILING.MATH(ABS(NiftyData[[#This Row],[DayChange %]]), 0.01)</f>
        <v>0.01</v>
      </c>
    </row>
    <row r="1401" spans="1:18" x14ac:dyDescent="0.2">
      <c r="A1401" s="2">
        <v>42100</v>
      </c>
      <c r="B1401" s="1">
        <v>8615.7999999999993</v>
      </c>
      <c r="C1401" s="1">
        <v>8667.5499999999993</v>
      </c>
      <c r="D1401" s="1">
        <v>8573.75</v>
      </c>
      <c r="E1401" s="1">
        <v>8659.9</v>
      </c>
      <c r="F1401" s="1">
        <v>150877855</v>
      </c>
      <c r="G1401" s="1">
        <v>7633</v>
      </c>
      <c r="H1401" s="1" t="str">
        <f>TEXT(NiftyData[[#This Row],[Date]], "yyyy")</f>
        <v>2015</v>
      </c>
      <c r="I1401" s="1" t="str">
        <f>TEXT(NiftyData[[#This Row],[Date]], "mmm")</f>
        <v>Apr</v>
      </c>
      <c r="J1401" s="1" t="str">
        <f>TEXT(NiftyData[[#This Row],[Date]], "ddd")</f>
        <v>Mon</v>
      </c>
      <c r="K1401" s="1" t="str">
        <f>TEXT(NiftyData[[#This Row],[Date]], "mmm-yyyy")</f>
        <v>Apr-2015</v>
      </c>
      <c r="L1401" s="1" t="str">
        <f>IF(NiftyData[[#This Row],[Day]]="Thu", "Expiry", "")</f>
        <v/>
      </c>
      <c r="M1401" s="1">
        <f>NiftyData[[#This Row],[Close]]-NiftyData[[#This Row],[Open]]</f>
        <v>44.100000000000364</v>
      </c>
      <c r="N1401" s="4">
        <f>NiftyData[[#This Row],[Intraday Change]]/NiftyData[[#This Row],[Open]]</f>
        <v>5.1185032150236039E-3</v>
      </c>
      <c r="O1401" s="4">
        <f>_xlfn.CEILING.MATH(ABS(NiftyData[[#This Row],[Intraday Change %]]), 0.01)</f>
        <v>0.01</v>
      </c>
      <c r="P1401" s="6">
        <f>NiftyData[[#This Row],[Close]]-E1402</f>
        <v>73.649999999999636</v>
      </c>
      <c r="Q1401" s="4">
        <f>NiftyData[[#This Row],[DayChange]]/E1402</f>
        <v>8.5776677827922119E-3</v>
      </c>
      <c r="R1401" s="7">
        <f>_xlfn.CEILING.MATH(ABS(NiftyData[[#This Row],[DayChange %]]), 0.01)</f>
        <v>0.01</v>
      </c>
    </row>
    <row r="1402" spans="1:18" x14ac:dyDescent="0.2">
      <c r="A1402" s="2">
        <v>42095</v>
      </c>
      <c r="B1402" s="1">
        <v>8483.7000000000007</v>
      </c>
      <c r="C1402" s="1">
        <v>8603.4</v>
      </c>
      <c r="D1402" s="1">
        <v>8464.75</v>
      </c>
      <c r="E1402" s="1">
        <v>8586.25</v>
      </c>
      <c r="F1402" s="1">
        <v>136312446</v>
      </c>
      <c r="G1402" s="1">
        <v>6863.03</v>
      </c>
      <c r="H1402" s="1" t="str">
        <f>TEXT(NiftyData[[#This Row],[Date]], "yyyy")</f>
        <v>2015</v>
      </c>
      <c r="I1402" s="1" t="str">
        <f>TEXT(NiftyData[[#This Row],[Date]], "mmm")</f>
        <v>Apr</v>
      </c>
      <c r="J1402" s="1" t="str">
        <f>TEXT(NiftyData[[#This Row],[Date]], "ddd")</f>
        <v>Wed</v>
      </c>
      <c r="K1402" s="1" t="str">
        <f>TEXT(NiftyData[[#This Row],[Date]], "mmm-yyyy")</f>
        <v>Apr-2015</v>
      </c>
      <c r="L1402" s="1" t="str">
        <f>IF(NiftyData[[#This Row],[Day]]="Thu", "Expiry", "")</f>
        <v/>
      </c>
      <c r="M1402" s="1">
        <f>NiftyData[[#This Row],[Close]]-NiftyData[[#This Row],[Open]]</f>
        <v>102.54999999999927</v>
      </c>
      <c r="N1402" s="4">
        <f>NiftyData[[#This Row],[Intraday Change]]/NiftyData[[#This Row],[Open]]</f>
        <v>1.2087886181736656E-2</v>
      </c>
      <c r="O1402" s="4">
        <f>_xlfn.CEILING.MATH(ABS(NiftyData[[#This Row],[Intraday Change %]]), 0.01)</f>
        <v>0.02</v>
      </c>
      <c r="P1402" s="6">
        <f>NiftyData[[#This Row],[Close]]-E1403</f>
        <v>95.25</v>
      </c>
      <c r="Q1402" s="4">
        <f>NiftyData[[#This Row],[DayChange]]/E1403</f>
        <v>1.1217759981156518E-2</v>
      </c>
      <c r="R1402" s="7">
        <f>_xlfn.CEILING.MATH(ABS(NiftyData[[#This Row],[DayChange %]]), 0.01)</f>
        <v>0.02</v>
      </c>
    </row>
    <row r="1403" spans="1:18" x14ac:dyDescent="0.2">
      <c r="A1403" s="2">
        <v>42094</v>
      </c>
      <c r="B1403" s="1">
        <v>8527.6</v>
      </c>
      <c r="C1403" s="1">
        <v>8550.4500000000007</v>
      </c>
      <c r="D1403" s="1">
        <v>8454.15</v>
      </c>
      <c r="E1403" s="1">
        <v>8491</v>
      </c>
      <c r="F1403" s="1">
        <v>177059509</v>
      </c>
      <c r="G1403" s="1">
        <v>8108.36</v>
      </c>
      <c r="H1403" s="1" t="str">
        <f>TEXT(NiftyData[[#This Row],[Date]], "yyyy")</f>
        <v>2015</v>
      </c>
      <c r="I1403" s="1" t="str">
        <f>TEXT(NiftyData[[#This Row],[Date]], "mmm")</f>
        <v>Mar</v>
      </c>
      <c r="J1403" s="1" t="str">
        <f>TEXT(NiftyData[[#This Row],[Date]], "ddd")</f>
        <v>Tue</v>
      </c>
      <c r="K1403" s="1" t="str">
        <f>TEXT(NiftyData[[#This Row],[Date]], "mmm-yyyy")</f>
        <v>Mar-2015</v>
      </c>
      <c r="L1403" s="1" t="str">
        <f>IF(NiftyData[[#This Row],[Day]]="Thu", "Expiry", "")</f>
        <v/>
      </c>
      <c r="M1403" s="1">
        <f>NiftyData[[#This Row],[Close]]-NiftyData[[#This Row],[Open]]</f>
        <v>-36.600000000000364</v>
      </c>
      <c r="N1403" s="4">
        <f>NiftyData[[#This Row],[Intraday Change]]/NiftyData[[#This Row],[Open]]</f>
        <v>-4.291946151320461E-3</v>
      </c>
      <c r="O1403" s="4">
        <f>_xlfn.CEILING.MATH(ABS(NiftyData[[#This Row],[Intraday Change %]]), 0.01)</f>
        <v>0.01</v>
      </c>
      <c r="P1403" s="6">
        <f>NiftyData[[#This Row],[Close]]-E1404</f>
        <v>-1.2999999999992724</v>
      </c>
      <c r="Q1403" s="4">
        <f>NiftyData[[#This Row],[DayChange]]/E1404</f>
        <v>-1.5307984880412521E-4</v>
      </c>
      <c r="R1403" s="7">
        <f>_xlfn.CEILING.MATH(ABS(NiftyData[[#This Row],[DayChange %]]), 0.01)</f>
        <v>0.01</v>
      </c>
    </row>
    <row r="1404" spans="1:18" x14ac:dyDescent="0.2">
      <c r="A1404" s="2">
        <v>42093</v>
      </c>
      <c r="B1404" s="1">
        <v>8390.9500000000007</v>
      </c>
      <c r="C1404" s="1">
        <v>8504.5499999999993</v>
      </c>
      <c r="D1404" s="1">
        <v>8380.75</v>
      </c>
      <c r="E1404" s="1">
        <v>8492.2999999999993</v>
      </c>
      <c r="F1404" s="1">
        <v>142061290</v>
      </c>
      <c r="G1404" s="1">
        <v>6713.2</v>
      </c>
      <c r="H1404" s="1" t="str">
        <f>TEXT(NiftyData[[#This Row],[Date]], "yyyy")</f>
        <v>2015</v>
      </c>
      <c r="I1404" s="1" t="str">
        <f>TEXT(NiftyData[[#This Row],[Date]], "mmm")</f>
        <v>Mar</v>
      </c>
      <c r="J1404" s="1" t="str">
        <f>TEXT(NiftyData[[#This Row],[Date]], "ddd")</f>
        <v>Mon</v>
      </c>
      <c r="K1404" s="1" t="str">
        <f>TEXT(NiftyData[[#This Row],[Date]], "mmm-yyyy")</f>
        <v>Mar-2015</v>
      </c>
      <c r="L1404" s="1" t="str">
        <f>IF(NiftyData[[#This Row],[Day]]="Thu", "Expiry", "")</f>
        <v/>
      </c>
      <c r="M1404" s="1">
        <f>NiftyData[[#This Row],[Close]]-NiftyData[[#This Row],[Open]]</f>
        <v>101.34999999999854</v>
      </c>
      <c r="N1404" s="4">
        <f>NiftyData[[#This Row],[Intraday Change]]/NiftyData[[#This Row],[Open]]</f>
        <v>1.2078489324808102E-2</v>
      </c>
      <c r="O1404" s="4">
        <f>_xlfn.CEILING.MATH(ABS(NiftyData[[#This Row],[Intraday Change %]]), 0.01)</f>
        <v>0.02</v>
      </c>
      <c r="P1404" s="6">
        <f>NiftyData[[#This Row],[Close]]-E1405</f>
        <v>150.89999999999964</v>
      </c>
      <c r="Q1404" s="4">
        <f>NiftyData[[#This Row],[DayChange]]/E1405</f>
        <v>1.8090488407221765E-2</v>
      </c>
      <c r="R1404" s="7">
        <f>_xlfn.CEILING.MATH(ABS(NiftyData[[#This Row],[DayChange %]]), 0.01)</f>
        <v>0.02</v>
      </c>
    </row>
    <row r="1405" spans="1:18" x14ac:dyDescent="0.2">
      <c r="A1405" s="2">
        <v>42090</v>
      </c>
      <c r="B1405" s="1">
        <v>8396</v>
      </c>
      <c r="C1405" s="1">
        <v>8413.2000000000007</v>
      </c>
      <c r="D1405" s="1">
        <v>8269.15</v>
      </c>
      <c r="E1405" s="1">
        <v>8341.4</v>
      </c>
      <c r="F1405" s="1">
        <v>198979321</v>
      </c>
      <c r="G1405" s="1">
        <v>9528.86</v>
      </c>
      <c r="H1405" s="1" t="str">
        <f>TEXT(NiftyData[[#This Row],[Date]], "yyyy")</f>
        <v>2015</v>
      </c>
      <c r="I1405" s="1" t="str">
        <f>TEXT(NiftyData[[#This Row],[Date]], "mmm")</f>
        <v>Mar</v>
      </c>
      <c r="J1405" s="1" t="str">
        <f>TEXT(NiftyData[[#This Row],[Date]], "ddd")</f>
        <v>Fri</v>
      </c>
      <c r="K1405" s="1" t="str">
        <f>TEXT(NiftyData[[#This Row],[Date]], "mmm-yyyy")</f>
        <v>Mar-2015</v>
      </c>
      <c r="L1405" s="1" t="str">
        <f>IF(NiftyData[[#This Row],[Day]]="Thu", "Expiry", "")</f>
        <v/>
      </c>
      <c r="M1405" s="1">
        <f>NiftyData[[#This Row],[Close]]-NiftyData[[#This Row],[Open]]</f>
        <v>-54.600000000000364</v>
      </c>
      <c r="N1405" s="4">
        <f>NiftyData[[#This Row],[Intraday Change]]/NiftyData[[#This Row],[Open]]</f>
        <v>-6.5030967127203861E-3</v>
      </c>
      <c r="O1405" s="4">
        <f>_xlfn.CEILING.MATH(ABS(NiftyData[[#This Row],[Intraday Change %]]), 0.01)</f>
        <v>0.01</v>
      </c>
      <c r="P1405" s="6">
        <f>NiftyData[[#This Row],[Close]]-E1406</f>
        <v>-0.75</v>
      </c>
      <c r="Q1405" s="4">
        <f>NiftyData[[#This Row],[DayChange]]/E1406</f>
        <v>-8.9904880636286819E-5</v>
      </c>
      <c r="R1405" s="7">
        <f>_xlfn.CEILING.MATH(ABS(NiftyData[[#This Row],[DayChange %]]), 0.01)</f>
        <v>0.01</v>
      </c>
    </row>
    <row r="1406" spans="1:18" x14ac:dyDescent="0.2">
      <c r="A1406" s="2">
        <v>42089</v>
      </c>
      <c r="B1406" s="1">
        <v>8474.9500000000007</v>
      </c>
      <c r="C1406" s="1">
        <v>8499.4500000000007</v>
      </c>
      <c r="D1406" s="1">
        <v>8325.35</v>
      </c>
      <c r="E1406" s="1">
        <v>8342.15</v>
      </c>
      <c r="F1406" s="1">
        <v>288758332</v>
      </c>
      <c r="G1406" s="1">
        <v>13667.31</v>
      </c>
      <c r="H1406" s="1" t="str">
        <f>TEXT(NiftyData[[#This Row],[Date]], "yyyy")</f>
        <v>2015</v>
      </c>
      <c r="I1406" s="1" t="str">
        <f>TEXT(NiftyData[[#This Row],[Date]], "mmm")</f>
        <v>Mar</v>
      </c>
      <c r="J1406" s="1" t="str">
        <f>TEXT(NiftyData[[#This Row],[Date]], "ddd")</f>
        <v>Thu</v>
      </c>
      <c r="K1406" s="1" t="str">
        <f>TEXT(NiftyData[[#This Row],[Date]], "mmm-yyyy")</f>
        <v>Mar-2015</v>
      </c>
      <c r="L1406" s="1" t="str">
        <f>IF(NiftyData[[#This Row],[Day]]="Thu", "Expiry", "")</f>
        <v>Expiry</v>
      </c>
      <c r="M1406" s="1">
        <f>NiftyData[[#This Row],[Close]]-NiftyData[[#This Row],[Open]]</f>
        <v>-132.80000000000109</v>
      </c>
      <c r="N1406" s="4">
        <f>NiftyData[[#This Row],[Intraday Change]]/NiftyData[[#This Row],[Open]]</f>
        <v>-1.5669708965834733E-2</v>
      </c>
      <c r="O1406" s="4">
        <f>_xlfn.CEILING.MATH(ABS(NiftyData[[#This Row],[Intraday Change %]]), 0.01)</f>
        <v>0.02</v>
      </c>
      <c r="P1406" s="6">
        <f>NiftyData[[#This Row],[Close]]-E1407</f>
        <v>-188.64999999999964</v>
      </c>
      <c r="Q1406" s="4">
        <f>NiftyData[[#This Row],[DayChange]]/E1407</f>
        <v>-2.2113986964880157E-2</v>
      </c>
      <c r="R1406" s="7">
        <f>_xlfn.CEILING.MATH(ABS(NiftyData[[#This Row],[DayChange %]]), 0.01)</f>
        <v>0.03</v>
      </c>
    </row>
    <row r="1407" spans="1:18" x14ac:dyDescent="0.2">
      <c r="A1407" s="2">
        <v>42088</v>
      </c>
      <c r="B1407" s="1">
        <v>8568.9</v>
      </c>
      <c r="C1407" s="1">
        <v>8573.75</v>
      </c>
      <c r="D1407" s="1">
        <v>8516.5499999999993</v>
      </c>
      <c r="E1407" s="1">
        <v>8530.7999999999993</v>
      </c>
      <c r="F1407" s="1">
        <v>165952155</v>
      </c>
      <c r="G1407" s="1">
        <v>8200.0499999999993</v>
      </c>
      <c r="H1407" s="1" t="str">
        <f>TEXT(NiftyData[[#This Row],[Date]], "yyyy")</f>
        <v>2015</v>
      </c>
      <c r="I1407" s="1" t="str">
        <f>TEXT(NiftyData[[#This Row],[Date]], "mmm")</f>
        <v>Mar</v>
      </c>
      <c r="J1407" s="1" t="str">
        <f>TEXT(NiftyData[[#This Row],[Date]], "ddd")</f>
        <v>Wed</v>
      </c>
      <c r="K1407" s="1" t="str">
        <f>TEXT(NiftyData[[#This Row],[Date]], "mmm-yyyy")</f>
        <v>Mar-2015</v>
      </c>
      <c r="L1407" s="1" t="str">
        <f>IF(NiftyData[[#This Row],[Day]]="Thu", "Expiry", "")</f>
        <v/>
      </c>
      <c r="M1407" s="1">
        <f>NiftyData[[#This Row],[Close]]-NiftyData[[#This Row],[Open]]</f>
        <v>-38.100000000000364</v>
      </c>
      <c r="N1407" s="4">
        <f>NiftyData[[#This Row],[Intraday Change]]/NiftyData[[#This Row],[Open]]</f>
        <v>-4.4463116619403147E-3</v>
      </c>
      <c r="O1407" s="4">
        <f>_xlfn.CEILING.MATH(ABS(NiftyData[[#This Row],[Intraday Change %]]), 0.01)</f>
        <v>0.01</v>
      </c>
      <c r="P1407" s="6">
        <f>NiftyData[[#This Row],[Close]]-E1408</f>
        <v>-12.150000000001455</v>
      </c>
      <c r="Q1407" s="4">
        <f>NiftyData[[#This Row],[DayChange]]/E1408</f>
        <v>-1.4222253437046282E-3</v>
      </c>
      <c r="R1407" s="7">
        <f>_xlfn.CEILING.MATH(ABS(NiftyData[[#This Row],[DayChange %]]), 0.01)</f>
        <v>0.01</v>
      </c>
    </row>
    <row r="1408" spans="1:18" x14ac:dyDescent="0.2">
      <c r="A1408" s="2">
        <v>42087</v>
      </c>
      <c r="B1408" s="1">
        <v>8537.0499999999993</v>
      </c>
      <c r="C1408" s="1">
        <v>8627.75</v>
      </c>
      <c r="D1408" s="1">
        <v>8535.85</v>
      </c>
      <c r="E1408" s="1">
        <v>8542.9500000000007</v>
      </c>
      <c r="F1408" s="1">
        <v>161465466</v>
      </c>
      <c r="G1408" s="1">
        <v>7913.26</v>
      </c>
      <c r="H1408" s="1" t="str">
        <f>TEXT(NiftyData[[#This Row],[Date]], "yyyy")</f>
        <v>2015</v>
      </c>
      <c r="I1408" s="1" t="str">
        <f>TEXT(NiftyData[[#This Row],[Date]], "mmm")</f>
        <v>Mar</v>
      </c>
      <c r="J1408" s="1" t="str">
        <f>TEXT(NiftyData[[#This Row],[Date]], "ddd")</f>
        <v>Tue</v>
      </c>
      <c r="K1408" s="1" t="str">
        <f>TEXT(NiftyData[[#This Row],[Date]], "mmm-yyyy")</f>
        <v>Mar-2015</v>
      </c>
      <c r="L1408" s="1" t="str">
        <f>IF(NiftyData[[#This Row],[Day]]="Thu", "Expiry", "")</f>
        <v/>
      </c>
      <c r="M1408" s="1">
        <f>NiftyData[[#This Row],[Close]]-NiftyData[[#This Row],[Open]]</f>
        <v>5.9000000000014552</v>
      </c>
      <c r="N1408" s="4">
        <f>NiftyData[[#This Row],[Intraday Change]]/NiftyData[[#This Row],[Open]]</f>
        <v>6.9110524127203839E-4</v>
      </c>
      <c r="O1408" s="4">
        <f>_xlfn.CEILING.MATH(ABS(NiftyData[[#This Row],[Intraday Change %]]), 0.01)</f>
        <v>0.01</v>
      </c>
      <c r="P1408" s="6">
        <f>NiftyData[[#This Row],[Close]]-E1409</f>
        <v>-7.9499999999989086</v>
      </c>
      <c r="Q1408" s="4">
        <f>NiftyData[[#This Row],[DayChange]]/E1409</f>
        <v>-9.2972669543544054E-4</v>
      </c>
      <c r="R1408" s="7">
        <f>_xlfn.CEILING.MATH(ABS(NiftyData[[#This Row],[DayChange %]]), 0.01)</f>
        <v>0.01</v>
      </c>
    </row>
    <row r="1409" spans="1:18" x14ac:dyDescent="0.2">
      <c r="A1409" s="2">
        <v>42086</v>
      </c>
      <c r="B1409" s="1">
        <v>8591.5499999999993</v>
      </c>
      <c r="C1409" s="1">
        <v>8608.35</v>
      </c>
      <c r="D1409" s="1">
        <v>8540.5499999999993</v>
      </c>
      <c r="E1409" s="1">
        <v>8550.9</v>
      </c>
      <c r="F1409" s="1">
        <v>155425780</v>
      </c>
      <c r="G1409" s="1">
        <v>6195.45</v>
      </c>
      <c r="H1409" s="1" t="str">
        <f>TEXT(NiftyData[[#This Row],[Date]], "yyyy")</f>
        <v>2015</v>
      </c>
      <c r="I1409" s="1" t="str">
        <f>TEXT(NiftyData[[#This Row],[Date]], "mmm")</f>
        <v>Mar</v>
      </c>
      <c r="J1409" s="1" t="str">
        <f>TEXT(NiftyData[[#This Row],[Date]], "ddd")</f>
        <v>Mon</v>
      </c>
      <c r="K1409" s="1" t="str">
        <f>TEXT(NiftyData[[#This Row],[Date]], "mmm-yyyy")</f>
        <v>Mar-2015</v>
      </c>
      <c r="L1409" s="1" t="str">
        <f>IF(NiftyData[[#This Row],[Day]]="Thu", "Expiry", "")</f>
        <v/>
      </c>
      <c r="M1409" s="1">
        <f>NiftyData[[#This Row],[Close]]-NiftyData[[#This Row],[Open]]</f>
        <v>-40.649999999999636</v>
      </c>
      <c r="N1409" s="4">
        <f>NiftyData[[#This Row],[Intraday Change]]/NiftyData[[#This Row],[Open]]</f>
        <v>-4.731393054803806E-3</v>
      </c>
      <c r="O1409" s="4">
        <f>_xlfn.CEILING.MATH(ABS(NiftyData[[#This Row],[Intraday Change %]]), 0.01)</f>
        <v>0.01</v>
      </c>
      <c r="P1409" s="6">
        <f>NiftyData[[#This Row],[Close]]-E1410</f>
        <v>-20</v>
      </c>
      <c r="Q1409" s="4">
        <f>NiftyData[[#This Row],[DayChange]]/E1410</f>
        <v>-2.3334772310959176E-3</v>
      </c>
      <c r="R1409" s="7">
        <f>_xlfn.CEILING.MATH(ABS(NiftyData[[#This Row],[DayChange %]]), 0.01)</f>
        <v>0.01</v>
      </c>
    </row>
    <row r="1410" spans="1:18" x14ac:dyDescent="0.2">
      <c r="A1410" s="2">
        <v>42083</v>
      </c>
      <c r="B1410" s="1">
        <v>8627.9</v>
      </c>
      <c r="C1410" s="1">
        <v>8627.9</v>
      </c>
      <c r="D1410" s="1">
        <v>8553</v>
      </c>
      <c r="E1410" s="1">
        <v>8570.9</v>
      </c>
      <c r="F1410" s="1">
        <v>179982752</v>
      </c>
      <c r="G1410" s="1">
        <v>8484.23</v>
      </c>
      <c r="H1410" s="1" t="str">
        <f>TEXT(NiftyData[[#This Row],[Date]], "yyyy")</f>
        <v>2015</v>
      </c>
      <c r="I1410" s="1" t="str">
        <f>TEXT(NiftyData[[#This Row],[Date]], "mmm")</f>
        <v>Mar</v>
      </c>
      <c r="J1410" s="1" t="str">
        <f>TEXT(NiftyData[[#This Row],[Date]], "ddd")</f>
        <v>Fri</v>
      </c>
      <c r="K1410" s="1" t="str">
        <f>TEXT(NiftyData[[#This Row],[Date]], "mmm-yyyy")</f>
        <v>Mar-2015</v>
      </c>
      <c r="L1410" s="1" t="str">
        <f>IF(NiftyData[[#This Row],[Day]]="Thu", "Expiry", "")</f>
        <v/>
      </c>
      <c r="M1410" s="1">
        <f>NiftyData[[#This Row],[Close]]-NiftyData[[#This Row],[Open]]</f>
        <v>-57</v>
      </c>
      <c r="N1410" s="4">
        <f>NiftyData[[#This Row],[Intraday Change]]/NiftyData[[#This Row],[Open]]</f>
        <v>-6.606474344857961E-3</v>
      </c>
      <c r="O1410" s="4">
        <f>_xlfn.CEILING.MATH(ABS(NiftyData[[#This Row],[Intraday Change %]]), 0.01)</f>
        <v>0.01</v>
      </c>
      <c r="P1410" s="6">
        <f>NiftyData[[#This Row],[Close]]-E1411</f>
        <v>-63.75</v>
      </c>
      <c r="Q1410" s="4">
        <f>NiftyData[[#This Row],[DayChange]]/E1411</f>
        <v>-7.3830438987104287E-3</v>
      </c>
      <c r="R1410" s="7">
        <f>_xlfn.CEILING.MATH(ABS(NiftyData[[#This Row],[DayChange %]]), 0.01)</f>
        <v>0.01</v>
      </c>
    </row>
    <row r="1411" spans="1:18" x14ac:dyDescent="0.2">
      <c r="A1411" s="2">
        <v>42082</v>
      </c>
      <c r="B1411" s="1">
        <v>8749.4500000000007</v>
      </c>
      <c r="C1411" s="1">
        <v>8788.2000000000007</v>
      </c>
      <c r="D1411" s="1">
        <v>8614.65</v>
      </c>
      <c r="E1411" s="1">
        <v>8634.65</v>
      </c>
      <c r="F1411" s="1">
        <v>168628424</v>
      </c>
      <c r="G1411" s="1">
        <v>8460.35</v>
      </c>
      <c r="H1411" s="1" t="str">
        <f>TEXT(NiftyData[[#This Row],[Date]], "yyyy")</f>
        <v>2015</v>
      </c>
      <c r="I1411" s="1" t="str">
        <f>TEXT(NiftyData[[#This Row],[Date]], "mmm")</f>
        <v>Mar</v>
      </c>
      <c r="J1411" s="1" t="str">
        <f>TEXT(NiftyData[[#This Row],[Date]], "ddd")</f>
        <v>Thu</v>
      </c>
      <c r="K1411" s="1" t="str">
        <f>TEXT(NiftyData[[#This Row],[Date]], "mmm-yyyy")</f>
        <v>Mar-2015</v>
      </c>
      <c r="L1411" s="1" t="str">
        <f>IF(NiftyData[[#This Row],[Day]]="Thu", "Expiry", "")</f>
        <v>Expiry</v>
      </c>
      <c r="M1411" s="1">
        <f>NiftyData[[#This Row],[Close]]-NiftyData[[#This Row],[Open]]</f>
        <v>-114.80000000000109</v>
      </c>
      <c r="N1411" s="4">
        <f>NiftyData[[#This Row],[Intraday Change]]/NiftyData[[#This Row],[Open]]</f>
        <v>-1.3120824737555055E-2</v>
      </c>
      <c r="O1411" s="4">
        <f>_xlfn.CEILING.MATH(ABS(NiftyData[[#This Row],[Intraday Change %]]), 0.01)</f>
        <v>0.02</v>
      </c>
      <c r="P1411" s="6">
        <f>NiftyData[[#This Row],[Close]]-E1412</f>
        <v>-51.25</v>
      </c>
      <c r="Q1411" s="4">
        <f>NiftyData[[#This Row],[DayChange]]/E1412</f>
        <v>-5.9003672618842037E-3</v>
      </c>
      <c r="R1411" s="7">
        <f>_xlfn.CEILING.MATH(ABS(NiftyData[[#This Row],[DayChange %]]), 0.01)</f>
        <v>0.01</v>
      </c>
    </row>
    <row r="1412" spans="1:18" x14ac:dyDescent="0.2">
      <c r="A1412" s="2">
        <v>42081</v>
      </c>
      <c r="B1412" s="1">
        <v>8742.9</v>
      </c>
      <c r="C1412" s="1">
        <v>8747.25</v>
      </c>
      <c r="D1412" s="1">
        <v>8664</v>
      </c>
      <c r="E1412" s="1">
        <v>8685.9</v>
      </c>
      <c r="F1412" s="1">
        <v>161153533</v>
      </c>
      <c r="G1412" s="1">
        <v>8227.5</v>
      </c>
      <c r="H1412" s="1" t="str">
        <f>TEXT(NiftyData[[#This Row],[Date]], "yyyy")</f>
        <v>2015</v>
      </c>
      <c r="I1412" s="1" t="str">
        <f>TEXT(NiftyData[[#This Row],[Date]], "mmm")</f>
        <v>Mar</v>
      </c>
      <c r="J1412" s="1" t="str">
        <f>TEXT(NiftyData[[#This Row],[Date]], "ddd")</f>
        <v>Wed</v>
      </c>
      <c r="K1412" s="1" t="str">
        <f>TEXT(NiftyData[[#This Row],[Date]], "mmm-yyyy")</f>
        <v>Mar-2015</v>
      </c>
      <c r="L1412" s="1" t="str">
        <f>IF(NiftyData[[#This Row],[Day]]="Thu", "Expiry", "")</f>
        <v/>
      </c>
      <c r="M1412" s="1">
        <f>NiftyData[[#This Row],[Close]]-NiftyData[[#This Row],[Open]]</f>
        <v>-57</v>
      </c>
      <c r="N1412" s="4">
        <f>NiftyData[[#This Row],[Intraday Change]]/NiftyData[[#This Row],[Open]]</f>
        <v>-6.5195758844319397E-3</v>
      </c>
      <c r="O1412" s="4">
        <f>_xlfn.CEILING.MATH(ABS(NiftyData[[#This Row],[Intraday Change %]]), 0.01)</f>
        <v>0.01</v>
      </c>
      <c r="P1412" s="6">
        <f>NiftyData[[#This Row],[Close]]-E1413</f>
        <v>-37.399999999999636</v>
      </c>
      <c r="Q1412" s="4">
        <f>NiftyData[[#This Row],[DayChange]]/E1413</f>
        <v>-4.2873683124505218E-3</v>
      </c>
      <c r="R1412" s="7">
        <f>_xlfn.CEILING.MATH(ABS(NiftyData[[#This Row],[DayChange %]]), 0.01)</f>
        <v>0.01</v>
      </c>
    </row>
    <row r="1413" spans="1:18" x14ac:dyDescent="0.2">
      <c r="A1413" s="2">
        <v>42080</v>
      </c>
      <c r="B1413" s="1">
        <v>8689.1</v>
      </c>
      <c r="C1413" s="1">
        <v>8742.5499999999993</v>
      </c>
      <c r="D1413" s="1">
        <v>8630.7999999999993</v>
      </c>
      <c r="E1413" s="1">
        <v>8723.2999999999993</v>
      </c>
      <c r="F1413" s="1">
        <v>182504639</v>
      </c>
      <c r="G1413" s="1">
        <v>8086.26</v>
      </c>
      <c r="H1413" s="1" t="str">
        <f>TEXT(NiftyData[[#This Row],[Date]], "yyyy")</f>
        <v>2015</v>
      </c>
      <c r="I1413" s="1" t="str">
        <f>TEXT(NiftyData[[#This Row],[Date]], "mmm")</f>
        <v>Mar</v>
      </c>
      <c r="J1413" s="1" t="str">
        <f>TEXT(NiftyData[[#This Row],[Date]], "ddd")</f>
        <v>Tue</v>
      </c>
      <c r="K1413" s="1" t="str">
        <f>TEXT(NiftyData[[#This Row],[Date]], "mmm-yyyy")</f>
        <v>Mar-2015</v>
      </c>
      <c r="L1413" s="1" t="str">
        <f>IF(NiftyData[[#This Row],[Day]]="Thu", "Expiry", "")</f>
        <v/>
      </c>
      <c r="M1413" s="1">
        <f>NiftyData[[#This Row],[Close]]-NiftyData[[#This Row],[Open]]</f>
        <v>34.199999999998909</v>
      </c>
      <c r="N1413" s="4">
        <f>NiftyData[[#This Row],[Intraday Change]]/NiftyData[[#This Row],[Open]]</f>
        <v>3.9359657501926446E-3</v>
      </c>
      <c r="O1413" s="4">
        <f>_xlfn.CEILING.MATH(ABS(NiftyData[[#This Row],[Intraday Change %]]), 0.01)</f>
        <v>0.01</v>
      </c>
      <c r="P1413" s="6">
        <f>NiftyData[[#This Row],[Close]]-E1414</f>
        <v>90.149999999999636</v>
      </c>
      <c r="Q1413" s="4">
        <f>NiftyData[[#This Row],[DayChange]]/E1414</f>
        <v>1.0442306689910362E-2</v>
      </c>
      <c r="R1413" s="7">
        <f>_xlfn.CEILING.MATH(ABS(NiftyData[[#This Row],[DayChange %]]), 0.01)</f>
        <v>0.02</v>
      </c>
    </row>
    <row r="1414" spans="1:18" x14ac:dyDescent="0.2">
      <c r="A1414" s="2">
        <v>42079</v>
      </c>
      <c r="B1414" s="1">
        <v>8656.75</v>
      </c>
      <c r="C1414" s="1">
        <v>8663.5499999999993</v>
      </c>
      <c r="D1414" s="1">
        <v>8612</v>
      </c>
      <c r="E1414" s="1">
        <v>8633.15</v>
      </c>
      <c r="F1414" s="1">
        <v>168438040</v>
      </c>
      <c r="G1414" s="1">
        <v>7559.94</v>
      </c>
      <c r="H1414" s="1" t="str">
        <f>TEXT(NiftyData[[#This Row],[Date]], "yyyy")</f>
        <v>2015</v>
      </c>
      <c r="I1414" s="1" t="str">
        <f>TEXT(NiftyData[[#This Row],[Date]], "mmm")</f>
        <v>Mar</v>
      </c>
      <c r="J1414" s="1" t="str">
        <f>TEXT(NiftyData[[#This Row],[Date]], "ddd")</f>
        <v>Mon</v>
      </c>
      <c r="K1414" s="1" t="str">
        <f>TEXT(NiftyData[[#This Row],[Date]], "mmm-yyyy")</f>
        <v>Mar-2015</v>
      </c>
      <c r="L1414" s="1" t="str">
        <f>IF(NiftyData[[#This Row],[Day]]="Thu", "Expiry", "")</f>
        <v/>
      </c>
      <c r="M1414" s="1">
        <f>NiftyData[[#This Row],[Close]]-NiftyData[[#This Row],[Open]]</f>
        <v>-23.600000000000364</v>
      </c>
      <c r="N1414" s="4">
        <f>NiftyData[[#This Row],[Intraday Change]]/NiftyData[[#This Row],[Open]]</f>
        <v>-2.7261963207901767E-3</v>
      </c>
      <c r="O1414" s="4">
        <f>_xlfn.CEILING.MATH(ABS(NiftyData[[#This Row],[Intraday Change %]]), 0.01)</f>
        <v>0.01</v>
      </c>
      <c r="P1414" s="6">
        <f>NiftyData[[#This Row],[Close]]-E1415</f>
        <v>-14.600000000000364</v>
      </c>
      <c r="Q1414" s="4">
        <f>NiftyData[[#This Row],[DayChange]]/E1415</f>
        <v>-1.6883004249660736E-3</v>
      </c>
      <c r="R1414" s="7">
        <f>_xlfn.CEILING.MATH(ABS(NiftyData[[#This Row],[DayChange %]]), 0.01)</f>
        <v>0.01</v>
      </c>
    </row>
    <row r="1415" spans="1:18" x14ac:dyDescent="0.2">
      <c r="A1415" s="2">
        <v>42076</v>
      </c>
      <c r="B1415" s="1">
        <v>8844.0499999999993</v>
      </c>
      <c r="C1415" s="1">
        <v>8849.75</v>
      </c>
      <c r="D1415" s="1">
        <v>8631.75</v>
      </c>
      <c r="E1415" s="1">
        <v>8647.75</v>
      </c>
      <c r="F1415" s="1">
        <v>184665971</v>
      </c>
      <c r="G1415" s="1">
        <v>8121.26</v>
      </c>
      <c r="H1415" s="1" t="str">
        <f>TEXT(NiftyData[[#This Row],[Date]], "yyyy")</f>
        <v>2015</v>
      </c>
      <c r="I1415" s="1" t="str">
        <f>TEXT(NiftyData[[#This Row],[Date]], "mmm")</f>
        <v>Mar</v>
      </c>
      <c r="J1415" s="1" t="str">
        <f>TEXT(NiftyData[[#This Row],[Date]], "ddd")</f>
        <v>Fri</v>
      </c>
      <c r="K1415" s="1" t="str">
        <f>TEXT(NiftyData[[#This Row],[Date]], "mmm-yyyy")</f>
        <v>Mar-2015</v>
      </c>
      <c r="L1415" s="1" t="str">
        <f>IF(NiftyData[[#This Row],[Day]]="Thu", "Expiry", "")</f>
        <v/>
      </c>
      <c r="M1415" s="1">
        <f>NiftyData[[#This Row],[Close]]-NiftyData[[#This Row],[Open]]</f>
        <v>-196.29999999999927</v>
      </c>
      <c r="N1415" s="4">
        <f>NiftyData[[#This Row],[Intraday Change]]/NiftyData[[#This Row],[Open]]</f>
        <v>-2.2195713502298074E-2</v>
      </c>
      <c r="O1415" s="4">
        <f>_xlfn.CEILING.MATH(ABS(NiftyData[[#This Row],[Intraday Change %]]), 0.01)</f>
        <v>0.03</v>
      </c>
      <c r="P1415" s="6">
        <f>NiftyData[[#This Row],[Close]]-E1416</f>
        <v>-128.25</v>
      </c>
      <c r="Q1415" s="4">
        <f>NiftyData[[#This Row],[DayChange]]/E1416</f>
        <v>-1.4613719234275296E-2</v>
      </c>
      <c r="R1415" s="7">
        <f>_xlfn.CEILING.MATH(ABS(NiftyData[[#This Row],[DayChange %]]), 0.01)</f>
        <v>0.02</v>
      </c>
    </row>
    <row r="1416" spans="1:18" x14ac:dyDescent="0.2">
      <c r="A1416" s="2">
        <v>42075</v>
      </c>
      <c r="B1416" s="1">
        <v>8740.65</v>
      </c>
      <c r="C1416" s="1">
        <v>8787.2000000000007</v>
      </c>
      <c r="D1416" s="1">
        <v>8732.9</v>
      </c>
      <c r="E1416" s="1">
        <v>8776</v>
      </c>
      <c r="F1416" s="1">
        <v>179337979</v>
      </c>
      <c r="G1416" s="1">
        <v>8184.46</v>
      </c>
      <c r="H1416" s="1" t="str">
        <f>TEXT(NiftyData[[#This Row],[Date]], "yyyy")</f>
        <v>2015</v>
      </c>
      <c r="I1416" s="1" t="str">
        <f>TEXT(NiftyData[[#This Row],[Date]], "mmm")</f>
        <v>Mar</v>
      </c>
      <c r="J1416" s="1" t="str">
        <f>TEXT(NiftyData[[#This Row],[Date]], "ddd")</f>
        <v>Thu</v>
      </c>
      <c r="K1416" s="1" t="str">
        <f>TEXT(NiftyData[[#This Row],[Date]], "mmm-yyyy")</f>
        <v>Mar-2015</v>
      </c>
      <c r="L1416" s="1" t="str">
        <f>IF(NiftyData[[#This Row],[Day]]="Thu", "Expiry", "")</f>
        <v>Expiry</v>
      </c>
      <c r="M1416" s="1">
        <f>NiftyData[[#This Row],[Close]]-NiftyData[[#This Row],[Open]]</f>
        <v>35.350000000000364</v>
      </c>
      <c r="N1416" s="4">
        <f>NiftyData[[#This Row],[Intraday Change]]/NiftyData[[#This Row],[Open]]</f>
        <v>4.0443216465595082E-3</v>
      </c>
      <c r="O1416" s="4">
        <f>_xlfn.CEILING.MATH(ABS(NiftyData[[#This Row],[Intraday Change %]]), 0.01)</f>
        <v>0.01</v>
      </c>
      <c r="P1416" s="6">
        <f>NiftyData[[#This Row],[Close]]-E1417</f>
        <v>76.049999999999272</v>
      </c>
      <c r="Q1416" s="4">
        <f>NiftyData[[#This Row],[DayChange]]/E1417</f>
        <v>8.7414295484455964E-3</v>
      </c>
      <c r="R1416" s="7">
        <f>_xlfn.CEILING.MATH(ABS(NiftyData[[#This Row],[DayChange %]]), 0.01)</f>
        <v>0.01</v>
      </c>
    </row>
    <row r="1417" spans="1:18" x14ac:dyDescent="0.2">
      <c r="A1417" s="2">
        <v>42074</v>
      </c>
      <c r="B1417" s="1">
        <v>8728.75</v>
      </c>
      <c r="C1417" s="1">
        <v>8755.6</v>
      </c>
      <c r="D1417" s="1">
        <v>8682.35</v>
      </c>
      <c r="E1417" s="1">
        <v>8699.9500000000007</v>
      </c>
      <c r="F1417" s="1">
        <v>178053293</v>
      </c>
      <c r="G1417" s="1">
        <v>8259.67</v>
      </c>
      <c r="H1417" s="1" t="str">
        <f>TEXT(NiftyData[[#This Row],[Date]], "yyyy")</f>
        <v>2015</v>
      </c>
      <c r="I1417" s="1" t="str">
        <f>TEXT(NiftyData[[#This Row],[Date]], "mmm")</f>
        <v>Mar</v>
      </c>
      <c r="J1417" s="1" t="str">
        <f>TEXT(NiftyData[[#This Row],[Date]], "ddd")</f>
        <v>Wed</v>
      </c>
      <c r="K1417" s="1" t="str">
        <f>TEXT(NiftyData[[#This Row],[Date]], "mmm-yyyy")</f>
        <v>Mar-2015</v>
      </c>
      <c r="L1417" s="1" t="str">
        <f>IF(NiftyData[[#This Row],[Day]]="Thu", "Expiry", "")</f>
        <v/>
      </c>
      <c r="M1417" s="1">
        <f>NiftyData[[#This Row],[Close]]-NiftyData[[#This Row],[Open]]</f>
        <v>-28.799999999999272</v>
      </c>
      <c r="N1417" s="4">
        <f>NiftyData[[#This Row],[Intraday Change]]/NiftyData[[#This Row],[Open]]</f>
        <v>-3.2994415007875436E-3</v>
      </c>
      <c r="O1417" s="4">
        <f>_xlfn.CEILING.MATH(ABS(NiftyData[[#This Row],[Intraday Change %]]), 0.01)</f>
        <v>0.01</v>
      </c>
      <c r="P1417" s="6">
        <f>NiftyData[[#This Row],[Close]]-E1418</f>
        <v>-12.099999999998545</v>
      </c>
      <c r="Q1417" s="4">
        <f>NiftyData[[#This Row],[DayChange]]/E1418</f>
        <v>-1.3888809178090743E-3</v>
      </c>
      <c r="R1417" s="7">
        <f>_xlfn.CEILING.MATH(ABS(NiftyData[[#This Row],[DayChange %]]), 0.01)</f>
        <v>0.01</v>
      </c>
    </row>
    <row r="1418" spans="1:18" x14ac:dyDescent="0.2">
      <c r="A1418" s="2">
        <v>42073</v>
      </c>
      <c r="B1418" s="1">
        <v>8769.75</v>
      </c>
      <c r="C1418" s="1">
        <v>8778</v>
      </c>
      <c r="D1418" s="1">
        <v>8677.35</v>
      </c>
      <c r="E1418" s="1">
        <v>8712.0499999999993</v>
      </c>
      <c r="F1418" s="1">
        <v>168916337</v>
      </c>
      <c r="G1418" s="1">
        <v>8402.33</v>
      </c>
      <c r="H1418" s="1" t="str">
        <f>TEXT(NiftyData[[#This Row],[Date]], "yyyy")</f>
        <v>2015</v>
      </c>
      <c r="I1418" s="1" t="str">
        <f>TEXT(NiftyData[[#This Row],[Date]], "mmm")</f>
        <v>Mar</v>
      </c>
      <c r="J1418" s="1" t="str">
        <f>TEXT(NiftyData[[#This Row],[Date]], "ddd")</f>
        <v>Tue</v>
      </c>
      <c r="K1418" s="1" t="str">
        <f>TEXT(NiftyData[[#This Row],[Date]], "mmm-yyyy")</f>
        <v>Mar-2015</v>
      </c>
      <c r="L1418" s="1" t="str">
        <f>IF(NiftyData[[#This Row],[Day]]="Thu", "Expiry", "")</f>
        <v/>
      </c>
      <c r="M1418" s="1">
        <f>NiftyData[[#This Row],[Close]]-NiftyData[[#This Row],[Open]]</f>
        <v>-57.700000000000728</v>
      </c>
      <c r="N1418" s="4">
        <f>NiftyData[[#This Row],[Intraday Change]]/NiftyData[[#This Row],[Open]]</f>
        <v>-6.5794349895949974E-3</v>
      </c>
      <c r="O1418" s="4">
        <f>_xlfn.CEILING.MATH(ABS(NiftyData[[#This Row],[Intraday Change %]]), 0.01)</f>
        <v>0.01</v>
      </c>
      <c r="P1418" s="6">
        <f>NiftyData[[#This Row],[Close]]-E1419</f>
        <v>-44.700000000000728</v>
      </c>
      <c r="Q1418" s="4">
        <f>NiftyData[[#This Row],[DayChange]]/E1419</f>
        <v>-5.1046335683901821E-3</v>
      </c>
      <c r="R1418" s="7">
        <f>_xlfn.CEILING.MATH(ABS(NiftyData[[#This Row],[DayChange %]]), 0.01)</f>
        <v>0.01</v>
      </c>
    </row>
    <row r="1419" spans="1:18" x14ac:dyDescent="0.2">
      <c r="A1419" s="2">
        <v>42072</v>
      </c>
      <c r="B1419" s="1">
        <v>8891.15</v>
      </c>
      <c r="C1419" s="1">
        <v>8891.2999999999993</v>
      </c>
      <c r="D1419" s="1">
        <v>8740.4500000000007</v>
      </c>
      <c r="E1419" s="1">
        <v>8756.75</v>
      </c>
      <c r="F1419" s="1">
        <v>160332840</v>
      </c>
      <c r="G1419" s="1">
        <v>8132.43</v>
      </c>
      <c r="H1419" s="1" t="str">
        <f>TEXT(NiftyData[[#This Row],[Date]], "yyyy")</f>
        <v>2015</v>
      </c>
      <c r="I1419" s="1" t="str">
        <f>TEXT(NiftyData[[#This Row],[Date]], "mmm")</f>
        <v>Mar</v>
      </c>
      <c r="J1419" s="1" t="str">
        <f>TEXT(NiftyData[[#This Row],[Date]], "ddd")</f>
        <v>Mon</v>
      </c>
      <c r="K1419" s="1" t="str">
        <f>TEXT(NiftyData[[#This Row],[Date]], "mmm-yyyy")</f>
        <v>Mar-2015</v>
      </c>
      <c r="L1419" s="1" t="str">
        <f>IF(NiftyData[[#This Row],[Day]]="Thu", "Expiry", "")</f>
        <v/>
      </c>
      <c r="M1419" s="1">
        <f>NiftyData[[#This Row],[Close]]-NiftyData[[#This Row],[Open]]</f>
        <v>-134.39999999999964</v>
      </c>
      <c r="N1419" s="4">
        <f>NiftyData[[#This Row],[Intraday Change]]/NiftyData[[#This Row],[Open]]</f>
        <v>-1.5116154828115558E-2</v>
      </c>
      <c r="O1419" s="4">
        <f>_xlfn.CEILING.MATH(ABS(NiftyData[[#This Row],[Intraday Change %]]), 0.01)</f>
        <v>0.02</v>
      </c>
      <c r="P1419" s="6">
        <f>NiftyData[[#This Row],[Close]]-E1420</f>
        <v>-181</v>
      </c>
      <c r="Q1419" s="4">
        <f>NiftyData[[#This Row],[DayChange]]/E1420</f>
        <v>-2.0251181785124892E-2</v>
      </c>
      <c r="R1419" s="7">
        <f>_xlfn.CEILING.MATH(ABS(NiftyData[[#This Row],[DayChange %]]), 0.01)</f>
        <v>0.03</v>
      </c>
    </row>
    <row r="1420" spans="1:18" x14ac:dyDescent="0.2">
      <c r="A1420" s="2">
        <v>42068</v>
      </c>
      <c r="B1420" s="1">
        <v>8929.4</v>
      </c>
      <c r="C1420" s="1">
        <v>8957.5499999999993</v>
      </c>
      <c r="D1420" s="1">
        <v>8849.35</v>
      </c>
      <c r="E1420" s="1">
        <v>8937.75</v>
      </c>
      <c r="F1420" s="1">
        <v>165081476</v>
      </c>
      <c r="G1420" s="1">
        <v>8250.5499999999993</v>
      </c>
      <c r="H1420" s="1" t="str">
        <f>TEXT(NiftyData[[#This Row],[Date]], "yyyy")</f>
        <v>2015</v>
      </c>
      <c r="I1420" s="1" t="str">
        <f>TEXT(NiftyData[[#This Row],[Date]], "mmm")</f>
        <v>Mar</v>
      </c>
      <c r="J1420" s="1" t="str">
        <f>TEXT(NiftyData[[#This Row],[Date]], "ddd")</f>
        <v>Thu</v>
      </c>
      <c r="K1420" s="1" t="str">
        <f>TEXT(NiftyData[[#This Row],[Date]], "mmm-yyyy")</f>
        <v>Mar-2015</v>
      </c>
      <c r="L1420" s="1" t="str">
        <f>IF(NiftyData[[#This Row],[Day]]="Thu", "Expiry", "")</f>
        <v>Expiry</v>
      </c>
      <c r="M1420" s="1">
        <f>NiftyData[[#This Row],[Close]]-NiftyData[[#This Row],[Open]]</f>
        <v>8.3500000000003638</v>
      </c>
      <c r="N1420" s="4">
        <f>NiftyData[[#This Row],[Intraday Change]]/NiftyData[[#This Row],[Open]]</f>
        <v>9.3511322149308625E-4</v>
      </c>
      <c r="O1420" s="4">
        <f>_xlfn.CEILING.MATH(ABS(NiftyData[[#This Row],[Intraday Change %]]), 0.01)</f>
        <v>0.01</v>
      </c>
      <c r="P1420" s="6">
        <f>NiftyData[[#This Row],[Close]]-E1421</f>
        <v>15.100000000000364</v>
      </c>
      <c r="Q1420" s="4">
        <f>NiftyData[[#This Row],[DayChange]]/E1421</f>
        <v>1.6923223481813546E-3</v>
      </c>
      <c r="R1420" s="7">
        <f>_xlfn.CEILING.MATH(ABS(NiftyData[[#This Row],[DayChange %]]), 0.01)</f>
        <v>0.01</v>
      </c>
    </row>
    <row r="1421" spans="1:18" x14ac:dyDescent="0.2">
      <c r="A1421" s="2">
        <v>42067</v>
      </c>
      <c r="B1421" s="1">
        <v>9109.15</v>
      </c>
      <c r="C1421" s="1">
        <v>9119.2000000000007</v>
      </c>
      <c r="D1421" s="1">
        <v>8893.9500000000007</v>
      </c>
      <c r="E1421" s="1">
        <v>8922.65</v>
      </c>
      <c r="F1421" s="1">
        <v>256060375</v>
      </c>
      <c r="G1421" s="1">
        <v>12130.98</v>
      </c>
      <c r="H1421" s="1" t="str">
        <f>TEXT(NiftyData[[#This Row],[Date]], "yyyy")</f>
        <v>2015</v>
      </c>
      <c r="I1421" s="1" t="str">
        <f>TEXT(NiftyData[[#This Row],[Date]], "mmm")</f>
        <v>Mar</v>
      </c>
      <c r="J1421" s="1" t="str">
        <f>TEXT(NiftyData[[#This Row],[Date]], "ddd")</f>
        <v>Wed</v>
      </c>
      <c r="K1421" s="1" t="str">
        <f>TEXT(NiftyData[[#This Row],[Date]], "mmm-yyyy")</f>
        <v>Mar-2015</v>
      </c>
      <c r="L1421" s="1" t="str">
        <f>IF(NiftyData[[#This Row],[Day]]="Thu", "Expiry", "")</f>
        <v/>
      </c>
      <c r="M1421" s="1">
        <f>NiftyData[[#This Row],[Close]]-NiftyData[[#This Row],[Open]]</f>
        <v>-186.5</v>
      </c>
      <c r="N1421" s="4">
        <f>NiftyData[[#This Row],[Intraday Change]]/NiftyData[[#This Row],[Open]]</f>
        <v>-2.0473919081363246E-2</v>
      </c>
      <c r="O1421" s="4">
        <f>_xlfn.CEILING.MATH(ABS(NiftyData[[#This Row],[Intraday Change %]]), 0.01)</f>
        <v>0.03</v>
      </c>
      <c r="P1421" s="6">
        <f>NiftyData[[#This Row],[Close]]-E1422</f>
        <v>-73.600000000000364</v>
      </c>
      <c r="Q1421" s="4">
        <f>NiftyData[[#This Row],[DayChange]]/E1422</f>
        <v>-8.1811866055301226E-3</v>
      </c>
      <c r="R1421" s="7">
        <f>_xlfn.CEILING.MATH(ABS(NiftyData[[#This Row],[DayChange %]]), 0.01)</f>
        <v>0.01</v>
      </c>
    </row>
    <row r="1422" spans="1:18" x14ac:dyDescent="0.2">
      <c r="A1422" s="2">
        <v>42066</v>
      </c>
      <c r="B1422" s="1">
        <v>8962.85</v>
      </c>
      <c r="C1422" s="1">
        <v>9008.4</v>
      </c>
      <c r="D1422" s="1">
        <v>8925.5499999999993</v>
      </c>
      <c r="E1422" s="1">
        <v>8996.25</v>
      </c>
      <c r="F1422" s="1">
        <v>183251960</v>
      </c>
      <c r="G1422" s="1">
        <v>9033.61</v>
      </c>
      <c r="H1422" s="1" t="str">
        <f>TEXT(NiftyData[[#This Row],[Date]], "yyyy")</f>
        <v>2015</v>
      </c>
      <c r="I1422" s="1" t="str">
        <f>TEXT(NiftyData[[#This Row],[Date]], "mmm")</f>
        <v>Mar</v>
      </c>
      <c r="J1422" s="1" t="str">
        <f>TEXT(NiftyData[[#This Row],[Date]], "ddd")</f>
        <v>Tue</v>
      </c>
      <c r="K1422" s="1" t="str">
        <f>TEXT(NiftyData[[#This Row],[Date]], "mmm-yyyy")</f>
        <v>Mar-2015</v>
      </c>
      <c r="L1422" s="1" t="str">
        <f>IF(NiftyData[[#This Row],[Day]]="Thu", "Expiry", "")</f>
        <v/>
      </c>
      <c r="M1422" s="1">
        <f>NiftyData[[#This Row],[Close]]-NiftyData[[#This Row],[Open]]</f>
        <v>33.399999999999636</v>
      </c>
      <c r="N1422" s="4">
        <f>NiftyData[[#This Row],[Intraday Change]]/NiftyData[[#This Row],[Open]]</f>
        <v>3.7264932471255947E-3</v>
      </c>
      <c r="O1422" s="4">
        <f>_xlfn.CEILING.MATH(ABS(NiftyData[[#This Row],[Intraday Change %]]), 0.01)</f>
        <v>0.01</v>
      </c>
      <c r="P1422" s="6">
        <f>NiftyData[[#This Row],[Close]]-E1423</f>
        <v>39.5</v>
      </c>
      <c r="Q1422" s="4">
        <f>NiftyData[[#This Row],[DayChange]]/E1423</f>
        <v>4.4100817818963356E-3</v>
      </c>
      <c r="R1422" s="7">
        <f>_xlfn.CEILING.MATH(ABS(NiftyData[[#This Row],[DayChange %]]), 0.01)</f>
        <v>0.01</v>
      </c>
    </row>
    <row r="1423" spans="1:18" x14ac:dyDescent="0.2">
      <c r="A1423" s="2">
        <v>42065</v>
      </c>
      <c r="B1423" s="1">
        <v>8953.85</v>
      </c>
      <c r="C1423" s="1">
        <v>8972.35</v>
      </c>
      <c r="D1423" s="1">
        <v>8885.4500000000007</v>
      </c>
      <c r="E1423" s="1">
        <v>8956.75</v>
      </c>
      <c r="F1423" s="1">
        <v>224772586</v>
      </c>
      <c r="G1423" s="1">
        <v>11525.5</v>
      </c>
      <c r="H1423" s="1" t="str">
        <f>TEXT(NiftyData[[#This Row],[Date]], "yyyy")</f>
        <v>2015</v>
      </c>
      <c r="I1423" s="1" t="str">
        <f>TEXT(NiftyData[[#This Row],[Date]], "mmm")</f>
        <v>Mar</v>
      </c>
      <c r="J1423" s="1" t="str">
        <f>TEXT(NiftyData[[#This Row],[Date]], "ddd")</f>
        <v>Mon</v>
      </c>
      <c r="K1423" s="1" t="str">
        <f>TEXT(NiftyData[[#This Row],[Date]], "mmm-yyyy")</f>
        <v>Mar-2015</v>
      </c>
      <c r="L1423" s="1" t="str">
        <f>IF(NiftyData[[#This Row],[Day]]="Thu", "Expiry", "")</f>
        <v/>
      </c>
      <c r="M1423" s="1">
        <f>NiftyData[[#This Row],[Close]]-NiftyData[[#This Row],[Open]]</f>
        <v>2.8999999999996362</v>
      </c>
      <c r="N1423" s="4">
        <f>NiftyData[[#This Row],[Intraday Change]]/NiftyData[[#This Row],[Open]]</f>
        <v>3.2388302238697722E-4</v>
      </c>
      <c r="O1423" s="4">
        <f>_xlfn.CEILING.MATH(ABS(NiftyData[[#This Row],[Intraday Change %]]), 0.01)</f>
        <v>0.01</v>
      </c>
      <c r="P1423" s="6">
        <f>NiftyData[[#This Row],[Close]]-E1424</f>
        <v>54.899999999999636</v>
      </c>
      <c r="Q1423" s="4">
        <f>NiftyData[[#This Row],[DayChange]]/E1424</f>
        <v>6.1672573678504617E-3</v>
      </c>
      <c r="R1423" s="7">
        <f>_xlfn.CEILING.MATH(ABS(NiftyData[[#This Row],[DayChange %]]), 0.01)</f>
        <v>0.01</v>
      </c>
    </row>
    <row r="1424" spans="1:18" x14ac:dyDescent="0.2">
      <c r="A1424" s="2">
        <v>42063</v>
      </c>
      <c r="B1424" s="1">
        <v>8913.0499999999993</v>
      </c>
      <c r="C1424" s="1">
        <v>8941.1</v>
      </c>
      <c r="D1424" s="1">
        <v>8751.35</v>
      </c>
      <c r="E1424" s="1">
        <v>8901.85</v>
      </c>
      <c r="F1424" s="1">
        <v>246453954</v>
      </c>
      <c r="G1424" s="1">
        <v>10064.41</v>
      </c>
      <c r="H1424" s="1" t="str">
        <f>TEXT(NiftyData[[#This Row],[Date]], "yyyy")</f>
        <v>2015</v>
      </c>
      <c r="I1424" s="1" t="str">
        <f>TEXT(NiftyData[[#This Row],[Date]], "mmm")</f>
        <v>Feb</v>
      </c>
      <c r="J1424" s="1" t="str">
        <f>TEXT(NiftyData[[#This Row],[Date]], "ddd")</f>
        <v>Sat</v>
      </c>
      <c r="K1424" s="1" t="str">
        <f>TEXT(NiftyData[[#This Row],[Date]], "mmm-yyyy")</f>
        <v>Feb-2015</v>
      </c>
      <c r="L1424" s="1" t="str">
        <f>IF(NiftyData[[#This Row],[Day]]="Thu", "Expiry", "")</f>
        <v/>
      </c>
      <c r="M1424" s="1">
        <f>NiftyData[[#This Row],[Close]]-NiftyData[[#This Row],[Open]]</f>
        <v>-11.199999999998909</v>
      </c>
      <c r="N1424" s="4">
        <f>NiftyData[[#This Row],[Intraday Change]]/NiftyData[[#This Row],[Open]]</f>
        <v>-1.2565844464015022E-3</v>
      </c>
      <c r="O1424" s="4">
        <f>_xlfn.CEILING.MATH(ABS(NiftyData[[#This Row],[Intraday Change %]]), 0.01)</f>
        <v>0.01</v>
      </c>
      <c r="P1424" s="6">
        <f>NiftyData[[#This Row],[Close]]-E1425</f>
        <v>57.25</v>
      </c>
      <c r="Q1424" s="4">
        <f>NiftyData[[#This Row],[DayChange]]/E1425</f>
        <v>6.4728761051941293E-3</v>
      </c>
      <c r="R1424" s="7">
        <f>_xlfn.CEILING.MATH(ABS(NiftyData[[#This Row],[DayChange %]]), 0.01)</f>
        <v>0.01</v>
      </c>
    </row>
    <row r="1425" spans="1:18" x14ac:dyDescent="0.2">
      <c r="A1425" s="2">
        <v>42062</v>
      </c>
      <c r="B1425" s="1">
        <v>8729.5</v>
      </c>
      <c r="C1425" s="1">
        <v>8856.9500000000007</v>
      </c>
      <c r="D1425" s="1">
        <v>8717.4500000000007</v>
      </c>
      <c r="E1425" s="1">
        <v>8844.6</v>
      </c>
      <c r="F1425" s="1">
        <v>257226273</v>
      </c>
      <c r="G1425" s="1">
        <v>11924.49</v>
      </c>
      <c r="H1425" s="1" t="str">
        <f>TEXT(NiftyData[[#This Row],[Date]], "yyyy")</f>
        <v>2015</v>
      </c>
      <c r="I1425" s="1" t="str">
        <f>TEXT(NiftyData[[#This Row],[Date]], "mmm")</f>
        <v>Feb</v>
      </c>
      <c r="J1425" s="1" t="str">
        <f>TEXT(NiftyData[[#This Row],[Date]], "ddd")</f>
        <v>Fri</v>
      </c>
      <c r="K1425" s="1" t="str">
        <f>TEXT(NiftyData[[#This Row],[Date]], "mmm-yyyy")</f>
        <v>Feb-2015</v>
      </c>
      <c r="L1425" s="1" t="str">
        <f>IF(NiftyData[[#This Row],[Day]]="Thu", "Expiry", "")</f>
        <v/>
      </c>
      <c r="M1425" s="1">
        <f>NiftyData[[#This Row],[Close]]-NiftyData[[#This Row],[Open]]</f>
        <v>115.10000000000036</v>
      </c>
      <c r="N1425" s="4">
        <f>NiftyData[[#This Row],[Intraday Change]]/NiftyData[[#This Row],[Open]]</f>
        <v>1.3185176699696472E-2</v>
      </c>
      <c r="O1425" s="4">
        <f>_xlfn.CEILING.MATH(ABS(NiftyData[[#This Row],[Intraday Change %]]), 0.01)</f>
        <v>0.02</v>
      </c>
      <c r="P1425" s="6">
        <f>NiftyData[[#This Row],[Close]]-E1426</f>
        <v>160.75</v>
      </c>
      <c r="Q1425" s="4">
        <f>NiftyData[[#This Row],[DayChange]]/E1426</f>
        <v>1.85113745631258E-2</v>
      </c>
      <c r="R1425" s="7">
        <f>_xlfn.CEILING.MATH(ABS(NiftyData[[#This Row],[DayChange %]]), 0.01)</f>
        <v>0.02</v>
      </c>
    </row>
    <row r="1426" spans="1:18" x14ac:dyDescent="0.2">
      <c r="A1426" s="2">
        <v>42061</v>
      </c>
      <c r="B1426" s="1">
        <v>8779</v>
      </c>
      <c r="C1426" s="1">
        <v>8786.0499999999993</v>
      </c>
      <c r="D1426" s="1">
        <v>8669.4500000000007</v>
      </c>
      <c r="E1426" s="1">
        <v>8683.85</v>
      </c>
      <c r="F1426" s="1">
        <v>224185492</v>
      </c>
      <c r="G1426" s="1">
        <v>10531.16</v>
      </c>
      <c r="H1426" s="1" t="str">
        <f>TEXT(NiftyData[[#This Row],[Date]], "yyyy")</f>
        <v>2015</v>
      </c>
      <c r="I1426" s="1" t="str">
        <f>TEXT(NiftyData[[#This Row],[Date]], "mmm")</f>
        <v>Feb</v>
      </c>
      <c r="J1426" s="1" t="str">
        <f>TEXT(NiftyData[[#This Row],[Date]], "ddd")</f>
        <v>Thu</v>
      </c>
      <c r="K1426" s="1" t="str">
        <f>TEXT(NiftyData[[#This Row],[Date]], "mmm-yyyy")</f>
        <v>Feb-2015</v>
      </c>
      <c r="L1426" s="1" t="str">
        <f>IF(NiftyData[[#This Row],[Day]]="Thu", "Expiry", "")</f>
        <v>Expiry</v>
      </c>
      <c r="M1426" s="1">
        <f>NiftyData[[#This Row],[Close]]-NiftyData[[#This Row],[Open]]</f>
        <v>-95.149999999999636</v>
      </c>
      <c r="N1426" s="4">
        <f>NiftyData[[#This Row],[Intraday Change]]/NiftyData[[#This Row],[Open]]</f>
        <v>-1.0838364278391575E-2</v>
      </c>
      <c r="O1426" s="4">
        <f>_xlfn.CEILING.MATH(ABS(NiftyData[[#This Row],[Intraday Change %]]), 0.01)</f>
        <v>0.02</v>
      </c>
      <c r="P1426" s="6">
        <f>NiftyData[[#This Row],[Close]]-E1427</f>
        <v>-83.399999999999636</v>
      </c>
      <c r="Q1426" s="4">
        <f>NiftyData[[#This Row],[DayChange]]/E1427</f>
        <v>-9.5126750121189239E-3</v>
      </c>
      <c r="R1426" s="7">
        <f>_xlfn.CEILING.MATH(ABS(NiftyData[[#This Row],[DayChange %]]), 0.01)</f>
        <v>0.01</v>
      </c>
    </row>
    <row r="1427" spans="1:18" x14ac:dyDescent="0.2">
      <c r="A1427" s="2">
        <v>42060</v>
      </c>
      <c r="B1427" s="1">
        <v>8801.9</v>
      </c>
      <c r="C1427" s="1">
        <v>8840.65</v>
      </c>
      <c r="D1427" s="1">
        <v>8751.4</v>
      </c>
      <c r="E1427" s="1">
        <v>8767.25</v>
      </c>
      <c r="F1427" s="1">
        <v>139406599</v>
      </c>
      <c r="G1427" s="1">
        <v>6986.78</v>
      </c>
      <c r="H1427" s="1" t="str">
        <f>TEXT(NiftyData[[#This Row],[Date]], "yyyy")</f>
        <v>2015</v>
      </c>
      <c r="I1427" s="1" t="str">
        <f>TEXT(NiftyData[[#This Row],[Date]], "mmm")</f>
        <v>Feb</v>
      </c>
      <c r="J1427" s="1" t="str">
        <f>TEXT(NiftyData[[#This Row],[Date]], "ddd")</f>
        <v>Wed</v>
      </c>
      <c r="K1427" s="1" t="str">
        <f>TEXT(NiftyData[[#This Row],[Date]], "mmm-yyyy")</f>
        <v>Feb-2015</v>
      </c>
      <c r="L1427" s="1" t="str">
        <f>IF(NiftyData[[#This Row],[Day]]="Thu", "Expiry", "")</f>
        <v/>
      </c>
      <c r="M1427" s="1">
        <f>NiftyData[[#This Row],[Close]]-NiftyData[[#This Row],[Open]]</f>
        <v>-34.649999999999636</v>
      </c>
      <c r="N1427" s="4">
        <f>NiftyData[[#This Row],[Intraday Change]]/NiftyData[[#This Row],[Open]]</f>
        <v>-3.9366500414682783E-3</v>
      </c>
      <c r="O1427" s="4">
        <f>_xlfn.CEILING.MATH(ABS(NiftyData[[#This Row],[Intraday Change %]]), 0.01)</f>
        <v>0.01</v>
      </c>
      <c r="P1427" s="6">
        <f>NiftyData[[#This Row],[Close]]-E1428</f>
        <v>5.1499999999996362</v>
      </c>
      <c r="Q1427" s="4">
        <f>NiftyData[[#This Row],[DayChange]]/E1428</f>
        <v>5.8775864233455855E-4</v>
      </c>
      <c r="R1427" s="7">
        <f>_xlfn.CEILING.MATH(ABS(NiftyData[[#This Row],[DayChange %]]), 0.01)</f>
        <v>0.01</v>
      </c>
    </row>
    <row r="1428" spans="1:18" x14ac:dyDescent="0.2">
      <c r="A1428" s="2">
        <v>42059</v>
      </c>
      <c r="B1428" s="1">
        <v>8772.9</v>
      </c>
      <c r="C1428" s="1">
        <v>8800.5</v>
      </c>
      <c r="D1428" s="1">
        <v>8726.75</v>
      </c>
      <c r="E1428" s="1">
        <v>8762.1</v>
      </c>
      <c r="F1428" s="1">
        <v>154368611</v>
      </c>
      <c r="G1428" s="1">
        <v>7413.31</v>
      </c>
      <c r="H1428" s="1" t="str">
        <f>TEXT(NiftyData[[#This Row],[Date]], "yyyy")</f>
        <v>2015</v>
      </c>
      <c r="I1428" s="1" t="str">
        <f>TEXT(NiftyData[[#This Row],[Date]], "mmm")</f>
        <v>Feb</v>
      </c>
      <c r="J1428" s="1" t="str">
        <f>TEXT(NiftyData[[#This Row],[Date]], "ddd")</f>
        <v>Tue</v>
      </c>
      <c r="K1428" s="1" t="str">
        <f>TEXT(NiftyData[[#This Row],[Date]], "mmm-yyyy")</f>
        <v>Feb-2015</v>
      </c>
      <c r="L1428" s="1" t="str">
        <f>IF(NiftyData[[#This Row],[Day]]="Thu", "Expiry", "")</f>
        <v/>
      </c>
      <c r="M1428" s="1">
        <f>NiftyData[[#This Row],[Close]]-NiftyData[[#This Row],[Open]]</f>
        <v>-10.799999999999272</v>
      </c>
      <c r="N1428" s="4">
        <f>NiftyData[[#This Row],[Intraday Change]]/NiftyData[[#This Row],[Open]]</f>
        <v>-1.2310638443387332E-3</v>
      </c>
      <c r="O1428" s="4">
        <f>_xlfn.CEILING.MATH(ABS(NiftyData[[#This Row],[Intraday Change %]]), 0.01)</f>
        <v>0.01</v>
      </c>
      <c r="P1428" s="6">
        <f>NiftyData[[#This Row],[Close]]-E1429</f>
        <v>7.1499999999996362</v>
      </c>
      <c r="Q1428" s="4">
        <f>NiftyData[[#This Row],[DayChange]]/E1429</f>
        <v>8.1668084911959925E-4</v>
      </c>
      <c r="R1428" s="7">
        <f>_xlfn.CEILING.MATH(ABS(NiftyData[[#This Row],[DayChange %]]), 0.01)</f>
        <v>0.01</v>
      </c>
    </row>
    <row r="1429" spans="1:18" x14ac:dyDescent="0.2">
      <c r="A1429" s="2">
        <v>42058</v>
      </c>
      <c r="B1429" s="1">
        <v>8856.85</v>
      </c>
      <c r="C1429" s="1">
        <v>8869</v>
      </c>
      <c r="D1429" s="1">
        <v>8736.1</v>
      </c>
      <c r="E1429" s="1">
        <v>8754.9500000000007</v>
      </c>
      <c r="F1429" s="1">
        <v>143932325</v>
      </c>
      <c r="G1429" s="1">
        <v>7171.05</v>
      </c>
      <c r="H1429" s="1" t="str">
        <f>TEXT(NiftyData[[#This Row],[Date]], "yyyy")</f>
        <v>2015</v>
      </c>
      <c r="I1429" s="1" t="str">
        <f>TEXT(NiftyData[[#This Row],[Date]], "mmm")</f>
        <v>Feb</v>
      </c>
      <c r="J1429" s="1" t="str">
        <f>TEXT(NiftyData[[#This Row],[Date]], "ddd")</f>
        <v>Mon</v>
      </c>
      <c r="K1429" s="1" t="str">
        <f>TEXT(NiftyData[[#This Row],[Date]], "mmm-yyyy")</f>
        <v>Feb-2015</v>
      </c>
      <c r="L1429" s="1" t="str">
        <f>IF(NiftyData[[#This Row],[Day]]="Thu", "Expiry", "")</f>
        <v/>
      </c>
      <c r="M1429" s="1">
        <f>NiftyData[[#This Row],[Close]]-NiftyData[[#This Row],[Open]]</f>
        <v>-101.89999999999964</v>
      </c>
      <c r="N1429" s="4">
        <f>NiftyData[[#This Row],[Intraday Change]]/NiftyData[[#This Row],[Open]]</f>
        <v>-1.1505219124180677E-2</v>
      </c>
      <c r="O1429" s="4">
        <f>_xlfn.CEILING.MATH(ABS(NiftyData[[#This Row],[Intraday Change %]]), 0.01)</f>
        <v>0.02</v>
      </c>
      <c r="P1429" s="6">
        <f>NiftyData[[#This Row],[Close]]-E1430</f>
        <v>-78.649999999999636</v>
      </c>
      <c r="Q1429" s="4">
        <f>NiftyData[[#This Row],[DayChange]]/E1430</f>
        <v>-8.9035047998550568E-3</v>
      </c>
      <c r="R1429" s="7">
        <f>_xlfn.CEILING.MATH(ABS(NiftyData[[#This Row],[DayChange %]]), 0.01)</f>
        <v>0.01</v>
      </c>
    </row>
    <row r="1430" spans="1:18" x14ac:dyDescent="0.2">
      <c r="A1430" s="2">
        <v>42055</v>
      </c>
      <c r="B1430" s="1">
        <v>8895.5</v>
      </c>
      <c r="C1430" s="1">
        <v>8899.9500000000007</v>
      </c>
      <c r="D1430" s="1">
        <v>8816.2999999999993</v>
      </c>
      <c r="E1430" s="1">
        <v>8833.6</v>
      </c>
      <c r="F1430" s="1">
        <v>203714864</v>
      </c>
      <c r="G1430" s="1">
        <v>8193.56</v>
      </c>
      <c r="H1430" s="1" t="str">
        <f>TEXT(NiftyData[[#This Row],[Date]], "yyyy")</f>
        <v>2015</v>
      </c>
      <c r="I1430" s="1" t="str">
        <f>TEXT(NiftyData[[#This Row],[Date]], "mmm")</f>
        <v>Feb</v>
      </c>
      <c r="J1430" s="1" t="str">
        <f>TEXT(NiftyData[[#This Row],[Date]], "ddd")</f>
        <v>Fri</v>
      </c>
      <c r="K1430" s="1" t="str">
        <f>TEXT(NiftyData[[#This Row],[Date]], "mmm-yyyy")</f>
        <v>Feb-2015</v>
      </c>
      <c r="L1430" s="1" t="str">
        <f>IF(NiftyData[[#This Row],[Day]]="Thu", "Expiry", "")</f>
        <v/>
      </c>
      <c r="M1430" s="1">
        <f>NiftyData[[#This Row],[Close]]-NiftyData[[#This Row],[Open]]</f>
        <v>-61.899999999999636</v>
      </c>
      <c r="N1430" s="4">
        <f>NiftyData[[#This Row],[Intraday Change]]/NiftyData[[#This Row],[Open]]</f>
        <v>-6.958574560170832E-3</v>
      </c>
      <c r="O1430" s="4">
        <f>_xlfn.CEILING.MATH(ABS(NiftyData[[#This Row],[Intraday Change %]]), 0.01)</f>
        <v>0.01</v>
      </c>
      <c r="P1430" s="6">
        <f>NiftyData[[#This Row],[Close]]-E1431</f>
        <v>-61.699999999998909</v>
      </c>
      <c r="Q1430" s="4">
        <f>NiftyData[[#This Row],[DayChange]]/E1431</f>
        <v>-6.9362472316840257E-3</v>
      </c>
      <c r="R1430" s="7">
        <f>_xlfn.CEILING.MATH(ABS(NiftyData[[#This Row],[DayChange %]]), 0.01)</f>
        <v>0.01</v>
      </c>
    </row>
    <row r="1431" spans="1:18" x14ac:dyDescent="0.2">
      <c r="A1431" s="2">
        <v>42054</v>
      </c>
      <c r="B1431" s="1">
        <v>8883.0499999999993</v>
      </c>
      <c r="C1431" s="1">
        <v>8913.4500000000007</v>
      </c>
      <c r="D1431" s="1">
        <v>8794.4500000000007</v>
      </c>
      <c r="E1431" s="1">
        <v>8895.2999999999993</v>
      </c>
      <c r="F1431" s="1">
        <v>219867400</v>
      </c>
      <c r="G1431" s="1">
        <v>9794.26</v>
      </c>
      <c r="H1431" s="1" t="str">
        <f>TEXT(NiftyData[[#This Row],[Date]], "yyyy")</f>
        <v>2015</v>
      </c>
      <c r="I1431" s="1" t="str">
        <f>TEXT(NiftyData[[#This Row],[Date]], "mmm")</f>
        <v>Feb</v>
      </c>
      <c r="J1431" s="1" t="str">
        <f>TEXT(NiftyData[[#This Row],[Date]], "ddd")</f>
        <v>Thu</v>
      </c>
      <c r="K1431" s="1" t="str">
        <f>TEXT(NiftyData[[#This Row],[Date]], "mmm-yyyy")</f>
        <v>Feb-2015</v>
      </c>
      <c r="L1431" s="1" t="str">
        <f>IF(NiftyData[[#This Row],[Day]]="Thu", "Expiry", "")</f>
        <v>Expiry</v>
      </c>
      <c r="M1431" s="1">
        <f>NiftyData[[#This Row],[Close]]-NiftyData[[#This Row],[Open]]</f>
        <v>12.25</v>
      </c>
      <c r="N1431" s="4">
        <f>NiftyData[[#This Row],[Intraday Change]]/NiftyData[[#This Row],[Open]]</f>
        <v>1.3790308508901787E-3</v>
      </c>
      <c r="O1431" s="4">
        <f>_xlfn.CEILING.MATH(ABS(NiftyData[[#This Row],[Intraday Change %]]), 0.01)</f>
        <v>0.01</v>
      </c>
      <c r="P1431" s="6">
        <f>NiftyData[[#This Row],[Close]]-E1432</f>
        <v>26.199999999998909</v>
      </c>
      <c r="Q1431" s="4">
        <f>NiftyData[[#This Row],[DayChange]]/E1432</f>
        <v>2.9540765128365796E-3</v>
      </c>
      <c r="R1431" s="7">
        <f>_xlfn.CEILING.MATH(ABS(NiftyData[[#This Row],[DayChange %]]), 0.01)</f>
        <v>0.01</v>
      </c>
    </row>
    <row r="1432" spans="1:18" x14ac:dyDescent="0.2">
      <c r="A1432" s="2">
        <v>42053</v>
      </c>
      <c r="B1432" s="1">
        <v>8811.5499999999993</v>
      </c>
      <c r="C1432" s="1">
        <v>8894.2999999999993</v>
      </c>
      <c r="D1432" s="1">
        <v>8808.9</v>
      </c>
      <c r="E1432" s="1">
        <v>8869.1</v>
      </c>
      <c r="F1432" s="1">
        <v>152152801</v>
      </c>
      <c r="G1432" s="1">
        <v>10153.74</v>
      </c>
      <c r="H1432" s="1" t="str">
        <f>TEXT(NiftyData[[#This Row],[Date]], "yyyy")</f>
        <v>2015</v>
      </c>
      <c r="I1432" s="1" t="str">
        <f>TEXT(NiftyData[[#This Row],[Date]], "mmm")</f>
        <v>Feb</v>
      </c>
      <c r="J1432" s="1" t="str">
        <f>TEXT(NiftyData[[#This Row],[Date]], "ddd")</f>
        <v>Wed</v>
      </c>
      <c r="K1432" s="1" t="str">
        <f>TEXT(NiftyData[[#This Row],[Date]], "mmm-yyyy")</f>
        <v>Feb-2015</v>
      </c>
      <c r="L1432" s="1" t="str">
        <f>IF(NiftyData[[#This Row],[Day]]="Thu", "Expiry", "")</f>
        <v/>
      </c>
      <c r="M1432" s="1">
        <f>NiftyData[[#This Row],[Close]]-NiftyData[[#This Row],[Open]]</f>
        <v>57.550000000001091</v>
      </c>
      <c r="N1432" s="4">
        <f>NiftyData[[#This Row],[Intraday Change]]/NiftyData[[#This Row],[Open]]</f>
        <v>6.5312005265817132E-3</v>
      </c>
      <c r="O1432" s="4">
        <f>_xlfn.CEILING.MATH(ABS(NiftyData[[#This Row],[Intraday Change %]]), 0.01)</f>
        <v>0.01</v>
      </c>
      <c r="P1432" s="6">
        <f>NiftyData[[#This Row],[Close]]-E1433</f>
        <v>59.75</v>
      </c>
      <c r="Q1432" s="4">
        <f>NiftyData[[#This Row],[DayChange]]/E1433</f>
        <v>6.7825662506314308E-3</v>
      </c>
      <c r="R1432" s="7">
        <f>_xlfn.CEILING.MATH(ABS(NiftyData[[#This Row],[DayChange %]]), 0.01)</f>
        <v>0.01</v>
      </c>
    </row>
    <row r="1433" spans="1:18" x14ac:dyDescent="0.2">
      <c r="A1433" s="2">
        <v>42051</v>
      </c>
      <c r="B1433" s="1">
        <v>8831.4</v>
      </c>
      <c r="C1433" s="1">
        <v>8870.1</v>
      </c>
      <c r="D1433" s="1">
        <v>8793.4</v>
      </c>
      <c r="E1433" s="1">
        <v>8809.35</v>
      </c>
      <c r="F1433" s="1">
        <v>140637331</v>
      </c>
      <c r="G1433" s="1">
        <v>7047.32</v>
      </c>
      <c r="H1433" s="1" t="str">
        <f>TEXT(NiftyData[[#This Row],[Date]], "yyyy")</f>
        <v>2015</v>
      </c>
      <c r="I1433" s="1" t="str">
        <f>TEXT(NiftyData[[#This Row],[Date]], "mmm")</f>
        <v>Feb</v>
      </c>
      <c r="J1433" s="1" t="str">
        <f>TEXT(NiftyData[[#This Row],[Date]], "ddd")</f>
        <v>Mon</v>
      </c>
      <c r="K1433" s="1" t="str">
        <f>TEXT(NiftyData[[#This Row],[Date]], "mmm-yyyy")</f>
        <v>Feb-2015</v>
      </c>
      <c r="L1433" s="1" t="str">
        <f>IF(NiftyData[[#This Row],[Day]]="Thu", "Expiry", "")</f>
        <v/>
      </c>
      <c r="M1433" s="1">
        <f>NiftyData[[#This Row],[Close]]-NiftyData[[#This Row],[Open]]</f>
        <v>-22.049999999999272</v>
      </c>
      <c r="N1433" s="4">
        <f>NiftyData[[#This Row],[Intraday Change]]/NiftyData[[#This Row],[Open]]</f>
        <v>-2.4967728785922133E-3</v>
      </c>
      <c r="O1433" s="4">
        <f>_xlfn.CEILING.MATH(ABS(NiftyData[[#This Row],[Intraday Change %]]), 0.01)</f>
        <v>0.01</v>
      </c>
      <c r="P1433" s="6">
        <f>NiftyData[[#This Row],[Close]]-E1434</f>
        <v>3.8500000000003638</v>
      </c>
      <c r="Q1433" s="4">
        <f>NiftyData[[#This Row],[DayChange]]/E1434</f>
        <v>4.3722673329173401E-4</v>
      </c>
      <c r="R1433" s="7">
        <f>_xlfn.CEILING.MATH(ABS(NiftyData[[#This Row],[DayChange %]]), 0.01)</f>
        <v>0.01</v>
      </c>
    </row>
    <row r="1434" spans="1:18" x14ac:dyDescent="0.2">
      <c r="A1434" s="2">
        <v>42048</v>
      </c>
      <c r="B1434" s="1">
        <v>8741.5</v>
      </c>
      <c r="C1434" s="1">
        <v>8822.1</v>
      </c>
      <c r="D1434" s="1">
        <v>8729.65</v>
      </c>
      <c r="E1434" s="1">
        <v>8805.5</v>
      </c>
      <c r="F1434" s="1">
        <v>228807812</v>
      </c>
      <c r="G1434" s="1">
        <v>10248.41</v>
      </c>
      <c r="H1434" s="1" t="str">
        <f>TEXT(NiftyData[[#This Row],[Date]], "yyyy")</f>
        <v>2015</v>
      </c>
      <c r="I1434" s="1" t="str">
        <f>TEXT(NiftyData[[#This Row],[Date]], "mmm")</f>
        <v>Feb</v>
      </c>
      <c r="J1434" s="1" t="str">
        <f>TEXT(NiftyData[[#This Row],[Date]], "ddd")</f>
        <v>Fri</v>
      </c>
      <c r="K1434" s="1" t="str">
        <f>TEXT(NiftyData[[#This Row],[Date]], "mmm-yyyy")</f>
        <v>Feb-2015</v>
      </c>
      <c r="L1434" s="1" t="str">
        <f>IF(NiftyData[[#This Row],[Day]]="Thu", "Expiry", "")</f>
        <v/>
      </c>
      <c r="M1434" s="1">
        <f>NiftyData[[#This Row],[Close]]-NiftyData[[#This Row],[Open]]</f>
        <v>64</v>
      </c>
      <c r="N1434" s="4">
        <f>NiftyData[[#This Row],[Intraday Change]]/NiftyData[[#This Row],[Open]]</f>
        <v>7.3213979294171477E-3</v>
      </c>
      <c r="O1434" s="4">
        <f>_xlfn.CEILING.MATH(ABS(NiftyData[[#This Row],[Intraday Change %]]), 0.01)</f>
        <v>0.01</v>
      </c>
      <c r="P1434" s="6">
        <f>NiftyData[[#This Row],[Close]]-E1435</f>
        <v>93.950000000000728</v>
      </c>
      <c r="Q1434" s="4">
        <f>NiftyData[[#This Row],[DayChange]]/E1435</f>
        <v>1.0784533177218834E-2</v>
      </c>
      <c r="R1434" s="7">
        <f>_xlfn.CEILING.MATH(ABS(NiftyData[[#This Row],[DayChange %]]), 0.01)</f>
        <v>0.02</v>
      </c>
    </row>
    <row r="1435" spans="1:18" x14ac:dyDescent="0.2">
      <c r="A1435" s="2">
        <v>42047</v>
      </c>
      <c r="B1435" s="1">
        <v>8676.9500000000007</v>
      </c>
      <c r="C1435" s="1">
        <v>8732.5499999999993</v>
      </c>
      <c r="D1435" s="1">
        <v>8599.25</v>
      </c>
      <c r="E1435" s="1">
        <v>8711.5499999999993</v>
      </c>
      <c r="F1435" s="1">
        <v>163681352</v>
      </c>
      <c r="G1435" s="1">
        <v>7669.87</v>
      </c>
      <c r="H1435" s="1" t="str">
        <f>TEXT(NiftyData[[#This Row],[Date]], "yyyy")</f>
        <v>2015</v>
      </c>
      <c r="I1435" s="1" t="str">
        <f>TEXT(NiftyData[[#This Row],[Date]], "mmm")</f>
        <v>Feb</v>
      </c>
      <c r="J1435" s="1" t="str">
        <f>TEXT(NiftyData[[#This Row],[Date]], "ddd")</f>
        <v>Thu</v>
      </c>
      <c r="K1435" s="1" t="str">
        <f>TEXT(NiftyData[[#This Row],[Date]], "mmm-yyyy")</f>
        <v>Feb-2015</v>
      </c>
      <c r="L1435" s="1" t="str">
        <f>IF(NiftyData[[#This Row],[Day]]="Thu", "Expiry", "")</f>
        <v>Expiry</v>
      </c>
      <c r="M1435" s="1">
        <f>NiftyData[[#This Row],[Close]]-NiftyData[[#This Row],[Open]]</f>
        <v>34.599999999998545</v>
      </c>
      <c r="N1435" s="4">
        <f>NiftyData[[#This Row],[Intraday Change]]/NiftyData[[#This Row],[Open]]</f>
        <v>3.9875762796833612E-3</v>
      </c>
      <c r="O1435" s="4">
        <f>_xlfn.CEILING.MATH(ABS(NiftyData[[#This Row],[Intraday Change %]]), 0.01)</f>
        <v>0.01</v>
      </c>
      <c r="P1435" s="6">
        <f>NiftyData[[#This Row],[Close]]-E1436</f>
        <v>84.149999999999636</v>
      </c>
      <c r="Q1435" s="4">
        <f>NiftyData[[#This Row],[DayChange]]/E1436</f>
        <v>9.7538076361359891E-3</v>
      </c>
      <c r="R1435" s="7">
        <f>_xlfn.CEILING.MATH(ABS(NiftyData[[#This Row],[DayChange %]]), 0.01)</f>
        <v>0.01</v>
      </c>
    </row>
    <row r="1436" spans="1:18" x14ac:dyDescent="0.2">
      <c r="A1436" s="2">
        <v>42046</v>
      </c>
      <c r="B1436" s="1">
        <v>8603.2999999999993</v>
      </c>
      <c r="C1436" s="1">
        <v>8651.9500000000007</v>
      </c>
      <c r="D1436" s="1">
        <v>8593.65</v>
      </c>
      <c r="E1436" s="1">
        <v>8627.4</v>
      </c>
      <c r="F1436" s="1">
        <v>166560867</v>
      </c>
      <c r="G1436" s="1">
        <v>7602.46</v>
      </c>
      <c r="H1436" s="1" t="str">
        <f>TEXT(NiftyData[[#This Row],[Date]], "yyyy")</f>
        <v>2015</v>
      </c>
      <c r="I1436" s="1" t="str">
        <f>TEXT(NiftyData[[#This Row],[Date]], "mmm")</f>
        <v>Feb</v>
      </c>
      <c r="J1436" s="1" t="str">
        <f>TEXT(NiftyData[[#This Row],[Date]], "ddd")</f>
        <v>Wed</v>
      </c>
      <c r="K1436" s="1" t="str">
        <f>TEXT(NiftyData[[#This Row],[Date]], "mmm-yyyy")</f>
        <v>Feb-2015</v>
      </c>
      <c r="L1436" s="1" t="str">
        <f>IF(NiftyData[[#This Row],[Day]]="Thu", "Expiry", "")</f>
        <v/>
      </c>
      <c r="M1436" s="1">
        <f>NiftyData[[#This Row],[Close]]-NiftyData[[#This Row],[Open]]</f>
        <v>24.100000000000364</v>
      </c>
      <c r="N1436" s="4">
        <f>NiftyData[[#This Row],[Intraday Change]]/NiftyData[[#This Row],[Open]]</f>
        <v>2.8012506828775431E-3</v>
      </c>
      <c r="O1436" s="4">
        <f>_xlfn.CEILING.MATH(ABS(NiftyData[[#This Row],[Intraday Change %]]), 0.01)</f>
        <v>0.01</v>
      </c>
      <c r="P1436" s="6">
        <f>NiftyData[[#This Row],[Close]]-E1437</f>
        <v>61.850000000000364</v>
      </c>
      <c r="Q1436" s="4">
        <f>NiftyData[[#This Row],[DayChange]]/E1437</f>
        <v>7.2207855887830167E-3</v>
      </c>
      <c r="R1436" s="7">
        <f>_xlfn.CEILING.MATH(ABS(NiftyData[[#This Row],[DayChange %]]), 0.01)</f>
        <v>0.01</v>
      </c>
    </row>
    <row r="1437" spans="1:18" x14ac:dyDescent="0.2">
      <c r="A1437" s="2">
        <v>42045</v>
      </c>
      <c r="B1437" s="1">
        <v>8478.1</v>
      </c>
      <c r="C1437" s="1">
        <v>8646.25</v>
      </c>
      <c r="D1437" s="1">
        <v>8470.5</v>
      </c>
      <c r="E1437" s="1">
        <v>8565.5499999999993</v>
      </c>
      <c r="F1437" s="1">
        <v>202294693</v>
      </c>
      <c r="G1437" s="1">
        <v>9965.76</v>
      </c>
      <c r="H1437" s="1" t="str">
        <f>TEXT(NiftyData[[#This Row],[Date]], "yyyy")</f>
        <v>2015</v>
      </c>
      <c r="I1437" s="1" t="str">
        <f>TEXT(NiftyData[[#This Row],[Date]], "mmm")</f>
        <v>Feb</v>
      </c>
      <c r="J1437" s="1" t="str">
        <f>TEXT(NiftyData[[#This Row],[Date]], "ddd")</f>
        <v>Tue</v>
      </c>
      <c r="K1437" s="1" t="str">
        <f>TEXT(NiftyData[[#This Row],[Date]], "mmm-yyyy")</f>
        <v>Feb-2015</v>
      </c>
      <c r="L1437" s="1" t="str">
        <f>IF(NiftyData[[#This Row],[Day]]="Thu", "Expiry", "")</f>
        <v/>
      </c>
      <c r="M1437" s="1">
        <f>NiftyData[[#This Row],[Close]]-NiftyData[[#This Row],[Open]]</f>
        <v>87.449999999998909</v>
      </c>
      <c r="N1437" s="4">
        <f>NiftyData[[#This Row],[Intraday Change]]/NiftyData[[#This Row],[Open]]</f>
        <v>1.0314811101543848E-2</v>
      </c>
      <c r="O1437" s="4">
        <f>_xlfn.CEILING.MATH(ABS(NiftyData[[#This Row],[Intraday Change %]]), 0.01)</f>
        <v>0.02</v>
      </c>
      <c r="P1437" s="6">
        <f>NiftyData[[#This Row],[Close]]-E1438</f>
        <v>39.199999999998909</v>
      </c>
      <c r="Q1437" s="4">
        <f>NiftyData[[#This Row],[DayChange]]/E1438</f>
        <v>4.5975124173883207E-3</v>
      </c>
      <c r="R1437" s="7">
        <f>_xlfn.CEILING.MATH(ABS(NiftyData[[#This Row],[DayChange %]]), 0.01)</f>
        <v>0.01</v>
      </c>
    </row>
    <row r="1438" spans="1:18" x14ac:dyDescent="0.2">
      <c r="A1438" s="2">
        <v>42044</v>
      </c>
      <c r="B1438" s="1">
        <v>8584.4</v>
      </c>
      <c r="C1438" s="1">
        <v>8605.5499999999993</v>
      </c>
      <c r="D1438" s="1">
        <v>8516.35</v>
      </c>
      <c r="E1438" s="1">
        <v>8526.35</v>
      </c>
      <c r="F1438" s="1">
        <v>151329604</v>
      </c>
      <c r="G1438" s="1">
        <v>6863.17</v>
      </c>
      <c r="H1438" s="1" t="str">
        <f>TEXT(NiftyData[[#This Row],[Date]], "yyyy")</f>
        <v>2015</v>
      </c>
      <c r="I1438" s="1" t="str">
        <f>TEXT(NiftyData[[#This Row],[Date]], "mmm")</f>
        <v>Feb</v>
      </c>
      <c r="J1438" s="1" t="str">
        <f>TEXT(NiftyData[[#This Row],[Date]], "ddd")</f>
        <v>Mon</v>
      </c>
      <c r="K1438" s="1" t="str">
        <f>TEXT(NiftyData[[#This Row],[Date]], "mmm-yyyy")</f>
        <v>Feb-2015</v>
      </c>
      <c r="L1438" s="1" t="str">
        <f>IF(NiftyData[[#This Row],[Day]]="Thu", "Expiry", "")</f>
        <v/>
      </c>
      <c r="M1438" s="1">
        <f>NiftyData[[#This Row],[Close]]-NiftyData[[#This Row],[Open]]</f>
        <v>-58.049999999999272</v>
      </c>
      <c r="N1438" s="4">
        <f>NiftyData[[#This Row],[Intraday Change]]/NiftyData[[#This Row],[Open]]</f>
        <v>-6.7622664367922363E-3</v>
      </c>
      <c r="O1438" s="4">
        <f>_xlfn.CEILING.MATH(ABS(NiftyData[[#This Row],[Intraday Change %]]), 0.01)</f>
        <v>0.01</v>
      </c>
      <c r="P1438" s="6">
        <f>NiftyData[[#This Row],[Close]]-E1439</f>
        <v>-134.69999999999891</v>
      </c>
      <c r="Q1438" s="4">
        <f>NiftyData[[#This Row],[DayChange]]/E1439</f>
        <v>-1.55523868353143E-2</v>
      </c>
      <c r="R1438" s="7">
        <f>_xlfn.CEILING.MATH(ABS(NiftyData[[#This Row],[DayChange %]]), 0.01)</f>
        <v>0.02</v>
      </c>
    </row>
    <row r="1439" spans="1:18" x14ac:dyDescent="0.2">
      <c r="A1439" s="2">
        <v>42041</v>
      </c>
      <c r="B1439" s="1">
        <v>8696.85</v>
      </c>
      <c r="C1439" s="1">
        <v>8726.2000000000007</v>
      </c>
      <c r="D1439" s="1">
        <v>8645.5499999999993</v>
      </c>
      <c r="E1439" s="1">
        <v>8661.0499999999993</v>
      </c>
      <c r="F1439" s="1">
        <v>176554075</v>
      </c>
      <c r="G1439" s="1">
        <v>7912.1</v>
      </c>
      <c r="H1439" s="1" t="str">
        <f>TEXT(NiftyData[[#This Row],[Date]], "yyyy")</f>
        <v>2015</v>
      </c>
      <c r="I1439" s="1" t="str">
        <f>TEXT(NiftyData[[#This Row],[Date]], "mmm")</f>
        <v>Feb</v>
      </c>
      <c r="J1439" s="1" t="str">
        <f>TEXT(NiftyData[[#This Row],[Date]], "ddd")</f>
        <v>Fri</v>
      </c>
      <c r="K1439" s="1" t="str">
        <f>TEXT(NiftyData[[#This Row],[Date]], "mmm-yyyy")</f>
        <v>Feb-2015</v>
      </c>
      <c r="L1439" s="1" t="str">
        <f>IF(NiftyData[[#This Row],[Day]]="Thu", "Expiry", "")</f>
        <v/>
      </c>
      <c r="M1439" s="1">
        <f>NiftyData[[#This Row],[Close]]-NiftyData[[#This Row],[Open]]</f>
        <v>-35.800000000001091</v>
      </c>
      <c r="N1439" s="4">
        <f>NiftyData[[#This Row],[Intraday Change]]/NiftyData[[#This Row],[Open]]</f>
        <v>-4.1164329613596982E-3</v>
      </c>
      <c r="O1439" s="4">
        <f>_xlfn.CEILING.MATH(ABS(NiftyData[[#This Row],[Intraday Change %]]), 0.01)</f>
        <v>0.01</v>
      </c>
      <c r="P1439" s="6">
        <f>NiftyData[[#This Row],[Close]]-E1440</f>
        <v>-50.650000000001455</v>
      </c>
      <c r="Q1439" s="4">
        <f>NiftyData[[#This Row],[DayChange]]/E1440</f>
        <v>-5.8140202256736859E-3</v>
      </c>
      <c r="R1439" s="7">
        <f>_xlfn.CEILING.MATH(ABS(NiftyData[[#This Row],[DayChange %]]), 0.01)</f>
        <v>0.01</v>
      </c>
    </row>
    <row r="1440" spans="1:18" x14ac:dyDescent="0.2">
      <c r="A1440" s="2">
        <v>42040</v>
      </c>
      <c r="B1440" s="1">
        <v>8733.1</v>
      </c>
      <c r="C1440" s="1">
        <v>8838.4500000000007</v>
      </c>
      <c r="D1440" s="1">
        <v>8683.65</v>
      </c>
      <c r="E1440" s="1">
        <v>8711.7000000000007</v>
      </c>
      <c r="F1440" s="1">
        <v>179008853</v>
      </c>
      <c r="G1440" s="1">
        <v>9126.1</v>
      </c>
      <c r="H1440" s="1" t="str">
        <f>TEXT(NiftyData[[#This Row],[Date]], "yyyy")</f>
        <v>2015</v>
      </c>
      <c r="I1440" s="1" t="str">
        <f>TEXT(NiftyData[[#This Row],[Date]], "mmm")</f>
        <v>Feb</v>
      </c>
      <c r="J1440" s="1" t="str">
        <f>TEXT(NiftyData[[#This Row],[Date]], "ddd")</f>
        <v>Thu</v>
      </c>
      <c r="K1440" s="1" t="str">
        <f>TEXT(NiftyData[[#This Row],[Date]], "mmm-yyyy")</f>
        <v>Feb-2015</v>
      </c>
      <c r="L1440" s="1" t="str">
        <f>IF(NiftyData[[#This Row],[Day]]="Thu", "Expiry", "")</f>
        <v>Expiry</v>
      </c>
      <c r="M1440" s="1">
        <f>NiftyData[[#This Row],[Close]]-NiftyData[[#This Row],[Open]]</f>
        <v>-21.399999999999636</v>
      </c>
      <c r="N1440" s="4">
        <f>NiftyData[[#This Row],[Intraday Change]]/NiftyData[[#This Row],[Open]]</f>
        <v>-2.4504471493512767E-3</v>
      </c>
      <c r="O1440" s="4">
        <f>_xlfn.CEILING.MATH(ABS(NiftyData[[#This Row],[Intraday Change %]]), 0.01)</f>
        <v>0.01</v>
      </c>
      <c r="P1440" s="6">
        <f>NiftyData[[#This Row],[Close]]-E1441</f>
        <v>-12</v>
      </c>
      <c r="Q1440" s="4">
        <f>NiftyData[[#This Row],[DayChange]]/E1441</f>
        <v>-1.3755631211527218E-3</v>
      </c>
      <c r="R1440" s="7">
        <f>_xlfn.CEILING.MATH(ABS(NiftyData[[#This Row],[DayChange %]]), 0.01)</f>
        <v>0.01</v>
      </c>
    </row>
    <row r="1441" spans="1:18" x14ac:dyDescent="0.2">
      <c r="A1441" s="2">
        <v>42039</v>
      </c>
      <c r="B1441" s="1">
        <v>8789.15</v>
      </c>
      <c r="C1441" s="1">
        <v>8792.85</v>
      </c>
      <c r="D1441" s="1">
        <v>8704.4</v>
      </c>
      <c r="E1441" s="1">
        <v>8723.7000000000007</v>
      </c>
      <c r="F1441" s="1">
        <v>201252375</v>
      </c>
      <c r="G1441" s="1">
        <v>8707.82</v>
      </c>
      <c r="H1441" s="1" t="str">
        <f>TEXT(NiftyData[[#This Row],[Date]], "yyyy")</f>
        <v>2015</v>
      </c>
      <c r="I1441" s="1" t="str">
        <f>TEXT(NiftyData[[#This Row],[Date]], "mmm")</f>
        <v>Feb</v>
      </c>
      <c r="J1441" s="1" t="str">
        <f>TEXT(NiftyData[[#This Row],[Date]], "ddd")</f>
        <v>Wed</v>
      </c>
      <c r="K1441" s="1" t="str">
        <f>TEXT(NiftyData[[#This Row],[Date]], "mmm-yyyy")</f>
        <v>Feb-2015</v>
      </c>
      <c r="L1441" s="1" t="str">
        <f>IF(NiftyData[[#This Row],[Day]]="Thu", "Expiry", "")</f>
        <v/>
      </c>
      <c r="M1441" s="1">
        <f>NiftyData[[#This Row],[Close]]-NiftyData[[#This Row],[Open]]</f>
        <v>-65.449999999998909</v>
      </c>
      <c r="N1441" s="4">
        <f>NiftyData[[#This Row],[Intraday Change]]/NiftyData[[#This Row],[Open]]</f>
        <v>-7.4466814197048535E-3</v>
      </c>
      <c r="O1441" s="4">
        <f>_xlfn.CEILING.MATH(ABS(NiftyData[[#This Row],[Intraday Change %]]), 0.01)</f>
        <v>0.01</v>
      </c>
      <c r="P1441" s="6">
        <f>NiftyData[[#This Row],[Close]]-E1442</f>
        <v>-32.849999999998545</v>
      </c>
      <c r="Q1441" s="4">
        <f>NiftyData[[#This Row],[DayChange]]/E1442</f>
        <v>-3.7514774654399904E-3</v>
      </c>
      <c r="R1441" s="7">
        <f>_xlfn.CEILING.MATH(ABS(NiftyData[[#This Row],[DayChange %]]), 0.01)</f>
        <v>0.01</v>
      </c>
    </row>
    <row r="1442" spans="1:18" x14ac:dyDescent="0.2">
      <c r="A1442" s="2">
        <v>42038</v>
      </c>
      <c r="B1442" s="1">
        <v>8823.15</v>
      </c>
      <c r="C1442" s="1">
        <v>8837.2999999999993</v>
      </c>
      <c r="D1442" s="1">
        <v>8726.65</v>
      </c>
      <c r="E1442" s="1">
        <v>8756.5499999999993</v>
      </c>
      <c r="F1442" s="1">
        <v>208672175</v>
      </c>
      <c r="G1442" s="1">
        <v>9888.1</v>
      </c>
      <c r="H1442" s="1" t="str">
        <f>TEXT(NiftyData[[#This Row],[Date]], "yyyy")</f>
        <v>2015</v>
      </c>
      <c r="I1442" s="1" t="str">
        <f>TEXT(NiftyData[[#This Row],[Date]], "mmm")</f>
        <v>Feb</v>
      </c>
      <c r="J1442" s="1" t="str">
        <f>TEXT(NiftyData[[#This Row],[Date]], "ddd")</f>
        <v>Tue</v>
      </c>
      <c r="K1442" s="1" t="str">
        <f>TEXT(NiftyData[[#This Row],[Date]], "mmm-yyyy")</f>
        <v>Feb-2015</v>
      </c>
      <c r="L1442" s="1" t="str">
        <f>IF(NiftyData[[#This Row],[Day]]="Thu", "Expiry", "")</f>
        <v/>
      </c>
      <c r="M1442" s="1">
        <f>NiftyData[[#This Row],[Close]]-NiftyData[[#This Row],[Open]]</f>
        <v>-66.600000000000364</v>
      </c>
      <c r="N1442" s="4">
        <f>NiftyData[[#This Row],[Intraday Change]]/NiftyData[[#This Row],[Open]]</f>
        <v>-7.5483245779568936E-3</v>
      </c>
      <c r="O1442" s="4">
        <f>_xlfn.CEILING.MATH(ABS(NiftyData[[#This Row],[Intraday Change %]]), 0.01)</f>
        <v>0.01</v>
      </c>
      <c r="P1442" s="6">
        <f>NiftyData[[#This Row],[Close]]-E1443</f>
        <v>-40.850000000000364</v>
      </c>
      <c r="Q1442" s="4">
        <f>NiftyData[[#This Row],[DayChange]]/E1443</f>
        <v>-4.6434173733148846E-3</v>
      </c>
      <c r="R1442" s="7">
        <f>_xlfn.CEILING.MATH(ABS(NiftyData[[#This Row],[DayChange %]]), 0.01)</f>
        <v>0.01</v>
      </c>
    </row>
    <row r="1443" spans="1:18" x14ac:dyDescent="0.2">
      <c r="A1443" s="2">
        <v>42037</v>
      </c>
      <c r="B1443" s="1">
        <v>8802.5</v>
      </c>
      <c r="C1443" s="1">
        <v>8840.7999999999993</v>
      </c>
      <c r="D1443" s="1">
        <v>8751.1</v>
      </c>
      <c r="E1443" s="1">
        <v>8797.4</v>
      </c>
      <c r="F1443" s="1">
        <v>216556534</v>
      </c>
      <c r="G1443" s="1">
        <v>10430.34</v>
      </c>
      <c r="H1443" s="1" t="str">
        <f>TEXT(NiftyData[[#This Row],[Date]], "yyyy")</f>
        <v>2015</v>
      </c>
      <c r="I1443" s="1" t="str">
        <f>TEXT(NiftyData[[#This Row],[Date]], "mmm")</f>
        <v>Feb</v>
      </c>
      <c r="J1443" s="1" t="str">
        <f>TEXT(NiftyData[[#This Row],[Date]], "ddd")</f>
        <v>Mon</v>
      </c>
      <c r="K1443" s="1" t="str">
        <f>TEXT(NiftyData[[#This Row],[Date]], "mmm-yyyy")</f>
        <v>Feb-2015</v>
      </c>
      <c r="L1443" s="1" t="str">
        <f>IF(NiftyData[[#This Row],[Day]]="Thu", "Expiry", "")</f>
        <v/>
      </c>
      <c r="M1443" s="1">
        <f>NiftyData[[#This Row],[Close]]-NiftyData[[#This Row],[Open]]</f>
        <v>-5.1000000000003638</v>
      </c>
      <c r="N1443" s="4">
        <f>NiftyData[[#This Row],[Intraday Change]]/NiftyData[[#This Row],[Open]]</f>
        <v>-5.7938085771091889E-4</v>
      </c>
      <c r="O1443" s="4">
        <f>_xlfn.CEILING.MATH(ABS(NiftyData[[#This Row],[Intraday Change %]]), 0.01)</f>
        <v>0.01</v>
      </c>
      <c r="P1443" s="6">
        <f>NiftyData[[#This Row],[Close]]-E1444</f>
        <v>-11.5</v>
      </c>
      <c r="Q1443" s="4">
        <f>NiftyData[[#This Row],[DayChange]]/E1444</f>
        <v>-1.3054978487665883E-3</v>
      </c>
      <c r="R1443" s="7">
        <f>_xlfn.CEILING.MATH(ABS(NiftyData[[#This Row],[DayChange %]]), 0.01)</f>
        <v>0.01</v>
      </c>
    </row>
    <row r="1444" spans="1:18" x14ac:dyDescent="0.2">
      <c r="A1444" s="2">
        <v>42034</v>
      </c>
      <c r="B1444" s="1">
        <v>8996.6</v>
      </c>
      <c r="C1444" s="1">
        <v>8996.6</v>
      </c>
      <c r="D1444" s="1">
        <v>8775.1</v>
      </c>
      <c r="E1444" s="1">
        <v>8808.9</v>
      </c>
      <c r="F1444" s="1">
        <v>275587957</v>
      </c>
      <c r="G1444" s="1">
        <v>12385.18</v>
      </c>
      <c r="H1444" s="1" t="str">
        <f>TEXT(NiftyData[[#This Row],[Date]], "yyyy")</f>
        <v>2015</v>
      </c>
      <c r="I1444" s="1" t="str">
        <f>TEXT(NiftyData[[#This Row],[Date]], "mmm")</f>
        <v>Jan</v>
      </c>
      <c r="J1444" s="1" t="str">
        <f>TEXT(NiftyData[[#This Row],[Date]], "ddd")</f>
        <v>Fri</v>
      </c>
      <c r="K1444" s="1" t="str">
        <f>TEXT(NiftyData[[#This Row],[Date]], "mmm-yyyy")</f>
        <v>Jan-2015</v>
      </c>
      <c r="L1444" s="1" t="str">
        <f>IF(NiftyData[[#This Row],[Day]]="Thu", "Expiry", "")</f>
        <v/>
      </c>
      <c r="M1444" s="1">
        <f>NiftyData[[#This Row],[Close]]-NiftyData[[#This Row],[Open]]</f>
        <v>-187.70000000000073</v>
      </c>
      <c r="N1444" s="4">
        <f>NiftyData[[#This Row],[Intraday Change]]/NiftyData[[#This Row],[Open]]</f>
        <v>-2.0863437298535081E-2</v>
      </c>
      <c r="O1444" s="4">
        <f>_xlfn.CEILING.MATH(ABS(NiftyData[[#This Row],[Intraday Change %]]), 0.01)</f>
        <v>0.03</v>
      </c>
      <c r="P1444" s="6">
        <f>NiftyData[[#This Row],[Close]]-E1445</f>
        <v>-143.45000000000073</v>
      </c>
      <c r="Q1444" s="4">
        <f>NiftyData[[#This Row],[DayChange]]/E1445</f>
        <v>-1.6023725613945022E-2</v>
      </c>
      <c r="R1444" s="7">
        <f>_xlfn.CEILING.MATH(ABS(NiftyData[[#This Row],[DayChange %]]), 0.01)</f>
        <v>0.02</v>
      </c>
    </row>
    <row r="1445" spans="1:18" x14ac:dyDescent="0.2">
      <c r="A1445" s="2">
        <v>42033</v>
      </c>
      <c r="B1445" s="1">
        <v>8901.5</v>
      </c>
      <c r="C1445" s="1">
        <v>8966.65</v>
      </c>
      <c r="D1445" s="1">
        <v>8861.25</v>
      </c>
      <c r="E1445" s="1">
        <v>8952.35</v>
      </c>
      <c r="F1445" s="1">
        <v>264245843</v>
      </c>
      <c r="G1445" s="1">
        <v>13427.54</v>
      </c>
      <c r="H1445" s="1" t="str">
        <f>TEXT(NiftyData[[#This Row],[Date]], "yyyy")</f>
        <v>2015</v>
      </c>
      <c r="I1445" s="1" t="str">
        <f>TEXT(NiftyData[[#This Row],[Date]], "mmm")</f>
        <v>Jan</v>
      </c>
      <c r="J1445" s="1" t="str">
        <f>TEXT(NiftyData[[#This Row],[Date]], "ddd")</f>
        <v>Thu</v>
      </c>
      <c r="K1445" s="1" t="str">
        <f>TEXT(NiftyData[[#This Row],[Date]], "mmm-yyyy")</f>
        <v>Jan-2015</v>
      </c>
      <c r="L1445" s="1" t="str">
        <f>IF(NiftyData[[#This Row],[Day]]="Thu", "Expiry", "")</f>
        <v>Expiry</v>
      </c>
      <c r="M1445" s="1">
        <f>NiftyData[[#This Row],[Close]]-NiftyData[[#This Row],[Open]]</f>
        <v>50.850000000000364</v>
      </c>
      <c r="N1445" s="4">
        <f>NiftyData[[#This Row],[Intraday Change]]/NiftyData[[#This Row],[Open]]</f>
        <v>5.7125203617368267E-3</v>
      </c>
      <c r="O1445" s="4">
        <f>_xlfn.CEILING.MATH(ABS(NiftyData[[#This Row],[Intraday Change %]]), 0.01)</f>
        <v>0.01</v>
      </c>
      <c r="P1445" s="6">
        <f>NiftyData[[#This Row],[Close]]-E1446</f>
        <v>38.050000000001091</v>
      </c>
      <c r="Q1445" s="4">
        <f>NiftyData[[#This Row],[DayChange]]/E1446</f>
        <v>4.2684226467587013E-3</v>
      </c>
      <c r="R1445" s="7">
        <f>_xlfn.CEILING.MATH(ABS(NiftyData[[#This Row],[DayChange %]]), 0.01)</f>
        <v>0.01</v>
      </c>
    </row>
    <row r="1446" spans="1:18" x14ac:dyDescent="0.2">
      <c r="A1446" s="2">
        <v>42032</v>
      </c>
      <c r="B1446" s="1">
        <v>8902.75</v>
      </c>
      <c r="C1446" s="1">
        <v>8985.0499999999993</v>
      </c>
      <c r="D1446" s="1">
        <v>8874.0499999999993</v>
      </c>
      <c r="E1446" s="1">
        <v>8914.2999999999993</v>
      </c>
      <c r="F1446" s="1">
        <v>190805926</v>
      </c>
      <c r="G1446" s="1">
        <v>10313.459999999999</v>
      </c>
      <c r="H1446" s="1" t="str">
        <f>TEXT(NiftyData[[#This Row],[Date]], "yyyy")</f>
        <v>2015</v>
      </c>
      <c r="I1446" s="1" t="str">
        <f>TEXT(NiftyData[[#This Row],[Date]], "mmm")</f>
        <v>Jan</v>
      </c>
      <c r="J1446" s="1" t="str">
        <f>TEXT(NiftyData[[#This Row],[Date]], "ddd")</f>
        <v>Wed</v>
      </c>
      <c r="K1446" s="1" t="str">
        <f>TEXT(NiftyData[[#This Row],[Date]], "mmm-yyyy")</f>
        <v>Jan-2015</v>
      </c>
      <c r="L1446" s="1" t="str">
        <f>IF(NiftyData[[#This Row],[Day]]="Thu", "Expiry", "")</f>
        <v/>
      </c>
      <c r="M1446" s="1">
        <f>NiftyData[[#This Row],[Close]]-NiftyData[[#This Row],[Open]]</f>
        <v>11.549999999999272</v>
      </c>
      <c r="N1446" s="4">
        <f>NiftyData[[#This Row],[Intraday Change]]/NiftyData[[#This Row],[Open]]</f>
        <v>1.2973519418156493E-3</v>
      </c>
      <c r="O1446" s="4">
        <f>_xlfn.CEILING.MATH(ABS(NiftyData[[#This Row],[Intraday Change %]]), 0.01)</f>
        <v>0.01</v>
      </c>
      <c r="P1446" s="6">
        <f>NiftyData[[#This Row],[Close]]-E1447</f>
        <v>3.7999999999992724</v>
      </c>
      <c r="Q1446" s="4">
        <f>NiftyData[[#This Row],[DayChange]]/E1447</f>
        <v>4.264631614386704E-4</v>
      </c>
      <c r="R1446" s="7">
        <f>_xlfn.CEILING.MATH(ABS(NiftyData[[#This Row],[DayChange %]]), 0.01)</f>
        <v>0.01</v>
      </c>
    </row>
    <row r="1447" spans="1:18" x14ac:dyDescent="0.2">
      <c r="A1447" s="2">
        <v>42031</v>
      </c>
      <c r="B1447" s="1">
        <v>8871.35</v>
      </c>
      <c r="C1447" s="1">
        <v>8925.0499999999993</v>
      </c>
      <c r="D1447" s="1">
        <v>8825.4500000000007</v>
      </c>
      <c r="E1447" s="1">
        <v>8910.5</v>
      </c>
      <c r="F1447" s="1">
        <v>192010521</v>
      </c>
      <c r="G1447" s="1">
        <v>9988.36</v>
      </c>
      <c r="H1447" s="1" t="str">
        <f>TEXT(NiftyData[[#This Row],[Date]], "yyyy")</f>
        <v>2015</v>
      </c>
      <c r="I1447" s="1" t="str">
        <f>TEXT(NiftyData[[#This Row],[Date]], "mmm")</f>
        <v>Jan</v>
      </c>
      <c r="J1447" s="1" t="str">
        <f>TEXT(NiftyData[[#This Row],[Date]], "ddd")</f>
        <v>Tue</v>
      </c>
      <c r="K1447" s="1" t="str">
        <f>TEXT(NiftyData[[#This Row],[Date]], "mmm-yyyy")</f>
        <v>Jan-2015</v>
      </c>
      <c r="L1447" s="1" t="str">
        <f>IF(NiftyData[[#This Row],[Day]]="Thu", "Expiry", "")</f>
        <v/>
      </c>
      <c r="M1447" s="1">
        <f>NiftyData[[#This Row],[Close]]-NiftyData[[#This Row],[Open]]</f>
        <v>39.149999999999636</v>
      </c>
      <c r="N1447" s="4">
        <f>NiftyData[[#This Row],[Intraday Change]]/NiftyData[[#This Row],[Open]]</f>
        <v>4.4130825635331303E-3</v>
      </c>
      <c r="O1447" s="4">
        <f>_xlfn.CEILING.MATH(ABS(NiftyData[[#This Row],[Intraday Change %]]), 0.01)</f>
        <v>0.01</v>
      </c>
      <c r="P1447" s="6">
        <f>NiftyData[[#This Row],[Close]]-E1448</f>
        <v>74.899999999999636</v>
      </c>
      <c r="Q1447" s="4">
        <f>NiftyData[[#This Row],[DayChange]]/E1448</f>
        <v>8.4770700348589384E-3</v>
      </c>
      <c r="R1447" s="7">
        <f>_xlfn.CEILING.MATH(ABS(NiftyData[[#This Row],[DayChange %]]), 0.01)</f>
        <v>0.01</v>
      </c>
    </row>
    <row r="1448" spans="1:18" x14ac:dyDescent="0.2">
      <c r="A1448" s="2">
        <v>42027</v>
      </c>
      <c r="B1448" s="1">
        <v>8827.9500000000007</v>
      </c>
      <c r="C1448" s="1">
        <v>8866.4</v>
      </c>
      <c r="D1448" s="1">
        <v>8795.4</v>
      </c>
      <c r="E1448" s="1">
        <v>8835.6</v>
      </c>
      <c r="F1448" s="1">
        <v>197124706</v>
      </c>
      <c r="G1448" s="1">
        <v>9716.57</v>
      </c>
      <c r="H1448" s="1" t="str">
        <f>TEXT(NiftyData[[#This Row],[Date]], "yyyy")</f>
        <v>2015</v>
      </c>
      <c r="I1448" s="1" t="str">
        <f>TEXT(NiftyData[[#This Row],[Date]], "mmm")</f>
        <v>Jan</v>
      </c>
      <c r="J1448" s="1" t="str">
        <f>TEXT(NiftyData[[#This Row],[Date]], "ddd")</f>
        <v>Fri</v>
      </c>
      <c r="K1448" s="1" t="str">
        <f>TEXT(NiftyData[[#This Row],[Date]], "mmm-yyyy")</f>
        <v>Jan-2015</v>
      </c>
      <c r="L1448" s="1" t="str">
        <f>IF(NiftyData[[#This Row],[Day]]="Thu", "Expiry", "")</f>
        <v/>
      </c>
      <c r="M1448" s="1">
        <f>NiftyData[[#This Row],[Close]]-NiftyData[[#This Row],[Open]]</f>
        <v>7.6499999999996362</v>
      </c>
      <c r="N1448" s="4">
        <f>NiftyData[[#This Row],[Intraday Change]]/NiftyData[[#This Row],[Open]]</f>
        <v>8.665658505088538E-4</v>
      </c>
      <c r="O1448" s="4">
        <f>_xlfn.CEILING.MATH(ABS(NiftyData[[#This Row],[Intraday Change %]]), 0.01)</f>
        <v>0.01</v>
      </c>
      <c r="P1448" s="6">
        <f>NiftyData[[#This Row],[Close]]-E1449</f>
        <v>74.200000000000728</v>
      </c>
      <c r="Q1448" s="4">
        <f>NiftyData[[#This Row],[DayChange]]/E1449</f>
        <v>8.4689661469628981E-3</v>
      </c>
      <c r="R1448" s="7">
        <f>_xlfn.CEILING.MATH(ABS(NiftyData[[#This Row],[DayChange %]]), 0.01)</f>
        <v>0.01</v>
      </c>
    </row>
    <row r="1449" spans="1:18" x14ac:dyDescent="0.2">
      <c r="A1449" s="2">
        <v>42026</v>
      </c>
      <c r="B1449" s="1">
        <v>8745.85</v>
      </c>
      <c r="C1449" s="1">
        <v>8774.15</v>
      </c>
      <c r="D1449" s="1">
        <v>8727</v>
      </c>
      <c r="E1449" s="1">
        <v>8761.4</v>
      </c>
      <c r="F1449" s="1">
        <v>180912372</v>
      </c>
      <c r="G1449" s="1">
        <v>9025.9500000000007</v>
      </c>
      <c r="H1449" s="1" t="str">
        <f>TEXT(NiftyData[[#This Row],[Date]], "yyyy")</f>
        <v>2015</v>
      </c>
      <c r="I1449" s="1" t="str">
        <f>TEXT(NiftyData[[#This Row],[Date]], "mmm")</f>
        <v>Jan</v>
      </c>
      <c r="J1449" s="1" t="str">
        <f>TEXT(NiftyData[[#This Row],[Date]], "ddd")</f>
        <v>Thu</v>
      </c>
      <c r="K1449" s="1" t="str">
        <f>TEXT(NiftyData[[#This Row],[Date]], "mmm-yyyy")</f>
        <v>Jan-2015</v>
      </c>
      <c r="L1449" s="1" t="str">
        <f>IF(NiftyData[[#This Row],[Day]]="Thu", "Expiry", "")</f>
        <v>Expiry</v>
      </c>
      <c r="M1449" s="1">
        <f>NiftyData[[#This Row],[Close]]-NiftyData[[#This Row],[Open]]</f>
        <v>15.549999999999272</v>
      </c>
      <c r="N1449" s="4">
        <f>NiftyData[[#This Row],[Intraday Change]]/NiftyData[[#This Row],[Open]]</f>
        <v>1.7779861305646989E-3</v>
      </c>
      <c r="O1449" s="4">
        <f>_xlfn.CEILING.MATH(ABS(NiftyData[[#This Row],[Intraday Change %]]), 0.01)</f>
        <v>0.01</v>
      </c>
      <c r="P1449" s="6">
        <f>NiftyData[[#This Row],[Close]]-E1450</f>
        <v>31.899999999999636</v>
      </c>
      <c r="Q1449" s="4">
        <f>NiftyData[[#This Row],[DayChange]]/E1450</f>
        <v>3.6542757317142606E-3</v>
      </c>
      <c r="R1449" s="7">
        <f>_xlfn.CEILING.MATH(ABS(NiftyData[[#This Row],[DayChange %]]), 0.01)</f>
        <v>0.01</v>
      </c>
    </row>
    <row r="1450" spans="1:18" x14ac:dyDescent="0.2">
      <c r="A1450" s="2">
        <v>42025</v>
      </c>
      <c r="B1450" s="1">
        <v>8719.65</v>
      </c>
      <c r="C1450" s="1">
        <v>8741.85</v>
      </c>
      <c r="D1450" s="1">
        <v>8689.6</v>
      </c>
      <c r="E1450" s="1">
        <v>8729.5</v>
      </c>
      <c r="F1450" s="1">
        <v>191651012</v>
      </c>
      <c r="G1450" s="1">
        <v>9735.99</v>
      </c>
      <c r="H1450" s="1" t="str">
        <f>TEXT(NiftyData[[#This Row],[Date]], "yyyy")</f>
        <v>2015</v>
      </c>
      <c r="I1450" s="1" t="str">
        <f>TEXT(NiftyData[[#This Row],[Date]], "mmm")</f>
        <v>Jan</v>
      </c>
      <c r="J1450" s="1" t="str">
        <f>TEXT(NiftyData[[#This Row],[Date]], "ddd")</f>
        <v>Wed</v>
      </c>
      <c r="K1450" s="1" t="str">
        <f>TEXT(NiftyData[[#This Row],[Date]], "mmm-yyyy")</f>
        <v>Jan-2015</v>
      </c>
      <c r="L1450" s="1" t="str">
        <f>IF(NiftyData[[#This Row],[Day]]="Thu", "Expiry", "")</f>
        <v/>
      </c>
      <c r="M1450" s="1">
        <f>NiftyData[[#This Row],[Close]]-NiftyData[[#This Row],[Open]]</f>
        <v>9.8500000000003638</v>
      </c>
      <c r="N1450" s="4">
        <f>NiftyData[[#This Row],[Intraday Change]]/NiftyData[[#This Row],[Open]]</f>
        <v>1.1296324967172266E-3</v>
      </c>
      <c r="O1450" s="4">
        <f>_xlfn.CEILING.MATH(ABS(NiftyData[[#This Row],[Intraday Change %]]), 0.01)</f>
        <v>0.01</v>
      </c>
      <c r="P1450" s="6">
        <f>NiftyData[[#This Row],[Close]]-E1451</f>
        <v>33.899999999999636</v>
      </c>
      <c r="Q1450" s="4">
        <f>NiftyData[[#This Row],[DayChange]]/E1451</f>
        <v>3.8985233911403047E-3</v>
      </c>
      <c r="R1450" s="7">
        <f>_xlfn.CEILING.MATH(ABS(NiftyData[[#This Row],[DayChange %]]), 0.01)</f>
        <v>0.01</v>
      </c>
    </row>
    <row r="1451" spans="1:18" x14ac:dyDescent="0.2">
      <c r="A1451" s="2">
        <v>42024</v>
      </c>
      <c r="B1451" s="1">
        <v>8575.1</v>
      </c>
      <c r="C1451" s="1">
        <v>8707.9</v>
      </c>
      <c r="D1451" s="1">
        <v>8574.5</v>
      </c>
      <c r="E1451" s="1">
        <v>8695.6</v>
      </c>
      <c r="F1451" s="1">
        <v>158713840</v>
      </c>
      <c r="G1451" s="1">
        <v>7838.19</v>
      </c>
      <c r="H1451" s="1" t="str">
        <f>TEXT(NiftyData[[#This Row],[Date]], "yyyy")</f>
        <v>2015</v>
      </c>
      <c r="I1451" s="1" t="str">
        <f>TEXT(NiftyData[[#This Row],[Date]], "mmm")</f>
        <v>Jan</v>
      </c>
      <c r="J1451" s="1" t="str">
        <f>TEXT(NiftyData[[#This Row],[Date]], "ddd")</f>
        <v>Tue</v>
      </c>
      <c r="K1451" s="1" t="str">
        <f>TEXT(NiftyData[[#This Row],[Date]], "mmm-yyyy")</f>
        <v>Jan-2015</v>
      </c>
      <c r="L1451" s="1" t="str">
        <f>IF(NiftyData[[#This Row],[Day]]="Thu", "Expiry", "")</f>
        <v/>
      </c>
      <c r="M1451" s="1">
        <f>NiftyData[[#This Row],[Close]]-NiftyData[[#This Row],[Open]]</f>
        <v>120.5</v>
      </c>
      <c r="N1451" s="4">
        <f>NiftyData[[#This Row],[Intraday Change]]/NiftyData[[#This Row],[Open]]</f>
        <v>1.4052314258725844E-2</v>
      </c>
      <c r="O1451" s="4">
        <f>_xlfn.CEILING.MATH(ABS(NiftyData[[#This Row],[Intraday Change %]]), 0.01)</f>
        <v>0.02</v>
      </c>
      <c r="P1451" s="6">
        <f>NiftyData[[#This Row],[Close]]-E1452</f>
        <v>144.89999999999964</v>
      </c>
      <c r="Q1451" s="4">
        <f>NiftyData[[#This Row],[DayChange]]/E1452</f>
        <v>1.6945981030792756E-2</v>
      </c>
      <c r="R1451" s="7">
        <f>_xlfn.CEILING.MATH(ABS(NiftyData[[#This Row],[DayChange %]]), 0.01)</f>
        <v>0.02</v>
      </c>
    </row>
    <row r="1452" spans="1:18" x14ac:dyDescent="0.2">
      <c r="A1452" s="2">
        <v>42023</v>
      </c>
      <c r="B1452" s="1">
        <v>8550.0499999999993</v>
      </c>
      <c r="C1452" s="1">
        <v>8570.9500000000007</v>
      </c>
      <c r="D1452" s="1">
        <v>8531.5</v>
      </c>
      <c r="E1452" s="1">
        <v>8550.7000000000007</v>
      </c>
      <c r="F1452" s="1">
        <v>129346422</v>
      </c>
      <c r="G1452" s="1">
        <v>6292.59</v>
      </c>
      <c r="H1452" s="1" t="str">
        <f>TEXT(NiftyData[[#This Row],[Date]], "yyyy")</f>
        <v>2015</v>
      </c>
      <c r="I1452" s="1" t="str">
        <f>TEXT(NiftyData[[#This Row],[Date]], "mmm")</f>
        <v>Jan</v>
      </c>
      <c r="J1452" s="1" t="str">
        <f>TEXT(NiftyData[[#This Row],[Date]], "ddd")</f>
        <v>Mon</v>
      </c>
      <c r="K1452" s="1" t="str">
        <f>TEXT(NiftyData[[#This Row],[Date]], "mmm-yyyy")</f>
        <v>Jan-2015</v>
      </c>
      <c r="L1452" s="1" t="str">
        <f>IF(NiftyData[[#This Row],[Day]]="Thu", "Expiry", "")</f>
        <v/>
      </c>
      <c r="M1452" s="1">
        <f>NiftyData[[#This Row],[Close]]-NiftyData[[#This Row],[Open]]</f>
        <v>0.65000000000145519</v>
      </c>
      <c r="N1452" s="4">
        <f>NiftyData[[#This Row],[Intraday Change]]/NiftyData[[#This Row],[Open]]</f>
        <v>7.6022947234396902E-5</v>
      </c>
      <c r="O1452" s="4">
        <f>_xlfn.CEILING.MATH(ABS(NiftyData[[#This Row],[Intraday Change %]]), 0.01)</f>
        <v>0.01</v>
      </c>
      <c r="P1452" s="6">
        <f>NiftyData[[#This Row],[Close]]-E1453</f>
        <v>36.900000000001455</v>
      </c>
      <c r="Q1452" s="4">
        <f>NiftyData[[#This Row],[DayChange]]/E1453</f>
        <v>4.3341398670395659E-3</v>
      </c>
      <c r="R1452" s="7">
        <f>_xlfn.CEILING.MATH(ABS(NiftyData[[#This Row],[DayChange %]]), 0.01)</f>
        <v>0.01</v>
      </c>
    </row>
    <row r="1453" spans="1:18" x14ac:dyDescent="0.2">
      <c r="A1453" s="2">
        <v>42020</v>
      </c>
      <c r="B1453" s="1">
        <v>8504.0499999999993</v>
      </c>
      <c r="C1453" s="1">
        <v>8530.75</v>
      </c>
      <c r="D1453" s="1">
        <v>8452.25</v>
      </c>
      <c r="E1453" s="1">
        <v>8513.7999999999993</v>
      </c>
      <c r="F1453" s="1">
        <v>181365905</v>
      </c>
      <c r="G1453" s="1">
        <v>8690.5400000000009</v>
      </c>
      <c r="H1453" s="1" t="str">
        <f>TEXT(NiftyData[[#This Row],[Date]], "yyyy")</f>
        <v>2015</v>
      </c>
      <c r="I1453" s="1" t="str">
        <f>TEXT(NiftyData[[#This Row],[Date]], "mmm")</f>
        <v>Jan</v>
      </c>
      <c r="J1453" s="1" t="str">
        <f>TEXT(NiftyData[[#This Row],[Date]], "ddd")</f>
        <v>Fri</v>
      </c>
      <c r="K1453" s="1" t="str">
        <f>TEXT(NiftyData[[#This Row],[Date]], "mmm-yyyy")</f>
        <v>Jan-2015</v>
      </c>
      <c r="L1453" s="1" t="str">
        <f>IF(NiftyData[[#This Row],[Day]]="Thu", "Expiry", "")</f>
        <v/>
      </c>
      <c r="M1453" s="1">
        <f>NiftyData[[#This Row],[Close]]-NiftyData[[#This Row],[Open]]</f>
        <v>9.75</v>
      </c>
      <c r="N1453" s="4">
        <f>NiftyData[[#This Row],[Intraday Change]]/NiftyData[[#This Row],[Open]]</f>
        <v>1.146512544023142E-3</v>
      </c>
      <c r="O1453" s="4">
        <f>_xlfn.CEILING.MATH(ABS(NiftyData[[#This Row],[Intraday Change %]]), 0.01)</f>
        <v>0.01</v>
      </c>
      <c r="P1453" s="6">
        <f>NiftyData[[#This Row],[Close]]-E1454</f>
        <v>19.649999999999636</v>
      </c>
      <c r="Q1453" s="4">
        <f>NiftyData[[#This Row],[DayChange]]/E1454</f>
        <v>2.3133568397072854E-3</v>
      </c>
      <c r="R1453" s="7">
        <f>_xlfn.CEILING.MATH(ABS(NiftyData[[#This Row],[DayChange %]]), 0.01)</f>
        <v>0.01</v>
      </c>
    </row>
    <row r="1454" spans="1:18" x14ac:dyDescent="0.2">
      <c r="A1454" s="2">
        <v>42019</v>
      </c>
      <c r="B1454" s="1">
        <v>8424.5</v>
      </c>
      <c r="C1454" s="1">
        <v>8527.1</v>
      </c>
      <c r="D1454" s="1">
        <v>8380.5499999999993</v>
      </c>
      <c r="E1454" s="1">
        <v>8494.15</v>
      </c>
      <c r="F1454" s="1">
        <v>232138802</v>
      </c>
      <c r="G1454" s="1">
        <v>10725.62</v>
      </c>
      <c r="H1454" s="1" t="str">
        <f>TEXT(NiftyData[[#This Row],[Date]], "yyyy")</f>
        <v>2015</v>
      </c>
      <c r="I1454" s="1" t="str">
        <f>TEXT(NiftyData[[#This Row],[Date]], "mmm")</f>
        <v>Jan</v>
      </c>
      <c r="J1454" s="1" t="str">
        <f>TEXT(NiftyData[[#This Row],[Date]], "ddd")</f>
        <v>Thu</v>
      </c>
      <c r="K1454" s="1" t="str">
        <f>TEXT(NiftyData[[#This Row],[Date]], "mmm-yyyy")</f>
        <v>Jan-2015</v>
      </c>
      <c r="L1454" s="1" t="str">
        <f>IF(NiftyData[[#This Row],[Day]]="Thu", "Expiry", "")</f>
        <v>Expiry</v>
      </c>
      <c r="M1454" s="1">
        <f>NiftyData[[#This Row],[Close]]-NiftyData[[#This Row],[Open]]</f>
        <v>69.649999999999636</v>
      </c>
      <c r="N1454" s="4">
        <f>NiftyData[[#This Row],[Intraday Change]]/NiftyData[[#This Row],[Open]]</f>
        <v>8.2675529705026566E-3</v>
      </c>
      <c r="O1454" s="4">
        <f>_xlfn.CEILING.MATH(ABS(NiftyData[[#This Row],[Intraday Change %]]), 0.01)</f>
        <v>0.01</v>
      </c>
      <c r="P1454" s="6">
        <f>NiftyData[[#This Row],[Close]]-E1455</f>
        <v>216.60000000000036</v>
      </c>
      <c r="Q1454" s="4">
        <f>NiftyData[[#This Row],[DayChange]]/E1455</f>
        <v>2.6167162989048739E-2</v>
      </c>
      <c r="R1454" s="7">
        <f>_xlfn.CEILING.MATH(ABS(NiftyData[[#This Row],[DayChange %]]), 0.01)</f>
        <v>0.03</v>
      </c>
    </row>
    <row r="1455" spans="1:18" x14ac:dyDescent="0.2">
      <c r="A1455" s="2">
        <v>42018</v>
      </c>
      <c r="B1455" s="1">
        <v>8307.25</v>
      </c>
      <c r="C1455" s="1">
        <v>8326.4500000000007</v>
      </c>
      <c r="D1455" s="1">
        <v>8236.65</v>
      </c>
      <c r="E1455" s="1">
        <v>8277.5499999999993</v>
      </c>
      <c r="F1455" s="1">
        <v>150621631</v>
      </c>
      <c r="G1455" s="1">
        <v>7020.91</v>
      </c>
      <c r="H1455" s="1" t="str">
        <f>TEXT(NiftyData[[#This Row],[Date]], "yyyy")</f>
        <v>2015</v>
      </c>
      <c r="I1455" s="1" t="str">
        <f>TEXT(NiftyData[[#This Row],[Date]], "mmm")</f>
        <v>Jan</v>
      </c>
      <c r="J1455" s="1" t="str">
        <f>TEXT(NiftyData[[#This Row],[Date]], "ddd")</f>
        <v>Wed</v>
      </c>
      <c r="K1455" s="1" t="str">
        <f>TEXT(NiftyData[[#This Row],[Date]], "mmm-yyyy")</f>
        <v>Jan-2015</v>
      </c>
      <c r="L1455" s="1" t="str">
        <f>IF(NiftyData[[#This Row],[Day]]="Thu", "Expiry", "")</f>
        <v/>
      </c>
      <c r="M1455" s="1">
        <f>NiftyData[[#This Row],[Close]]-NiftyData[[#This Row],[Open]]</f>
        <v>-29.700000000000728</v>
      </c>
      <c r="N1455" s="4">
        <f>NiftyData[[#This Row],[Intraday Change]]/NiftyData[[#This Row],[Open]]</f>
        <v>-3.575190345782386E-3</v>
      </c>
      <c r="O1455" s="4">
        <f>_xlfn.CEILING.MATH(ABS(NiftyData[[#This Row],[Intraday Change %]]), 0.01)</f>
        <v>0.01</v>
      </c>
      <c r="P1455" s="6">
        <f>NiftyData[[#This Row],[Close]]-E1456</f>
        <v>-21.850000000000364</v>
      </c>
      <c r="Q1455" s="4">
        <f>NiftyData[[#This Row],[DayChange]]/E1456</f>
        <v>-2.6327204376220409E-3</v>
      </c>
      <c r="R1455" s="7">
        <f>_xlfn.CEILING.MATH(ABS(NiftyData[[#This Row],[DayChange %]]), 0.01)</f>
        <v>0.01</v>
      </c>
    </row>
    <row r="1456" spans="1:18" x14ac:dyDescent="0.2">
      <c r="A1456" s="2">
        <v>42017</v>
      </c>
      <c r="B1456" s="1">
        <v>8346.15</v>
      </c>
      <c r="C1456" s="1">
        <v>8356.65</v>
      </c>
      <c r="D1456" s="1">
        <v>8267.9</v>
      </c>
      <c r="E1456" s="1">
        <v>8299.4</v>
      </c>
      <c r="F1456" s="1">
        <v>129561892</v>
      </c>
      <c r="G1456" s="1">
        <v>6499.2</v>
      </c>
      <c r="H1456" s="1" t="str">
        <f>TEXT(NiftyData[[#This Row],[Date]], "yyyy")</f>
        <v>2015</v>
      </c>
      <c r="I1456" s="1" t="str">
        <f>TEXT(NiftyData[[#This Row],[Date]], "mmm")</f>
        <v>Jan</v>
      </c>
      <c r="J1456" s="1" t="str">
        <f>TEXT(NiftyData[[#This Row],[Date]], "ddd")</f>
        <v>Tue</v>
      </c>
      <c r="K1456" s="1" t="str">
        <f>TEXT(NiftyData[[#This Row],[Date]], "mmm-yyyy")</f>
        <v>Jan-2015</v>
      </c>
      <c r="L1456" s="1" t="str">
        <f>IF(NiftyData[[#This Row],[Day]]="Thu", "Expiry", "")</f>
        <v/>
      </c>
      <c r="M1456" s="1">
        <f>NiftyData[[#This Row],[Close]]-NiftyData[[#This Row],[Open]]</f>
        <v>-46.75</v>
      </c>
      <c r="N1456" s="4">
        <f>NiftyData[[#This Row],[Intraday Change]]/NiftyData[[#This Row],[Open]]</f>
        <v>-5.6013850697627056E-3</v>
      </c>
      <c r="O1456" s="4">
        <f>_xlfn.CEILING.MATH(ABS(NiftyData[[#This Row],[Intraday Change %]]), 0.01)</f>
        <v>0.01</v>
      </c>
      <c r="P1456" s="6">
        <f>NiftyData[[#This Row],[Close]]-E1457</f>
        <v>-23.600000000000364</v>
      </c>
      <c r="Q1456" s="4">
        <f>NiftyData[[#This Row],[DayChange]]/E1457</f>
        <v>-2.8355160398895068E-3</v>
      </c>
      <c r="R1456" s="7">
        <f>_xlfn.CEILING.MATH(ABS(NiftyData[[#This Row],[DayChange %]]), 0.01)</f>
        <v>0.01</v>
      </c>
    </row>
    <row r="1457" spans="1:18" x14ac:dyDescent="0.2">
      <c r="A1457" s="2">
        <v>42016</v>
      </c>
      <c r="B1457" s="1">
        <v>8291.35</v>
      </c>
      <c r="C1457" s="1">
        <v>8332.6</v>
      </c>
      <c r="D1457" s="1">
        <v>8245.6</v>
      </c>
      <c r="E1457" s="1">
        <v>8323</v>
      </c>
      <c r="F1457" s="1">
        <v>103153908</v>
      </c>
      <c r="G1457" s="1">
        <v>5437.76</v>
      </c>
      <c r="H1457" s="1" t="str">
        <f>TEXT(NiftyData[[#This Row],[Date]], "yyyy")</f>
        <v>2015</v>
      </c>
      <c r="I1457" s="1" t="str">
        <f>TEXT(NiftyData[[#This Row],[Date]], "mmm")</f>
        <v>Jan</v>
      </c>
      <c r="J1457" s="1" t="str">
        <f>TEXT(NiftyData[[#This Row],[Date]], "ddd")</f>
        <v>Mon</v>
      </c>
      <c r="K1457" s="1" t="str">
        <f>TEXT(NiftyData[[#This Row],[Date]], "mmm-yyyy")</f>
        <v>Jan-2015</v>
      </c>
      <c r="L1457" s="1" t="str">
        <f>IF(NiftyData[[#This Row],[Day]]="Thu", "Expiry", "")</f>
        <v/>
      </c>
      <c r="M1457" s="1">
        <f>NiftyData[[#This Row],[Close]]-NiftyData[[#This Row],[Open]]</f>
        <v>31.649999999999636</v>
      </c>
      <c r="N1457" s="4">
        <f>NiftyData[[#This Row],[Intraday Change]]/NiftyData[[#This Row],[Open]]</f>
        <v>3.817231210840169E-3</v>
      </c>
      <c r="O1457" s="4">
        <f>_xlfn.CEILING.MATH(ABS(NiftyData[[#This Row],[Intraday Change %]]), 0.01)</f>
        <v>0.01</v>
      </c>
      <c r="P1457" s="6">
        <f>NiftyData[[#This Row],[Close]]-E1458</f>
        <v>38.5</v>
      </c>
      <c r="Q1457" s="4">
        <f>NiftyData[[#This Row],[DayChange]]/E1458</f>
        <v>4.647232784114913E-3</v>
      </c>
      <c r="R1457" s="7">
        <f>_xlfn.CEILING.MATH(ABS(NiftyData[[#This Row],[DayChange %]]), 0.01)</f>
        <v>0.01</v>
      </c>
    </row>
    <row r="1458" spans="1:18" x14ac:dyDescent="0.2">
      <c r="A1458" s="2">
        <v>42013</v>
      </c>
      <c r="B1458" s="1">
        <v>8285.4500000000007</v>
      </c>
      <c r="C1458" s="1">
        <v>8303.2999999999993</v>
      </c>
      <c r="D1458" s="1">
        <v>8190.8</v>
      </c>
      <c r="E1458" s="1">
        <v>8284.5</v>
      </c>
      <c r="F1458" s="1">
        <v>152612528</v>
      </c>
      <c r="G1458" s="1">
        <v>9305.9500000000007</v>
      </c>
      <c r="H1458" s="1" t="str">
        <f>TEXT(NiftyData[[#This Row],[Date]], "yyyy")</f>
        <v>2015</v>
      </c>
      <c r="I1458" s="1" t="str">
        <f>TEXT(NiftyData[[#This Row],[Date]], "mmm")</f>
        <v>Jan</v>
      </c>
      <c r="J1458" s="1" t="str">
        <f>TEXT(NiftyData[[#This Row],[Date]], "ddd")</f>
        <v>Fri</v>
      </c>
      <c r="K1458" s="1" t="str">
        <f>TEXT(NiftyData[[#This Row],[Date]], "mmm-yyyy")</f>
        <v>Jan-2015</v>
      </c>
      <c r="L1458" s="1" t="str">
        <f>IF(NiftyData[[#This Row],[Day]]="Thu", "Expiry", "")</f>
        <v/>
      </c>
      <c r="M1458" s="1">
        <f>NiftyData[[#This Row],[Close]]-NiftyData[[#This Row],[Open]]</f>
        <v>-0.9500000000007276</v>
      </c>
      <c r="N1458" s="4">
        <f>NiftyData[[#This Row],[Intraday Change]]/NiftyData[[#This Row],[Open]]</f>
        <v>-1.14658829635171E-4</v>
      </c>
      <c r="O1458" s="4">
        <f>_xlfn.CEILING.MATH(ABS(NiftyData[[#This Row],[Intraday Change %]]), 0.01)</f>
        <v>0.01</v>
      </c>
      <c r="P1458" s="6">
        <f>NiftyData[[#This Row],[Close]]-E1459</f>
        <v>49.899999999999636</v>
      </c>
      <c r="Q1458" s="4">
        <f>NiftyData[[#This Row],[DayChange]]/E1459</f>
        <v>6.0597964685594483E-3</v>
      </c>
      <c r="R1458" s="7">
        <f>_xlfn.CEILING.MATH(ABS(NiftyData[[#This Row],[DayChange %]]), 0.01)</f>
        <v>0.01</v>
      </c>
    </row>
    <row r="1459" spans="1:18" x14ac:dyDescent="0.2">
      <c r="A1459" s="2">
        <v>42012</v>
      </c>
      <c r="B1459" s="1">
        <v>8191.4</v>
      </c>
      <c r="C1459" s="1">
        <v>8243.5</v>
      </c>
      <c r="D1459" s="1">
        <v>8167.3</v>
      </c>
      <c r="E1459" s="1">
        <v>8234.6</v>
      </c>
      <c r="F1459" s="1">
        <v>143802802</v>
      </c>
      <c r="G1459" s="1">
        <v>8147.4</v>
      </c>
      <c r="H1459" s="1" t="str">
        <f>TEXT(NiftyData[[#This Row],[Date]], "yyyy")</f>
        <v>2015</v>
      </c>
      <c r="I1459" s="1" t="str">
        <f>TEXT(NiftyData[[#This Row],[Date]], "mmm")</f>
        <v>Jan</v>
      </c>
      <c r="J1459" s="1" t="str">
        <f>TEXT(NiftyData[[#This Row],[Date]], "ddd")</f>
        <v>Thu</v>
      </c>
      <c r="K1459" s="1" t="str">
        <f>TEXT(NiftyData[[#This Row],[Date]], "mmm-yyyy")</f>
        <v>Jan-2015</v>
      </c>
      <c r="L1459" s="1" t="str">
        <f>IF(NiftyData[[#This Row],[Day]]="Thu", "Expiry", "")</f>
        <v>Expiry</v>
      </c>
      <c r="M1459" s="1">
        <f>NiftyData[[#This Row],[Close]]-NiftyData[[#This Row],[Open]]</f>
        <v>43.200000000000728</v>
      </c>
      <c r="N1459" s="4">
        <f>NiftyData[[#This Row],[Intraday Change]]/NiftyData[[#This Row],[Open]]</f>
        <v>5.2738237663892285E-3</v>
      </c>
      <c r="O1459" s="4">
        <f>_xlfn.CEILING.MATH(ABS(NiftyData[[#This Row],[Intraday Change %]]), 0.01)</f>
        <v>0.01</v>
      </c>
      <c r="P1459" s="6">
        <f>NiftyData[[#This Row],[Close]]-E1460</f>
        <v>132.5</v>
      </c>
      <c r="Q1459" s="4">
        <f>NiftyData[[#This Row],[DayChange]]/E1460</f>
        <v>1.635378482121919E-2</v>
      </c>
      <c r="R1459" s="7">
        <f>_xlfn.CEILING.MATH(ABS(NiftyData[[#This Row],[DayChange %]]), 0.01)</f>
        <v>0.02</v>
      </c>
    </row>
    <row r="1460" spans="1:18" x14ac:dyDescent="0.2">
      <c r="A1460" s="2">
        <v>42011</v>
      </c>
      <c r="B1460" s="1">
        <v>8118.65</v>
      </c>
      <c r="C1460" s="1">
        <v>8151.2</v>
      </c>
      <c r="D1460" s="1">
        <v>8065.45</v>
      </c>
      <c r="E1460" s="1">
        <v>8102.1</v>
      </c>
      <c r="F1460" s="1">
        <v>164075424</v>
      </c>
      <c r="G1460" s="1">
        <v>7464.33</v>
      </c>
      <c r="H1460" s="1" t="str">
        <f>TEXT(NiftyData[[#This Row],[Date]], "yyyy")</f>
        <v>2015</v>
      </c>
      <c r="I1460" s="1" t="str">
        <f>TEXT(NiftyData[[#This Row],[Date]], "mmm")</f>
        <v>Jan</v>
      </c>
      <c r="J1460" s="1" t="str">
        <f>TEXT(NiftyData[[#This Row],[Date]], "ddd")</f>
        <v>Wed</v>
      </c>
      <c r="K1460" s="1" t="str">
        <f>TEXT(NiftyData[[#This Row],[Date]], "mmm-yyyy")</f>
        <v>Jan-2015</v>
      </c>
      <c r="L1460" s="1" t="str">
        <f>IF(NiftyData[[#This Row],[Day]]="Thu", "Expiry", "")</f>
        <v/>
      </c>
      <c r="M1460" s="1">
        <f>NiftyData[[#This Row],[Close]]-NiftyData[[#This Row],[Open]]</f>
        <v>-16.549999999999272</v>
      </c>
      <c r="N1460" s="4">
        <f>NiftyData[[#This Row],[Intraday Change]]/NiftyData[[#This Row],[Open]]</f>
        <v>-2.038516255781352E-3</v>
      </c>
      <c r="O1460" s="4">
        <f>_xlfn.CEILING.MATH(ABS(NiftyData[[#This Row],[Intraday Change %]]), 0.01)</f>
        <v>0.01</v>
      </c>
      <c r="P1460" s="6">
        <f>NiftyData[[#This Row],[Close]]-E1461</f>
        <v>-25.25</v>
      </c>
      <c r="Q1460" s="4">
        <f>NiftyData[[#This Row],[DayChange]]/E1461</f>
        <v>-3.1067937273527042E-3</v>
      </c>
      <c r="R1460" s="7">
        <f>_xlfn.CEILING.MATH(ABS(NiftyData[[#This Row],[DayChange %]]), 0.01)</f>
        <v>0.01</v>
      </c>
    </row>
    <row r="1461" spans="1:18" x14ac:dyDescent="0.2">
      <c r="A1461" s="2">
        <v>42010</v>
      </c>
      <c r="B1461" s="1">
        <v>8325.2999999999993</v>
      </c>
      <c r="C1461" s="1">
        <v>8327.85</v>
      </c>
      <c r="D1461" s="1">
        <v>8111.35</v>
      </c>
      <c r="E1461" s="1">
        <v>8127.35</v>
      </c>
      <c r="F1461" s="1">
        <v>172799618</v>
      </c>
      <c r="G1461" s="1">
        <v>8089.19</v>
      </c>
      <c r="H1461" s="1" t="str">
        <f>TEXT(NiftyData[[#This Row],[Date]], "yyyy")</f>
        <v>2015</v>
      </c>
      <c r="I1461" s="1" t="str">
        <f>TEXT(NiftyData[[#This Row],[Date]], "mmm")</f>
        <v>Jan</v>
      </c>
      <c r="J1461" s="1" t="str">
        <f>TEXT(NiftyData[[#This Row],[Date]], "ddd")</f>
        <v>Tue</v>
      </c>
      <c r="K1461" s="1" t="str">
        <f>TEXT(NiftyData[[#This Row],[Date]], "mmm-yyyy")</f>
        <v>Jan-2015</v>
      </c>
      <c r="L1461" s="1" t="str">
        <f>IF(NiftyData[[#This Row],[Day]]="Thu", "Expiry", "")</f>
        <v/>
      </c>
      <c r="M1461" s="1">
        <f>NiftyData[[#This Row],[Close]]-NiftyData[[#This Row],[Open]]</f>
        <v>-197.94999999999891</v>
      </c>
      <c r="N1461" s="4">
        <f>NiftyData[[#This Row],[Intraday Change]]/NiftyData[[#This Row],[Open]]</f>
        <v>-2.3776920951797405E-2</v>
      </c>
      <c r="O1461" s="4">
        <f>_xlfn.CEILING.MATH(ABS(NiftyData[[#This Row],[Intraday Change %]]), 0.01)</f>
        <v>0.03</v>
      </c>
      <c r="P1461" s="6">
        <f>NiftyData[[#This Row],[Close]]-E1462</f>
        <v>-251.04999999999927</v>
      </c>
      <c r="Q1461" s="4">
        <f>NiftyData[[#This Row],[DayChange]]/E1462</f>
        <v>-2.9963954931729122E-2</v>
      </c>
      <c r="R1461" s="7">
        <f>_xlfn.CEILING.MATH(ABS(NiftyData[[#This Row],[DayChange %]]), 0.01)</f>
        <v>0.03</v>
      </c>
    </row>
    <row r="1462" spans="1:18" x14ac:dyDescent="0.2">
      <c r="A1462" s="2">
        <v>42009</v>
      </c>
      <c r="B1462" s="1">
        <v>8407.9500000000007</v>
      </c>
      <c r="C1462" s="1">
        <v>8445.6</v>
      </c>
      <c r="D1462" s="1">
        <v>8363.9</v>
      </c>
      <c r="E1462" s="1">
        <v>8378.4</v>
      </c>
      <c r="F1462" s="1">
        <v>118160545</v>
      </c>
      <c r="G1462" s="1">
        <v>5525.52</v>
      </c>
      <c r="H1462" s="1" t="str">
        <f>TEXT(NiftyData[[#This Row],[Date]], "yyyy")</f>
        <v>2015</v>
      </c>
      <c r="I1462" s="1" t="str">
        <f>TEXT(NiftyData[[#This Row],[Date]], "mmm")</f>
        <v>Jan</v>
      </c>
      <c r="J1462" s="1" t="str">
        <f>TEXT(NiftyData[[#This Row],[Date]], "ddd")</f>
        <v>Mon</v>
      </c>
      <c r="K1462" s="1" t="str">
        <f>TEXT(NiftyData[[#This Row],[Date]], "mmm-yyyy")</f>
        <v>Jan-2015</v>
      </c>
      <c r="L1462" s="1" t="str">
        <f>IF(NiftyData[[#This Row],[Day]]="Thu", "Expiry", "")</f>
        <v/>
      </c>
      <c r="M1462" s="1">
        <f>NiftyData[[#This Row],[Close]]-NiftyData[[#This Row],[Open]]</f>
        <v>-29.550000000001091</v>
      </c>
      <c r="N1462" s="4">
        <f>NiftyData[[#This Row],[Intraday Change]]/NiftyData[[#This Row],[Open]]</f>
        <v>-3.5145308904074228E-3</v>
      </c>
      <c r="O1462" s="4">
        <f>_xlfn.CEILING.MATH(ABS(NiftyData[[#This Row],[Intraday Change %]]), 0.01)</f>
        <v>0.01</v>
      </c>
      <c r="P1462" s="6">
        <f>NiftyData[[#This Row],[Close]]-E1463</f>
        <v>-17.050000000001091</v>
      </c>
      <c r="Q1462" s="4">
        <f>NiftyData[[#This Row],[DayChange]]/E1463</f>
        <v>-2.0308619549876529E-3</v>
      </c>
      <c r="R1462" s="7">
        <f>_xlfn.CEILING.MATH(ABS(NiftyData[[#This Row],[DayChange %]]), 0.01)</f>
        <v>0.01</v>
      </c>
    </row>
    <row r="1463" spans="1:18" x14ac:dyDescent="0.2">
      <c r="A1463" s="2">
        <v>42006</v>
      </c>
      <c r="B1463" s="1">
        <v>8288.7000000000007</v>
      </c>
      <c r="C1463" s="1">
        <v>8410.6</v>
      </c>
      <c r="D1463" s="1">
        <v>8288.7000000000007</v>
      </c>
      <c r="E1463" s="1">
        <v>8395.4500000000007</v>
      </c>
      <c r="F1463" s="1">
        <v>101887024</v>
      </c>
      <c r="G1463" s="1">
        <v>4715.72</v>
      </c>
      <c r="H1463" s="1" t="str">
        <f>TEXT(NiftyData[[#This Row],[Date]], "yyyy")</f>
        <v>2015</v>
      </c>
      <c r="I1463" s="1" t="str">
        <f>TEXT(NiftyData[[#This Row],[Date]], "mmm")</f>
        <v>Jan</v>
      </c>
      <c r="J1463" s="1" t="str">
        <f>TEXT(NiftyData[[#This Row],[Date]], "ddd")</f>
        <v>Fri</v>
      </c>
      <c r="K1463" s="1" t="str">
        <f>TEXT(NiftyData[[#This Row],[Date]], "mmm-yyyy")</f>
        <v>Jan-2015</v>
      </c>
      <c r="L1463" s="1" t="str">
        <f>IF(NiftyData[[#This Row],[Day]]="Thu", "Expiry", "")</f>
        <v/>
      </c>
      <c r="M1463" s="1">
        <f>NiftyData[[#This Row],[Close]]-NiftyData[[#This Row],[Open]]</f>
        <v>106.75</v>
      </c>
      <c r="N1463" s="4">
        <f>NiftyData[[#This Row],[Intraday Change]]/NiftyData[[#This Row],[Open]]</f>
        <v>1.2878979815893928E-2</v>
      </c>
      <c r="O1463" s="4">
        <f>_xlfn.CEILING.MATH(ABS(NiftyData[[#This Row],[Intraday Change %]]), 0.01)</f>
        <v>0.02</v>
      </c>
      <c r="P1463" s="6">
        <f>NiftyData[[#This Row],[Close]]-E1464</f>
        <v>111.45000000000073</v>
      </c>
      <c r="Q1463" s="4">
        <f>NiftyData[[#This Row],[DayChange]]/E1464</f>
        <v>1.3453645581844607E-2</v>
      </c>
      <c r="R1463" s="7">
        <f>_xlfn.CEILING.MATH(ABS(NiftyData[[#This Row],[DayChange %]]), 0.01)</f>
        <v>0.02</v>
      </c>
    </row>
    <row r="1464" spans="1:18" x14ac:dyDescent="0.2">
      <c r="A1464" s="2">
        <v>42005</v>
      </c>
      <c r="B1464" s="1">
        <v>8272.7999999999993</v>
      </c>
      <c r="C1464" s="1">
        <v>8294.7000000000007</v>
      </c>
      <c r="D1464" s="1">
        <v>8248.75</v>
      </c>
      <c r="E1464" s="1">
        <v>8284</v>
      </c>
      <c r="F1464" s="1">
        <v>56560411</v>
      </c>
      <c r="G1464" s="1">
        <v>2321.88</v>
      </c>
      <c r="H1464" s="1" t="str">
        <f>TEXT(NiftyData[[#This Row],[Date]], "yyyy")</f>
        <v>2015</v>
      </c>
      <c r="I1464" s="1" t="str">
        <f>TEXT(NiftyData[[#This Row],[Date]], "mmm")</f>
        <v>Jan</v>
      </c>
      <c r="J1464" s="1" t="str">
        <f>TEXT(NiftyData[[#This Row],[Date]], "ddd")</f>
        <v>Thu</v>
      </c>
      <c r="K1464" s="1" t="str">
        <f>TEXT(NiftyData[[#This Row],[Date]], "mmm-yyyy")</f>
        <v>Jan-2015</v>
      </c>
      <c r="L1464" s="1" t="str">
        <f>IF(NiftyData[[#This Row],[Day]]="Thu", "Expiry", "")</f>
        <v>Expiry</v>
      </c>
      <c r="M1464" s="1">
        <f>NiftyData[[#This Row],[Close]]-NiftyData[[#This Row],[Open]]</f>
        <v>11.200000000000728</v>
      </c>
      <c r="N1464" s="4">
        <f>NiftyData[[#This Row],[Intraday Change]]/NiftyData[[#This Row],[Open]]</f>
        <v>1.3538342520066637E-3</v>
      </c>
      <c r="O1464" s="4">
        <f>_xlfn.CEILING.MATH(ABS(NiftyData[[#This Row],[Intraday Change %]]), 0.01)</f>
        <v>0.01</v>
      </c>
      <c r="P1464" s="6">
        <f>NiftyData[[#This Row],[Close]]-E1465</f>
        <v>1.2999999999992724</v>
      </c>
      <c r="Q1464" s="4">
        <f>NiftyData[[#This Row],[DayChange]]/E1465</f>
        <v>1.5695365037961923E-4</v>
      </c>
      <c r="R1464" s="7">
        <f>_xlfn.CEILING.MATH(ABS(NiftyData[[#This Row],[DayChange %]]), 0.01)</f>
        <v>0.01</v>
      </c>
    </row>
    <row r="1465" spans="1:18" x14ac:dyDescent="0.2">
      <c r="A1465" s="2">
        <v>42004</v>
      </c>
      <c r="B1465" s="1">
        <v>8243.9</v>
      </c>
      <c r="C1465" s="1">
        <v>8291</v>
      </c>
      <c r="D1465" s="1">
        <v>8243.75</v>
      </c>
      <c r="E1465" s="1">
        <v>8282.7000000000007</v>
      </c>
      <c r="F1465" s="1">
        <v>84532600</v>
      </c>
      <c r="G1465" s="1">
        <v>4221.32</v>
      </c>
      <c r="H1465" s="1" t="str">
        <f>TEXT(NiftyData[[#This Row],[Date]], "yyyy")</f>
        <v>2014</v>
      </c>
      <c r="I1465" s="1" t="str">
        <f>TEXT(NiftyData[[#This Row],[Date]], "mmm")</f>
        <v>Dec</v>
      </c>
      <c r="J1465" s="1" t="str">
        <f>TEXT(NiftyData[[#This Row],[Date]], "ddd")</f>
        <v>Wed</v>
      </c>
      <c r="K1465" s="1" t="str">
        <f>TEXT(NiftyData[[#This Row],[Date]], "mmm-yyyy")</f>
        <v>Dec-2014</v>
      </c>
      <c r="L1465" s="1" t="str">
        <f>IF(NiftyData[[#This Row],[Day]]="Thu", "Expiry", "")</f>
        <v/>
      </c>
      <c r="M1465" s="1">
        <f>NiftyData[[#This Row],[Close]]-NiftyData[[#This Row],[Open]]</f>
        <v>38.800000000001091</v>
      </c>
      <c r="N1465" s="4">
        <f>NiftyData[[#This Row],[Intraday Change]]/NiftyData[[#This Row],[Open]]</f>
        <v>4.7065102681984371E-3</v>
      </c>
      <c r="O1465" s="4">
        <f>_xlfn.CEILING.MATH(ABS(NiftyData[[#This Row],[Intraday Change %]]), 0.01)</f>
        <v>0.01</v>
      </c>
      <c r="P1465" s="6">
        <f>NiftyData[[#This Row],[Close]]-E1466</f>
        <v>34.450000000000728</v>
      </c>
      <c r="Q1465" s="4">
        <f>NiftyData[[#This Row],[DayChange]]/E1466</f>
        <v>4.1766435304459405E-3</v>
      </c>
      <c r="R1465" s="7">
        <f>_xlfn.CEILING.MATH(ABS(NiftyData[[#This Row],[DayChange %]]), 0.01)</f>
        <v>0.01</v>
      </c>
    </row>
    <row r="1466" spans="1:18" x14ac:dyDescent="0.2">
      <c r="A1466" s="2">
        <v>42003</v>
      </c>
      <c r="B1466" s="1">
        <v>8260.2999999999993</v>
      </c>
      <c r="C1466" s="1">
        <v>8268.25</v>
      </c>
      <c r="D1466" s="1">
        <v>8220.5499999999993</v>
      </c>
      <c r="E1466" s="1">
        <v>8248.25</v>
      </c>
      <c r="F1466" s="1">
        <v>77695770</v>
      </c>
      <c r="G1466" s="1">
        <v>3460.46</v>
      </c>
      <c r="H1466" s="1" t="str">
        <f>TEXT(NiftyData[[#This Row],[Date]], "yyyy")</f>
        <v>2014</v>
      </c>
      <c r="I1466" s="1" t="str">
        <f>TEXT(NiftyData[[#This Row],[Date]], "mmm")</f>
        <v>Dec</v>
      </c>
      <c r="J1466" s="1" t="str">
        <f>TEXT(NiftyData[[#This Row],[Date]], "ddd")</f>
        <v>Tue</v>
      </c>
      <c r="K1466" s="1" t="str">
        <f>TEXT(NiftyData[[#This Row],[Date]], "mmm-yyyy")</f>
        <v>Dec-2014</v>
      </c>
      <c r="L1466" s="1" t="str">
        <f>IF(NiftyData[[#This Row],[Day]]="Thu", "Expiry", "")</f>
        <v/>
      </c>
      <c r="M1466" s="1">
        <f>NiftyData[[#This Row],[Close]]-NiftyData[[#This Row],[Open]]</f>
        <v>-12.049999999999272</v>
      </c>
      <c r="N1466" s="4">
        <f>NiftyData[[#This Row],[Intraday Change]]/NiftyData[[#This Row],[Open]]</f>
        <v>-1.4587847898985839E-3</v>
      </c>
      <c r="O1466" s="4">
        <f>_xlfn.CEILING.MATH(ABS(NiftyData[[#This Row],[Intraday Change %]]), 0.01)</f>
        <v>0.01</v>
      </c>
      <c r="P1466" s="6">
        <f>NiftyData[[#This Row],[Close]]-E1467</f>
        <v>1.9500000000007276</v>
      </c>
      <c r="Q1466" s="4">
        <f>NiftyData[[#This Row],[DayChange]]/E1467</f>
        <v>2.364696894365628E-4</v>
      </c>
      <c r="R1466" s="7">
        <f>_xlfn.CEILING.MATH(ABS(NiftyData[[#This Row],[DayChange %]]), 0.01)</f>
        <v>0.01</v>
      </c>
    </row>
    <row r="1467" spans="1:18" x14ac:dyDescent="0.2">
      <c r="A1467" s="2">
        <v>42002</v>
      </c>
      <c r="B1467" s="1">
        <v>8214.7000000000007</v>
      </c>
      <c r="C1467" s="1">
        <v>8279.15</v>
      </c>
      <c r="D1467" s="1">
        <v>8214.7000000000007</v>
      </c>
      <c r="E1467" s="1">
        <v>8246.2999999999993</v>
      </c>
      <c r="F1467" s="1">
        <v>82086035</v>
      </c>
      <c r="G1467" s="1">
        <v>3340.07</v>
      </c>
      <c r="H1467" s="1" t="str">
        <f>TEXT(NiftyData[[#This Row],[Date]], "yyyy")</f>
        <v>2014</v>
      </c>
      <c r="I1467" s="1" t="str">
        <f>TEXT(NiftyData[[#This Row],[Date]], "mmm")</f>
        <v>Dec</v>
      </c>
      <c r="J1467" s="1" t="str">
        <f>TEXT(NiftyData[[#This Row],[Date]], "ddd")</f>
        <v>Mon</v>
      </c>
      <c r="K1467" s="1" t="str">
        <f>TEXT(NiftyData[[#This Row],[Date]], "mmm-yyyy")</f>
        <v>Dec-2014</v>
      </c>
      <c r="L1467" s="1" t="str">
        <f>IF(NiftyData[[#This Row],[Day]]="Thu", "Expiry", "")</f>
        <v/>
      </c>
      <c r="M1467" s="1">
        <f>NiftyData[[#This Row],[Close]]-NiftyData[[#This Row],[Open]]</f>
        <v>31.599999999998545</v>
      </c>
      <c r="N1467" s="4">
        <f>NiftyData[[#This Row],[Intraday Change]]/NiftyData[[#This Row],[Open]]</f>
        <v>3.8467625111079581E-3</v>
      </c>
      <c r="O1467" s="4">
        <f>_xlfn.CEILING.MATH(ABS(NiftyData[[#This Row],[Intraday Change %]]), 0.01)</f>
        <v>0.01</v>
      </c>
      <c r="P1467" s="6">
        <f>NiftyData[[#This Row],[Close]]-E1468</f>
        <v>45.599999999998545</v>
      </c>
      <c r="Q1467" s="4">
        <f>NiftyData[[#This Row],[DayChange]]/E1468</f>
        <v>5.5605009328470179E-3</v>
      </c>
      <c r="R1467" s="7">
        <f>_xlfn.CEILING.MATH(ABS(NiftyData[[#This Row],[DayChange %]]), 0.01)</f>
        <v>0.01</v>
      </c>
    </row>
    <row r="1468" spans="1:18" x14ac:dyDescent="0.2">
      <c r="A1468" s="2">
        <v>41999</v>
      </c>
      <c r="B1468" s="1">
        <v>8204.7999999999993</v>
      </c>
      <c r="C1468" s="1">
        <v>8234.5499999999993</v>
      </c>
      <c r="D1468" s="1">
        <v>8147.95</v>
      </c>
      <c r="E1468" s="1">
        <v>8200.7000000000007</v>
      </c>
      <c r="F1468" s="1">
        <v>75528707</v>
      </c>
      <c r="G1468" s="1">
        <v>2995.12</v>
      </c>
      <c r="H1468" s="1" t="str">
        <f>TEXT(NiftyData[[#This Row],[Date]], "yyyy")</f>
        <v>2014</v>
      </c>
      <c r="I1468" s="1" t="str">
        <f>TEXT(NiftyData[[#This Row],[Date]], "mmm")</f>
        <v>Dec</v>
      </c>
      <c r="J1468" s="1" t="str">
        <f>TEXT(NiftyData[[#This Row],[Date]], "ddd")</f>
        <v>Fri</v>
      </c>
      <c r="K1468" s="1" t="str">
        <f>TEXT(NiftyData[[#This Row],[Date]], "mmm-yyyy")</f>
        <v>Dec-2014</v>
      </c>
      <c r="L1468" s="1" t="str">
        <f>IF(NiftyData[[#This Row],[Day]]="Thu", "Expiry", "")</f>
        <v/>
      </c>
      <c r="M1468" s="1">
        <f>NiftyData[[#This Row],[Close]]-NiftyData[[#This Row],[Open]]</f>
        <v>-4.0999999999985448</v>
      </c>
      <c r="N1468" s="4">
        <f>NiftyData[[#This Row],[Intraday Change]]/NiftyData[[#This Row],[Open]]</f>
        <v>-4.9970748829935468E-4</v>
      </c>
      <c r="O1468" s="4">
        <f>_xlfn.CEILING.MATH(ABS(NiftyData[[#This Row],[Intraday Change %]]), 0.01)</f>
        <v>0.01</v>
      </c>
      <c r="P1468" s="6">
        <f>NiftyData[[#This Row],[Close]]-E1469</f>
        <v>26.600000000000364</v>
      </c>
      <c r="Q1468" s="4">
        <f>NiftyData[[#This Row],[DayChange]]/E1469</f>
        <v>3.2541808884158944E-3</v>
      </c>
      <c r="R1468" s="7">
        <f>_xlfn.CEILING.MATH(ABS(NiftyData[[#This Row],[DayChange %]]), 0.01)</f>
        <v>0.01</v>
      </c>
    </row>
    <row r="1469" spans="1:18" x14ac:dyDescent="0.2">
      <c r="A1469" s="2">
        <v>41997</v>
      </c>
      <c r="B1469" s="1">
        <v>8272.0499999999993</v>
      </c>
      <c r="C1469" s="1">
        <v>8286.4</v>
      </c>
      <c r="D1469" s="1">
        <v>8155.25</v>
      </c>
      <c r="E1469" s="1">
        <v>8174.1</v>
      </c>
      <c r="F1469" s="1">
        <v>221905876</v>
      </c>
      <c r="G1469" s="1">
        <v>11229.76</v>
      </c>
      <c r="H1469" s="1" t="str">
        <f>TEXT(NiftyData[[#This Row],[Date]], "yyyy")</f>
        <v>2014</v>
      </c>
      <c r="I1469" s="1" t="str">
        <f>TEXT(NiftyData[[#This Row],[Date]], "mmm")</f>
        <v>Dec</v>
      </c>
      <c r="J1469" s="1" t="str">
        <f>TEXT(NiftyData[[#This Row],[Date]], "ddd")</f>
        <v>Wed</v>
      </c>
      <c r="K1469" s="1" t="str">
        <f>TEXT(NiftyData[[#This Row],[Date]], "mmm-yyyy")</f>
        <v>Dec-2014</v>
      </c>
      <c r="L1469" s="1" t="str">
        <f>IF(NiftyData[[#This Row],[Day]]="Thu", "Expiry", "")</f>
        <v/>
      </c>
      <c r="M1469" s="1">
        <f>NiftyData[[#This Row],[Close]]-NiftyData[[#This Row],[Open]]</f>
        <v>-97.949999999998909</v>
      </c>
      <c r="N1469" s="4">
        <f>NiftyData[[#This Row],[Intraday Change]]/NiftyData[[#This Row],[Open]]</f>
        <v>-1.1841079297151119E-2</v>
      </c>
      <c r="O1469" s="4">
        <f>_xlfn.CEILING.MATH(ABS(NiftyData[[#This Row],[Intraday Change %]]), 0.01)</f>
        <v>0.02</v>
      </c>
      <c r="P1469" s="6">
        <f>NiftyData[[#This Row],[Close]]-E1470</f>
        <v>-92.899999999999636</v>
      </c>
      <c r="Q1469" s="4">
        <f>NiftyData[[#This Row],[DayChange]]/E1470</f>
        <v>-1.123745010281839E-2</v>
      </c>
      <c r="R1469" s="7">
        <f>_xlfn.CEILING.MATH(ABS(NiftyData[[#This Row],[DayChange %]]), 0.01)</f>
        <v>0.02</v>
      </c>
    </row>
    <row r="1470" spans="1:18" x14ac:dyDescent="0.2">
      <c r="A1470" s="2">
        <v>41996</v>
      </c>
      <c r="B1470" s="1">
        <v>8324.6</v>
      </c>
      <c r="C1470" s="1">
        <v>8364.75</v>
      </c>
      <c r="D1470" s="1">
        <v>8252.85</v>
      </c>
      <c r="E1470" s="1">
        <v>8267</v>
      </c>
      <c r="F1470" s="1">
        <v>132190368</v>
      </c>
      <c r="G1470" s="1">
        <v>5629.52</v>
      </c>
      <c r="H1470" s="1" t="str">
        <f>TEXT(NiftyData[[#This Row],[Date]], "yyyy")</f>
        <v>2014</v>
      </c>
      <c r="I1470" s="1" t="str">
        <f>TEXT(NiftyData[[#This Row],[Date]], "mmm")</f>
        <v>Dec</v>
      </c>
      <c r="J1470" s="1" t="str">
        <f>TEXT(NiftyData[[#This Row],[Date]], "ddd")</f>
        <v>Tue</v>
      </c>
      <c r="K1470" s="1" t="str">
        <f>TEXT(NiftyData[[#This Row],[Date]], "mmm-yyyy")</f>
        <v>Dec-2014</v>
      </c>
      <c r="L1470" s="1" t="str">
        <f>IF(NiftyData[[#This Row],[Day]]="Thu", "Expiry", "")</f>
        <v/>
      </c>
      <c r="M1470" s="1">
        <f>NiftyData[[#This Row],[Close]]-NiftyData[[#This Row],[Open]]</f>
        <v>-57.600000000000364</v>
      </c>
      <c r="N1470" s="4">
        <f>NiftyData[[#This Row],[Intraday Change]]/NiftyData[[#This Row],[Open]]</f>
        <v>-6.9192513754415064E-3</v>
      </c>
      <c r="O1470" s="4">
        <f>_xlfn.CEILING.MATH(ABS(NiftyData[[#This Row],[Intraday Change %]]), 0.01)</f>
        <v>0.01</v>
      </c>
      <c r="P1470" s="6">
        <f>NiftyData[[#This Row],[Close]]-E1471</f>
        <v>-57</v>
      </c>
      <c r="Q1470" s="4">
        <f>NiftyData[[#This Row],[DayChange]]/E1471</f>
        <v>-6.8476693897164828E-3</v>
      </c>
      <c r="R1470" s="7">
        <f>_xlfn.CEILING.MATH(ABS(NiftyData[[#This Row],[DayChange %]]), 0.01)</f>
        <v>0.01</v>
      </c>
    </row>
    <row r="1471" spans="1:18" x14ac:dyDescent="0.2">
      <c r="A1471" s="2">
        <v>41995</v>
      </c>
      <c r="B1471" s="1">
        <v>8255</v>
      </c>
      <c r="C1471" s="1">
        <v>8330.9500000000007</v>
      </c>
      <c r="D1471" s="1">
        <v>8228.2000000000007</v>
      </c>
      <c r="E1471" s="1">
        <v>8324</v>
      </c>
      <c r="F1471" s="1">
        <v>139159658</v>
      </c>
      <c r="G1471" s="1">
        <v>5745.04</v>
      </c>
      <c r="H1471" s="1" t="str">
        <f>TEXT(NiftyData[[#This Row],[Date]], "yyyy")</f>
        <v>2014</v>
      </c>
      <c r="I1471" s="1" t="str">
        <f>TEXT(NiftyData[[#This Row],[Date]], "mmm")</f>
        <v>Dec</v>
      </c>
      <c r="J1471" s="1" t="str">
        <f>TEXT(NiftyData[[#This Row],[Date]], "ddd")</f>
        <v>Mon</v>
      </c>
      <c r="K1471" s="1" t="str">
        <f>TEXT(NiftyData[[#This Row],[Date]], "mmm-yyyy")</f>
        <v>Dec-2014</v>
      </c>
      <c r="L1471" s="1" t="str">
        <f>IF(NiftyData[[#This Row],[Day]]="Thu", "Expiry", "")</f>
        <v/>
      </c>
      <c r="M1471" s="1">
        <f>NiftyData[[#This Row],[Close]]-NiftyData[[#This Row],[Open]]</f>
        <v>69</v>
      </c>
      <c r="N1471" s="4">
        <f>NiftyData[[#This Row],[Intraday Change]]/NiftyData[[#This Row],[Open]]</f>
        <v>8.3585705632949724E-3</v>
      </c>
      <c r="O1471" s="4">
        <f>_xlfn.CEILING.MATH(ABS(NiftyData[[#This Row],[Intraday Change %]]), 0.01)</f>
        <v>0.01</v>
      </c>
      <c r="P1471" s="6">
        <f>NiftyData[[#This Row],[Close]]-E1472</f>
        <v>98.799999999999272</v>
      </c>
      <c r="Q1471" s="4">
        <f>NiftyData[[#This Row],[DayChange]]/E1472</f>
        <v>1.2011865972863793E-2</v>
      </c>
      <c r="R1471" s="7">
        <f>_xlfn.CEILING.MATH(ABS(NiftyData[[#This Row],[DayChange %]]), 0.01)</f>
        <v>0.02</v>
      </c>
    </row>
    <row r="1472" spans="1:18" x14ac:dyDescent="0.2">
      <c r="A1472" s="2">
        <v>41992</v>
      </c>
      <c r="B1472" s="1">
        <v>8230.4500000000007</v>
      </c>
      <c r="C1472" s="1">
        <v>8263.4500000000007</v>
      </c>
      <c r="D1472" s="1">
        <v>8208.6</v>
      </c>
      <c r="E1472" s="1">
        <v>8225.2000000000007</v>
      </c>
      <c r="F1472" s="1">
        <v>174796496</v>
      </c>
      <c r="G1472" s="1">
        <v>8246.76</v>
      </c>
      <c r="H1472" s="1" t="str">
        <f>TEXT(NiftyData[[#This Row],[Date]], "yyyy")</f>
        <v>2014</v>
      </c>
      <c r="I1472" s="1" t="str">
        <f>TEXT(NiftyData[[#This Row],[Date]], "mmm")</f>
        <v>Dec</v>
      </c>
      <c r="J1472" s="1" t="str">
        <f>TEXT(NiftyData[[#This Row],[Date]], "ddd")</f>
        <v>Fri</v>
      </c>
      <c r="K1472" s="1" t="str">
        <f>TEXT(NiftyData[[#This Row],[Date]], "mmm-yyyy")</f>
        <v>Dec-2014</v>
      </c>
      <c r="L1472" s="1" t="str">
        <f>IF(NiftyData[[#This Row],[Day]]="Thu", "Expiry", "")</f>
        <v/>
      </c>
      <c r="M1472" s="1">
        <f>NiftyData[[#This Row],[Close]]-NiftyData[[#This Row],[Open]]</f>
        <v>-5.25</v>
      </c>
      <c r="N1472" s="4">
        <f>NiftyData[[#This Row],[Intraday Change]]/NiftyData[[#This Row],[Open]]</f>
        <v>-6.3787520730944228E-4</v>
      </c>
      <c r="O1472" s="4">
        <f>_xlfn.CEILING.MATH(ABS(NiftyData[[#This Row],[Intraday Change %]]), 0.01)</f>
        <v>0.01</v>
      </c>
      <c r="P1472" s="6">
        <f>NiftyData[[#This Row],[Close]]-E1473</f>
        <v>65.900000000000546</v>
      </c>
      <c r="Q1472" s="4">
        <f>NiftyData[[#This Row],[DayChange]]/E1473</f>
        <v>8.0766732440283543E-3</v>
      </c>
      <c r="R1472" s="7">
        <f>_xlfn.CEILING.MATH(ABS(NiftyData[[#This Row],[DayChange %]]), 0.01)</f>
        <v>0.01</v>
      </c>
    </row>
    <row r="1473" spans="1:18" x14ac:dyDescent="0.2">
      <c r="A1473" s="2">
        <v>41991</v>
      </c>
      <c r="B1473" s="1">
        <v>8138.9</v>
      </c>
      <c r="C1473" s="1">
        <v>8174.3</v>
      </c>
      <c r="D1473" s="1">
        <v>8084.9</v>
      </c>
      <c r="E1473" s="1">
        <v>8159.3</v>
      </c>
      <c r="F1473" s="1">
        <v>162112021</v>
      </c>
      <c r="G1473" s="1">
        <v>7352.6</v>
      </c>
      <c r="H1473" s="1" t="str">
        <f>TEXT(NiftyData[[#This Row],[Date]], "yyyy")</f>
        <v>2014</v>
      </c>
      <c r="I1473" s="1" t="str">
        <f>TEXT(NiftyData[[#This Row],[Date]], "mmm")</f>
        <v>Dec</v>
      </c>
      <c r="J1473" s="1" t="str">
        <f>TEXT(NiftyData[[#This Row],[Date]], "ddd")</f>
        <v>Thu</v>
      </c>
      <c r="K1473" s="1" t="str">
        <f>TEXT(NiftyData[[#This Row],[Date]], "mmm-yyyy")</f>
        <v>Dec-2014</v>
      </c>
      <c r="L1473" s="1" t="str">
        <f>IF(NiftyData[[#This Row],[Day]]="Thu", "Expiry", "")</f>
        <v>Expiry</v>
      </c>
      <c r="M1473" s="1">
        <f>NiftyData[[#This Row],[Close]]-NiftyData[[#This Row],[Open]]</f>
        <v>20.400000000000546</v>
      </c>
      <c r="N1473" s="4">
        <f>NiftyData[[#This Row],[Intraday Change]]/NiftyData[[#This Row],[Open]]</f>
        <v>2.5064812198209276E-3</v>
      </c>
      <c r="O1473" s="4">
        <f>_xlfn.CEILING.MATH(ABS(NiftyData[[#This Row],[Intraday Change %]]), 0.01)</f>
        <v>0.01</v>
      </c>
      <c r="P1473" s="6">
        <f>NiftyData[[#This Row],[Close]]-E1474</f>
        <v>129.5</v>
      </c>
      <c r="Q1473" s="4">
        <f>NiftyData[[#This Row],[DayChange]]/E1474</f>
        <v>1.6127425340606242E-2</v>
      </c>
      <c r="R1473" s="7">
        <f>_xlfn.CEILING.MATH(ABS(NiftyData[[#This Row],[DayChange %]]), 0.01)</f>
        <v>0.02</v>
      </c>
    </row>
    <row r="1474" spans="1:18" x14ac:dyDescent="0.2">
      <c r="A1474" s="2">
        <v>41990</v>
      </c>
      <c r="B1474" s="1">
        <v>8041.2</v>
      </c>
      <c r="C1474" s="1">
        <v>8082</v>
      </c>
      <c r="D1474" s="1">
        <v>7961.35</v>
      </c>
      <c r="E1474" s="1">
        <v>8029.8</v>
      </c>
      <c r="F1474" s="1">
        <v>216216145</v>
      </c>
      <c r="G1474" s="1">
        <v>9966.02</v>
      </c>
      <c r="H1474" s="1" t="str">
        <f>TEXT(NiftyData[[#This Row],[Date]], "yyyy")</f>
        <v>2014</v>
      </c>
      <c r="I1474" s="1" t="str">
        <f>TEXT(NiftyData[[#This Row],[Date]], "mmm")</f>
        <v>Dec</v>
      </c>
      <c r="J1474" s="1" t="str">
        <f>TEXT(NiftyData[[#This Row],[Date]], "ddd")</f>
        <v>Wed</v>
      </c>
      <c r="K1474" s="1" t="str">
        <f>TEXT(NiftyData[[#This Row],[Date]], "mmm-yyyy")</f>
        <v>Dec-2014</v>
      </c>
      <c r="L1474" s="1" t="str">
        <f>IF(NiftyData[[#This Row],[Day]]="Thu", "Expiry", "")</f>
        <v/>
      </c>
      <c r="M1474" s="1">
        <f>NiftyData[[#This Row],[Close]]-NiftyData[[#This Row],[Open]]</f>
        <v>-11.399999999999636</v>
      </c>
      <c r="N1474" s="4">
        <f>NiftyData[[#This Row],[Intraday Change]]/NiftyData[[#This Row],[Open]]</f>
        <v>-1.4176988509177282E-3</v>
      </c>
      <c r="O1474" s="4">
        <f>_xlfn.CEILING.MATH(ABS(NiftyData[[#This Row],[Intraday Change %]]), 0.01)</f>
        <v>0.01</v>
      </c>
      <c r="P1474" s="6">
        <f>NiftyData[[#This Row],[Close]]-E1475</f>
        <v>-37.800000000000182</v>
      </c>
      <c r="Q1474" s="4">
        <f>NiftyData[[#This Row],[DayChange]]/E1475</f>
        <v>-4.6854082998661539E-3</v>
      </c>
      <c r="R1474" s="7">
        <f>_xlfn.CEILING.MATH(ABS(NiftyData[[#This Row],[DayChange %]]), 0.01)</f>
        <v>0.01</v>
      </c>
    </row>
    <row r="1475" spans="1:18" x14ac:dyDescent="0.2">
      <c r="A1475" s="2">
        <v>41989</v>
      </c>
      <c r="B1475" s="1">
        <v>8172.6</v>
      </c>
      <c r="C1475" s="1">
        <v>8189.35</v>
      </c>
      <c r="D1475" s="1">
        <v>8052.6</v>
      </c>
      <c r="E1475" s="1">
        <v>8067.6</v>
      </c>
      <c r="F1475" s="1">
        <v>197337631</v>
      </c>
      <c r="G1475" s="1">
        <v>8920.2900000000009</v>
      </c>
      <c r="H1475" s="1" t="str">
        <f>TEXT(NiftyData[[#This Row],[Date]], "yyyy")</f>
        <v>2014</v>
      </c>
      <c r="I1475" s="1" t="str">
        <f>TEXT(NiftyData[[#This Row],[Date]], "mmm")</f>
        <v>Dec</v>
      </c>
      <c r="J1475" s="1" t="str">
        <f>TEXT(NiftyData[[#This Row],[Date]], "ddd")</f>
        <v>Tue</v>
      </c>
      <c r="K1475" s="1" t="str">
        <f>TEXT(NiftyData[[#This Row],[Date]], "mmm-yyyy")</f>
        <v>Dec-2014</v>
      </c>
      <c r="L1475" s="1" t="str">
        <f>IF(NiftyData[[#This Row],[Day]]="Thu", "Expiry", "")</f>
        <v/>
      </c>
      <c r="M1475" s="1">
        <f>NiftyData[[#This Row],[Close]]-NiftyData[[#This Row],[Open]]</f>
        <v>-105</v>
      </c>
      <c r="N1475" s="4">
        <f>NiftyData[[#This Row],[Intraday Change]]/NiftyData[[#This Row],[Open]]</f>
        <v>-1.2847808530944863E-2</v>
      </c>
      <c r="O1475" s="4">
        <f>_xlfn.CEILING.MATH(ABS(NiftyData[[#This Row],[Intraday Change %]]), 0.01)</f>
        <v>0.02</v>
      </c>
      <c r="P1475" s="6">
        <f>NiftyData[[#This Row],[Close]]-E1476</f>
        <v>-152</v>
      </c>
      <c r="Q1475" s="4">
        <f>NiftyData[[#This Row],[DayChange]]/E1476</f>
        <v>-1.8492384057618376E-2</v>
      </c>
      <c r="R1475" s="7">
        <f>_xlfn.CEILING.MATH(ABS(NiftyData[[#This Row],[DayChange %]]), 0.01)</f>
        <v>0.02</v>
      </c>
    </row>
    <row r="1476" spans="1:18" x14ac:dyDescent="0.2">
      <c r="A1476" s="2">
        <v>41988</v>
      </c>
      <c r="B1476" s="1">
        <v>8160.75</v>
      </c>
      <c r="C1476" s="1">
        <v>8242.4</v>
      </c>
      <c r="D1476" s="1">
        <v>8152.5</v>
      </c>
      <c r="E1476" s="1">
        <v>8219.6</v>
      </c>
      <c r="F1476" s="1">
        <v>137140608</v>
      </c>
      <c r="G1476" s="1">
        <v>6720.94</v>
      </c>
      <c r="H1476" s="1" t="str">
        <f>TEXT(NiftyData[[#This Row],[Date]], "yyyy")</f>
        <v>2014</v>
      </c>
      <c r="I1476" s="1" t="str">
        <f>TEXT(NiftyData[[#This Row],[Date]], "mmm")</f>
        <v>Dec</v>
      </c>
      <c r="J1476" s="1" t="str">
        <f>TEXT(NiftyData[[#This Row],[Date]], "ddd")</f>
        <v>Mon</v>
      </c>
      <c r="K1476" s="1" t="str">
        <f>TEXT(NiftyData[[#This Row],[Date]], "mmm-yyyy")</f>
        <v>Dec-2014</v>
      </c>
      <c r="L1476" s="1" t="str">
        <f>IF(NiftyData[[#This Row],[Day]]="Thu", "Expiry", "")</f>
        <v/>
      </c>
      <c r="M1476" s="1">
        <f>NiftyData[[#This Row],[Close]]-NiftyData[[#This Row],[Open]]</f>
        <v>58.850000000000364</v>
      </c>
      <c r="N1476" s="4">
        <f>NiftyData[[#This Row],[Intraday Change]]/NiftyData[[#This Row],[Open]]</f>
        <v>7.2113469962932775E-3</v>
      </c>
      <c r="O1476" s="4">
        <f>_xlfn.CEILING.MATH(ABS(NiftyData[[#This Row],[Intraday Change %]]), 0.01)</f>
        <v>0.01</v>
      </c>
      <c r="P1476" s="6">
        <f>NiftyData[[#This Row],[Close]]-E1477</f>
        <v>-4.5</v>
      </c>
      <c r="Q1476" s="4">
        <f>NiftyData[[#This Row],[DayChange]]/E1477</f>
        <v>-5.4717233496674408E-4</v>
      </c>
      <c r="R1476" s="7">
        <f>_xlfn.CEILING.MATH(ABS(NiftyData[[#This Row],[DayChange %]]), 0.01)</f>
        <v>0.01</v>
      </c>
    </row>
    <row r="1477" spans="1:18" x14ac:dyDescent="0.2">
      <c r="A1477" s="2">
        <v>41985</v>
      </c>
      <c r="B1477" s="1">
        <v>8302</v>
      </c>
      <c r="C1477" s="1">
        <v>8321.9</v>
      </c>
      <c r="D1477" s="1">
        <v>8216.2999999999993</v>
      </c>
      <c r="E1477" s="1">
        <v>8224.1</v>
      </c>
      <c r="F1477" s="1">
        <v>138080911</v>
      </c>
      <c r="G1477" s="1">
        <v>6894.03</v>
      </c>
      <c r="H1477" s="1" t="str">
        <f>TEXT(NiftyData[[#This Row],[Date]], "yyyy")</f>
        <v>2014</v>
      </c>
      <c r="I1477" s="1" t="str">
        <f>TEXT(NiftyData[[#This Row],[Date]], "mmm")</f>
        <v>Dec</v>
      </c>
      <c r="J1477" s="1" t="str">
        <f>TEXT(NiftyData[[#This Row],[Date]], "ddd")</f>
        <v>Fri</v>
      </c>
      <c r="K1477" s="1" t="str">
        <f>TEXT(NiftyData[[#This Row],[Date]], "mmm-yyyy")</f>
        <v>Dec-2014</v>
      </c>
      <c r="L1477" s="1" t="str">
        <f>IF(NiftyData[[#This Row],[Day]]="Thu", "Expiry", "")</f>
        <v/>
      </c>
      <c r="M1477" s="1">
        <f>NiftyData[[#This Row],[Close]]-NiftyData[[#This Row],[Open]]</f>
        <v>-77.899999999999636</v>
      </c>
      <c r="N1477" s="4">
        <f>NiftyData[[#This Row],[Intraday Change]]/NiftyData[[#This Row],[Open]]</f>
        <v>-9.38328113707536E-3</v>
      </c>
      <c r="O1477" s="4">
        <f>_xlfn.CEILING.MATH(ABS(NiftyData[[#This Row],[Intraday Change %]]), 0.01)</f>
        <v>0.01</v>
      </c>
      <c r="P1477" s="6">
        <f>NiftyData[[#This Row],[Close]]-E1478</f>
        <v>-68.799999999999272</v>
      </c>
      <c r="Q1477" s="4">
        <f>NiftyData[[#This Row],[DayChange]]/E1478</f>
        <v>-8.2962534216015245E-3</v>
      </c>
      <c r="R1477" s="7">
        <f>_xlfn.CEILING.MATH(ABS(NiftyData[[#This Row],[DayChange %]]), 0.01)</f>
        <v>0.01</v>
      </c>
    </row>
    <row r="1478" spans="1:18" x14ac:dyDescent="0.2">
      <c r="A1478" s="2">
        <v>41984</v>
      </c>
      <c r="B1478" s="1">
        <v>8338.85</v>
      </c>
      <c r="C1478" s="1">
        <v>8348.2999999999993</v>
      </c>
      <c r="D1478" s="1">
        <v>8272.4</v>
      </c>
      <c r="E1478" s="1">
        <v>8292.9</v>
      </c>
      <c r="F1478" s="1">
        <v>133862999</v>
      </c>
      <c r="G1478" s="1">
        <v>6718.85</v>
      </c>
      <c r="H1478" s="1" t="str">
        <f>TEXT(NiftyData[[#This Row],[Date]], "yyyy")</f>
        <v>2014</v>
      </c>
      <c r="I1478" s="1" t="str">
        <f>TEXT(NiftyData[[#This Row],[Date]], "mmm")</f>
        <v>Dec</v>
      </c>
      <c r="J1478" s="1" t="str">
        <f>TEXT(NiftyData[[#This Row],[Date]], "ddd")</f>
        <v>Thu</v>
      </c>
      <c r="K1478" s="1" t="str">
        <f>TEXT(NiftyData[[#This Row],[Date]], "mmm-yyyy")</f>
        <v>Dec-2014</v>
      </c>
      <c r="L1478" s="1" t="str">
        <f>IF(NiftyData[[#This Row],[Day]]="Thu", "Expiry", "")</f>
        <v>Expiry</v>
      </c>
      <c r="M1478" s="1">
        <f>NiftyData[[#This Row],[Close]]-NiftyData[[#This Row],[Open]]</f>
        <v>-45.950000000000728</v>
      </c>
      <c r="N1478" s="4">
        <f>NiftyData[[#This Row],[Intraday Change]]/NiftyData[[#This Row],[Open]]</f>
        <v>-5.5103521468788533E-3</v>
      </c>
      <c r="O1478" s="4">
        <f>_xlfn.CEILING.MATH(ABS(NiftyData[[#This Row],[Intraday Change %]]), 0.01)</f>
        <v>0.01</v>
      </c>
      <c r="P1478" s="6">
        <f>NiftyData[[#This Row],[Close]]-E1479</f>
        <v>-62.75</v>
      </c>
      <c r="Q1478" s="4">
        <f>NiftyData[[#This Row],[DayChange]]/E1479</f>
        <v>-7.5098885185473302E-3</v>
      </c>
      <c r="R1478" s="7">
        <f>_xlfn.CEILING.MATH(ABS(NiftyData[[#This Row],[DayChange %]]), 0.01)</f>
        <v>0.01</v>
      </c>
    </row>
    <row r="1479" spans="1:18" x14ac:dyDescent="0.2">
      <c r="A1479" s="2">
        <v>41983</v>
      </c>
      <c r="B1479" s="1">
        <v>8318.0499999999993</v>
      </c>
      <c r="C1479" s="1">
        <v>8376.7999999999993</v>
      </c>
      <c r="D1479" s="1">
        <v>8317</v>
      </c>
      <c r="E1479" s="1">
        <v>8355.65</v>
      </c>
      <c r="F1479" s="1">
        <v>136656345</v>
      </c>
      <c r="G1479" s="1">
        <v>6738.18</v>
      </c>
      <c r="H1479" s="1" t="str">
        <f>TEXT(NiftyData[[#This Row],[Date]], "yyyy")</f>
        <v>2014</v>
      </c>
      <c r="I1479" s="1" t="str">
        <f>TEXT(NiftyData[[#This Row],[Date]], "mmm")</f>
        <v>Dec</v>
      </c>
      <c r="J1479" s="1" t="str">
        <f>TEXT(NiftyData[[#This Row],[Date]], "ddd")</f>
        <v>Wed</v>
      </c>
      <c r="K1479" s="1" t="str">
        <f>TEXT(NiftyData[[#This Row],[Date]], "mmm-yyyy")</f>
        <v>Dec-2014</v>
      </c>
      <c r="L1479" s="1" t="str">
        <f>IF(NiftyData[[#This Row],[Day]]="Thu", "Expiry", "")</f>
        <v/>
      </c>
      <c r="M1479" s="1">
        <f>NiftyData[[#This Row],[Close]]-NiftyData[[#This Row],[Open]]</f>
        <v>37.600000000000364</v>
      </c>
      <c r="N1479" s="4">
        <f>NiftyData[[#This Row],[Intraday Change]]/NiftyData[[#This Row],[Open]]</f>
        <v>4.520290212249309E-3</v>
      </c>
      <c r="O1479" s="4">
        <f>_xlfn.CEILING.MATH(ABS(NiftyData[[#This Row],[Intraday Change %]]), 0.01)</f>
        <v>0.01</v>
      </c>
      <c r="P1479" s="6">
        <f>NiftyData[[#This Row],[Close]]-E1480</f>
        <v>14.949999999998909</v>
      </c>
      <c r="Q1479" s="4">
        <f>NiftyData[[#This Row],[DayChange]]/E1480</f>
        <v>1.7924155046937197E-3</v>
      </c>
      <c r="R1479" s="7">
        <f>_xlfn.CEILING.MATH(ABS(NiftyData[[#This Row],[DayChange %]]), 0.01)</f>
        <v>0.01</v>
      </c>
    </row>
    <row r="1480" spans="1:18" x14ac:dyDescent="0.2">
      <c r="A1480" s="2">
        <v>41982</v>
      </c>
      <c r="B1480" s="1">
        <v>8439.2999999999993</v>
      </c>
      <c r="C1480" s="1">
        <v>8444.5</v>
      </c>
      <c r="D1480" s="1">
        <v>8330.5</v>
      </c>
      <c r="E1480" s="1">
        <v>8340.7000000000007</v>
      </c>
      <c r="F1480" s="1">
        <v>146266705</v>
      </c>
      <c r="G1480" s="1">
        <v>7115.31</v>
      </c>
      <c r="H1480" s="1" t="str">
        <f>TEXT(NiftyData[[#This Row],[Date]], "yyyy")</f>
        <v>2014</v>
      </c>
      <c r="I1480" s="1" t="str">
        <f>TEXT(NiftyData[[#This Row],[Date]], "mmm")</f>
        <v>Dec</v>
      </c>
      <c r="J1480" s="1" t="str">
        <f>TEXT(NiftyData[[#This Row],[Date]], "ddd")</f>
        <v>Tue</v>
      </c>
      <c r="K1480" s="1" t="str">
        <f>TEXT(NiftyData[[#This Row],[Date]], "mmm-yyyy")</f>
        <v>Dec-2014</v>
      </c>
      <c r="L1480" s="1" t="str">
        <f>IF(NiftyData[[#This Row],[Day]]="Thu", "Expiry", "")</f>
        <v/>
      </c>
      <c r="M1480" s="1">
        <f>NiftyData[[#This Row],[Close]]-NiftyData[[#This Row],[Open]]</f>
        <v>-98.599999999998545</v>
      </c>
      <c r="N1480" s="4">
        <f>NiftyData[[#This Row],[Intraday Change]]/NiftyData[[#This Row],[Open]]</f>
        <v>-1.1683433460120929E-2</v>
      </c>
      <c r="O1480" s="4">
        <f>_xlfn.CEILING.MATH(ABS(NiftyData[[#This Row],[Intraday Change %]]), 0.01)</f>
        <v>0.02</v>
      </c>
      <c r="P1480" s="6">
        <f>NiftyData[[#This Row],[Close]]-E1481</f>
        <v>-97.549999999999272</v>
      </c>
      <c r="Q1480" s="4">
        <f>NiftyData[[#This Row],[DayChange]]/E1481</f>
        <v>-1.1560453885580455E-2</v>
      </c>
      <c r="R1480" s="7">
        <f>_xlfn.CEILING.MATH(ABS(NiftyData[[#This Row],[DayChange %]]), 0.01)</f>
        <v>0.02</v>
      </c>
    </row>
    <row r="1481" spans="1:18" x14ac:dyDescent="0.2">
      <c r="A1481" s="2">
        <v>41981</v>
      </c>
      <c r="B1481" s="1">
        <v>8538.65</v>
      </c>
      <c r="C1481" s="1">
        <v>8546.35</v>
      </c>
      <c r="D1481" s="1">
        <v>8432.25</v>
      </c>
      <c r="E1481" s="1">
        <v>8438.25</v>
      </c>
      <c r="F1481" s="1">
        <v>163819529</v>
      </c>
      <c r="G1481" s="1">
        <v>13929.39</v>
      </c>
      <c r="H1481" s="1" t="str">
        <f>TEXT(NiftyData[[#This Row],[Date]], "yyyy")</f>
        <v>2014</v>
      </c>
      <c r="I1481" s="1" t="str">
        <f>TEXT(NiftyData[[#This Row],[Date]], "mmm")</f>
        <v>Dec</v>
      </c>
      <c r="J1481" s="1" t="str">
        <f>TEXT(NiftyData[[#This Row],[Date]], "ddd")</f>
        <v>Mon</v>
      </c>
      <c r="K1481" s="1" t="str">
        <f>TEXT(NiftyData[[#This Row],[Date]], "mmm-yyyy")</f>
        <v>Dec-2014</v>
      </c>
      <c r="L1481" s="1" t="str">
        <f>IF(NiftyData[[#This Row],[Day]]="Thu", "Expiry", "")</f>
        <v/>
      </c>
      <c r="M1481" s="1">
        <f>NiftyData[[#This Row],[Close]]-NiftyData[[#This Row],[Open]]</f>
        <v>-100.39999999999964</v>
      </c>
      <c r="N1481" s="4">
        <f>NiftyData[[#This Row],[Intraday Change]]/NiftyData[[#This Row],[Open]]</f>
        <v>-1.1758299028534914E-2</v>
      </c>
      <c r="O1481" s="4">
        <f>_xlfn.CEILING.MATH(ABS(NiftyData[[#This Row],[Intraday Change %]]), 0.01)</f>
        <v>0.02</v>
      </c>
      <c r="P1481" s="6">
        <f>NiftyData[[#This Row],[Close]]-E1482</f>
        <v>-100.04999999999927</v>
      </c>
      <c r="Q1481" s="4">
        <f>NiftyData[[#This Row],[DayChange]]/E1482</f>
        <v>-1.1717789255472316E-2</v>
      </c>
      <c r="R1481" s="7">
        <f>_xlfn.CEILING.MATH(ABS(NiftyData[[#This Row],[DayChange %]]), 0.01)</f>
        <v>0.02</v>
      </c>
    </row>
    <row r="1482" spans="1:18" x14ac:dyDescent="0.2">
      <c r="A1482" s="2">
        <v>41978</v>
      </c>
      <c r="B1482" s="1">
        <v>8584.25</v>
      </c>
      <c r="C1482" s="1">
        <v>8588.35</v>
      </c>
      <c r="D1482" s="1">
        <v>8523.9</v>
      </c>
      <c r="E1482" s="1">
        <v>8538.2999999999993</v>
      </c>
      <c r="F1482" s="1">
        <v>143345553</v>
      </c>
      <c r="G1482" s="1">
        <v>6452.4</v>
      </c>
      <c r="H1482" s="1" t="str">
        <f>TEXT(NiftyData[[#This Row],[Date]], "yyyy")</f>
        <v>2014</v>
      </c>
      <c r="I1482" s="1" t="str">
        <f>TEXT(NiftyData[[#This Row],[Date]], "mmm")</f>
        <v>Dec</v>
      </c>
      <c r="J1482" s="1" t="str">
        <f>TEXT(NiftyData[[#This Row],[Date]], "ddd")</f>
        <v>Fri</v>
      </c>
      <c r="K1482" s="1" t="str">
        <f>TEXT(NiftyData[[#This Row],[Date]], "mmm-yyyy")</f>
        <v>Dec-2014</v>
      </c>
      <c r="L1482" s="1" t="str">
        <f>IF(NiftyData[[#This Row],[Day]]="Thu", "Expiry", "")</f>
        <v/>
      </c>
      <c r="M1482" s="1">
        <f>NiftyData[[#This Row],[Close]]-NiftyData[[#This Row],[Open]]</f>
        <v>-45.950000000000728</v>
      </c>
      <c r="N1482" s="4">
        <f>NiftyData[[#This Row],[Intraday Change]]/NiftyData[[#This Row],[Open]]</f>
        <v>-5.3528263971809684E-3</v>
      </c>
      <c r="O1482" s="4">
        <f>_xlfn.CEILING.MATH(ABS(NiftyData[[#This Row],[Intraday Change %]]), 0.01)</f>
        <v>0.01</v>
      </c>
      <c r="P1482" s="6">
        <f>NiftyData[[#This Row],[Close]]-E1483</f>
        <v>-26.100000000000364</v>
      </c>
      <c r="Q1482" s="4">
        <f>NiftyData[[#This Row],[DayChange]]/E1483</f>
        <v>-3.0474989491383361E-3</v>
      </c>
      <c r="R1482" s="7">
        <f>_xlfn.CEILING.MATH(ABS(NiftyData[[#This Row],[DayChange %]]), 0.01)</f>
        <v>0.01</v>
      </c>
    </row>
    <row r="1483" spans="1:18" x14ac:dyDescent="0.2">
      <c r="A1483" s="2">
        <v>41977</v>
      </c>
      <c r="B1483" s="1">
        <v>8582.4</v>
      </c>
      <c r="C1483" s="1">
        <v>8626.9500000000007</v>
      </c>
      <c r="D1483" s="1">
        <v>8526.4</v>
      </c>
      <c r="E1483" s="1">
        <v>8564.4</v>
      </c>
      <c r="F1483" s="1">
        <v>143477230</v>
      </c>
      <c r="G1483" s="1">
        <v>6687.99</v>
      </c>
      <c r="H1483" s="1" t="str">
        <f>TEXT(NiftyData[[#This Row],[Date]], "yyyy")</f>
        <v>2014</v>
      </c>
      <c r="I1483" s="1" t="str">
        <f>TEXT(NiftyData[[#This Row],[Date]], "mmm")</f>
        <v>Dec</v>
      </c>
      <c r="J1483" s="1" t="str">
        <f>TEXT(NiftyData[[#This Row],[Date]], "ddd")</f>
        <v>Thu</v>
      </c>
      <c r="K1483" s="1" t="str">
        <f>TEXT(NiftyData[[#This Row],[Date]], "mmm-yyyy")</f>
        <v>Dec-2014</v>
      </c>
      <c r="L1483" s="1" t="str">
        <f>IF(NiftyData[[#This Row],[Day]]="Thu", "Expiry", "")</f>
        <v>Expiry</v>
      </c>
      <c r="M1483" s="1">
        <f>NiftyData[[#This Row],[Close]]-NiftyData[[#This Row],[Open]]</f>
        <v>-18</v>
      </c>
      <c r="N1483" s="4">
        <f>NiftyData[[#This Row],[Intraday Change]]/NiftyData[[#This Row],[Open]]</f>
        <v>-2.0973154362416107E-3</v>
      </c>
      <c r="O1483" s="4">
        <f>_xlfn.CEILING.MATH(ABS(NiftyData[[#This Row],[Intraday Change %]]), 0.01)</f>
        <v>0.01</v>
      </c>
      <c r="P1483" s="6">
        <f>NiftyData[[#This Row],[Close]]-E1484</f>
        <v>26.75</v>
      </c>
      <c r="Q1483" s="4">
        <f>NiftyData[[#This Row],[DayChange]]/E1484</f>
        <v>3.1331806761813849E-3</v>
      </c>
      <c r="R1483" s="7">
        <f>_xlfn.CEILING.MATH(ABS(NiftyData[[#This Row],[DayChange %]]), 0.01)</f>
        <v>0.01</v>
      </c>
    </row>
    <row r="1484" spans="1:18" x14ac:dyDescent="0.2">
      <c r="A1484" s="2">
        <v>41976</v>
      </c>
      <c r="B1484" s="1">
        <v>8528.7000000000007</v>
      </c>
      <c r="C1484" s="1">
        <v>8546.9500000000007</v>
      </c>
      <c r="D1484" s="1">
        <v>8508.35</v>
      </c>
      <c r="E1484" s="1">
        <v>8537.65</v>
      </c>
      <c r="F1484" s="1">
        <v>153199341</v>
      </c>
      <c r="G1484" s="1">
        <v>7664.86</v>
      </c>
      <c r="H1484" s="1" t="str">
        <f>TEXT(NiftyData[[#This Row],[Date]], "yyyy")</f>
        <v>2014</v>
      </c>
      <c r="I1484" s="1" t="str">
        <f>TEXT(NiftyData[[#This Row],[Date]], "mmm")</f>
        <v>Dec</v>
      </c>
      <c r="J1484" s="1" t="str">
        <f>TEXT(NiftyData[[#This Row],[Date]], "ddd")</f>
        <v>Wed</v>
      </c>
      <c r="K1484" s="1" t="str">
        <f>TEXT(NiftyData[[#This Row],[Date]], "mmm-yyyy")</f>
        <v>Dec-2014</v>
      </c>
      <c r="L1484" s="1" t="str">
        <f>IF(NiftyData[[#This Row],[Day]]="Thu", "Expiry", "")</f>
        <v/>
      </c>
      <c r="M1484" s="1">
        <f>NiftyData[[#This Row],[Close]]-NiftyData[[#This Row],[Open]]</f>
        <v>8.9499999999989086</v>
      </c>
      <c r="N1484" s="4">
        <f>NiftyData[[#This Row],[Intraday Change]]/NiftyData[[#This Row],[Open]]</f>
        <v>1.049397915274181E-3</v>
      </c>
      <c r="O1484" s="4">
        <f>_xlfn.CEILING.MATH(ABS(NiftyData[[#This Row],[Intraday Change %]]), 0.01)</f>
        <v>0.01</v>
      </c>
      <c r="P1484" s="6">
        <f>NiftyData[[#This Row],[Close]]-E1485</f>
        <v>12.949999999998909</v>
      </c>
      <c r="Q1484" s="4">
        <f>NiftyData[[#This Row],[DayChange]]/E1485</f>
        <v>1.5191150421714438E-3</v>
      </c>
      <c r="R1484" s="7">
        <f>_xlfn.CEILING.MATH(ABS(NiftyData[[#This Row],[DayChange %]]), 0.01)</f>
        <v>0.01</v>
      </c>
    </row>
    <row r="1485" spans="1:18" x14ac:dyDescent="0.2">
      <c r="A1485" s="2">
        <v>41975</v>
      </c>
      <c r="B1485" s="1">
        <v>8535.4500000000007</v>
      </c>
      <c r="C1485" s="1">
        <v>8560.2000000000007</v>
      </c>
      <c r="D1485" s="1">
        <v>8504.65</v>
      </c>
      <c r="E1485" s="1">
        <v>8524.7000000000007</v>
      </c>
      <c r="F1485" s="1">
        <v>137386984</v>
      </c>
      <c r="G1485" s="1">
        <v>6753.13</v>
      </c>
      <c r="H1485" s="1" t="str">
        <f>TEXT(NiftyData[[#This Row],[Date]], "yyyy")</f>
        <v>2014</v>
      </c>
      <c r="I1485" s="1" t="str">
        <f>TEXT(NiftyData[[#This Row],[Date]], "mmm")</f>
        <v>Dec</v>
      </c>
      <c r="J1485" s="1" t="str">
        <f>TEXT(NiftyData[[#This Row],[Date]], "ddd")</f>
        <v>Tue</v>
      </c>
      <c r="K1485" s="1" t="str">
        <f>TEXT(NiftyData[[#This Row],[Date]], "mmm-yyyy")</f>
        <v>Dec-2014</v>
      </c>
      <c r="L1485" s="1" t="str">
        <f>IF(NiftyData[[#This Row],[Day]]="Thu", "Expiry", "")</f>
        <v/>
      </c>
      <c r="M1485" s="1">
        <f>NiftyData[[#This Row],[Close]]-NiftyData[[#This Row],[Open]]</f>
        <v>-10.75</v>
      </c>
      <c r="N1485" s="4">
        <f>NiftyData[[#This Row],[Intraday Change]]/NiftyData[[#This Row],[Open]]</f>
        <v>-1.2594532215641822E-3</v>
      </c>
      <c r="O1485" s="4">
        <f>_xlfn.CEILING.MATH(ABS(NiftyData[[#This Row],[Intraday Change %]]), 0.01)</f>
        <v>0.01</v>
      </c>
      <c r="P1485" s="6">
        <f>NiftyData[[#This Row],[Close]]-E1486</f>
        <v>-31.199999999998909</v>
      </c>
      <c r="Q1485" s="4">
        <f>NiftyData[[#This Row],[DayChange]]/E1486</f>
        <v>-3.6466064353252036E-3</v>
      </c>
      <c r="R1485" s="7">
        <f>_xlfn.CEILING.MATH(ABS(NiftyData[[#This Row],[DayChange %]]), 0.01)</f>
        <v>0.01</v>
      </c>
    </row>
    <row r="1486" spans="1:18" x14ac:dyDescent="0.2">
      <c r="A1486" s="2">
        <v>41974</v>
      </c>
      <c r="B1486" s="1">
        <v>8605.1</v>
      </c>
      <c r="C1486" s="1">
        <v>8623</v>
      </c>
      <c r="D1486" s="1">
        <v>8545.15</v>
      </c>
      <c r="E1486" s="1">
        <v>8555.9</v>
      </c>
      <c r="F1486" s="1">
        <v>151990638</v>
      </c>
      <c r="G1486" s="1">
        <v>8565.14</v>
      </c>
      <c r="H1486" s="1" t="str">
        <f>TEXT(NiftyData[[#This Row],[Date]], "yyyy")</f>
        <v>2014</v>
      </c>
      <c r="I1486" s="1" t="str">
        <f>TEXT(NiftyData[[#This Row],[Date]], "mmm")</f>
        <v>Dec</v>
      </c>
      <c r="J1486" s="1" t="str">
        <f>TEXT(NiftyData[[#This Row],[Date]], "ddd")</f>
        <v>Mon</v>
      </c>
      <c r="K1486" s="1" t="str">
        <f>TEXT(NiftyData[[#This Row],[Date]], "mmm-yyyy")</f>
        <v>Dec-2014</v>
      </c>
      <c r="L1486" s="1" t="str">
        <f>IF(NiftyData[[#This Row],[Day]]="Thu", "Expiry", "")</f>
        <v/>
      </c>
      <c r="M1486" s="1">
        <f>NiftyData[[#This Row],[Close]]-NiftyData[[#This Row],[Open]]</f>
        <v>-49.200000000000728</v>
      </c>
      <c r="N1486" s="4">
        <f>NiftyData[[#This Row],[Intraday Change]]/NiftyData[[#This Row],[Open]]</f>
        <v>-5.7175395986102107E-3</v>
      </c>
      <c r="O1486" s="4">
        <f>_xlfn.CEILING.MATH(ABS(NiftyData[[#This Row],[Intraday Change %]]), 0.01)</f>
        <v>0.01</v>
      </c>
      <c r="P1486" s="6">
        <f>NiftyData[[#This Row],[Close]]-E1487</f>
        <v>-32.350000000000364</v>
      </c>
      <c r="Q1486" s="4">
        <f>NiftyData[[#This Row],[DayChange]]/E1487</f>
        <v>-3.7667743719617341E-3</v>
      </c>
      <c r="R1486" s="7">
        <f>_xlfn.CEILING.MATH(ABS(NiftyData[[#This Row],[DayChange %]]), 0.01)</f>
        <v>0.01</v>
      </c>
    </row>
    <row r="1487" spans="1:18" x14ac:dyDescent="0.2">
      <c r="A1487" s="2">
        <v>41971</v>
      </c>
      <c r="B1487" s="1">
        <v>8516.7999999999993</v>
      </c>
      <c r="C1487" s="1">
        <v>8617</v>
      </c>
      <c r="D1487" s="1">
        <v>8516.25</v>
      </c>
      <c r="E1487" s="1">
        <v>8588.25</v>
      </c>
      <c r="F1487" s="1">
        <v>197214619</v>
      </c>
      <c r="G1487" s="1">
        <v>10053.469999999999</v>
      </c>
      <c r="H1487" s="1" t="str">
        <f>TEXT(NiftyData[[#This Row],[Date]], "yyyy")</f>
        <v>2014</v>
      </c>
      <c r="I1487" s="1" t="str">
        <f>TEXT(NiftyData[[#This Row],[Date]], "mmm")</f>
        <v>Nov</v>
      </c>
      <c r="J1487" s="1" t="str">
        <f>TEXT(NiftyData[[#This Row],[Date]], "ddd")</f>
        <v>Fri</v>
      </c>
      <c r="K1487" s="1" t="str">
        <f>TEXT(NiftyData[[#This Row],[Date]], "mmm-yyyy")</f>
        <v>Nov-2014</v>
      </c>
      <c r="L1487" s="1" t="str">
        <f>IF(NiftyData[[#This Row],[Day]]="Thu", "Expiry", "")</f>
        <v/>
      </c>
      <c r="M1487" s="1">
        <f>NiftyData[[#This Row],[Close]]-NiftyData[[#This Row],[Open]]</f>
        <v>71.450000000000728</v>
      </c>
      <c r="N1487" s="4">
        <f>NiftyData[[#This Row],[Intraday Change]]/NiftyData[[#This Row],[Open]]</f>
        <v>8.3893011459704042E-3</v>
      </c>
      <c r="O1487" s="4">
        <f>_xlfn.CEILING.MATH(ABS(NiftyData[[#This Row],[Intraday Change %]]), 0.01)</f>
        <v>0.01</v>
      </c>
      <c r="P1487" s="6">
        <f>NiftyData[[#This Row],[Close]]-E1488</f>
        <v>94.049999999999272</v>
      </c>
      <c r="Q1487" s="4">
        <f>NiftyData[[#This Row],[DayChange]]/E1488</f>
        <v>1.1072261072260985E-2</v>
      </c>
      <c r="R1487" s="7">
        <f>_xlfn.CEILING.MATH(ABS(NiftyData[[#This Row],[DayChange %]]), 0.01)</f>
        <v>0.02</v>
      </c>
    </row>
    <row r="1488" spans="1:18" x14ac:dyDescent="0.2">
      <c r="A1488" s="2">
        <v>41970</v>
      </c>
      <c r="B1488" s="1">
        <v>8477.7999999999993</v>
      </c>
      <c r="C1488" s="1">
        <v>8506.75</v>
      </c>
      <c r="D1488" s="1">
        <v>8456.35</v>
      </c>
      <c r="E1488" s="1">
        <v>8494.2000000000007</v>
      </c>
      <c r="F1488" s="1">
        <v>194298604</v>
      </c>
      <c r="G1488" s="1">
        <v>9556.0499999999993</v>
      </c>
      <c r="H1488" s="1" t="str">
        <f>TEXT(NiftyData[[#This Row],[Date]], "yyyy")</f>
        <v>2014</v>
      </c>
      <c r="I1488" s="1" t="str">
        <f>TEXT(NiftyData[[#This Row],[Date]], "mmm")</f>
        <v>Nov</v>
      </c>
      <c r="J1488" s="1" t="str">
        <f>TEXT(NiftyData[[#This Row],[Date]], "ddd")</f>
        <v>Thu</v>
      </c>
      <c r="K1488" s="1" t="str">
        <f>TEXT(NiftyData[[#This Row],[Date]], "mmm-yyyy")</f>
        <v>Nov-2014</v>
      </c>
      <c r="L1488" s="1" t="str">
        <f>IF(NiftyData[[#This Row],[Day]]="Thu", "Expiry", "")</f>
        <v>Expiry</v>
      </c>
      <c r="M1488" s="1">
        <f>NiftyData[[#This Row],[Close]]-NiftyData[[#This Row],[Open]]</f>
        <v>16.400000000001455</v>
      </c>
      <c r="N1488" s="4">
        <f>NiftyData[[#This Row],[Intraday Change]]/NiftyData[[#This Row],[Open]]</f>
        <v>1.9344641298451788E-3</v>
      </c>
      <c r="O1488" s="4">
        <f>_xlfn.CEILING.MATH(ABS(NiftyData[[#This Row],[Intraday Change %]]), 0.01)</f>
        <v>0.01</v>
      </c>
      <c r="P1488" s="6">
        <f>NiftyData[[#This Row],[Close]]-E1489</f>
        <v>18.450000000000728</v>
      </c>
      <c r="Q1488" s="4">
        <f>NiftyData[[#This Row],[DayChange]]/E1489</f>
        <v>2.1767985134059789E-3</v>
      </c>
      <c r="R1488" s="7">
        <f>_xlfn.CEILING.MATH(ABS(NiftyData[[#This Row],[DayChange %]]), 0.01)</f>
        <v>0.01</v>
      </c>
    </row>
    <row r="1489" spans="1:18" x14ac:dyDescent="0.2">
      <c r="A1489" s="2">
        <v>41969</v>
      </c>
      <c r="B1489" s="1">
        <v>8450.2999999999993</v>
      </c>
      <c r="C1489" s="1">
        <v>8500.2999999999993</v>
      </c>
      <c r="D1489" s="1">
        <v>8438.65</v>
      </c>
      <c r="E1489" s="1">
        <v>8475.75</v>
      </c>
      <c r="F1489" s="1">
        <v>151922494</v>
      </c>
      <c r="G1489" s="1">
        <v>7123.76</v>
      </c>
      <c r="H1489" s="1" t="str">
        <f>TEXT(NiftyData[[#This Row],[Date]], "yyyy")</f>
        <v>2014</v>
      </c>
      <c r="I1489" s="1" t="str">
        <f>TEXT(NiftyData[[#This Row],[Date]], "mmm")</f>
        <v>Nov</v>
      </c>
      <c r="J1489" s="1" t="str">
        <f>TEXT(NiftyData[[#This Row],[Date]], "ddd")</f>
        <v>Wed</v>
      </c>
      <c r="K1489" s="1" t="str">
        <f>TEXT(NiftyData[[#This Row],[Date]], "mmm-yyyy")</f>
        <v>Nov-2014</v>
      </c>
      <c r="L1489" s="1" t="str">
        <f>IF(NiftyData[[#This Row],[Day]]="Thu", "Expiry", "")</f>
        <v/>
      </c>
      <c r="M1489" s="1">
        <f>NiftyData[[#This Row],[Close]]-NiftyData[[#This Row],[Open]]</f>
        <v>25.450000000000728</v>
      </c>
      <c r="N1489" s="4">
        <f>NiftyData[[#This Row],[Intraday Change]]/NiftyData[[#This Row],[Open]]</f>
        <v>3.01172739429378E-3</v>
      </c>
      <c r="O1489" s="4">
        <f>_xlfn.CEILING.MATH(ABS(NiftyData[[#This Row],[Intraday Change %]]), 0.01)</f>
        <v>0.01</v>
      </c>
      <c r="P1489" s="6">
        <f>NiftyData[[#This Row],[Close]]-E1490</f>
        <v>12.649999999999636</v>
      </c>
      <c r="Q1489" s="4">
        <f>NiftyData[[#This Row],[DayChange]]/E1490</f>
        <v>1.4947241554512691E-3</v>
      </c>
      <c r="R1489" s="7">
        <f>_xlfn.CEILING.MATH(ABS(NiftyData[[#This Row],[DayChange %]]), 0.01)</f>
        <v>0.01</v>
      </c>
    </row>
    <row r="1490" spans="1:18" x14ac:dyDescent="0.2">
      <c r="A1490" s="2">
        <v>41968</v>
      </c>
      <c r="B1490" s="1">
        <v>8530.7999999999993</v>
      </c>
      <c r="C1490" s="1">
        <v>8535.35</v>
      </c>
      <c r="D1490" s="1">
        <v>8429.4500000000007</v>
      </c>
      <c r="E1490" s="1">
        <v>8463.1</v>
      </c>
      <c r="F1490" s="1">
        <v>271914173</v>
      </c>
      <c r="G1490" s="1">
        <v>12210.62</v>
      </c>
      <c r="H1490" s="1" t="str">
        <f>TEXT(NiftyData[[#This Row],[Date]], "yyyy")</f>
        <v>2014</v>
      </c>
      <c r="I1490" s="1" t="str">
        <f>TEXT(NiftyData[[#This Row],[Date]], "mmm")</f>
        <v>Nov</v>
      </c>
      <c r="J1490" s="1" t="str">
        <f>TEXT(NiftyData[[#This Row],[Date]], "ddd")</f>
        <v>Tue</v>
      </c>
      <c r="K1490" s="1" t="str">
        <f>TEXT(NiftyData[[#This Row],[Date]], "mmm-yyyy")</f>
        <v>Nov-2014</v>
      </c>
      <c r="L1490" s="1" t="str">
        <f>IF(NiftyData[[#This Row],[Day]]="Thu", "Expiry", "")</f>
        <v/>
      </c>
      <c r="M1490" s="1">
        <f>NiftyData[[#This Row],[Close]]-NiftyData[[#This Row],[Open]]</f>
        <v>-67.699999999998909</v>
      </c>
      <c r="N1490" s="4">
        <f>NiftyData[[#This Row],[Intraday Change]]/NiftyData[[#This Row],[Open]]</f>
        <v>-7.935949735077474E-3</v>
      </c>
      <c r="O1490" s="4">
        <f>_xlfn.CEILING.MATH(ABS(NiftyData[[#This Row],[Intraday Change %]]), 0.01)</f>
        <v>0.01</v>
      </c>
      <c r="P1490" s="6">
        <f>NiftyData[[#This Row],[Close]]-E1491</f>
        <v>-67.049999999999272</v>
      </c>
      <c r="Q1490" s="4">
        <f>NiftyData[[#This Row],[DayChange]]/E1491</f>
        <v>-7.8603541555540384E-3</v>
      </c>
      <c r="R1490" s="7">
        <f>_xlfn.CEILING.MATH(ABS(NiftyData[[#This Row],[DayChange %]]), 0.01)</f>
        <v>0.01</v>
      </c>
    </row>
    <row r="1491" spans="1:18" x14ac:dyDescent="0.2">
      <c r="A1491" s="2">
        <v>41967</v>
      </c>
      <c r="B1491" s="1">
        <v>8490.9500000000007</v>
      </c>
      <c r="C1491" s="1">
        <v>8534.65</v>
      </c>
      <c r="D1491" s="1">
        <v>8490.7999999999993</v>
      </c>
      <c r="E1491" s="1">
        <v>8530.15</v>
      </c>
      <c r="F1491" s="1">
        <v>140657508</v>
      </c>
      <c r="G1491" s="1">
        <v>7180.3</v>
      </c>
      <c r="H1491" s="1" t="str">
        <f>TEXT(NiftyData[[#This Row],[Date]], "yyyy")</f>
        <v>2014</v>
      </c>
      <c r="I1491" s="1" t="str">
        <f>TEXT(NiftyData[[#This Row],[Date]], "mmm")</f>
        <v>Nov</v>
      </c>
      <c r="J1491" s="1" t="str">
        <f>TEXT(NiftyData[[#This Row],[Date]], "ddd")</f>
        <v>Mon</v>
      </c>
      <c r="K1491" s="1" t="str">
        <f>TEXT(NiftyData[[#This Row],[Date]], "mmm-yyyy")</f>
        <v>Nov-2014</v>
      </c>
      <c r="L1491" s="1" t="str">
        <f>IF(NiftyData[[#This Row],[Day]]="Thu", "Expiry", "")</f>
        <v/>
      </c>
      <c r="M1491" s="1">
        <f>NiftyData[[#This Row],[Close]]-NiftyData[[#This Row],[Open]]</f>
        <v>39.199999999998909</v>
      </c>
      <c r="N1491" s="4">
        <f>NiftyData[[#This Row],[Intraday Change]]/NiftyData[[#This Row],[Open]]</f>
        <v>4.6166801123547901E-3</v>
      </c>
      <c r="O1491" s="4">
        <f>_xlfn.CEILING.MATH(ABS(NiftyData[[#This Row],[Intraday Change %]]), 0.01)</f>
        <v>0.01</v>
      </c>
      <c r="P1491" s="6">
        <f>NiftyData[[#This Row],[Close]]-E1492</f>
        <v>52.799999999999272</v>
      </c>
      <c r="Q1491" s="4">
        <f>NiftyData[[#This Row],[DayChange]]/E1492</f>
        <v>6.2283614572949415E-3</v>
      </c>
      <c r="R1491" s="7">
        <f>_xlfn.CEILING.MATH(ABS(NiftyData[[#This Row],[DayChange %]]), 0.01)</f>
        <v>0.01</v>
      </c>
    </row>
    <row r="1492" spans="1:18" x14ac:dyDescent="0.2">
      <c r="A1492" s="2">
        <v>41964</v>
      </c>
      <c r="B1492" s="1">
        <v>8408.2000000000007</v>
      </c>
      <c r="C1492" s="1">
        <v>8489.7999999999993</v>
      </c>
      <c r="D1492" s="1">
        <v>8398.6</v>
      </c>
      <c r="E1492" s="1">
        <v>8477.35</v>
      </c>
      <c r="F1492" s="1">
        <v>137015453</v>
      </c>
      <c r="G1492" s="1">
        <v>7889.99</v>
      </c>
      <c r="H1492" s="1" t="str">
        <f>TEXT(NiftyData[[#This Row],[Date]], "yyyy")</f>
        <v>2014</v>
      </c>
      <c r="I1492" s="1" t="str">
        <f>TEXT(NiftyData[[#This Row],[Date]], "mmm")</f>
        <v>Nov</v>
      </c>
      <c r="J1492" s="1" t="str">
        <f>TEXT(NiftyData[[#This Row],[Date]], "ddd")</f>
        <v>Fri</v>
      </c>
      <c r="K1492" s="1" t="str">
        <f>TEXT(NiftyData[[#This Row],[Date]], "mmm-yyyy")</f>
        <v>Nov-2014</v>
      </c>
      <c r="L1492" s="1" t="str">
        <f>IF(NiftyData[[#This Row],[Day]]="Thu", "Expiry", "")</f>
        <v/>
      </c>
      <c r="M1492" s="1">
        <f>NiftyData[[#This Row],[Close]]-NiftyData[[#This Row],[Open]]</f>
        <v>69.149999999999636</v>
      </c>
      <c r="N1492" s="4">
        <f>NiftyData[[#This Row],[Intraday Change]]/NiftyData[[#This Row],[Open]]</f>
        <v>8.2241145548392798E-3</v>
      </c>
      <c r="O1492" s="4">
        <f>_xlfn.CEILING.MATH(ABS(NiftyData[[#This Row],[Intraday Change %]]), 0.01)</f>
        <v>0.01</v>
      </c>
      <c r="P1492" s="6">
        <f>NiftyData[[#This Row],[Close]]-E1493</f>
        <v>75.450000000000728</v>
      </c>
      <c r="Q1492" s="4">
        <f>NiftyData[[#This Row],[DayChange]]/E1493</f>
        <v>8.9801116414145298E-3</v>
      </c>
      <c r="R1492" s="7">
        <f>_xlfn.CEILING.MATH(ABS(NiftyData[[#This Row],[DayChange %]]), 0.01)</f>
        <v>0.01</v>
      </c>
    </row>
    <row r="1493" spans="1:18" x14ac:dyDescent="0.2">
      <c r="A1493" s="2">
        <v>41963</v>
      </c>
      <c r="B1493" s="1">
        <v>8406.5</v>
      </c>
      <c r="C1493" s="1">
        <v>8410.85</v>
      </c>
      <c r="D1493" s="1">
        <v>8353.15</v>
      </c>
      <c r="E1493" s="1">
        <v>8401.9</v>
      </c>
      <c r="F1493" s="1">
        <v>122775989</v>
      </c>
      <c r="G1493" s="1">
        <v>6218.34</v>
      </c>
      <c r="H1493" s="1" t="str">
        <f>TEXT(NiftyData[[#This Row],[Date]], "yyyy")</f>
        <v>2014</v>
      </c>
      <c r="I1493" s="1" t="str">
        <f>TEXT(NiftyData[[#This Row],[Date]], "mmm")</f>
        <v>Nov</v>
      </c>
      <c r="J1493" s="1" t="str">
        <f>TEXT(NiftyData[[#This Row],[Date]], "ddd")</f>
        <v>Thu</v>
      </c>
      <c r="K1493" s="1" t="str">
        <f>TEXT(NiftyData[[#This Row],[Date]], "mmm-yyyy")</f>
        <v>Nov-2014</v>
      </c>
      <c r="L1493" s="1" t="str">
        <f>IF(NiftyData[[#This Row],[Day]]="Thu", "Expiry", "")</f>
        <v>Expiry</v>
      </c>
      <c r="M1493" s="1">
        <f>NiftyData[[#This Row],[Close]]-NiftyData[[#This Row],[Open]]</f>
        <v>-4.6000000000003638</v>
      </c>
      <c r="N1493" s="4">
        <f>NiftyData[[#This Row],[Intraday Change]]/NiftyData[[#This Row],[Open]]</f>
        <v>-5.4719562243506377E-4</v>
      </c>
      <c r="O1493" s="4">
        <f>_xlfn.CEILING.MATH(ABS(NiftyData[[#This Row],[Intraday Change %]]), 0.01)</f>
        <v>0.01</v>
      </c>
      <c r="P1493" s="6">
        <f>NiftyData[[#This Row],[Close]]-E1494</f>
        <v>19.600000000000364</v>
      </c>
      <c r="Q1493" s="4">
        <f>NiftyData[[#This Row],[DayChange]]/E1494</f>
        <v>2.3382603819954387E-3</v>
      </c>
      <c r="R1493" s="7">
        <f>_xlfn.CEILING.MATH(ABS(NiftyData[[#This Row],[DayChange %]]), 0.01)</f>
        <v>0.01</v>
      </c>
    </row>
    <row r="1494" spans="1:18" x14ac:dyDescent="0.2">
      <c r="A1494" s="2">
        <v>41962</v>
      </c>
      <c r="B1494" s="1">
        <v>8440.65</v>
      </c>
      <c r="C1494" s="1">
        <v>8455.65</v>
      </c>
      <c r="D1494" s="1">
        <v>8360.5</v>
      </c>
      <c r="E1494" s="1">
        <v>8382.2999999999993</v>
      </c>
      <c r="F1494" s="1">
        <v>125399132</v>
      </c>
      <c r="G1494" s="1">
        <v>6997.58</v>
      </c>
      <c r="H1494" s="1" t="str">
        <f>TEXT(NiftyData[[#This Row],[Date]], "yyyy")</f>
        <v>2014</v>
      </c>
      <c r="I1494" s="1" t="str">
        <f>TEXT(NiftyData[[#This Row],[Date]], "mmm")</f>
        <v>Nov</v>
      </c>
      <c r="J1494" s="1" t="str">
        <f>TEXT(NiftyData[[#This Row],[Date]], "ddd")</f>
        <v>Wed</v>
      </c>
      <c r="K1494" s="1" t="str">
        <f>TEXT(NiftyData[[#This Row],[Date]], "mmm-yyyy")</f>
        <v>Nov-2014</v>
      </c>
      <c r="L1494" s="1" t="str">
        <f>IF(NiftyData[[#This Row],[Day]]="Thu", "Expiry", "")</f>
        <v/>
      </c>
      <c r="M1494" s="1">
        <f>NiftyData[[#This Row],[Close]]-NiftyData[[#This Row],[Open]]</f>
        <v>-58.350000000000364</v>
      </c>
      <c r="N1494" s="4">
        <f>NiftyData[[#This Row],[Intraday Change]]/NiftyData[[#This Row],[Open]]</f>
        <v>-6.9129747116632445E-3</v>
      </c>
      <c r="O1494" s="4">
        <f>_xlfn.CEILING.MATH(ABS(NiftyData[[#This Row],[Intraday Change %]]), 0.01)</f>
        <v>0.01</v>
      </c>
      <c r="P1494" s="6">
        <f>NiftyData[[#This Row],[Close]]-E1495</f>
        <v>-43.600000000000364</v>
      </c>
      <c r="Q1494" s="4">
        <f>NiftyData[[#This Row],[DayChange]]/E1495</f>
        <v>-5.1745214161098953E-3</v>
      </c>
      <c r="R1494" s="7">
        <f>_xlfn.CEILING.MATH(ABS(NiftyData[[#This Row],[DayChange %]]), 0.01)</f>
        <v>0.01</v>
      </c>
    </row>
    <row r="1495" spans="1:18" x14ac:dyDescent="0.2">
      <c r="A1495" s="2">
        <v>41961</v>
      </c>
      <c r="B1495" s="1">
        <v>8441.25</v>
      </c>
      <c r="C1495" s="1">
        <v>8454.5</v>
      </c>
      <c r="D1495" s="1">
        <v>8407.25</v>
      </c>
      <c r="E1495" s="1">
        <v>8425.9</v>
      </c>
      <c r="F1495" s="1">
        <v>134678948</v>
      </c>
      <c r="G1495" s="1">
        <v>7323.18</v>
      </c>
      <c r="H1495" s="1" t="str">
        <f>TEXT(NiftyData[[#This Row],[Date]], "yyyy")</f>
        <v>2014</v>
      </c>
      <c r="I1495" s="1" t="str">
        <f>TEXT(NiftyData[[#This Row],[Date]], "mmm")</f>
        <v>Nov</v>
      </c>
      <c r="J1495" s="1" t="str">
        <f>TEXT(NiftyData[[#This Row],[Date]], "ddd")</f>
        <v>Tue</v>
      </c>
      <c r="K1495" s="1" t="str">
        <f>TEXT(NiftyData[[#This Row],[Date]], "mmm-yyyy")</f>
        <v>Nov-2014</v>
      </c>
      <c r="L1495" s="1" t="str">
        <f>IF(NiftyData[[#This Row],[Day]]="Thu", "Expiry", "")</f>
        <v/>
      </c>
      <c r="M1495" s="1">
        <f>NiftyData[[#This Row],[Close]]-NiftyData[[#This Row],[Open]]</f>
        <v>-15.350000000000364</v>
      </c>
      <c r="N1495" s="4">
        <f>NiftyData[[#This Row],[Intraday Change]]/NiftyData[[#This Row],[Open]]</f>
        <v>-1.8184510587887295E-3</v>
      </c>
      <c r="O1495" s="4">
        <f>_xlfn.CEILING.MATH(ABS(NiftyData[[#This Row],[Intraday Change %]]), 0.01)</f>
        <v>0.01</v>
      </c>
      <c r="P1495" s="6">
        <f>NiftyData[[#This Row],[Close]]-E1496</f>
        <v>-4.8500000000003638</v>
      </c>
      <c r="Q1495" s="4">
        <f>NiftyData[[#This Row],[DayChange]]/E1496</f>
        <v>-5.7527503484273209E-4</v>
      </c>
      <c r="R1495" s="7">
        <f>_xlfn.CEILING.MATH(ABS(NiftyData[[#This Row],[DayChange %]]), 0.01)</f>
        <v>0.01</v>
      </c>
    </row>
    <row r="1496" spans="1:18" x14ac:dyDescent="0.2">
      <c r="A1496" s="2">
        <v>41960</v>
      </c>
      <c r="B1496" s="1">
        <v>8378.4</v>
      </c>
      <c r="C1496" s="1">
        <v>8438.1</v>
      </c>
      <c r="D1496" s="1">
        <v>8349.1</v>
      </c>
      <c r="E1496" s="1">
        <v>8430.75</v>
      </c>
      <c r="F1496" s="1">
        <v>113879138</v>
      </c>
      <c r="G1496" s="1">
        <v>7270.5</v>
      </c>
      <c r="H1496" s="1" t="str">
        <f>TEXT(NiftyData[[#This Row],[Date]], "yyyy")</f>
        <v>2014</v>
      </c>
      <c r="I1496" s="1" t="str">
        <f>TEXT(NiftyData[[#This Row],[Date]], "mmm")</f>
        <v>Nov</v>
      </c>
      <c r="J1496" s="1" t="str">
        <f>TEXT(NiftyData[[#This Row],[Date]], "ddd")</f>
        <v>Mon</v>
      </c>
      <c r="K1496" s="1" t="str">
        <f>TEXT(NiftyData[[#This Row],[Date]], "mmm-yyyy")</f>
        <v>Nov-2014</v>
      </c>
      <c r="L1496" s="1" t="str">
        <f>IF(NiftyData[[#This Row],[Day]]="Thu", "Expiry", "")</f>
        <v/>
      </c>
      <c r="M1496" s="1">
        <f>NiftyData[[#This Row],[Close]]-NiftyData[[#This Row],[Open]]</f>
        <v>52.350000000000364</v>
      </c>
      <c r="N1496" s="4">
        <f>NiftyData[[#This Row],[Intraday Change]]/NiftyData[[#This Row],[Open]]</f>
        <v>6.2482096820395735E-3</v>
      </c>
      <c r="O1496" s="4">
        <f>_xlfn.CEILING.MATH(ABS(NiftyData[[#This Row],[Intraday Change %]]), 0.01)</f>
        <v>0.01</v>
      </c>
      <c r="P1496" s="6">
        <f>NiftyData[[#This Row],[Close]]-E1497</f>
        <v>40.850000000000364</v>
      </c>
      <c r="Q1496" s="4">
        <f>NiftyData[[#This Row],[DayChange]]/E1497</f>
        <v>4.868949570316734E-3</v>
      </c>
      <c r="R1496" s="7">
        <f>_xlfn.CEILING.MATH(ABS(NiftyData[[#This Row],[DayChange %]]), 0.01)</f>
        <v>0.01</v>
      </c>
    </row>
    <row r="1497" spans="1:18" x14ac:dyDescent="0.2">
      <c r="A1497" s="2">
        <v>41957</v>
      </c>
      <c r="B1497" s="1">
        <v>8360.7000000000007</v>
      </c>
      <c r="C1497" s="1">
        <v>8400.65</v>
      </c>
      <c r="D1497" s="1">
        <v>8346.7999999999993</v>
      </c>
      <c r="E1497" s="1">
        <v>8389.9</v>
      </c>
      <c r="F1497" s="1">
        <v>146768580</v>
      </c>
      <c r="G1497" s="1">
        <v>7849.19</v>
      </c>
      <c r="H1497" s="1" t="str">
        <f>TEXT(NiftyData[[#This Row],[Date]], "yyyy")</f>
        <v>2014</v>
      </c>
      <c r="I1497" s="1" t="str">
        <f>TEXT(NiftyData[[#This Row],[Date]], "mmm")</f>
        <v>Nov</v>
      </c>
      <c r="J1497" s="1" t="str">
        <f>TEXT(NiftyData[[#This Row],[Date]], "ddd")</f>
        <v>Fri</v>
      </c>
      <c r="K1497" s="1" t="str">
        <f>TEXT(NiftyData[[#This Row],[Date]], "mmm-yyyy")</f>
        <v>Nov-2014</v>
      </c>
      <c r="L1497" s="1" t="str">
        <f>IF(NiftyData[[#This Row],[Day]]="Thu", "Expiry", "")</f>
        <v/>
      </c>
      <c r="M1497" s="1">
        <f>NiftyData[[#This Row],[Close]]-NiftyData[[#This Row],[Open]]</f>
        <v>29.199999999998909</v>
      </c>
      <c r="N1497" s="4">
        <f>NiftyData[[#This Row],[Intraday Change]]/NiftyData[[#This Row],[Open]]</f>
        <v>3.492530529740202E-3</v>
      </c>
      <c r="O1497" s="4">
        <f>_xlfn.CEILING.MATH(ABS(NiftyData[[#This Row],[Intraday Change %]]), 0.01)</f>
        <v>0.01</v>
      </c>
      <c r="P1497" s="6">
        <f>NiftyData[[#This Row],[Close]]-E1498</f>
        <v>32.049999999999272</v>
      </c>
      <c r="Q1497" s="4">
        <f>NiftyData[[#This Row],[DayChange]]/E1498</f>
        <v>3.834718258882281E-3</v>
      </c>
      <c r="R1497" s="7">
        <f>_xlfn.CEILING.MATH(ABS(NiftyData[[#This Row],[DayChange %]]), 0.01)</f>
        <v>0.01</v>
      </c>
    </row>
    <row r="1498" spans="1:18" x14ac:dyDescent="0.2">
      <c r="A1498" s="2">
        <v>41956</v>
      </c>
      <c r="B1498" s="1">
        <v>8405.25</v>
      </c>
      <c r="C1498" s="1">
        <v>8408</v>
      </c>
      <c r="D1498" s="1">
        <v>8320.35</v>
      </c>
      <c r="E1498" s="1">
        <v>8357.85</v>
      </c>
      <c r="F1498" s="1">
        <v>127361048</v>
      </c>
      <c r="G1498" s="1">
        <v>6511.91</v>
      </c>
      <c r="H1498" s="1" t="str">
        <f>TEXT(NiftyData[[#This Row],[Date]], "yyyy")</f>
        <v>2014</v>
      </c>
      <c r="I1498" s="1" t="str">
        <f>TEXT(NiftyData[[#This Row],[Date]], "mmm")</f>
        <v>Nov</v>
      </c>
      <c r="J1498" s="1" t="str">
        <f>TEXT(NiftyData[[#This Row],[Date]], "ddd")</f>
        <v>Thu</v>
      </c>
      <c r="K1498" s="1" t="str">
        <f>TEXT(NiftyData[[#This Row],[Date]], "mmm-yyyy")</f>
        <v>Nov-2014</v>
      </c>
      <c r="L1498" s="1" t="str">
        <f>IF(NiftyData[[#This Row],[Day]]="Thu", "Expiry", "")</f>
        <v>Expiry</v>
      </c>
      <c r="M1498" s="1">
        <f>NiftyData[[#This Row],[Close]]-NiftyData[[#This Row],[Open]]</f>
        <v>-47.399999999999636</v>
      </c>
      <c r="N1498" s="4">
        <f>NiftyData[[#This Row],[Intraday Change]]/NiftyData[[#This Row],[Open]]</f>
        <v>-5.6393325600070949E-3</v>
      </c>
      <c r="O1498" s="4">
        <f>_xlfn.CEILING.MATH(ABS(NiftyData[[#This Row],[Intraday Change %]]), 0.01)</f>
        <v>0.01</v>
      </c>
      <c r="P1498" s="6">
        <f>NiftyData[[#This Row],[Close]]-E1499</f>
        <v>-25.449999999998909</v>
      </c>
      <c r="Q1498" s="4">
        <f>NiftyData[[#This Row],[DayChange]]/E1499</f>
        <v>-3.0357973590350949E-3</v>
      </c>
      <c r="R1498" s="7">
        <f>_xlfn.CEILING.MATH(ABS(NiftyData[[#This Row],[DayChange %]]), 0.01)</f>
        <v>0.01</v>
      </c>
    </row>
    <row r="1499" spans="1:18" x14ac:dyDescent="0.2">
      <c r="A1499" s="2">
        <v>41955</v>
      </c>
      <c r="B1499" s="1">
        <v>8378.9</v>
      </c>
      <c r="C1499" s="1">
        <v>8415.0499999999993</v>
      </c>
      <c r="D1499" s="1">
        <v>8370.5</v>
      </c>
      <c r="E1499" s="1">
        <v>8383.2999999999993</v>
      </c>
      <c r="F1499" s="1">
        <v>125243330</v>
      </c>
      <c r="G1499" s="1">
        <v>6535.31</v>
      </c>
      <c r="H1499" s="1" t="str">
        <f>TEXT(NiftyData[[#This Row],[Date]], "yyyy")</f>
        <v>2014</v>
      </c>
      <c r="I1499" s="1" t="str">
        <f>TEXT(NiftyData[[#This Row],[Date]], "mmm")</f>
        <v>Nov</v>
      </c>
      <c r="J1499" s="1" t="str">
        <f>TEXT(NiftyData[[#This Row],[Date]], "ddd")</f>
        <v>Wed</v>
      </c>
      <c r="K1499" s="1" t="str">
        <f>TEXT(NiftyData[[#This Row],[Date]], "mmm-yyyy")</f>
        <v>Nov-2014</v>
      </c>
      <c r="L1499" s="1" t="str">
        <f>IF(NiftyData[[#This Row],[Day]]="Thu", "Expiry", "")</f>
        <v/>
      </c>
      <c r="M1499" s="1">
        <f>NiftyData[[#This Row],[Close]]-NiftyData[[#This Row],[Open]]</f>
        <v>4.3999999999996362</v>
      </c>
      <c r="N1499" s="4">
        <f>NiftyData[[#This Row],[Intraday Change]]/NiftyData[[#This Row],[Open]]</f>
        <v>5.2512859683247638E-4</v>
      </c>
      <c r="O1499" s="4">
        <f>_xlfn.CEILING.MATH(ABS(NiftyData[[#This Row],[Intraday Change %]]), 0.01)</f>
        <v>0.01</v>
      </c>
      <c r="P1499" s="6">
        <f>NiftyData[[#This Row],[Close]]-E1500</f>
        <v>20.649999999999636</v>
      </c>
      <c r="Q1499" s="4">
        <f>NiftyData[[#This Row],[DayChange]]/E1500</f>
        <v>2.4693129570171699E-3</v>
      </c>
      <c r="R1499" s="7">
        <f>_xlfn.CEILING.MATH(ABS(NiftyData[[#This Row],[DayChange %]]), 0.01)</f>
        <v>0.01</v>
      </c>
    </row>
    <row r="1500" spans="1:18" x14ac:dyDescent="0.2">
      <c r="A1500" s="2">
        <v>41954</v>
      </c>
      <c r="B1500" s="1">
        <v>8354.1</v>
      </c>
      <c r="C1500" s="1">
        <v>8378.7000000000007</v>
      </c>
      <c r="D1500" s="1">
        <v>8321.85</v>
      </c>
      <c r="E1500" s="1">
        <v>8362.65</v>
      </c>
      <c r="F1500" s="1">
        <v>122010840</v>
      </c>
      <c r="G1500" s="1">
        <v>6559.73</v>
      </c>
      <c r="H1500" s="1" t="str">
        <f>TEXT(NiftyData[[#This Row],[Date]], "yyyy")</f>
        <v>2014</v>
      </c>
      <c r="I1500" s="1" t="str">
        <f>TEXT(NiftyData[[#This Row],[Date]], "mmm")</f>
        <v>Nov</v>
      </c>
      <c r="J1500" s="1" t="str">
        <f>TEXT(NiftyData[[#This Row],[Date]], "ddd")</f>
        <v>Tue</v>
      </c>
      <c r="K1500" s="1" t="str">
        <f>TEXT(NiftyData[[#This Row],[Date]], "mmm-yyyy")</f>
        <v>Nov-2014</v>
      </c>
      <c r="L1500" s="1" t="str">
        <f>IF(NiftyData[[#This Row],[Day]]="Thu", "Expiry", "")</f>
        <v/>
      </c>
      <c r="M1500" s="1">
        <f>NiftyData[[#This Row],[Close]]-NiftyData[[#This Row],[Open]]</f>
        <v>8.5499999999992724</v>
      </c>
      <c r="N1500" s="4">
        <f>NiftyData[[#This Row],[Intraday Change]]/NiftyData[[#This Row],[Open]]</f>
        <v>1.0234495636872042E-3</v>
      </c>
      <c r="O1500" s="4">
        <f>_xlfn.CEILING.MATH(ABS(NiftyData[[#This Row],[Intraday Change %]]), 0.01)</f>
        <v>0.01</v>
      </c>
      <c r="P1500" s="6">
        <f>NiftyData[[#This Row],[Close]]-E1501</f>
        <v>18.399999999999636</v>
      </c>
      <c r="Q1500" s="4">
        <f>NiftyData[[#This Row],[DayChange]]/E1501</f>
        <v>2.2051113041914655E-3</v>
      </c>
      <c r="R1500" s="7">
        <f>_xlfn.CEILING.MATH(ABS(NiftyData[[#This Row],[DayChange %]]), 0.01)</f>
        <v>0.01</v>
      </c>
    </row>
    <row r="1501" spans="1:18" x14ac:dyDescent="0.2">
      <c r="A1501" s="2">
        <v>41953</v>
      </c>
      <c r="B1501" s="1">
        <v>8337.7999999999993</v>
      </c>
      <c r="C1501" s="1">
        <v>8383.0499999999993</v>
      </c>
      <c r="D1501" s="1">
        <v>8304.4500000000007</v>
      </c>
      <c r="E1501" s="1">
        <v>8344.25</v>
      </c>
      <c r="F1501" s="1">
        <v>130749013</v>
      </c>
      <c r="G1501" s="1">
        <v>6932.28</v>
      </c>
      <c r="H1501" s="1" t="str">
        <f>TEXT(NiftyData[[#This Row],[Date]], "yyyy")</f>
        <v>2014</v>
      </c>
      <c r="I1501" s="1" t="str">
        <f>TEXT(NiftyData[[#This Row],[Date]], "mmm")</f>
        <v>Nov</v>
      </c>
      <c r="J1501" s="1" t="str">
        <f>TEXT(NiftyData[[#This Row],[Date]], "ddd")</f>
        <v>Mon</v>
      </c>
      <c r="K1501" s="1" t="str">
        <f>TEXT(NiftyData[[#This Row],[Date]], "mmm-yyyy")</f>
        <v>Nov-2014</v>
      </c>
      <c r="L1501" s="1" t="str">
        <f>IF(NiftyData[[#This Row],[Day]]="Thu", "Expiry", "")</f>
        <v/>
      </c>
      <c r="M1501" s="1">
        <f>NiftyData[[#This Row],[Close]]-NiftyData[[#This Row],[Open]]</f>
        <v>6.4500000000007276</v>
      </c>
      <c r="N1501" s="4">
        <f>NiftyData[[#This Row],[Intraday Change]]/NiftyData[[#This Row],[Open]]</f>
        <v>7.7358535824806644E-4</v>
      </c>
      <c r="O1501" s="4">
        <f>_xlfn.CEILING.MATH(ABS(NiftyData[[#This Row],[Intraday Change %]]), 0.01)</f>
        <v>0.01</v>
      </c>
      <c r="P1501" s="6">
        <f>NiftyData[[#This Row],[Close]]-E1502</f>
        <v>7.25</v>
      </c>
      <c r="Q1501" s="4">
        <f>NiftyData[[#This Row],[DayChange]]/E1502</f>
        <v>8.6961736835792255E-4</v>
      </c>
      <c r="R1501" s="7">
        <f>_xlfn.CEILING.MATH(ABS(NiftyData[[#This Row],[DayChange %]]), 0.01)</f>
        <v>0.01</v>
      </c>
    </row>
    <row r="1502" spans="1:18" x14ac:dyDescent="0.2">
      <c r="A1502" s="2">
        <v>41950</v>
      </c>
      <c r="B1502" s="1">
        <v>8331.85</v>
      </c>
      <c r="C1502" s="1">
        <v>8360.35</v>
      </c>
      <c r="D1502" s="1">
        <v>8290.25</v>
      </c>
      <c r="E1502" s="1">
        <v>8337</v>
      </c>
      <c r="F1502" s="1">
        <v>153433693</v>
      </c>
      <c r="G1502" s="1">
        <v>11379.2</v>
      </c>
      <c r="H1502" s="1" t="str">
        <f>TEXT(NiftyData[[#This Row],[Date]], "yyyy")</f>
        <v>2014</v>
      </c>
      <c r="I1502" s="1" t="str">
        <f>TEXT(NiftyData[[#This Row],[Date]], "mmm")</f>
        <v>Nov</v>
      </c>
      <c r="J1502" s="1" t="str">
        <f>TEXT(NiftyData[[#This Row],[Date]], "ddd")</f>
        <v>Fri</v>
      </c>
      <c r="K1502" s="1" t="str">
        <f>TEXT(NiftyData[[#This Row],[Date]], "mmm-yyyy")</f>
        <v>Nov-2014</v>
      </c>
      <c r="L1502" s="1" t="str">
        <f>IF(NiftyData[[#This Row],[Day]]="Thu", "Expiry", "")</f>
        <v/>
      </c>
      <c r="M1502" s="1">
        <f>NiftyData[[#This Row],[Close]]-NiftyData[[#This Row],[Open]]</f>
        <v>5.1499999999996362</v>
      </c>
      <c r="N1502" s="4">
        <f>NiftyData[[#This Row],[Intraday Change]]/NiftyData[[#This Row],[Open]]</f>
        <v>6.1811002358415433E-4</v>
      </c>
      <c r="O1502" s="4">
        <f>_xlfn.CEILING.MATH(ABS(NiftyData[[#This Row],[Intraday Change %]]), 0.01)</f>
        <v>0.01</v>
      </c>
      <c r="P1502" s="6">
        <f>NiftyData[[#This Row],[Close]]-E1503</f>
        <v>-1.2999999999992724</v>
      </c>
      <c r="Q1502" s="4">
        <f>NiftyData[[#This Row],[DayChange]]/E1503</f>
        <v>-1.5590707938060186E-4</v>
      </c>
      <c r="R1502" s="7">
        <f>_xlfn.CEILING.MATH(ABS(NiftyData[[#This Row],[DayChange %]]), 0.01)</f>
        <v>0.01</v>
      </c>
    </row>
    <row r="1503" spans="1:18" x14ac:dyDescent="0.2">
      <c r="A1503" s="2">
        <v>41948</v>
      </c>
      <c r="B1503" s="1">
        <v>8351.25</v>
      </c>
      <c r="C1503" s="1">
        <v>8365.5499999999993</v>
      </c>
      <c r="D1503" s="1">
        <v>8323.5</v>
      </c>
      <c r="E1503" s="1">
        <v>8338.2999999999993</v>
      </c>
      <c r="F1503" s="1">
        <v>161614922</v>
      </c>
      <c r="G1503" s="1">
        <v>9021.74</v>
      </c>
      <c r="H1503" s="1" t="str">
        <f>TEXT(NiftyData[[#This Row],[Date]], "yyyy")</f>
        <v>2014</v>
      </c>
      <c r="I1503" s="1" t="str">
        <f>TEXT(NiftyData[[#This Row],[Date]], "mmm")</f>
        <v>Nov</v>
      </c>
      <c r="J1503" s="1" t="str">
        <f>TEXT(NiftyData[[#This Row],[Date]], "ddd")</f>
        <v>Wed</v>
      </c>
      <c r="K1503" s="1" t="str">
        <f>TEXT(NiftyData[[#This Row],[Date]], "mmm-yyyy")</f>
        <v>Nov-2014</v>
      </c>
      <c r="L1503" s="1" t="str">
        <f>IF(NiftyData[[#This Row],[Day]]="Thu", "Expiry", "")</f>
        <v/>
      </c>
      <c r="M1503" s="1">
        <f>NiftyData[[#This Row],[Close]]-NiftyData[[#This Row],[Open]]</f>
        <v>-12.950000000000728</v>
      </c>
      <c r="N1503" s="4">
        <f>NiftyData[[#This Row],[Intraday Change]]/NiftyData[[#This Row],[Open]]</f>
        <v>-1.5506660679539862E-3</v>
      </c>
      <c r="O1503" s="4">
        <f>_xlfn.CEILING.MATH(ABS(NiftyData[[#This Row],[Intraday Change %]]), 0.01)</f>
        <v>0.01</v>
      </c>
      <c r="P1503" s="6">
        <f>NiftyData[[#This Row],[Close]]-E1504</f>
        <v>14.149999999999636</v>
      </c>
      <c r="Q1503" s="4">
        <f>NiftyData[[#This Row],[DayChange]]/E1504</f>
        <v>1.6998732603328431E-3</v>
      </c>
      <c r="R1503" s="7">
        <f>_xlfn.CEILING.MATH(ABS(NiftyData[[#This Row],[DayChange %]]), 0.01)</f>
        <v>0.01</v>
      </c>
    </row>
    <row r="1504" spans="1:18" x14ac:dyDescent="0.2">
      <c r="A1504" s="2">
        <v>41946</v>
      </c>
      <c r="B1504" s="1">
        <v>8348.15</v>
      </c>
      <c r="C1504" s="1">
        <v>8350.6</v>
      </c>
      <c r="D1504" s="1">
        <v>8297.65</v>
      </c>
      <c r="E1504" s="1">
        <v>8324.15</v>
      </c>
      <c r="F1504" s="1">
        <v>141090166</v>
      </c>
      <c r="G1504" s="1">
        <v>7439.54</v>
      </c>
      <c r="H1504" s="1" t="str">
        <f>TEXT(NiftyData[[#This Row],[Date]], "yyyy")</f>
        <v>2014</v>
      </c>
      <c r="I1504" s="1" t="str">
        <f>TEXT(NiftyData[[#This Row],[Date]], "mmm")</f>
        <v>Nov</v>
      </c>
      <c r="J1504" s="1" t="str">
        <f>TEXT(NiftyData[[#This Row],[Date]], "ddd")</f>
        <v>Mon</v>
      </c>
      <c r="K1504" s="1" t="str">
        <f>TEXT(NiftyData[[#This Row],[Date]], "mmm-yyyy")</f>
        <v>Nov-2014</v>
      </c>
      <c r="L1504" s="1" t="str">
        <f>IF(NiftyData[[#This Row],[Day]]="Thu", "Expiry", "")</f>
        <v/>
      </c>
      <c r="M1504" s="1">
        <f>NiftyData[[#This Row],[Close]]-NiftyData[[#This Row],[Open]]</f>
        <v>-24</v>
      </c>
      <c r="N1504" s="4">
        <f>NiftyData[[#This Row],[Intraday Change]]/NiftyData[[#This Row],[Open]]</f>
        <v>-2.8748884483388538E-3</v>
      </c>
      <c r="O1504" s="4">
        <f>_xlfn.CEILING.MATH(ABS(NiftyData[[#This Row],[Intraday Change %]]), 0.01)</f>
        <v>0.01</v>
      </c>
      <c r="P1504" s="6">
        <f>NiftyData[[#This Row],[Close]]-E1505</f>
        <v>1.9499999999989086</v>
      </c>
      <c r="Q1504" s="4">
        <f>NiftyData[[#This Row],[DayChange]]/E1505</f>
        <v>2.3431304222428065E-4</v>
      </c>
      <c r="R1504" s="7">
        <f>_xlfn.CEILING.MATH(ABS(NiftyData[[#This Row],[DayChange %]]), 0.01)</f>
        <v>0.01</v>
      </c>
    </row>
    <row r="1505" spans="1:18" x14ac:dyDescent="0.2">
      <c r="A1505" s="2">
        <v>41943</v>
      </c>
      <c r="B1505" s="1">
        <v>8200.7999999999993</v>
      </c>
      <c r="C1505" s="1">
        <v>8330.75</v>
      </c>
      <c r="D1505" s="1">
        <v>8198.0499999999993</v>
      </c>
      <c r="E1505" s="1">
        <v>8322.2000000000007</v>
      </c>
      <c r="F1505" s="1">
        <v>176165086</v>
      </c>
      <c r="G1505" s="1">
        <v>9450.5300000000007</v>
      </c>
      <c r="H1505" s="1" t="str">
        <f>TEXT(NiftyData[[#This Row],[Date]], "yyyy")</f>
        <v>2014</v>
      </c>
      <c r="I1505" s="1" t="str">
        <f>TEXT(NiftyData[[#This Row],[Date]], "mmm")</f>
        <v>Oct</v>
      </c>
      <c r="J1505" s="1" t="str">
        <f>TEXT(NiftyData[[#This Row],[Date]], "ddd")</f>
        <v>Fri</v>
      </c>
      <c r="K1505" s="1" t="str">
        <f>TEXT(NiftyData[[#This Row],[Date]], "mmm-yyyy")</f>
        <v>Oct-2014</v>
      </c>
      <c r="L1505" s="1" t="str">
        <f>IF(NiftyData[[#This Row],[Day]]="Thu", "Expiry", "")</f>
        <v/>
      </c>
      <c r="M1505" s="1">
        <f>NiftyData[[#This Row],[Close]]-NiftyData[[#This Row],[Open]]</f>
        <v>121.40000000000146</v>
      </c>
      <c r="N1505" s="4">
        <f>NiftyData[[#This Row],[Intraday Change]]/NiftyData[[#This Row],[Open]]</f>
        <v>1.4803433811335658E-2</v>
      </c>
      <c r="O1505" s="4">
        <f>_xlfn.CEILING.MATH(ABS(NiftyData[[#This Row],[Intraday Change %]]), 0.01)</f>
        <v>0.02</v>
      </c>
      <c r="P1505" s="6">
        <f>NiftyData[[#This Row],[Close]]-E1506</f>
        <v>153.00000000000091</v>
      </c>
      <c r="Q1505" s="4">
        <f>NiftyData[[#This Row],[DayChange]]/E1506</f>
        <v>1.8728884101258496E-2</v>
      </c>
      <c r="R1505" s="7">
        <f>_xlfn.CEILING.MATH(ABS(NiftyData[[#This Row],[DayChange %]]), 0.01)</f>
        <v>0.02</v>
      </c>
    </row>
    <row r="1506" spans="1:18" x14ac:dyDescent="0.2">
      <c r="A1506" s="2">
        <v>41942</v>
      </c>
      <c r="B1506" s="1">
        <v>8085.2</v>
      </c>
      <c r="C1506" s="1">
        <v>8181.55</v>
      </c>
      <c r="D1506" s="1">
        <v>8085.2</v>
      </c>
      <c r="E1506" s="1">
        <v>8169.2</v>
      </c>
      <c r="F1506" s="1">
        <v>205666559</v>
      </c>
      <c r="G1506" s="1">
        <v>11023.46</v>
      </c>
      <c r="H1506" s="1" t="str">
        <f>TEXT(NiftyData[[#This Row],[Date]], "yyyy")</f>
        <v>2014</v>
      </c>
      <c r="I1506" s="1" t="str">
        <f>TEXT(NiftyData[[#This Row],[Date]], "mmm")</f>
        <v>Oct</v>
      </c>
      <c r="J1506" s="1" t="str">
        <f>TEXT(NiftyData[[#This Row],[Date]], "ddd")</f>
        <v>Thu</v>
      </c>
      <c r="K1506" s="1" t="str">
        <f>TEXT(NiftyData[[#This Row],[Date]], "mmm-yyyy")</f>
        <v>Oct-2014</v>
      </c>
      <c r="L1506" s="1" t="str">
        <f>IF(NiftyData[[#This Row],[Day]]="Thu", "Expiry", "")</f>
        <v>Expiry</v>
      </c>
      <c r="M1506" s="1">
        <f>NiftyData[[#This Row],[Close]]-NiftyData[[#This Row],[Open]]</f>
        <v>84</v>
      </c>
      <c r="N1506" s="4">
        <f>NiftyData[[#This Row],[Intraday Change]]/NiftyData[[#This Row],[Open]]</f>
        <v>1.0389353386434473E-2</v>
      </c>
      <c r="O1506" s="4">
        <f>_xlfn.CEILING.MATH(ABS(NiftyData[[#This Row],[Intraday Change %]]), 0.01)</f>
        <v>0.02</v>
      </c>
      <c r="P1506" s="6">
        <f>NiftyData[[#This Row],[Close]]-E1507</f>
        <v>78.75</v>
      </c>
      <c r="Q1506" s="4">
        <f>NiftyData[[#This Row],[DayChange]]/E1507</f>
        <v>9.7336983727728376E-3</v>
      </c>
      <c r="R1506" s="7">
        <f>_xlfn.CEILING.MATH(ABS(NiftyData[[#This Row],[DayChange %]]), 0.01)</f>
        <v>0.01</v>
      </c>
    </row>
    <row r="1507" spans="1:18" x14ac:dyDescent="0.2">
      <c r="A1507" s="2">
        <v>41941</v>
      </c>
      <c r="B1507" s="1">
        <v>8077.05</v>
      </c>
      <c r="C1507" s="1">
        <v>8097.95</v>
      </c>
      <c r="D1507" s="1">
        <v>8052.25</v>
      </c>
      <c r="E1507" s="1">
        <v>8090.45</v>
      </c>
      <c r="F1507" s="1">
        <v>148313096</v>
      </c>
      <c r="G1507" s="1">
        <v>7406</v>
      </c>
      <c r="H1507" s="1" t="str">
        <f>TEXT(NiftyData[[#This Row],[Date]], "yyyy")</f>
        <v>2014</v>
      </c>
      <c r="I1507" s="1" t="str">
        <f>TEXT(NiftyData[[#This Row],[Date]], "mmm")</f>
        <v>Oct</v>
      </c>
      <c r="J1507" s="1" t="str">
        <f>TEXT(NiftyData[[#This Row],[Date]], "ddd")</f>
        <v>Wed</v>
      </c>
      <c r="K1507" s="1" t="str">
        <f>TEXT(NiftyData[[#This Row],[Date]], "mmm-yyyy")</f>
        <v>Oct-2014</v>
      </c>
      <c r="L1507" s="1" t="str">
        <f>IF(NiftyData[[#This Row],[Day]]="Thu", "Expiry", "")</f>
        <v/>
      </c>
      <c r="M1507" s="1">
        <f>NiftyData[[#This Row],[Close]]-NiftyData[[#This Row],[Open]]</f>
        <v>13.399999999999636</v>
      </c>
      <c r="N1507" s="4">
        <f>NiftyData[[#This Row],[Intraday Change]]/NiftyData[[#This Row],[Open]]</f>
        <v>1.6590215487089514E-3</v>
      </c>
      <c r="O1507" s="4">
        <f>_xlfn.CEILING.MATH(ABS(NiftyData[[#This Row],[Intraday Change %]]), 0.01)</f>
        <v>0.01</v>
      </c>
      <c r="P1507" s="6">
        <f>NiftyData[[#This Row],[Close]]-E1508</f>
        <v>62.849999999999454</v>
      </c>
      <c r="Q1507" s="4">
        <f>NiftyData[[#This Row],[DayChange]]/E1508</f>
        <v>7.829239125018617E-3</v>
      </c>
      <c r="R1507" s="7">
        <f>_xlfn.CEILING.MATH(ABS(NiftyData[[#This Row],[DayChange %]]), 0.01)</f>
        <v>0.01</v>
      </c>
    </row>
    <row r="1508" spans="1:18" x14ac:dyDescent="0.2">
      <c r="A1508" s="2">
        <v>41940</v>
      </c>
      <c r="B1508" s="1">
        <v>8002.4</v>
      </c>
      <c r="C1508" s="1">
        <v>8037.8</v>
      </c>
      <c r="D1508" s="1">
        <v>7995.05</v>
      </c>
      <c r="E1508" s="1">
        <v>8027.6</v>
      </c>
      <c r="F1508" s="1">
        <v>124058566</v>
      </c>
      <c r="G1508" s="1">
        <v>6993.84</v>
      </c>
      <c r="H1508" s="1" t="str">
        <f>TEXT(NiftyData[[#This Row],[Date]], "yyyy")</f>
        <v>2014</v>
      </c>
      <c r="I1508" s="1" t="str">
        <f>TEXT(NiftyData[[#This Row],[Date]], "mmm")</f>
        <v>Oct</v>
      </c>
      <c r="J1508" s="1" t="str">
        <f>TEXT(NiftyData[[#This Row],[Date]], "ddd")</f>
        <v>Tue</v>
      </c>
      <c r="K1508" s="1" t="str">
        <f>TEXT(NiftyData[[#This Row],[Date]], "mmm-yyyy")</f>
        <v>Oct-2014</v>
      </c>
      <c r="L1508" s="1" t="str">
        <f>IF(NiftyData[[#This Row],[Day]]="Thu", "Expiry", "")</f>
        <v/>
      </c>
      <c r="M1508" s="1">
        <f>NiftyData[[#This Row],[Close]]-NiftyData[[#This Row],[Open]]</f>
        <v>25.200000000000728</v>
      </c>
      <c r="N1508" s="4">
        <f>NiftyData[[#This Row],[Intraday Change]]/NiftyData[[#This Row],[Open]]</f>
        <v>3.1490552834150666E-3</v>
      </c>
      <c r="O1508" s="4">
        <f>_xlfn.CEILING.MATH(ABS(NiftyData[[#This Row],[Intraday Change %]]), 0.01)</f>
        <v>0.01</v>
      </c>
      <c r="P1508" s="6">
        <f>NiftyData[[#This Row],[Close]]-E1509</f>
        <v>35.900000000000546</v>
      </c>
      <c r="Q1508" s="4">
        <f>NiftyData[[#This Row],[DayChange]]/E1509</f>
        <v>4.4921606166398323E-3</v>
      </c>
      <c r="R1508" s="7">
        <f>_xlfn.CEILING.MATH(ABS(NiftyData[[#This Row],[DayChange %]]), 0.01)</f>
        <v>0.01</v>
      </c>
    </row>
    <row r="1509" spans="1:18" x14ac:dyDescent="0.2">
      <c r="A1509" s="2">
        <v>41939</v>
      </c>
      <c r="B1509" s="1">
        <v>8064.35</v>
      </c>
      <c r="C1509" s="1">
        <v>8064.4</v>
      </c>
      <c r="D1509" s="1">
        <v>7985.65</v>
      </c>
      <c r="E1509" s="1">
        <v>7991.7</v>
      </c>
      <c r="F1509" s="1">
        <v>132824881</v>
      </c>
      <c r="G1509" s="1">
        <v>6511.8</v>
      </c>
      <c r="H1509" s="1" t="str">
        <f>TEXT(NiftyData[[#This Row],[Date]], "yyyy")</f>
        <v>2014</v>
      </c>
      <c r="I1509" s="1" t="str">
        <f>TEXT(NiftyData[[#This Row],[Date]], "mmm")</f>
        <v>Oct</v>
      </c>
      <c r="J1509" s="1" t="str">
        <f>TEXT(NiftyData[[#This Row],[Date]], "ddd")</f>
        <v>Mon</v>
      </c>
      <c r="K1509" s="1" t="str">
        <f>TEXT(NiftyData[[#This Row],[Date]], "mmm-yyyy")</f>
        <v>Oct-2014</v>
      </c>
      <c r="L1509" s="1" t="str">
        <f>IF(NiftyData[[#This Row],[Day]]="Thu", "Expiry", "")</f>
        <v/>
      </c>
      <c r="M1509" s="1">
        <f>NiftyData[[#This Row],[Close]]-NiftyData[[#This Row],[Open]]</f>
        <v>-72.650000000000546</v>
      </c>
      <c r="N1509" s="4">
        <f>NiftyData[[#This Row],[Intraday Change]]/NiftyData[[#This Row],[Open]]</f>
        <v>-9.008785580983036E-3</v>
      </c>
      <c r="O1509" s="4">
        <f>_xlfn.CEILING.MATH(ABS(NiftyData[[#This Row],[Intraday Change %]]), 0.01)</f>
        <v>0.01</v>
      </c>
      <c r="P1509" s="6">
        <f>NiftyData[[#This Row],[Close]]-E1510</f>
        <v>-22.850000000000364</v>
      </c>
      <c r="Q1509" s="4">
        <f>NiftyData[[#This Row],[DayChange]]/E1510</f>
        <v>-2.8510646262111241E-3</v>
      </c>
      <c r="R1509" s="7">
        <f>_xlfn.CEILING.MATH(ABS(NiftyData[[#This Row],[DayChange %]]), 0.01)</f>
        <v>0.01</v>
      </c>
    </row>
    <row r="1510" spans="1:18" x14ac:dyDescent="0.2">
      <c r="A1510" s="2">
        <v>41935</v>
      </c>
      <c r="B1510" s="1">
        <v>8027.7</v>
      </c>
      <c r="C1510" s="1">
        <v>8031.75</v>
      </c>
      <c r="D1510" s="1">
        <v>8008.85</v>
      </c>
      <c r="E1510" s="1">
        <v>8014.55</v>
      </c>
      <c r="F1510" s="1">
        <v>19640498</v>
      </c>
      <c r="G1510" s="1">
        <v>915.37</v>
      </c>
      <c r="H1510" s="1" t="str">
        <f>TEXT(NiftyData[[#This Row],[Date]], "yyyy")</f>
        <v>2014</v>
      </c>
      <c r="I1510" s="1" t="str">
        <f>TEXT(NiftyData[[#This Row],[Date]], "mmm")</f>
        <v>Oct</v>
      </c>
      <c r="J1510" s="1" t="str">
        <f>TEXT(NiftyData[[#This Row],[Date]], "ddd")</f>
        <v>Thu</v>
      </c>
      <c r="K1510" s="1" t="str">
        <f>TEXT(NiftyData[[#This Row],[Date]], "mmm-yyyy")</f>
        <v>Oct-2014</v>
      </c>
      <c r="L1510" s="1" t="str">
        <f>IF(NiftyData[[#This Row],[Day]]="Thu", "Expiry", "")</f>
        <v>Expiry</v>
      </c>
      <c r="M1510" s="1">
        <f>NiftyData[[#This Row],[Close]]-NiftyData[[#This Row],[Open]]</f>
        <v>-13.149999999999636</v>
      </c>
      <c r="N1510" s="4">
        <f>NiftyData[[#This Row],[Intraday Change]]/NiftyData[[#This Row],[Open]]</f>
        <v>-1.6380781543903779E-3</v>
      </c>
      <c r="O1510" s="4">
        <f>_xlfn.CEILING.MATH(ABS(NiftyData[[#This Row],[Intraday Change %]]), 0.01)</f>
        <v>0.01</v>
      </c>
      <c r="P1510" s="6">
        <f>NiftyData[[#This Row],[Close]]-E1511</f>
        <v>18.650000000000546</v>
      </c>
      <c r="Q1510" s="4">
        <f>NiftyData[[#This Row],[DayChange]]/E1511</f>
        <v>2.3324453782564247E-3</v>
      </c>
      <c r="R1510" s="7">
        <f>_xlfn.CEILING.MATH(ABS(NiftyData[[#This Row],[DayChange %]]), 0.01)</f>
        <v>0.01</v>
      </c>
    </row>
    <row r="1511" spans="1:18" x14ac:dyDescent="0.2">
      <c r="A1511" s="2">
        <v>41934</v>
      </c>
      <c r="B1511" s="1">
        <v>7997.8</v>
      </c>
      <c r="C1511" s="1">
        <v>8005</v>
      </c>
      <c r="D1511" s="1">
        <v>7974.55</v>
      </c>
      <c r="E1511" s="1">
        <v>7995.9</v>
      </c>
      <c r="F1511" s="1">
        <v>151104463</v>
      </c>
      <c r="G1511" s="1">
        <v>7301.77</v>
      </c>
      <c r="H1511" s="1" t="str">
        <f>TEXT(NiftyData[[#This Row],[Date]], "yyyy")</f>
        <v>2014</v>
      </c>
      <c r="I1511" s="1" t="str">
        <f>TEXT(NiftyData[[#This Row],[Date]], "mmm")</f>
        <v>Oct</v>
      </c>
      <c r="J1511" s="1" t="str">
        <f>TEXT(NiftyData[[#This Row],[Date]], "ddd")</f>
        <v>Wed</v>
      </c>
      <c r="K1511" s="1" t="str">
        <f>TEXT(NiftyData[[#This Row],[Date]], "mmm-yyyy")</f>
        <v>Oct-2014</v>
      </c>
      <c r="L1511" s="1" t="str">
        <f>IF(NiftyData[[#This Row],[Day]]="Thu", "Expiry", "")</f>
        <v/>
      </c>
      <c r="M1511" s="1">
        <f>NiftyData[[#This Row],[Close]]-NiftyData[[#This Row],[Open]]</f>
        <v>-1.9000000000005457</v>
      </c>
      <c r="N1511" s="4">
        <f>NiftyData[[#This Row],[Intraday Change]]/NiftyData[[#This Row],[Open]]</f>
        <v>-2.3756533046594635E-4</v>
      </c>
      <c r="O1511" s="4">
        <f>_xlfn.CEILING.MATH(ABS(NiftyData[[#This Row],[Intraday Change %]]), 0.01)</f>
        <v>0.01</v>
      </c>
      <c r="P1511" s="6">
        <f>NiftyData[[#This Row],[Close]]-E1512</f>
        <v>68.149999999999636</v>
      </c>
      <c r="Q1511" s="4">
        <f>NiftyData[[#This Row],[DayChange]]/E1512</f>
        <v>8.5963861120746284E-3</v>
      </c>
      <c r="R1511" s="7">
        <f>_xlfn.CEILING.MATH(ABS(NiftyData[[#This Row],[DayChange %]]), 0.01)</f>
        <v>0.01</v>
      </c>
    </row>
    <row r="1512" spans="1:18" x14ac:dyDescent="0.2">
      <c r="A1512" s="2">
        <v>41933</v>
      </c>
      <c r="B1512" s="1">
        <v>7906.15</v>
      </c>
      <c r="C1512" s="1">
        <v>7936.6</v>
      </c>
      <c r="D1512" s="1">
        <v>7874.35</v>
      </c>
      <c r="E1512" s="1">
        <v>7927.75</v>
      </c>
      <c r="F1512" s="1">
        <v>163403385</v>
      </c>
      <c r="G1512" s="1">
        <v>8432.94</v>
      </c>
      <c r="H1512" s="1" t="str">
        <f>TEXT(NiftyData[[#This Row],[Date]], "yyyy")</f>
        <v>2014</v>
      </c>
      <c r="I1512" s="1" t="str">
        <f>TEXT(NiftyData[[#This Row],[Date]], "mmm")</f>
        <v>Oct</v>
      </c>
      <c r="J1512" s="1" t="str">
        <f>TEXT(NiftyData[[#This Row],[Date]], "ddd")</f>
        <v>Tue</v>
      </c>
      <c r="K1512" s="1" t="str">
        <f>TEXT(NiftyData[[#This Row],[Date]], "mmm-yyyy")</f>
        <v>Oct-2014</v>
      </c>
      <c r="L1512" s="1" t="str">
        <f>IF(NiftyData[[#This Row],[Day]]="Thu", "Expiry", "")</f>
        <v/>
      </c>
      <c r="M1512" s="1">
        <f>NiftyData[[#This Row],[Close]]-NiftyData[[#This Row],[Open]]</f>
        <v>21.600000000000364</v>
      </c>
      <c r="N1512" s="4">
        <f>NiftyData[[#This Row],[Intraday Change]]/NiftyData[[#This Row],[Open]]</f>
        <v>2.7320503658544758E-3</v>
      </c>
      <c r="O1512" s="4">
        <f>_xlfn.CEILING.MATH(ABS(NiftyData[[#This Row],[Intraday Change %]]), 0.01)</f>
        <v>0.01</v>
      </c>
      <c r="P1512" s="6">
        <f>NiftyData[[#This Row],[Close]]-E1513</f>
        <v>48.350000000000364</v>
      </c>
      <c r="Q1512" s="4">
        <f>NiftyData[[#This Row],[DayChange]]/E1513</f>
        <v>6.1362540294946782E-3</v>
      </c>
      <c r="R1512" s="7">
        <f>_xlfn.CEILING.MATH(ABS(NiftyData[[#This Row],[DayChange %]]), 0.01)</f>
        <v>0.01</v>
      </c>
    </row>
    <row r="1513" spans="1:18" x14ac:dyDescent="0.2">
      <c r="A1513" s="2">
        <v>41932</v>
      </c>
      <c r="B1513" s="1">
        <v>7896.95</v>
      </c>
      <c r="C1513" s="1">
        <v>7905.95</v>
      </c>
      <c r="D1513" s="1">
        <v>7856.95</v>
      </c>
      <c r="E1513" s="1">
        <v>7879.4</v>
      </c>
      <c r="F1513" s="1">
        <v>176171562</v>
      </c>
      <c r="G1513" s="1">
        <v>8357.41</v>
      </c>
      <c r="H1513" s="1" t="str">
        <f>TEXT(NiftyData[[#This Row],[Date]], "yyyy")</f>
        <v>2014</v>
      </c>
      <c r="I1513" s="1" t="str">
        <f>TEXT(NiftyData[[#This Row],[Date]], "mmm")</f>
        <v>Oct</v>
      </c>
      <c r="J1513" s="1" t="str">
        <f>TEXT(NiftyData[[#This Row],[Date]], "ddd")</f>
        <v>Mon</v>
      </c>
      <c r="K1513" s="1" t="str">
        <f>TEXT(NiftyData[[#This Row],[Date]], "mmm-yyyy")</f>
        <v>Oct-2014</v>
      </c>
      <c r="L1513" s="1" t="str">
        <f>IF(NiftyData[[#This Row],[Day]]="Thu", "Expiry", "")</f>
        <v/>
      </c>
      <c r="M1513" s="1">
        <f>NiftyData[[#This Row],[Close]]-NiftyData[[#This Row],[Open]]</f>
        <v>-17.550000000000182</v>
      </c>
      <c r="N1513" s="4">
        <f>NiftyData[[#This Row],[Intraday Change]]/NiftyData[[#This Row],[Open]]</f>
        <v>-2.2223769936494699E-3</v>
      </c>
      <c r="O1513" s="4">
        <f>_xlfn.CEILING.MATH(ABS(NiftyData[[#This Row],[Intraday Change %]]), 0.01)</f>
        <v>0.01</v>
      </c>
      <c r="P1513" s="6">
        <f>NiftyData[[#This Row],[Close]]-E1514</f>
        <v>99.699999999999818</v>
      </c>
      <c r="Q1513" s="4">
        <f>NiftyData[[#This Row],[DayChange]]/E1514</f>
        <v>1.2815404192963715E-2</v>
      </c>
      <c r="R1513" s="7">
        <f>_xlfn.CEILING.MATH(ABS(NiftyData[[#This Row],[DayChange %]]), 0.01)</f>
        <v>0.02</v>
      </c>
    </row>
    <row r="1514" spans="1:18" x14ac:dyDescent="0.2">
      <c r="A1514" s="2">
        <v>41929</v>
      </c>
      <c r="B1514" s="1">
        <v>7733.75</v>
      </c>
      <c r="C1514" s="1">
        <v>7819.2</v>
      </c>
      <c r="D1514" s="1">
        <v>7723.85</v>
      </c>
      <c r="E1514" s="1">
        <v>7779.7</v>
      </c>
      <c r="F1514" s="1">
        <v>177623196</v>
      </c>
      <c r="G1514" s="1">
        <v>9626.9</v>
      </c>
      <c r="H1514" s="1" t="str">
        <f>TEXT(NiftyData[[#This Row],[Date]], "yyyy")</f>
        <v>2014</v>
      </c>
      <c r="I1514" s="1" t="str">
        <f>TEXT(NiftyData[[#This Row],[Date]], "mmm")</f>
        <v>Oct</v>
      </c>
      <c r="J1514" s="1" t="str">
        <f>TEXT(NiftyData[[#This Row],[Date]], "ddd")</f>
        <v>Fri</v>
      </c>
      <c r="K1514" s="1" t="str">
        <f>TEXT(NiftyData[[#This Row],[Date]], "mmm-yyyy")</f>
        <v>Oct-2014</v>
      </c>
      <c r="L1514" s="1" t="str">
        <f>IF(NiftyData[[#This Row],[Day]]="Thu", "Expiry", "")</f>
        <v/>
      </c>
      <c r="M1514" s="1">
        <f>NiftyData[[#This Row],[Close]]-NiftyData[[#This Row],[Open]]</f>
        <v>45.949999999999818</v>
      </c>
      <c r="N1514" s="4">
        <f>NiftyData[[#This Row],[Intraday Change]]/NiftyData[[#This Row],[Open]]</f>
        <v>5.9414902214320114E-3</v>
      </c>
      <c r="O1514" s="4">
        <f>_xlfn.CEILING.MATH(ABS(NiftyData[[#This Row],[Intraday Change %]]), 0.01)</f>
        <v>0.01</v>
      </c>
      <c r="P1514" s="6">
        <f>NiftyData[[#This Row],[Close]]-E1515</f>
        <v>31.5</v>
      </c>
      <c r="Q1514" s="4">
        <f>NiftyData[[#This Row],[DayChange]]/E1515</f>
        <v>4.0654603649879972E-3</v>
      </c>
      <c r="R1514" s="7">
        <f>_xlfn.CEILING.MATH(ABS(NiftyData[[#This Row],[DayChange %]]), 0.01)</f>
        <v>0.01</v>
      </c>
    </row>
    <row r="1515" spans="1:18" x14ac:dyDescent="0.2">
      <c r="A1515" s="2">
        <v>41928</v>
      </c>
      <c r="B1515" s="1">
        <v>7837.3</v>
      </c>
      <c r="C1515" s="1">
        <v>7893.9</v>
      </c>
      <c r="D1515" s="1">
        <v>7729.65</v>
      </c>
      <c r="E1515" s="1">
        <v>7748.2</v>
      </c>
      <c r="F1515" s="1">
        <v>213529479</v>
      </c>
      <c r="G1515" s="1">
        <v>9087.06</v>
      </c>
      <c r="H1515" s="1" t="str">
        <f>TEXT(NiftyData[[#This Row],[Date]], "yyyy")</f>
        <v>2014</v>
      </c>
      <c r="I1515" s="1" t="str">
        <f>TEXT(NiftyData[[#This Row],[Date]], "mmm")</f>
        <v>Oct</v>
      </c>
      <c r="J1515" s="1" t="str">
        <f>TEXT(NiftyData[[#This Row],[Date]], "ddd")</f>
        <v>Thu</v>
      </c>
      <c r="K1515" s="1" t="str">
        <f>TEXT(NiftyData[[#This Row],[Date]], "mmm-yyyy")</f>
        <v>Oct-2014</v>
      </c>
      <c r="L1515" s="1" t="str">
        <f>IF(NiftyData[[#This Row],[Day]]="Thu", "Expiry", "")</f>
        <v>Expiry</v>
      </c>
      <c r="M1515" s="1">
        <f>NiftyData[[#This Row],[Close]]-NiftyData[[#This Row],[Open]]</f>
        <v>-89.100000000000364</v>
      </c>
      <c r="N1515" s="4">
        <f>NiftyData[[#This Row],[Intraday Change]]/NiftyData[[#This Row],[Open]]</f>
        <v>-1.1368711163283319E-2</v>
      </c>
      <c r="O1515" s="4">
        <f>_xlfn.CEILING.MATH(ABS(NiftyData[[#This Row],[Intraday Change %]]), 0.01)</f>
        <v>0.02</v>
      </c>
      <c r="P1515" s="6">
        <f>NiftyData[[#This Row],[Close]]-E1516</f>
        <v>-115.80000000000018</v>
      </c>
      <c r="Q1515" s="4">
        <f>NiftyData[[#This Row],[DayChange]]/E1516</f>
        <v>-1.4725330620549362E-2</v>
      </c>
      <c r="R1515" s="7">
        <f>_xlfn.CEILING.MATH(ABS(NiftyData[[#This Row],[DayChange %]]), 0.01)</f>
        <v>0.02</v>
      </c>
    </row>
    <row r="1516" spans="1:18" x14ac:dyDescent="0.2">
      <c r="A1516" s="2">
        <v>41926</v>
      </c>
      <c r="B1516" s="1">
        <v>7923.25</v>
      </c>
      <c r="C1516" s="1">
        <v>7928</v>
      </c>
      <c r="D1516" s="1">
        <v>7825.45</v>
      </c>
      <c r="E1516" s="1">
        <v>7864</v>
      </c>
      <c r="F1516" s="1">
        <v>225472732</v>
      </c>
      <c r="G1516" s="1">
        <v>7709</v>
      </c>
      <c r="H1516" s="1" t="str">
        <f>TEXT(NiftyData[[#This Row],[Date]], "yyyy")</f>
        <v>2014</v>
      </c>
      <c r="I1516" s="1" t="str">
        <f>TEXT(NiftyData[[#This Row],[Date]], "mmm")</f>
        <v>Oct</v>
      </c>
      <c r="J1516" s="1" t="str">
        <f>TEXT(NiftyData[[#This Row],[Date]], "ddd")</f>
        <v>Tue</v>
      </c>
      <c r="K1516" s="1" t="str">
        <f>TEXT(NiftyData[[#This Row],[Date]], "mmm-yyyy")</f>
        <v>Oct-2014</v>
      </c>
      <c r="L1516" s="1" t="str">
        <f>IF(NiftyData[[#This Row],[Day]]="Thu", "Expiry", "")</f>
        <v/>
      </c>
      <c r="M1516" s="1">
        <f>NiftyData[[#This Row],[Close]]-NiftyData[[#This Row],[Open]]</f>
        <v>-59.25</v>
      </c>
      <c r="N1516" s="4">
        <f>NiftyData[[#This Row],[Intraday Change]]/NiftyData[[#This Row],[Open]]</f>
        <v>-7.4779919856119651E-3</v>
      </c>
      <c r="O1516" s="4">
        <f>_xlfn.CEILING.MATH(ABS(NiftyData[[#This Row],[Intraday Change %]]), 0.01)</f>
        <v>0.01</v>
      </c>
      <c r="P1516" s="6">
        <f>NiftyData[[#This Row],[Close]]-E1517</f>
        <v>-20.25</v>
      </c>
      <c r="Q1516" s="4">
        <f>NiftyData[[#This Row],[DayChange]]/E1517</f>
        <v>-2.5684117068839776E-3</v>
      </c>
      <c r="R1516" s="7">
        <f>_xlfn.CEILING.MATH(ABS(NiftyData[[#This Row],[DayChange %]]), 0.01)</f>
        <v>0.01</v>
      </c>
    </row>
    <row r="1517" spans="1:18" x14ac:dyDescent="0.2">
      <c r="A1517" s="2">
        <v>41925</v>
      </c>
      <c r="B1517" s="1">
        <v>7831</v>
      </c>
      <c r="C1517" s="1">
        <v>7901.15</v>
      </c>
      <c r="D1517" s="1">
        <v>7796</v>
      </c>
      <c r="E1517" s="1">
        <v>7884.25</v>
      </c>
      <c r="F1517" s="1">
        <v>118781369</v>
      </c>
      <c r="G1517" s="1">
        <v>6584.44</v>
      </c>
      <c r="H1517" s="1" t="str">
        <f>TEXT(NiftyData[[#This Row],[Date]], "yyyy")</f>
        <v>2014</v>
      </c>
      <c r="I1517" s="1" t="str">
        <f>TEXT(NiftyData[[#This Row],[Date]], "mmm")</f>
        <v>Oct</v>
      </c>
      <c r="J1517" s="1" t="str">
        <f>TEXT(NiftyData[[#This Row],[Date]], "ddd")</f>
        <v>Mon</v>
      </c>
      <c r="K1517" s="1" t="str">
        <f>TEXT(NiftyData[[#This Row],[Date]], "mmm-yyyy")</f>
        <v>Oct-2014</v>
      </c>
      <c r="L1517" s="1" t="str">
        <f>IF(NiftyData[[#This Row],[Day]]="Thu", "Expiry", "")</f>
        <v/>
      </c>
      <c r="M1517" s="1">
        <f>NiftyData[[#This Row],[Close]]-NiftyData[[#This Row],[Open]]</f>
        <v>53.25</v>
      </c>
      <c r="N1517" s="4">
        <f>NiftyData[[#This Row],[Intraday Change]]/NiftyData[[#This Row],[Open]]</f>
        <v>6.7998978419103566E-3</v>
      </c>
      <c r="O1517" s="4">
        <f>_xlfn.CEILING.MATH(ABS(NiftyData[[#This Row],[Intraday Change %]]), 0.01)</f>
        <v>0.01</v>
      </c>
      <c r="P1517" s="6">
        <f>NiftyData[[#This Row],[Close]]-E1518</f>
        <v>24.300000000000182</v>
      </c>
      <c r="Q1517" s="4">
        <f>NiftyData[[#This Row],[DayChange]]/E1518</f>
        <v>3.0916227202463353E-3</v>
      </c>
      <c r="R1517" s="7">
        <f>_xlfn.CEILING.MATH(ABS(NiftyData[[#This Row],[DayChange %]]), 0.01)</f>
        <v>0.01</v>
      </c>
    </row>
    <row r="1518" spans="1:18" x14ac:dyDescent="0.2">
      <c r="A1518" s="2">
        <v>41922</v>
      </c>
      <c r="B1518" s="1">
        <v>7911</v>
      </c>
      <c r="C1518" s="1">
        <v>7924.05</v>
      </c>
      <c r="D1518" s="1">
        <v>7848.45</v>
      </c>
      <c r="E1518" s="1">
        <v>7859.95</v>
      </c>
      <c r="F1518" s="1">
        <v>142926893</v>
      </c>
      <c r="G1518" s="1">
        <v>8473.9</v>
      </c>
      <c r="H1518" s="1" t="str">
        <f>TEXT(NiftyData[[#This Row],[Date]], "yyyy")</f>
        <v>2014</v>
      </c>
      <c r="I1518" s="1" t="str">
        <f>TEXT(NiftyData[[#This Row],[Date]], "mmm")</f>
        <v>Oct</v>
      </c>
      <c r="J1518" s="1" t="str">
        <f>TEXT(NiftyData[[#This Row],[Date]], "ddd")</f>
        <v>Fri</v>
      </c>
      <c r="K1518" s="1" t="str">
        <f>TEXT(NiftyData[[#This Row],[Date]], "mmm-yyyy")</f>
        <v>Oct-2014</v>
      </c>
      <c r="L1518" s="1" t="str">
        <f>IF(NiftyData[[#This Row],[Day]]="Thu", "Expiry", "")</f>
        <v/>
      </c>
      <c r="M1518" s="1">
        <f>NiftyData[[#This Row],[Close]]-NiftyData[[#This Row],[Open]]</f>
        <v>-51.050000000000182</v>
      </c>
      <c r="N1518" s="4">
        <f>NiftyData[[#This Row],[Intraday Change]]/NiftyData[[#This Row],[Open]]</f>
        <v>-6.453040070787534E-3</v>
      </c>
      <c r="O1518" s="4">
        <f>_xlfn.CEILING.MATH(ABS(NiftyData[[#This Row],[Intraday Change %]]), 0.01)</f>
        <v>0.01</v>
      </c>
      <c r="P1518" s="6">
        <f>NiftyData[[#This Row],[Close]]-E1519</f>
        <v>-100.60000000000036</v>
      </c>
      <c r="Q1518" s="4">
        <f>NiftyData[[#This Row],[DayChange]]/E1519</f>
        <v>-1.263731777326948E-2</v>
      </c>
      <c r="R1518" s="7">
        <f>_xlfn.CEILING.MATH(ABS(NiftyData[[#This Row],[DayChange %]]), 0.01)</f>
        <v>0.02</v>
      </c>
    </row>
    <row r="1519" spans="1:18" x14ac:dyDescent="0.2">
      <c r="A1519" s="2">
        <v>41921</v>
      </c>
      <c r="B1519" s="1">
        <v>7886.5</v>
      </c>
      <c r="C1519" s="1">
        <v>7972.35</v>
      </c>
      <c r="D1519" s="1">
        <v>7886.5</v>
      </c>
      <c r="E1519" s="1">
        <v>7960.55</v>
      </c>
      <c r="F1519" s="1">
        <v>123767811</v>
      </c>
      <c r="G1519" s="1">
        <v>6797.45</v>
      </c>
      <c r="H1519" s="1" t="str">
        <f>TEXT(NiftyData[[#This Row],[Date]], "yyyy")</f>
        <v>2014</v>
      </c>
      <c r="I1519" s="1" t="str">
        <f>TEXT(NiftyData[[#This Row],[Date]], "mmm")</f>
        <v>Oct</v>
      </c>
      <c r="J1519" s="1" t="str">
        <f>TEXT(NiftyData[[#This Row],[Date]], "ddd")</f>
        <v>Thu</v>
      </c>
      <c r="K1519" s="1" t="str">
        <f>TEXT(NiftyData[[#This Row],[Date]], "mmm-yyyy")</f>
        <v>Oct-2014</v>
      </c>
      <c r="L1519" s="1" t="str">
        <f>IF(NiftyData[[#This Row],[Day]]="Thu", "Expiry", "")</f>
        <v>Expiry</v>
      </c>
      <c r="M1519" s="1">
        <f>NiftyData[[#This Row],[Close]]-NiftyData[[#This Row],[Open]]</f>
        <v>74.050000000000182</v>
      </c>
      <c r="N1519" s="4">
        <f>NiftyData[[#This Row],[Intraday Change]]/NiftyData[[#This Row],[Open]]</f>
        <v>9.3894630064033698E-3</v>
      </c>
      <c r="O1519" s="4">
        <f>_xlfn.CEILING.MATH(ABS(NiftyData[[#This Row],[Intraday Change %]]), 0.01)</f>
        <v>0.01</v>
      </c>
      <c r="P1519" s="6">
        <f>NiftyData[[#This Row],[Close]]-E1520</f>
        <v>117.85000000000036</v>
      </c>
      <c r="Q1519" s="4">
        <f>NiftyData[[#This Row],[DayChange]]/E1520</f>
        <v>1.5026712739235259E-2</v>
      </c>
      <c r="R1519" s="7">
        <f>_xlfn.CEILING.MATH(ABS(NiftyData[[#This Row],[DayChange %]]), 0.01)</f>
        <v>0.02</v>
      </c>
    </row>
    <row r="1520" spans="1:18" x14ac:dyDescent="0.2">
      <c r="A1520" s="2">
        <v>41920</v>
      </c>
      <c r="B1520" s="1">
        <v>7828.75</v>
      </c>
      <c r="C1520" s="1">
        <v>7869.9</v>
      </c>
      <c r="D1520" s="1">
        <v>7815.75</v>
      </c>
      <c r="E1520" s="1">
        <v>7842.7</v>
      </c>
      <c r="F1520" s="1">
        <v>135914083</v>
      </c>
      <c r="G1520" s="1">
        <v>7408.61</v>
      </c>
      <c r="H1520" s="1" t="str">
        <f>TEXT(NiftyData[[#This Row],[Date]], "yyyy")</f>
        <v>2014</v>
      </c>
      <c r="I1520" s="1" t="str">
        <f>TEXT(NiftyData[[#This Row],[Date]], "mmm")</f>
        <v>Oct</v>
      </c>
      <c r="J1520" s="1" t="str">
        <f>TEXT(NiftyData[[#This Row],[Date]], "ddd")</f>
        <v>Wed</v>
      </c>
      <c r="K1520" s="1" t="str">
        <f>TEXT(NiftyData[[#This Row],[Date]], "mmm-yyyy")</f>
        <v>Oct-2014</v>
      </c>
      <c r="L1520" s="1" t="str">
        <f>IF(NiftyData[[#This Row],[Day]]="Thu", "Expiry", "")</f>
        <v/>
      </c>
      <c r="M1520" s="1">
        <f>NiftyData[[#This Row],[Close]]-NiftyData[[#This Row],[Open]]</f>
        <v>13.949999999999818</v>
      </c>
      <c r="N1520" s="4">
        <f>NiftyData[[#This Row],[Intraday Change]]/NiftyData[[#This Row],[Open]]</f>
        <v>1.7818936611847126E-3</v>
      </c>
      <c r="O1520" s="4">
        <f>_xlfn.CEILING.MATH(ABS(NiftyData[[#This Row],[Intraday Change %]]), 0.01)</f>
        <v>0.01</v>
      </c>
      <c r="P1520" s="6">
        <f>NiftyData[[#This Row],[Close]]-E1521</f>
        <v>-9.6999999999998181</v>
      </c>
      <c r="Q1520" s="4">
        <f>NiftyData[[#This Row],[DayChange]]/E1521</f>
        <v>-1.2352911211858564E-3</v>
      </c>
      <c r="R1520" s="7">
        <f>_xlfn.CEILING.MATH(ABS(NiftyData[[#This Row],[DayChange %]]), 0.01)</f>
        <v>0.01</v>
      </c>
    </row>
    <row r="1521" spans="1:18" x14ac:dyDescent="0.2">
      <c r="A1521" s="2">
        <v>41919</v>
      </c>
      <c r="B1521" s="1">
        <v>7897.4</v>
      </c>
      <c r="C1521" s="1">
        <v>7943.05</v>
      </c>
      <c r="D1521" s="1">
        <v>7842.7</v>
      </c>
      <c r="E1521" s="1">
        <v>7852.4</v>
      </c>
      <c r="F1521" s="1">
        <v>148199508</v>
      </c>
      <c r="G1521" s="1">
        <v>7982.75</v>
      </c>
      <c r="H1521" s="1" t="str">
        <f>TEXT(NiftyData[[#This Row],[Date]], "yyyy")</f>
        <v>2014</v>
      </c>
      <c r="I1521" s="1" t="str">
        <f>TEXT(NiftyData[[#This Row],[Date]], "mmm")</f>
        <v>Oct</v>
      </c>
      <c r="J1521" s="1" t="str">
        <f>TEXT(NiftyData[[#This Row],[Date]], "ddd")</f>
        <v>Tue</v>
      </c>
      <c r="K1521" s="1" t="str">
        <f>TEXT(NiftyData[[#This Row],[Date]], "mmm-yyyy")</f>
        <v>Oct-2014</v>
      </c>
      <c r="L1521" s="1" t="str">
        <f>IF(NiftyData[[#This Row],[Day]]="Thu", "Expiry", "")</f>
        <v/>
      </c>
      <c r="M1521" s="1">
        <f>NiftyData[[#This Row],[Close]]-NiftyData[[#This Row],[Open]]</f>
        <v>-45</v>
      </c>
      <c r="N1521" s="4">
        <f>NiftyData[[#This Row],[Intraday Change]]/NiftyData[[#This Row],[Open]]</f>
        <v>-5.698077848405805E-3</v>
      </c>
      <c r="O1521" s="4">
        <f>_xlfn.CEILING.MATH(ABS(NiftyData[[#This Row],[Intraday Change %]]), 0.01)</f>
        <v>0.01</v>
      </c>
      <c r="P1521" s="6">
        <f>NiftyData[[#This Row],[Close]]-E1522</f>
        <v>-93.150000000000546</v>
      </c>
      <c r="Q1521" s="4">
        <f>NiftyData[[#This Row],[DayChange]]/E1522</f>
        <v>-1.1723543367041997E-2</v>
      </c>
      <c r="R1521" s="7">
        <f>_xlfn.CEILING.MATH(ABS(NiftyData[[#This Row],[DayChange %]]), 0.01)</f>
        <v>0.02</v>
      </c>
    </row>
    <row r="1522" spans="1:18" x14ac:dyDescent="0.2">
      <c r="A1522" s="2">
        <v>41913</v>
      </c>
      <c r="B1522" s="1">
        <v>7960.5</v>
      </c>
      <c r="C1522" s="1">
        <v>7977.5</v>
      </c>
      <c r="D1522" s="1">
        <v>7936.7</v>
      </c>
      <c r="E1522" s="1">
        <v>7945.55</v>
      </c>
      <c r="F1522" s="1">
        <v>112997913</v>
      </c>
      <c r="G1522" s="1">
        <v>5979.61</v>
      </c>
      <c r="H1522" s="1" t="str">
        <f>TEXT(NiftyData[[#This Row],[Date]], "yyyy")</f>
        <v>2014</v>
      </c>
      <c r="I1522" s="1" t="str">
        <f>TEXT(NiftyData[[#This Row],[Date]], "mmm")</f>
        <v>Oct</v>
      </c>
      <c r="J1522" s="1" t="str">
        <f>TEXT(NiftyData[[#This Row],[Date]], "ddd")</f>
        <v>Wed</v>
      </c>
      <c r="K1522" s="1" t="str">
        <f>TEXT(NiftyData[[#This Row],[Date]], "mmm-yyyy")</f>
        <v>Oct-2014</v>
      </c>
      <c r="L1522" s="1" t="str">
        <f>IF(NiftyData[[#This Row],[Day]]="Thu", "Expiry", "")</f>
        <v/>
      </c>
      <c r="M1522" s="1">
        <f>NiftyData[[#This Row],[Close]]-NiftyData[[#This Row],[Open]]</f>
        <v>-14.949999999999818</v>
      </c>
      <c r="N1522" s="4">
        <f>NiftyData[[#This Row],[Intraday Change]]/NiftyData[[#This Row],[Open]]</f>
        <v>-1.8780227372652244E-3</v>
      </c>
      <c r="O1522" s="4">
        <f>_xlfn.CEILING.MATH(ABS(NiftyData[[#This Row],[Intraday Change %]]), 0.01)</f>
        <v>0.01</v>
      </c>
      <c r="P1522" s="6">
        <f>NiftyData[[#This Row],[Close]]-E1523</f>
        <v>-19.25</v>
      </c>
      <c r="Q1522" s="4">
        <f>NiftyData[[#This Row],[DayChange]]/E1523</f>
        <v>-2.4168842908798712E-3</v>
      </c>
      <c r="R1522" s="7">
        <f>_xlfn.CEILING.MATH(ABS(NiftyData[[#This Row],[DayChange %]]), 0.01)</f>
        <v>0.01</v>
      </c>
    </row>
    <row r="1523" spans="1:18" x14ac:dyDescent="0.2">
      <c r="A1523" s="2">
        <v>41912</v>
      </c>
      <c r="B1523" s="1">
        <v>7948.8</v>
      </c>
      <c r="C1523" s="1">
        <v>8030.9</v>
      </c>
      <c r="D1523" s="1">
        <v>7923.85</v>
      </c>
      <c r="E1523" s="1">
        <v>7964.8</v>
      </c>
      <c r="F1523" s="1">
        <v>141142071</v>
      </c>
      <c r="G1523" s="1">
        <v>7467.66</v>
      </c>
      <c r="H1523" s="1" t="str">
        <f>TEXT(NiftyData[[#This Row],[Date]], "yyyy")</f>
        <v>2014</v>
      </c>
      <c r="I1523" s="1" t="str">
        <f>TEXT(NiftyData[[#This Row],[Date]], "mmm")</f>
        <v>Sep</v>
      </c>
      <c r="J1523" s="1" t="str">
        <f>TEXT(NiftyData[[#This Row],[Date]], "ddd")</f>
        <v>Tue</v>
      </c>
      <c r="K1523" s="1" t="str">
        <f>TEXT(NiftyData[[#This Row],[Date]], "mmm-yyyy")</f>
        <v>Sep-2014</v>
      </c>
      <c r="L1523" s="1" t="str">
        <f>IF(NiftyData[[#This Row],[Day]]="Thu", "Expiry", "")</f>
        <v/>
      </c>
      <c r="M1523" s="1">
        <f>NiftyData[[#This Row],[Close]]-NiftyData[[#This Row],[Open]]</f>
        <v>16</v>
      </c>
      <c r="N1523" s="4">
        <f>NiftyData[[#This Row],[Intraday Change]]/NiftyData[[#This Row],[Open]]</f>
        <v>2.0128824476650562E-3</v>
      </c>
      <c r="O1523" s="4">
        <f>_xlfn.CEILING.MATH(ABS(NiftyData[[#This Row],[Intraday Change %]]), 0.01)</f>
        <v>0.01</v>
      </c>
      <c r="P1523" s="6">
        <f>NiftyData[[#This Row],[Close]]-E1524</f>
        <v>5.9000000000005457</v>
      </c>
      <c r="Q1523" s="4">
        <f>NiftyData[[#This Row],[DayChange]]/E1524</f>
        <v>7.4130847227638823E-4</v>
      </c>
      <c r="R1523" s="7">
        <f>_xlfn.CEILING.MATH(ABS(NiftyData[[#This Row],[DayChange %]]), 0.01)</f>
        <v>0.01</v>
      </c>
    </row>
    <row r="1524" spans="1:18" x14ac:dyDescent="0.2">
      <c r="A1524" s="2">
        <v>41911</v>
      </c>
      <c r="B1524" s="1">
        <v>7978.45</v>
      </c>
      <c r="C1524" s="1">
        <v>7991.75</v>
      </c>
      <c r="D1524" s="1">
        <v>7934.7</v>
      </c>
      <c r="E1524" s="1">
        <v>7958.9</v>
      </c>
      <c r="F1524" s="1">
        <v>97267975</v>
      </c>
      <c r="G1524" s="1">
        <v>5089.3500000000004</v>
      </c>
      <c r="H1524" s="1" t="str">
        <f>TEXT(NiftyData[[#This Row],[Date]], "yyyy")</f>
        <v>2014</v>
      </c>
      <c r="I1524" s="1" t="str">
        <f>TEXT(NiftyData[[#This Row],[Date]], "mmm")</f>
        <v>Sep</v>
      </c>
      <c r="J1524" s="1" t="str">
        <f>TEXT(NiftyData[[#This Row],[Date]], "ddd")</f>
        <v>Mon</v>
      </c>
      <c r="K1524" s="1" t="str">
        <f>TEXT(NiftyData[[#This Row],[Date]], "mmm-yyyy")</f>
        <v>Sep-2014</v>
      </c>
      <c r="L1524" s="1" t="str">
        <f>IF(NiftyData[[#This Row],[Day]]="Thu", "Expiry", "")</f>
        <v/>
      </c>
      <c r="M1524" s="1">
        <f>NiftyData[[#This Row],[Close]]-NiftyData[[#This Row],[Open]]</f>
        <v>-19.550000000000182</v>
      </c>
      <c r="N1524" s="4">
        <f>NiftyData[[#This Row],[Intraday Change]]/NiftyData[[#This Row],[Open]]</f>
        <v>-2.4503506320150133E-3</v>
      </c>
      <c r="O1524" s="4">
        <f>_xlfn.CEILING.MATH(ABS(NiftyData[[#This Row],[Intraday Change %]]), 0.01)</f>
        <v>0.01</v>
      </c>
      <c r="P1524" s="6">
        <f>NiftyData[[#This Row],[Close]]-E1525</f>
        <v>-9.9500000000007276</v>
      </c>
      <c r="Q1524" s="4">
        <f>NiftyData[[#This Row],[DayChange]]/E1525</f>
        <v>-1.248611782126747E-3</v>
      </c>
      <c r="R1524" s="7">
        <f>_xlfn.CEILING.MATH(ABS(NiftyData[[#This Row],[DayChange %]]), 0.01)</f>
        <v>0.01</v>
      </c>
    </row>
    <row r="1525" spans="1:18" x14ac:dyDescent="0.2">
      <c r="A1525" s="2">
        <v>41908</v>
      </c>
      <c r="B1525" s="1">
        <v>7885.85</v>
      </c>
      <c r="C1525" s="1">
        <v>7993.3</v>
      </c>
      <c r="D1525" s="1">
        <v>7841.8</v>
      </c>
      <c r="E1525" s="1">
        <v>7968.85</v>
      </c>
      <c r="F1525" s="1">
        <v>147835866</v>
      </c>
      <c r="G1525" s="1">
        <v>8247.7800000000007</v>
      </c>
      <c r="H1525" s="1" t="str">
        <f>TEXT(NiftyData[[#This Row],[Date]], "yyyy")</f>
        <v>2014</v>
      </c>
      <c r="I1525" s="1" t="str">
        <f>TEXT(NiftyData[[#This Row],[Date]], "mmm")</f>
        <v>Sep</v>
      </c>
      <c r="J1525" s="1" t="str">
        <f>TEXT(NiftyData[[#This Row],[Date]], "ddd")</f>
        <v>Fri</v>
      </c>
      <c r="K1525" s="1" t="str">
        <f>TEXT(NiftyData[[#This Row],[Date]], "mmm-yyyy")</f>
        <v>Sep-2014</v>
      </c>
      <c r="L1525" s="1" t="str">
        <f>IF(NiftyData[[#This Row],[Day]]="Thu", "Expiry", "")</f>
        <v/>
      </c>
      <c r="M1525" s="1">
        <f>NiftyData[[#This Row],[Close]]-NiftyData[[#This Row],[Open]]</f>
        <v>83</v>
      </c>
      <c r="N1525" s="4">
        <f>NiftyData[[#This Row],[Intraday Change]]/NiftyData[[#This Row],[Open]]</f>
        <v>1.0525181178947102E-2</v>
      </c>
      <c r="O1525" s="4">
        <f>_xlfn.CEILING.MATH(ABS(NiftyData[[#This Row],[Intraday Change %]]), 0.01)</f>
        <v>0.02</v>
      </c>
      <c r="P1525" s="6">
        <f>NiftyData[[#This Row],[Close]]-E1526</f>
        <v>57</v>
      </c>
      <c r="Q1525" s="4">
        <f>NiftyData[[#This Row],[DayChange]]/E1526</f>
        <v>7.204383298470016E-3</v>
      </c>
      <c r="R1525" s="7">
        <f>_xlfn.CEILING.MATH(ABS(NiftyData[[#This Row],[DayChange %]]), 0.01)</f>
        <v>0.01</v>
      </c>
    </row>
    <row r="1526" spans="1:18" x14ac:dyDescent="0.2">
      <c r="A1526" s="2">
        <v>41907</v>
      </c>
      <c r="B1526" s="1">
        <v>8003.3</v>
      </c>
      <c r="C1526" s="1">
        <v>8019.3</v>
      </c>
      <c r="D1526" s="1">
        <v>7877.35</v>
      </c>
      <c r="E1526" s="1">
        <v>7911.85</v>
      </c>
      <c r="F1526" s="1">
        <v>231899016</v>
      </c>
      <c r="G1526" s="1">
        <v>11692.69</v>
      </c>
      <c r="H1526" s="1" t="str">
        <f>TEXT(NiftyData[[#This Row],[Date]], "yyyy")</f>
        <v>2014</v>
      </c>
      <c r="I1526" s="1" t="str">
        <f>TEXT(NiftyData[[#This Row],[Date]], "mmm")</f>
        <v>Sep</v>
      </c>
      <c r="J1526" s="1" t="str">
        <f>TEXT(NiftyData[[#This Row],[Date]], "ddd")</f>
        <v>Thu</v>
      </c>
      <c r="K1526" s="1" t="str">
        <f>TEXT(NiftyData[[#This Row],[Date]], "mmm-yyyy")</f>
        <v>Sep-2014</v>
      </c>
      <c r="L1526" s="1" t="str">
        <f>IF(NiftyData[[#This Row],[Day]]="Thu", "Expiry", "")</f>
        <v>Expiry</v>
      </c>
      <c r="M1526" s="1">
        <f>NiftyData[[#This Row],[Close]]-NiftyData[[#This Row],[Open]]</f>
        <v>-91.449999999999818</v>
      </c>
      <c r="N1526" s="4">
        <f>NiftyData[[#This Row],[Intraday Change]]/NiftyData[[#This Row],[Open]]</f>
        <v>-1.1426536553671587E-2</v>
      </c>
      <c r="O1526" s="4">
        <f>_xlfn.CEILING.MATH(ABS(NiftyData[[#This Row],[Intraday Change %]]), 0.01)</f>
        <v>0.02</v>
      </c>
      <c r="P1526" s="6">
        <f>NiftyData[[#This Row],[Close]]-E1527</f>
        <v>-90.549999999999272</v>
      </c>
      <c r="Q1526" s="4">
        <f>NiftyData[[#This Row],[DayChange]]/E1527</f>
        <v>-1.1315355393381896E-2</v>
      </c>
      <c r="R1526" s="7">
        <f>_xlfn.CEILING.MATH(ABS(NiftyData[[#This Row],[DayChange %]]), 0.01)</f>
        <v>0.02</v>
      </c>
    </row>
    <row r="1527" spans="1:18" x14ac:dyDescent="0.2">
      <c r="A1527" s="2">
        <v>41906</v>
      </c>
      <c r="B1527" s="1">
        <v>8015.55</v>
      </c>
      <c r="C1527" s="1">
        <v>8042.05</v>
      </c>
      <c r="D1527" s="1">
        <v>7950.05</v>
      </c>
      <c r="E1527" s="1">
        <v>8002.4</v>
      </c>
      <c r="F1527" s="1">
        <v>182208501</v>
      </c>
      <c r="G1527" s="1">
        <v>7981.87</v>
      </c>
      <c r="H1527" s="1" t="str">
        <f>TEXT(NiftyData[[#This Row],[Date]], "yyyy")</f>
        <v>2014</v>
      </c>
      <c r="I1527" s="1" t="str">
        <f>TEXT(NiftyData[[#This Row],[Date]], "mmm")</f>
        <v>Sep</v>
      </c>
      <c r="J1527" s="1" t="str">
        <f>TEXT(NiftyData[[#This Row],[Date]], "ddd")</f>
        <v>Wed</v>
      </c>
      <c r="K1527" s="1" t="str">
        <f>TEXT(NiftyData[[#This Row],[Date]], "mmm-yyyy")</f>
        <v>Sep-2014</v>
      </c>
      <c r="L1527" s="1" t="str">
        <f>IF(NiftyData[[#This Row],[Day]]="Thu", "Expiry", "")</f>
        <v/>
      </c>
      <c r="M1527" s="1">
        <f>NiftyData[[#This Row],[Close]]-NiftyData[[#This Row],[Open]]</f>
        <v>-13.150000000000546</v>
      </c>
      <c r="N1527" s="4">
        <f>NiftyData[[#This Row],[Intraday Change]]/NiftyData[[#This Row],[Open]]</f>
        <v>-1.6405611592467822E-3</v>
      </c>
      <c r="O1527" s="4">
        <f>_xlfn.CEILING.MATH(ABS(NiftyData[[#This Row],[Intraday Change %]]), 0.01)</f>
        <v>0.01</v>
      </c>
      <c r="P1527" s="6">
        <f>NiftyData[[#This Row],[Close]]-E1528</f>
        <v>-15.150000000000546</v>
      </c>
      <c r="Q1527" s="4">
        <f>NiftyData[[#This Row],[DayChange]]/E1528</f>
        <v>-1.889604679733902E-3</v>
      </c>
      <c r="R1527" s="7">
        <f>_xlfn.CEILING.MATH(ABS(NiftyData[[#This Row],[DayChange %]]), 0.01)</f>
        <v>0.01</v>
      </c>
    </row>
    <row r="1528" spans="1:18" x14ac:dyDescent="0.2">
      <c r="A1528" s="2">
        <v>41905</v>
      </c>
      <c r="B1528" s="1">
        <v>8144.4</v>
      </c>
      <c r="C1528" s="1">
        <v>8159.75</v>
      </c>
      <c r="D1528" s="1">
        <v>8008.1</v>
      </c>
      <c r="E1528" s="1">
        <v>8017.55</v>
      </c>
      <c r="F1528" s="1">
        <v>140780912</v>
      </c>
      <c r="G1528" s="1">
        <v>7947.61</v>
      </c>
      <c r="H1528" s="1" t="str">
        <f>TEXT(NiftyData[[#This Row],[Date]], "yyyy")</f>
        <v>2014</v>
      </c>
      <c r="I1528" s="1" t="str">
        <f>TEXT(NiftyData[[#This Row],[Date]], "mmm")</f>
        <v>Sep</v>
      </c>
      <c r="J1528" s="1" t="str">
        <f>TEXT(NiftyData[[#This Row],[Date]], "ddd")</f>
        <v>Tue</v>
      </c>
      <c r="K1528" s="1" t="str">
        <f>TEXT(NiftyData[[#This Row],[Date]], "mmm-yyyy")</f>
        <v>Sep-2014</v>
      </c>
      <c r="L1528" s="1" t="str">
        <f>IF(NiftyData[[#This Row],[Day]]="Thu", "Expiry", "")</f>
        <v/>
      </c>
      <c r="M1528" s="1">
        <f>NiftyData[[#This Row],[Close]]-NiftyData[[#This Row],[Open]]</f>
        <v>-126.84999999999945</v>
      </c>
      <c r="N1528" s="4">
        <f>NiftyData[[#This Row],[Intraday Change]]/NiftyData[[#This Row],[Open]]</f>
        <v>-1.557511910024059E-2</v>
      </c>
      <c r="O1528" s="4">
        <f>_xlfn.CEILING.MATH(ABS(NiftyData[[#This Row],[Intraday Change %]]), 0.01)</f>
        <v>0.02</v>
      </c>
      <c r="P1528" s="6">
        <f>NiftyData[[#This Row],[Close]]-E1529</f>
        <v>-128.75</v>
      </c>
      <c r="Q1528" s="4">
        <f>NiftyData[[#This Row],[DayChange]]/E1529</f>
        <v>-1.5804721161754416E-2</v>
      </c>
      <c r="R1528" s="7">
        <f>_xlfn.CEILING.MATH(ABS(NiftyData[[#This Row],[DayChange %]]), 0.01)</f>
        <v>0.02</v>
      </c>
    </row>
    <row r="1529" spans="1:18" x14ac:dyDescent="0.2">
      <c r="A1529" s="2">
        <v>41904</v>
      </c>
      <c r="B1529" s="1">
        <v>8084.45</v>
      </c>
      <c r="C1529" s="1">
        <v>8159.9</v>
      </c>
      <c r="D1529" s="1">
        <v>8064.8</v>
      </c>
      <c r="E1529" s="1">
        <v>8146.3</v>
      </c>
      <c r="F1529" s="1">
        <v>105507265</v>
      </c>
      <c r="G1529" s="1">
        <v>5710.43</v>
      </c>
      <c r="H1529" s="1" t="str">
        <f>TEXT(NiftyData[[#This Row],[Date]], "yyyy")</f>
        <v>2014</v>
      </c>
      <c r="I1529" s="1" t="str">
        <f>TEXT(NiftyData[[#This Row],[Date]], "mmm")</f>
        <v>Sep</v>
      </c>
      <c r="J1529" s="1" t="str">
        <f>TEXT(NiftyData[[#This Row],[Date]], "ddd")</f>
        <v>Mon</v>
      </c>
      <c r="K1529" s="1" t="str">
        <f>TEXT(NiftyData[[#This Row],[Date]], "mmm-yyyy")</f>
        <v>Sep-2014</v>
      </c>
      <c r="L1529" s="1" t="str">
        <f>IF(NiftyData[[#This Row],[Day]]="Thu", "Expiry", "")</f>
        <v/>
      </c>
      <c r="M1529" s="1">
        <f>NiftyData[[#This Row],[Close]]-NiftyData[[#This Row],[Open]]</f>
        <v>61.850000000000364</v>
      </c>
      <c r="N1529" s="4">
        <f>NiftyData[[#This Row],[Intraday Change]]/NiftyData[[#This Row],[Open]]</f>
        <v>7.6504895200044986E-3</v>
      </c>
      <c r="O1529" s="4">
        <f>_xlfn.CEILING.MATH(ABS(NiftyData[[#This Row],[Intraday Change %]]), 0.01)</f>
        <v>0.01</v>
      </c>
      <c r="P1529" s="6">
        <f>NiftyData[[#This Row],[Close]]-E1530</f>
        <v>24.850000000000364</v>
      </c>
      <c r="Q1529" s="4">
        <f>NiftyData[[#This Row],[DayChange]]/E1530</f>
        <v>3.0597984350085716E-3</v>
      </c>
      <c r="R1529" s="7">
        <f>_xlfn.CEILING.MATH(ABS(NiftyData[[#This Row],[DayChange %]]), 0.01)</f>
        <v>0.01</v>
      </c>
    </row>
    <row r="1530" spans="1:18" x14ac:dyDescent="0.2">
      <c r="A1530" s="2">
        <v>41901</v>
      </c>
      <c r="B1530" s="1">
        <v>8129.4</v>
      </c>
      <c r="C1530" s="1">
        <v>8160.9</v>
      </c>
      <c r="D1530" s="1">
        <v>8105.35</v>
      </c>
      <c r="E1530" s="1">
        <v>8121.45</v>
      </c>
      <c r="F1530" s="1">
        <v>161284509</v>
      </c>
      <c r="G1530" s="1">
        <v>8957.42</v>
      </c>
      <c r="H1530" s="1" t="str">
        <f>TEXT(NiftyData[[#This Row],[Date]], "yyyy")</f>
        <v>2014</v>
      </c>
      <c r="I1530" s="1" t="str">
        <f>TEXT(NiftyData[[#This Row],[Date]], "mmm")</f>
        <v>Sep</v>
      </c>
      <c r="J1530" s="1" t="str">
        <f>TEXT(NiftyData[[#This Row],[Date]], "ddd")</f>
        <v>Fri</v>
      </c>
      <c r="K1530" s="1" t="str">
        <f>TEXT(NiftyData[[#This Row],[Date]], "mmm-yyyy")</f>
        <v>Sep-2014</v>
      </c>
      <c r="L1530" s="1" t="str">
        <f>IF(NiftyData[[#This Row],[Day]]="Thu", "Expiry", "")</f>
        <v/>
      </c>
      <c r="M1530" s="1">
        <f>NiftyData[[#This Row],[Close]]-NiftyData[[#This Row],[Open]]</f>
        <v>-7.9499999999998181</v>
      </c>
      <c r="N1530" s="4">
        <f>NiftyData[[#This Row],[Intraday Change]]/NiftyData[[#This Row],[Open]]</f>
        <v>-9.7793195069744614E-4</v>
      </c>
      <c r="O1530" s="4">
        <f>_xlfn.CEILING.MATH(ABS(NiftyData[[#This Row],[Intraday Change %]]), 0.01)</f>
        <v>0.01</v>
      </c>
      <c r="P1530" s="6">
        <f>NiftyData[[#This Row],[Close]]-E1531</f>
        <v>6.6999999999998181</v>
      </c>
      <c r="Q1530" s="4">
        <f>NiftyData[[#This Row],[DayChange]]/E1531</f>
        <v>8.2565698265501934E-4</v>
      </c>
      <c r="R1530" s="7">
        <f>_xlfn.CEILING.MATH(ABS(NiftyData[[#This Row],[DayChange %]]), 0.01)</f>
        <v>0.01</v>
      </c>
    </row>
    <row r="1531" spans="1:18" x14ac:dyDescent="0.2">
      <c r="A1531" s="2">
        <v>41900</v>
      </c>
      <c r="B1531" s="1">
        <v>7950.65</v>
      </c>
      <c r="C1531" s="1">
        <v>8120.85</v>
      </c>
      <c r="D1531" s="1">
        <v>7939.7</v>
      </c>
      <c r="E1531" s="1">
        <v>8114.75</v>
      </c>
      <c r="F1531" s="1">
        <v>116930309</v>
      </c>
      <c r="G1531" s="1">
        <v>6891.09</v>
      </c>
      <c r="H1531" s="1" t="str">
        <f>TEXT(NiftyData[[#This Row],[Date]], "yyyy")</f>
        <v>2014</v>
      </c>
      <c r="I1531" s="1" t="str">
        <f>TEXT(NiftyData[[#This Row],[Date]], "mmm")</f>
        <v>Sep</v>
      </c>
      <c r="J1531" s="1" t="str">
        <f>TEXT(NiftyData[[#This Row],[Date]], "ddd")</f>
        <v>Thu</v>
      </c>
      <c r="K1531" s="1" t="str">
        <f>TEXT(NiftyData[[#This Row],[Date]], "mmm-yyyy")</f>
        <v>Sep-2014</v>
      </c>
      <c r="L1531" s="1" t="str">
        <f>IF(NiftyData[[#This Row],[Day]]="Thu", "Expiry", "")</f>
        <v>Expiry</v>
      </c>
      <c r="M1531" s="1">
        <f>NiftyData[[#This Row],[Close]]-NiftyData[[#This Row],[Open]]</f>
        <v>164.10000000000036</v>
      </c>
      <c r="N1531" s="4">
        <f>NiftyData[[#This Row],[Intraday Change]]/NiftyData[[#This Row],[Open]]</f>
        <v>2.0639821901354025E-2</v>
      </c>
      <c r="O1531" s="4">
        <f>_xlfn.CEILING.MATH(ABS(NiftyData[[#This Row],[Intraday Change %]]), 0.01)</f>
        <v>0.03</v>
      </c>
      <c r="P1531" s="6">
        <f>NiftyData[[#This Row],[Close]]-E1532</f>
        <v>139.25</v>
      </c>
      <c r="Q1531" s="4">
        <f>NiftyData[[#This Row],[DayChange]]/E1532</f>
        <v>1.7459720393705722E-2</v>
      </c>
      <c r="R1531" s="7">
        <f>_xlfn.CEILING.MATH(ABS(NiftyData[[#This Row],[DayChange %]]), 0.01)</f>
        <v>0.02</v>
      </c>
    </row>
    <row r="1532" spans="1:18" x14ac:dyDescent="0.2">
      <c r="A1532" s="2">
        <v>41899</v>
      </c>
      <c r="B1532" s="1">
        <v>7971.5</v>
      </c>
      <c r="C1532" s="1">
        <v>7990.65</v>
      </c>
      <c r="D1532" s="1">
        <v>7936.95</v>
      </c>
      <c r="E1532" s="1">
        <v>7975.5</v>
      </c>
      <c r="F1532" s="1">
        <v>123722390</v>
      </c>
      <c r="G1532" s="1">
        <v>6689.37</v>
      </c>
      <c r="H1532" s="1" t="str">
        <f>TEXT(NiftyData[[#This Row],[Date]], "yyyy")</f>
        <v>2014</v>
      </c>
      <c r="I1532" s="1" t="str">
        <f>TEXT(NiftyData[[#This Row],[Date]], "mmm")</f>
        <v>Sep</v>
      </c>
      <c r="J1532" s="1" t="str">
        <f>TEXT(NiftyData[[#This Row],[Date]], "ddd")</f>
        <v>Wed</v>
      </c>
      <c r="K1532" s="1" t="str">
        <f>TEXT(NiftyData[[#This Row],[Date]], "mmm-yyyy")</f>
        <v>Sep-2014</v>
      </c>
      <c r="L1532" s="1" t="str">
        <f>IF(NiftyData[[#This Row],[Day]]="Thu", "Expiry", "")</f>
        <v/>
      </c>
      <c r="M1532" s="1">
        <f>NiftyData[[#This Row],[Close]]-NiftyData[[#This Row],[Open]]</f>
        <v>4</v>
      </c>
      <c r="N1532" s="4">
        <f>NiftyData[[#This Row],[Intraday Change]]/NiftyData[[#This Row],[Open]]</f>
        <v>5.0178761839051616E-4</v>
      </c>
      <c r="O1532" s="4">
        <f>_xlfn.CEILING.MATH(ABS(NiftyData[[#This Row],[Intraday Change %]]), 0.01)</f>
        <v>0.01</v>
      </c>
      <c r="P1532" s="6">
        <f>NiftyData[[#This Row],[Close]]-E1533</f>
        <v>42.600000000000364</v>
      </c>
      <c r="Q1532" s="4">
        <f>NiftyData[[#This Row],[DayChange]]/E1533</f>
        <v>5.3700412207389938E-3</v>
      </c>
      <c r="R1532" s="7">
        <f>_xlfn.CEILING.MATH(ABS(NiftyData[[#This Row],[DayChange %]]), 0.01)</f>
        <v>0.01</v>
      </c>
    </row>
    <row r="1533" spans="1:18" x14ac:dyDescent="0.2">
      <c r="A1533" s="2">
        <v>41898</v>
      </c>
      <c r="B1533" s="1">
        <v>8036.6</v>
      </c>
      <c r="C1533" s="1">
        <v>8044.9</v>
      </c>
      <c r="D1533" s="1">
        <v>7925.15</v>
      </c>
      <c r="E1533" s="1">
        <v>7932.9</v>
      </c>
      <c r="F1533" s="1">
        <v>127952551</v>
      </c>
      <c r="G1533" s="1">
        <v>6647.49</v>
      </c>
      <c r="H1533" s="1" t="str">
        <f>TEXT(NiftyData[[#This Row],[Date]], "yyyy")</f>
        <v>2014</v>
      </c>
      <c r="I1533" s="1" t="str">
        <f>TEXT(NiftyData[[#This Row],[Date]], "mmm")</f>
        <v>Sep</v>
      </c>
      <c r="J1533" s="1" t="str">
        <f>TEXT(NiftyData[[#This Row],[Date]], "ddd")</f>
        <v>Tue</v>
      </c>
      <c r="K1533" s="1" t="str">
        <f>TEXT(NiftyData[[#This Row],[Date]], "mmm-yyyy")</f>
        <v>Sep-2014</v>
      </c>
      <c r="L1533" s="1" t="str">
        <f>IF(NiftyData[[#This Row],[Day]]="Thu", "Expiry", "")</f>
        <v/>
      </c>
      <c r="M1533" s="1">
        <f>NiftyData[[#This Row],[Close]]-NiftyData[[#This Row],[Open]]</f>
        <v>-103.70000000000073</v>
      </c>
      <c r="N1533" s="4">
        <f>NiftyData[[#This Row],[Intraday Change]]/NiftyData[[#This Row],[Open]]</f>
        <v>-1.2903466640121534E-2</v>
      </c>
      <c r="O1533" s="4">
        <f>_xlfn.CEILING.MATH(ABS(NiftyData[[#This Row],[Intraday Change %]]), 0.01)</f>
        <v>0.02</v>
      </c>
      <c r="P1533" s="6">
        <f>NiftyData[[#This Row],[Close]]-E1534</f>
        <v>-109.10000000000036</v>
      </c>
      <c r="Q1533" s="4">
        <f>NiftyData[[#This Row],[DayChange]]/E1534</f>
        <v>-1.3566277045511112E-2</v>
      </c>
      <c r="R1533" s="7">
        <f>_xlfn.CEILING.MATH(ABS(NiftyData[[#This Row],[DayChange %]]), 0.01)</f>
        <v>0.02</v>
      </c>
    </row>
    <row r="1534" spans="1:18" x14ac:dyDescent="0.2">
      <c r="A1534" s="2">
        <v>41897</v>
      </c>
      <c r="B1534" s="1">
        <v>8070.35</v>
      </c>
      <c r="C1534" s="1">
        <v>8077.3</v>
      </c>
      <c r="D1534" s="1">
        <v>8030</v>
      </c>
      <c r="E1534" s="1">
        <v>8042</v>
      </c>
      <c r="F1534" s="1">
        <v>96502556</v>
      </c>
      <c r="G1534" s="1">
        <v>5387.06</v>
      </c>
      <c r="H1534" s="1" t="str">
        <f>TEXT(NiftyData[[#This Row],[Date]], "yyyy")</f>
        <v>2014</v>
      </c>
      <c r="I1534" s="1" t="str">
        <f>TEXT(NiftyData[[#This Row],[Date]], "mmm")</f>
        <v>Sep</v>
      </c>
      <c r="J1534" s="1" t="str">
        <f>TEXT(NiftyData[[#This Row],[Date]], "ddd")</f>
        <v>Mon</v>
      </c>
      <c r="K1534" s="1" t="str">
        <f>TEXT(NiftyData[[#This Row],[Date]], "mmm-yyyy")</f>
        <v>Sep-2014</v>
      </c>
      <c r="L1534" s="1" t="str">
        <f>IF(NiftyData[[#This Row],[Day]]="Thu", "Expiry", "")</f>
        <v/>
      </c>
      <c r="M1534" s="1">
        <f>NiftyData[[#This Row],[Close]]-NiftyData[[#This Row],[Open]]</f>
        <v>-28.350000000000364</v>
      </c>
      <c r="N1534" s="4">
        <f>NiftyData[[#This Row],[Intraday Change]]/NiftyData[[#This Row],[Open]]</f>
        <v>-3.5128587979456113E-3</v>
      </c>
      <c r="O1534" s="4">
        <f>_xlfn.CEILING.MATH(ABS(NiftyData[[#This Row],[Intraday Change %]]), 0.01)</f>
        <v>0.01</v>
      </c>
      <c r="P1534" s="6">
        <f>NiftyData[[#This Row],[Close]]-E1535</f>
        <v>-63.5</v>
      </c>
      <c r="Q1534" s="4">
        <f>NiftyData[[#This Row],[DayChange]]/E1535</f>
        <v>-7.8341866633767198E-3</v>
      </c>
      <c r="R1534" s="7">
        <f>_xlfn.CEILING.MATH(ABS(NiftyData[[#This Row],[DayChange %]]), 0.01)</f>
        <v>0.01</v>
      </c>
    </row>
    <row r="1535" spans="1:18" x14ac:dyDescent="0.2">
      <c r="A1535" s="2">
        <v>41894</v>
      </c>
      <c r="B1535" s="1">
        <v>8087.05</v>
      </c>
      <c r="C1535" s="1">
        <v>8114.3</v>
      </c>
      <c r="D1535" s="1">
        <v>8071.6</v>
      </c>
      <c r="E1535" s="1">
        <v>8105.5</v>
      </c>
      <c r="F1535" s="1">
        <v>111444349</v>
      </c>
      <c r="G1535" s="1">
        <v>6156.73</v>
      </c>
      <c r="H1535" s="1" t="str">
        <f>TEXT(NiftyData[[#This Row],[Date]], "yyyy")</f>
        <v>2014</v>
      </c>
      <c r="I1535" s="1" t="str">
        <f>TEXT(NiftyData[[#This Row],[Date]], "mmm")</f>
        <v>Sep</v>
      </c>
      <c r="J1535" s="1" t="str">
        <f>TEXT(NiftyData[[#This Row],[Date]], "ddd")</f>
        <v>Fri</v>
      </c>
      <c r="K1535" s="1" t="str">
        <f>TEXT(NiftyData[[#This Row],[Date]], "mmm-yyyy")</f>
        <v>Sep-2014</v>
      </c>
      <c r="L1535" s="1" t="str">
        <f>IF(NiftyData[[#This Row],[Day]]="Thu", "Expiry", "")</f>
        <v/>
      </c>
      <c r="M1535" s="1">
        <f>NiftyData[[#This Row],[Close]]-NiftyData[[#This Row],[Open]]</f>
        <v>18.449999999999818</v>
      </c>
      <c r="N1535" s="4">
        <f>NiftyData[[#This Row],[Intraday Change]]/NiftyData[[#This Row],[Open]]</f>
        <v>2.281425241589927E-3</v>
      </c>
      <c r="O1535" s="4">
        <f>_xlfn.CEILING.MATH(ABS(NiftyData[[#This Row],[Intraday Change %]]), 0.01)</f>
        <v>0.01</v>
      </c>
      <c r="P1535" s="6">
        <f>NiftyData[[#This Row],[Close]]-E1536</f>
        <v>19.800000000000182</v>
      </c>
      <c r="Q1535" s="4">
        <f>NiftyData[[#This Row],[DayChange]]/E1536</f>
        <v>2.4487675773278979E-3</v>
      </c>
      <c r="R1535" s="7">
        <f>_xlfn.CEILING.MATH(ABS(NiftyData[[#This Row],[DayChange %]]), 0.01)</f>
        <v>0.01</v>
      </c>
    </row>
    <row r="1536" spans="1:18" x14ac:dyDescent="0.2">
      <c r="A1536" s="2">
        <v>41893</v>
      </c>
      <c r="B1536" s="1">
        <v>8115.15</v>
      </c>
      <c r="C1536" s="1">
        <v>8127.95</v>
      </c>
      <c r="D1536" s="1">
        <v>8057.3</v>
      </c>
      <c r="E1536" s="1">
        <v>8085.7</v>
      </c>
      <c r="F1536" s="1">
        <v>122818159</v>
      </c>
      <c r="G1536" s="1">
        <v>6492.35</v>
      </c>
      <c r="H1536" s="1" t="str">
        <f>TEXT(NiftyData[[#This Row],[Date]], "yyyy")</f>
        <v>2014</v>
      </c>
      <c r="I1536" s="1" t="str">
        <f>TEXT(NiftyData[[#This Row],[Date]], "mmm")</f>
        <v>Sep</v>
      </c>
      <c r="J1536" s="1" t="str">
        <f>TEXT(NiftyData[[#This Row],[Date]], "ddd")</f>
        <v>Thu</v>
      </c>
      <c r="K1536" s="1" t="str">
        <f>TEXT(NiftyData[[#This Row],[Date]], "mmm-yyyy")</f>
        <v>Sep-2014</v>
      </c>
      <c r="L1536" s="1" t="str">
        <f>IF(NiftyData[[#This Row],[Day]]="Thu", "Expiry", "")</f>
        <v>Expiry</v>
      </c>
      <c r="M1536" s="1">
        <f>NiftyData[[#This Row],[Close]]-NiftyData[[#This Row],[Open]]</f>
        <v>-29.449999999999818</v>
      </c>
      <c r="N1536" s="4">
        <f>NiftyData[[#This Row],[Intraday Change]]/NiftyData[[#This Row],[Open]]</f>
        <v>-3.6290148672544339E-3</v>
      </c>
      <c r="O1536" s="4">
        <f>_xlfn.CEILING.MATH(ABS(NiftyData[[#This Row],[Intraday Change %]]), 0.01)</f>
        <v>0.01</v>
      </c>
      <c r="P1536" s="6">
        <f>NiftyData[[#This Row],[Close]]-E1537</f>
        <v>-8.4000000000005457</v>
      </c>
      <c r="Q1536" s="4">
        <f>NiftyData[[#This Row],[DayChange]]/E1537</f>
        <v>-1.0377929603044866E-3</v>
      </c>
      <c r="R1536" s="7">
        <f>_xlfn.CEILING.MATH(ABS(NiftyData[[#This Row],[DayChange %]]), 0.01)</f>
        <v>0.01</v>
      </c>
    </row>
    <row r="1537" spans="1:18" x14ac:dyDescent="0.2">
      <c r="A1537" s="2">
        <v>41892</v>
      </c>
      <c r="B1537" s="1">
        <v>8135.55</v>
      </c>
      <c r="C1537" s="1">
        <v>8135.75</v>
      </c>
      <c r="D1537" s="1">
        <v>8082.1</v>
      </c>
      <c r="E1537" s="1">
        <v>8094.1</v>
      </c>
      <c r="F1537" s="1">
        <v>107064326</v>
      </c>
      <c r="G1537" s="1">
        <v>5561.6</v>
      </c>
      <c r="H1537" s="1" t="str">
        <f>TEXT(NiftyData[[#This Row],[Date]], "yyyy")</f>
        <v>2014</v>
      </c>
      <c r="I1537" s="1" t="str">
        <f>TEXT(NiftyData[[#This Row],[Date]], "mmm")</f>
        <v>Sep</v>
      </c>
      <c r="J1537" s="1" t="str">
        <f>TEXT(NiftyData[[#This Row],[Date]], "ddd")</f>
        <v>Wed</v>
      </c>
      <c r="K1537" s="1" t="str">
        <f>TEXT(NiftyData[[#This Row],[Date]], "mmm-yyyy")</f>
        <v>Sep-2014</v>
      </c>
      <c r="L1537" s="1" t="str">
        <f>IF(NiftyData[[#This Row],[Day]]="Thu", "Expiry", "")</f>
        <v/>
      </c>
      <c r="M1537" s="1">
        <f>NiftyData[[#This Row],[Close]]-NiftyData[[#This Row],[Open]]</f>
        <v>-41.449999999999818</v>
      </c>
      <c r="N1537" s="4">
        <f>NiftyData[[#This Row],[Intraday Change]]/NiftyData[[#This Row],[Open]]</f>
        <v>-5.0949229001112173E-3</v>
      </c>
      <c r="O1537" s="4">
        <f>_xlfn.CEILING.MATH(ABS(NiftyData[[#This Row],[Intraday Change %]]), 0.01)</f>
        <v>0.01</v>
      </c>
      <c r="P1537" s="6">
        <f>NiftyData[[#This Row],[Close]]-E1538</f>
        <v>-58.849999999999454</v>
      </c>
      <c r="Q1537" s="4">
        <f>NiftyData[[#This Row],[DayChange]]/E1538</f>
        <v>-7.2182461562991865E-3</v>
      </c>
      <c r="R1537" s="7">
        <f>_xlfn.CEILING.MATH(ABS(NiftyData[[#This Row],[DayChange %]]), 0.01)</f>
        <v>0.01</v>
      </c>
    </row>
    <row r="1538" spans="1:18" x14ac:dyDescent="0.2">
      <c r="A1538" s="2">
        <v>41891</v>
      </c>
      <c r="B1538" s="1">
        <v>8161.9</v>
      </c>
      <c r="C1538" s="1">
        <v>8174.55</v>
      </c>
      <c r="D1538" s="1">
        <v>8126.5</v>
      </c>
      <c r="E1538" s="1">
        <v>8152.95</v>
      </c>
      <c r="F1538" s="1">
        <v>104740540</v>
      </c>
      <c r="G1538" s="1">
        <v>5364.95</v>
      </c>
      <c r="H1538" s="1" t="str">
        <f>TEXT(NiftyData[[#This Row],[Date]], "yyyy")</f>
        <v>2014</v>
      </c>
      <c r="I1538" s="1" t="str">
        <f>TEXT(NiftyData[[#This Row],[Date]], "mmm")</f>
        <v>Sep</v>
      </c>
      <c r="J1538" s="1" t="str">
        <f>TEXT(NiftyData[[#This Row],[Date]], "ddd")</f>
        <v>Tue</v>
      </c>
      <c r="K1538" s="1" t="str">
        <f>TEXT(NiftyData[[#This Row],[Date]], "mmm-yyyy")</f>
        <v>Sep-2014</v>
      </c>
      <c r="L1538" s="1" t="str">
        <f>IF(NiftyData[[#This Row],[Day]]="Thu", "Expiry", "")</f>
        <v/>
      </c>
      <c r="M1538" s="1">
        <f>NiftyData[[#This Row],[Close]]-NiftyData[[#This Row],[Open]]</f>
        <v>-8.9499999999998181</v>
      </c>
      <c r="N1538" s="4">
        <f>NiftyData[[#This Row],[Intraday Change]]/NiftyData[[#This Row],[Open]]</f>
        <v>-1.0965583993922761E-3</v>
      </c>
      <c r="O1538" s="4">
        <f>_xlfn.CEILING.MATH(ABS(NiftyData[[#This Row],[Intraday Change %]]), 0.01)</f>
        <v>0.01</v>
      </c>
      <c r="P1538" s="6">
        <f>NiftyData[[#This Row],[Close]]-E1539</f>
        <v>-20.949999999999818</v>
      </c>
      <c r="Q1538" s="4">
        <f>NiftyData[[#This Row],[DayChange]]/E1539</f>
        <v>-2.5630360048446666E-3</v>
      </c>
      <c r="R1538" s="7">
        <f>_xlfn.CEILING.MATH(ABS(NiftyData[[#This Row],[DayChange %]]), 0.01)</f>
        <v>0.01</v>
      </c>
    </row>
    <row r="1539" spans="1:18" x14ac:dyDescent="0.2">
      <c r="A1539" s="2">
        <v>41890</v>
      </c>
      <c r="B1539" s="1">
        <v>8132.95</v>
      </c>
      <c r="C1539" s="1">
        <v>8180.2</v>
      </c>
      <c r="D1539" s="1">
        <v>8126.15</v>
      </c>
      <c r="E1539" s="1">
        <v>8173.9</v>
      </c>
      <c r="F1539" s="1">
        <v>120694390</v>
      </c>
      <c r="G1539" s="1">
        <v>6623.08</v>
      </c>
      <c r="H1539" s="1" t="str">
        <f>TEXT(NiftyData[[#This Row],[Date]], "yyyy")</f>
        <v>2014</v>
      </c>
      <c r="I1539" s="1" t="str">
        <f>TEXT(NiftyData[[#This Row],[Date]], "mmm")</f>
        <v>Sep</v>
      </c>
      <c r="J1539" s="1" t="str">
        <f>TEXT(NiftyData[[#This Row],[Date]], "ddd")</f>
        <v>Mon</v>
      </c>
      <c r="K1539" s="1" t="str">
        <f>TEXT(NiftyData[[#This Row],[Date]], "mmm-yyyy")</f>
        <v>Sep-2014</v>
      </c>
      <c r="L1539" s="1" t="str">
        <f>IF(NiftyData[[#This Row],[Day]]="Thu", "Expiry", "")</f>
        <v/>
      </c>
      <c r="M1539" s="1">
        <f>NiftyData[[#This Row],[Close]]-NiftyData[[#This Row],[Open]]</f>
        <v>40.949999999999818</v>
      </c>
      <c r="N1539" s="4">
        <f>NiftyData[[#This Row],[Intraday Change]]/NiftyData[[#This Row],[Open]]</f>
        <v>5.035073374359835E-3</v>
      </c>
      <c r="O1539" s="4">
        <f>_xlfn.CEILING.MATH(ABS(NiftyData[[#This Row],[Intraday Change %]]), 0.01)</f>
        <v>0.01</v>
      </c>
      <c r="P1539" s="6">
        <f>NiftyData[[#This Row],[Close]]-E1540</f>
        <v>87.049999999999272</v>
      </c>
      <c r="Q1539" s="4">
        <f>NiftyData[[#This Row],[DayChange]]/E1540</f>
        <v>1.0764389100824088E-2</v>
      </c>
      <c r="R1539" s="7">
        <f>_xlfn.CEILING.MATH(ABS(NiftyData[[#This Row],[DayChange %]]), 0.01)</f>
        <v>0.02</v>
      </c>
    </row>
    <row r="1540" spans="1:18" x14ac:dyDescent="0.2">
      <c r="A1540" s="2">
        <v>41887</v>
      </c>
      <c r="B1540" s="1">
        <v>8099.9</v>
      </c>
      <c r="C1540" s="1">
        <v>8122.7</v>
      </c>
      <c r="D1540" s="1">
        <v>8049.85</v>
      </c>
      <c r="E1540" s="1">
        <v>8086.85</v>
      </c>
      <c r="F1540" s="1">
        <v>125981094</v>
      </c>
      <c r="G1540" s="1">
        <v>6559.7</v>
      </c>
      <c r="H1540" s="1" t="str">
        <f>TEXT(NiftyData[[#This Row],[Date]], "yyyy")</f>
        <v>2014</v>
      </c>
      <c r="I1540" s="1" t="str">
        <f>TEXT(NiftyData[[#This Row],[Date]], "mmm")</f>
        <v>Sep</v>
      </c>
      <c r="J1540" s="1" t="str">
        <f>TEXT(NiftyData[[#This Row],[Date]], "ddd")</f>
        <v>Fri</v>
      </c>
      <c r="K1540" s="1" t="str">
        <f>TEXT(NiftyData[[#This Row],[Date]], "mmm-yyyy")</f>
        <v>Sep-2014</v>
      </c>
      <c r="L1540" s="1" t="str">
        <f>IF(NiftyData[[#This Row],[Day]]="Thu", "Expiry", "")</f>
        <v/>
      </c>
      <c r="M1540" s="1">
        <f>NiftyData[[#This Row],[Close]]-NiftyData[[#This Row],[Open]]</f>
        <v>-13.049999999999272</v>
      </c>
      <c r="N1540" s="4">
        <f>NiftyData[[#This Row],[Intraday Change]]/NiftyData[[#This Row],[Open]]</f>
        <v>-1.6111310016172142E-3</v>
      </c>
      <c r="O1540" s="4">
        <f>_xlfn.CEILING.MATH(ABS(NiftyData[[#This Row],[Intraday Change %]]), 0.01)</f>
        <v>0.01</v>
      </c>
      <c r="P1540" s="6">
        <f>NiftyData[[#This Row],[Close]]-E1541</f>
        <v>-9.0999999999994543</v>
      </c>
      <c r="Q1540" s="4">
        <f>NiftyData[[#This Row],[DayChange]]/E1541</f>
        <v>-1.1240187995231511E-3</v>
      </c>
      <c r="R1540" s="7">
        <f>_xlfn.CEILING.MATH(ABS(NiftyData[[#This Row],[DayChange %]]), 0.01)</f>
        <v>0.01</v>
      </c>
    </row>
    <row r="1541" spans="1:18" x14ac:dyDescent="0.2">
      <c r="A1541" s="2">
        <v>41886</v>
      </c>
      <c r="B1541" s="1">
        <v>8114.2</v>
      </c>
      <c r="C1541" s="1">
        <v>8114.8</v>
      </c>
      <c r="D1541" s="1">
        <v>8060.9</v>
      </c>
      <c r="E1541" s="1">
        <v>8095.95</v>
      </c>
      <c r="F1541" s="1">
        <v>141280504</v>
      </c>
      <c r="G1541" s="1">
        <v>6925.82</v>
      </c>
      <c r="H1541" s="1" t="str">
        <f>TEXT(NiftyData[[#This Row],[Date]], "yyyy")</f>
        <v>2014</v>
      </c>
      <c r="I1541" s="1" t="str">
        <f>TEXT(NiftyData[[#This Row],[Date]], "mmm")</f>
        <v>Sep</v>
      </c>
      <c r="J1541" s="1" t="str">
        <f>TEXT(NiftyData[[#This Row],[Date]], "ddd")</f>
        <v>Thu</v>
      </c>
      <c r="K1541" s="1" t="str">
        <f>TEXT(NiftyData[[#This Row],[Date]], "mmm-yyyy")</f>
        <v>Sep-2014</v>
      </c>
      <c r="L1541" s="1" t="str">
        <f>IF(NiftyData[[#This Row],[Day]]="Thu", "Expiry", "")</f>
        <v>Expiry</v>
      </c>
      <c r="M1541" s="1">
        <f>NiftyData[[#This Row],[Close]]-NiftyData[[#This Row],[Open]]</f>
        <v>-18.25</v>
      </c>
      <c r="N1541" s="4">
        <f>NiftyData[[#This Row],[Intraday Change]]/NiftyData[[#This Row],[Open]]</f>
        <v>-2.2491434768677136E-3</v>
      </c>
      <c r="O1541" s="4">
        <f>_xlfn.CEILING.MATH(ABS(NiftyData[[#This Row],[Intraday Change %]]), 0.01)</f>
        <v>0.01</v>
      </c>
      <c r="P1541" s="6">
        <f>NiftyData[[#This Row],[Close]]-E1542</f>
        <v>-18.650000000000546</v>
      </c>
      <c r="Q1541" s="4">
        <f>NiftyData[[#This Row],[DayChange]]/E1542</f>
        <v>-2.2983264732704687E-3</v>
      </c>
      <c r="R1541" s="7">
        <f>_xlfn.CEILING.MATH(ABS(NiftyData[[#This Row],[DayChange %]]), 0.01)</f>
        <v>0.01</v>
      </c>
    </row>
    <row r="1542" spans="1:18" x14ac:dyDescent="0.2">
      <c r="A1542" s="2">
        <v>41885</v>
      </c>
      <c r="B1542" s="1">
        <v>8110.85</v>
      </c>
      <c r="C1542" s="1">
        <v>8141.9</v>
      </c>
      <c r="D1542" s="1">
        <v>8092.25</v>
      </c>
      <c r="E1542" s="1">
        <v>8114.6</v>
      </c>
      <c r="F1542" s="1">
        <v>150726992</v>
      </c>
      <c r="G1542" s="1">
        <v>8444.2900000000009</v>
      </c>
      <c r="H1542" s="1" t="str">
        <f>TEXT(NiftyData[[#This Row],[Date]], "yyyy")</f>
        <v>2014</v>
      </c>
      <c r="I1542" s="1" t="str">
        <f>TEXT(NiftyData[[#This Row],[Date]], "mmm")</f>
        <v>Sep</v>
      </c>
      <c r="J1542" s="1" t="str">
        <f>TEXT(NiftyData[[#This Row],[Date]], "ddd")</f>
        <v>Wed</v>
      </c>
      <c r="K1542" s="1" t="str">
        <f>TEXT(NiftyData[[#This Row],[Date]], "mmm-yyyy")</f>
        <v>Sep-2014</v>
      </c>
      <c r="L1542" s="1" t="str">
        <f>IF(NiftyData[[#This Row],[Day]]="Thu", "Expiry", "")</f>
        <v/>
      </c>
      <c r="M1542" s="1">
        <f>NiftyData[[#This Row],[Close]]-NiftyData[[#This Row],[Open]]</f>
        <v>3.75</v>
      </c>
      <c r="N1542" s="4">
        <f>NiftyData[[#This Row],[Intraday Change]]/NiftyData[[#This Row],[Open]]</f>
        <v>4.6234365078875827E-4</v>
      </c>
      <c r="O1542" s="4">
        <f>_xlfn.CEILING.MATH(ABS(NiftyData[[#This Row],[Intraday Change %]]), 0.01)</f>
        <v>0.01</v>
      </c>
      <c r="P1542" s="6">
        <f>NiftyData[[#This Row],[Close]]-E1543</f>
        <v>31.550000000000182</v>
      </c>
      <c r="Q1542" s="4">
        <f>NiftyData[[#This Row],[DayChange]]/E1543</f>
        <v>3.9032295977385E-3</v>
      </c>
      <c r="R1542" s="7">
        <f>_xlfn.CEILING.MATH(ABS(NiftyData[[#This Row],[DayChange %]]), 0.01)</f>
        <v>0.01</v>
      </c>
    </row>
    <row r="1543" spans="1:18" x14ac:dyDescent="0.2">
      <c r="A1543" s="2">
        <v>41884</v>
      </c>
      <c r="B1543" s="1">
        <v>8038.6</v>
      </c>
      <c r="C1543" s="1">
        <v>8101.95</v>
      </c>
      <c r="D1543" s="1">
        <v>8036.55</v>
      </c>
      <c r="E1543" s="1">
        <v>8083.05</v>
      </c>
      <c r="F1543" s="1">
        <v>134897503</v>
      </c>
      <c r="G1543" s="1">
        <v>7143.64</v>
      </c>
      <c r="H1543" s="1" t="str">
        <f>TEXT(NiftyData[[#This Row],[Date]], "yyyy")</f>
        <v>2014</v>
      </c>
      <c r="I1543" s="1" t="str">
        <f>TEXT(NiftyData[[#This Row],[Date]], "mmm")</f>
        <v>Sep</v>
      </c>
      <c r="J1543" s="1" t="str">
        <f>TEXT(NiftyData[[#This Row],[Date]], "ddd")</f>
        <v>Tue</v>
      </c>
      <c r="K1543" s="1" t="str">
        <f>TEXT(NiftyData[[#This Row],[Date]], "mmm-yyyy")</f>
        <v>Sep-2014</v>
      </c>
      <c r="L1543" s="1" t="str">
        <f>IF(NiftyData[[#This Row],[Day]]="Thu", "Expiry", "")</f>
        <v/>
      </c>
      <c r="M1543" s="1">
        <f>NiftyData[[#This Row],[Close]]-NiftyData[[#This Row],[Open]]</f>
        <v>44.449999999999818</v>
      </c>
      <c r="N1543" s="4">
        <f>NiftyData[[#This Row],[Intraday Change]]/NiftyData[[#This Row],[Open]]</f>
        <v>5.5295698255914977E-3</v>
      </c>
      <c r="O1543" s="4">
        <f>_xlfn.CEILING.MATH(ABS(NiftyData[[#This Row],[Intraday Change %]]), 0.01)</f>
        <v>0.01</v>
      </c>
      <c r="P1543" s="6">
        <f>NiftyData[[#This Row],[Close]]-E1544</f>
        <v>55.350000000000364</v>
      </c>
      <c r="Q1543" s="4">
        <f>NiftyData[[#This Row],[DayChange]]/E1544</f>
        <v>6.8948764901528917E-3</v>
      </c>
      <c r="R1543" s="7">
        <f>_xlfn.CEILING.MATH(ABS(NiftyData[[#This Row],[DayChange %]]), 0.01)</f>
        <v>0.01</v>
      </c>
    </row>
    <row r="1544" spans="1:18" x14ac:dyDescent="0.2">
      <c r="A1544" s="2">
        <v>41883</v>
      </c>
      <c r="B1544" s="1">
        <v>7990.35</v>
      </c>
      <c r="C1544" s="1">
        <v>8035</v>
      </c>
      <c r="D1544" s="1">
        <v>7984</v>
      </c>
      <c r="E1544" s="1">
        <v>8027.7</v>
      </c>
      <c r="F1544" s="1">
        <v>139328061</v>
      </c>
      <c r="G1544" s="1">
        <v>6944.65</v>
      </c>
      <c r="H1544" s="1" t="str">
        <f>TEXT(NiftyData[[#This Row],[Date]], "yyyy")</f>
        <v>2014</v>
      </c>
      <c r="I1544" s="1" t="str">
        <f>TEXT(NiftyData[[#This Row],[Date]], "mmm")</f>
        <v>Sep</v>
      </c>
      <c r="J1544" s="1" t="str">
        <f>TEXT(NiftyData[[#This Row],[Date]], "ddd")</f>
        <v>Mon</v>
      </c>
      <c r="K1544" s="1" t="str">
        <f>TEXT(NiftyData[[#This Row],[Date]], "mmm-yyyy")</f>
        <v>Sep-2014</v>
      </c>
      <c r="L1544" s="1" t="str">
        <f>IF(NiftyData[[#This Row],[Day]]="Thu", "Expiry", "")</f>
        <v/>
      </c>
      <c r="M1544" s="1">
        <f>NiftyData[[#This Row],[Close]]-NiftyData[[#This Row],[Open]]</f>
        <v>37.349999999999454</v>
      </c>
      <c r="N1544" s="4">
        <f>NiftyData[[#This Row],[Intraday Change]]/NiftyData[[#This Row],[Open]]</f>
        <v>4.6743884811052648E-3</v>
      </c>
      <c r="O1544" s="4">
        <f>_xlfn.CEILING.MATH(ABS(NiftyData[[#This Row],[Intraday Change %]]), 0.01)</f>
        <v>0.01</v>
      </c>
      <c r="P1544" s="6">
        <f>NiftyData[[#This Row],[Close]]-E1545</f>
        <v>73.349999999999454</v>
      </c>
      <c r="Q1544" s="4">
        <f>NiftyData[[#This Row],[DayChange]]/E1545</f>
        <v>9.2213694393632976E-3</v>
      </c>
      <c r="R1544" s="7">
        <f>_xlfn.CEILING.MATH(ABS(NiftyData[[#This Row],[DayChange %]]), 0.01)</f>
        <v>0.01</v>
      </c>
    </row>
    <row r="1545" spans="1:18" x14ac:dyDescent="0.2">
      <c r="A1545" s="2">
        <v>41879</v>
      </c>
      <c r="B1545" s="1">
        <v>7942.25</v>
      </c>
      <c r="C1545" s="1">
        <v>7967.8</v>
      </c>
      <c r="D1545" s="1">
        <v>7939.2</v>
      </c>
      <c r="E1545" s="1">
        <v>7954.35</v>
      </c>
      <c r="F1545" s="1">
        <v>189698796</v>
      </c>
      <c r="G1545" s="1">
        <v>10417.14</v>
      </c>
      <c r="H1545" s="1" t="str">
        <f>TEXT(NiftyData[[#This Row],[Date]], "yyyy")</f>
        <v>2014</v>
      </c>
      <c r="I1545" s="1" t="str">
        <f>TEXT(NiftyData[[#This Row],[Date]], "mmm")</f>
        <v>Aug</v>
      </c>
      <c r="J1545" s="1" t="str">
        <f>TEXT(NiftyData[[#This Row],[Date]], "ddd")</f>
        <v>Thu</v>
      </c>
      <c r="K1545" s="1" t="str">
        <f>TEXT(NiftyData[[#This Row],[Date]], "mmm-yyyy")</f>
        <v>Aug-2014</v>
      </c>
      <c r="L1545" s="1" t="str">
        <f>IF(NiftyData[[#This Row],[Day]]="Thu", "Expiry", "")</f>
        <v>Expiry</v>
      </c>
      <c r="M1545" s="1">
        <f>NiftyData[[#This Row],[Close]]-NiftyData[[#This Row],[Open]]</f>
        <v>12.100000000000364</v>
      </c>
      <c r="N1545" s="4">
        <f>NiftyData[[#This Row],[Intraday Change]]/NiftyData[[#This Row],[Open]]</f>
        <v>1.5234977493783705E-3</v>
      </c>
      <c r="O1545" s="4">
        <f>_xlfn.CEILING.MATH(ABS(NiftyData[[#This Row],[Intraday Change %]]), 0.01)</f>
        <v>0.01</v>
      </c>
      <c r="P1545" s="6">
        <f>NiftyData[[#This Row],[Close]]-E1546</f>
        <v>18.300000000000182</v>
      </c>
      <c r="Q1545" s="4">
        <f>NiftyData[[#This Row],[DayChange]]/E1546</f>
        <v>2.3059330523371429E-3</v>
      </c>
      <c r="R1545" s="7">
        <f>_xlfn.CEILING.MATH(ABS(NiftyData[[#This Row],[DayChange %]]), 0.01)</f>
        <v>0.01</v>
      </c>
    </row>
    <row r="1546" spans="1:18" x14ac:dyDescent="0.2">
      <c r="A1546" s="2">
        <v>41878</v>
      </c>
      <c r="B1546" s="1">
        <v>7933.9</v>
      </c>
      <c r="C1546" s="1">
        <v>7946.85</v>
      </c>
      <c r="D1546" s="1">
        <v>7916.55</v>
      </c>
      <c r="E1546" s="1">
        <v>7936.05</v>
      </c>
      <c r="F1546" s="1">
        <v>119961224</v>
      </c>
      <c r="G1546" s="1">
        <v>6261.16</v>
      </c>
      <c r="H1546" s="1" t="str">
        <f>TEXT(NiftyData[[#This Row],[Date]], "yyyy")</f>
        <v>2014</v>
      </c>
      <c r="I1546" s="1" t="str">
        <f>TEXT(NiftyData[[#This Row],[Date]], "mmm")</f>
        <v>Aug</v>
      </c>
      <c r="J1546" s="1" t="str">
        <f>TEXT(NiftyData[[#This Row],[Date]], "ddd")</f>
        <v>Wed</v>
      </c>
      <c r="K1546" s="1" t="str">
        <f>TEXT(NiftyData[[#This Row],[Date]], "mmm-yyyy")</f>
        <v>Aug-2014</v>
      </c>
      <c r="L1546" s="1" t="str">
        <f>IF(NiftyData[[#This Row],[Day]]="Thu", "Expiry", "")</f>
        <v/>
      </c>
      <c r="M1546" s="1">
        <f>NiftyData[[#This Row],[Close]]-NiftyData[[#This Row],[Open]]</f>
        <v>2.1500000000005457</v>
      </c>
      <c r="N1546" s="4">
        <f>NiftyData[[#This Row],[Intraday Change]]/NiftyData[[#This Row],[Open]]</f>
        <v>2.7098904700091327E-4</v>
      </c>
      <c r="O1546" s="4">
        <f>_xlfn.CEILING.MATH(ABS(NiftyData[[#This Row],[Intraday Change %]]), 0.01)</f>
        <v>0.01</v>
      </c>
      <c r="P1546" s="6">
        <f>NiftyData[[#This Row],[Close]]-E1547</f>
        <v>31.300000000000182</v>
      </c>
      <c r="Q1546" s="4">
        <f>NiftyData[[#This Row],[DayChange]]/E1547</f>
        <v>3.9596445175369473E-3</v>
      </c>
      <c r="R1546" s="7">
        <f>_xlfn.CEILING.MATH(ABS(NiftyData[[#This Row],[DayChange %]]), 0.01)</f>
        <v>0.01</v>
      </c>
    </row>
    <row r="1547" spans="1:18" x14ac:dyDescent="0.2">
      <c r="A1547" s="2">
        <v>41877</v>
      </c>
      <c r="B1547" s="1">
        <v>7874.5</v>
      </c>
      <c r="C1547" s="1">
        <v>7915.45</v>
      </c>
      <c r="D1547" s="1">
        <v>7862.45</v>
      </c>
      <c r="E1547" s="1">
        <v>7904.75</v>
      </c>
      <c r="F1547" s="1">
        <v>142829732</v>
      </c>
      <c r="G1547" s="1">
        <v>6735.18</v>
      </c>
      <c r="H1547" s="1" t="str">
        <f>TEXT(NiftyData[[#This Row],[Date]], "yyyy")</f>
        <v>2014</v>
      </c>
      <c r="I1547" s="1" t="str">
        <f>TEXT(NiftyData[[#This Row],[Date]], "mmm")</f>
        <v>Aug</v>
      </c>
      <c r="J1547" s="1" t="str">
        <f>TEXT(NiftyData[[#This Row],[Date]], "ddd")</f>
        <v>Tue</v>
      </c>
      <c r="K1547" s="1" t="str">
        <f>TEXT(NiftyData[[#This Row],[Date]], "mmm-yyyy")</f>
        <v>Aug-2014</v>
      </c>
      <c r="L1547" s="1" t="str">
        <f>IF(NiftyData[[#This Row],[Day]]="Thu", "Expiry", "")</f>
        <v/>
      </c>
      <c r="M1547" s="1">
        <f>NiftyData[[#This Row],[Close]]-NiftyData[[#This Row],[Open]]</f>
        <v>30.25</v>
      </c>
      <c r="N1547" s="4">
        <f>NiftyData[[#This Row],[Intraday Change]]/NiftyData[[#This Row],[Open]]</f>
        <v>3.8415137469045655E-3</v>
      </c>
      <c r="O1547" s="4">
        <f>_xlfn.CEILING.MATH(ABS(NiftyData[[#This Row],[Intraday Change %]]), 0.01)</f>
        <v>0.01</v>
      </c>
      <c r="P1547" s="6">
        <f>NiftyData[[#This Row],[Close]]-E1548</f>
        <v>-1.5500000000001819</v>
      </c>
      <c r="Q1547" s="4">
        <f>NiftyData[[#This Row],[DayChange]]/E1548</f>
        <v>-1.9604619101225374E-4</v>
      </c>
      <c r="R1547" s="7">
        <f>_xlfn.CEILING.MATH(ABS(NiftyData[[#This Row],[DayChange %]]), 0.01)</f>
        <v>0.01</v>
      </c>
    </row>
    <row r="1548" spans="1:18" x14ac:dyDescent="0.2">
      <c r="A1548" s="2">
        <v>41876</v>
      </c>
      <c r="B1548" s="1">
        <v>7931.75</v>
      </c>
      <c r="C1548" s="1">
        <v>7968.25</v>
      </c>
      <c r="D1548" s="1">
        <v>7897.95</v>
      </c>
      <c r="E1548" s="1">
        <v>7906.3</v>
      </c>
      <c r="F1548" s="1">
        <v>118465594</v>
      </c>
      <c r="G1548" s="1">
        <v>6152.32</v>
      </c>
      <c r="H1548" s="1" t="str">
        <f>TEXT(NiftyData[[#This Row],[Date]], "yyyy")</f>
        <v>2014</v>
      </c>
      <c r="I1548" s="1" t="str">
        <f>TEXT(NiftyData[[#This Row],[Date]], "mmm")</f>
        <v>Aug</v>
      </c>
      <c r="J1548" s="1" t="str">
        <f>TEXT(NiftyData[[#This Row],[Date]], "ddd")</f>
        <v>Mon</v>
      </c>
      <c r="K1548" s="1" t="str">
        <f>TEXT(NiftyData[[#This Row],[Date]], "mmm-yyyy")</f>
        <v>Aug-2014</v>
      </c>
      <c r="L1548" s="1" t="str">
        <f>IF(NiftyData[[#This Row],[Day]]="Thu", "Expiry", "")</f>
        <v/>
      </c>
      <c r="M1548" s="1">
        <f>NiftyData[[#This Row],[Close]]-NiftyData[[#This Row],[Open]]</f>
        <v>-25.449999999999818</v>
      </c>
      <c r="N1548" s="4">
        <f>NiftyData[[#This Row],[Intraday Change]]/NiftyData[[#This Row],[Open]]</f>
        <v>-3.2086235698300901E-3</v>
      </c>
      <c r="O1548" s="4">
        <f>_xlfn.CEILING.MATH(ABS(NiftyData[[#This Row],[Intraday Change %]]), 0.01)</f>
        <v>0.01</v>
      </c>
      <c r="P1548" s="6">
        <f>NiftyData[[#This Row],[Close]]-E1549</f>
        <v>-6.8999999999996362</v>
      </c>
      <c r="Q1548" s="4">
        <f>NiftyData[[#This Row],[DayChange]]/E1549</f>
        <v>-8.7196077440221864E-4</v>
      </c>
      <c r="R1548" s="7">
        <f>_xlfn.CEILING.MATH(ABS(NiftyData[[#This Row],[DayChange %]]), 0.01)</f>
        <v>0.01</v>
      </c>
    </row>
    <row r="1549" spans="1:18" x14ac:dyDescent="0.2">
      <c r="A1549" s="2">
        <v>41873</v>
      </c>
      <c r="B1549" s="1">
        <v>7904.55</v>
      </c>
      <c r="C1549" s="1">
        <v>7929.05</v>
      </c>
      <c r="D1549" s="1">
        <v>7900.05</v>
      </c>
      <c r="E1549" s="1">
        <v>7913.2</v>
      </c>
      <c r="F1549" s="1">
        <v>104074858</v>
      </c>
      <c r="G1549" s="1">
        <v>7088.03</v>
      </c>
      <c r="H1549" s="1" t="str">
        <f>TEXT(NiftyData[[#This Row],[Date]], "yyyy")</f>
        <v>2014</v>
      </c>
      <c r="I1549" s="1" t="str">
        <f>TEXT(NiftyData[[#This Row],[Date]], "mmm")</f>
        <v>Aug</v>
      </c>
      <c r="J1549" s="1" t="str">
        <f>TEXT(NiftyData[[#This Row],[Date]], "ddd")</f>
        <v>Fri</v>
      </c>
      <c r="K1549" s="1" t="str">
        <f>TEXT(NiftyData[[#This Row],[Date]], "mmm-yyyy")</f>
        <v>Aug-2014</v>
      </c>
      <c r="L1549" s="1" t="str">
        <f>IF(NiftyData[[#This Row],[Day]]="Thu", "Expiry", "")</f>
        <v/>
      </c>
      <c r="M1549" s="1">
        <f>NiftyData[[#This Row],[Close]]-NiftyData[[#This Row],[Open]]</f>
        <v>8.6499999999996362</v>
      </c>
      <c r="N1549" s="4">
        <f>NiftyData[[#This Row],[Intraday Change]]/NiftyData[[#This Row],[Open]]</f>
        <v>1.0943064437570307E-3</v>
      </c>
      <c r="O1549" s="4">
        <f>_xlfn.CEILING.MATH(ABS(NiftyData[[#This Row],[Intraday Change %]]), 0.01)</f>
        <v>0.01</v>
      </c>
      <c r="P1549" s="6">
        <f>NiftyData[[#This Row],[Close]]-E1550</f>
        <v>22.099999999999454</v>
      </c>
      <c r="Q1549" s="4">
        <f>NiftyData[[#This Row],[DayChange]]/E1550</f>
        <v>2.8006234872197098E-3</v>
      </c>
      <c r="R1549" s="7">
        <f>_xlfn.CEILING.MATH(ABS(NiftyData[[#This Row],[DayChange %]]), 0.01)</f>
        <v>0.01</v>
      </c>
    </row>
    <row r="1550" spans="1:18" x14ac:dyDescent="0.2">
      <c r="A1550" s="2">
        <v>41872</v>
      </c>
      <c r="B1550" s="1">
        <v>7875.35</v>
      </c>
      <c r="C1550" s="1">
        <v>7919.65</v>
      </c>
      <c r="D1550" s="1">
        <v>7855.95</v>
      </c>
      <c r="E1550" s="1">
        <v>7891.1</v>
      </c>
      <c r="F1550" s="1">
        <v>115221672</v>
      </c>
      <c r="G1550" s="1">
        <v>7502.01</v>
      </c>
      <c r="H1550" s="1" t="str">
        <f>TEXT(NiftyData[[#This Row],[Date]], "yyyy")</f>
        <v>2014</v>
      </c>
      <c r="I1550" s="1" t="str">
        <f>TEXT(NiftyData[[#This Row],[Date]], "mmm")</f>
        <v>Aug</v>
      </c>
      <c r="J1550" s="1" t="str">
        <f>TEXT(NiftyData[[#This Row],[Date]], "ddd")</f>
        <v>Thu</v>
      </c>
      <c r="K1550" s="1" t="str">
        <f>TEXT(NiftyData[[#This Row],[Date]], "mmm-yyyy")</f>
        <v>Aug-2014</v>
      </c>
      <c r="L1550" s="1" t="str">
        <f>IF(NiftyData[[#This Row],[Day]]="Thu", "Expiry", "")</f>
        <v>Expiry</v>
      </c>
      <c r="M1550" s="1">
        <f>NiftyData[[#This Row],[Close]]-NiftyData[[#This Row],[Open]]</f>
        <v>15.75</v>
      </c>
      <c r="N1550" s="4">
        <f>NiftyData[[#This Row],[Intraday Change]]/NiftyData[[#This Row],[Open]]</f>
        <v>1.9999111150615528E-3</v>
      </c>
      <c r="O1550" s="4">
        <f>_xlfn.CEILING.MATH(ABS(NiftyData[[#This Row],[Intraday Change %]]), 0.01)</f>
        <v>0.01</v>
      </c>
      <c r="P1550" s="6">
        <f>NiftyData[[#This Row],[Close]]-E1551</f>
        <v>15.800000000000182</v>
      </c>
      <c r="Q1550" s="4">
        <f>NiftyData[[#This Row],[DayChange]]/E1551</f>
        <v>2.0062727769101091E-3</v>
      </c>
      <c r="R1550" s="7">
        <f>_xlfn.CEILING.MATH(ABS(NiftyData[[#This Row],[DayChange %]]), 0.01)</f>
        <v>0.01</v>
      </c>
    </row>
    <row r="1551" spans="1:18" x14ac:dyDescent="0.2">
      <c r="A1551" s="2">
        <v>41871</v>
      </c>
      <c r="B1551" s="1">
        <v>7915.8</v>
      </c>
      <c r="C1551" s="1">
        <v>7922.7</v>
      </c>
      <c r="D1551" s="1">
        <v>7864.05</v>
      </c>
      <c r="E1551" s="1">
        <v>7875.3</v>
      </c>
      <c r="F1551" s="1">
        <v>117321408</v>
      </c>
      <c r="G1551" s="1">
        <v>6234.79</v>
      </c>
      <c r="H1551" s="1" t="str">
        <f>TEXT(NiftyData[[#This Row],[Date]], "yyyy")</f>
        <v>2014</v>
      </c>
      <c r="I1551" s="1" t="str">
        <f>TEXT(NiftyData[[#This Row],[Date]], "mmm")</f>
        <v>Aug</v>
      </c>
      <c r="J1551" s="1" t="str">
        <f>TEXT(NiftyData[[#This Row],[Date]], "ddd")</f>
        <v>Wed</v>
      </c>
      <c r="K1551" s="1" t="str">
        <f>TEXT(NiftyData[[#This Row],[Date]], "mmm-yyyy")</f>
        <v>Aug-2014</v>
      </c>
      <c r="L1551" s="1" t="str">
        <f>IF(NiftyData[[#This Row],[Day]]="Thu", "Expiry", "")</f>
        <v/>
      </c>
      <c r="M1551" s="1">
        <f>NiftyData[[#This Row],[Close]]-NiftyData[[#This Row],[Open]]</f>
        <v>-40.5</v>
      </c>
      <c r="N1551" s="4">
        <f>NiftyData[[#This Row],[Intraday Change]]/NiftyData[[#This Row],[Open]]</f>
        <v>-5.1163495793223679E-3</v>
      </c>
      <c r="O1551" s="4">
        <f>_xlfn.CEILING.MATH(ABS(NiftyData[[#This Row],[Intraday Change %]]), 0.01)</f>
        <v>0.01</v>
      </c>
      <c r="P1551" s="6">
        <f>NiftyData[[#This Row],[Close]]-E1552</f>
        <v>-22.199999999999818</v>
      </c>
      <c r="Q1551" s="4">
        <f>NiftyData[[#This Row],[DayChange]]/E1552</f>
        <v>-2.8110161443494546E-3</v>
      </c>
      <c r="R1551" s="7">
        <f>_xlfn.CEILING.MATH(ABS(NiftyData[[#This Row],[DayChange %]]), 0.01)</f>
        <v>0.01</v>
      </c>
    </row>
    <row r="1552" spans="1:18" x14ac:dyDescent="0.2">
      <c r="A1552" s="2">
        <v>41870</v>
      </c>
      <c r="B1552" s="1">
        <v>7901</v>
      </c>
      <c r="C1552" s="1">
        <v>7918.55</v>
      </c>
      <c r="D1552" s="1">
        <v>7881.15</v>
      </c>
      <c r="E1552" s="1">
        <v>7897.5</v>
      </c>
      <c r="F1552" s="1">
        <v>140615189</v>
      </c>
      <c r="G1552" s="1">
        <v>7928.8</v>
      </c>
      <c r="H1552" s="1" t="str">
        <f>TEXT(NiftyData[[#This Row],[Date]], "yyyy")</f>
        <v>2014</v>
      </c>
      <c r="I1552" s="1" t="str">
        <f>TEXT(NiftyData[[#This Row],[Date]], "mmm")</f>
        <v>Aug</v>
      </c>
      <c r="J1552" s="1" t="str">
        <f>TEXT(NiftyData[[#This Row],[Date]], "ddd")</f>
        <v>Tue</v>
      </c>
      <c r="K1552" s="1" t="str">
        <f>TEXT(NiftyData[[#This Row],[Date]], "mmm-yyyy")</f>
        <v>Aug-2014</v>
      </c>
      <c r="L1552" s="1" t="str">
        <f>IF(NiftyData[[#This Row],[Day]]="Thu", "Expiry", "")</f>
        <v/>
      </c>
      <c r="M1552" s="1">
        <f>NiftyData[[#This Row],[Close]]-NiftyData[[#This Row],[Open]]</f>
        <v>-3.5</v>
      </c>
      <c r="N1552" s="4">
        <f>NiftyData[[#This Row],[Intraday Change]]/NiftyData[[#This Row],[Open]]</f>
        <v>-4.4298190102518671E-4</v>
      </c>
      <c r="O1552" s="4">
        <f>_xlfn.CEILING.MATH(ABS(NiftyData[[#This Row],[Intraday Change %]]), 0.01)</f>
        <v>0.01</v>
      </c>
      <c r="P1552" s="6">
        <f>NiftyData[[#This Row],[Close]]-E1553</f>
        <v>23.25</v>
      </c>
      <c r="Q1552" s="4">
        <f>NiftyData[[#This Row],[DayChange]]/E1553</f>
        <v>2.9526621583007904E-3</v>
      </c>
      <c r="R1552" s="7">
        <f>_xlfn.CEILING.MATH(ABS(NiftyData[[#This Row],[DayChange %]]), 0.01)</f>
        <v>0.01</v>
      </c>
    </row>
    <row r="1553" spans="1:18" x14ac:dyDescent="0.2">
      <c r="A1553" s="2">
        <v>41869</v>
      </c>
      <c r="B1553" s="1">
        <v>7785.25</v>
      </c>
      <c r="C1553" s="1">
        <v>7880.5</v>
      </c>
      <c r="D1553" s="1">
        <v>7779.2</v>
      </c>
      <c r="E1553" s="1">
        <v>7874.25</v>
      </c>
      <c r="F1553" s="1">
        <v>126742201</v>
      </c>
      <c r="G1553" s="1">
        <v>6892.25</v>
      </c>
      <c r="H1553" s="1" t="str">
        <f>TEXT(NiftyData[[#This Row],[Date]], "yyyy")</f>
        <v>2014</v>
      </c>
      <c r="I1553" s="1" t="str">
        <f>TEXT(NiftyData[[#This Row],[Date]], "mmm")</f>
        <v>Aug</v>
      </c>
      <c r="J1553" s="1" t="str">
        <f>TEXT(NiftyData[[#This Row],[Date]], "ddd")</f>
        <v>Mon</v>
      </c>
      <c r="K1553" s="1" t="str">
        <f>TEXT(NiftyData[[#This Row],[Date]], "mmm-yyyy")</f>
        <v>Aug-2014</v>
      </c>
      <c r="L1553" s="1" t="str">
        <f>IF(NiftyData[[#This Row],[Day]]="Thu", "Expiry", "")</f>
        <v/>
      </c>
      <c r="M1553" s="1">
        <f>NiftyData[[#This Row],[Close]]-NiftyData[[#This Row],[Open]]</f>
        <v>89</v>
      </c>
      <c r="N1553" s="4">
        <f>NiftyData[[#This Row],[Intraday Change]]/NiftyData[[#This Row],[Open]]</f>
        <v>1.1431874377829871E-2</v>
      </c>
      <c r="O1553" s="4">
        <f>_xlfn.CEILING.MATH(ABS(NiftyData[[#This Row],[Intraday Change %]]), 0.01)</f>
        <v>0.02</v>
      </c>
      <c r="P1553" s="6">
        <f>NiftyData[[#This Row],[Close]]-E1554</f>
        <v>82.550000000000182</v>
      </c>
      <c r="Q1553" s="4">
        <f>NiftyData[[#This Row],[DayChange]]/E1554</f>
        <v>1.059460708189486E-2</v>
      </c>
      <c r="R1553" s="7">
        <f>_xlfn.CEILING.MATH(ABS(NiftyData[[#This Row],[DayChange %]]), 0.01)</f>
        <v>0.02</v>
      </c>
    </row>
    <row r="1554" spans="1:18" x14ac:dyDescent="0.2">
      <c r="A1554" s="2">
        <v>41865</v>
      </c>
      <c r="B1554" s="1">
        <v>7756.15</v>
      </c>
      <c r="C1554" s="1">
        <v>7796.7</v>
      </c>
      <c r="D1554" s="1">
        <v>7739.1</v>
      </c>
      <c r="E1554" s="1">
        <v>7791.7</v>
      </c>
      <c r="F1554" s="1">
        <v>127328105</v>
      </c>
      <c r="G1554" s="1">
        <v>6745.33</v>
      </c>
      <c r="H1554" s="1" t="str">
        <f>TEXT(NiftyData[[#This Row],[Date]], "yyyy")</f>
        <v>2014</v>
      </c>
      <c r="I1554" s="1" t="str">
        <f>TEXT(NiftyData[[#This Row],[Date]], "mmm")</f>
        <v>Aug</v>
      </c>
      <c r="J1554" s="1" t="str">
        <f>TEXT(NiftyData[[#This Row],[Date]], "ddd")</f>
        <v>Thu</v>
      </c>
      <c r="K1554" s="1" t="str">
        <f>TEXT(NiftyData[[#This Row],[Date]], "mmm-yyyy")</f>
        <v>Aug-2014</v>
      </c>
      <c r="L1554" s="1" t="str">
        <f>IF(NiftyData[[#This Row],[Day]]="Thu", "Expiry", "")</f>
        <v>Expiry</v>
      </c>
      <c r="M1554" s="1">
        <f>NiftyData[[#This Row],[Close]]-NiftyData[[#This Row],[Open]]</f>
        <v>35.550000000000182</v>
      </c>
      <c r="N1554" s="4">
        <f>NiftyData[[#This Row],[Intraday Change]]/NiftyData[[#This Row],[Open]]</f>
        <v>4.5834595772387314E-3</v>
      </c>
      <c r="O1554" s="4">
        <f>_xlfn.CEILING.MATH(ABS(NiftyData[[#This Row],[Intraday Change %]]), 0.01)</f>
        <v>0.01</v>
      </c>
      <c r="P1554" s="6">
        <f>NiftyData[[#This Row],[Close]]-E1555</f>
        <v>52.149999999999636</v>
      </c>
      <c r="Q1554" s="4">
        <f>NiftyData[[#This Row],[DayChange]]/E1555</f>
        <v>6.738117849228913E-3</v>
      </c>
      <c r="R1554" s="7">
        <f>_xlfn.CEILING.MATH(ABS(NiftyData[[#This Row],[DayChange %]]), 0.01)</f>
        <v>0.01</v>
      </c>
    </row>
    <row r="1555" spans="1:18" x14ac:dyDescent="0.2">
      <c r="A1555" s="2">
        <v>41864</v>
      </c>
      <c r="B1555" s="1">
        <v>7717.3</v>
      </c>
      <c r="C1555" s="1">
        <v>7757.1</v>
      </c>
      <c r="D1555" s="1">
        <v>7695.7</v>
      </c>
      <c r="E1555" s="1">
        <v>7739.55</v>
      </c>
      <c r="F1555" s="1">
        <v>154083920</v>
      </c>
      <c r="G1555" s="1">
        <v>8030.41</v>
      </c>
      <c r="H1555" s="1" t="str">
        <f>TEXT(NiftyData[[#This Row],[Date]], "yyyy")</f>
        <v>2014</v>
      </c>
      <c r="I1555" s="1" t="str">
        <f>TEXT(NiftyData[[#This Row],[Date]], "mmm")</f>
        <v>Aug</v>
      </c>
      <c r="J1555" s="1" t="str">
        <f>TEXT(NiftyData[[#This Row],[Date]], "ddd")</f>
        <v>Wed</v>
      </c>
      <c r="K1555" s="1" t="str">
        <f>TEXT(NiftyData[[#This Row],[Date]], "mmm-yyyy")</f>
        <v>Aug-2014</v>
      </c>
      <c r="L1555" s="1" t="str">
        <f>IF(NiftyData[[#This Row],[Day]]="Thu", "Expiry", "")</f>
        <v/>
      </c>
      <c r="M1555" s="1">
        <f>NiftyData[[#This Row],[Close]]-NiftyData[[#This Row],[Open]]</f>
        <v>22.25</v>
      </c>
      <c r="N1555" s="4">
        <f>NiftyData[[#This Row],[Intraday Change]]/NiftyData[[#This Row],[Open]]</f>
        <v>2.8831327018516836E-3</v>
      </c>
      <c r="O1555" s="4">
        <f>_xlfn.CEILING.MATH(ABS(NiftyData[[#This Row],[Intraday Change %]]), 0.01)</f>
        <v>0.01</v>
      </c>
      <c r="P1555" s="6">
        <f>NiftyData[[#This Row],[Close]]-E1556</f>
        <v>12.5</v>
      </c>
      <c r="Q1555" s="4">
        <f>NiftyData[[#This Row],[DayChange]]/E1556</f>
        <v>1.6176936864650804E-3</v>
      </c>
      <c r="R1555" s="7">
        <f>_xlfn.CEILING.MATH(ABS(NiftyData[[#This Row],[DayChange %]]), 0.01)</f>
        <v>0.01</v>
      </c>
    </row>
    <row r="1556" spans="1:18" x14ac:dyDescent="0.2">
      <c r="A1556" s="2">
        <v>41863</v>
      </c>
      <c r="B1556" s="1">
        <v>7688.8</v>
      </c>
      <c r="C1556" s="1">
        <v>7735.75</v>
      </c>
      <c r="D1556" s="1">
        <v>7654.8</v>
      </c>
      <c r="E1556" s="1">
        <v>7727.05</v>
      </c>
      <c r="F1556" s="1">
        <v>120611660</v>
      </c>
      <c r="G1556" s="1">
        <v>6181.17</v>
      </c>
      <c r="H1556" s="1" t="str">
        <f>TEXT(NiftyData[[#This Row],[Date]], "yyyy")</f>
        <v>2014</v>
      </c>
      <c r="I1556" s="1" t="str">
        <f>TEXT(NiftyData[[#This Row],[Date]], "mmm")</f>
        <v>Aug</v>
      </c>
      <c r="J1556" s="1" t="str">
        <f>TEXT(NiftyData[[#This Row],[Date]], "ddd")</f>
        <v>Tue</v>
      </c>
      <c r="K1556" s="1" t="str">
        <f>TEXT(NiftyData[[#This Row],[Date]], "mmm-yyyy")</f>
        <v>Aug-2014</v>
      </c>
      <c r="L1556" s="1" t="str">
        <f>IF(NiftyData[[#This Row],[Day]]="Thu", "Expiry", "")</f>
        <v/>
      </c>
      <c r="M1556" s="1">
        <f>NiftyData[[#This Row],[Close]]-NiftyData[[#This Row],[Open]]</f>
        <v>38.25</v>
      </c>
      <c r="N1556" s="4">
        <f>NiftyData[[#This Row],[Intraday Change]]/NiftyData[[#This Row],[Open]]</f>
        <v>4.9747684944334613E-3</v>
      </c>
      <c r="O1556" s="4">
        <f>_xlfn.CEILING.MATH(ABS(NiftyData[[#This Row],[Intraday Change %]]), 0.01)</f>
        <v>0.01</v>
      </c>
      <c r="P1556" s="6">
        <f>NiftyData[[#This Row],[Close]]-E1557</f>
        <v>101.10000000000036</v>
      </c>
      <c r="Q1556" s="4">
        <f>NiftyData[[#This Row],[DayChange]]/E1557</f>
        <v>1.3257364656206815E-2</v>
      </c>
      <c r="R1556" s="7">
        <f>_xlfn.CEILING.MATH(ABS(NiftyData[[#This Row],[DayChange %]]), 0.01)</f>
        <v>0.02</v>
      </c>
    </row>
    <row r="1557" spans="1:18" x14ac:dyDescent="0.2">
      <c r="A1557" s="2">
        <v>41862</v>
      </c>
      <c r="B1557" s="1">
        <v>7619.85</v>
      </c>
      <c r="C1557" s="1">
        <v>7635.55</v>
      </c>
      <c r="D1557" s="1">
        <v>7598.6</v>
      </c>
      <c r="E1557" s="1">
        <v>7625.95</v>
      </c>
      <c r="F1557" s="1">
        <v>106972573</v>
      </c>
      <c r="G1557" s="1">
        <v>5535.13</v>
      </c>
      <c r="H1557" s="1" t="str">
        <f>TEXT(NiftyData[[#This Row],[Date]], "yyyy")</f>
        <v>2014</v>
      </c>
      <c r="I1557" s="1" t="str">
        <f>TEXT(NiftyData[[#This Row],[Date]], "mmm")</f>
        <v>Aug</v>
      </c>
      <c r="J1557" s="1" t="str">
        <f>TEXT(NiftyData[[#This Row],[Date]], "ddd")</f>
        <v>Mon</v>
      </c>
      <c r="K1557" s="1" t="str">
        <f>TEXT(NiftyData[[#This Row],[Date]], "mmm-yyyy")</f>
        <v>Aug-2014</v>
      </c>
      <c r="L1557" s="1" t="str">
        <f>IF(NiftyData[[#This Row],[Day]]="Thu", "Expiry", "")</f>
        <v/>
      </c>
      <c r="M1557" s="1">
        <f>NiftyData[[#This Row],[Close]]-NiftyData[[#This Row],[Open]]</f>
        <v>6.0999999999994543</v>
      </c>
      <c r="N1557" s="4">
        <f>NiftyData[[#This Row],[Intraday Change]]/NiftyData[[#This Row],[Open]]</f>
        <v>8.0054069305819067E-4</v>
      </c>
      <c r="O1557" s="4">
        <f>_xlfn.CEILING.MATH(ABS(NiftyData[[#This Row],[Intraday Change %]]), 0.01)</f>
        <v>0.01</v>
      </c>
      <c r="P1557" s="6">
        <f>NiftyData[[#This Row],[Close]]-E1558</f>
        <v>57.399999999999636</v>
      </c>
      <c r="Q1557" s="4">
        <f>NiftyData[[#This Row],[DayChange]]/E1558</f>
        <v>7.5840154322822251E-3</v>
      </c>
      <c r="R1557" s="7">
        <f>_xlfn.CEILING.MATH(ABS(NiftyData[[#This Row],[DayChange %]]), 0.01)</f>
        <v>0.01</v>
      </c>
    </row>
    <row r="1558" spans="1:18" x14ac:dyDescent="0.2">
      <c r="A1558" s="2">
        <v>41859</v>
      </c>
      <c r="B1558" s="1">
        <v>7588.7</v>
      </c>
      <c r="C1558" s="1">
        <v>7592.45</v>
      </c>
      <c r="D1558" s="1">
        <v>7540.1</v>
      </c>
      <c r="E1558" s="1">
        <v>7568.55</v>
      </c>
      <c r="F1558" s="1">
        <v>118429659</v>
      </c>
      <c r="G1558" s="1">
        <v>6283.56</v>
      </c>
      <c r="H1558" s="1" t="str">
        <f>TEXT(NiftyData[[#This Row],[Date]], "yyyy")</f>
        <v>2014</v>
      </c>
      <c r="I1558" s="1" t="str">
        <f>TEXT(NiftyData[[#This Row],[Date]], "mmm")</f>
        <v>Aug</v>
      </c>
      <c r="J1558" s="1" t="str">
        <f>TEXT(NiftyData[[#This Row],[Date]], "ddd")</f>
        <v>Fri</v>
      </c>
      <c r="K1558" s="1" t="str">
        <f>TEXT(NiftyData[[#This Row],[Date]], "mmm-yyyy")</f>
        <v>Aug-2014</v>
      </c>
      <c r="L1558" s="1" t="str">
        <f>IF(NiftyData[[#This Row],[Day]]="Thu", "Expiry", "")</f>
        <v/>
      </c>
      <c r="M1558" s="1">
        <f>NiftyData[[#This Row],[Close]]-NiftyData[[#This Row],[Open]]</f>
        <v>-20.149999999999636</v>
      </c>
      <c r="N1558" s="4">
        <f>NiftyData[[#This Row],[Intraday Change]]/NiftyData[[#This Row],[Open]]</f>
        <v>-2.6552637474138701E-3</v>
      </c>
      <c r="O1558" s="4">
        <f>_xlfn.CEILING.MATH(ABS(NiftyData[[#This Row],[Intraday Change %]]), 0.01)</f>
        <v>0.01</v>
      </c>
      <c r="P1558" s="6">
        <f>NiftyData[[#This Row],[Close]]-E1559</f>
        <v>-80.699999999999818</v>
      </c>
      <c r="Q1558" s="4">
        <f>NiftyData[[#This Row],[DayChange]]/E1559</f>
        <v>-1.0550053926855551E-2</v>
      </c>
      <c r="R1558" s="7">
        <f>_xlfn.CEILING.MATH(ABS(NiftyData[[#This Row],[DayChange %]]), 0.01)</f>
        <v>0.02</v>
      </c>
    </row>
    <row r="1559" spans="1:18" x14ac:dyDescent="0.2">
      <c r="A1559" s="2">
        <v>41858</v>
      </c>
      <c r="B1559" s="1">
        <v>7651.15</v>
      </c>
      <c r="C1559" s="1">
        <v>7708.95</v>
      </c>
      <c r="D1559" s="1">
        <v>7630.4</v>
      </c>
      <c r="E1559" s="1">
        <v>7649.25</v>
      </c>
      <c r="F1559" s="1">
        <v>116792296</v>
      </c>
      <c r="G1559" s="1">
        <v>6030.02</v>
      </c>
      <c r="H1559" s="1" t="str">
        <f>TEXT(NiftyData[[#This Row],[Date]], "yyyy")</f>
        <v>2014</v>
      </c>
      <c r="I1559" s="1" t="str">
        <f>TEXT(NiftyData[[#This Row],[Date]], "mmm")</f>
        <v>Aug</v>
      </c>
      <c r="J1559" s="1" t="str">
        <f>TEXT(NiftyData[[#This Row],[Date]], "ddd")</f>
        <v>Thu</v>
      </c>
      <c r="K1559" s="1" t="str">
        <f>TEXT(NiftyData[[#This Row],[Date]], "mmm-yyyy")</f>
        <v>Aug-2014</v>
      </c>
      <c r="L1559" s="1" t="str">
        <f>IF(NiftyData[[#This Row],[Day]]="Thu", "Expiry", "")</f>
        <v>Expiry</v>
      </c>
      <c r="M1559" s="1">
        <f>NiftyData[[#This Row],[Close]]-NiftyData[[#This Row],[Open]]</f>
        <v>-1.8999999999996362</v>
      </c>
      <c r="N1559" s="4">
        <f>NiftyData[[#This Row],[Intraday Change]]/NiftyData[[#This Row],[Open]]</f>
        <v>-2.4832868261629121E-4</v>
      </c>
      <c r="O1559" s="4">
        <f>_xlfn.CEILING.MATH(ABS(NiftyData[[#This Row],[Intraday Change %]]), 0.01)</f>
        <v>0.01</v>
      </c>
      <c r="P1559" s="6">
        <f>NiftyData[[#This Row],[Close]]-E1560</f>
        <v>-22.800000000000182</v>
      </c>
      <c r="Q1559" s="4">
        <f>NiftyData[[#This Row],[DayChange]]/E1560</f>
        <v>-2.9718263045731171E-3</v>
      </c>
      <c r="R1559" s="7">
        <f>_xlfn.CEILING.MATH(ABS(NiftyData[[#This Row],[DayChange %]]), 0.01)</f>
        <v>0.01</v>
      </c>
    </row>
    <row r="1560" spans="1:18" x14ac:dyDescent="0.2">
      <c r="A1560" s="2">
        <v>41857</v>
      </c>
      <c r="B1560" s="1">
        <v>7726.15</v>
      </c>
      <c r="C1560" s="1">
        <v>7740.95</v>
      </c>
      <c r="D1560" s="1">
        <v>7658.95</v>
      </c>
      <c r="E1560" s="1">
        <v>7672.05</v>
      </c>
      <c r="F1560" s="1">
        <v>116361342</v>
      </c>
      <c r="G1560" s="1">
        <v>6905.9</v>
      </c>
      <c r="H1560" s="1" t="str">
        <f>TEXT(NiftyData[[#This Row],[Date]], "yyyy")</f>
        <v>2014</v>
      </c>
      <c r="I1560" s="1" t="str">
        <f>TEXT(NiftyData[[#This Row],[Date]], "mmm")</f>
        <v>Aug</v>
      </c>
      <c r="J1560" s="1" t="str">
        <f>TEXT(NiftyData[[#This Row],[Date]], "ddd")</f>
        <v>Wed</v>
      </c>
      <c r="K1560" s="1" t="str">
        <f>TEXT(NiftyData[[#This Row],[Date]], "mmm-yyyy")</f>
        <v>Aug-2014</v>
      </c>
      <c r="L1560" s="1" t="str">
        <f>IF(NiftyData[[#This Row],[Day]]="Thu", "Expiry", "")</f>
        <v/>
      </c>
      <c r="M1560" s="1">
        <f>NiftyData[[#This Row],[Close]]-NiftyData[[#This Row],[Open]]</f>
        <v>-54.099999999999454</v>
      </c>
      <c r="N1560" s="4">
        <f>NiftyData[[#This Row],[Intraday Change]]/NiftyData[[#This Row],[Open]]</f>
        <v>-7.0021938481649275E-3</v>
      </c>
      <c r="O1560" s="4">
        <f>_xlfn.CEILING.MATH(ABS(NiftyData[[#This Row],[Intraday Change %]]), 0.01)</f>
        <v>0.01</v>
      </c>
      <c r="P1560" s="6">
        <f>NiftyData[[#This Row],[Close]]-E1561</f>
        <v>-74.5</v>
      </c>
      <c r="Q1560" s="4">
        <f>NiftyData[[#This Row],[DayChange]]/E1561</f>
        <v>-9.6171844240339251E-3</v>
      </c>
      <c r="R1560" s="7">
        <f>_xlfn.CEILING.MATH(ABS(NiftyData[[#This Row],[DayChange %]]), 0.01)</f>
        <v>0.01</v>
      </c>
    </row>
    <row r="1561" spans="1:18" x14ac:dyDescent="0.2">
      <c r="A1561" s="2">
        <v>41856</v>
      </c>
      <c r="B1561" s="1">
        <v>7706.65</v>
      </c>
      <c r="C1561" s="1">
        <v>7752.45</v>
      </c>
      <c r="D1561" s="1">
        <v>7638.05</v>
      </c>
      <c r="E1561" s="1">
        <v>7746.55</v>
      </c>
      <c r="F1561" s="1">
        <v>128238762</v>
      </c>
      <c r="G1561" s="1">
        <v>6772.55</v>
      </c>
      <c r="H1561" s="1" t="str">
        <f>TEXT(NiftyData[[#This Row],[Date]], "yyyy")</f>
        <v>2014</v>
      </c>
      <c r="I1561" s="1" t="str">
        <f>TEXT(NiftyData[[#This Row],[Date]], "mmm")</f>
        <v>Aug</v>
      </c>
      <c r="J1561" s="1" t="str">
        <f>TEXT(NiftyData[[#This Row],[Date]], "ddd")</f>
        <v>Tue</v>
      </c>
      <c r="K1561" s="1" t="str">
        <f>TEXT(NiftyData[[#This Row],[Date]], "mmm-yyyy")</f>
        <v>Aug-2014</v>
      </c>
      <c r="L1561" s="1" t="str">
        <f>IF(NiftyData[[#This Row],[Day]]="Thu", "Expiry", "")</f>
        <v/>
      </c>
      <c r="M1561" s="1">
        <f>NiftyData[[#This Row],[Close]]-NiftyData[[#This Row],[Open]]</f>
        <v>39.900000000000546</v>
      </c>
      <c r="N1561" s="4">
        <f>NiftyData[[#This Row],[Intraday Change]]/NiftyData[[#This Row],[Open]]</f>
        <v>5.1773468368228152E-3</v>
      </c>
      <c r="O1561" s="4">
        <f>_xlfn.CEILING.MATH(ABS(NiftyData[[#This Row],[Intraday Change %]]), 0.01)</f>
        <v>0.01</v>
      </c>
      <c r="P1561" s="6">
        <f>NiftyData[[#This Row],[Close]]-E1562</f>
        <v>62.900000000000546</v>
      </c>
      <c r="Q1561" s="4">
        <f>NiftyData[[#This Row],[DayChange]]/E1562</f>
        <v>8.1862135833881741E-3</v>
      </c>
      <c r="R1561" s="7">
        <f>_xlfn.CEILING.MATH(ABS(NiftyData[[#This Row],[DayChange %]]), 0.01)</f>
        <v>0.01</v>
      </c>
    </row>
    <row r="1562" spans="1:18" x14ac:dyDescent="0.2">
      <c r="A1562" s="2">
        <v>41855</v>
      </c>
      <c r="B1562" s="1">
        <v>7639.55</v>
      </c>
      <c r="C1562" s="1">
        <v>7694.8</v>
      </c>
      <c r="D1562" s="1">
        <v>7622.05</v>
      </c>
      <c r="E1562" s="1">
        <v>7683.65</v>
      </c>
      <c r="F1562" s="1">
        <v>137040004</v>
      </c>
      <c r="G1562" s="1">
        <v>7495.07</v>
      </c>
      <c r="H1562" s="1" t="str">
        <f>TEXT(NiftyData[[#This Row],[Date]], "yyyy")</f>
        <v>2014</v>
      </c>
      <c r="I1562" s="1" t="str">
        <f>TEXT(NiftyData[[#This Row],[Date]], "mmm")</f>
        <v>Aug</v>
      </c>
      <c r="J1562" s="1" t="str">
        <f>TEXT(NiftyData[[#This Row],[Date]], "ddd")</f>
        <v>Mon</v>
      </c>
      <c r="K1562" s="1" t="str">
        <f>TEXT(NiftyData[[#This Row],[Date]], "mmm-yyyy")</f>
        <v>Aug-2014</v>
      </c>
      <c r="L1562" s="1" t="str">
        <f>IF(NiftyData[[#This Row],[Day]]="Thu", "Expiry", "")</f>
        <v/>
      </c>
      <c r="M1562" s="1">
        <f>NiftyData[[#This Row],[Close]]-NiftyData[[#This Row],[Open]]</f>
        <v>44.099999999999454</v>
      </c>
      <c r="N1562" s="4">
        <f>NiftyData[[#This Row],[Intraday Change]]/NiftyData[[#This Row],[Open]]</f>
        <v>5.7725913175513547E-3</v>
      </c>
      <c r="O1562" s="4">
        <f>_xlfn.CEILING.MATH(ABS(NiftyData[[#This Row],[Intraday Change %]]), 0.01)</f>
        <v>0.01</v>
      </c>
      <c r="P1562" s="6">
        <f>NiftyData[[#This Row],[Close]]-E1563</f>
        <v>81.049999999999272</v>
      </c>
      <c r="Q1562" s="4">
        <f>NiftyData[[#This Row],[DayChange]]/E1563</f>
        <v>1.0660826559334868E-2</v>
      </c>
      <c r="R1562" s="7">
        <f>_xlfn.CEILING.MATH(ABS(NiftyData[[#This Row],[DayChange %]]), 0.01)</f>
        <v>0.02</v>
      </c>
    </row>
    <row r="1563" spans="1:18" x14ac:dyDescent="0.2">
      <c r="A1563" s="2">
        <v>41852</v>
      </c>
      <c r="B1563" s="1">
        <v>7662.5</v>
      </c>
      <c r="C1563" s="1">
        <v>7716.7</v>
      </c>
      <c r="D1563" s="1">
        <v>7593.9</v>
      </c>
      <c r="E1563" s="1">
        <v>7602.6</v>
      </c>
      <c r="F1563" s="1">
        <v>181070405</v>
      </c>
      <c r="G1563" s="1">
        <v>9796.7000000000007</v>
      </c>
      <c r="H1563" s="1" t="str">
        <f>TEXT(NiftyData[[#This Row],[Date]], "yyyy")</f>
        <v>2014</v>
      </c>
      <c r="I1563" s="1" t="str">
        <f>TEXT(NiftyData[[#This Row],[Date]], "mmm")</f>
        <v>Aug</v>
      </c>
      <c r="J1563" s="1" t="str">
        <f>TEXT(NiftyData[[#This Row],[Date]], "ddd")</f>
        <v>Fri</v>
      </c>
      <c r="K1563" s="1" t="str">
        <f>TEXT(NiftyData[[#This Row],[Date]], "mmm-yyyy")</f>
        <v>Aug-2014</v>
      </c>
      <c r="L1563" s="1" t="str">
        <f>IF(NiftyData[[#This Row],[Day]]="Thu", "Expiry", "")</f>
        <v/>
      </c>
      <c r="M1563" s="1">
        <f>NiftyData[[#This Row],[Close]]-NiftyData[[#This Row],[Open]]</f>
        <v>-59.899999999999636</v>
      </c>
      <c r="N1563" s="4">
        <f>NiftyData[[#This Row],[Intraday Change]]/NiftyData[[#This Row],[Open]]</f>
        <v>-7.8172920065252387E-3</v>
      </c>
      <c r="O1563" s="4">
        <f>_xlfn.CEILING.MATH(ABS(NiftyData[[#This Row],[Intraday Change %]]), 0.01)</f>
        <v>0.01</v>
      </c>
      <c r="P1563" s="6">
        <f>NiftyData[[#This Row],[Close]]-E1564</f>
        <v>-118.69999999999982</v>
      </c>
      <c r="Q1563" s="4">
        <f>NiftyData[[#This Row],[DayChange]]/E1564</f>
        <v>-1.5373058940851905E-2</v>
      </c>
      <c r="R1563" s="7">
        <f>_xlfn.CEILING.MATH(ABS(NiftyData[[#This Row],[DayChange %]]), 0.01)</f>
        <v>0.02</v>
      </c>
    </row>
    <row r="1564" spans="1:18" x14ac:dyDescent="0.2">
      <c r="A1564" s="2">
        <v>41851</v>
      </c>
      <c r="B1564" s="1">
        <v>7784.65</v>
      </c>
      <c r="C1564" s="1">
        <v>7791.85</v>
      </c>
      <c r="D1564" s="1">
        <v>7711.15</v>
      </c>
      <c r="E1564" s="1">
        <v>7721.3</v>
      </c>
      <c r="F1564" s="1">
        <v>208857257</v>
      </c>
      <c r="G1564" s="1">
        <v>11718.26</v>
      </c>
      <c r="H1564" s="1" t="str">
        <f>TEXT(NiftyData[[#This Row],[Date]], "yyyy")</f>
        <v>2014</v>
      </c>
      <c r="I1564" s="1" t="str">
        <f>TEXT(NiftyData[[#This Row],[Date]], "mmm")</f>
        <v>Jul</v>
      </c>
      <c r="J1564" s="1" t="str">
        <f>TEXT(NiftyData[[#This Row],[Date]], "ddd")</f>
        <v>Thu</v>
      </c>
      <c r="K1564" s="1" t="str">
        <f>TEXT(NiftyData[[#This Row],[Date]], "mmm-yyyy")</f>
        <v>Jul-2014</v>
      </c>
      <c r="L1564" s="1" t="str">
        <f>IF(NiftyData[[#This Row],[Day]]="Thu", "Expiry", "")</f>
        <v>Expiry</v>
      </c>
      <c r="M1564" s="1">
        <f>NiftyData[[#This Row],[Close]]-NiftyData[[#This Row],[Open]]</f>
        <v>-63.349999999999454</v>
      </c>
      <c r="N1564" s="4">
        <f>NiftyData[[#This Row],[Intraday Change]]/NiftyData[[#This Row],[Open]]</f>
        <v>-8.1378096638897654E-3</v>
      </c>
      <c r="O1564" s="4">
        <f>_xlfn.CEILING.MATH(ABS(NiftyData[[#This Row],[Intraday Change %]]), 0.01)</f>
        <v>0.01</v>
      </c>
      <c r="P1564" s="6">
        <f>NiftyData[[#This Row],[Close]]-E1565</f>
        <v>-70.099999999999454</v>
      </c>
      <c r="Q1564" s="4">
        <f>NiftyData[[#This Row],[DayChange]]/E1565</f>
        <v>-8.9970993659675355E-3</v>
      </c>
      <c r="R1564" s="7">
        <f>_xlfn.CEILING.MATH(ABS(NiftyData[[#This Row],[DayChange %]]), 0.01)</f>
        <v>0.01</v>
      </c>
    </row>
    <row r="1565" spans="1:18" x14ac:dyDescent="0.2">
      <c r="A1565" s="2">
        <v>41850</v>
      </c>
      <c r="B1565" s="1">
        <v>7746.2</v>
      </c>
      <c r="C1565" s="1">
        <v>7798.7</v>
      </c>
      <c r="D1565" s="1">
        <v>7707.6</v>
      </c>
      <c r="E1565" s="1">
        <v>7791.4</v>
      </c>
      <c r="F1565" s="1">
        <v>178110084</v>
      </c>
      <c r="G1565" s="1">
        <v>10175.5</v>
      </c>
      <c r="H1565" s="1" t="str">
        <f>TEXT(NiftyData[[#This Row],[Date]], "yyyy")</f>
        <v>2014</v>
      </c>
      <c r="I1565" s="1" t="str">
        <f>TEXT(NiftyData[[#This Row],[Date]], "mmm")</f>
        <v>Jul</v>
      </c>
      <c r="J1565" s="1" t="str">
        <f>TEXT(NiftyData[[#This Row],[Date]], "ddd")</f>
        <v>Wed</v>
      </c>
      <c r="K1565" s="1" t="str">
        <f>TEXT(NiftyData[[#This Row],[Date]], "mmm-yyyy")</f>
        <v>Jul-2014</v>
      </c>
      <c r="L1565" s="1" t="str">
        <f>IF(NiftyData[[#This Row],[Day]]="Thu", "Expiry", "")</f>
        <v/>
      </c>
      <c r="M1565" s="1">
        <f>NiftyData[[#This Row],[Close]]-NiftyData[[#This Row],[Open]]</f>
        <v>45.199999999999818</v>
      </c>
      <c r="N1565" s="4">
        <f>NiftyData[[#This Row],[Intraday Change]]/NiftyData[[#This Row],[Open]]</f>
        <v>5.8351191551986549E-3</v>
      </c>
      <c r="O1565" s="4">
        <f>_xlfn.CEILING.MATH(ABS(NiftyData[[#This Row],[Intraday Change %]]), 0.01)</f>
        <v>0.01</v>
      </c>
      <c r="P1565" s="6">
        <f>NiftyData[[#This Row],[Close]]-E1566</f>
        <v>42.699999999999818</v>
      </c>
      <c r="Q1565" s="4">
        <f>NiftyData[[#This Row],[DayChange]]/E1566</f>
        <v>5.5106017783627991E-3</v>
      </c>
      <c r="R1565" s="7">
        <f>_xlfn.CEILING.MATH(ABS(NiftyData[[#This Row],[DayChange %]]), 0.01)</f>
        <v>0.01</v>
      </c>
    </row>
    <row r="1566" spans="1:18" x14ac:dyDescent="0.2">
      <c r="A1566" s="2">
        <v>41848</v>
      </c>
      <c r="B1566" s="1">
        <v>7792.9</v>
      </c>
      <c r="C1566" s="1">
        <v>7799.9</v>
      </c>
      <c r="D1566" s="1">
        <v>7722.65</v>
      </c>
      <c r="E1566" s="1">
        <v>7748.7</v>
      </c>
      <c r="F1566" s="1">
        <v>116534670</v>
      </c>
      <c r="G1566" s="1">
        <v>6107.78</v>
      </c>
      <c r="H1566" s="1" t="str">
        <f>TEXT(NiftyData[[#This Row],[Date]], "yyyy")</f>
        <v>2014</v>
      </c>
      <c r="I1566" s="1" t="str">
        <f>TEXT(NiftyData[[#This Row],[Date]], "mmm")</f>
        <v>Jul</v>
      </c>
      <c r="J1566" s="1" t="str">
        <f>TEXT(NiftyData[[#This Row],[Date]], "ddd")</f>
        <v>Mon</v>
      </c>
      <c r="K1566" s="1" t="str">
        <f>TEXT(NiftyData[[#This Row],[Date]], "mmm-yyyy")</f>
        <v>Jul-2014</v>
      </c>
      <c r="L1566" s="1" t="str">
        <f>IF(NiftyData[[#This Row],[Day]]="Thu", "Expiry", "")</f>
        <v/>
      </c>
      <c r="M1566" s="1">
        <f>NiftyData[[#This Row],[Close]]-NiftyData[[#This Row],[Open]]</f>
        <v>-44.199999999999818</v>
      </c>
      <c r="N1566" s="4">
        <f>NiftyData[[#This Row],[Intraday Change]]/NiftyData[[#This Row],[Open]]</f>
        <v>-5.6718294858139869E-3</v>
      </c>
      <c r="O1566" s="4">
        <f>_xlfn.CEILING.MATH(ABS(NiftyData[[#This Row],[Intraday Change %]]), 0.01)</f>
        <v>0.01</v>
      </c>
      <c r="P1566" s="6">
        <f>NiftyData[[#This Row],[Close]]-E1567</f>
        <v>-41.75</v>
      </c>
      <c r="Q1566" s="4">
        <f>NiftyData[[#This Row],[DayChange]]/E1567</f>
        <v>-5.3591255960823833E-3</v>
      </c>
      <c r="R1566" s="7">
        <f>_xlfn.CEILING.MATH(ABS(NiftyData[[#This Row],[DayChange %]]), 0.01)</f>
        <v>0.01</v>
      </c>
    </row>
    <row r="1567" spans="1:18" x14ac:dyDescent="0.2">
      <c r="A1567" s="2">
        <v>41845</v>
      </c>
      <c r="B1567" s="1">
        <v>7828.2</v>
      </c>
      <c r="C1567" s="1">
        <v>7840.95</v>
      </c>
      <c r="D1567" s="1">
        <v>7748.6</v>
      </c>
      <c r="E1567" s="1">
        <v>7790.45</v>
      </c>
      <c r="F1567" s="1">
        <v>153936037</v>
      </c>
      <c r="G1567" s="1">
        <v>7827.61</v>
      </c>
      <c r="H1567" s="1" t="str">
        <f>TEXT(NiftyData[[#This Row],[Date]], "yyyy")</f>
        <v>2014</v>
      </c>
      <c r="I1567" s="1" t="str">
        <f>TEXT(NiftyData[[#This Row],[Date]], "mmm")</f>
        <v>Jul</v>
      </c>
      <c r="J1567" s="1" t="str">
        <f>TEXT(NiftyData[[#This Row],[Date]], "ddd")</f>
        <v>Fri</v>
      </c>
      <c r="K1567" s="1" t="str">
        <f>TEXT(NiftyData[[#This Row],[Date]], "mmm-yyyy")</f>
        <v>Jul-2014</v>
      </c>
      <c r="L1567" s="1" t="str">
        <f>IF(NiftyData[[#This Row],[Day]]="Thu", "Expiry", "")</f>
        <v/>
      </c>
      <c r="M1567" s="1">
        <f>NiftyData[[#This Row],[Close]]-NiftyData[[#This Row],[Open]]</f>
        <v>-37.75</v>
      </c>
      <c r="N1567" s="4">
        <f>NiftyData[[#This Row],[Intraday Change]]/NiftyData[[#This Row],[Open]]</f>
        <v>-4.8223090876574441E-3</v>
      </c>
      <c r="O1567" s="4">
        <f>_xlfn.CEILING.MATH(ABS(NiftyData[[#This Row],[Intraday Change %]]), 0.01)</f>
        <v>0.01</v>
      </c>
      <c r="P1567" s="6">
        <f>NiftyData[[#This Row],[Close]]-E1568</f>
        <v>-40.150000000000546</v>
      </c>
      <c r="Q1567" s="4">
        <f>NiftyData[[#This Row],[DayChange]]/E1568</f>
        <v>-5.1273210226547832E-3</v>
      </c>
      <c r="R1567" s="7">
        <f>_xlfn.CEILING.MATH(ABS(NiftyData[[#This Row],[DayChange %]]), 0.01)</f>
        <v>0.01</v>
      </c>
    </row>
    <row r="1568" spans="1:18" x14ac:dyDescent="0.2">
      <c r="A1568" s="2">
        <v>41844</v>
      </c>
      <c r="B1568" s="1">
        <v>7796.25</v>
      </c>
      <c r="C1568" s="1">
        <v>7835.65</v>
      </c>
      <c r="D1568" s="1">
        <v>7771.65</v>
      </c>
      <c r="E1568" s="1">
        <v>7830.6</v>
      </c>
      <c r="F1568" s="1">
        <v>117608370</v>
      </c>
      <c r="G1568" s="1">
        <v>6271.45</v>
      </c>
      <c r="H1568" s="1" t="str">
        <f>TEXT(NiftyData[[#This Row],[Date]], "yyyy")</f>
        <v>2014</v>
      </c>
      <c r="I1568" s="1" t="str">
        <f>TEXT(NiftyData[[#This Row],[Date]], "mmm")</f>
        <v>Jul</v>
      </c>
      <c r="J1568" s="1" t="str">
        <f>TEXT(NiftyData[[#This Row],[Date]], "ddd")</f>
        <v>Thu</v>
      </c>
      <c r="K1568" s="1" t="str">
        <f>TEXT(NiftyData[[#This Row],[Date]], "mmm-yyyy")</f>
        <v>Jul-2014</v>
      </c>
      <c r="L1568" s="1" t="str">
        <f>IF(NiftyData[[#This Row],[Day]]="Thu", "Expiry", "")</f>
        <v>Expiry</v>
      </c>
      <c r="M1568" s="1">
        <f>NiftyData[[#This Row],[Close]]-NiftyData[[#This Row],[Open]]</f>
        <v>34.350000000000364</v>
      </c>
      <c r="N1568" s="4">
        <f>NiftyData[[#This Row],[Intraday Change]]/NiftyData[[#This Row],[Open]]</f>
        <v>4.4059644059644522E-3</v>
      </c>
      <c r="O1568" s="4">
        <f>_xlfn.CEILING.MATH(ABS(NiftyData[[#This Row],[Intraday Change %]]), 0.01)</f>
        <v>0.01</v>
      </c>
      <c r="P1568" s="6">
        <f>NiftyData[[#This Row],[Close]]-E1569</f>
        <v>34.850000000000364</v>
      </c>
      <c r="Q1568" s="4">
        <f>NiftyData[[#This Row],[DayChange]]/E1569</f>
        <v>4.4703845043774322E-3</v>
      </c>
      <c r="R1568" s="7">
        <f>_xlfn.CEILING.MATH(ABS(NiftyData[[#This Row],[DayChange %]]), 0.01)</f>
        <v>0.01</v>
      </c>
    </row>
    <row r="1569" spans="1:18" x14ac:dyDescent="0.2">
      <c r="A1569" s="2">
        <v>41843</v>
      </c>
      <c r="B1569" s="1">
        <v>7794.9</v>
      </c>
      <c r="C1569" s="1">
        <v>7809.2</v>
      </c>
      <c r="D1569" s="1">
        <v>7752.9</v>
      </c>
      <c r="E1569" s="1">
        <v>7795.75</v>
      </c>
      <c r="F1569" s="1">
        <v>122119113</v>
      </c>
      <c r="G1569" s="1">
        <v>7062.52</v>
      </c>
      <c r="H1569" s="1" t="str">
        <f>TEXT(NiftyData[[#This Row],[Date]], "yyyy")</f>
        <v>2014</v>
      </c>
      <c r="I1569" s="1" t="str">
        <f>TEXT(NiftyData[[#This Row],[Date]], "mmm")</f>
        <v>Jul</v>
      </c>
      <c r="J1569" s="1" t="str">
        <f>TEXT(NiftyData[[#This Row],[Date]], "ddd")</f>
        <v>Wed</v>
      </c>
      <c r="K1569" s="1" t="str">
        <f>TEXT(NiftyData[[#This Row],[Date]], "mmm-yyyy")</f>
        <v>Jul-2014</v>
      </c>
      <c r="L1569" s="1" t="str">
        <f>IF(NiftyData[[#This Row],[Day]]="Thu", "Expiry", "")</f>
        <v/>
      </c>
      <c r="M1569" s="1">
        <f>NiftyData[[#This Row],[Close]]-NiftyData[[#This Row],[Open]]</f>
        <v>0.8500000000003638</v>
      </c>
      <c r="N1569" s="4">
        <f>NiftyData[[#This Row],[Intraday Change]]/NiftyData[[#This Row],[Open]]</f>
        <v>1.0904565805852081E-4</v>
      </c>
      <c r="O1569" s="4">
        <f>_xlfn.CEILING.MATH(ABS(NiftyData[[#This Row],[Intraday Change %]]), 0.01)</f>
        <v>0.01</v>
      </c>
      <c r="P1569" s="6">
        <f>NiftyData[[#This Row],[Close]]-E1570</f>
        <v>27.899999999999636</v>
      </c>
      <c r="Q1569" s="4">
        <f>NiftyData[[#This Row],[DayChange]]/E1570</f>
        <v>3.5917274406688641E-3</v>
      </c>
      <c r="R1569" s="7">
        <f>_xlfn.CEILING.MATH(ABS(NiftyData[[#This Row],[DayChange %]]), 0.01)</f>
        <v>0.01</v>
      </c>
    </row>
    <row r="1570" spans="1:18" x14ac:dyDescent="0.2">
      <c r="A1570" s="2">
        <v>41842</v>
      </c>
      <c r="B1570" s="1">
        <v>7708.2</v>
      </c>
      <c r="C1570" s="1">
        <v>7773.85</v>
      </c>
      <c r="D1570" s="1">
        <v>7704.8</v>
      </c>
      <c r="E1570" s="1">
        <v>7767.85</v>
      </c>
      <c r="F1570" s="1">
        <v>120081148</v>
      </c>
      <c r="G1570" s="1">
        <v>6494.69</v>
      </c>
      <c r="H1570" s="1" t="str">
        <f>TEXT(NiftyData[[#This Row],[Date]], "yyyy")</f>
        <v>2014</v>
      </c>
      <c r="I1570" s="1" t="str">
        <f>TEXT(NiftyData[[#This Row],[Date]], "mmm")</f>
        <v>Jul</v>
      </c>
      <c r="J1570" s="1" t="str">
        <f>TEXT(NiftyData[[#This Row],[Date]], "ddd")</f>
        <v>Tue</v>
      </c>
      <c r="K1570" s="1" t="str">
        <f>TEXT(NiftyData[[#This Row],[Date]], "mmm-yyyy")</f>
        <v>Jul-2014</v>
      </c>
      <c r="L1570" s="1" t="str">
        <f>IF(NiftyData[[#This Row],[Day]]="Thu", "Expiry", "")</f>
        <v/>
      </c>
      <c r="M1570" s="1">
        <f>NiftyData[[#This Row],[Close]]-NiftyData[[#This Row],[Open]]</f>
        <v>59.650000000000546</v>
      </c>
      <c r="N1570" s="4">
        <f>NiftyData[[#This Row],[Intraday Change]]/NiftyData[[#This Row],[Open]]</f>
        <v>7.7385122337251949E-3</v>
      </c>
      <c r="O1570" s="4">
        <f>_xlfn.CEILING.MATH(ABS(NiftyData[[#This Row],[Intraday Change %]]), 0.01)</f>
        <v>0.01</v>
      </c>
      <c r="P1570" s="6">
        <f>NiftyData[[#This Row],[Close]]-E1571</f>
        <v>83.650000000000546</v>
      </c>
      <c r="Q1570" s="4">
        <f>NiftyData[[#This Row],[DayChange]]/E1571</f>
        <v>1.088597381640256E-2</v>
      </c>
      <c r="R1570" s="7">
        <f>_xlfn.CEILING.MATH(ABS(NiftyData[[#This Row],[DayChange %]]), 0.01)</f>
        <v>0.02</v>
      </c>
    </row>
    <row r="1571" spans="1:18" x14ac:dyDescent="0.2">
      <c r="A1571" s="2">
        <v>41841</v>
      </c>
      <c r="B1571" s="1">
        <v>7701.65</v>
      </c>
      <c r="C1571" s="1">
        <v>7722.1</v>
      </c>
      <c r="D1571" s="1">
        <v>7674</v>
      </c>
      <c r="E1571" s="1">
        <v>7684.2</v>
      </c>
      <c r="F1571" s="1">
        <v>105401279</v>
      </c>
      <c r="G1571" s="1">
        <v>5794.45</v>
      </c>
      <c r="H1571" s="1" t="str">
        <f>TEXT(NiftyData[[#This Row],[Date]], "yyyy")</f>
        <v>2014</v>
      </c>
      <c r="I1571" s="1" t="str">
        <f>TEXT(NiftyData[[#This Row],[Date]], "mmm")</f>
        <v>Jul</v>
      </c>
      <c r="J1571" s="1" t="str">
        <f>TEXT(NiftyData[[#This Row],[Date]], "ddd")</f>
        <v>Mon</v>
      </c>
      <c r="K1571" s="1" t="str">
        <f>TEXT(NiftyData[[#This Row],[Date]], "mmm-yyyy")</f>
        <v>Jul-2014</v>
      </c>
      <c r="L1571" s="1" t="str">
        <f>IF(NiftyData[[#This Row],[Day]]="Thu", "Expiry", "")</f>
        <v/>
      </c>
      <c r="M1571" s="1">
        <f>NiftyData[[#This Row],[Close]]-NiftyData[[#This Row],[Open]]</f>
        <v>-17.449999999999818</v>
      </c>
      <c r="N1571" s="4">
        <f>NiftyData[[#This Row],[Intraday Change]]/NiftyData[[#This Row],[Open]]</f>
        <v>-2.2657482487518673E-3</v>
      </c>
      <c r="O1571" s="4">
        <f>_xlfn.CEILING.MATH(ABS(NiftyData[[#This Row],[Intraday Change %]]), 0.01)</f>
        <v>0.01</v>
      </c>
      <c r="P1571" s="6">
        <f>NiftyData[[#This Row],[Close]]-E1572</f>
        <v>20.300000000000182</v>
      </c>
      <c r="Q1571" s="4">
        <f>NiftyData[[#This Row],[DayChange]]/E1572</f>
        <v>2.6487819517478283E-3</v>
      </c>
      <c r="R1571" s="7">
        <f>_xlfn.CEILING.MATH(ABS(NiftyData[[#This Row],[DayChange %]]), 0.01)</f>
        <v>0.01</v>
      </c>
    </row>
    <row r="1572" spans="1:18" x14ac:dyDescent="0.2">
      <c r="A1572" s="2">
        <v>41838</v>
      </c>
      <c r="B1572" s="1">
        <v>7630.25</v>
      </c>
      <c r="C1572" s="1">
        <v>7685</v>
      </c>
      <c r="D1572" s="1">
        <v>7595.5</v>
      </c>
      <c r="E1572" s="1">
        <v>7663.9</v>
      </c>
      <c r="F1572" s="1">
        <v>134603073</v>
      </c>
      <c r="G1572" s="1">
        <v>6903.7</v>
      </c>
      <c r="H1572" s="1" t="str">
        <f>TEXT(NiftyData[[#This Row],[Date]], "yyyy")</f>
        <v>2014</v>
      </c>
      <c r="I1572" s="1" t="str">
        <f>TEXT(NiftyData[[#This Row],[Date]], "mmm")</f>
        <v>Jul</v>
      </c>
      <c r="J1572" s="1" t="str">
        <f>TEXT(NiftyData[[#This Row],[Date]], "ddd")</f>
        <v>Fri</v>
      </c>
      <c r="K1572" s="1" t="str">
        <f>TEXT(NiftyData[[#This Row],[Date]], "mmm-yyyy")</f>
        <v>Jul-2014</v>
      </c>
      <c r="L1572" s="1" t="str">
        <f>IF(NiftyData[[#This Row],[Day]]="Thu", "Expiry", "")</f>
        <v/>
      </c>
      <c r="M1572" s="1">
        <f>NiftyData[[#This Row],[Close]]-NiftyData[[#This Row],[Open]]</f>
        <v>33.649999999999636</v>
      </c>
      <c r="N1572" s="4">
        <f>NiftyData[[#This Row],[Intraday Change]]/NiftyData[[#This Row],[Open]]</f>
        <v>4.4100783067395743E-3</v>
      </c>
      <c r="O1572" s="4">
        <f>_xlfn.CEILING.MATH(ABS(NiftyData[[#This Row],[Intraday Change %]]), 0.01)</f>
        <v>0.01</v>
      </c>
      <c r="P1572" s="6">
        <f>NiftyData[[#This Row],[Close]]-E1573</f>
        <v>23.449999999999818</v>
      </c>
      <c r="Q1572" s="4">
        <f>NiftyData[[#This Row],[DayChange]]/E1573</f>
        <v>3.0691909507947592E-3</v>
      </c>
      <c r="R1572" s="7">
        <f>_xlfn.CEILING.MATH(ABS(NiftyData[[#This Row],[DayChange %]]), 0.01)</f>
        <v>0.01</v>
      </c>
    </row>
    <row r="1573" spans="1:18" x14ac:dyDescent="0.2">
      <c r="A1573" s="2">
        <v>41837</v>
      </c>
      <c r="B1573" s="1">
        <v>7612.7</v>
      </c>
      <c r="C1573" s="1">
        <v>7655.65</v>
      </c>
      <c r="D1573" s="1">
        <v>7612.7</v>
      </c>
      <c r="E1573" s="1">
        <v>7640.45</v>
      </c>
      <c r="F1573" s="1">
        <v>141612002</v>
      </c>
      <c r="G1573" s="1">
        <v>6753.11</v>
      </c>
      <c r="H1573" s="1" t="str">
        <f>TEXT(NiftyData[[#This Row],[Date]], "yyyy")</f>
        <v>2014</v>
      </c>
      <c r="I1573" s="1" t="str">
        <f>TEXT(NiftyData[[#This Row],[Date]], "mmm")</f>
        <v>Jul</v>
      </c>
      <c r="J1573" s="1" t="str">
        <f>TEXT(NiftyData[[#This Row],[Date]], "ddd")</f>
        <v>Thu</v>
      </c>
      <c r="K1573" s="1" t="str">
        <f>TEXT(NiftyData[[#This Row],[Date]], "mmm-yyyy")</f>
        <v>Jul-2014</v>
      </c>
      <c r="L1573" s="1" t="str">
        <f>IF(NiftyData[[#This Row],[Day]]="Thu", "Expiry", "")</f>
        <v>Expiry</v>
      </c>
      <c r="M1573" s="1">
        <f>NiftyData[[#This Row],[Close]]-NiftyData[[#This Row],[Open]]</f>
        <v>27.75</v>
      </c>
      <c r="N1573" s="4">
        <f>NiftyData[[#This Row],[Intraday Change]]/NiftyData[[#This Row],[Open]]</f>
        <v>3.6452244276012455E-3</v>
      </c>
      <c r="O1573" s="4">
        <f>_xlfn.CEILING.MATH(ABS(NiftyData[[#This Row],[Intraday Change %]]), 0.01)</f>
        <v>0.01</v>
      </c>
      <c r="P1573" s="6">
        <f>NiftyData[[#This Row],[Close]]-E1574</f>
        <v>16.050000000000182</v>
      </c>
      <c r="Q1573" s="4">
        <f>NiftyData[[#This Row],[DayChange]]/E1574</f>
        <v>2.1050836787157262E-3</v>
      </c>
      <c r="R1573" s="7">
        <f>_xlfn.CEILING.MATH(ABS(NiftyData[[#This Row],[DayChange %]]), 0.01)</f>
        <v>0.01</v>
      </c>
    </row>
    <row r="1574" spans="1:18" x14ac:dyDescent="0.2">
      <c r="A1574" s="2">
        <v>41836</v>
      </c>
      <c r="B1574" s="1">
        <v>7564.15</v>
      </c>
      <c r="C1574" s="1">
        <v>7640.1</v>
      </c>
      <c r="D1574" s="1">
        <v>7532.45</v>
      </c>
      <c r="E1574" s="1">
        <v>7624.4</v>
      </c>
      <c r="F1574" s="1">
        <v>167973291</v>
      </c>
      <c r="G1574" s="1">
        <v>8186.24</v>
      </c>
      <c r="H1574" s="1" t="str">
        <f>TEXT(NiftyData[[#This Row],[Date]], "yyyy")</f>
        <v>2014</v>
      </c>
      <c r="I1574" s="1" t="str">
        <f>TEXT(NiftyData[[#This Row],[Date]], "mmm")</f>
        <v>Jul</v>
      </c>
      <c r="J1574" s="1" t="str">
        <f>TEXT(NiftyData[[#This Row],[Date]], "ddd")</f>
        <v>Wed</v>
      </c>
      <c r="K1574" s="1" t="str">
        <f>TEXT(NiftyData[[#This Row],[Date]], "mmm-yyyy")</f>
        <v>Jul-2014</v>
      </c>
      <c r="L1574" s="1" t="str">
        <f>IF(NiftyData[[#This Row],[Day]]="Thu", "Expiry", "")</f>
        <v/>
      </c>
      <c r="M1574" s="1">
        <f>NiftyData[[#This Row],[Close]]-NiftyData[[#This Row],[Open]]</f>
        <v>60.25</v>
      </c>
      <c r="N1574" s="4">
        <f>NiftyData[[#This Row],[Intraday Change]]/NiftyData[[#This Row],[Open]]</f>
        <v>7.9652042860070202E-3</v>
      </c>
      <c r="O1574" s="4">
        <f>_xlfn.CEILING.MATH(ABS(NiftyData[[#This Row],[Intraday Change %]]), 0.01)</f>
        <v>0.01</v>
      </c>
      <c r="P1574" s="6">
        <f>NiftyData[[#This Row],[Close]]-E1575</f>
        <v>97.75</v>
      </c>
      <c r="Q1574" s="4">
        <f>NiftyData[[#This Row],[DayChange]]/E1575</f>
        <v>1.2987185534068942E-2</v>
      </c>
      <c r="R1574" s="7">
        <f>_xlfn.CEILING.MATH(ABS(NiftyData[[#This Row],[DayChange %]]), 0.01)</f>
        <v>0.02</v>
      </c>
    </row>
    <row r="1575" spans="1:18" x14ac:dyDescent="0.2">
      <c r="A1575" s="2">
        <v>41835</v>
      </c>
      <c r="B1575" s="1">
        <v>7491.3</v>
      </c>
      <c r="C1575" s="1">
        <v>7534.9</v>
      </c>
      <c r="D1575" s="1">
        <v>7459.15</v>
      </c>
      <c r="E1575" s="1">
        <v>7526.65</v>
      </c>
      <c r="F1575" s="1">
        <v>122068670</v>
      </c>
      <c r="G1575" s="1">
        <v>6124.15</v>
      </c>
      <c r="H1575" s="1" t="str">
        <f>TEXT(NiftyData[[#This Row],[Date]], "yyyy")</f>
        <v>2014</v>
      </c>
      <c r="I1575" s="1" t="str">
        <f>TEXT(NiftyData[[#This Row],[Date]], "mmm")</f>
        <v>Jul</v>
      </c>
      <c r="J1575" s="1" t="str">
        <f>TEXT(NiftyData[[#This Row],[Date]], "ddd")</f>
        <v>Tue</v>
      </c>
      <c r="K1575" s="1" t="str">
        <f>TEXT(NiftyData[[#This Row],[Date]], "mmm-yyyy")</f>
        <v>Jul-2014</v>
      </c>
      <c r="L1575" s="1" t="str">
        <f>IF(NiftyData[[#This Row],[Day]]="Thu", "Expiry", "")</f>
        <v/>
      </c>
      <c r="M1575" s="1">
        <f>NiftyData[[#This Row],[Close]]-NiftyData[[#This Row],[Open]]</f>
        <v>35.349999999999454</v>
      </c>
      <c r="N1575" s="4">
        <f>NiftyData[[#This Row],[Intraday Change]]/NiftyData[[#This Row],[Open]]</f>
        <v>4.7188071496268276E-3</v>
      </c>
      <c r="O1575" s="4">
        <f>_xlfn.CEILING.MATH(ABS(NiftyData[[#This Row],[Intraday Change %]]), 0.01)</f>
        <v>0.01</v>
      </c>
      <c r="P1575" s="6">
        <f>NiftyData[[#This Row],[Close]]-E1576</f>
        <v>72.5</v>
      </c>
      <c r="Q1575" s="4">
        <f>NiftyData[[#This Row],[DayChange]]/E1576</f>
        <v>9.7261257152056243E-3</v>
      </c>
      <c r="R1575" s="7">
        <f>_xlfn.CEILING.MATH(ABS(NiftyData[[#This Row],[DayChange %]]), 0.01)</f>
        <v>0.01</v>
      </c>
    </row>
    <row r="1576" spans="1:18" x14ac:dyDescent="0.2">
      <c r="A1576" s="2">
        <v>41834</v>
      </c>
      <c r="B1576" s="1">
        <v>7469</v>
      </c>
      <c r="C1576" s="1">
        <v>7478.45</v>
      </c>
      <c r="D1576" s="1">
        <v>7422.15</v>
      </c>
      <c r="E1576" s="1">
        <v>7454.15</v>
      </c>
      <c r="F1576" s="1">
        <v>135231220</v>
      </c>
      <c r="G1576" s="1">
        <v>6659.48</v>
      </c>
      <c r="H1576" s="1" t="str">
        <f>TEXT(NiftyData[[#This Row],[Date]], "yyyy")</f>
        <v>2014</v>
      </c>
      <c r="I1576" s="1" t="str">
        <f>TEXT(NiftyData[[#This Row],[Date]], "mmm")</f>
        <v>Jul</v>
      </c>
      <c r="J1576" s="1" t="str">
        <f>TEXT(NiftyData[[#This Row],[Date]], "ddd")</f>
        <v>Mon</v>
      </c>
      <c r="K1576" s="1" t="str">
        <f>TEXT(NiftyData[[#This Row],[Date]], "mmm-yyyy")</f>
        <v>Jul-2014</v>
      </c>
      <c r="L1576" s="1" t="str">
        <f>IF(NiftyData[[#This Row],[Day]]="Thu", "Expiry", "")</f>
        <v/>
      </c>
      <c r="M1576" s="1">
        <f>NiftyData[[#This Row],[Close]]-NiftyData[[#This Row],[Open]]</f>
        <v>-14.850000000000364</v>
      </c>
      <c r="N1576" s="4">
        <f>NiftyData[[#This Row],[Intraday Change]]/NiftyData[[#This Row],[Open]]</f>
        <v>-1.9882179675994598E-3</v>
      </c>
      <c r="O1576" s="4">
        <f>_xlfn.CEILING.MATH(ABS(NiftyData[[#This Row],[Intraday Change %]]), 0.01)</f>
        <v>0.01</v>
      </c>
      <c r="P1576" s="6">
        <f>NiftyData[[#This Row],[Close]]-E1577</f>
        <v>-5.4500000000007276</v>
      </c>
      <c r="Q1576" s="4">
        <f>NiftyData[[#This Row],[DayChange]]/E1577</f>
        <v>-7.3060217706052966E-4</v>
      </c>
      <c r="R1576" s="7">
        <f>_xlfn.CEILING.MATH(ABS(NiftyData[[#This Row],[DayChange %]]), 0.01)</f>
        <v>0.01</v>
      </c>
    </row>
    <row r="1577" spans="1:18" x14ac:dyDescent="0.2">
      <c r="A1577" s="2">
        <v>41831</v>
      </c>
      <c r="B1577" s="1">
        <v>7584.1</v>
      </c>
      <c r="C1577" s="1">
        <v>7625.85</v>
      </c>
      <c r="D1577" s="1">
        <v>7447.2</v>
      </c>
      <c r="E1577" s="1">
        <v>7459.6</v>
      </c>
      <c r="F1577" s="1">
        <v>187592951</v>
      </c>
      <c r="G1577" s="1">
        <v>8983.2900000000009</v>
      </c>
      <c r="H1577" s="1" t="str">
        <f>TEXT(NiftyData[[#This Row],[Date]], "yyyy")</f>
        <v>2014</v>
      </c>
      <c r="I1577" s="1" t="str">
        <f>TEXT(NiftyData[[#This Row],[Date]], "mmm")</f>
        <v>Jul</v>
      </c>
      <c r="J1577" s="1" t="str">
        <f>TEXT(NiftyData[[#This Row],[Date]], "ddd")</f>
        <v>Fri</v>
      </c>
      <c r="K1577" s="1" t="str">
        <f>TEXT(NiftyData[[#This Row],[Date]], "mmm-yyyy")</f>
        <v>Jul-2014</v>
      </c>
      <c r="L1577" s="1" t="str">
        <f>IF(NiftyData[[#This Row],[Day]]="Thu", "Expiry", "")</f>
        <v/>
      </c>
      <c r="M1577" s="1">
        <f>NiftyData[[#This Row],[Close]]-NiftyData[[#This Row],[Open]]</f>
        <v>-124.5</v>
      </c>
      <c r="N1577" s="4">
        <f>NiftyData[[#This Row],[Intraday Change]]/NiftyData[[#This Row],[Open]]</f>
        <v>-1.6415922785828246E-2</v>
      </c>
      <c r="O1577" s="4">
        <f>_xlfn.CEILING.MATH(ABS(NiftyData[[#This Row],[Intraday Change %]]), 0.01)</f>
        <v>0.02</v>
      </c>
      <c r="P1577" s="6">
        <f>NiftyData[[#This Row],[Close]]-E1578</f>
        <v>-108.14999999999964</v>
      </c>
      <c r="Q1577" s="4">
        <f>NiftyData[[#This Row],[DayChange]]/E1578</f>
        <v>-1.4290905487099817E-2</v>
      </c>
      <c r="R1577" s="7">
        <f>_xlfn.CEILING.MATH(ABS(NiftyData[[#This Row],[DayChange %]]), 0.01)</f>
        <v>0.02</v>
      </c>
    </row>
    <row r="1578" spans="1:18" x14ac:dyDescent="0.2">
      <c r="A1578" s="2">
        <v>41830</v>
      </c>
      <c r="B1578" s="1">
        <v>7589.5</v>
      </c>
      <c r="C1578" s="1">
        <v>7731.05</v>
      </c>
      <c r="D1578" s="1">
        <v>7479.05</v>
      </c>
      <c r="E1578" s="1">
        <v>7567.75</v>
      </c>
      <c r="F1578" s="1">
        <v>258385778</v>
      </c>
      <c r="G1578" s="1">
        <v>11431.68</v>
      </c>
      <c r="H1578" s="1" t="str">
        <f>TEXT(NiftyData[[#This Row],[Date]], "yyyy")</f>
        <v>2014</v>
      </c>
      <c r="I1578" s="1" t="str">
        <f>TEXT(NiftyData[[#This Row],[Date]], "mmm")</f>
        <v>Jul</v>
      </c>
      <c r="J1578" s="1" t="str">
        <f>TEXT(NiftyData[[#This Row],[Date]], "ddd")</f>
        <v>Thu</v>
      </c>
      <c r="K1578" s="1" t="str">
        <f>TEXT(NiftyData[[#This Row],[Date]], "mmm-yyyy")</f>
        <v>Jul-2014</v>
      </c>
      <c r="L1578" s="1" t="str">
        <f>IF(NiftyData[[#This Row],[Day]]="Thu", "Expiry", "")</f>
        <v>Expiry</v>
      </c>
      <c r="M1578" s="1">
        <f>NiftyData[[#This Row],[Close]]-NiftyData[[#This Row],[Open]]</f>
        <v>-21.75</v>
      </c>
      <c r="N1578" s="4">
        <f>NiftyData[[#This Row],[Intraday Change]]/NiftyData[[#This Row],[Open]]</f>
        <v>-2.8658014361947429E-3</v>
      </c>
      <c r="O1578" s="4">
        <f>_xlfn.CEILING.MATH(ABS(NiftyData[[#This Row],[Intraday Change %]]), 0.01)</f>
        <v>0.01</v>
      </c>
      <c r="P1578" s="6">
        <f>NiftyData[[#This Row],[Close]]-E1579</f>
        <v>-17.25</v>
      </c>
      <c r="Q1578" s="4">
        <f>NiftyData[[#This Row],[DayChange]]/E1579</f>
        <v>-2.2742254449571522E-3</v>
      </c>
      <c r="R1578" s="7">
        <f>_xlfn.CEILING.MATH(ABS(NiftyData[[#This Row],[DayChange %]]), 0.01)</f>
        <v>0.01</v>
      </c>
    </row>
    <row r="1579" spans="1:18" x14ac:dyDescent="0.2">
      <c r="A1579" s="2">
        <v>41829</v>
      </c>
      <c r="B1579" s="1">
        <v>7637.95</v>
      </c>
      <c r="C1579" s="1">
        <v>7650.1</v>
      </c>
      <c r="D1579" s="1">
        <v>7551.65</v>
      </c>
      <c r="E1579" s="1">
        <v>7585</v>
      </c>
      <c r="F1579" s="1">
        <v>168348843</v>
      </c>
      <c r="G1579" s="1">
        <v>8176.28</v>
      </c>
      <c r="H1579" s="1" t="str">
        <f>TEXT(NiftyData[[#This Row],[Date]], "yyyy")</f>
        <v>2014</v>
      </c>
      <c r="I1579" s="1" t="str">
        <f>TEXT(NiftyData[[#This Row],[Date]], "mmm")</f>
        <v>Jul</v>
      </c>
      <c r="J1579" s="1" t="str">
        <f>TEXT(NiftyData[[#This Row],[Date]], "ddd")</f>
        <v>Wed</v>
      </c>
      <c r="K1579" s="1" t="str">
        <f>TEXT(NiftyData[[#This Row],[Date]], "mmm-yyyy")</f>
        <v>Jul-2014</v>
      </c>
      <c r="L1579" s="1" t="str">
        <f>IF(NiftyData[[#This Row],[Day]]="Thu", "Expiry", "")</f>
        <v/>
      </c>
      <c r="M1579" s="1">
        <f>NiftyData[[#This Row],[Close]]-NiftyData[[#This Row],[Open]]</f>
        <v>-52.949999999999818</v>
      </c>
      <c r="N1579" s="4">
        <f>NiftyData[[#This Row],[Intraday Change]]/NiftyData[[#This Row],[Open]]</f>
        <v>-6.9324884294869457E-3</v>
      </c>
      <c r="O1579" s="4">
        <f>_xlfn.CEILING.MATH(ABS(NiftyData[[#This Row],[Intraday Change %]]), 0.01)</f>
        <v>0.01</v>
      </c>
      <c r="P1579" s="6">
        <f>NiftyData[[#This Row],[Close]]-E1580</f>
        <v>-38.199999999999818</v>
      </c>
      <c r="Q1579" s="4">
        <f>NiftyData[[#This Row],[DayChange]]/E1580</f>
        <v>-5.0110189946478935E-3</v>
      </c>
      <c r="R1579" s="7">
        <f>_xlfn.CEILING.MATH(ABS(NiftyData[[#This Row],[DayChange %]]), 0.01)</f>
        <v>0.01</v>
      </c>
    </row>
    <row r="1580" spans="1:18" x14ac:dyDescent="0.2">
      <c r="A1580" s="2">
        <v>41828</v>
      </c>
      <c r="B1580" s="1">
        <v>7804.05</v>
      </c>
      <c r="C1580" s="1">
        <v>7808.85</v>
      </c>
      <c r="D1580" s="1">
        <v>7595.9</v>
      </c>
      <c r="E1580" s="1">
        <v>7623.2</v>
      </c>
      <c r="F1580" s="1">
        <v>180646306</v>
      </c>
      <c r="G1580" s="1">
        <v>9002.25</v>
      </c>
      <c r="H1580" s="1" t="str">
        <f>TEXT(NiftyData[[#This Row],[Date]], "yyyy")</f>
        <v>2014</v>
      </c>
      <c r="I1580" s="1" t="str">
        <f>TEXT(NiftyData[[#This Row],[Date]], "mmm")</f>
        <v>Jul</v>
      </c>
      <c r="J1580" s="1" t="str">
        <f>TEXT(NiftyData[[#This Row],[Date]], "ddd")</f>
        <v>Tue</v>
      </c>
      <c r="K1580" s="1" t="str">
        <f>TEXT(NiftyData[[#This Row],[Date]], "mmm-yyyy")</f>
        <v>Jul-2014</v>
      </c>
      <c r="L1580" s="1" t="str">
        <f>IF(NiftyData[[#This Row],[Day]]="Thu", "Expiry", "")</f>
        <v/>
      </c>
      <c r="M1580" s="1">
        <f>NiftyData[[#This Row],[Close]]-NiftyData[[#This Row],[Open]]</f>
        <v>-180.85000000000036</v>
      </c>
      <c r="N1580" s="4">
        <f>NiftyData[[#This Row],[Intraday Change]]/NiftyData[[#This Row],[Open]]</f>
        <v>-2.317386485222421E-2</v>
      </c>
      <c r="O1580" s="4">
        <f>_xlfn.CEILING.MATH(ABS(NiftyData[[#This Row],[Intraday Change %]]), 0.01)</f>
        <v>0.03</v>
      </c>
      <c r="P1580" s="6">
        <f>NiftyData[[#This Row],[Close]]-E1581</f>
        <v>-163.94999999999982</v>
      </c>
      <c r="Q1580" s="4">
        <f>NiftyData[[#This Row],[DayChange]]/E1581</f>
        <v>-2.1053915745811988E-2</v>
      </c>
      <c r="R1580" s="7">
        <f>_xlfn.CEILING.MATH(ABS(NiftyData[[#This Row],[DayChange %]]), 0.01)</f>
        <v>0.03</v>
      </c>
    </row>
    <row r="1581" spans="1:18" x14ac:dyDescent="0.2">
      <c r="A1581" s="2">
        <v>41827</v>
      </c>
      <c r="B1581" s="1">
        <v>7780.4</v>
      </c>
      <c r="C1581" s="1">
        <v>7792</v>
      </c>
      <c r="D1581" s="1">
        <v>7755.1</v>
      </c>
      <c r="E1581" s="1">
        <v>7787.15</v>
      </c>
      <c r="F1581" s="1">
        <v>173926355</v>
      </c>
      <c r="G1581" s="1">
        <v>8925.0400000000009</v>
      </c>
      <c r="H1581" s="1" t="str">
        <f>TEXT(NiftyData[[#This Row],[Date]], "yyyy")</f>
        <v>2014</v>
      </c>
      <c r="I1581" s="1" t="str">
        <f>TEXT(NiftyData[[#This Row],[Date]], "mmm")</f>
        <v>Jul</v>
      </c>
      <c r="J1581" s="1" t="str">
        <f>TEXT(NiftyData[[#This Row],[Date]], "ddd")</f>
        <v>Mon</v>
      </c>
      <c r="K1581" s="1" t="str">
        <f>TEXT(NiftyData[[#This Row],[Date]], "mmm-yyyy")</f>
        <v>Jul-2014</v>
      </c>
      <c r="L1581" s="1" t="str">
        <f>IF(NiftyData[[#This Row],[Day]]="Thu", "Expiry", "")</f>
        <v/>
      </c>
      <c r="M1581" s="1">
        <f>NiftyData[[#This Row],[Close]]-NiftyData[[#This Row],[Open]]</f>
        <v>6.75</v>
      </c>
      <c r="N1581" s="4">
        <f>NiftyData[[#This Row],[Intraday Change]]/NiftyData[[#This Row],[Open]]</f>
        <v>8.6756464963240964E-4</v>
      </c>
      <c r="O1581" s="4">
        <f>_xlfn.CEILING.MATH(ABS(NiftyData[[#This Row],[Intraday Change %]]), 0.01)</f>
        <v>0.01</v>
      </c>
      <c r="P1581" s="6">
        <f>NiftyData[[#This Row],[Close]]-E1582</f>
        <v>35.549999999999272</v>
      </c>
      <c r="Q1581" s="4">
        <f>NiftyData[[#This Row],[DayChange]]/E1582</f>
        <v>4.5861499561379937E-3</v>
      </c>
      <c r="R1581" s="7">
        <f>_xlfn.CEILING.MATH(ABS(NiftyData[[#This Row],[DayChange %]]), 0.01)</f>
        <v>0.01</v>
      </c>
    </row>
    <row r="1582" spans="1:18" x14ac:dyDescent="0.2">
      <c r="A1582" s="2">
        <v>41824</v>
      </c>
      <c r="B1582" s="1">
        <v>7718.1</v>
      </c>
      <c r="C1582" s="1">
        <v>7758</v>
      </c>
      <c r="D1582" s="1">
        <v>7661.3</v>
      </c>
      <c r="E1582" s="1">
        <v>7751.6</v>
      </c>
      <c r="F1582" s="1">
        <v>113070488</v>
      </c>
      <c r="G1582" s="1">
        <v>5863.82</v>
      </c>
      <c r="H1582" s="1" t="str">
        <f>TEXT(NiftyData[[#This Row],[Date]], "yyyy")</f>
        <v>2014</v>
      </c>
      <c r="I1582" s="1" t="str">
        <f>TEXT(NiftyData[[#This Row],[Date]], "mmm")</f>
        <v>Jul</v>
      </c>
      <c r="J1582" s="1" t="str">
        <f>TEXT(NiftyData[[#This Row],[Date]], "ddd")</f>
        <v>Fri</v>
      </c>
      <c r="K1582" s="1" t="str">
        <f>TEXT(NiftyData[[#This Row],[Date]], "mmm-yyyy")</f>
        <v>Jul-2014</v>
      </c>
      <c r="L1582" s="1" t="str">
        <f>IF(NiftyData[[#This Row],[Day]]="Thu", "Expiry", "")</f>
        <v/>
      </c>
      <c r="M1582" s="1">
        <f>NiftyData[[#This Row],[Close]]-NiftyData[[#This Row],[Open]]</f>
        <v>33.5</v>
      </c>
      <c r="N1582" s="4">
        <f>NiftyData[[#This Row],[Intraday Change]]/NiftyData[[#This Row],[Open]]</f>
        <v>4.3404464829426932E-3</v>
      </c>
      <c r="O1582" s="4">
        <f>_xlfn.CEILING.MATH(ABS(NiftyData[[#This Row],[Intraday Change %]]), 0.01)</f>
        <v>0.01</v>
      </c>
      <c r="P1582" s="6">
        <f>NiftyData[[#This Row],[Close]]-E1583</f>
        <v>36.800000000000182</v>
      </c>
      <c r="Q1582" s="4">
        <f>NiftyData[[#This Row],[DayChange]]/E1583</f>
        <v>4.7700523668792686E-3</v>
      </c>
      <c r="R1582" s="7">
        <f>_xlfn.CEILING.MATH(ABS(NiftyData[[#This Row],[DayChange %]]), 0.01)</f>
        <v>0.01</v>
      </c>
    </row>
    <row r="1583" spans="1:18" x14ac:dyDescent="0.2">
      <c r="A1583" s="2">
        <v>41823</v>
      </c>
      <c r="B1583" s="1">
        <v>7734.35</v>
      </c>
      <c r="C1583" s="1">
        <v>7754.65</v>
      </c>
      <c r="D1583" s="1">
        <v>7706.8</v>
      </c>
      <c r="E1583" s="1">
        <v>7714.8</v>
      </c>
      <c r="F1583" s="1">
        <v>133755275</v>
      </c>
      <c r="G1583" s="1">
        <v>7320.09</v>
      </c>
      <c r="H1583" s="1" t="str">
        <f>TEXT(NiftyData[[#This Row],[Date]], "yyyy")</f>
        <v>2014</v>
      </c>
      <c r="I1583" s="1" t="str">
        <f>TEXT(NiftyData[[#This Row],[Date]], "mmm")</f>
        <v>Jul</v>
      </c>
      <c r="J1583" s="1" t="str">
        <f>TEXT(NiftyData[[#This Row],[Date]], "ddd")</f>
        <v>Thu</v>
      </c>
      <c r="K1583" s="1" t="str">
        <f>TEXT(NiftyData[[#This Row],[Date]], "mmm-yyyy")</f>
        <v>Jul-2014</v>
      </c>
      <c r="L1583" s="1" t="str">
        <f>IF(NiftyData[[#This Row],[Day]]="Thu", "Expiry", "")</f>
        <v>Expiry</v>
      </c>
      <c r="M1583" s="1">
        <f>NiftyData[[#This Row],[Close]]-NiftyData[[#This Row],[Open]]</f>
        <v>-19.550000000000182</v>
      </c>
      <c r="N1583" s="4">
        <f>NiftyData[[#This Row],[Intraday Change]]/NiftyData[[#This Row],[Open]]</f>
        <v>-2.5276849379715399E-3</v>
      </c>
      <c r="O1583" s="4">
        <f>_xlfn.CEILING.MATH(ABS(NiftyData[[#This Row],[Intraday Change %]]), 0.01)</f>
        <v>0.01</v>
      </c>
      <c r="P1583" s="6">
        <f>NiftyData[[#This Row],[Close]]-E1584</f>
        <v>-10.349999999999454</v>
      </c>
      <c r="Q1583" s="4">
        <f>NiftyData[[#This Row],[DayChange]]/E1584</f>
        <v>-1.3397798101007041E-3</v>
      </c>
      <c r="R1583" s="7">
        <f>_xlfn.CEILING.MATH(ABS(NiftyData[[#This Row],[DayChange %]]), 0.01)</f>
        <v>0.01</v>
      </c>
    </row>
    <row r="1584" spans="1:18" x14ac:dyDescent="0.2">
      <c r="A1584" s="2">
        <v>41822</v>
      </c>
      <c r="B1584" s="1">
        <v>7683.05</v>
      </c>
      <c r="C1584" s="1">
        <v>7732.4</v>
      </c>
      <c r="D1584" s="1">
        <v>7677.3</v>
      </c>
      <c r="E1584" s="1">
        <v>7725.15</v>
      </c>
      <c r="F1584" s="1">
        <v>136324329</v>
      </c>
      <c r="G1584" s="1">
        <v>7363.75</v>
      </c>
      <c r="H1584" s="1" t="str">
        <f>TEXT(NiftyData[[#This Row],[Date]], "yyyy")</f>
        <v>2014</v>
      </c>
      <c r="I1584" s="1" t="str">
        <f>TEXT(NiftyData[[#This Row],[Date]], "mmm")</f>
        <v>Jul</v>
      </c>
      <c r="J1584" s="1" t="str">
        <f>TEXT(NiftyData[[#This Row],[Date]], "ddd")</f>
        <v>Wed</v>
      </c>
      <c r="K1584" s="1" t="str">
        <f>TEXT(NiftyData[[#This Row],[Date]], "mmm-yyyy")</f>
        <v>Jul-2014</v>
      </c>
      <c r="L1584" s="1" t="str">
        <f>IF(NiftyData[[#This Row],[Day]]="Thu", "Expiry", "")</f>
        <v/>
      </c>
      <c r="M1584" s="1">
        <f>NiftyData[[#This Row],[Close]]-NiftyData[[#This Row],[Open]]</f>
        <v>42.099999999999454</v>
      </c>
      <c r="N1584" s="4">
        <f>NiftyData[[#This Row],[Intraday Change]]/NiftyData[[#This Row],[Open]]</f>
        <v>5.4795946922120064E-3</v>
      </c>
      <c r="O1584" s="4">
        <f>_xlfn.CEILING.MATH(ABS(NiftyData[[#This Row],[Intraday Change %]]), 0.01)</f>
        <v>0.01</v>
      </c>
      <c r="P1584" s="6">
        <f>NiftyData[[#This Row],[Close]]-E1585</f>
        <v>90.449999999999818</v>
      </c>
      <c r="Q1584" s="4">
        <f>NiftyData[[#This Row],[DayChange]]/E1585</f>
        <v>1.184722385948365E-2</v>
      </c>
      <c r="R1584" s="7">
        <f>_xlfn.CEILING.MATH(ABS(NiftyData[[#This Row],[DayChange %]]), 0.01)</f>
        <v>0.02</v>
      </c>
    </row>
    <row r="1585" spans="1:18" x14ac:dyDescent="0.2">
      <c r="A1585" s="2">
        <v>41821</v>
      </c>
      <c r="B1585" s="1">
        <v>7629</v>
      </c>
      <c r="C1585" s="1">
        <v>7649.5</v>
      </c>
      <c r="D1585" s="1">
        <v>7618.15</v>
      </c>
      <c r="E1585" s="1">
        <v>7634.7</v>
      </c>
      <c r="F1585" s="1">
        <v>139431498</v>
      </c>
      <c r="G1585" s="1">
        <v>6983.63</v>
      </c>
      <c r="H1585" s="1" t="str">
        <f>TEXT(NiftyData[[#This Row],[Date]], "yyyy")</f>
        <v>2014</v>
      </c>
      <c r="I1585" s="1" t="str">
        <f>TEXT(NiftyData[[#This Row],[Date]], "mmm")</f>
        <v>Jul</v>
      </c>
      <c r="J1585" s="1" t="str">
        <f>TEXT(NiftyData[[#This Row],[Date]], "ddd")</f>
        <v>Tue</v>
      </c>
      <c r="K1585" s="1" t="str">
        <f>TEXT(NiftyData[[#This Row],[Date]], "mmm-yyyy")</f>
        <v>Jul-2014</v>
      </c>
      <c r="L1585" s="1" t="str">
        <f>IF(NiftyData[[#This Row],[Day]]="Thu", "Expiry", "")</f>
        <v/>
      </c>
      <c r="M1585" s="1">
        <f>NiftyData[[#This Row],[Close]]-NiftyData[[#This Row],[Open]]</f>
        <v>5.6999999999998181</v>
      </c>
      <c r="N1585" s="4">
        <f>NiftyData[[#This Row],[Intraday Change]]/NiftyData[[#This Row],[Open]]</f>
        <v>7.4714903657095537E-4</v>
      </c>
      <c r="O1585" s="4">
        <f>_xlfn.CEILING.MATH(ABS(NiftyData[[#This Row],[Intraday Change %]]), 0.01)</f>
        <v>0.01</v>
      </c>
      <c r="P1585" s="6">
        <f>NiftyData[[#This Row],[Close]]-E1586</f>
        <v>23.349999999999454</v>
      </c>
      <c r="Q1585" s="4">
        <f>NiftyData[[#This Row],[DayChange]]/E1586</f>
        <v>3.0677869234760524E-3</v>
      </c>
      <c r="R1585" s="7">
        <f>_xlfn.CEILING.MATH(ABS(NiftyData[[#This Row],[DayChange %]]), 0.01)</f>
        <v>0.01</v>
      </c>
    </row>
    <row r="1586" spans="1:18" x14ac:dyDescent="0.2">
      <c r="A1586" s="2">
        <v>41820</v>
      </c>
      <c r="B1586" s="1">
        <v>7534.05</v>
      </c>
      <c r="C1586" s="1">
        <v>7623.65</v>
      </c>
      <c r="D1586" s="1">
        <v>7531.6</v>
      </c>
      <c r="E1586" s="1">
        <v>7611.35</v>
      </c>
      <c r="F1586" s="1">
        <v>152303166</v>
      </c>
      <c r="G1586" s="1">
        <v>7887.37</v>
      </c>
      <c r="H1586" s="1" t="str">
        <f>TEXT(NiftyData[[#This Row],[Date]], "yyyy")</f>
        <v>2014</v>
      </c>
      <c r="I1586" s="1" t="str">
        <f>TEXT(NiftyData[[#This Row],[Date]], "mmm")</f>
        <v>Jun</v>
      </c>
      <c r="J1586" s="1" t="str">
        <f>TEXT(NiftyData[[#This Row],[Date]], "ddd")</f>
        <v>Mon</v>
      </c>
      <c r="K1586" s="1" t="str">
        <f>TEXT(NiftyData[[#This Row],[Date]], "mmm-yyyy")</f>
        <v>Jun-2014</v>
      </c>
      <c r="L1586" s="1" t="str">
        <f>IF(NiftyData[[#This Row],[Day]]="Thu", "Expiry", "")</f>
        <v/>
      </c>
      <c r="M1586" s="1">
        <f>NiftyData[[#This Row],[Close]]-NiftyData[[#This Row],[Open]]</f>
        <v>77.300000000000182</v>
      </c>
      <c r="N1586" s="4">
        <f>NiftyData[[#This Row],[Intraday Change]]/NiftyData[[#This Row],[Open]]</f>
        <v>1.0260085876786082E-2</v>
      </c>
      <c r="O1586" s="4">
        <f>_xlfn.CEILING.MATH(ABS(NiftyData[[#This Row],[Intraday Change %]]), 0.01)</f>
        <v>0.02</v>
      </c>
      <c r="P1586" s="6">
        <f>NiftyData[[#This Row],[Close]]-E1587</f>
        <v>102.55000000000018</v>
      </c>
      <c r="Q1586" s="4">
        <f>NiftyData[[#This Row],[DayChange]]/E1587</f>
        <v>1.3657308757724295E-2</v>
      </c>
      <c r="R1586" s="7">
        <f>_xlfn.CEILING.MATH(ABS(NiftyData[[#This Row],[DayChange %]]), 0.01)</f>
        <v>0.02</v>
      </c>
    </row>
    <row r="1587" spans="1:18" x14ac:dyDescent="0.2">
      <c r="A1587" s="2">
        <v>41817</v>
      </c>
      <c r="B1587" s="1">
        <v>7514.2</v>
      </c>
      <c r="C1587" s="1">
        <v>7538.75</v>
      </c>
      <c r="D1587" s="1">
        <v>7482.3</v>
      </c>
      <c r="E1587" s="1">
        <v>7508.8</v>
      </c>
      <c r="F1587" s="1">
        <v>126673395</v>
      </c>
      <c r="G1587" s="1">
        <v>6688.8</v>
      </c>
      <c r="H1587" s="1" t="str">
        <f>TEXT(NiftyData[[#This Row],[Date]], "yyyy")</f>
        <v>2014</v>
      </c>
      <c r="I1587" s="1" t="str">
        <f>TEXT(NiftyData[[#This Row],[Date]], "mmm")</f>
        <v>Jun</v>
      </c>
      <c r="J1587" s="1" t="str">
        <f>TEXT(NiftyData[[#This Row],[Date]], "ddd")</f>
        <v>Fri</v>
      </c>
      <c r="K1587" s="1" t="str">
        <f>TEXT(NiftyData[[#This Row],[Date]], "mmm-yyyy")</f>
        <v>Jun-2014</v>
      </c>
      <c r="L1587" s="1" t="str">
        <f>IF(NiftyData[[#This Row],[Day]]="Thu", "Expiry", "")</f>
        <v/>
      </c>
      <c r="M1587" s="1">
        <f>NiftyData[[#This Row],[Close]]-NiftyData[[#This Row],[Open]]</f>
        <v>-5.3999999999996362</v>
      </c>
      <c r="N1587" s="4">
        <f>NiftyData[[#This Row],[Intraday Change]]/NiftyData[[#This Row],[Open]]</f>
        <v>-7.18639376114508E-4</v>
      </c>
      <c r="O1587" s="4">
        <f>_xlfn.CEILING.MATH(ABS(NiftyData[[#This Row],[Intraday Change %]]), 0.01)</f>
        <v>0.01</v>
      </c>
      <c r="P1587" s="6">
        <f>NiftyData[[#This Row],[Close]]-E1588</f>
        <v>15.600000000000364</v>
      </c>
      <c r="Q1587" s="4">
        <f>NiftyData[[#This Row],[DayChange]]/E1588</f>
        <v>2.0818875780708327E-3</v>
      </c>
      <c r="R1587" s="7">
        <f>_xlfn.CEILING.MATH(ABS(NiftyData[[#This Row],[DayChange %]]), 0.01)</f>
        <v>0.01</v>
      </c>
    </row>
    <row r="1588" spans="1:18" x14ac:dyDescent="0.2">
      <c r="A1588" s="2">
        <v>41816</v>
      </c>
      <c r="B1588" s="1">
        <v>7554.1</v>
      </c>
      <c r="C1588" s="1">
        <v>7570.2</v>
      </c>
      <c r="D1588" s="1">
        <v>7481.3</v>
      </c>
      <c r="E1588" s="1">
        <v>7493.2</v>
      </c>
      <c r="F1588" s="1">
        <v>171676960</v>
      </c>
      <c r="G1588" s="1">
        <v>9190.64</v>
      </c>
      <c r="H1588" s="1" t="str">
        <f>TEXT(NiftyData[[#This Row],[Date]], "yyyy")</f>
        <v>2014</v>
      </c>
      <c r="I1588" s="1" t="str">
        <f>TEXT(NiftyData[[#This Row],[Date]], "mmm")</f>
        <v>Jun</v>
      </c>
      <c r="J1588" s="1" t="str">
        <f>TEXT(NiftyData[[#This Row],[Date]], "ddd")</f>
        <v>Thu</v>
      </c>
      <c r="K1588" s="1" t="str">
        <f>TEXT(NiftyData[[#This Row],[Date]], "mmm-yyyy")</f>
        <v>Jun-2014</v>
      </c>
      <c r="L1588" s="1" t="str">
        <f>IF(NiftyData[[#This Row],[Day]]="Thu", "Expiry", "")</f>
        <v>Expiry</v>
      </c>
      <c r="M1588" s="1">
        <f>NiftyData[[#This Row],[Close]]-NiftyData[[#This Row],[Open]]</f>
        <v>-60.900000000000546</v>
      </c>
      <c r="N1588" s="4">
        <f>NiftyData[[#This Row],[Intraday Change]]/NiftyData[[#This Row],[Open]]</f>
        <v>-8.0618472088005901E-3</v>
      </c>
      <c r="O1588" s="4">
        <f>_xlfn.CEILING.MATH(ABS(NiftyData[[#This Row],[Intraday Change %]]), 0.01)</f>
        <v>0.01</v>
      </c>
      <c r="P1588" s="6">
        <f>NiftyData[[#This Row],[Close]]-E1589</f>
        <v>-76.050000000000182</v>
      </c>
      <c r="Q1588" s="4">
        <f>NiftyData[[#This Row],[DayChange]]/E1589</f>
        <v>-1.0047230571060566E-2</v>
      </c>
      <c r="R1588" s="7">
        <f>_xlfn.CEILING.MATH(ABS(NiftyData[[#This Row],[DayChange %]]), 0.01)</f>
        <v>0.02</v>
      </c>
    </row>
    <row r="1589" spans="1:18" x14ac:dyDescent="0.2">
      <c r="A1589" s="2">
        <v>41815</v>
      </c>
      <c r="B1589" s="1">
        <v>7588.55</v>
      </c>
      <c r="C1589" s="1">
        <v>7589.25</v>
      </c>
      <c r="D1589" s="1">
        <v>7557.05</v>
      </c>
      <c r="E1589" s="1">
        <v>7569.25</v>
      </c>
      <c r="F1589" s="1">
        <v>114968325</v>
      </c>
      <c r="G1589" s="1">
        <v>6198.93</v>
      </c>
      <c r="H1589" s="1" t="str">
        <f>TEXT(NiftyData[[#This Row],[Date]], "yyyy")</f>
        <v>2014</v>
      </c>
      <c r="I1589" s="1" t="str">
        <f>TEXT(NiftyData[[#This Row],[Date]], "mmm")</f>
        <v>Jun</v>
      </c>
      <c r="J1589" s="1" t="str">
        <f>TEXT(NiftyData[[#This Row],[Date]], "ddd")</f>
        <v>Wed</v>
      </c>
      <c r="K1589" s="1" t="str">
        <f>TEXT(NiftyData[[#This Row],[Date]], "mmm-yyyy")</f>
        <v>Jun-2014</v>
      </c>
      <c r="L1589" s="1" t="str">
        <f>IF(NiftyData[[#This Row],[Day]]="Thu", "Expiry", "")</f>
        <v/>
      </c>
      <c r="M1589" s="1">
        <f>NiftyData[[#This Row],[Close]]-NiftyData[[#This Row],[Open]]</f>
        <v>-19.300000000000182</v>
      </c>
      <c r="N1589" s="4">
        <f>NiftyData[[#This Row],[Intraday Change]]/NiftyData[[#This Row],[Open]]</f>
        <v>-2.5433053745445681E-3</v>
      </c>
      <c r="O1589" s="4">
        <f>_xlfn.CEILING.MATH(ABS(NiftyData[[#This Row],[Intraday Change %]]), 0.01)</f>
        <v>0.01</v>
      </c>
      <c r="P1589" s="6">
        <f>NiftyData[[#This Row],[Close]]-E1590</f>
        <v>-10.949999999999818</v>
      </c>
      <c r="Q1589" s="4">
        <f>NiftyData[[#This Row],[DayChange]]/E1590</f>
        <v>-1.444552914171106E-3</v>
      </c>
      <c r="R1589" s="7">
        <f>_xlfn.CEILING.MATH(ABS(NiftyData[[#This Row],[DayChange %]]), 0.01)</f>
        <v>0.01</v>
      </c>
    </row>
    <row r="1590" spans="1:18" x14ac:dyDescent="0.2">
      <c r="A1590" s="2">
        <v>41814</v>
      </c>
      <c r="B1590" s="1">
        <v>7515.2</v>
      </c>
      <c r="C1590" s="1">
        <v>7593.35</v>
      </c>
      <c r="D1590" s="1">
        <v>7515.2</v>
      </c>
      <c r="E1590" s="1">
        <v>7580.2</v>
      </c>
      <c r="F1590" s="1">
        <v>137002483</v>
      </c>
      <c r="G1590" s="1">
        <v>7146.44</v>
      </c>
      <c r="H1590" s="1" t="str">
        <f>TEXT(NiftyData[[#This Row],[Date]], "yyyy")</f>
        <v>2014</v>
      </c>
      <c r="I1590" s="1" t="str">
        <f>TEXT(NiftyData[[#This Row],[Date]], "mmm")</f>
        <v>Jun</v>
      </c>
      <c r="J1590" s="1" t="str">
        <f>TEXT(NiftyData[[#This Row],[Date]], "ddd")</f>
        <v>Tue</v>
      </c>
      <c r="K1590" s="1" t="str">
        <f>TEXT(NiftyData[[#This Row],[Date]], "mmm-yyyy")</f>
        <v>Jun-2014</v>
      </c>
      <c r="L1590" s="1" t="str">
        <f>IF(NiftyData[[#This Row],[Day]]="Thu", "Expiry", "")</f>
        <v/>
      </c>
      <c r="M1590" s="1">
        <f>NiftyData[[#This Row],[Close]]-NiftyData[[#This Row],[Open]]</f>
        <v>65</v>
      </c>
      <c r="N1590" s="4">
        <f>NiftyData[[#This Row],[Intraday Change]]/NiftyData[[#This Row],[Open]]</f>
        <v>8.6491377474984029E-3</v>
      </c>
      <c r="O1590" s="4">
        <f>_xlfn.CEILING.MATH(ABS(NiftyData[[#This Row],[Intraday Change %]]), 0.01)</f>
        <v>0.01</v>
      </c>
      <c r="P1590" s="6">
        <f>NiftyData[[#This Row],[Close]]-E1591</f>
        <v>86.849999999999454</v>
      </c>
      <c r="Q1590" s="4">
        <f>NiftyData[[#This Row],[DayChange]]/E1591</f>
        <v>1.1590276712017915E-2</v>
      </c>
      <c r="R1590" s="7">
        <f>_xlfn.CEILING.MATH(ABS(NiftyData[[#This Row],[DayChange %]]), 0.01)</f>
        <v>0.02</v>
      </c>
    </row>
    <row r="1591" spans="1:18" x14ac:dyDescent="0.2">
      <c r="A1591" s="2">
        <v>41813</v>
      </c>
      <c r="B1591" s="1">
        <v>7514</v>
      </c>
      <c r="C1591" s="1">
        <v>7534.8</v>
      </c>
      <c r="D1591" s="1">
        <v>7441.6</v>
      </c>
      <c r="E1591" s="1">
        <v>7493.35</v>
      </c>
      <c r="F1591" s="1">
        <v>127404790</v>
      </c>
      <c r="G1591" s="1">
        <v>6543.64</v>
      </c>
      <c r="H1591" s="1" t="str">
        <f>TEXT(NiftyData[[#This Row],[Date]], "yyyy")</f>
        <v>2014</v>
      </c>
      <c r="I1591" s="1" t="str">
        <f>TEXT(NiftyData[[#This Row],[Date]], "mmm")</f>
        <v>Jun</v>
      </c>
      <c r="J1591" s="1" t="str">
        <f>TEXT(NiftyData[[#This Row],[Date]], "ddd")</f>
        <v>Mon</v>
      </c>
      <c r="K1591" s="1" t="str">
        <f>TEXT(NiftyData[[#This Row],[Date]], "mmm-yyyy")</f>
        <v>Jun-2014</v>
      </c>
      <c r="L1591" s="1" t="str">
        <f>IF(NiftyData[[#This Row],[Day]]="Thu", "Expiry", "")</f>
        <v/>
      </c>
      <c r="M1591" s="1">
        <f>NiftyData[[#This Row],[Close]]-NiftyData[[#This Row],[Open]]</f>
        <v>-20.649999999999636</v>
      </c>
      <c r="N1591" s="4">
        <f>NiftyData[[#This Row],[Intraday Change]]/NiftyData[[#This Row],[Open]]</f>
        <v>-2.7482033537396377E-3</v>
      </c>
      <c r="O1591" s="4">
        <f>_xlfn.CEILING.MATH(ABS(NiftyData[[#This Row],[Intraday Change %]]), 0.01)</f>
        <v>0.01</v>
      </c>
      <c r="P1591" s="6">
        <f>NiftyData[[#This Row],[Close]]-E1592</f>
        <v>-18.099999999999454</v>
      </c>
      <c r="Q1591" s="4">
        <f>NiftyData[[#This Row],[DayChange]]/E1592</f>
        <v>-2.4096545939864414E-3</v>
      </c>
      <c r="R1591" s="7">
        <f>_xlfn.CEILING.MATH(ABS(NiftyData[[#This Row],[DayChange %]]), 0.01)</f>
        <v>0.01</v>
      </c>
    </row>
    <row r="1592" spans="1:18" x14ac:dyDescent="0.2">
      <c r="A1592" s="2">
        <v>41810</v>
      </c>
      <c r="B1592" s="1">
        <v>7543.3</v>
      </c>
      <c r="C1592" s="1">
        <v>7560.55</v>
      </c>
      <c r="D1592" s="1">
        <v>7497.3</v>
      </c>
      <c r="E1592" s="1">
        <v>7511.45</v>
      </c>
      <c r="F1592" s="1">
        <v>124132217</v>
      </c>
      <c r="G1592" s="1">
        <v>6801.49</v>
      </c>
      <c r="H1592" s="1" t="str">
        <f>TEXT(NiftyData[[#This Row],[Date]], "yyyy")</f>
        <v>2014</v>
      </c>
      <c r="I1592" s="1" t="str">
        <f>TEXT(NiftyData[[#This Row],[Date]], "mmm")</f>
        <v>Jun</v>
      </c>
      <c r="J1592" s="1" t="str">
        <f>TEXT(NiftyData[[#This Row],[Date]], "ddd")</f>
        <v>Fri</v>
      </c>
      <c r="K1592" s="1" t="str">
        <f>TEXT(NiftyData[[#This Row],[Date]], "mmm-yyyy")</f>
        <v>Jun-2014</v>
      </c>
      <c r="L1592" s="1" t="str">
        <f>IF(NiftyData[[#This Row],[Day]]="Thu", "Expiry", "")</f>
        <v/>
      </c>
      <c r="M1592" s="1">
        <f>NiftyData[[#This Row],[Close]]-NiftyData[[#This Row],[Open]]</f>
        <v>-31.850000000000364</v>
      </c>
      <c r="N1592" s="4">
        <f>NiftyData[[#This Row],[Intraday Change]]/NiftyData[[#This Row],[Open]]</f>
        <v>-4.2222899791868763E-3</v>
      </c>
      <c r="O1592" s="4">
        <f>_xlfn.CEILING.MATH(ABS(NiftyData[[#This Row],[Intraday Change %]]), 0.01)</f>
        <v>0.01</v>
      </c>
      <c r="P1592" s="6">
        <f>NiftyData[[#This Row],[Close]]-E1593</f>
        <v>-29.25</v>
      </c>
      <c r="Q1592" s="4">
        <f>NiftyData[[#This Row],[DayChange]]/E1593</f>
        <v>-3.8789502300847403E-3</v>
      </c>
      <c r="R1592" s="7">
        <f>_xlfn.CEILING.MATH(ABS(NiftyData[[#This Row],[DayChange %]]), 0.01)</f>
        <v>0.01</v>
      </c>
    </row>
    <row r="1593" spans="1:18" x14ac:dyDescent="0.2">
      <c r="A1593" s="2">
        <v>41809</v>
      </c>
      <c r="B1593" s="1">
        <v>7580.05</v>
      </c>
      <c r="C1593" s="1">
        <v>7606.45</v>
      </c>
      <c r="D1593" s="1">
        <v>7502.55</v>
      </c>
      <c r="E1593" s="1">
        <v>7540.7</v>
      </c>
      <c r="F1593" s="1">
        <v>148852437</v>
      </c>
      <c r="G1593" s="1">
        <v>8115.36</v>
      </c>
      <c r="H1593" s="1" t="str">
        <f>TEXT(NiftyData[[#This Row],[Date]], "yyyy")</f>
        <v>2014</v>
      </c>
      <c r="I1593" s="1" t="str">
        <f>TEXT(NiftyData[[#This Row],[Date]], "mmm")</f>
        <v>Jun</v>
      </c>
      <c r="J1593" s="1" t="str">
        <f>TEXT(NiftyData[[#This Row],[Date]], "ddd")</f>
        <v>Thu</v>
      </c>
      <c r="K1593" s="1" t="str">
        <f>TEXT(NiftyData[[#This Row],[Date]], "mmm-yyyy")</f>
        <v>Jun-2014</v>
      </c>
      <c r="L1593" s="1" t="str">
        <f>IF(NiftyData[[#This Row],[Day]]="Thu", "Expiry", "")</f>
        <v>Expiry</v>
      </c>
      <c r="M1593" s="1">
        <f>NiftyData[[#This Row],[Close]]-NiftyData[[#This Row],[Open]]</f>
        <v>-39.350000000000364</v>
      </c>
      <c r="N1593" s="4">
        <f>NiftyData[[#This Row],[Intraday Change]]/NiftyData[[#This Row],[Open]]</f>
        <v>-5.1912586328586698E-3</v>
      </c>
      <c r="O1593" s="4">
        <f>_xlfn.CEILING.MATH(ABS(NiftyData[[#This Row],[Intraday Change %]]), 0.01)</f>
        <v>0.01</v>
      </c>
      <c r="P1593" s="6">
        <f>NiftyData[[#This Row],[Close]]-E1594</f>
        <v>-17.5</v>
      </c>
      <c r="Q1593" s="4">
        <f>NiftyData[[#This Row],[DayChange]]/E1594</f>
        <v>-2.315366092455876E-3</v>
      </c>
      <c r="R1593" s="7">
        <f>_xlfn.CEILING.MATH(ABS(NiftyData[[#This Row],[DayChange %]]), 0.01)</f>
        <v>0.01</v>
      </c>
    </row>
    <row r="1594" spans="1:18" x14ac:dyDescent="0.2">
      <c r="A1594" s="2">
        <v>41808</v>
      </c>
      <c r="B1594" s="1">
        <v>7636.05</v>
      </c>
      <c r="C1594" s="1">
        <v>7663</v>
      </c>
      <c r="D1594" s="1">
        <v>7515.5</v>
      </c>
      <c r="E1594" s="1">
        <v>7558.2</v>
      </c>
      <c r="F1594" s="1">
        <v>165078941</v>
      </c>
      <c r="G1594" s="1">
        <v>8963.9699999999993</v>
      </c>
      <c r="H1594" s="1" t="str">
        <f>TEXT(NiftyData[[#This Row],[Date]], "yyyy")</f>
        <v>2014</v>
      </c>
      <c r="I1594" s="1" t="str">
        <f>TEXT(NiftyData[[#This Row],[Date]], "mmm")</f>
        <v>Jun</v>
      </c>
      <c r="J1594" s="1" t="str">
        <f>TEXT(NiftyData[[#This Row],[Date]], "ddd")</f>
        <v>Wed</v>
      </c>
      <c r="K1594" s="1" t="str">
        <f>TEXT(NiftyData[[#This Row],[Date]], "mmm-yyyy")</f>
        <v>Jun-2014</v>
      </c>
      <c r="L1594" s="1" t="str">
        <f>IF(NiftyData[[#This Row],[Day]]="Thu", "Expiry", "")</f>
        <v/>
      </c>
      <c r="M1594" s="1">
        <f>NiftyData[[#This Row],[Close]]-NiftyData[[#This Row],[Open]]</f>
        <v>-77.850000000000364</v>
      </c>
      <c r="N1594" s="4">
        <f>NiftyData[[#This Row],[Intraday Change]]/NiftyData[[#This Row],[Open]]</f>
        <v>-1.0195061582886487E-2</v>
      </c>
      <c r="O1594" s="4">
        <f>_xlfn.CEILING.MATH(ABS(NiftyData[[#This Row],[Intraday Change %]]), 0.01)</f>
        <v>0.02</v>
      </c>
      <c r="P1594" s="6">
        <f>NiftyData[[#This Row],[Close]]-E1595</f>
        <v>-73.5</v>
      </c>
      <c r="Q1594" s="4">
        <f>NiftyData[[#This Row],[DayChange]]/E1595</f>
        <v>-9.6308817170486262E-3</v>
      </c>
      <c r="R1594" s="7">
        <f>_xlfn.CEILING.MATH(ABS(NiftyData[[#This Row],[DayChange %]]), 0.01)</f>
        <v>0.01</v>
      </c>
    </row>
    <row r="1595" spans="1:18" x14ac:dyDescent="0.2">
      <c r="A1595" s="2">
        <v>41807</v>
      </c>
      <c r="B1595" s="1">
        <v>7525.05</v>
      </c>
      <c r="C1595" s="1">
        <v>7637.6</v>
      </c>
      <c r="D1595" s="1">
        <v>7509.25</v>
      </c>
      <c r="E1595" s="1">
        <v>7631.7</v>
      </c>
      <c r="F1595" s="1">
        <v>157961787</v>
      </c>
      <c r="G1595" s="1">
        <v>8704.2000000000007</v>
      </c>
      <c r="H1595" s="1" t="str">
        <f>TEXT(NiftyData[[#This Row],[Date]], "yyyy")</f>
        <v>2014</v>
      </c>
      <c r="I1595" s="1" t="str">
        <f>TEXT(NiftyData[[#This Row],[Date]], "mmm")</f>
        <v>Jun</v>
      </c>
      <c r="J1595" s="1" t="str">
        <f>TEXT(NiftyData[[#This Row],[Date]], "ddd")</f>
        <v>Tue</v>
      </c>
      <c r="K1595" s="1" t="str">
        <f>TEXT(NiftyData[[#This Row],[Date]], "mmm-yyyy")</f>
        <v>Jun-2014</v>
      </c>
      <c r="L1595" s="1" t="str">
        <f>IF(NiftyData[[#This Row],[Day]]="Thu", "Expiry", "")</f>
        <v/>
      </c>
      <c r="M1595" s="1">
        <f>NiftyData[[#This Row],[Close]]-NiftyData[[#This Row],[Open]]</f>
        <v>106.64999999999964</v>
      </c>
      <c r="N1595" s="4">
        <f>NiftyData[[#This Row],[Intraday Change]]/NiftyData[[#This Row],[Open]]</f>
        <v>1.4172663304562712E-2</v>
      </c>
      <c r="O1595" s="4">
        <f>_xlfn.CEILING.MATH(ABS(NiftyData[[#This Row],[Intraday Change %]]), 0.01)</f>
        <v>0.02</v>
      </c>
      <c r="P1595" s="6">
        <f>NiftyData[[#This Row],[Close]]-E1596</f>
        <v>98.149999999999636</v>
      </c>
      <c r="Q1595" s="4">
        <f>NiftyData[[#This Row],[DayChange]]/E1596</f>
        <v>1.3028386351719923E-2</v>
      </c>
      <c r="R1595" s="7">
        <f>_xlfn.CEILING.MATH(ABS(NiftyData[[#This Row],[DayChange %]]), 0.01)</f>
        <v>0.02</v>
      </c>
    </row>
    <row r="1596" spans="1:18" x14ac:dyDescent="0.2">
      <c r="A1596" s="2">
        <v>41806</v>
      </c>
      <c r="B1596" s="1">
        <v>7534.8</v>
      </c>
      <c r="C1596" s="1">
        <v>7548.6</v>
      </c>
      <c r="D1596" s="1">
        <v>7487.55</v>
      </c>
      <c r="E1596" s="1">
        <v>7533.55</v>
      </c>
      <c r="F1596" s="1">
        <v>155377979</v>
      </c>
      <c r="G1596" s="1">
        <v>8449.27</v>
      </c>
      <c r="H1596" s="1" t="str">
        <f>TEXT(NiftyData[[#This Row],[Date]], "yyyy")</f>
        <v>2014</v>
      </c>
      <c r="I1596" s="1" t="str">
        <f>TEXT(NiftyData[[#This Row],[Date]], "mmm")</f>
        <v>Jun</v>
      </c>
      <c r="J1596" s="1" t="str">
        <f>TEXT(NiftyData[[#This Row],[Date]], "ddd")</f>
        <v>Mon</v>
      </c>
      <c r="K1596" s="1" t="str">
        <f>TEXT(NiftyData[[#This Row],[Date]], "mmm-yyyy")</f>
        <v>Jun-2014</v>
      </c>
      <c r="L1596" s="1" t="str">
        <f>IF(NiftyData[[#This Row],[Day]]="Thu", "Expiry", "")</f>
        <v/>
      </c>
      <c r="M1596" s="1">
        <f>NiftyData[[#This Row],[Close]]-NiftyData[[#This Row],[Open]]</f>
        <v>-1.25</v>
      </c>
      <c r="N1596" s="4">
        <f>NiftyData[[#This Row],[Intraday Change]]/NiftyData[[#This Row],[Open]]</f>
        <v>-1.6589690502733981E-4</v>
      </c>
      <c r="O1596" s="4">
        <f>_xlfn.CEILING.MATH(ABS(NiftyData[[#This Row],[Intraday Change %]]), 0.01)</f>
        <v>0.01</v>
      </c>
      <c r="P1596" s="6">
        <f>NiftyData[[#This Row],[Close]]-E1597</f>
        <v>-8.5500000000001819</v>
      </c>
      <c r="Q1596" s="4">
        <f>NiftyData[[#This Row],[DayChange]]/E1597</f>
        <v>-1.1336365203325574E-3</v>
      </c>
      <c r="R1596" s="7">
        <f>_xlfn.CEILING.MATH(ABS(NiftyData[[#This Row],[DayChange %]]), 0.01)</f>
        <v>0.01</v>
      </c>
    </row>
    <row r="1597" spans="1:18" x14ac:dyDescent="0.2">
      <c r="A1597" s="2">
        <v>41803</v>
      </c>
      <c r="B1597" s="1">
        <v>7668.2</v>
      </c>
      <c r="C1597" s="1">
        <v>7678.5</v>
      </c>
      <c r="D1597" s="1">
        <v>7525.35</v>
      </c>
      <c r="E1597" s="1">
        <v>7542.1</v>
      </c>
      <c r="F1597" s="1">
        <v>174522339</v>
      </c>
      <c r="G1597" s="1">
        <v>11254.75</v>
      </c>
      <c r="H1597" s="1" t="str">
        <f>TEXT(NiftyData[[#This Row],[Date]], "yyyy")</f>
        <v>2014</v>
      </c>
      <c r="I1597" s="1" t="str">
        <f>TEXT(NiftyData[[#This Row],[Date]], "mmm")</f>
        <v>Jun</v>
      </c>
      <c r="J1597" s="1" t="str">
        <f>TEXT(NiftyData[[#This Row],[Date]], "ddd")</f>
        <v>Fri</v>
      </c>
      <c r="K1597" s="1" t="str">
        <f>TEXT(NiftyData[[#This Row],[Date]], "mmm-yyyy")</f>
        <v>Jun-2014</v>
      </c>
      <c r="L1597" s="1" t="str">
        <f>IF(NiftyData[[#This Row],[Day]]="Thu", "Expiry", "")</f>
        <v/>
      </c>
      <c r="M1597" s="1">
        <f>NiftyData[[#This Row],[Close]]-NiftyData[[#This Row],[Open]]</f>
        <v>-126.09999999999945</v>
      </c>
      <c r="N1597" s="4">
        <f>NiftyData[[#This Row],[Intraday Change]]/NiftyData[[#This Row],[Open]]</f>
        <v>-1.6444537179520546E-2</v>
      </c>
      <c r="O1597" s="4">
        <f>_xlfn.CEILING.MATH(ABS(NiftyData[[#This Row],[Intraday Change %]]), 0.01)</f>
        <v>0.02</v>
      </c>
      <c r="P1597" s="6">
        <f>NiftyData[[#This Row],[Close]]-E1598</f>
        <v>-107.79999999999927</v>
      </c>
      <c r="Q1597" s="4">
        <f>NiftyData[[#This Row],[DayChange]]/E1598</f>
        <v>-1.4091687473038768E-2</v>
      </c>
      <c r="R1597" s="7">
        <f>_xlfn.CEILING.MATH(ABS(NiftyData[[#This Row],[DayChange %]]), 0.01)</f>
        <v>0.02</v>
      </c>
    </row>
    <row r="1598" spans="1:18" x14ac:dyDescent="0.2">
      <c r="A1598" s="2">
        <v>41802</v>
      </c>
      <c r="B1598" s="1">
        <v>7641.3</v>
      </c>
      <c r="C1598" s="1">
        <v>7658</v>
      </c>
      <c r="D1598" s="1">
        <v>7593.8</v>
      </c>
      <c r="E1598" s="1">
        <v>7649.9</v>
      </c>
      <c r="F1598" s="1">
        <v>148207144</v>
      </c>
      <c r="G1598" s="1">
        <v>8187.49</v>
      </c>
      <c r="H1598" s="1" t="str">
        <f>TEXT(NiftyData[[#This Row],[Date]], "yyyy")</f>
        <v>2014</v>
      </c>
      <c r="I1598" s="1" t="str">
        <f>TEXT(NiftyData[[#This Row],[Date]], "mmm")</f>
        <v>Jun</v>
      </c>
      <c r="J1598" s="1" t="str">
        <f>TEXT(NiftyData[[#This Row],[Date]], "ddd")</f>
        <v>Thu</v>
      </c>
      <c r="K1598" s="1" t="str">
        <f>TEXT(NiftyData[[#This Row],[Date]], "mmm-yyyy")</f>
        <v>Jun-2014</v>
      </c>
      <c r="L1598" s="1" t="str">
        <f>IF(NiftyData[[#This Row],[Day]]="Thu", "Expiry", "")</f>
        <v>Expiry</v>
      </c>
      <c r="M1598" s="1">
        <f>NiftyData[[#This Row],[Close]]-NiftyData[[#This Row],[Open]]</f>
        <v>8.5999999999994543</v>
      </c>
      <c r="N1598" s="4">
        <f>NiftyData[[#This Row],[Intraday Change]]/NiftyData[[#This Row],[Open]]</f>
        <v>1.1254629447868105E-3</v>
      </c>
      <c r="O1598" s="4">
        <f>_xlfn.CEILING.MATH(ABS(NiftyData[[#This Row],[Intraday Change %]]), 0.01)</f>
        <v>0.01</v>
      </c>
      <c r="P1598" s="6">
        <f>NiftyData[[#This Row],[Close]]-E1599</f>
        <v>23.049999999999272</v>
      </c>
      <c r="Q1598" s="4">
        <f>NiftyData[[#This Row],[DayChange]]/E1599</f>
        <v>3.0222175603295295E-3</v>
      </c>
      <c r="R1598" s="7">
        <f>_xlfn.CEILING.MATH(ABS(NiftyData[[#This Row],[DayChange %]]), 0.01)</f>
        <v>0.01</v>
      </c>
    </row>
    <row r="1599" spans="1:18" x14ac:dyDescent="0.2">
      <c r="A1599" s="2">
        <v>41801</v>
      </c>
      <c r="B1599" s="1">
        <v>7672.4</v>
      </c>
      <c r="C1599" s="1">
        <v>7700.05</v>
      </c>
      <c r="D1599" s="1">
        <v>7589.05</v>
      </c>
      <c r="E1599" s="1">
        <v>7626.85</v>
      </c>
      <c r="F1599" s="1">
        <v>186182446</v>
      </c>
      <c r="G1599" s="1">
        <v>10472.709999999999</v>
      </c>
      <c r="H1599" s="1" t="str">
        <f>TEXT(NiftyData[[#This Row],[Date]], "yyyy")</f>
        <v>2014</v>
      </c>
      <c r="I1599" s="1" t="str">
        <f>TEXT(NiftyData[[#This Row],[Date]], "mmm")</f>
        <v>Jun</v>
      </c>
      <c r="J1599" s="1" t="str">
        <f>TEXT(NiftyData[[#This Row],[Date]], "ddd")</f>
        <v>Wed</v>
      </c>
      <c r="K1599" s="1" t="str">
        <f>TEXT(NiftyData[[#This Row],[Date]], "mmm-yyyy")</f>
        <v>Jun-2014</v>
      </c>
      <c r="L1599" s="1" t="str">
        <f>IF(NiftyData[[#This Row],[Day]]="Thu", "Expiry", "")</f>
        <v/>
      </c>
      <c r="M1599" s="1">
        <f>NiftyData[[#This Row],[Close]]-NiftyData[[#This Row],[Open]]</f>
        <v>-45.549999999999272</v>
      </c>
      <c r="N1599" s="4">
        <f>NiftyData[[#This Row],[Intraday Change]]/NiftyData[[#This Row],[Open]]</f>
        <v>-5.9368646055991967E-3</v>
      </c>
      <c r="O1599" s="4">
        <f>_xlfn.CEILING.MATH(ABS(NiftyData[[#This Row],[Intraday Change %]]), 0.01)</f>
        <v>0.01</v>
      </c>
      <c r="P1599" s="6">
        <f>NiftyData[[#This Row],[Close]]-E1600</f>
        <v>-29.549999999999272</v>
      </c>
      <c r="Q1599" s="4">
        <f>NiftyData[[#This Row],[DayChange]]/E1600</f>
        <v>-3.8595162217229082E-3</v>
      </c>
      <c r="R1599" s="7">
        <f>_xlfn.CEILING.MATH(ABS(NiftyData[[#This Row],[DayChange %]]), 0.01)</f>
        <v>0.01</v>
      </c>
    </row>
    <row r="1600" spans="1:18" x14ac:dyDescent="0.2">
      <c r="A1600" s="2">
        <v>41800</v>
      </c>
      <c r="B1600" s="1">
        <v>7679.05</v>
      </c>
      <c r="C1600" s="1">
        <v>7683.2</v>
      </c>
      <c r="D1600" s="1">
        <v>7579.3</v>
      </c>
      <c r="E1600" s="1">
        <v>7656.4</v>
      </c>
      <c r="F1600" s="1">
        <v>188669182</v>
      </c>
      <c r="G1600" s="1">
        <v>9475.2099999999991</v>
      </c>
      <c r="H1600" s="1" t="str">
        <f>TEXT(NiftyData[[#This Row],[Date]], "yyyy")</f>
        <v>2014</v>
      </c>
      <c r="I1600" s="1" t="str">
        <f>TEXT(NiftyData[[#This Row],[Date]], "mmm")</f>
        <v>Jun</v>
      </c>
      <c r="J1600" s="1" t="str">
        <f>TEXT(NiftyData[[#This Row],[Date]], "ddd")</f>
        <v>Tue</v>
      </c>
      <c r="K1600" s="1" t="str">
        <f>TEXT(NiftyData[[#This Row],[Date]], "mmm-yyyy")</f>
        <v>Jun-2014</v>
      </c>
      <c r="L1600" s="1" t="str">
        <f>IF(NiftyData[[#This Row],[Day]]="Thu", "Expiry", "")</f>
        <v/>
      </c>
      <c r="M1600" s="1">
        <f>NiftyData[[#This Row],[Close]]-NiftyData[[#This Row],[Open]]</f>
        <v>-22.650000000000546</v>
      </c>
      <c r="N1600" s="4">
        <f>NiftyData[[#This Row],[Intraday Change]]/NiftyData[[#This Row],[Open]]</f>
        <v>-2.9495836073473339E-3</v>
      </c>
      <c r="O1600" s="4">
        <f>_xlfn.CEILING.MATH(ABS(NiftyData[[#This Row],[Intraday Change %]]), 0.01)</f>
        <v>0.01</v>
      </c>
      <c r="P1600" s="6">
        <f>NiftyData[[#This Row],[Close]]-E1601</f>
        <v>1.7999999999992724</v>
      </c>
      <c r="Q1600" s="4">
        <f>NiftyData[[#This Row],[DayChange]]/E1601</f>
        <v>2.3515271862661305E-4</v>
      </c>
      <c r="R1600" s="7">
        <f>_xlfn.CEILING.MATH(ABS(NiftyData[[#This Row],[DayChange %]]), 0.01)</f>
        <v>0.01</v>
      </c>
    </row>
    <row r="1601" spans="1:18" x14ac:dyDescent="0.2">
      <c r="A1601" s="2">
        <v>41799</v>
      </c>
      <c r="B1601" s="1">
        <v>7621.65</v>
      </c>
      <c r="C1601" s="1">
        <v>7673.7</v>
      </c>
      <c r="D1601" s="1">
        <v>7580.25</v>
      </c>
      <c r="E1601" s="1">
        <v>7654.6</v>
      </c>
      <c r="F1601" s="1">
        <v>231879926</v>
      </c>
      <c r="G1601" s="1">
        <v>10866.56</v>
      </c>
      <c r="H1601" s="1" t="str">
        <f>TEXT(NiftyData[[#This Row],[Date]], "yyyy")</f>
        <v>2014</v>
      </c>
      <c r="I1601" s="1" t="str">
        <f>TEXT(NiftyData[[#This Row],[Date]], "mmm")</f>
        <v>Jun</v>
      </c>
      <c r="J1601" s="1" t="str">
        <f>TEXT(NiftyData[[#This Row],[Date]], "ddd")</f>
        <v>Mon</v>
      </c>
      <c r="K1601" s="1" t="str">
        <f>TEXT(NiftyData[[#This Row],[Date]], "mmm-yyyy")</f>
        <v>Jun-2014</v>
      </c>
      <c r="L1601" s="1" t="str">
        <f>IF(NiftyData[[#This Row],[Day]]="Thu", "Expiry", "")</f>
        <v/>
      </c>
      <c r="M1601" s="1">
        <f>NiftyData[[#This Row],[Close]]-NiftyData[[#This Row],[Open]]</f>
        <v>32.950000000000728</v>
      </c>
      <c r="N1601" s="4">
        <f>NiftyData[[#This Row],[Intraday Change]]/NiftyData[[#This Row],[Open]]</f>
        <v>4.3232108532930179E-3</v>
      </c>
      <c r="O1601" s="4">
        <f>_xlfn.CEILING.MATH(ABS(NiftyData[[#This Row],[Intraday Change %]]), 0.01)</f>
        <v>0.01</v>
      </c>
      <c r="P1601" s="6">
        <f>NiftyData[[#This Row],[Close]]-E1602</f>
        <v>71.200000000000728</v>
      </c>
      <c r="Q1601" s="4">
        <f>NiftyData[[#This Row],[DayChange]]/E1602</f>
        <v>9.3889284489807653E-3</v>
      </c>
      <c r="R1601" s="7">
        <f>_xlfn.CEILING.MATH(ABS(NiftyData[[#This Row],[DayChange %]]), 0.01)</f>
        <v>0.01</v>
      </c>
    </row>
    <row r="1602" spans="1:18" x14ac:dyDescent="0.2">
      <c r="A1602" s="2">
        <v>41796</v>
      </c>
      <c r="B1602" s="1">
        <v>7521.5</v>
      </c>
      <c r="C1602" s="1">
        <v>7592.7</v>
      </c>
      <c r="D1602" s="1">
        <v>7497.65</v>
      </c>
      <c r="E1602" s="1">
        <v>7583.4</v>
      </c>
      <c r="F1602" s="1">
        <v>248397596</v>
      </c>
      <c r="G1602" s="1">
        <v>12322.96</v>
      </c>
      <c r="H1602" s="1" t="str">
        <f>TEXT(NiftyData[[#This Row],[Date]], "yyyy")</f>
        <v>2014</v>
      </c>
      <c r="I1602" s="1" t="str">
        <f>TEXT(NiftyData[[#This Row],[Date]], "mmm")</f>
        <v>Jun</v>
      </c>
      <c r="J1602" s="1" t="str">
        <f>TEXT(NiftyData[[#This Row],[Date]], "ddd")</f>
        <v>Fri</v>
      </c>
      <c r="K1602" s="1" t="str">
        <f>TEXT(NiftyData[[#This Row],[Date]], "mmm-yyyy")</f>
        <v>Jun-2014</v>
      </c>
      <c r="L1602" s="1" t="str">
        <f>IF(NiftyData[[#This Row],[Day]]="Thu", "Expiry", "")</f>
        <v/>
      </c>
      <c r="M1602" s="1">
        <f>NiftyData[[#This Row],[Close]]-NiftyData[[#This Row],[Open]]</f>
        <v>61.899999999999636</v>
      </c>
      <c r="N1602" s="4">
        <f>NiftyData[[#This Row],[Intraday Change]]/NiftyData[[#This Row],[Open]]</f>
        <v>8.2297414079637882E-3</v>
      </c>
      <c r="O1602" s="4">
        <f>_xlfn.CEILING.MATH(ABS(NiftyData[[#This Row],[Intraday Change %]]), 0.01)</f>
        <v>0.01</v>
      </c>
      <c r="P1602" s="6">
        <f>NiftyData[[#This Row],[Close]]-E1603</f>
        <v>109.29999999999927</v>
      </c>
      <c r="Q1602" s="4">
        <f>NiftyData[[#This Row],[DayChange]]/E1603</f>
        <v>1.4623834307809537E-2</v>
      </c>
      <c r="R1602" s="7">
        <f>_xlfn.CEILING.MATH(ABS(NiftyData[[#This Row],[DayChange %]]), 0.01)</f>
        <v>0.02</v>
      </c>
    </row>
    <row r="1603" spans="1:18" x14ac:dyDescent="0.2">
      <c r="A1603" s="2">
        <v>41795</v>
      </c>
      <c r="B1603" s="1">
        <v>7399.75</v>
      </c>
      <c r="C1603" s="1">
        <v>7484.7</v>
      </c>
      <c r="D1603" s="1">
        <v>7360.5</v>
      </c>
      <c r="E1603" s="1">
        <v>7474.1</v>
      </c>
      <c r="F1603" s="1">
        <v>250660653</v>
      </c>
      <c r="G1603" s="1">
        <v>11574.51</v>
      </c>
      <c r="H1603" s="1" t="str">
        <f>TEXT(NiftyData[[#This Row],[Date]], "yyyy")</f>
        <v>2014</v>
      </c>
      <c r="I1603" s="1" t="str">
        <f>TEXT(NiftyData[[#This Row],[Date]], "mmm")</f>
        <v>Jun</v>
      </c>
      <c r="J1603" s="1" t="str">
        <f>TEXT(NiftyData[[#This Row],[Date]], "ddd")</f>
        <v>Thu</v>
      </c>
      <c r="K1603" s="1" t="str">
        <f>TEXT(NiftyData[[#This Row],[Date]], "mmm-yyyy")</f>
        <v>Jun-2014</v>
      </c>
      <c r="L1603" s="1" t="str">
        <f>IF(NiftyData[[#This Row],[Day]]="Thu", "Expiry", "")</f>
        <v>Expiry</v>
      </c>
      <c r="M1603" s="1">
        <f>NiftyData[[#This Row],[Close]]-NiftyData[[#This Row],[Open]]</f>
        <v>74.350000000000364</v>
      </c>
      <c r="N1603" s="4">
        <f>NiftyData[[#This Row],[Intraday Change]]/NiftyData[[#This Row],[Open]]</f>
        <v>1.004763674448466E-2</v>
      </c>
      <c r="O1603" s="4">
        <f>_xlfn.CEILING.MATH(ABS(NiftyData[[#This Row],[Intraday Change %]]), 0.01)</f>
        <v>0.02</v>
      </c>
      <c r="P1603" s="6">
        <f>NiftyData[[#This Row],[Close]]-E1604</f>
        <v>71.850000000000364</v>
      </c>
      <c r="Q1603" s="4">
        <f>NiftyData[[#This Row],[DayChange]]/E1604</f>
        <v>9.7065081563038752E-3</v>
      </c>
      <c r="R1603" s="7">
        <f>_xlfn.CEILING.MATH(ABS(NiftyData[[#This Row],[DayChange %]]), 0.01)</f>
        <v>0.01</v>
      </c>
    </row>
    <row r="1604" spans="1:18" x14ac:dyDescent="0.2">
      <c r="A1604" s="2">
        <v>41794</v>
      </c>
      <c r="B1604" s="1">
        <v>7417.55</v>
      </c>
      <c r="C1604" s="1">
        <v>7433.3</v>
      </c>
      <c r="D1604" s="1">
        <v>7391.35</v>
      </c>
      <c r="E1604" s="1">
        <v>7402.25</v>
      </c>
      <c r="F1604" s="1">
        <v>204592241</v>
      </c>
      <c r="G1604" s="1">
        <v>8913.89</v>
      </c>
      <c r="H1604" s="1" t="str">
        <f>TEXT(NiftyData[[#This Row],[Date]], "yyyy")</f>
        <v>2014</v>
      </c>
      <c r="I1604" s="1" t="str">
        <f>TEXT(NiftyData[[#This Row],[Date]], "mmm")</f>
        <v>Jun</v>
      </c>
      <c r="J1604" s="1" t="str">
        <f>TEXT(NiftyData[[#This Row],[Date]], "ddd")</f>
        <v>Wed</v>
      </c>
      <c r="K1604" s="1" t="str">
        <f>TEXT(NiftyData[[#This Row],[Date]], "mmm-yyyy")</f>
        <v>Jun-2014</v>
      </c>
      <c r="L1604" s="1" t="str">
        <f>IF(NiftyData[[#This Row],[Day]]="Thu", "Expiry", "")</f>
        <v/>
      </c>
      <c r="M1604" s="1">
        <f>NiftyData[[#This Row],[Close]]-NiftyData[[#This Row],[Open]]</f>
        <v>-15.300000000000182</v>
      </c>
      <c r="N1604" s="4">
        <f>NiftyData[[#This Row],[Intraday Change]]/NiftyData[[#This Row],[Open]]</f>
        <v>-2.0626756813233726E-3</v>
      </c>
      <c r="O1604" s="4">
        <f>_xlfn.CEILING.MATH(ABS(NiftyData[[#This Row],[Intraday Change %]]), 0.01)</f>
        <v>0.01</v>
      </c>
      <c r="P1604" s="6">
        <f>NiftyData[[#This Row],[Close]]-E1605</f>
        <v>-13.600000000000364</v>
      </c>
      <c r="Q1604" s="4">
        <f>NiftyData[[#This Row],[DayChange]]/E1605</f>
        <v>-1.8339098013040128E-3</v>
      </c>
      <c r="R1604" s="7">
        <f>_xlfn.CEILING.MATH(ABS(NiftyData[[#This Row],[DayChange %]]), 0.01)</f>
        <v>0.01</v>
      </c>
    </row>
    <row r="1605" spans="1:18" x14ac:dyDescent="0.2">
      <c r="A1605" s="2">
        <v>41793</v>
      </c>
      <c r="B1605" s="1">
        <v>7375.35</v>
      </c>
      <c r="C1605" s="1">
        <v>7424.95</v>
      </c>
      <c r="D1605" s="1">
        <v>7342.15</v>
      </c>
      <c r="E1605" s="1">
        <v>7415.85</v>
      </c>
      <c r="F1605" s="1">
        <v>234680218</v>
      </c>
      <c r="G1605" s="1">
        <v>10354.94</v>
      </c>
      <c r="H1605" s="1" t="str">
        <f>TEXT(NiftyData[[#This Row],[Date]], "yyyy")</f>
        <v>2014</v>
      </c>
      <c r="I1605" s="1" t="str">
        <f>TEXT(NiftyData[[#This Row],[Date]], "mmm")</f>
        <v>Jun</v>
      </c>
      <c r="J1605" s="1" t="str">
        <f>TEXT(NiftyData[[#This Row],[Date]], "ddd")</f>
        <v>Tue</v>
      </c>
      <c r="K1605" s="1" t="str">
        <f>TEXT(NiftyData[[#This Row],[Date]], "mmm-yyyy")</f>
        <v>Jun-2014</v>
      </c>
      <c r="L1605" s="1" t="str">
        <f>IF(NiftyData[[#This Row],[Day]]="Thu", "Expiry", "")</f>
        <v/>
      </c>
      <c r="M1605" s="1">
        <f>NiftyData[[#This Row],[Close]]-NiftyData[[#This Row],[Open]]</f>
        <v>40.5</v>
      </c>
      <c r="N1605" s="4">
        <f>NiftyData[[#This Row],[Intraday Change]]/NiftyData[[#This Row],[Open]]</f>
        <v>5.4912648213305132E-3</v>
      </c>
      <c r="O1605" s="4">
        <f>_xlfn.CEILING.MATH(ABS(NiftyData[[#This Row],[Intraday Change %]]), 0.01)</f>
        <v>0.01</v>
      </c>
      <c r="P1605" s="6">
        <f>NiftyData[[#This Row],[Close]]-E1606</f>
        <v>53.350000000000364</v>
      </c>
      <c r="Q1605" s="4">
        <f>NiftyData[[#This Row],[DayChange]]/E1606</f>
        <v>7.2461799660441919E-3</v>
      </c>
      <c r="R1605" s="7">
        <f>_xlfn.CEILING.MATH(ABS(NiftyData[[#This Row],[DayChange %]]), 0.01)</f>
        <v>0.01</v>
      </c>
    </row>
    <row r="1606" spans="1:18" x14ac:dyDescent="0.2">
      <c r="A1606" s="2">
        <v>41792</v>
      </c>
      <c r="B1606" s="1">
        <v>7264.05</v>
      </c>
      <c r="C1606" s="1">
        <v>7368.6</v>
      </c>
      <c r="D1606" s="1">
        <v>7239.5</v>
      </c>
      <c r="E1606" s="1">
        <v>7362.5</v>
      </c>
      <c r="F1606" s="1">
        <v>169891181</v>
      </c>
      <c r="G1606" s="1">
        <v>7833.43</v>
      </c>
      <c r="H1606" s="1" t="str">
        <f>TEXT(NiftyData[[#This Row],[Date]], "yyyy")</f>
        <v>2014</v>
      </c>
      <c r="I1606" s="1" t="str">
        <f>TEXT(NiftyData[[#This Row],[Date]], "mmm")</f>
        <v>Jun</v>
      </c>
      <c r="J1606" s="1" t="str">
        <f>TEXT(NiftyData[[#This Row],[Date]], "ddd")</f>
        <v>Mon</v>
      </c>
      <c r="K1606" s="1" t="str">
        <f>TEXT(NiftyData[[#This Row],[Date]], "mmm-yyyy")</f>
        <v>Jun-2014</v>
      </c>
      <c r="L1606" s="1" t="str">
        <f>IF(NiftyData[[#This Row],[Day]]="Thu", "Expiry", "")</f>
        <v/>
      </c>
      <c r="M1606" s="1">
        <f>NiftyData[[#This Row],[Close]]-NiftyData[[#This Row],[Open]]</f>
        <v>98.449999999999818</v>
      </c>
      <c r="N1606" s="4">
        <f>NiftyData[[#This Row],[Intraday Change]]/NiftyData[[#This Row],[Open]]</f>
        <v>1.355304547738518E-2</v>
      </c>
      <c r="O1606" s="4">
        <f>_xlfn.CEILING.MATH(ABS(NiftyData[[#This Row],[Intraday Change %]]), 0.01)</f>
        <v>0.02</v>
      </c>
      <c r="P1606" s="6">
        <f>NiftyData[[#This Row],[Close]]-E1607</f>
        <v>132.55000000000018</v>
      </c>
      <c r="Q1606" s="4">
        <f>NiftyData[[#This Row],[DayChange]]/E1607</f>
        <v>1.8333460120747748E-2</v>
      </c>
      <c r="R1606" s="7">
        <f>_xlfn.CEILING.MATH(ABS(NiftyData[[#This Row],[DayChange %]]), 0.01)</f>
        <v>0.02</v>
      </c>
    </row>
    <row r="1607" spans="1:18" x14ac:dyDescent="0.2">
      <c r="A1607" s="2">
        <v>41789</v>
      </c>
      <c r="B1607" s="1">
        <v>7254.85</v>
      </c>
      <c r="C1607" s="1">
        <v>7272.5</v>
      </c>
      <c r="D1607" s="1">
        <v>7118.45</v>
      </c>
      <c r="E1607" s="1">
        <v>7229.95</v>
      </c>
      <c r="F1607" s="1">
        <v>312152571</v>
      </c>
      <c r="G1607" s="1">
        <v>13837.29</v>
      </c>
      <c r="H1607" s="1" t="str">
        <f>TEXT(NiftyData[[#This Row],[Date]], "yyyy")</f>
        <v>2014</v>
      </c>
      <c r="I1607" s="1" t="str">
        <f>TEXT(NiftyData[[#This Row],[Date]], "mmm")</f>
        <v>May</v>
      </c>
      <c r="J1607" s="1" t="str">
        <f>TEXT(NiftyData[[#This Row],[Date]], "ddd")</f>
        <v>Fri</v>
      </c>
      <c r="K1607" s="1" t="str">
        <f>TEXT(NiftyData[[#This Row],[Date]], "mmm-yyyy")</f>
        <v>May-2014</v>
      </c>
      <c r="L1607" s="1" t="str">
        <f>IF(NiftyData[[#This Row],[Day]]="Thu", "Expiry", "")</f>
        <v/>
      </c>
      <c r="M1607" s="1">
        <f>NiftyData[[#This Row],[Close]]-NiftyData[[#This Row],[Open]]</f>
        <v>-24.900000000000546</v>
      </c>
      <c r="N1607" s="4">
        <f>NiftyData[[#This Row],[Intraday Change]]/NiftyData[[#This Row],[Open]]</f>
        <v>-3.4321867440402689E-3</v>
      </c>
      <c r="O1607" s="4">
        <f>_xlfn.CEILING.MATH(ABS(NiftyData[[#This Row],[Intraday Change %]]), 0.01)</f>
        <v>0.01</v>
      </c>
      <c r="P1607" s="6">
        <f>NiftyData[[#This Row],[Close]]-E1608</f>
        <v>-5.6999999999998181</v>
      </c>
      <c r="Q1607" s="4">
        <f>NiftyData[[#This Row],[DayChange]]/E1608</f>
        <v>-7.8776613020251367E-4</v>
      </c>
      <c r="R1607" s="7">
        <f>_xlfn.CEILING.MATH(ABS(NiftyData[[#This Row],[DayChange %]]), 0.01)</f>
        <v>0.01</v>
      </c>
    </row>
    <row r="1608" spans="1:18" x14ac:dyDescent="0.2">
      <c r="A1608" s="2">
        <v>41788</v>
      </c>
      <c r="B1608" s="1">
        <v>7316.6</v>
      </c>
      <c r="C1608" s="1">
        <v>7325.4</v>
      </c>
      <c r="D1608" s="1">
        <v>7224.4</v>
      </c>
      <c r="E1608" s="1">
        <v>7235.65</v>
      </c>
      <c r="F1608" s="1">
        <v>241115398</v>
      </c>
      <c r="G1608" s="1">
        <v>13385.17</v>
      </c>
      <c r="H1608" s="1" t="str">
        <f>TEXT(NiftyData[[#This Row],[Date]], "yyyy")</f>
        <v>2014</v>
      </c>
      <c r="I1608" s="1" t="str">
        <f>TEXT(NiftyData[[#This Row],[Date]], "mmm")</f>
        <v>May</v>
      </c>
      <c r="J1608" s="1" t="str">
        <f>TEXT(NiftyData[[#This Row],[Date]], "ddd")</f>
        <v>Thu</v>
      </c>
      <c r="K1608" s="1" t="str">
        <f>TEXT(NiftyData[[#This Row],[Date]], "mmm-yyyy")</f>
        <v>May-2014</v>
      </c>
      <c r="L1608" s="1" t="str">
        <f>IF(NiftyData[[#This Row],[Day]]="Thu", "Expiry", "")</f>
        <v>Expiry</v>
      </c>
      <c r="M1608" s="1">
        <f>NiftyData[[#This Row],[Close]]-NiftyData[[#This Row],[Open]]</f>
        <v>-80.950000000000728</v>
      </c>
      <c r="N1608" s="4">
        <f>NiftyData[[#This Row],[Intraday Change]]/NiftyData[[#This Row],[Open]]</f>
        <v>-1.1063882131044573E-2</v>
      </c>
      <c r="O1608" s="4">
        <f>_xlfn.CEILING.MATH(ABS(NiftyData[[#This Row],[Intraday Change %]]), 0.01)</f>
        <v>0.02</v>
      </c>
      <c r="P1608" s="6">
        <f>NiftyData[[#This Row],[Close]]-E1609</f>
        <v>-94</v>
      </c>
      <c r="Q1608" s="4">
        <f>NiftyData[[#This Row],[DayChange]]/E1609</f>
        <v>-1.2824623276691248E-2</v>
      </c>
      <c r="R1608" s="7">
        <f>_xlfn.CEILING.MATH(ABS(NiftyData[[#This Row],[DayChange %]]), 0.01)</f>
        <v>0.02</v>
      </c>
    </row>
    <row r="1609" spans="1:18" x14ac:dyDescent="0.2">
      <c r="A1609" s="2">
        <v>41787</v>
      </c>
      <c r="B1609" s="1">
        <v>7324.95</v>
      </c>
      <c r="C1609" s="1">
        <v>7344.75</v>
      </c>
      <c r="D1609" s="1">
        <v>7302.6</v>
      </c>
      <c r="E1609" s="1">
        <v>7329.65</v>
      </c>
      <c r="F1609" s="1">
        <v>175595609</v>
      </c>
      <c r="G1609" s="1">
        <v>8929.7099999999991</v>
      </c>
      <c r="H1609" s="1" t="str">
        <f>TEXT(NiftyData[[#This Row],[Date]], "yyyy")</f>
        <v>2014</v>
      </c>
      <c r="I1609" s="1" t="str">
        <f>TEXT(NiftyData[[#This Row],[Date]], "mmm")</f>
        <v>May</v>
      </c>
      <c r="J1609" s="1" t="str">
        <f>TEXT(NiftyData[[#This Row],[Date]], "ddd")</f>
        <v>Wed</v>
      </c>
      <c r="K1609" s="1" t="str">
        <f>TEXT(NiftyData[[#This Row],[Date]], "mmm-yyyy")</f>
        <v>May-2014</v>
      </c>
      <c r="L1609" s="1" t="str">
        <f>IF(NiftyData[[#This Row],[Day]]="Thu", "Expiry", "")</f>
        <v/>
      </c>
      <c r="M1609" s="1">
        <f>NiftyData[[#This Row],[Close]]-NiftyData[[#This Row],[Open]]</f>
        <v>4.6999999999998181</v>
      </c>
      <c r="N1609" s="4">
        <f>NiftyData[[#This Row],[Intraday Change]]/NiftyData[[#This Row],[Open]]</f>
        <v>6.4164260506895175E-4</v>
      </c>
      <c r="O1609" s="4">
        <f>_xlfn.CEILING.MATH(ABS(NiftyData[[#This Row],[Intraday Change %]]), 0.01)</f>
        <v>0.01</v>
      </c>
      <c r="P1609" s="6">
        <f>NiftyData[[#This Row],[Close]]-E1610</f>
        <v>11.649999999999636</v>
      </c>
      <c r="Q1609" s="4">
        <f>NiftyData[[#This Row],[DayChange]]/E1610</f>
        <v>1.5919650177643669E-3</v>
      </c>
      <c r="R1609" s="7">
        <f>_xlfn.CEILING.MATH(ABS(NiftyData[[#This Row],[DayChange %]]), 0.01)</f>
        <v>0.01</v>
      </c>
    </row>
    <row r="1610" spans="1:18" x14ac:dyDescent="0.2">
      <c r="A1610" s="2">
        <v>41786</v>
      </c>
      <c r="B1610" s="1">
        <v>7363.1</v>
      </c>
      <c r="C1610" s="1">
        <v>7372.95</v>
      </c>
      <c r="D1610" s="1">
        <v>7274.75</v>
      </c>
      <c r="E1610" s="1">
        <v>7318</v>
      </c>
      <c r="F1610" s="1">
        <v>168599276</v>
      </c>
      <c r="G1610" s="1">
        <v>7931.22</v>
      </c>
      <c r="H1610" s="1" t="str">
        <f>TEXT(NiftyData[[#This Row],[Date]], "yyyy")</f>
        <v>2014</v>
      </c>
      <c r="I1610" s="1" t="str">
        <f>TEXT(NiftyData[[#This Row],[Date]], "mmm")</f>
        <v>May</v>
      </c>
      <c r="J1610" s="1" t="str">
        <f>TEXT(NiftyData[[#This Row],[Date]], "ddd")</f>
        <v>Tue</v>
      </c>
      <c r="K1610" s="1" t="str">
        <f>TEXT(NiftyData[[#This Row],[Date]], "mmm-yyyy")</f>
        <v>May-2014</v>
      </c>
      <c r="L1610" s="1" t="str">
        <f>IF(NiftyData[[#This Row],[Day]]="Thu", "Expiry", "")</f>
        <v/>
      </c>
      <c r="M1610" s="1">
        <f>NiftyData[[#This Row],[Close]]-NiftyData[[#This Row],[Open]]</f>
        <v>-45.100000000000364</v>
      </c>
      <c r="N1610" s="4">
        <f>NiftyData[[#This Row],[Intraday Change]]/NiftyData[[#This Row],[Open]]</f>
        <v>-6.1251375100162108E-3</v>
      </c>
      <c r="O1610" s="4">
        <f>_xlfn.CEILING.MATH(ABS(NiftyData[[#This Row],[Intraday Change %]]), 0.01)</f>
        <v>0.01</v>
      </c>
      <c r="P1610" s="6">
        <f>NiftyData[[#This Row],[Close]]-E1611</f>
        <v>-41.050000000000182</v>
      </c>
      <c r="Q1610" s="4">
        <f>NiftyData[[#This Row],[DayChange]]/E1611</f>
        <v>-5.5781656599697216E-3</v>
      </c>
      <c r="R1610" s="7">
        <f>_xlfn.CEILING.MATH(ABS(NiftyData[[#This Row],[DayChange %]]), 0.01)</f>
        <v>0.01</v>
      </c>
    </row>
    <row r="1611" spans="1:18" x14ac:dyDescent="0.2">
      <c r="A1611" s="2">
        <v>41785</v>
      </c>
      <c r="B1611" s="1">
        <v>7428.75</v>
      </c>
      <c r="C1611" s="1">
        <v>7504</v>
      </c>
      <c r="D1611" s="1">
        <v>7269.05</v>
      </c>
      <c r="E1611" s="1">
        <v>7359.05</v>
      </c>
      <c r="F1611" s="1">
        <v>273236339</v>
      </c>
      <c r="G1611" s="1">
        <v>13203.73</v>
      </c>
      <c r="H1611" s="1" t="str">
        <f>TEXT(NiftyData[[#This Row],[Date]], "yyyy")</f>
        <v>2014</v>
      </c>
      <c r="I1611" s="1" t="str">
        <f>TEXT(NiftyData[[#This Row],[Date]], "mmm")</f>
        <v>May</v>
      </c>
      <c r="J1611" s="1" t="str">
        <f>TEXT(NiftyData[[#This Row],[Date]], "ddd")</f>
        <v>Mon</v>
      </c>
      <c r="K1611" s="1" t="str">
        <f>TEXT(NiftyData[[#This Row],[Date]], "mmm-yyyy")</f>
        <v>May-2014</v>
      </c>
      <c r="L1611" s="1" t="str">
        <f>IF(NiftyData[[#This Row],[Day]]="Thu", "Expiry", "")</f>
        <v/>
      </c>
      <c r="M1611" s="1">
        <f>NiftyData[[#This Row],[Close]]-NiftyData[[#This Row],[Open]]</f>
        <v>-69.699999999999818</v>
      </c>
      <c r="N1611" s="4">
        <f>NiftyData[[#This Row],[Intraday Change]]/NiftyData[[#This Row],[Open]]</f>
        <v>-9.3824667676257537E-3</v>
      </c>
      <c r="O1611" s="4">
        <f>_xlfn.CEILING.MATH(ABS(NiftyData[[#This Row],[Intraday Change %]]), 0.01)</f>
        <v>0.01</v>
      </c>
      <c r="P1611" s="6">
        <f>NiftyData[[#This Row],[Close]]-E1612</f>
        <v>-8.0500000000001819</v>
      </c>
      <c r="Q1611" s="4">
        <f>NiftyData[[#This Row],[DayChange]]/E1612</f>
        <v>-1.0926959047658077E-3</v>
      </c>
      <c r="R1611" s="7">
        <f>_xlfn.CEILING.MATH(ABS(NiftyData[[#This Row],[DayChange %]]), 0.01)</f>
        <v>0.01</v>
      </c>
    </row>
    <row r="1612" spans="1:18" x14ac:dyDescent="0.2">
      <c r="A1612" s="2">
        <v>41782</v>
      </c>
      <c r="B1612" s="1">
        <v>7306.5</v>
      </c>
      <c r="C1612" s="1">
        <v>7381</v>
      </c>
      <c r="D1612" s="1">
        <v>7293.9</v>
      </c>
      <c r="E1612" s="1">
        <v>7367.1</v>
      </c>
      <c r="F1612" s="1">
        <v>259638086</v>
      </c>
      <c r="G1612" s="1">
        <v>12002.13</v>
      </c>
      <c r="H1612" s="1" t="str">
        <f>TEXT(NiftyData[[#This Row],[Date]], "yyyy")</f>
        <v>2014</v>
      </c>
      <c r="I1612" s="1" t="str">
        <f>TEXT(NiftyData[[#This Row],[Date]], "mmm")</f>
        <v>May</v>
      </c>
      <c r="J1612" s="1" t="str">
        <f>TEXT(NiftyData[[#This Row],[Date]], "ddd")</f>
        <v>Fri</v>
      </c>
      <c r="K1612" s="1" t="str">
        <f>TEXT(NiftyData[[#This Row],[Date]], "mmm-yyyy")</f>
        <v>May-2014</v>
      </c>
      <c r="L1612" s="1" t="str">
        <f>IF(NiftyData[[#This Row],[Day]]="Thu", "Expiry", "")</f>
        <v/>
      </c>
      <c r="M1612" s="1">
        <f>NiftyData[[#This Row],[Close]]-NiftyData[[#This Row],[Open]]</f>
        <v>60.600000000000364</v>
      </c>
      <c r="N1612" s="4">
        <f>NiftyData[[#This Row],[Intraday Change]]/NiftyData[[#This Row],[Open]]</f>
        <v>8.2939848080476782E-3</v>
      </c>
      <c r="O1612" s="4">
        <f>_xlfn.CEILING.MATH(ABS(NiftyData[[#This Row],[Intraday Change %]]), 0.01)</f>
        <v>0.01</v>
      </c>
      <c r="P1612" s="6">
        <f>NiftyData[[#This Row],[Close]]-E1613</f>
        <v>90.700000000000728</v>
      </c>
      <c r="Q1612" s="4">
        <f>NiftyData[[#This Row],[DayChange]]/E1613</f>
        <v>1.24649551976253E-2</v>
      </c>
      <c r="R1612" s="7">
        <f>_xlfn.CEILING.MATH(ABS(NiftyData[[#This Row],[DayChange %]]), 0.01)</f>
        <v>0.02</v>
      </c>
    </row>
    <row r="1613" spans="1:18" x14ac:dyDescent="0.2">
      <c r="A1613" s="2">
        <v>41781</v>
      </c>
      <c r="B1613" s="1">
        <v>7289.95</v>
      </c>
      <c r="C1613" s="1">
        <v>7319.55</v>
      </c>
      <c r="D1613" s="1">
        <v>7258.15</v>
      </c>
      <c r="E1613" s="1">
        <v>7276.4</v>
      </c>
      <c r="F1613" s="1">
        <v>240943899</v>
      </c>
      <c r="G1613" s="1">
        <v>10104.549999999999</v>
      </c>
      <c r="H1613" s="1" t="str">
        <f>TEXT(NiftyData[[#This Row],[Date]], "yyyy")</f>
        <v>2014</v>
      </c>
      <c r="I1613" s="1" t="str">
        <f>TEXT(NiftyData[[#This Row],[Date]], "mmm")</f>
        <v>May</v>
      </c>
      <c r="J1613" s="1" t="str">
        <f>TEXT(NiftyData[[#This Row],[Date]], "ddd")</f>
        <v>Thu</v>
      </c>
      <c r="K1613" s="1" t="str">
        <f>TEXT(NiftyData[[#This Row],[Date]], "mmm-yyyy")</f>
        <v>May-2014</v>
      </c>
      <c r="L1613" s="1" t="str">
        <f>IF(NiftyData[[#This Row],[Day]]="Thu", "Expiry", "")</f>
        <v>Expiry</v>
      </c>
      <c r="M1613" s="1">
        <f>NiftyData[[#This Row],[Close]]-NiftyData[[#This Row],[Open]]</f>
        <v>-13.550000000000182</v>
      </c>
      <c r="N1613" s="4">
        <f>NiftyData[[#This Row],[Intraday Change]]/NiftyData[[#This Row],[Open]]</f>
        <v>-1.858723310859496E-3</v>
      </c>
      <c r="O1613" s="4">
        <f>_xlfn.CEILING.MATH(ABS(NiftyData[[#This Row],[Intraday Change %]]), 0.01)</f>
        <v>0.01</v>
      </c>
      <c r="P1613" s="6">
        <f>NiftyData[[#This Row],[Close]]-E1614</f>
        <v>23.5</v>
      </c>
      <c r="Q1613" s="4">
        <f>NiftyData[[#This Row],[DayChange]]/E1614</f>
        <v>3.2400832770340142E-3</v>
      </c>
      <c r="R1613" s="7">
        <f>_xlfn.CEILING.MATH(ABS(NiftyData[[#This Row],[DayChange %]]), 0.01)</f>
        <v>0.01</v>
      </c>
    </row>
    <row r="1614" spans="1:18" x14ac:dyDescent="0.2">
      <c r="A1614" s="2">
        <v>41780</v>
      </c>
      <c r="B1614" s="1">
        <v>7274.85</v>
      </c>
      <c r="C1614" s="1">
        <v>7287.15</v>
      </c>
      <c r="D1614" s="1">
        <v>7206.7</v>
      </c>
      <c r="E1614" s="1">
        <v>7252.9</v>
      </c>
      <c r="F1614" s="1">
        <v>203137825</v>
      </c>
      <c r="G1614" s="1">
        <v>9544.1200000000008</v>
      </c>
      <c r="H1614" s="1" t="str">
        <f>TEXT(NiftyData[[#This Row],[Date]], "yyyy")</f>
        <v>2014</v>
      </c>
      <c r="I1614" s="1" t="str">
        <f>TEXT(NiftyData[[#This Row],[Date]], "mmm")</f>
        <v>May</v>
      </c>
      <c r="J1614" s="1" t="str">
        <f>TEXT(NiftyData[[#This Row],[Date]], "ddd")</f>
        <v>Wed</v>
      </c>
      <c r="K1614" s="1" t="str">
        <f>TEXT(NiftyData[[#This Row],[Date]], "mmm-yyyy")</f>
        <v>May-2014</v>
      </c>
      <c r="L1614" s="1" t="str">
        <f>IF(NiftyData[[#This Row],[Day]]="Thu", "Expiry", "")</f>
        <v/>
      </c>
      <c r="M1614" s="1">
        <f>NiftyData[[#This Row],[Close]]-NiftyData[[#This Row],[Open]]</f>
        <v>-21.950000000000728</v>
      </c>
      <c r="N1614" s="4">
        <f>NiftyData[[#This Row],[Intraday Change]]/NiftyData[[#This Row],[Open]]</f>
        <v>-3.0172443418078347E-3</v>
      </c>
      <c r="O1614" s="4">
        <f>_xlfn.CEILING.MATH(ABS(NiftyData[[#This Row],[Intraday Change %]]), 0.01)</f>
        <v>0.01</v>
      </c>
      <c r="P1614" s="6">
        <f>NiftyData[[#This Row],[Close]]-E1615</f>
        <v>-22.600000000000364</v>
      </c>
      <c r="Q1614" s="4">
        <f>NiftyData[[#This Row],[DayChange]]/E1615</f>
        <v>-3.1063157171328931E-3</v>
      </c>
      <c r="R1614" s="7">
        <f>_xlfn.CEILING.MATH(ABS(NiftyData[[#This Row],[DayChange %]]), 0.01)</f>
        <v>0.01</v>
      </c>
    </row>
    <row r="1615" spans="1:18" x14ac:dyDescent="0.2">
      <c r="A1615" s="2">
        <v>41779</v>
      </c>
      <c r="B1615" s="1">
        <v>7309.95</v>
      </c>
      <c r="C1615" s="1">
        <v>7353.65</v>
      </c>
      <c r="D1615" s="1">
        <v>7247.7</v>
      </c>
      <c r="E1615" s="1">
        <v>7275.5</v>
      </c>
      <c r="F1615" s="1">
        <v>255333095</v>
      </c>
      <c r="G1615" s="1">
        <v>11139.51</v>
      </c>
      <c r="H1615" s="1" t="str">
        <f>TEXT(NiftyData[[#This Row],[Date]], "yyyy")</f>
        <v>2014</v>
      </c>
      <c r="I1615" s="1" t="str">
        <f>TEXT(NiftyData[[#This Row],[Date]], "mmm")</f>
        <v>May</v>
      </c>
      <c r="J1615" s="1" t="str">
        <f>TEXT(NiftyData[[#This Row],[Date]], "ddd")</f>
        <v>Tue</v>
      </c>
      <c r="K1615" s="1" t="str">
        <f>TEXT(NiftyData[[#This Row],[Date]], "mmm-yyyy")</f>
        <v>May-2014</v>
      </c>
      <c r="L1615" s="1" t="str">
        <f>IF(NiftyData[[#This Row],[Day]]="Thu", "Expiry", "")</f>
        <v/>
      </c>
      <c r="M1615" s="1">
        <f>NiftyData[[#This Row],[Close]]-NiftyData[[#This Row],[Open]]</f>
        <v>-34.449999999999818</v>
      </c>
      <c r="N1615" s="4">
        <f>NiftyData[[#This Row],[Intraday Change]]/NiftyData[[#This Row],[Open]]</f>
        <v>-4.7127545332047169E-3</v>
      </c>
      <c r="O1615" s="4">
        <f>_xlfn.CEILING.MATH(ABS(NiftyData[[#This Row],[Intraday Change %]]), 0.01)</f>
        <v>0.01</v>
      </c>
      <c r="P1615" s="6">
        <f>NiftyData[[#This Row],[Close]]-E1616</f>
        <v>11.949999999999818</v>
      </c>
      <c r="Q1615" s="4">
        <f>NiftyData[[#This Row],[DayChange]]/E1616</f>
        <v>1.6452010380598766E-3</v>
      </c>
      <c r="R1615" s="7">
        <f>_xlfn.CEILING.MATH(ABS(NiftyData[[#This Row],[DayChange %]]), 0.01)</f>
        <v>0.01</v>
      </c>
    </row>
    <row r="1616" spans="1:18" x14ac:dyDescent="0.2">
      <c r="A1616" s="2">
        <v>41778</v>
      </c>
      <c r="B1616" s="1">
        <v>7276.85</v>
      </c>
      <c r="C1616" s="1">
        <v>7291.1</v>
      </c>
      <c r="D1616" s="1">
        <v>7193.55</v>
      </c>
      <c r="E1616" s="1">
        <v>7263.55</v>
      </c>
      <c r="F1616" s="1">
        <v>316246557</v>
      </c>
      <c r="G1616" s="1">
        <v>15228.6</v>
      </c>
      <c r="H1616" s="1" t="str">
        <f>TEXT(NiftyData[[#This Row],[Date]], "yyyy")</f>
        <v>2014</v>
      </c>
      <c r="I1616" s="1" t="str">
        <f>TEXT(NiftyData[[#This Row],[Date]], "mmm")</f>
        <v>May</v>
      </c>
      <c r="J1616" s="1" t="str">
        <f>TEXT(NiftyData[[#This Row],[Date]], "ddd")</f>
        <v>Mon</v>
      </c>
      <c r="K1616" s="1" t="str">
        <f>TEXT(NiftyData[[#This Row],[Date]], "mmm-yyyy")</f>
        <v>May-2014</v>
      </c>
      <c r="L1616" s="1" t="str">
        <f>IF(NiftyData[[#This Row],[Day]]="Thu", "Expiry", "")</f>
        <v/>
      </c>
      <c r="M1616" s="1">
        <f>NiftyData[[#This Row],[Close]]-NiftyData[[#This Row],[Open]]</f>
        <v>-13.300000000000182</v>
      </c>
      <c r="N1616" s="4">
        <f>NiftyData[[#This Row],[Intraday Change]]/NiftyData[[#This Row],[Open]]</f>
        <v>-1.8277139146746437E-3</v>
      </c>
      <c r="O1616" s="4">
        <f>_xlfn.CEILING.MATH(ABS(NiftyData[[#This Row],[Intraday Change %]]), 0.01)</f>
        <v>0.01</v>
      </c>
      <c r="P1616" s="6">
        <f>NiftyData[[#This Row],[Close]]-E1617</f>
        <v>60.550000000000182</v>
      </c>
      <c r="Q1616" s="4">
        <f>NiftyData[[#This Row],[DayChange]]/E1617</f>
        <v>8.4062196307094512E-3</v>
      </c>
      <c r="R1616" s="7">
        <f>_xlfn.CEILING.MATH(ABS(NiftyData[[#This Row],[DayChange %]]), 0.01)</f>
        <v>0.01</v>
      </c>
    </row>
    <row r="1617" spans="1:18" x14ac:dyDescent="0.2">
      <c r="A1617" s="2">
        <v>41775</v>
      </c>
      <c r="B1617" s="1">
        <v>7270.2</v>
      </c>
      <c r="C1617" s="1">
        <v>7563.5</v>
      </c>
      <c r="D1617" s="1">
        <v>7130.65</v>
      </c>
      <c r="E1617" s="1">
        <v>7203</v>
      </c>
      <c r="F1617" s="1">
        <v>393156741</v>
      </c>
      <c r="G1617" s="1">
        <v>21057.07</v>
      </c>
      <c r="H1617" s="1" t="str">
        <f>TEXT(NiftyData[[#This Row],[Date]], "yyyy")</f>
        <v>2014</v>
      </c>
      <c r="I1617" s="1" t="str">
        <f>TEXT(NiftyData[[#This Row],[Date]], "mmm")</f>
        <v>May</v>
      </c>
      <c r="J1617" s="1" t="str">
        <f>TEXT(NiftyData[[#This Row],[Date]], "ddd")</f>
        <v>Fri</v>
      </c>
      <c r="K1617" s="1" t="str">
        <f>TEXT(NiftyData[[#This Row],[Date]], "mmm-yyyy")</f>
        <v>May-2014</v>
      </c>
      <c r="L1617" s="1" t="str">
        <f>IF(NiftyData[[#This Row],[Day]]="Thu", "Expiry", "")</f>
        <v/>
      </c>
      <c r="M1617" s="1">
        <f>NiftyData[[#This Row],[Close]]-NiftyData[[#This Row],[Open]]</f>
        <v>-67.199999999999818</v>
      </c>
      <c r="N1617" s="4">
        <f>NiftyData[[#This Row],[Intraday Change]]/NiftyData[[#This Row],[Open]]</f>
        <v>-9.2432120161755962E-3</v>
      </c>
      <c r="O1617" s="4">
        <f>_xlfn.CEILING.MATH(ABS(NiftyData[[#This Row],[Intraday Change %]]), 0.01)</f>
        <v>0.01</v>
      </c>
      <c r="P1617" s="6">
        <f>NiftyData[[#This Row],[Close]]-E1618</f>
        <v>79.850000000000364</v>
      </c>
      <c r="Q1617" s="4">
        <f>NiftyData[[#This Row],[DayChange]]/E1618</f>
        <v>1.1209928191881453E-2</v>
      </c>
      <c r="R1617" s="7">
        <f>_xlfn.CEILING.MATH(ABS(NiftyData[[#This Row],[DayChange %]]), 0.01)</f>
        <v>0.02</v>
      </c>
    </row>
    <row r="1618" spans="1:18" x14ac:dyDescent="0.2">
      <c r="A1618" s="2">
        <v>41774</v>
      </c>
      <c r="B1618" s="1">
        <v>7111.3</v>
      </c>
      <c r="C1618" s="1">
        <v>7152.55</v>
      </c>
      <c r="D1618" s="1">
        <v>7082.55</v>
      </c>
      <c r="E1618" s="1">
        <v>7123.15</v>
      </c>
      <c r="F1618" s="1">
        <v>186848485</v>
      </c>
      <c r="G1618" s="1">
        <v>8947.9500000000007</v>
      </c>
      <c r="H1618" s="1" t="str">
        <f>TEXT(NiftyData[[#This Row],[Date]], "yyyy")</f>
        <v>2014</v>
      </c>
      <c r="I1618" s="1" t="str">
        <f>TEXT(NiftyData[[#This Row],[Date]], "mmm")</f>
        <v>May</v>
      </c>
      <c r="J1618" s="1" t="str">
        <f>TEXT(NiftyData[[#This Row],[Date]], "ddd")</f>
        <v>Thu</v>
      </c>
      <c r="K1618" s="1" t="str">
        <f>TEXT(NiftyData[[#This Row],[Date]], "mmm-yyyy")</f>
        <v>May-2014</v>
      </c>
      <c r="L1618" s="1" t="str">
        <f>IF(NiftyData[[#This Row],[Day]]="Thu", "Expiry", "")</f>
        <v>Expiry</v>
      </c>
      <c r="M1618" s="1">
        <f>NiftyData[[#This Row],[Close]]-NiftyData[[#This Row],[Open]]</f>
        <v>11.849999999999454</v>
      </c>
      <c r="N1618" s="4">
        <f>NiftyData[[#This Row],[Intraday Change]]/NiftyData[[#This Row],[Open]]</f>
        <v>1.6663619872596366E-3</v>
      </c>
      <c r="O1618" s="4">
        <f>_xlfn.CEILING.MATH(ABS(NiftyData[[#This Row],[Intraday Change %]]), 0.01)</f>
        <v>0.01</v>
      </c>
      <c r="P1618" s="6">
        <f>NiftyData[[#This Row],[Close]]-E1619</f>
        <v>14.399999999999636</v>
      </c>
      <c r="Q1618" s="4">
        <f>NiftyData[[#This Row],[DayChange]]/E1619</f>
        <v>2.0256725866009688E-3</v>
      </c>
      <c r="R1618" s="7">
        <f>_xlfn.CEILING.MATH(ABS(NiftyData[[#This Row],[DayChange %]]), 0.01)</f>
        <v>0.01</v>
      </c>
    </row>
    <row r="1619" spans="1:18" x14ac:dyDescent="0.2">
      <c r="A1619" s="2">
        <v>41773</v>
      </c>
      <c r="B1619" s="1">
        <v>7112</v>
      </c>
      <c r="C1619" s="1">
        <v>7142.25</v>
      </c>
      <c r="D1619" s="1">
        <v>7080.9</v>
      </c>
      <c r="E1619" s="1">
        <v>7108.75</v>
      </c>
      <c r="F1619" s="1">
        <v>177204155</v>
      </c>
      <c r="G1619" s="1">
        <v>9395.7999999999993</v>
      </c>
      <c r="H1619" s="1" t="str">
        <f>TEXT(NiftyData[[#This Row],[Date]], "yyyy")</f>
        <v>2014</v>
      </c>
      <c r="I1619" s="1" t="str">
        <f>TEXT(NiftyData[[#This Row],[Date]], "mmm")</f>
        <v>May</v>
      </c>
      <c r="J1619" s="1" t="str">
        <f>TEXT(NiftyData[[#This Row],[Date]], "ddd")</f>
        <v>Wed</v>
      </c>
      <c r="K1619" s="1" t="str">
        <f>TEXT(NiftyData[[#This Row],[Date]], "mmm-yyyy")</f>
        <v>May-2014</v>
      </c>
      <c r="L1619" s="1" t="str">
        <f>IF(NiftyData[[#This Row],[Day]]="Thu", "Expiry", "")</f>
        <v/>
      </c>
      <c r="M1619" s="1">
        <f>NiftyData[[#This Row],[Close]]-NiftyData[[#This Row],[Open]]</f>
        <v>-3.25</v>
      </c>
      <c r="N1619" s="4">
        <f>NiftyData[[#This Row],[Intraday Change]]/NiftyData[[#This Row],[Open]]</f>
        <v>-4.5697412823397077E-4</v>
      </c>
      <c r="O1619" s="4">
        <f>_xlfn.CEILING.MATH(ABS(NiftyData[[#This Row],[Intraday Change %]]), 0.01)</f>
        <v>0.01</v>
      </c>
      <c r="P1619" s="6">
        <f>NiftyData[[#This Row],[Close]]-E1620</f>
        <v>0</v>
      </c>
      <c r="Q1619" s="4">
        <f>NiftyData[[#This Row],[DayChange]]/E1620</f>
        <v>0</v>
      </c>
      <c r="R1619" s="7">
        <f>_xlfn.CEILING.MATH(ABS(NiftyData[[#This Row],[DayChange %]]), 0.01)</f>
        <v>0</v>
      </c>
    </row>
    <row r="1620" spans="1:18" x14ac:dyDescent="0.2">
      <c r="A1620" s="2">
        <v>41772</v>
      </c>
      <c r="B1620" s="1">
        <v>7080</v>
      </c>
      <c r="C1620" s="1">
        <v>7172.35</v>
      </c>
      <c r="D1620" s="1">
        <v>7067.15</v>
      </c>
      <c r="E1620" s="1">
        <v>7108.75</v>
      </c>
      <c r="F1620" s="1">
        <v>232221733</v>
      </c>
      <c r="G1620" s="1">
        <v>10573.11</v>
      </c>
      <c r="H1620" s="1" t="str">
        <f>TEXT(NiftyData[[#This Row],[Date]], "yyyy")</f>
        <v>2014</v>
      </c>
      <c r="I1620" s="1" t="str">
        <f>TEXT(NiftyData[[#This Row],[Date]], "mmm")</f>
        <v>May</v>
      </c>
      <c r="J1620" s="1" t="str">
        <f>TEXT(NiftyData[[#This Row],[Date]], "ddd")</f>
        <v>Tue</v>
      </c>
      <c r="K1620" s="1" t="str">
        <f>TEXT(NiftyData[[#This Row],[Date]], "mmm-yyyy")</f>
        <v>May-2014</v>
      </c>
      <c r="L1620" s="1" t="str">
        <f>IF(NiftyData[[#This Row],[Day]]="Thu", "Expiry", "")</f>
        <v/>
      </c>
      <c r="M1620" s="1">
        <f>NiftyData[[#This Row],[Close]]-NiftyData[[#This Row],[Open]]</f>
        <v>28.75</v>
      </c>
      <c r="N1620" s="4">
        <f>NiftyData[[#This Row],[Intraday Change]]/NiftyData[[#This Row],[Open]]</f>
        <v>4.060734463276836E-3</v>
      </c>
      <c r="O1620" s="4">
        <f>_xlfn.CEILING.MATH(ABS(NiftyData[[#This Row],[Intraday Change %]]), 0.01)</f>
        <v>0.01</v>
      </c>
      <c r="P1620" s="6">
        <f>NiftyData[[#This Row],[Close]]-E1621</f>
        <v>94.5</v>
      </c>
      <c r="Q1620" s="4">
        <f>NiftyData[[#This Row],[DayChange]]/E1621</f>
        <v>1.3472573689275404E-2</v>
      </c>
      <c r="R1620" s="7">
        <f>_xlfn.CEILING.MATH(ABS(NiftyData[[#This Row],[DayChange %]]), 0.01)</f>
        <v>0.02</v>
      </c>
    </row>
    <row r="1621" spans="1:18" x14ac:dyDescent="0.2">
      <c r="A1621" s="2">
        <v>41771</v>
      </c>
      <c r="B1621" s="1">
        <v>6863.4</v>
      </c>
      <c r="C1621" s="1">
        <v>7020.05</v>
      </c>
      <c r="D1621" s="1">
        <v>6862.9</v>
      </c>
      <c r="E1621" s="1">
        <v>7014.25</v>
      </c>
      <c r="F1621" s="1">
        <v>157725090</v>
      </c>
      <c r="G1621" s="1">
        <v>8475.17</v>
      </c>
      <c r="H1621" s="1" t="str">
        <f>TEXT(NiftyData[[#This Row],[Date]], "yyyy")</f>
        <v>2014</v>
      </c>
      <c r="I1621" s="1" t="str">
        <f>TEXT(NiftyData[[#This Row],[Date]], "mmm")</f>
        <v>May</v>
      </c>
      <c r="J1621" s="1" t="str">
        <f>TEXT(NiftyData[[#This Row],[Date]], "ddd")</f>
        <v>Mon</v>
      </c>
      <c r="K1621" s="1" t="str">
        <f>TEXT(NiftyData[[#This Row],[Date]], "mmm-yyyy")</f>
        <v>May-2014</v>
      </c>
      <c r="L1621" s="1" t="str">
        <f>IF(NiftyData[[#This Row],[Day]]="Thu", "Expiry", "")</f>
        <v/>
      </c>
      <c r="M1621" s="1">
        <f>NiftyData[[#This Row],[Close]]-NiftyData[[#This Row],[Open]]</f>
        <v>150.85000000000036</v>
      </c>
      <c r="N1621" s="4">
        <f>NiftyData[[#This Row],[Intraday Change]]/NiftyData[[#This Row],[Open]]</f>
        <v>2.1978902584724826E-2</v>
      </c>
      <c r="O1621" s="4">
        <f>_xlfn.CEILING.MATH(ABS(NiftyData[[#This Row],[Intraday Change %]]), 0.01)</f>
        <v>0.03</v>
      </c>
      <c r="P1621" s="6">
        <f>NiftyData[[#This Row],[Close]]-E1622</f>
        <v>155.44999999999982</v>
      </c>
      <c r="Q1621" s="4">
        <f>NiftyData[[#This Row],[DayChange]]/E1622</f>
        <v>2.2664314457339449E-2</v>
      </c>
      <c r="R1621" s="7">
        <f>_xlfn.CEILING.MATH(ABS(NiftyData[[#This Row],[DayChange %]]), 0.01)</f>
        <v>0.03</v>
      </c>
    </row>
    <row r="1622" spans="1:18" x14ac:dyDescent="0.2">
      <c r="A1622" s="2">
        <v>41768</v>
      </c>
      <c r="B1622" s="1">
        <v>6654.15</v>
      </c>
      <c r="C1622" s="1">
        <v>6871.35</v>
      </c>
      <c r="D1622" s="1">
        <v>6652.15</v>
      </c>
      <c r="E1622" s="1">
        <v>6858.8</v>
      </c>
      <c r="F1622" s="1">
        <v>166442779</v>
      </c>
      <c r="G1622" s="1">
        <v>8027.14</v>
      </c>
      <c r="H1622" s="1" t="str">
        <f>TEXT(NiftyData[[#This Row],[Date]], "yyyy")</f>
        <v>2014</v>
      </c>
      <c r="I1622" s="1" t="str">
        <f>TEXT(NiftyData[[#This Row],[Date]], "mmm")</f>
        <v>May</v>
      </c>
      <c r="J1622" s="1" t="str">
        <f>TEXT(NiftyData[[#This Row],[Date]], "ddd")</f>
        <v>Fri</v>
      </c>
      <c r="K1622" s="1" t="str">
        <f>TEXT(NiftyData[[#This Row],[Date]], "mmm-yyyy")</f>
        <v>May-2014</v>
      </c>
      <c r="L1622" s="1" t="str">
        <f>IF(NiftyData[[#This Row],[Day]]="Thu", "Expiry", "")</f>
        <v/>
      </c>
      <c r="M1622" s="1">
        <f>NiftyData[[#This Row],[Close]]-NiftyData[[#This Row],[Open]]</f>
        <v>204.65000000000055</v>
      </c>
      <c r="N1622" s="4">
        <f>NiftyData[[#This Row],[Intraday Change]]/NiftyData[[#This Row],[Open]]</f>
        <v>3.0755242968673768E-2</v>
      </c>
      <c r="O1622" s="4">
        <f>_xlfn.CEILING.MATH(ABS(NiftyData[[#This Row],[Intraday Change %]]), 0.01)</f>
        <v>0.04</v>
      </c>
      <c r="P1622" s="6">
        <f>NiftyData[[#This Row],[Close]]-E1623</f>
        <v>198.94999999999982</v>
      </c>
      <c r="Q1622" s="4">
        <f>NiftyData[[#This Row],[DayChange]]/E1623</f>
        <v>2.9873045188705424E-2</v>
      </c>
      <c r="R1622" s="7">
        <f>_xlfn.CEILING.MATH(ABS(NiftyData[[#This Row],[DayChange %]]), 0.01)</f>
        <v>0.03</v>
      </c>
    </row>
    <row r="1623" spans="1:18" x14ac:dyDescent="0.2">
      <c r="A1623" s="2">
        <v>41767</v>
      </c>
      <c r="B1623" s="1">
        <v>6669.9</v>
      </c>
      <c r="C1623" s="1">
        <v>6688.4</v>
      </c>
      <c r="D1623" s="1">
        <v>6638.55</v>
      </c>
      <c r="E1623" s="1">
        <v>6659.85</v>
      </c>
      <c r="F1623" s="1">
        <v>101549745</v>
      </c>
      <c r="G1623" s="1">
        <v>5413.39</v>
      </c>
      <c r="H1623" s="1" t="str">
        <f>TEXT(NiftyData[[#This Row],[Date]], "yyyy")</f>
        <v>2014</v>
      </c>
      <c r="I1623" s="1" t="str">
        <f>TEXT(NiftyData[[#This Row],[Date]], "mmm")</f>
        <v>May</v>
      </c>
      <c r="J1623" s="1" t="str">
        <f>TEXT(NiftyData[[#This Row],[Date]], "ddd")</f>
        <v>Thu</v>
      </c>
      <c r="K1623" s="1" t="str">
        <f>TEXT(NiftyData[[#This Row],[Date]], "mmm-yyyy")</f>
        <v>May-2014</v>
      </c>
      <c r="L1623" s="1" t="str">
        <f>IF(NiftyData[[#This Row],[Day]]="Thu", "Expiry", "")</f>
        <v>Expiry</v>
      </c>
      <c r="M1623" s="1">
        <f>NiftyData[[#This Row],[Close]]-NiftyData[[#This Row],[Open]]</f>
        <v>-10.049999999999272</v>
      </c>
      <c r="N1623" s="4">
        <f>NiftyData[[#This Row],[Intraday Change]]/NiftyData[[#This Row],[Open]]</f>
        <v>-1.50676921692968E-3</v>
      </c>
      <c r="O1623" s="4">
        <f>_xlfn.CEILING.MATH(ABS(NiftyData[[#This Row],[Intraday Change %]]), 0.01)</f>
        <v>0.01</v>
      </c>
      <c r="P1623" s="6">
        <f>NiftyData[[#This Row],[Close]]-E1624</f>
        <v>7.3000000000001819</v>
      </c>
      <c r="Q1623" s="4">
        <f>NiftyData[[#This Row],[DayChange]]/E1624</f>
        <v>1.0973235826863656E-3</v>
      </c>
      <c r="R1623" s="7">
        <f>_xlfn.CEILING.MATH(ABS(NiftyData[[#This Row],[DayChange %]]), 0.01)</f>
        <v>0.01</v>
      </c>
    </row>
    <row r="1624" spans="1:18" x14ac:dyDescent="0.2">
      <c r="A1624" s="2">
        <v>41766</v>
      </c>
      <c r="B1624" s="1">
        <v>6708.6</v>
      </c>
      <c r="C1624" s="1">
        <v>6718.75</v>
      </c>
      <c r="D1624" s="1">
        <v>6642.9</v>
      </c>
      <c r="E1624" s="1">
        <v>6652.55</v>
      </c>
      <c r="F1624" s="1">
        <v>114099791</v>
      </c>
      <c r="G1624" s="1">
        <v>6513.29</v>
      </c>
      <c r="H1624" s="1" t="str">
        <f>TEXT(NiftyData[[#This Row],[Date]], "yyyy")</f>
        <v>2014</v>
      </c>
      <c r="I1624" s="1" t="str">
        <f>TEXT(NiftyData[[#This Row],[Date]], "mmm")</f>
        <v>May</v>
      </c>
      <c r="J1624" s="1" t="str">
        <f>TEXT(NiftyData[[#This Row],[Date]], "ddd")</f>
        <v>Wed</v>
      </c>
      <c r="K1624" s="1" t="str">
        <f>TEXT(NiftyData[[#This Row],[Date]], "mmm-yyyy")</f>
        <v>May-2014</v>
      </c>
      <c r="L1624" s="1" t="str">
        <f>IF(NiftyData[[#This Row],[Day]]="Thu", "Expiry", "")</f>
        <v/>
      </c>
      <c r="M1624" s="1">
        <f>NiftyData[[#This Row],[Close]]-NiftyData[[#This Row],[Open]]</f>
        <v>-56.050000000000182</v>
      </c>
      <c r="N1624" s="4">
        <f>NiftyData[[#This Row],[Intraday Change]]/NiftyData[[#This Row],[Open]]</f>
        <v>-8.354947380973702E-3</v>
      </c>
      <c r="O1624" s="4">
        <f>_xlfn.CEILING.MATH(ABS(NiftyData[[#This Row],[Intraday Change %]]), 0.01)</f>
        <v>0.01</v>
      </c>
      <c r="P1624" s="6">
        <f>NiftyData[[#This Row],[Close]]-E1625</f>
        <v>-62.75</v>
      </c>
      <c r="Q1624" s="4">
        <f>NiftyData[[#This Row],[DayChange]]/E1625</f>
        <v>-9.3443330901076642E-3</v>
      </c>
      <c r="R1624" s="7">
        <f>_xlfn.CEILING.MATH(ABS(NiftyData[[#This Row],[DayChange %]]), 0.01)</f>
        <v>0.01</v>
      </c>
    </row>
    <row r="1625" spans="1:18" x14ac:dyDescent="0.2">
      <c r="A1625" s="2">
        <v>41765</v>
      </c>
      <c r="B1625" s="1">
        <v>6719.25</v>
      </c>
      <c r="C1625" s="1">
        <v>6743.45</v>
      </c>
      <c r="D1625" s="1">
        <v>6701.9</v>
      </c>
      <c r="E1625" s="1">
        <v>6715.3</v>
      </c>
      <c r="F1625" s="1">
        <v>88291413</v>
      </c>
      <c r="G1625" s="1">
        <v>4168.72</v>
      </c>
      <c r="H1625" s="1" t="str">
        <f>TEXT(NiftyData[[#This Row],[Date]], "yyyy")</f>
        <v>2014</v>
      </c>
      <c r="I1625" s="1" t="str">
        <f>TEXT(NiftyData[[#This Row],[Date]], "mmm")</f>
        <v>May</v>
      </c>
      <c r="J1625" s="1" t="str">
        <f>TEXT(NiftyData[[#This Row],[Date]], "ddd")</f>
        <v>Tue</v>
      </c>
      <c r="K1625" s="1" t="str">
        <f>TEXT(NiftyData[[#This Row],[Date]], "mmm-yyyy")</f>
        <v>May-2014</v>
      </c>
      <c r="L1625" s="1" t="str">
        <f>IF(NiftyData[[#This Row],[Day]]="Thu", "Expiry", "")</f>
        <v/>
      </c>
      <c r="M1625" s="1">
        <f>NiftyData[[#This Row],[Close]]-NiftyData[[#This Row],[Open]]</f>
        <v>-3.9499999999998181</v>
      </c>
      <c r="N1625" s="4">
        <f>NiftyData[[#This Row],[Intraday Change]]/NiftyData[[#This Row],[Open]]</f>
        <v>-5.8786322878294722E-4</v>
      </c>
      <c r="O1625" s="4">
        <f>_xlfn.CEILING.MATH(ABS(NiftyData[[#This Row],[Intraday Change %]]), 0.01)</f>
        <v>0.01</v>
      </c>
      <c r="P1625" s="6">
        <f>NiftyData[[#This Row],[Close]]-E1626</f>
        <v>15.949999999999818</v>
      </c>
      <c r="Q1625" s="4">
        <f>NiftyData[[#This Row],[DayChange]]/E1626</f>
        <v>2.380827990775197E-3</v>
      </c>
      <c r="R1625" s="7">
        <f>_xlfn.CEILING.MATH(ABS(NiftyData[[#This Row],[DayChange %]]), 0.01)</f>
        <v>0.01</v>
      </c>
    </row>
    <row r="1626" spans="1:18" x14ac:dyDescent="0.2">
      <c r="A1626" s="2">
        <v>41764</v>
      </c>
      <c r="B1626" s="1">
        <v>6681.65</v>
      </c>
      <c r="C1626" s="1">
        <v>6741.05</v>
      </c>
      <c r="D1626" s="1">
        <v>6680.45</v>
      </c>
      <c r="E1626" s="1">
        <v>6699.35</v>
      </c>
      <c r="F1626" s="1">
        <v>104989653</v>
      </c>
      <c r="G1626" s="1">
        <v>4881.32</v>
      </c>
      <c r="H1626" s="1" t="str">
        <f>TEXT(NiftyData[[#This Row],[Date]], "yyyy")</f>
        <v>2014</v>
      </c>
      <c r="I1626" s="1" t="str">
        <f>TEXT(NiftyData[[#This Row],[Date]], "mmm")</f>
        <v>May</v>
      </c>
      <c r="J1626" s="1" t="str">
        <f>TEXT(NiftyData[[#This Row],[Date]], "ddd")</f>
        <v>Mon</v>
      </c>
      <c r="K1626" s="1" t="str">
        <f>TEXT(NiftyData[[#This Row],[Date]], "mmm-yyyy")</f>
        <v>May-2014</v>
      </c>
      <c r="L1626" s="1" t="str">
        <f>IF(NiftyData[[#This Row],[Day]]="Thu", "Expiry", "")</f>
        <v/>
      </c>
      <c r="M1626" s="1">
        <f>NiftyData[[#This Row],[Close]]-NiftyData[[#This Row],[Open]]</f>
        <v>17.700000000000728</v>
      </c>
      <c r="N1626" s="4">
        <f>NiftyData[[#This Row],[Intraday Change]]/NiftyData[[#This Row],[Open]]</f>
        <v>2.6490462685116296E-3</v>
      </c>
      <c r="O1626" s="4">
        <f>_xlfn.CEILING.MATH(ABS(NiftyData[[#This Row],[Intraday Change %]]), 0.01)</f>
        <v>0.01</v>
      </c>
      <c r="P1626" s="6">
        <f>NiftyData[[#This Row],[Close]]-E1627</f>
        <v>4.5500000000001819</v>
      </c>
      <c r="Q1626" s="4">
        <f>NiftyData[[#This Row],[DayChange]]/E1627</f>
        <v>6.7963195315770173E-4</v>
      </c>
      <c r="R1626" s="7">
        <f>_xlfn.CEILING.MATH(ABS(NiftyData[[#This Row],[DayChange %]]), 0.01)</f>
        <v>0.01</v>
      </c>
    </row>
    <row r="1627" spans="1:18" x14ac:dyDescent="0.2">
      <c r="A1627" s="2">
        <v>41761</v>
      </c>
      <c r="B1627" s="1">
        <v>6709.95</v>
      </c>
      <c r="C1627" s="1">
        <v>6737.65</v>
      </c>
      <c r="D1627" s="1">
        <v>6689.5</v>
      </c>
      <c r="E1627" s="1">
        <v>6694.8</v>
      </c>
      <c r="F1627" s="1">
        <v>114275323</v>
      </c>
      <c r="G1627" s="1">
        <v>5030.42</v>
      </c>
      <c r="H1627" s="1" t="str">
        <f>TEXT(NiftyData[[#This Row],[Date]], "yyyy")</f>
        <v>2014</v>
      </c>
      <c r="I1627" s="1" t="str">
        <f>TEXT(NiftyData[[#This Row],[Date]], "mmm")</f>
        <v>May</v>
      </c>
      <c r="J1627" s="1" t="str">
        <f>TEXT(NiftyData[[#This Row],[Date]], "ddd")</f>
        <v>Fri</v>
      </c>
      <c r="K1627" s="1" t="str">
        <f>TEXT(NiftyData[[#This Row],[Date]], "mmm-yyyy")</f>
        <v>May-2014</v>
      </c>
      <c r="L1627" s="1" t="str">
        <f>IF(NiftyData[[#This Row],[Day]]="Thu", "Expiry", "")</f>
        <v/>
      </c>
      <c r="M1627" s="1">
        <f>NiftyData[[#This Row],[Close]]-NiftyData[[#This Row],[Open]]</f>
        <v>-15.149999999999636</v>
      </c>
      <c r="N1627" s="4">
        <f>NiftyData[[#This Row],[Intraday Change]]/NiftyData[[#This Row],[Open]]</f>
        <v>-2.2578409675183329E-3</v>
      </c>
      <c r="O1627" s="4">
        <f>_xlfn.CEILING.MATH(ABS(NiftyData[[#This Row],[Intraday Change %]]), 0.01)</f>
        <v>0.01</v>
      </c>
      <c r="P1627" s="6">
        <f>NiftyData[[#This Row],[Close]]-E1628</f>
        <v>-1.5999999999994543</v>
      </c>
      <c r="Q1627" s="4">
        <f>NiftyData[[#This Row],[DayChange]]/E1628</f>
        <v>-2.3893435278649042E-4</v>
      </c>
      <c r="R1627" s="7">
        <f>_xlfn.CEILING.MATH(ABS(NiftyData[[#This Row],[DayChange %]]), 0.01)</f>
        <v>0.01</v>
      </c>
    </row>
    <row r="1628" spans="1:18" x14ac:dyDescent="0.2">
      <c r="A1628" s="2">
        <v>41759</v>
      </c>
      <c r="B1628" s="1">
        <v>6724.95</v>
      </c>
      <c r="C1628" s="1">
        <v>6780.15</v>
      </c>
      <c r="D1628" s="1">
        <v>6656.8</v>
      </c>
      <c r="E1628" s="1">
        <v>6696.4</v>
      </c>
      <c r="F1628" s="1">
        <v>161106871</v>
      </c>
      <c r="G1628" s="1">
        <v>7066.78</v>
      </c>
      <c r="H1628" s="1" t="str">
        <f>TEXT(NiftyData[[#This Row],[Date]], "yyyy")</f>
        <v>2014</v>
      </c>
      <c r="I1628" s="1" t="str">
        <f>TEXT(NiftyData[[#This Row],[Date]], "mmm")</f>
        <v>Apr</v>
      </c>
      <c r="J1628" s="1" t="str">
        <f>TEXT(NiftyData[[#This Row],[Date]], "ddd")</f>
        <v>Wed</v>
      </c>
      <c r="K1628" s="1" t="str">
        <f>TEXT(NiftyData[[#This Row],[Date]], "mmm-yyyy")</f>
        <v>Apr-2014</v>
      </c>
      <c r="L1628" s="1" t="str">
        <f>IF(NiftyData[[#This Row],[Day]]="Thu", "Expiry", "")</f>
        <v/>
      </c>
      <c r="M1628" s="1">
        <f>NiftyData[[#This Row],[Close]]-NiftyData[[#This Row],[Open]]</f>
        <v>-28.550000000000182</v>
      </c>
      <c r="N1628" s="4">
        <f>NiftyData[[#This Row],[Intraday Change]]/NiftyData[[#This Row],[Open]]</f>
        <v>-4.2453847240500201E-3</v>
      </c>
      <c r="O1628" s="4">
        <f>_xlfn.CEILING.MATH(ABS(NiftyData[[#This Row],[Intraday Change %]]), 0.01)</f>
        <v>0.01</v>
      </c>
      <c r="P1628" s="6">
        <f>NiftyData[[#This Row],[Close]]-E1629</f>
        <v>-18.850000000000364</v>
      </c>
      <c r="Q1628" s="4">
        <f>NiftyData[[#This Row],[DayChange]]/E1629</f>
        <v>-2.8070436692603199E-3</v>
      </c>
      <c r="R1628" s="7">
        <f>_xlfn.CEILING.MATH(ABS(NiftyData[[#This Row],[DayChange %]]), 0.01)</f>
        <v>0.01</v>
      </c>
    </row>
    <row r="1629" spans="1:18" x14ac:dyDescent="0.2">
      <c r="A1629" s="2">
        <v>41758</v>
      </c>
      <c r="B1629" s="1">
        <v>6769</v>
      </c>
      <c r="C1629" s="1">
        <v>6779.7</v>
      </c>
      <c r="D1629" s="1">
        <v>6708.65</v>
      </c>
      <c r="E1629" s="1">
        <v>6715.25</v>
      </c>
      <c r="F1629" s="1">
        <v>115511531</v>
      </c>
      <c r="G1629" s="1">
        <v>5459.34</v>
      </c>
      <c r="H1629" s="1" t="str">
        <f>TEXT(NiftyData[[#This Row],[Date]], "yyyy")</f>
        <v>2014</v>
      </c>
      <c r="I1629" s="1" t="str">
        <f>TEXT(NiftyData[[#This Row],[Date]], "mmm")</f>
        <v>Apr</v>
      </c>
      <c r="J1629" s="1" t="str">
        <f>TEXT(NiftyData[[#This Row],[Date]], "ddd")</f>
        <v>Tue</v>
      </c>
      <c r="K1629" s="1" t="str">
        <f>TEXT(NiftyData[[#This Row],[Date]], "mmm-yyyy")</f>
        <v>Apr-2014</v>
      </c>
      <c r="L1629" s="1" t="str">
        <f>IF(NiftyData[[#This Row],[Day]]="Thu", "Expiry", "")</f>
        <v/>
      </c>
      <c r="M1629" s="1">
        <f>NiftyData[[#This Row],[Close]]-NiftyData[[#This Row],[Open]]</f>
        <v>-53.75</v>
      </c>
      <c r="N1629" s="4">
        <f>NiftyData[[#This Row],[Intraday Change]]/NiftyData[[#This Row],[Open]]</f>
        <v>-7.9406116117594922E-3</v>
      </c>
      <c r="O1629" s="4">
        <f>_xlfn.CEILING.MATH(ABS(NiftyData[[#This Row],[Intraday Change %]]), 0.01)</f>
        <v>0.01</v>
      </c>
      <c r="P1629" s="6">
        <f>NiftyData[[#This Row],[Close]]-E1630</f>
        <v>-46</v>
      </c>
      <c r="Q1629" s="4">
        <f>NiftyData[[#This Row],[DayChange]]/E1630</f>
        <v>-6.8034756886670364E-3</v>
      </c>
      <c r="R1629" s="7">
        <f>_xlfn.CEILING.MATH(ABS(NiftyData[[#This Row],[DayChange %]]), 0.01)</f>
        <v>0.01</v>
      </c>
    </row>
    <row r="1630" spans="1:18" x14ac:dyDescent="0.2">
      <c r="A1630" s="2">
        <v>41757</v>
      </c>
      <c r="B1630" s="1">
        <v>6778.55</v>
      </c>
      <c r="C1630" s="1">
        <v>6786.25</v>
      </c>
      <c r="D1630" s="1">
        <v>6750.3</v>
      </c>
      <c r="E1630" s="1">
        <v>6761.25</v>
      </c>
      <c r="F1630" s="1">
        <v>118162668</v>
      </c>
      <c r="G1630" s="1">
        <v>6297.18</v>
      </c>
      <c r="H1630" s="1" t="str">
        <f>TEXT(NiftyData[[#This Row],[Date]], "yyyy")</f>
        <v>2014</v>
      </c>
      <c r="I1630" s="1" t="str">
        <f>TEXT(NiftyData[[#This Row],[Date]], "mmm")</f>
        <v>Apr</v>
      </c>
      <c r="J1630" s="1" t="str">
        <f>TEXT(NiftyData[[#This Row],[Date]], "ddd")</f>
        <v>Mon</v>
      </c>
      <c r="K1630" s="1" t="str">
        <f>TEXT(NiftyData[[#This Row],[Date]], "mmm-yyyy")</f>
        <v>Apr-2014</v>
      </c>
      <c r="L1630" s="1" t="str">
        <f>IF(NiftyData[[#This Row],[Day]]="Thu", "Expiry", "")</f>
        <v/>
      </c>
      <c r="M1630" s="1">
        <f>NiftyData[[#This Row],[Close]]-NiftyData[[#This Row],[Open]]</f>
        <v>-17.300000000000182</v>
      </c>
      <c r="N1630" s="4">
        <f>NiftyData[[#This Row],[Intraday Change]]/NiftyData[[#This Row],[Open]]</f>
        <v>-2.5521682365697946E-3</v>
      </c>
      <c r="O1630" s="4">
        <f>_xlfn.CEILING.MATH(ABS(NiftyData[[#This Row],[Intraday Change %]]), 0.01)</f>
        <v>0.01</v>
      </c>
      <c r="P1630" s="6">
        <f>NiftyData[[#This Row],[Close]]-E1631</f>
        <v>-21.5</v>
      </c>
      <c r="Q1630" s="4">
        <f>NiftyData[[#This Row],[DayChange]]/E1631</f>
        <v>-3.1698057572518523E-3</v>
      </c>
      <c r="R1630" s="7">
        <f>_xlfn.CEILING.MATH(ABS(NiftyData[[#This Row],[DayChange %]]), 0.01)</f>
        <v>0.01</v>
      </c>
    </row>
    <row r="1631" spans="1:18" x14ac:dyDescent="0.2">
      <c r="A1631" s="2">
        <v>41754</v>
      </c>
      <c r="B1631" s="1">
        <v>6855.8</v>
      </c>
      <c r="C1631" s="1">
        <v>6869.85</v>
      </c>
      <c r="D1631" s="1">
        <v>6772.85</v>
      </c>
      <c r="E1631" s="1">
        <v>6782.75</v>
      </c>
      <c r="F1631" s="1">
        <v>154320793</v>
      </c>
      <c r="G1631" s="1">
        <v>8021.33</v>
      </c>
      <c r="H1631" s="1" t="str">
        <f>TEXT(NiftyData[[#This Row],[Date]], "yyyy")</f>
        <v>2014</v>
      </c>
      <c r="I1631" s="1" t="str">
        <f>TEXT(NiftyData[[#This Row],[Date]], "mmm")</f>
        <v>Apr</v>
      </c>
      <c r="J1631" s="1" t="str">
        <f>TEXT(NiftyData[[#This Row],[Date]], "ddd")</f>
        <v>Fri</v>
      </c>
      <c r="K1631" s="1" t="str">
        <f>TEXT(NiftyData[[#This Row],[Date]], "mmm-yyyy")</f>
        <v>Apr-2014</v>
      </c>
      <c r="L1631" s="1" t="str">
        <f>IF(NiftyData[[#This Row],[Day]]="Thu", "Expiry", "")</f>
        <v/>
      </c>
      <c r="M1631" s="1">
        <f>NiftyData[[#This Row],[Close]]-NiftyData[[#This Row],[Open]]</f>
        <v>-73.050000000000182</v>
      </c>
      <c r="N1631" s="4">
        <f>NiftyData[[#This Row],[Intraday Change]]/NiftyData[[#This Row],[Open]]</f>
        <v>-1.0655211645613959E-2</v>
      </c>
      <c r="O1631" s="4">
        <f>_xlfn.CEILING.MATH(ABS(NiftyData[[#This Row],[Intraday Change %]]), 0.01)</f>
        <v>0.02</v>
      </c>
      <c r="P1631" s="6">
        <f>NiftyData[[#This Row],[Close]]-E1632</f>
        <v>-58.050000000000182</v>
      </c>
      <c r="Q1631" s="4">
        <f>NiftyData[[#This Row],[DayChange]]/E1632</f>
        <v>-8.4858496082329815E-3</v>
      </c>
      <c r="R1631" s="7">
        <f>_xlfn.CEILING.MATH(ABS(NiftyData[[#This Row],[DayChange %]]), 0.01)</f>
        <v>0.01</v>
      </c>
    </row>
    <row r="1632" spans="1:18" x14ac:dyDescent="0.2">
      <c r="A1632" s="2">
        <v>41752</v>
      </c>
      <c r="B1632" s="1">
        <v>6823.25</v>
      </c>
      <c r="C1632" s="1">
        <v>6861.6</v>
      </c>
      <c r="D1632" s="1">
        <v>6820.75</v>
      </c>
      <c r="E1632" s="1">
        <v>6840.8</v>
      </c>
      <c r="F1632" s="1">
        <v>182972972</v>
      </c>
      <c r="G1632" s="1">
        <v>9247.25</v>
      </c>
      <c r="H1632" s="1" t="str">
        <f>TEXT(NiftyData[[#This Row],[Date]], "yyyy")</f>
        <v>2014</v>
      </c>
      <c r="I1632" s="1" t="str">
        <f>TEXT(NiftyData[[#This Row],[Date]], "mmm")</f>
        <v>Apr</v>
      </c>
      <c r="J1632" s="1" t="str">
        <f>TEXT(NiftyData[[#This Row],[Date]], "ddd")</f>
        <v>Wed</v>
      </c>
      <c r="K1632" s="1" t="str">
        <f>TEXT(NiftyData[[#This Row],[Date]], "mmm-yyyy")</f>
        <v>Apr-2014</v>
      </c>
      <c r="L1632" s="1" t="str">
        <f>IF(NiftyData[[#This Row],[Day]]="Thu", "Expiry", "")</f>
        <v/>
      </c>
      <c r="M1632" s="1">
        <f>NiftyData[[#This Row],[Close]]-NiftyData[[#This Row],[Open]]</f>
        <v>17.550000000000182</v>
      </c>
      <c r="N1632" s="4">
        <f>NiftyData[[#This Row],[Intraday Change]]/NiftyData[[#This Row],[Open]]</f>
        <v>2.5720880811930065E-3</v>
      </c>
      <c r="O1632" s="4">
        <f>_xlfn.CEILING.MATH(ABS(NiftyData[[#This Row],[Intraday Change %]]), 0.01)</f>
        <v>0.01</v>
      </c>
      <c r="P1632" s="6">
        <f>NiftyData[[#This Row],[Close]]-E1633</f>
        <v>25.449999999999818</v>
      </c>
      <c r="Q1632" s="4">
        <f>NiftyData[[#This Row],[DayChange]]/E1633</f>
        <v>3.7342176117147051E-3</v>
      </c>
      <c r="R1632" s="7">
        <f>_xlfn.CEILING.MATH(ABS(NiftyData[[#This Row],[DayChange %]]), 0.01)</f>
        <v>0.01</v>
      </c>
    </row>
    <row r="1633" spans="1:18" x14ac:dyDescent="0.2">
      <c r="A1633" s="2">
        <v>41751</v>
      </c>
      <c r="B1633" s="1">
        <v>6822.9</v>
      </c>
      <c r="C1633" s="1">
        <v>6838</v>
      </c>
      <c r="D1633" s="1">
        <v>6806.25</v>
      </c>
      <c r="E1633" s="1">
        <v>6815.35</v>
      </c>
      <c r="F1633" s="1">
        <v>114693049</v>
      </c>
      <c r="G1633" s="1">
        <v>5636.78</v>
      </c>
      <c r="H1633" s="1" t="str">
        <f>TEXT(NiftyData[[#This Row],[Date]], "yyyy")</f>
        <v>2014</v>
      </c>
      <c r="I1633" s="1" t="str">
        <f>TEXT(NiftyData[[#This Row],[Date]], "mmm")</f>
        <v>Apr</v>
      </c>
      <c r="J1633" s="1" t="str">
        <f>TEXT(NiftyData[[#This Row],[Date]], "ddd")</f>
        <v>Tue</v>
      </c>
      <c r="K1633" s="1" t="str">
        <f>TEXT(NiftyData[[#This Row],[Date]], "mmm-yyyy")</f>
        <v>Apr-2014</v>
      </c>
      <c r="L1633" s="1" t="str">
        <f>IF(NiftyData[[#This Row],[Day]]="Thu", "Expiry", "")</f>
        <v/>
      </c>
      <c r="M1633" s="1">
        <f>NiftyData[[#This Row],[Close]]-NiftyData[[#This Row],[Open]]</f>
        <v>-7.5499999999992724</v>
      </c>
      <c r="N1633" s="4">
        <f>NiftyData[[#This Row],[Intraday Change]]/NiftyData[[#This Row],[Open]]</f>
        <v>-1.1065675885619417E-3</v>
      </c>
      <c r="O1633" s="4">
        <f>_xlfn.CEILING.MATH(ABS(NiftyData[[#This Row],[Intraday Change %]]), 0.01)</f>
        <v>0.01</v>
      </c>
      <c r="P1633" s="6">
        <f>NiftyData[[#This Row],[Close]]-E1634</f>
        <v>-2.2999999999992724</v>
      </c>
      <c r="Q1633" s="4">
        <f>NiftyData[[#This Row],[DayChange]]/E1634</f>
        <v>-3.3735964738572274E-4</v>
      </c>
      <c r="R1633" s="7">
        <f>_xlfn.CEILING.MATH(ABS(NiftyData[[#This Row],[DayChange %]]), 0.01)</f>
        <v>0.01</v>
      </c>
    </row>
    <row r="1634" spans="1:18" x14ac:dyDescent="0.2">
      <c r="A1634" s="2">
        <v>41750</v>
      </c>
      <c r="B1634" s="1">
        <v>6789.25</v>
      </c>
      <c r="C1634" s="1">
        <v>6825.45</v>
      </c>
      <c r="D1634" s="1">
        <v>6786.9</v>
      </c>
      <c r="E1634" s="1">
        <v>6817.65</v>
      </c>
      <c r="F1634" s="1">
        <v>111840313</v>
      </c>
      <c r="G1634" s="1">
        <v>5711.98</v>
      </c>
      <c r="H1634" s="1" t="str">
        <f>TEXT(NiftyData[[#This Row],[Date]], "yyyy")</f>
        <v>2014</v>
      </c>
      <c r="I1634" s="1" t="str">
        <f>TEXT(NiftyData[[#This Row],[Date]], "mmm")</f>
        <v>Apr</v>
      </c>
      <c r="J1634" s="1" t="str">
        <f>TEXT(NiftyData[[#This Row],[Date]], "ddd")</f>
        <v>Mon</v>
      </c>
      <c r="K1634" s="1" t="str">
        <f>TEXT(NiftyData[[#This Row],[Date]], "mmm-yyyy")</f>
        <v>Apr-2014</v>
      </c>
      <c r="L1634" s="1" t="str">
        <f>IF(NiftyData[[#This Row],[Day]]="Thu", "Expiry", "")</f>
        <v/>
      </c>
      <c r="M1634" s="1">
        <f>NiftyData[[#This Row],[Close]]-NiftyData[[#This Row],[Open]]</f>
        <v>28.399999999999636</v>
      </c>
      <c r="N1634" s="4">
        <f>NiftyData[[#This Row],[Intraday Change]]/NiftyData[[#This Row],[Open]]</f>
        <v>4.1830835512022147E-3</v>
      </c>
      <c r="O1634" s="4">
        <f>_xlfn.CEILING.MATH(ABS(NiftyData[[#This Row],[Intraday Change %]]), 0.01)</f>
        <v>0.01</v>
      </c>
      <c r="P1634" s="6">
        <f>NiftyData[[#This Row],[Close]]-E1635</f>
        <v>38.25</v>
      </c>
      <c r="Q1634" s="4">
        <f>NiftyData[[#This Row],[DayChange]]/E1635</f>
        <v>5.6420922205504915E-3</v>
      </c>
      <c r="R1634" s="7">
        <f>_xlfn.CEILING.MATH(ABS(NiftyData[[#This Row],[DayChange %]]), 0.01)</f>
        <v>0.01</v>
      </c>
    </row>
    <row r="1635" spans="1:18" x14ac:dyDescent="0.2">
      <c r="A1635" s="2">
        <v>41746</v>
      </c>
      <c r="B1635" s="1">
        <v>6695.45</v>
      </c>
      <c r="C1635" s="1">
        <v>6783.05</v>
      </c>
      <c r="D1635" s="1">
        <v>6684.4</v>
      </c>
      <c r="E1635" s="1">
        <v>6779.4</v>
      </c>
      <c r="F1635" s="1">
        <v>131488368</v>
      </c>
      <c r="G1635" s="1">
        <v>6952.58</v>
      </c>
      <c r="H1635" s="1" t="str">
        <f>TEXT(NiftyData[[#This Row],[Date]], "yyyy")</f>
        <v>2014</v>
      </c>
      <c r="I1635" s="1" t="str">
        <f>TEXT(NiftyData[[#This Row],[Date]], "mmm")</f>
        <v>Apr</v>
      </c>
      <c r="J1635" s="1" t="str">
        <f>TEXT(NiftyData[[#This Row],[Date]], "ddd")</f>
        <v>Thu</v>
      </c>
      <c r="K1635" s="1" t="str">
        <f>TEXT(NiftyData[[#This Row],[Date]], "mmm-yyyy")</f>
        <v>Apr-2014</v>
      </c>
      <c r="L1635" s="1" t="str">
        <f>IF(NiftyData[[#This Row],[Day]]="Thu", "Expiry", "")</f>
        <v>Expiry</v>
      </c>
      <c r="M1635" s="1">
        <f>NiftyData[[#This Row],[Close]]-NiftyData[[#This Row],[Open]]</f>
        <v>83.949999999999818</v>
      </c>
      <c r="N1635" s="4">
        <f>NiftyData[[#This Row],[Intraday Change]]/NiftyData[[#This Row],[Open]]</f>
        <v>1.2538365606493936E-2</v>
      </c>
      <c r="O1635" s="4">
        <f>_xlfn.CEILING.MATH(ABS(NiftyData[[#This Row],[Intraday Change %]]), 0.01)</f>
        <v>0.02</v>
      </c>
      <c r="P1635" s="6">
        <f>NiftyData[[#This Row],[Close]]-E1636</f>
        <v>104.09999999999945</v>
      </c>
      <c r="Q1635" s="4">
        <f>NiftyData[[#This Row],[DayChange]]/E1636</f>
        <v>1.5594804727877316E-2</v>
      </c>
      <c r="R1635" s="7">
        <f>_xlfn.CEILING.MATH(ABS(NiftyData[[#This Row],[DayChange %]]), 0.01)</f>
        <v>0.02</v>
      </c>
    </row>
    <row r="1636" spans="1:18" x14ac:dyDescent="0.2">
      <c r="A1636" s="2">
        <v>41745</v>
      </c>
      <c r="B1636" s="1">
        <v>6727.25</v>
      </c>
      <c r="C1636" s="1">
        <v>6748.65</v>
      </c>
      <c r="D1636" s="1">
        <v>6665.15</v>
      </c>
      <c r="E1636" s="1">
        <v>6675.3</v>
      </c>
      <c r="F1636" s="1">
        <v>119768833</v>
      </c>
      <c r="G1636" s="1">
        <v>6168.64</v>
      </c>
      <c r="H1636" s="1" t="str">
        <f>TEXT(NiftyData[[#This Row],[Date]], "yyyy")</f>
        <v>2014</v>
      </c>
      <c r="I1636" s="1" t="str">
        <f>TEXT(NiftyData[[#This Row],[Date]], "mmm")</f>
        <v>Apr</v>
      </c>
      <c r="J1636" s="1" t="str">
        <f>TEXT(NiftyData[[#This Row],[Date]], "ddd")</f>
        <v>Wed</v>
      </c>
      <c r="K1636" s="1" t="str">
        <f>TEXT(NiftyData[[#This Row],[Date]], "mmm-yyyy")</f>
        <v>Apr-2014</v>
      </c>
      <c r="L1636" s="1" t="str">
        <f>IF(NiftyData[[#This Row],[Day]]="Thu", "Expiry", "")</f>
        <v/>
      </c>
      <c r="M1636" s="1">
        <f>NiftyData[[#This Row],[Close]]-NiftyData[[#This Row],[Open]]</f>
        <v>-51.949999999999818</v>
      </c>
      <c r="N1636" s="4">
        <f>NiftyData[[#This Row],[Intraday Change]]/NiftyData[[#This Row],[Open]]</f>
        <v>-7.7223233862276294E-3</v>
      </c>
      <c r="O1636" s="4">
        <f>_xlfn.CEILING.MATH(ABS(NiftyData[[#This Row],[Intraday Change %]]), 0.01)</f>
        <v>0.01</v>
      </c>
      <c r="P1636" s="6">
        <f>NiftyData[[#This Row],[Close]]-E1637</f>
        <v>-57.800000000000182</v>
      </c>
      <c r="Q1636" s="4">
        <f>NiftyData[[#This Row],[DayChange]]/E1637</f>
        <v>-8.5844558969865557E-3</v>
      </c>
      <c r="R1636" s="7">
        <f>_xlfn.CEILING.MATH(ABS(NiftyData[[#This Row],[DayChange %]]), 0.01)</f>
        <v>0.01</v>
      </c>
    </row>
    <row r="1637" spans="1:18" x14ac:dyDescent="0.2">
      <c r="A1637" s="2">
        <v>41744</v>
      </c>
      <c r="B1637" s="1">
        <v>6792.7</v>
      </c>
      <c r="C1637" s="1">
        <v>6813.4</v>
      </c>
      <c r="D1637" s="1">
        <v>6711.75</v>
      </c>
      <c r="E1637" s="1">
        <v>6733.1</v>
      </c>
      <c r="F1637" s="1">
        <v>123197822</v>
      </c>
      <c r="G1637" s="1">
        <v>7100.26</v>
      </c>
      <c r="H1637" s="1" t="str">
        <f>TEXT(NiftyData[[#This Row],[Date]], "yyyy")</f>
        <v>2014</v>
      </c>
      <c r="I1637" s="1" t="str">
        <f>TEXT(NiftyData[[#This Row],[Date]], "mmm")</f>
        <v>Apr</v>
      </c>
      <c r="J1637" s="1" t="str">
        <f>TEXT(NiftyData[[#This Row],[Date]], "ddd")</f>
        <v>Tue</v>
      </c>
      <c r="K1637" s="1" t="str">
        <f>TEXT(NiftyData[[#This Row],[Date]], "mmm-yyyy")</f>
        <v>Apr-2014</v>
      </c>
      <c r="L1637" s="1" t="str">
        <f>IF(NiftyData[[#This Row],[Day]]="Thu", "Expiry", "")</f>
        <v/>
      </c>
      <c r="M1637" s="1">
        <f>NiftyData[[#This Row],[Close]]-NiftyData[[#This Row],[Open]]</f>
        <v>-59.599999999999454</v>
      </c>
      <c r="N1637" s="4">
        <f>NiftyData[[#This Row],[Intraday Change]]/NiftyData[[#This Row],[Open]]</f>
        <v>-8.7741251637786823E-3</v>
      </c>
      <c r="O1637" s="4">
        <f>_xlfn.CEILING.MATH(ABS(NiftyData[[#This Row],[Intraday Change %]]), 0.01)</f>
        <v>0.01</v>
      </c>
      <c r="P1637" s="6">
        <f>NiftyData[[#This Row],[Close]]-E1638</f>
        <v>-43.199999999999818</v>
      </c>
      <c r="Q1637" s="4">
        <f>NiftyData[[#This Row],[DayChange]]/E1638</f>
        <v>-6.3751604858108138E-3</v>
      </c>
      <c r="R1637" s="7">
        <f>_xlfn.CEILING.MATH(ABS(NiftyData[[#This Row],[DayChange %]]), 0.01)</f>
        <v>0.01</v>
      </c>
    </row>
    <row r="1638" spans="1:18" x14ac:dyDescent="0.2">
      <c r="A1638" s="2">
        <v>41740</v>
      </c>
      <c r="B1638" s="1">
        <v>6758.35</v>
      </c>
      <c r="C1638" s="1">
        <v>6789.35</v>
      </c>
      <c r="D1638" s="1">
        <v>6743.15</v>
      </c>
      <c r="E1638" s="1">
        <v>6776.3</v>
      </c>
      <c r="F1638" s="1">
        <v>140734579</v>
      </c>
      <c r="G1638" s="1">
        <v>7463.19</v>
      </c>
      <c r="H1638" s="1" t="str">
        <f>TEXT(NiftyData[[#This Row],[Date]], "yyyy")</f>
        <v>2014</v>
      </c>
      <c r="I1638" s="1" t="str">
        <f>TEXT(NiftyData[[#This Row],[Date]], "mmm")</f>
        <v>Apr</v>
      </c>
      <c r="J1638" s="1" t="str">
        <f>TEXT(NiftyData[[#This Row],[Date]], "ddd")</f>
        <v>Fri</v>
      </c>
      <c r="K1638" s="1" t="str">
        <f>TEXT(NiftyData[[#This Row],[Date]], "mmm-yyyy")</f>
        <v>Apr-2014</v>
      </c>
      <c r="L1638" s="1" t="str">
        <f>IF(NiftyData[[#This Row],[Day]]="Thu", "Expiry", "")</f>
        <v/>
      </c>
      <c r="M1638" s="1">
        <f>NiftyData[[#This Row],[Close]]-NiftyData[[#This Row],[Open]]</f>
        <v>17.949999999999818</v>
      </c>
      <c r="N1638" s="4">
        <f>NiftyData[[#This Row],[Intraday Change]]/NiftyData[[#This Row],[Open]]</f>
        <v>2.6559737213964676E-3</v>
      </c>
      <c r="O1638" s="4">
        <f>_xlfn.CEILING.MATH(ABS(NiftyData[[#This Row],[Intraday Change %]]), 0.01)</f>
        <v>0.01</v>
      </c>
      <c r="P1638" s="6">
        <f>NiftyData[[#This Row],[Close]]-E1639</f>
        <v>-20.099999999999454</v>
      </c>
      <c r="Q1638" s="4">
        <f>NiftyData[[#This Row],[DayChange]]/E1639</f>
        <v>-2.9574480607379577E-3</v>
      </c>
      <c r="R1638" s="7">
        <f>_xlfn.CEILING.MATH(ABS(NiftyData[[#This Row],[DayChange %]]), 0.01)</f>
        <v>0.01</v>
      </c>
    </row>
    <row r="1639" spans="1:18" x14ac:dyDescent="0.2">
      <c r="A1639" s="2">
        <v>41739</v>
      </c>
      <c r="B1639" s="1">
        <v>6803.05</v>
      </c>
      <c r="C1639" s="1">
        <v>6819.05</v>
      </c>
      <c r="D1639" s="1">
        <v>6777.3</v>
      </c>
      <c r="E1639" s="1">
        <v>6796.4</v>
      </c>
      <c r="F1639" s="1">
        <v>191125947</v>
      </c>
      <c r="G1639" s="1">
        <v>9079.6</v>
      </c>
      <c r="H1639" s="1" t="str">
        <f>TEXT(NiftyData[[#This Row],[Date]], "yyyy")</f>
        <v>2014</v>
      </c>
      <c r="I1639" s="1" t="str">
        <f>TEXT(NiftyData[[#This Row],[Date]], "mmm")</f>
        <v>Apr</v>
      </c>
      <c r="J1639" s="1" t="str">
        <f>TEXT(NiftyData[[#This Row],[Date]], "ddd")</f>
        <v>Thu</v>
      </c>
      <c r="K1639" s="1" t="str">
        <f>TEXT(NiftyData[[#This Row],[Date]], "mmm-yyyy")</f>
        <v>Apr-2014</v>
      </c>
      <c r="L1639" s="1" t="str">
        <f>IF(NiftyData[[#This Row],[Day]]="Thu", "Expiry", "")</f>
        <v>Expiry</v>
      </c>
      <c r="M1639" s="1">
        <f>NiftyData[[#This Row],[Close]]-NiftyData[[#This Row],[Open]]</f>
        <v>-6.6500000000005457</v>
      </c>
      <c r="N1639" s="4">
        <f>NiftyData[[#This Row],[Intraday Change]]/NiftyData[[#This Row],[Open]]</f>
        <v>-9.7750273774271034E-4</v>
      </c>
      <c r="O1639" s="4">
        <f>_xlfn.CEILING.MATH(ABS(NiftyData[[#This Row],[Intraday Change %]]), 0.01)</f>
        <v>0.01</v>
      </c>
      <c r="P1639" s="6">
        <f>NiftyData[[#This Row],[Close]]-E1640</f>
        <v>0.1999999999998181</v>
      </c>
      <c r="Q1639" s="4">
        <f>NiftyData[[#This Row],[DayChange]]/E1640</f>
        <v>2.9428209881966116E-5</v>
      </c>
      <c r="R1639" s="7">
        <f>_xlfn.CEILING.MATH(ABS(NiftyData[[#This Row],[DayChange %]]), 0.01)</f>
        <v>0.01</v>
      </c>
    </row>
    <row r="1640" spans="1:18" x14ac:dyDescent="0.2">
      <c r="A1640" s="2">
        <v>41738</v>
      </c>
      <c r="B1640" s="1">
        <v>6722</v>
      </c>
      <c r="C1640" s="1">
        <v>6808.7</v>
      </c>
      <c r="D1640" s="1">
        <v>6705.1</v>
      </c>
      <c r="E1640" s="1">
        <v>6796.2</v>
      </c>
      <c r="F1640" s="1">
        <v>169794626</v>
      </c>
      <c r="G1640" s="1">
        <v>8892.66</v>
      </c>
      <c r="H1640" s="1" t="str">
        <f>TEXT(NiftyData[[#This Row],[Date]], "yyyy")</f>
        <v>2014</v>
      </c>
      <c r="I1640" s="1" t="str">
        <f>TEXT(NiftyData[[#This Row],[Date]], "mmm")</f>
        <v>Apr</v>
      </c>
      <c r="J1640" s="1" t="str">
        <f>TEXT(NiftyData[[#This Row],[Date]], "ddd")</f>
        <v>Wed</v>
      </c>
      <c r="K1640" s="1" t="str">
        <f>TEXT(NiftyData[[#This Row],[Date]], "mmm-yyyy")</f>
        <v>Apr-2014</v>
      </c>
      <c r="L1640" s="1" t="str">
        <f>IF(NiftyData[[#This Row],[Day]]="Thu", "Expiry", "")</f>
        <v/>
      </c>
      <c r="M1640" s="1">
        <f>NiftyData[[#This Row],[Close]]-NiftyData[[#This Row],[Open]]</f>
        <v>74.199999999999818</v>
      </c>
      <c r="N1640" s="4">
        <f>NiftyData[[#This Row],[Intraday Change]]/NiftyData[[#This Row],[Open]]</f>
        <v>1.1038381434096968E-2</v>
      </c>
      <c r="O1640" s="4">
        <f>_xlfn.CEILING.MATH(ABS(NiftyData[[#This Row],[Intraday Change %]]), 0.01)</f>
        <v>0.02</v>
      </c>
      <c r="P1640" s="6">
        <f>NiftyData[[#This Row],[Close]]-E1641</f>
        <v>101.14999999999964</v>
      </c>
      <c r="Q1640" s="4">
        <f>NiftyData[[#This Row],[DayChange]]/E1641</f>
        <v>1.5108176936691978E-2</v>
      </c>
      <c r="R1640" s="7">
        <f>_xlfn.CEILING.MATH(ABS(NiftyData[[#This Row],[DayChange %]]), 0.01)</f>
        <v>0.02</v>
      </c>
    </row>
    <row r="1641" spans="1:18" x14ac:dyDescent="0.2">
      <c r="A1641" s="2">
        <v>41736</v>
      </c>
      <c r="B1641" s="1">
        <v>6694.25</v>
      </c>
      <c r="C1641" s="1">
        <v>6725.15</v>
      </c>
      <c r="D1641" s="1">
        <v>6650.4</v>
      </c>
      <c r="E1641" s="1">
        <v>6695.05</v>
      </c>
      <c r="F1641" s="1">
        <v>133947319</v>
      </c>
      <c r="G1641" s="1">
        <v>6707.01</v>
      </c>
      <c r="H1641" s="1" t="str">
        <f>TEXT(NiftyData[[#This Row],[Date]], "yyyy")</f>
        <v>2014</v>
      </c>
      <c r="I1641" s="1" t="str">
        <f>TEXT(NiftyData[[#This Row],[Date]], "mmm")</f>
        <v>Apr</v>
      </c>
      <c r="J1641" s="1" t="str">
        <f>TEXT(NiftyData[[#This Row],[Date]], "ddd")</f>
        <v>Mon</v>
      </c>
      <c r="K1641" s="1" t="str">
        <f>TEXT(NiftyData[[#This Row],[Date]], "mmm-yyyy")</f>
        <v>Apr-2014</v>
      </c>
      <c r="L1641" s="1" t="str">
        <f>IF(NiftyData[[#This Row],[Day]]="Thu", "Expiry", "")</f>
        <v/>
      </c>
      <c r="M1641" s="1">
        <f>NiftyData[[#This Row],[Close]]-NiftyData[[#This Row],[Open]]</f>
        <v>0.8000000000001819</v>
      </c>
      <c r="N1641" s="4">
        <f>NiftyData[[#This Row],[Intraday Change]]/NiftyData[[#This Row],[Open]]</f>
        <v>1.1950554580426215E-4</v>
      </c>
      <c r="O1641" s="4">
        <f>_xlfn.CEILING.MATH(ABS(NiftyData[[#This Row],[Intraday Change %]]), 0.01)</f>
        <v>0.01</v>
      </c>
      <c r="P1641" s="6">
        <f>NiftyData[[#This Row],[Close]]-E1642</f>
        <v>0.6999999999998181</v>
      </c>
      <c r="Q1641" s="4">
        <f>NiftyData[[#This Row],[DayChange]]/E1642</f>
        <v>1.0456579055469434E-4</v>
      </c>
      <c r="R1641" s="7">
        <f>_xlfn.CEILING.MATH(ABS(NiftyData[[#This Row],[DayChange %]]), 0.01)</f>
        <v>0.01</v>
      </c>
    </row>
    <row r="1642" spans="1:18" x14ac:dyDescent="0.2">
      <c r="A1642" s="2">
        <v>41733</v>
      </c>
      <c r="B1642" s="1">
        <v>6741.85</v>
      </c>
      <c r="C1642" s="1">
        <v>6741.85</v>
      </c>
      <c r="D1642" s="1">
        <v>6685.15</v>
      </c>
      <c r="E1642" s="1">
        <v>6694.35</v>
      </c>
      <c r="F1642" s="1">
        <v>155127592</v>
      </c>
      <c r="G1642" s="1">
        <v>6676.88</v>
      </c>
      <c r="H1642" s="1" t="str">
        <f>TEXT(NiftyData[[#This Row],[Date]], "yyyy")</f>
        <v>2014</v>
      </c>
      <c r="I1642" s="1" t="str">
        <f>TEXT(NiftyData[[#This Row],[Date]], "mmm")</f>
        <v>Apr</v>
      </c>
      <c r="J1642" s="1" t="str">
        <f>TEXT(NiftyData[[#This Row],[Date]], "ddd")</f>
        <v>Fri</v>
      </c>
      <c r="K1642" s="1" t="str">
        <f>TEXT(NiftyData[[#This Row],[Date]], "mmm-yyyy")</f>
        <v>Apr-2014</v>
      </c>
      <c r="L1642" s="1" t="str">
        <f>IF(NiftyData[[#This Row],[Day]]="Thu", "Expiry", "")</f>
        <v/>
      </c>
      <c r="M1642" s="1">
        <f>NiftyData[[#This Row],[Close]]-NiftyData[[#This Row],[Open]]</f>
        <v>-47.5</v>
      </c>
      <c r="N1642" s="4">
        <f>NiftyData[[#This Row],[Intraday Change]]/NiftyData[[#This Row],[Open]]</f>
        <v>-7.0455438789056414E-3</v>
      </c>
      <c r="O1642" s="4">
        <f>_xlfn.CEILING.MATH(ABS(NiftyData[[#This Row],[Intraday Change %]]), 0.01)</f>
        <v>0.01</v>
      </c>
      <c r="P1642" s="6">
        <f>NiftyData[[#This Row],[Close]]-E1643</f>
        <v>-41.75</v>
      </c>
      <c r="Q1642" s="4">
        <f>NiftyData[[#This Row],[DayChange]]/E1643</f>
        <v>-6.1979483677498844E-3</v>
      </c>
      <c r="R1642" s="7">
        <f>_xlfn.CEILING.MATH(ABS(NiftyData[[#This Row],[DayChange %]]), 0.01)</f>
        <v>0.01</v>
      </c>
    </row>
    <row r="1643" spans="1:18" x14ac:dyDescent="0.2">
      <c r="A1643" s="2">
        <v>41732</v>
      </c>
      <c r="B1643" s="1">
        <v>6772.05</v>
      </c>
      <c r="C1643" s="1">
        <v>6776.75</v>
      </c>
      <c r="D1643" s="1">
        <v>6696.9</v>
      </c>
      <c r="E1643" s="1">
        <v>6736.1</v>
      </c>
      <c r="F1643" s="1">
        <v>197546648</v>
      </c>
      <c r="G1643" s="1">
        <v>7738.58</v>
      </c>
      <c r="H1643" s="1" t="str">
        <f>TEXT(NiftyData[[#This Row],[Date]], "yyyy")</f>
        <v>2014</v>
      </c>
      <c r="I1643" s="1" t="str">
        <f>TEXT(NiftyData[[#This Row],[Date]], "mmm")</f>
        <v>Apr</v>
      </c>
      <c r="J1643" s="1" t="str">
        <f>TEXT(NiftyData[[#This Row],[Date]], "ddd")</f>
        <v>Thu</v>
      </c>
      <c r="K1643" s="1" t="str">
        <f>TEXT(NiftyData[[#This Row],[Date]], "mmm-yyyy")</f>
        <v>Apr-2014</v>
      </c>
      <c r="L1643" s="1" t="str">
        <f>IF(NiftyData[[#This Row],[Day]]="Thu", "Expiry", "")</f>
        <v>Expiry</v>
      </c>
      <c r="M1643" s="1">
        <f>NiftyData[[#This Row],[Close]]-NiftyData[[#This Row],[Open]]</f>
        <v>-35.949999999999818</v>
      </c>
      <c r="N1643" s="4">
        <f>NiftyData[[#This Row],[Intraday Change]]/NiftyData[[#This Row],[Open]]</f>
        <v>-5.3085845497301137E-3</v>
      </c>
      <c r="O1643" s="4">
        <f>_xlfn.CEILING.MATH(ABS(NiftyData[[#This Row],[Intraday Change %]]), 0.01)</f>
        <v>0.01</v>
      </c>
      <c r="P1643" s="6">
        <f>NiftyData[[#This Row],[Close]]-E1644</f>
        <v>-16.449999999999818</v>
      </c>
      <c r="Q1643" s="4">
        <f>NiftyData[[#This Row],[DayChange]]/E1644</f>
        <v>-2.4361167262737511E-3</v>
      </c>
      <c r="R1643" s="7">
        <f>_xlfn.CEILING.MATH(ABS(NiftyData[[#This Row],[DayChange %]]), 0.01)</f>
        <v>0.01</v>
      </c>
    </row>
    <row r="1644" spans="1:18" x14ac:dyDescent="0.2">
      <c r="A1644" s="2">
        <v>41731</v>
      </c>
      <c r="B1644" s="1">
        <v>6757.6</v>
      </c>
      <c r="C1644" s="1">
        <v>6763.5</v>
      </c>
      <c r="D1644" s="1">
        <v>6723.6</v>
      </c>
      <c r="E1644" s="1">
        <v>6752.55</v>
      </c>
      <c r="F1644" s="1">
        <v>173335875</v>
      </c>
      <c r="G1644" s="1">
        <v>8007.75</v>
      </c>
      <c r="H1644" s="1" t="str">
        <f>TEXT(NiftyData[[#This Row],[Date]], "yyyy")</f>
        <v>2014</v>
      </c>
      <c r="I1644" s="1" t="str">
        <f>TEXT(NiftyData[[#This Row],[Date]], "mmm")</f>
        <v>Apr</v>
      </c>
      <c r="J1644" s="1" t="str">
        <f>TEXT(NiftyData[[#This Row],[Date]], "ddd")</f>
        <v>Wed</v>
      </c>
      <c r="K1644" s="1" t="str">
        <f>TEXT(NiftyData[[#This Row],[Date]], "mmm-yyyy")</f>
        <v>Apr-2014</v>
      </c>
      <c r="L1644" s="1" t="str">
        <f>IF(NiftyData[[#This Row],[Day]]="Thu", "Expiry", "")</f>
        <v/>
      </c>
      <c r="M1644" s="1">
        <f>NiftyData[[#This Row],[Close]]-NiftyData[[#This Row],[Open]]</f>
        <v>-5.0500000000001819</v>
      </c>
      <c r="N1644" s="4">
        <f>NiftyData[[#This Row],[Intraday Change]]/NiftyData[[#This Row],[Open]]</f>
        <v>-7.4730673611935914E-4</v>
      </c>
      <c r="O1644" s="4">
        <f>_xlfn.CEILING.MATH(ABS(NiftyData[[#This Row],[Intraday Change %]]), 0.01)</f>
        <v>0.01</v>
      </c>
      <c r="P1644" s="6">
        <f>NiftyData[[#This Row],[Close]]-E1645</f>
        <v>31.5</v>
      </c>
      <c r="Q1644" s="4">
        <f>NiftyData[[#This Row],[DayChange]]/E1645</f>
        <v>4.6867676925480394E-3</v>
      </c>
      <c r="R1644" s="7">
        <f>_xlfn.CEILING.MATH(ABS(NiftyData[[#This Row],[DayChange %]]), 0.01)</f>
        <v>0.01</v>
      </c>
    </row>
    <row r="1645" spans="1:18" x14ac:dyDescent="0.2">
      <c r="A1645" s="2">
        <v>41730</v>
      </c>
      <c r="B1645" s="1">
        <v>6729.5</v>
      </c>
      <c r="C1645" s="1">
        <v>6732.25</v>
      </c>
      <c r="D1645" s="1">
        <v>6675.45</v>
      </c>
      <c r="E1645" s="1">
        <v>6721.05</v>
      </c>
      <c r="F1645" s="1">
        <v>147136671</v>
      </c>
      <c r="G1645" s="1">
        <v>7174.14</v>
      </c>
      <c r="H1645" s="1" t="str">
        <f>TEXT(NiftyData[[#This Row],[Date]], "yyyy")</f>
        <v>2014</v>
      </c>
      <c r="I1645" s="1" t="str">
        <f>TEXT(NiftyData[[#This Row],[Date]], "mmm")</f>
        <v>Apr</v>
      </c>
      <c r="J1645" s="1" t="str">
        <f>TEXT(NiftyData[[#This Row],[Date]], "ddd")</f>
        <v>Tue</v>
      </c>
      <c r="K1645" s="1" t="str">
        <f>TEXT(NiftyData[[#This Row],[Date]], "mmm-yyyy")</f>
        <v>Apr-2014</v>
      </c>
      <c r="L1645" s="1" t="str">
        <f>IF(NiftyData[[#This Row],[Day]]="Thu", "Expiry", "")</f>
        <v/>
      </c>
      <c r="M1645" s="1">
        <f>NiftyData[[#This Row],[Close]]-NiftyData[[#This Row],[Open]]</f>
        <v>-8.4499999999998181</v>
      </c>
      <c r="N1645" s="4">
        <f>NiftyData[[#This Row],[Intraday Change]]/NiftyData[[#This Row],[Open]]</f>
        <v>-1.2556653540381629E-3</v>
      </c>
      <c r="O1645" s="4">
        <f>_xlfn.CEILING.MATH(ABS(NiftyData[[#This Row],[Intraday Change %]]), 0.01)</f>
        <v>0.01</v>
      </c>
      <c r="P1645" s="6">
        <f>NiftyData[[#This Row],[Close]]-E1646</f>
        <v>16.850000000000364</v>
      </c>
      <c r="Q1645" s="4">
        <f>NiftyData[[#This Row],[DayChange]]/E1646</f>
        <v>2.5133498403986103E-3</v>
      </c>
      <c r="R1645" s="7">
        <f>_xlfn.CEILING.MATH(ABS(NiftyData[[#This Row],[DayChange %]]), 0.01)</f>
        <v>0.01</v>
      </c>
    </row>
    <row r="1646" spans="1:18" x14ac:dyDescent="0.2">
      <c r="A1646" s="2">
        <v>41729</v>
      </c>
      <c r="B1646" s="1">
        <v>6723.15</v>
      </c>
      <c r="C1646" s="1">
        <v>6730.05</v>
      </c>
      <c r="D1646" s="1">
        <v>6662.4</v>
      </c>
      <c r="E1646" s="1">
        <v>6704.2</v>
      </c>
      <c r="F1646" s="1">
        <v>177579421</v>
      </c>
      <c r="G1646" s="1">
        <v>7743.3</v>
      </c>
      <c r="H1646" s="1" t="str">
        <f>TEXT(NiftyData[[#This Row],[Date]], "yyyy")</f>
        <v>2014</v>
      </c>
      <c r="I1646" s="1" t="str">
        <f>TEXT(NiftyData[[#This Row],[Date]], "mmm")</f>
        <v>Mar</v>
      </c>
      <c r="J1646" s="1" t="str">
        <f>TEXT(NiftyData[[#This Row],[Date]], "ddd")</f>
        <v>Mon</v>
      </c>
      <c r="K1646" s="1" t="str">
        <f>TEXT(NiftyData[[#This Row],[Date]], "mmm-yyyy")</f>
        <v>Mar-2014</v>
      </c>
      <c r="L1646" s="1" t="str">
        <f>IF(NiftyData[[#This Row],[Day]]="Thu", "Expiry", "")</f>
        <v/>
      </c>
      <c r="M1646" s="1">
        <f>NiftyData[[#This Row],[Close]]-NiftyData[[#This Row],[Open]]</f>
        <v>-18.949999999999818</v>
      </c>
      <c r="N1646" s="4">
        <f>NiftyData[[#This Row],[Intraday Change]]/NiftyData[[#This Row],[Open]]</f>
        <v>-2.8186192484177535E-3</v>
      </c>
      <c r="O1646" s="4">
        <f>_xlfn.CEILING.MATH(ABS(NiftyData[[#This Row],[Intraday Change %]]), 0.01)</f>
        <v>0.01</v>
      </c>
      <c r="P1646" s="6">
        <f>NiftyData[[#This Row],[Close]]-E1647</f>
        <v>8.3000000000001819</v>
      </c>
      <c r="Q1646" s="4">
        <f>NiftyData[[#This Row],[DayChange]]/E1647</f>
        <v>1.2395645096253203E-3</v>
      </c>
      <c r="R1646" s="7">
        <f>_xlfn.CEILING.MATH(ABS(NiftyData[[#This Row],[DayChange %]]), 0.01)</f>
        <v>0.01</v>
      </c>
    </row>
    <row r="1647" spans="1:18" x14ac:dyDescent="0.2">
      <c r="A1647" s="2">
        <v>41726</v>
      </c>
      <c r="B1647" s="1">
        <v>6673.05</v>
      </c>
      <c r="C1647" s="1">
        <v>6702.6</v>
      </c>
      <c r="D1647" s="1">
        <v>6643.8</v>
      </c>
      <c r="E1647" s="1">
        <v>6695.9</v>
      </c>
      <c r="F1647" s="1">
        <v>134114378</v>
      </c>
      <c r="G1647" s="1">
        <v>6862.55</v>
      </c>
      <c r="H1647" s="1" t="str">
        <f>TEXT(NiftyData[[#This Row],[Date]], "yyyy")</f>
        <v>2014</v>
      </c>
      <c r="I1647" s="1" t="str">
        <f>TEXT(NiftyData[[#This Row],[Date]], "mmm")</f>
        <v>Mar</v>
      </c>
      <c r="J1647" s="1" t="str">
        <f>TEXT(NiftyData[[#This Row],[Date]], "ddd")</f>
        <v>Fri</v>
      </c>
      <c r="K1647" s="1" t="str">
        <f>TEXT(NiftyData[[#This Row],[Date]], "mmm-yyyy")</f>
        <v>Mar-2014</v>
      </c>
      <c r="L1647" s="1" t="str">
        <f>IF(NiftyData[[#This Row],[Day]]="Thu", "Expiry", "")</f>
        <v/>
      </c>
      <c r="M1647" s="1">
        <f>NiftyData[[#This Row],[Close]]-NiftyData[[#This Row],[Open]]</f>
        <v>22.849999999999454</v>
      </c>
      <c r="N1647" s="4">
        <f>NiftyData[[#This Row],[Intraday Change]]/NiftyData[[#This Row],[Open]]</f>
        <v>3.4242213080974146E-3</v>
      </c>
      <c r="O1647" s="4">
        <f>_xlfn.CEILING.MATH(ABS(NiftyData[[#This Row],[Intraday Change %]]), 0.01)</f>
        <v>0.01</v>
      </c>
      <c r="P1647" s="6">
        <f>NiftyData[[#This Row],[Close]]-E1648</f>
        <v>54.149999999999636</v>
      </c>
      <c r="Q1647" s="4">
        <f>NiftyData[[#This Row],[DayChange]]/E1648</f>
        <v>8.1529717318477267E-3</v>
      </c>
      <c r="R1647" s="7">
        <f>_xlfn.CEILING.MATH(ABS(NiftyData[[#This Row],[DayChange %]]), 0.01)</f>
        <v>0.01</v>
      </c>
    </row>
    <row r="1648" spans="1:18" x14ac:dyDescent="0.2">
      <c r="A1648" s="2">
        <v>41725</v>
      </c>
      <c r="B1648" s="1">
        <v>6613.1</v>
      </c>
      <c r="C1648" s="1">
        <v>6673.95</v>
      </c>
      <c r="D1648" s="1">
        <v>6599.5</v>
      </c>
      <c r="E1648" s="1">
        <v>6641.75</v>
      </c>
      <c r="F1648" s="1">
        <v>312383468</v>
      </c>
      <c r="G1648" s="1">
        <v>12924.37</v>
      </c>
      <c r="H1648" s="1" t="str">
        <f>TEXT(NiftyData[[#This Row],[Date]], "yyyy")</f>
        <v>2014</v>
      </c>
      <c r="I1648" s="1" t="str">
        <f>TEXT(NiftyData[[#This Row],[Date]], "mmm")</f>
        <v>Mar</v>
      </c>
      <c r="J1648" s="1" t="str">
        <f>TEXT(NiftyData[[#This Row],[Date]], "ddd")</f>
        <v>Thu</v>
      </c>
      <c r="K1648" s="1" t="str">
        <f>TEXT(NiftyData[[#This Row],[Date]], "mmm-yyyy")</f>
        <v>Mar-2014</v>
      </c>
      <c r="L1648" s="1" t="str">
        <f>IF(NiftyData[[#This Row],[Day]]="Thu", "Expiry", "")</f>
        <v>Expiry</v>
      </c>
      <c r="M1648" s="1">
        <f>NiftyData[[#This Row],[Close]]-NiftyData[[#This Row],[Open]]</f>
        <v>28.649999999999636</v>
      </c>
      <c r="N1648" s="4">
        <f>NiftyData[[#This Row],[Intraday Change]]/NiftyData[[#This Row],[Open]]</f>
        <v>4.3323101117478391E-3</v>
      </c>
      <c r="O1648" s="4">
        <f>_xlfn.CEILING.MATH(ABS(NiftyData[[#This Row],[Intraday Change %]]), 0.01)</f>
        <v>0.01</v>
      </c>
      <c r="P1648" s="6">
        <f>NiftyData[[#This Row],[Close]]-E1649</f>
        <v>40.350000000000364</v>
      </c>
      <c r="Q1648" s="4">
        <f>NiftyData[[#This Row],[DayChange]]/E1649</f>
        <v>6.1123398067077237E-3</v>
      </c>
      <c r="R1648" s="7">
        <f>_xlfn.CEILING.MATH(ABS(NiftyData[[#This Row],[DayChange %]]), 0.01)</f>
        <v>0.01</v>
      </c>
    </row>
    <row r="1649" spans="1:18" x14ac:dyDescent="0.2">
      <c r="A1649" s="2">
        <v>41724</v>
      </c>
      <c r="B1649" s="1">
        <v>6615.65</v>
      </c>
      <c r="C1649" s="1">
        <v>6627.45</v>
      </c>
      <c r="D1649" s="1">
        <v>6580.6</v>
      </c>
      <c r="E1649" s="1">
        <v>6601.4</v>
      </c>
      <c r="F1649" s="1">
        <v>186570474</v>
      </c>
      <c r="G1649" s="1">
        <v>7046.34</v>
      </c>
      <c r="H1649" s="1" t="str">
        <f>TEXT(NiftyData[[#This Row],[Date]], "yyyy")</f>
        <v>2014</v>
      </c>
      <c r="I1649" s="1" t="str">
        <f>TEXT(NiftyData[[#This Row],[Date]], "mmm")</f>
        <v>Mar</v>
      </c>
      <c r="J1649" s="1" t="str">
        <f>TEXT(NiftyData[[#This Row],[Date]], "ddd")</f>
        <v>Wed</v>
      </c>
      <c r="K1649" s="1" t="str">
        <f>TEXT(NiftyData[[#This Row],[Date]], "mmm-yyyy")</f>
        <v>Mar-2014</v>
      </c>
      <c r="L1649" s="1" t="str">
        <f>IF(NiftyData[[#This Row],[Day]]="Thu", "Expiry", "")</f>
        <v/>
      </c>
      <c r="M1649" s="1">
        <f>NiftyData[[#This Row],[Close]]-NiftyData[[#This Row],[Open]]</f>
        <v>-14.25</v>
      </c>
      <c r="N1649" s="4">
        <f>NiftyData[[#This Row],[Intraday Change]]/NiftyData[[#This Row],[Open]]</f>
        <v>-2.1539833576443737E-3</v>
      </c>
      <c r="O1649" s="4">
        <f>_xlfn.CEILING.MATH(ABS(NiftyData[[#This Row],[Intraday Change %]]), 0.01)</f>
        <v>0.01</v>
      </c>
      <c r="P1649" s="6">
        <f>NiftyData[[#This Row],[Close]]-E1650</f>
        <v>11.649999999999636</v>
      </c>
      <c r="Q1649" s="4">
        <f>NiftyData[[#This Row],[DayChange]]/E1650</f>
        <v>1.7678971129404964E-3</v>
      </c>
      <c r="R1649" s="7">
        <f>_xlfn.CEILING.MATH(ABS(NiftyData[[#This Row],[DayChange %]]), 0.01)</f>
        <v>0.01</v>
      </c>
    </row>
    <row r="1650" spans="1:18" x14ac:dyDescent="0.2">
      <c r="A1650" s="2">
        <v>41723</v>
      </c>
      <c r="B1650" s="1">
        <v>6550.1</v>
      </c>
      <c r="C1650" s="1">
        <v>6595.55</v>
      </c>
      <c r="D1650" s="1">
        <v>6544.85</v>
      </c>
      <c r="E1650" s="1">
        <v>6589.75</v>
      </c>
      <c r="F1650" s="1">
        <v>168125064</v>
      </c>
      <c r="G1650" s="1">
        <v>6475.61</v>
      </c>
      <c r="H1650" s="1" t="str">
        <f>TEXT(NiftyData[[#This Row],[Date]], "yyyy")</f>
        <v>2014</v>
      </c>
      <c r="I1650" s="1" t="str">
        <f>TEXT(NiftyData[[#This Row],[Date]], "mmm")</f>
        <v>Mar</v>
      </c>
      <c r="J1650" s="1" t="str">
        <f>TEXT(NiftyData[[#This Row],[Date]], "ddd")</f>
        <v>Tue</v>
      </c>
      <c r="K1650" s="1" t="str">
        <f>TEXT(NiftyData[[#This Row],[Date]], "mmm-yyyy")</f>
        <v>Mar-2014</v>
      </c>
      <c r="L1650" s="1" t="str">
        <f>IF(NiftyData[[#This Row],[Day]]="Thu", "Expiry", "")</f>
        <v/>
      </c>
      <c r="M1650" s="1">
        <f>NiftyData[[#This Row],[Close]]-NiftyData[[#This Row],[Open]]</f>
        <v>39.649999999999636</v>
      </c>
      <c r="N1650" s="4">
        <f>NiftyData[[#This Row],[Intraday Change]]/NiftyData[[#This Row],[Open]]</f>
        <v>6.053342697058004E-3</v>
      </c>
      <c r="O1650" s="4">
        <f>_xlfn.CEILING.MATH(ABS(NiftyData[[#This Row],[Intraday Change %]]), 0.01)</f>
        <v>0.01</v>
      </c>
      <c r="P1650" s="6">
        <f>NiftyData[[#This Row],[Close]]-E1651</f>
        <v>6.25</v>
      </c>
      <c r="Q1650" s="4">
        <f>NiftyData[[#This Row],[DayChange]]/E1651</f>
        <v>9.4934305460621252E-4</v>
      </c>
      <c r="R1650" s="7">
        <f>_xlfn.CEILING.MATH(ABS(NiftyData[[#This Row],[DayChange %]]), 0.01)</f>
        <v>0.01</v>
      </c>
    </row>
    <row r="1651" spans="1:18" x14ac:dyDescent="0.2">
      <c r="A1651" s="2">
        <v>41722</v>
      </c>
      <c r="B1651" s="1">
        <v>6510.5</v>
      </c>
      <c r="C1651" s="1">
        <v>6591.5</v>
      </c>
      <c r="D1651" s="1">
        <v>6510.5</v>
      </c>
      <c r="E1651" s="1">
        <v>6583.5</v>
      </c>
      <c r="F1651" s="1">
        <v>158395722</v>
      </c>
      <c r="G1651" s="1">
        <v>6633.77</v>
      </c>
      <c r="H1651" s="1" t="str">
        <f>TEXT(NiftyData[[#This Row],[Date]], "yyyy")</f>
        <v>2014</v>
      </c>
      <c r="I1651" s="1" t="str">
        <f>TEXT(NiftyData[[#This Row],[Date]], "mmm")</f>
        <v>Mar</v>
      </c>
      <c r="J1651" s="1" t="str">
        <f>TEXT(NiftyData[[#This Row],[Date]], "ddd")</f>
        <v>Mon</v>
      </c>
      <c r="K1651" s="1" t="str">
        <f>TEXT(NiftyData[[#This Row],[Date]], "mmm-yyyy")</f>
        <v>Mar-2014</v>
      </c>
      <c r="L1651" s="1" t="str">
        <f>IF(NiftyData[[#This Row],[Day]]="Thu", "Expiry", "")</f>
        <v/>
      </c>
      <c r="M1651" s="1">
        <f>NiftyData[[#This Row],[Close]]-NiftyData[[#This Row],[Open]]</f>
        <v>73</v>
      </c>
      <c r="N1651" s="4">
        <f>NiftyData[[#This Row],[Intraday Change]]/NiftyData[[#This Row],[Open]]</f>
        <v>1.1212656477997081E-2</v>
      </c>
      <c r="O1651" s="4">
        <f>_xlfn.CEILING.MATH(ABS(NiftyData[[#This Row],[Intraday Change %]]), 0.01)</f>
        <v>0.02</v>
      </c>
      <c r="P1651" s="6">
        <f>NiftyData[[#This Row],[Close]]-E1652</f>
        <v>88.600000000000364</v>
      </c>
      <c r="Q1651" s="4">
        <f>NiftyData[[#This Row],[DayChange]]/E1652</f>
        <v>1.3641472539992974E-2</v>
      </c>
      <c r="R1651" s="7">
        <f>_xlfn.CEILING.MATH(ABS(NiftyData[[#This Row],[DayChange %]]), 0.01)</f>
        <v>0.02</v>
      </c>
    </row>
    <row r="1652" spans="1:18" x14ac:dyDescent="0.2">
      <c r="A1652" s="2">
        <v>41720</v>
      </c>
      <c r="B1652" s="1">
        <v>6497.8</v>
      </c>
      <c r="C1652" s="1">
        <v>6502.65</v>
      </c>
      <c r="D1652" s="1">
        <v>6481.35</v>
      </c>
      <c r="E1652" s="1">
        <v>6494.9</v>
      </c>
      <c r="F1652" s="1">
        <v>9774392</v>
      </c>
      <c r="G1652" s="1">
        <v>373.66</v>
      </c>
      <c r="H1652" s="1" t="str">
        <f>TEXT(NiftyData[[#This Row],[Date]], "yyyy")</f>
        <v>2014</v>
      </c>
      <c r="I1652" s="1" t="str">
        <f>TEXT(NiftyData[[#This Row],[Date]], "mmm")</f>
        <v>Mar</v>
      </c>
      <c r="J1652" s="1" t="str">
        <f>TEXT(NiftyData[[#This Row],[Date]], "ddd")</f>
        <v>Sat</v>
      </c>
      <c r="K1652" s="1" t="str">
        <f>TEXT(NiftyData[[#This Row],[Date]], "mmm-yyyy")</f>
        <v>Mar-2014</v>
      </c>
      <c r="L1652" s="1" t="str">
        <f>IF(NiftyData[[#This Row],[Day]]="Thu", "Expiry", "")</f>
        <v/>
      </c>
      <c r="M1652" s="1">
        <f>NiftyData[[#This Row],[Close]]-NiftyData[[#This Row],[Open]]</f>
        <v>-2.9000000000005457</v>
      </c>
      <c r="N1652" s="4">
        <f>NiftyData[[#This Row],[Intraday Change]]/NiftyData[[#This Row],[Open]]</f>
        <v>-4.4630490319808947E-4</v>
      </c>
      <c r="O1652" s="4">
        <f>_xlfn.CEILING.MATH(ABS(NiftyData[[#This Row],[Intraday Change %]]), 0.01)</f>
        <v>0.01</v>
      </c>
      <c r="P1652" s="6">
        <f>NiftyData[[#This Row],[Close]]-E1653</f>
        <v>1.6999999999998181</v>
      </c>
      <c r="Q1652" s="4">
        <f>NiftyData[[#This Row],[DayChange]]/E1653</f>
        <v>2.6181235754324804E-4</v>
      </c>
      <c r="R1652" s="7">
        <f>_xlfn.CEILING.MATH(ABS(NiftyData[[#This Row],[DayChange %]]), 0.01)</f>
        <v>0.01</v>
      </c>
    </row>
    <row r="1653" spans="1:18" x14ac:dyDescent="0.2">
      <c r="A1653" s="2">
        <v>41719</v>
      </c>
      <c r="B1653" s="1">
        <v>6515.2</v>
      </c>
      <c r="C1653" s="1">
        <v>6522.9</v>
      </c>
      <c r="D1653" s="1">
        <v>6485.7</v>
      </c>
      <c r="E1653" s="1">
        <v>6493.2</v>
      </c>
      <c r="F1653" s="1">
        <v>189854420</v>
      </c>
      <c r="G1653" s="1">
        <v>8841.94</v>
      </c>
      <c r="H1653" s="1" t="str">
        <f>TEXT(NiftyData[[#This Row],[Date]], "yyyy")</f>
        <v>2014</v>
      </c>
      <c r="I1653" s="1" t="str">
        <f>TEXT(NiftyData[[#This Row],[Date]], "mmm")</f>
        <v>Mar</v>
      </c>
      <c r="J1653" s="1" t="str">
        <f>TEXT(NiftyData[[#This Row],[Date]], "ddd")</f>
        <v>Fri</v>
      </c>
      <c r="K1653" s="1" t="str">
        <f>TEXT(NiftyData[[#This Row],[Date]], "mmm-yyyy")</f>
        <v>Mar-2014</v>
      </c>
      <c r="L1653" s="1" t="str">
        <f>IF(NiftyData[[#This Row],[Day]]="Thu", "Expiry", "")</f>
        <v/>
      </c>
      <c r="M1653" s="1">
        <f>NiftyData[[#This Row],[Close]]-NiftyData[[#This Row],[Open]]</f>
        <v>-22</v>
      </c>
      <c r="N1653" s="4">
        <f>NiftyData[[#This Row],[Intraday Change]]/NiftyData[[#This Row],[Open]]</f>
        <v>-3.3767190569744597E-3</v>
      </c>
      <c r="O1653" s="4">
        <f>_xlfn.CEILING.MATH(ABS(NiftyData[[#This Row],[Intraday Change %]]), 0.01)</f>
        <v>0.01</v>
      </c>
      <c r="P1653" s="6">
        <f>NiftyData[[#This Row],[Close]]-E1654</f>
        <v>10.099999999999454</v>
      </c>
      <c r="Q1653" s="4">
        <f>NiftyData[[#This Row],[DayChange]]/E1654</f>
        <v>1.5578966852276617E-3</v>
      </c>
      <c r="R1653" s="7">
        <f>_xlfn.CEILING.MATH(ABS(NiftyData[[#This Row],[DayChange %]]), 0.01)</f>
        <v>0.01</v>
      </c>
    </row>
    <row r="1654" spans="1:18" x14ac:dyDescent="0.2">
      <c r="A1654" s="2">
        <v>41718</v>
      </c>
      <c r="B1654" s="1">
        <v>6508.35</v>
      </c>
      <c r="C1654" s="1">
        <v>6523.65</v>
      </c>
      <c r="D1654" s="1">
        <v>6473.25</v>
      </c>
      <c r="E1654" s="1">
        <v>6483.1</v>
      </c>
      <c r="F1654" s="1">
        <v>141984189</v>
      </c>
      <c r="G1654" s="1">
        <v>6280.76</v>
      </c>
      <c r="H1654" s="1" t="str">
        <f>TEXT(NiftyData[[#This Row],[Date]], "yyyy")</f>
        <v>2014</v>
      </c>
      <c r="I1654" s="1" t="str">
        <f>TEXT(NiftyData[[#This Row],[Date]], "mmm")</f>
        <v>Mar</v>
      </c>
      <c r="J1654" s="1" t="str">
        <f>TEXT(NiftyData[[#This Row],[Date]], "ddd")</f>
        <v>Thu</v>
      </c>
      <c r="K1654" s="1" t="str">
        <f>TEXT(NiftyData[[#This Row],[Date]], "mmm-yyyy")</f>
        <v>Mar-2014</v>
      </c>
      <c r="L1654" s="1" t="str">
        <f>IF(NiftyData[[#This Row],[Day]]="Thu", "Expiry", "")</f>
        <v>Expiry</v>
      </c>
      <c r="M1654" s="1">
        <f>NiftyData[[#This Row],[Close]]-NiftyData[[#This Row],[Open]]</f>
        <v>-25.25</v>
      </c>
      <c r="N1654" s="4">
        <f>NiftyData[[#This Row],[Intraday Change]]/NiftyData[[#This Row],[Open]]</f>
        <v>-3.8796315502393078E-3</v>
      </c>
      <c r="O1654" s="4">
        <f>_xlfn.CEILING.MATH(ABS(NiftyData[[#This Row],[Intraday Change %]]), 0.01)</f>
        <v>0.01</v>
      </c>
      <c r="P1654" s="6">
        <f>NiftyData[[#This Row],[Close]]-E1655</f>
        <v>-40.949999999999818</v>
      </c>
      <c r="Q1654" s="4">
        <f>NiftyData[[#This Row],[DayChange]]/E1655</f>
        <v>-6.2767759290624408E-3</v>
      </c>
      <c r="R1654" s="7">
        <f>_xlfn.CEILING.MATH(ABS(NiftyData[[#This Row],[DayChange %]]), 0.01)</f>
        <v>0.01</v>
      </c>
    </row>
    <row r="1655" spans="1:18" x14ac:dyDescent="0.2">
      <c r="A1655" s="2">
        <v>41717</v>
      </c>
      <c r="B1655" s="1">
        <v>6530</v>
      </c>
      <c r="C1655" s="1">
        <v>6541.2</v>
      </c>
      <c r="D1655" s="1">
        <v>6506</v>
      </c>
      <c r="E1655" s="1">
        <v>6524.05</v>
      </c>
      <c r="F1655" s="1">
        <v>172464722</v>
      </c>
      <c r="G1655" s="1">
        <v>7666.24</v>
      </c>
      <c r="H1655" s="1" t="str">
        <f>TEXT(NiftyData[[#This Row],[Date]], "yyyy")</f>
        <v>2014</v>
      </c>
      <c r="I1655" s="1" t="str">
        <f>TEXT(NiftyData[[#This Row],[Date]], "mmm")</f>
        <v>Mar</v>
      </c>
      <c r="J1655" s="1" t="str">
        <f>TEXT(NiftyData[[#This Row],[Date]], "ddd")</f>
        <v>Wed</v>
      </c>
      <c r="K1655" s="1" t="str">
        <f>TEXT(NiftyData[[#This Row],[Date]], "mmm-yyyy")</f>
        <v>Mar-2014</v>
      </c>
      <c r="L1655" s="1" t="str">
        <f>IF(NiftyData[[#This Row],[Day]]="Thu", "Expiry", "")</f>
        <v/>
      </c>
      <c r="M1655" s="1">
        <f>NiftyData[[#This Row],[Close]]-NiftyData[[#This Row],[Open]]</f>
        <v>-5.9499999999998181</v>
      </c>
      <c r="N1655" s="4">
        <f>NiftyData[[#This Row],[Intraday Change]]/NiftyData[[#This Row],[Open]]</f>
        <v>-9.1117917304744532E-4</v>
      </c>
      <c r="O1655" s="4">
        <f>_xlfn.CEILING.MATH(ABS(NiftyData[[#This Row],[Intraday Change %]]), 0.01)</f>
        <v>0.01</v>
      </c>
      <c r="P1655" s="6">
        <f>NiftyData[[#This Row],[Close]]-E1656</f>
        <v>7.4000000000005457</v>
      </c>
      <c r="Q1655" s="4">
        <f>NiftyData[[#This Row],[DayChange]]/E1656</f>
        <v>1.1355527763498954E-3</v>
      </c>
      <c r="R1655" s="7">
        <f>_xlfn.CEILING.MATH(ABS(NiftyData[[#This Row],[DayChange %]]), 0.01)</f>
        <v>0.01</v>
      </c>
    </row>
    <row r="1656" spans="1:18" x14ac:dyDescent="0.2">
      <c r="A1656" s="2">
        <v>41716</v>
      </c>
      <c r="B1656" s="1">
        <v>6532.45</v>
      </c>
      <c r="C1656" s="1">
        <v>6574.95</v>
      </c>
      <c r="D1656" s="1">
        <v>6497.65</v>
      </c>
      <c r="E1656" s="1">
        <v>6516.65</v>
      </c>
      <c r="F1656" s="1">
        <v>179308616</v>
      </c>
      <c r="G1656" s="1">
        <v>7268.52</v>
      </c>
      <c r="H1656" s="1" t="str">
        <f>TEXT(NiftyData[[#This Row],[Date]], "yyyy")</f>
        <v>2014</v>
      </c>
      <c r="I1656" s="1" t="str">
        <f>TEXT(NiftyData[[#This Row],[Date]], "mmm")</f>
        <v>Mar</v>
      </c>
      <c r="J1656" s="1" t="str">
        <f>TEXT(NiftyData[[#This Row],[Date]], "ddd")</f>
        <v>Tue</v>
      </c>
      <c r="K1656" s="1" t="str">
        <f>TEXT(NiftyData[[#This Row],[Date]], "mmm-yyyy")</f>
        <v>Mar-2014</v>
      </c>
      <c r="L1656" s="1" t="str">
        <f>IF(NiftyData[[#This Row],[Day]]="Thu", "Expiry", "")</f>
        <v/>
      </c>
      <c r="M1656" s="1">
        <f>NiftyData[[#This Row],[Close]]-NiftyData[[#This Row],[Open]]</f>
        <v>-15.800000000000182</v>
      </c>
      <c r="N1656" s="4">
        <f>NiftyData[[#This Row],[Intraday Change]]/NiftyData[[#This Row],[Open]]</f>
        <v>-2.4186943642890771E-3</v>
      </c>
      <c r="O1656" s="4">
        <f>_xlfn.CEILING.MATH(ABS(NiftyData[[#This Row],[Intraday Change %]]), 0.01)</f>
        <v>0.01</v>
      </c>
      <c r="P1656" s="6">
        <f>NiftyData[[#This Row],[Close]]-E1657</f>
        <v>12.449999999999818</v>
      </c>
      <c r="Q1656" s="4">
        <f>NiftyData[[#This Row],[DayChange]]/E1657</f>
        <v>1.9141477814335073E-3</v>
      </c>
      <c r="R1656" s="7">
        <f>_xlfn.CEILING.MATH(ABS(NiftyData[[#This Row],[DayChange %]]), 0.01)</f>
        <v>0.01</v>
      </c>
    </row>
    <row r="1657" spans="1:18" x14ac:dyDescent="0.2">
      <c r="A1657" s="2">
        <v>41712</v>
      </c>
      <c r="B1657" s="1">
        <v>6447.25</v>
      </c>
      <c r="C1657" s="1">
        <v>6518.45</v>
      </c>
      <c r="D1657" s="1">
        <v>6432.7</v>
      </c>
      <c r="E1657" s="1">
        <v>6504.2</v>
      </c>
      <c r="F1657" s="1">
        <v>177336088</v>
      </c>
      <c r="G1657" s="1">
        <v>7114.55</v>
      </c>
      <c r="H1657" s="1" t="str">
        <f>TEXT(NiftyData[[#This Row],[Date]], "yyyy")</f>
        <v>2014</v>
      </c>
      <c r="I1657" s="1" t="str">
        <f>TEXT(NiftyData[[#This Row],[Date]], "mmm")</f>
        <v>Mar</v>
      </c>
      <c r="J1657" s="1" t="str">
        <f>TEXT(NiftyData[[#This Row],[Date]], "ddd")</f>
        <v>Fri</v>
      </c>
      <c r="K1657" s="1" t="str">
        <f>TEXT(NiftyData[[#This Row],[Date]], "mmm-yyyy")</f>
        <v>Mar-2014</v>
      </c>
      <c r="L1657" s="1" t="str">
        <f>IF(NiftyData[[#This Row],[Day]]="Thu", "Expiry", "")</f>
        <v/>
      </c>
      <c r="M1657" s="1">
        <f>NiftyData[[#This Row],[Close]]-NiftyData[[#This Row],[Open]]</f>
        <v>56.949999999999818</v>
      </c>
      <c r="N1657" s="4">
        <f>NiftyData[[#This Row],[Intraday Change]]/NiftyData[[#This Row],[Open]]</f>
        <v>8.8332234673697812E-3</v>
      </c>
      <c r="O1657" s="4">
        <f>_xlfn.CEILING.MATH(ABS(NiftyData[[#This Row],[Intraday Change %]]), 0.01)</f>
        <v>0.01</v>
      </c>
      <c r="P1657" s="6">
        <f>NiftyData[[#This Row],[Close]]-E1658</f>
        <v>11.099999999999454</v>
      </c>
      <c r="Q1657" s="4">
        <f>NiftyData[[#This Row],[DayChange]]/E1658</f>
        <v>1.7095070151390635E-3</v>
      </c>
      <c r="R1657" s="7">
        <f>_xlfn.CEILING.MATH(ABS(NiftyData[[#This Row],[DayChange %]]), 0.01)</f>
        <v>0.01</v>
      </c>
    </row>
    <row r="1658" spans="1:18" x14ac:dyDescent="0.2">
      <c r="A1658" s="2">
        <v>41711</v>
      </c>
      <c r="B1658" s="1">
        <v>6491.75</v>
      </c>
      <c r="C1658" s="1">
        <v>6561.45</v>
      </c>
      <c r="D1658" s="1">
        <v>6476.65</v>
      </c>
      <c r="E1658" s="1">
        <v>6493.1</v>
      </c>
      <c r="F1658" s="1">
        <v>167858387</v>
      </c>
      <c r="G1658" s="1">
        <v>8356.1</v>
      </c>
      <c r="H1658" s="1" t="str">
        <f>TEXT(NiftyData[[#This Row],[Date]], "yyyy")</f>
        <v>2014</v>
      </c>
      <c r="I1658" s="1" t="str">
        <f>TEXT(NiftyData[[#This Row],[Date]], "mmm")</f>
        <v>Mar</v>
      </c>
      <c r="J1658" s="1" t="str">
        <f>TEXT(NiftyData[[#This Row],[Date]], "ddd")</f>
        <v>Thu</v>
      </c>
      <c r="K1658" s="1" t="str">
        <f>TEXT(NiftyData[[#This Row],[Date]], "mmm-yyyy")</f>
        <v>Mar-2014</v>
      </c>
      <c r="L1658" s="1" t="str">
        <f>IF(NiftyData[[#This Row],[Day]]="Thu", "Expiry", "")</f>
        <v>Expiry</v>
      </c>
      <c r="M1658" s="1">
        <f>NiftyData[[#This Row],[Close]]-NiftyData[[#This Row],[Open]]</f>
        <v>1.3500000000003638</v>
      </c>
      <c r="N1658" s="4">
        <f>NiftyData[[#This Row],[Intraday Change]]/NiftyData[[#This Row],[Open]]</f>
        <v>2.0795625216626701E-4</v>
      </c>
      <c r="O1658" s="4">
        <f>_xlfn.CEILING.MATH(ABS(NiftyData[[#This Row],[Intraday Change %]]), 0.01)</f>
        <v>0.01</v>
      </c>
      <c r="P1658" s="6">
        <f>NiftyData[[#This Row],[Close]]-E1659</f>
        <v>-23.799999999999272</v>
      </c>
      <c r="Q1658" s="4">
        <f>NiftyData[[#This Row],[DayChange]]/E1659</f>
        <v>-3.6520431493500395E-3</v>
      </c>
      <c r="R1658" s="7">
        <f>_xlfn.CEILING.MATH(ABS(NiftyData[[#This Row],[DayChange %]]), 0.01)</f>
        <v>0.01</v>
      </c>
    </row>
    <row r="1659" spans="1:18" x14ac:dyDescent="0.2">
      <c r="A1659" s="2">
        <v>41710</v>
      </c>
      <c r="B1659" s="1">
        <v>6497.5</v>
      </c>
      <c r="C1659" s="1">
        <v>6546.15</v>
      </c>
      <c r="D1659" s="1">
        <v>6487.3</v>
      </c>
      <c r="E1659" s="1">
        <v>6516.9</v>
      </c>
      <c r="F1659" s="1">
        <v>174977068</v>
      </c>
      <c r="G1659" s="1">
        <v>6176.54</v>
      </c>
      <c r="H1659" s="1" t="str">
        <f>TEXT(NiftyData[[#This Row],[Date]], "yyyy")</f>
        <v>2014</v>
      </c>
      <c r="I1659" s="1" t="str">
        <f>TEXT(NiftyData[[#This Row],[Date]], "mmm")</f>
        <v>Mar</v>
      </c>
      <c r="J1659" s="1" t="str">
        <f>TEXT(NiftyData[[#This Row],[Date]], "ddd")</f>
        <v>Wed</v>
      </c>
      <c r="K1659" s="1" t="str">
        <f>TEXT(NiftyData[[#This Row],[Date]], "mmm-yyyy")</f>
        <v>Mar-2014</v>
      </c>
      <c r="L1659" s="1" t="str">
        <f>IF(NiftyData[[#This Row],[Day]]="Thu", "Expiry", "")</f>
        <v/>
      </c>
      <c r="M1659" s="1">
        <f>NiftyData[[#This Row],[Close]]-NiftyData[[#This Row],[Open]]</f>
        <v>19.399999999999636</v>
      </c>
      <c r="N1659" s="4">
        <f>NiftyData[[#This Row],[Intraday Change]]/NiftyData[[#This Row],[Open]]</f>
        <v>2.9857637552904402E-3</v>
      </c>
      <c r="O1659" s="4">
        <f>_xlfn.CEILING.MATH(ABS(NiftyData[[#This Row],[Intraday Change %]]), 0.01)</f>
        <v>0.01</v>
      </c>
      <c r="P1659" s="6">
        <f>NiftyData[[#This Row],[Close]]-E1660</f>
        <v>5</v>
      </c>
      <c r="Q1659" s="4">
        <f>NiftyData[[#This Row],[DayChange]]/E1660</f>
        <v>7.6782505873861703E-4</v>
      </c>
      <c r="R1659" s="7">
        <f>_xlfn.CEILING.MATH(ABS(NiftyData[[#This Row],[DayChange %]]), 0.01)</f>
        <v>0.01</v>
      </c>
    </row>
    <row r="1660" spans="1:18" x14ac:dyDescent="0.2">
      <c r="A1660" s="2">
        <v>41709</v>
      </c>
      <c r="B1660" s="1">
        <v>6537.35</v>
      </c>
      <c r="C1660" s="1">
        <v>6562.85</v>
      </c>
      <c r="D1660" s="1">
        <v>6494.25</v>
      </c>
      <c r="E1660" s="1">
        <v>6511.9</v>
      </c>
      <c r="F1660" s="1">
        <v>238994883</v>
      </c>
      <c r="G1660" s="1">
        <v>8268.67</v>
      </c>
      <c r="H1660" s="1" t="str">
        <f>TEXT(NiftyData[[#This Row],[Date]], "yyyy")</f>
        <v>2014</v>
      </c>
      <c r="I1660" s="1" t="str">
        <f>TEXT(NiftyData[[#This Row],[Date]], "mmm")</f>
        <v>Mar</v>
      </c>
      <c r="J1660" s="1" t="str">
        <f>TEXT(NiftyData[[#This Row],[Date]], "ddd")</f>
        <v>Tue</v>
      </c>
      <c r="K1660" s="1" t="str">
        <f>TEXT(NiftyData[[#This Row],[Date]], "mmm-yyyy")</f>
        <v>Mar-2014</v>
      </c>
      <c r="L1660" s="1" t="str">
        <f>IF(NiftyData[[#This Row],[Day]]="Thu", "Expiry", "")</f>
        <v/>
      </c>
      <c r="M1660" s="1">
        <f>NiftyData[[#This Row],[Close]]-NiftyData[[#This Row],[Open]]</f>
        <v>-25.450000000000728</v>
      </c>
      <c r="N1660" s="4">
        <f>NiftyData[[#This Row],[Intraday Change]]/NiftyData[[#This Row],[Open]]</f>
        <v>-3.8930147536847082E-3</v>
      </c>
      <c r="O1660" s="4">
        <f>_xlfn.CEILING.MATH(ABS(NiftyData[[#This Row],[Intraday Change %]]), 0.01)</f>
        <v>0.01</v>
      </c>
      <c r="P1660" s="6">
        <f>NiftyData[[#This Row],[Close]]-E1661</f>
        <v>-25.350000000000364</v>
      </c>
      <c r="Q1660" s="4">
        <f>NiftyData[[#This Row],[DayChange]]/E1661</f>
        <v>-3.8777773528624977E-3</v>
      </c>
      <c r="R1660" s="7">
        <f>_xlfn.CEILING.MATH(ABS(NiftyData[[#This Row],[DayChange %]]), 0.01)</f>
        <v>0.01</v>
      </c>
    </row>
    <row r="1661" spans="1:18" x14ac:dyDescent="0.2">
      <c r="A1661" s="2">
        <v>41708</v>
      </c>
      <c r="B1661" s="1">
        <v>6491.7</v>
      </c>
      <c r="C1661" s="1">
        <v>6562.2</v>
      </c>
      <c r="D1661" s="1">
        <v>6487.35</v>
      </c>
      <c r="E1661" s="1">
        <v>6537.25</v>
      </c>
      <c r="F1661" s="1">
        <v>242143703</v>
      </c>
      <c r="G1661" s="1">
        <v>9992.74</v>
      </c>
      <c r="H1661" s="1" t="str">
        <f>TEXT(NiftyData[[#This Row],[Date]], "yyyy")</f>
        <v>2014</v>
      </c>
      <c r="I1661" s="1" t="str">
        <f>TEXT(NiftyData[[#This Row],[Date]], "mmm")</f>
        <v>Mar</v>
      </c>
      <c r="J1661" s="1" t="str">
        <f>TEXT(NiftyData[[#This Row],[Date]], "ddd")</f>
        <v>Mon</v>
      </c>
      <c r="K1661" s="1" t="str">
        <f>TEXT(NiftyData[[#This Row],[Date]], "mmm-yyyy")</f>
        <v>Mar-2014</v>
      </c>
      <c r="L1661" s="1" t="str">
        <f>IF(NiftyData[[#This Row],[Day]]="Thu", "Expiry", "")</f>
        <v/>
      </c>
      <c r="M1661" s="1">
        <f>NiftyData[[#This Row],[Close]]-NiftyData[[#This Row],[Open]]</f>
        <v>45.550000000000182</v>
      </c>
      <c r="N1661" s="4">
        <f>NiftyData[[#This Row],[Intraday Change]]/NiftyData[[#This Row],[Open]]</f>
        <v>7.0166520325954966E-3</v>
      </c>
      <c r="O1661" s="4">
        <f>_xlfn.CEILING.MATH(ABS(NiftyData[[#This Row],[Intraday Change %]]), 0.01)</f>
        <v>0.01</v>
      </c>
      <c r="P1661" s="6">
        <f>NiftyData[[#This Row],[Close]]-E1662</f>
        <v>10.600000000000364</v>
      </c>
      <c r="Q1661" s="4">
        <f>NiftyData[[#This Row],[DayChange]]/E1662</f>
        <v>1.6241103782185906E-3</v>
      </c>
      <c r="R1661" s="7">
        <f>_xlfn.CEILING.MATH(ABS(NiftyData[[#This Row],[DayChange %]]), 0.01)</f>
        <v>0.01</v>
      </c>
    </row>
    <row r="1662" spans="1:18" x14ac:dyDescent="0.2">
      <c r="A1662" s="2">
        <v>41705</v>
      </c>
      <c r="B1662" s="1">
        <v>6413.95</v>
      </c>
      <c r="C1662" s="1">
        <v>6537.8</v>
      </c>
      <c r="D1662" s="1">
        <v>6413.55</v>
      </c>
      <c r="E1662" s="1">
        <v>6526.65</v>
      </c>
      <c r="F1662" s="1">
        <v>284922346</v>
      </c>
      <c r="G1662" s="1">
        <v>11368.15</v>
      </c>
      <c r="H1662" s="1" t="str">
        <f>TEXT(NiftyData[[#This Row],[Date]], "yyyy")</f>
        <v>2014</v>
      </c>
      <c r="I1662" s="1" t="str">
        <f>TEXT(NiftyData[[#This Row],[Date]], "mmm")</f>
        <v>Mar</v>
      </c>
      <c r="J1662" s="1" t="str">
        <f>TEXT(NiftyData[[#This Row],[Date]], "ddd")</f>
        <v>Fri</v>
      </c>
      <c r="K1662" s="1" t="str">
        <f>TEXT(NiftyData[[#This Row],[Date]], "mmm-yyyy")</f>
        <v>Mar-2014</v>
      </c>
      <c r="L1662" s="1" t="str">
        <f>IF(NiftyData[[#This Row],[Day]]="Thu", "Expiry", "")</f>
        <v/>
      </c>
      <c r="M1662" s="1">
        <f>NiftyData[[#This Row],[Close]]-NiftyData[[#This Row],[Open]]</f>
        <v>112.69999999999982</v>
      </c>
      <c r="N1662" s="4">
        <f>NiftyData[[#This Row],[Intraday Change]]/NiftyData[[#This Row],[Open]]</f>
        <v>1.7571075546270212E-2</v>
      </c>
      <c r="O1662" s="4">
        <f>_xlfn.CEILING.MATH(ABS(NiftyData[[#This Row],[Intraday Change %]]), 0.01)</f>
        <v>0.02</v>
      </c>
      <c r="P1662" s="6">
        <f>NiftyData[[#This Row],[Close]]-E1663</f>
        <v>125.5</v>
      </c>
      <c r="Q1662" s="4">
        <f>NiftyData[[#This Row],[DayChange]]/E1663</f>
        <v>1.9605852073455551E-2</v>
      </c>
      <c r="R1662" s="7">
        <f>_xlfn.CEILING.MATH(ABS(NiftyData[[#This Row],[DayChange %]]), 0.01)</f>
        <v>0.02</v>
      </c>
    </row>
    <row r="1663" spans="1:18" x14ac:dyDescent="0.2">
      <c r="A1663" s="2">
        <v>41704</v>
      </c>
      <c r="B1663" s="1">
        <v>6344.75</v>
      </c>
      <c r="C1663" s="1">
        <v>6406.6</v>
      </c>
      <c r="D1663" s="1">
        <v>6339.7</v>
      </c>
      <c r="E1663" s="1">
        <v>6401.15</v>
      </c>
      <c r="F1663" s="1">
        <v>180731810</v>
      </c>
      <c r="G1663" s="1">
        <v>5844.96</v>
      </c>
      <c r="H1663" s="1" t="str">
        <f>TEXT(NiftyData[[#This Row],[Date]], "yyyy")</f>
        <v>2014</v>
      </c>
      <c r="I1663" s="1" t="str">
        <f>TEXT(NiftyData[[#This Row],[Date]], "mmm")</f>
        <v>Mar</v>
      </c>
      <c r="J1663" s="1" t="str">
        <f>TEXT(NiftyData[[#This Row],[Date]], "ddd")</f>
        <v>Thu</v>
      </c>
      <c r="K1663" s="1" t="str">
        <f>TEXT(NiftyData[[#This Row],[Date]], "mmm-yyyy")</f>
        <v>Mar-2014</v>
      </c>
      <c r="L1663" s="1" t="str">
        <f>IF(NiftyData[[#This Row],[Day]]="Thu", "Expiry", "")</f>
        <v>Expiry</v>
      </c>
      <c r="M1663" s="1">
        <f>NiftyData[[#This Row],[Close]]-NiftyData[[#This Row],[Open]]</f>
        <v>56.399999999999636</v>
      </c>
      <c r="N1663" s="4">
        <f>NiftyData[[#This Row],[Intraday Change]]/NiftyData[[#This Row],[Open]]</f>
        <v>8.8892391347176226E-3</v>
      </c>
      <c r="O1663" s="4">
        <f>_xlfn.CEILING.MATH(ABS(NiftyData[[#This Row],[Intraday Change %]]), 0.01)</f>
        <v>0.01</v>
      </c>
      <c r="P1663" s="6">
        <f>NiftyData[[#This Row],[Close]]-E1664</f>
        <v>72.5</v>
      </c>
      <c r="Q1663" s="4">
        <f>NiftyData[[#This Row],[DayChange]]/E1664</f>
        <v>1.1455839713050968E-2</v>
      </c>
      <c r="R1663" s="7">
        <f>_xlfn.CEILING.MATH(ABS(NiftyData[[#This Row],[DayChange %]]), 0.01)</f>
        <v>0.02</v>
      </c>
    </row>
    <row r="1664" spans="1:18" x14ac:dyDescent="0.2">
      <c r="A1664" s="2">
        <v>41703</v>
      </c>
      <c r="B1664" s="1">
        <v>6328.45</v>
      </c>
      <c r="C1664" s="1">
        <v>6336.25</v>
      </c>
      <c r="D1664" s="1">
        <v>6287.8</v>
      </c>
      <c r="E1664" s="1">
        <v>6328.65</v>
      </c>
      <c r="F1664" s="1">
        <v>160300066</v>
      </c>
      <c r="G1664" s="1">
        <v>5754.58</v>
      </c>
      <c r="H1664" s="1" t="str">
        <f>TEXT(NiftyData[[#This Row],[Date]], "yyyy")</f>
        <v>2014</v>
      </c>
      <c r="I1664" s="1" t="str">
        <f>TEXT(NiftyData[[#This Row],[Date]], "mmm")</f>
        <v>Mar</v>
      </c>
      <c r="J1664" s="1" t="str">
        <f>TEXT(NiftyData[[#This Row],[Date]], "ddd")</f>
        <v>Wed</v>
      </c>
      <c r="K1664" s="1" t="str">
        <f>TEXT(NiftyData[[#This Row],[Date]], "mmm-yyyy")</f>
        <v>Mar-2014</v>
      </c>
      <c r="L1664" s="1" t="str">
        <f>IF(NiftyData[[#This Row],[Day]]="Thu", "Expiry", "")</f>
        <v/>
      </c>
      <c r="M1664" s="1">
        <f>NiftyData[[#This Row],[Close]]-NiftyData[[#This Row],[Open]]</f>
        <v>0.1999999999998181</v>
      </c>
      <c r="N1664" s="4">
        <f>NiftyData[[#This Row],[Intraday Change]]/NiftyData[[#This Row],[Open]]</f>
        <v>3.1603315187734455E-5</v>
      </c>
      <c r="O1664" s="4">
        <f>_xlfn.CEILING.MATH(ABS(NiftyData[[#This Row],[Intraday Change %]]), 0.01)</f>
        <v>0.01</v>
      </c>
      <c r="P1664" s="6">
        <f>NiftyData[[#This Row],[Close]]-E1665</f>
        <v>30.699999999999818</v>
      </c>
      <c r="Q1664" s="4">
        <f>NiftyData[[#This Row],[DayChange]]/E1665</f>
        <v>4.8746020530489789E-3</v>
      </c>
      <c r="R1664" s="7">
        <f>_xlfn.CEILING.MATH(ABS(NiftyData[[#This Row],[DayChange %]]), 0.01)</f>
        <v>0.01</v>
      </c>
    </row>
    <row r="1665" spans="1:18" x14ac:dyDescent="0.2">
      <c r="A1665" s="2">
        <v>41702</v>
      </c>
      <c r="B1665" s="1">
        <v>6216.75</v>
      </c>
      <c r="C1665" s="1">
        <v>6302.15</v>
      </c>
      <c r="D1665" s="1">
        <v>6215.7</v>
      </c>
      <c r="E1665" s="1">
        <v>6297.95</v>
      </c>
      <c r="F1665" s="1">
        <v>166818924</v>
      </c>
      <c r="G1665" s="1">
        <v>5550.29</v>
      </c>
      <c r="H1665" s="1" t="str">
        <f>TEXT(NiftyData[[#This Row],[Date]], "yyyy")</f>
        <v>2014</v>
      </c>
      <c r="I1665" s="1" t="str">
        <f>TEXT(NiftyData[[#This Row],[Date]], "mmm")</f>
        <v>Mar</v>
      </c>
      <c r="J1665" s="1" t="str">
        <f>TEXT(NiftyData[[#This Row],[Date]], "ddd")</f>
        <v>Tue</v>
      </c>
      <c r="K1665" s="1" t="str">
        <f>TEXT(NiftyData[[#This Row],[Date]], "mmm-yyyy")</f>
        <v>Mar-2014</v>
      </c>
      <c r="L1665" s="1" t="str">
        <f>IF(NiftyData[[#This Row],[Day]]="Thu", "Expiry", "")</f>
        <v/>
      </c>
      <c r="M1665" s="1">
        <f>NiftyData[[#This Row],[Close]]-NiftyData[[#This Row],[Open]]</f>
        <v>81.199999999999818</v>
      </c>
      <c r="N1665" s="4">
        <f>NiftyData[[#This Row],[Intraday Change]]/NiftyData[[#This Row],[Open]]</f>
        <v>1.3061487111432794E-2</v>
      </c>
      <c r="O1665" s="4">
        <f>_xlfn.CEILING.MATH(ABS(NiftyData[[#This Row],[Intraday Change %]]), 0.01)</f>
        <v>0.02</v>
      </c>
      <c r="P1665" s="6">
        <f>NiftyData[[#This Row],[Close]]-E1666</f>
        <v>76.5</v>
      </c>
      <c r="Q1665" s="4">
        <f>NiftyData[[#This Row],[DayChange]]/E1666</f>
        <v>1.2296168899533068E-2</v>
      </c>
      <c r="R1665" s="7">
        <f>_xlfn.CEILING.MATH(ABS(NiftyData[[#This Row],[DayChange %]]), 0.01)</f>
        <v>0.02</v>
      </c>
    </row>
    <row r="1666" spans="1:18" x14ac:dyDescent="0.2">
      <c r="A1666" s="2">
        <v>41701</v>
      </c>
      <c r="B1666" s="1">
        <v>6264.35</v>
      </c>
      <c r="C1666" s="1">
        <v>6277.75</v>
      </c>
      <c r="D1666" s="1">
        <v>6212.25</v>
      </c>
      <c r="E1666" s="1">
        <v>6221.45</v>
      </c>
      <c r="F1666" s="1">
        <v>144562338</v>
      </c>
      <c r="G1666" s="1">
        <v>5040.12</v>
      </c>
      <c r="H1666" s="1" t="str">
        <f>TEXT(NiftyData[[#This Row],[Date]], "yyyy")</f>
        <v>2014</v>
      </c>
      <c r="I1666" s="1" t="str">
        <f>TEXT(NiftyData[[#This Row],[Date]], "mmm")</f>
        <v>Mar</v>
      </c>
      <c r="J1666" s="1" t="str">
        <f>TEXT(NiftyData[[#This Row],[Date]], "ddd")</f>
        <v>Mon</v>
      </c>
      <c r="K1666" s="1" t="str">
        <f>TEXT(NiftyData[[#This Row],[Date]], "mmm-yyyy")</f>
        <v>Mar-2014</v>
      </c>
      <c r="L1666" s="1" t="str">
        <f>IF(NiftyData[[#This Row],[Day]]="Thu", "Expiry", "")</f>
        <v/>
      </c>
      <c r="M1666" s="1">
        <f>NiftyData[[#This Row],[Close]]-NiftyData[[#This Row],[Open]]</f>
        <v>-42.900000000000546</v>
      </c>
      <c r="N1666" s="4">
        <f>NiftyData[[#This Row],[Intraday Change]]/NiftyData[[#This Row],[Open]]</f>
        <v>-6.8482763574833055E-3</v>
      </c>
      <c r="O1666" s="4">
        <f>_xlfn.CEILING.MATH(ABS(NiftyData[[#This Row],[Intraday Change %]]), 0.01)</f>
        <v>0.01</v>
      </c>
      <c r="P1666" s="6">
        <f>NiftyData[[#This Row],[Close]]-E1667</f>
        <v>-55.5</v>
      </c>
      <c r="Q1666" s="4">
        <f>NiftyData[[#This Row],[DayChange]]/E1667</f>
        <v>-8.8418738400019119E-3</v>
      </c>
      <c r="R1666" s="7">
        <f>_xlfn.CEILING.MATH(ABS(NiftyData[[#This Row],[DayChange %]]), 0.01)</f>
        <v>0.01</v>
      </c>
    </row>
    <row r="1667" spans="1:18" x14ac:dyDescent="0.2">
      <c r="A1667" s="2">
        <v>41698</v>
      </c>
      <c r="B1667" s="1">
        <v>6228.45</v>
      </c>
      <c r="C1667" s="1">
        <v>6282.7</v>
      </c>
      <c r="D1667" s="1">
        <v>6228.1</v>
      </c>
      <c r="E1667" s="1">
        <v>6276.95</v>
      </c>
      <c r="F1667" s="1">
        <v>209914263</v>
      </c>
      <c r="G1667" s="1">
        <v>7869.42</v>
      </c>
      <c r="H1667" s="1" t="str">
        <f>TEXT(NiftyData[[#This Row],[Date]], "yyyy")</f>
        <v>2014</v>
      </c>
      <c r="I1667" s="1" t="str">
        <f>TEXT(NiftyData[[#This Row],[Date]], "mmm")</f>
        <v>Feb</v>
      </c>
      <c r="J1667" s="1" t="str">
        <f>TEXT(NiftyData[[#This Row],[Date]], "ddd")</f>
        <v>Fri</v>
      </c>
      <c r="K1667" s="1" t="str">
        <f>TEXT(NiftyData[[#This Row],[Date]], "mmm-yyyy")</f>
        <v>Feb-2014</v>
      </c>
      <c r="L1667" s="1" t="str">
        <f>IF(NiftyData[[#This Row],[Day]]="Thu", "Expiry", "")</f>
        <v/>
      </c>
      <c r="M1667" s="1">
        <f>NiftyData[[#This Row],[Close]]-NiftyData[[#This Row],[Open]]</f>
        <v>48.5</v>
      </c>
      <c r="N1667" s="4">
        <f>NiftyData[[#This Row],[Intraday Change]]/NiftyData[[#This Row],[Open]]</f>
        <v>7.7868490555435144E-3</v>
      </c>
      <c r="O1667" s="4">
        <f>_xlfn.CEILING.MATH(ABS(NiftyData[[#This Row],[Intraday Change %]]), 0.01)</f>
        <v>0.01</v>
      </c>
      <c r="P1667" s="6">
        <f>NiftyData[[#This Row],[Close]]-E1668</f>
        <v>38.149999999999636</v>
      </c>
      <c r="Q1667" s="4">
        <f>NiftyData[[#This Row],[DayChange]]/E1668</f>
        <v>6.1149580047444438E-3</v>
      </c>
      <c r="R1667" s="7">
        <f>_xlfn.CEILING.MATH(ABS(NiftyData[[#This Row],[DayChange %]]), 0.01)</f>
        <v>0.01</v>
      </c>
    </row>
    <row r="1668" spans="1:18" x14ac:dyDescent="0.2">
      <c r="A1668" s="2">
        <v>41696</v>
      </c>
      <c r="B1668" s="1">
        <v>6202.45</v>
      </c>
      <c r="C1668" s="1">
        <v>6245.95</v>
      </c>
      <c r="D1668" s="1">
        <v>6202.1</v>
      </c>
      <c r="E1668" s="1">
        <v>6238.8</v>
      </c>
      <c r="F1668" s="1">
        <v>181663811</v>
      </c>
      <c r="G1668" s="1">
        <v>6641.33</v>
      </c>
      <c r="H1668" s="1" t="str">
        <f>TEXT(NiftyData[[#This Row],[Date]], "yyyy")</f>
        <v>2014</v>
      </c>
      <c r="I1668" s="1" t="str">
        <f>TEXT(NiftyData[[#This Row],[Date]], "mmm")</f>
        <v>Feb</v>
      </c>
      <c r="J1668" s="1" t="str">
        <f>TEXT(NiftyData[[#This Row],[Date]], "ddd")</f>
        <v>Wed</v>
      </c>
      <c r="K1668" s="1" t="str">
        <f>TEXT(NiftyData[[#This Row],[Date]], "mmm-yyyy")</f>
        <v>Feb-2014</v>
      </c>
      <c r="L1668" s="1" t="str">
        <f>IF(NiftyData[[#This Row],[Day]]="Thu", "Expiry", "")</f>
        <v/>
      </c>
      <c r="M1668" s="1">
        <f>NiftyData[[#This Row],[Close]]-NiftyData[[#This Row],[Open]]</f>
        <v>36.350000000000364</v>
      </c>
      <c r="N1668" s="4">
        <f>NiftyData[[#This Row],[Intraday Change]]/NiftyData[[#This Row],[Open]]</f>
        <v>5.86058734854781E-3</v>
      </c>
      <c r="O1668" s="4">
        <f>_xlfn.CEILING.MATH(ABS(NiftyData[[#This Row],[Intraday Change %]]), 0.01)</f>
        <v>0.01</v>
      </c>
      <c r="P1668" s="6">
        <f>NiftyData[[#This Row],[Close]]-E1669</f>
        <v>38.75</v>
      </c>
      <c r="Q1668" s="4">
        <f>NiftyData[[#This Row],[DayChange]]/E1669</f>
        <v>6.2499495971806681E-3</v>
      </c>
      <c r="R1668" s="7">
        <f>_xlfn.CEILING.MATH(ABS(NiftyData[[#This Row],[DayChange %]]), 0.01)</f>
        <v>0.01</v>
      </c>
    </row>
    <row r="1669" spans="1:18" x14ac:dyDescent="0.2">
      <c r="A1669" s="2">
        <v>41695</v>
      </c>
      <c r="B1669" s="1">
        <v>6205.7</v>
      </c>
      <c r="C1669" s="1">
        <v>6216.85</v>
      </c>
      <c r="D1669" s="1">
        <v>6176.6</v>
      </c>
      <c r="E1669" s="1">
        <v>6200.05</v>
      </c>
      <c r="F1669" s="1">
        <v>146259298</v>
      </c>
      <c r="G1669" s="1">
        <v>4782.95</v>
      </c>
      <c r="H1669" s="1" t="str">
        <f>TEXT(NiftyData[[#This Row],[Date]], "yyyy")</f>
        <v>2014</v>
      </c>
      <c r="I1669" s="1" t="str">
        <f>TEXT(NiftyData[[#This Row],[Date]], "mmm")</f>
        <v>Feb</v>
      </c>
      <c r="J1669" s="1" t="str">
        <f>TEXT(NiftyData[[#This Row],[Date]], "ddd")</f>
        <v>Tue</v>
      </c>
      <c r="K1669" s="1" t="str">
        <f>TEXT(NiftyData[[#This Row],[Date]], "mmm-yyyy")</f>
        <v>Feb-2014</v>
      </c>
      <c r="L1669" s="1" t="str">
        <f>IF(NiftyData[[#This Row],[Day]]="Thu", "Expiry", "")</f>
        <v/>
      </c>
      <c r="M1669" s="1">
        <f>NiftyData[[#This Row],[Close]]-NiftyData[[#This Row],[Open]]</f>
        <v>-5.6499999999996362</v>
      </c>
      <c r="N1669" s="4">
        <f>NiftyData[[#This Row],[Intraday Change]]/NiftyData[[#This Row],[Open]]</f>
        <v>-9.1045329294030264E-4</v>
      </c>
      <c r="O1669" s="4">
        <f>_xlfn.CEILING.MATH(ABS(NiftyData[[#This Row],[Intraday Change %]]), 0.01)</f>
        <v>0.01</v>
      </c>
      <c r="P1669" s="6">
        <f>NiftyData[[#This Row],[Close]]-E1670</f>
        <v>13.949999999999818</v>
      </c>
      <c r="Q1669" s="4">
        <f>NiftyData[[#This Row],[DayChange]]/E1670</f>
        <v>2.2550556893680697E-3</v>
      </c>
      <c r="R1669" s="7">
        <f>_xlfn.CEILING.MATH(ABS(NiftyData[[#This Row],[DayChange %]]), 0.01)</f>
        <v>0.01</v>
      </c>
    </row>
    <row r="1670" spans="1:18" x14ac:dyDescent="0.2">
      <c r="A1670" s="2">
        <v>41694</v>
      </c>
      <c r="B1670" s="1">
        <v>6140.95</v>
      </c>
      <c r="C1670" s="1">
        <v>6191.85</v>
      </c>
      <c r="D1670" s="1">
        <v>6130.8</v>
      </c>
      <c r="E1670" s="1">
        <v>6186.1</v>
      </c>
      <c r="F1670" s="1">
        <v>144877047</v>
      </c>
      <c r="G1670" s="1">
        <v>4424.8100000000004</v>
      </c>
      <c r="H1670" s="1" t="str">
        <f>TEXT(NiftyData[[#This Row],[Date]], "yyyy")</f>
        <v>2014</v>
      </c>
      <c r="I1670" s="1" t="str">
        <f>TEXT(NiftyData[[#This Row],[Date]], "mmm")</f>
        <v>Feb</v>
      </c>
      <c r="J1670" s="1" t="str">
        <f>TEXT(NiftyData[[#This Row],[Date]], "ddd")</f>
        <v>Mon</v>
      </c>
      <c r="K1670" s="1" t="str">
        <f>TEXT(NiftyData[[#This Row],[Date]], "mmm-yyyy")</f>
        <v>Feb-2014</v>
      </c>
      <c r="L1670" s="1" t="str">
        <f>IF(NiftyData[[#This Row],[Day]]="Thu", "Expiry", "")</f>
        <v/>
      </c>
      <c r="M1670" s="1">
        <f>NiftyData[[#This Row],[Close]]-NiftyData[[#This Row],[Open]]</f>
        <v>45.150000000000546</v>
      </c>
      <c r="N1670" s="4">
        <f>NiftyData[[#This Row],[Intraday Change]]/NiftyData[[#This Row],[Open]]</f>
        <v>7.3522826272808843E-3</v>
      </c>
      <c r="O1670" s="4">
        <f>_xlfn.CEILING.MATH(ABS(NiftyData[[#This Row],[Intraday Change %]]), 0.01)</f>
        <v>0.01</v>
      </c>
      <c r="P1670" s="6">
        <f>NiftyData[[#This Row],[Close]]-E1671</f>
        <v>30.650000000000546</v>
      </c>
      <c r="Q1670" s="4">
        <f>NiftyData[[#This Row],[DayChange]]/E1671</f>
        <v>4.979327262832213E-3</v>
      </c>
      <c r="R1670" s="7">
        <f>_xlfn.CEILING.MATH(ABS(NiftyData[[#This Row],[DayChange %]]), 0.01)</f>
        <v>0.01</v>
      </c>
    </row>
    <row r="1671" spans="1:18" x14ac:dyDescent="0.2">
      <c r="A1671" s="2">
        <v>41691</v>
      </c>
      <c r="B1671" s="1">
        <v>6108.3</v>
      </c>
      <c r="C1671" s="1">
        <v>6159.65</v>
      </c>
      <c r="D1671" s="1">
        <v>6108</v>
      </c>
      <c r="E1671" s="1">
        <v>6155.45</v>
      </c>
      <c r="F1671" s="1">
        <v>112596128</v>
      </c>
      <c r="G1671" s="1">
        <v>4001.93</v>
      </c>
      <c r="H1671" s="1" t="str">
        <f>TEXT(NiftyData[[#This Row],[Date]], "yyyy")</f>
        <v>2014</v>
      </c>
      <c r="I1671" s="1" t="str">
        <f>TEXT(NiftyData[[#This Row],[Date]], "mmm")</f>
        <v>Feb</v>
      </c>
      <c r="J1671" s="1" t="str">
        <f>TEXT(NiftyData[[#This Row],[Date]], "ddd")</f>
        <v>Fri</v>
      </c>
      <c r="K1671" s="1" t="str">
        <f>TEXT(NiftyData[[#This Row],[Date]], "mmm-yyyy")</f>
        <v>Feb-2014</v>
      </c>
      <c r="L1671" s="1" t="str">
        <f>IF(NiftyData[[#This Row],[Day]]="Thu", "Expiry", "")</f>
        <v/>
      </c>
      <c r="M1671" s="1">
        <f>NiftyData[[#This Row],[Close]]-NiftyData[[#This Row],[Open]]</f>
        <v>47.149999999999636</v>
      </c>
      <c r="N1671" s="4">
        <f>NiftyData[[#This Row],[Intraday Change]]/NiftyData[[#This Row],[Open]]</f>
        <v>7.7190052878869141E-3</v>
      </c>
      <c r="O1671" s="4">
        <f>_xlfn.CEILING.MATH(ABS(NiftyData[[#This Row],[Intraday Change %]]), 0.01)</f>
        <v>0.01</v>
      </c>
      <c r="P1671" s="6">
        <f>NiftyData[[#This Row],[Close]]-E1672</f>
        <v>64</v>
      </c>
      <c r="Q1671" s="4">
        <f>NiftyData[[#This Row],[DayChange]]/E1672</f>
        <v>1.0506529644009227E-2</v>
      </c>
      <c r="R1671" s="7">
        <f>_xlfn.CEILING.MATH(ABS(NiftyData[[#This Row],[DayChange %]]), 0.01)</f>
        <v>0.02</v>
      </c>
    </row>
    <row r="1672" spans="1:18" x14ac:dyDescent="0.2">
      <c r="A1672" s="2">
        <v>41690</v>
      </c>
      <c r="B1672" s="1">
        <v>6127.15</v>
      </c>
      <c r="C1672" s="1">
        <v>6129.1</v>
      </c>
      <c r="D1672" s="1">
        <v>6086.45</v>
      </c>
      <c r="E1672" s="1">
        <v>6091.45</v>
      </c>
      <c r="F1672" s="1">
        <v>132108928</v>
      </c>
      <c r="G1672" s="1">
        <v>4344.7700000000004</v>
      </c>
      <c r="H1672" s="1" t="str">
        <f>TEXT(NiftyData[[#This Row],[Date]], "yyyy")</f>
        <v>2014</v>
      </c>
      <c r="I1672" s="1" t="str">
        <f>TEXT(NiftyData[[#This Row],[Date]], "mmm")</f>
        <v>Feb</v>
      </c>
      <c r="J1672" s="1" t="str">
        <f>TEXT(NiftyData[[#This Row],[Date]], "ddd")</f>
        <v>Thu</v>
      </c>
      <c r="K1672" s="1" t="str">
        <f>TEXT(NiftyData[[#This Row],[Date]], "mmm-yyyy")</f>
        <v>Feb-2014</v>
      </c>
      <c r="L1672" s="1" t="str">
        <f>IF(NiftyData[[#This Row],[Day]]="Thu", "Expiry", "")</f>
        <v>Expiry</v>
      </c>
      <c r="M1672" s="1">
        <f>NiftyData[[#This Row],[Close]]-NiftyData[[#This Row],[Open]]</f>
        <v>-35.699999999999818</v>
      </c>
      <c r="N1672" s="4">
        <f>NiftyData[[#This Row],[Intraday Change]]/NiftyData[[#This Row],[Open]]</f>
        <v>-5.8265261989668641E-3</v>
      </c>
      <c r="O1672" s="4">
        <f>_xlfn.CEILING.MATH(ABS(NiftyData[[#This Row],[Intraday Change %]]), 0.01)</f>
        <v>0.01</v>
      </c>
      <c r="P1672" s="6">
        <f>NiftyData[[#This Row],[Close]]-E1673</f>
        <v>-61.300000000000182</v>
      </c>
      <c r="Q1672" s="4">
        <f>NiftyData[[#This Row],[DayChange]]/E1673</f>
        <v>-9.9630246637682635E-3</v>
      </c>
      <c r="R1672" s="7">
        <f>_xlfn.CEILING.MATH(ABS(NiftyData[[#This Row],[DayChange %]]), 0.01)</f>
        <v>0.01</v>
      </c>
    </row>
    <row r="1673" spans="1:18" x14ac:dyDescent="0.2">
      <c r="A1673" s="2">
        <v>41689</v>
      </c>
      <c r="B1673" s="1">
        <v>6132.05</v>
      </c>
      <c r="C1673" s="1">
        <v>6160.35</v>
      </c>
      <c r="D1673" s="1">
        <v>6125.75</v>
      </c>
      <c r="E1673" s="1">
        <v>6152.75</v>
      </c>
      <c r="F1673" s="1">
        <v>95248833</v>
      </c>
      <c r="G1673" s="1">
        <v>3735.52</v>
      </c>
      <c r="H1673" s="1" t="str">
        <f>TEXT(NiftyData[[#This Row],[Date]], "yyyy")</f>
        <v>2014</v>
      </c>
      <c r="I1673" s="1" t="str">
        <f>TEXT(NiftyData[[#This Row],[Date]], "mmm")</f>
        <v>Feb</v>
      </c>
      <c r="J1673" s="1" t="str">
        <f>TEXT(NiftyData[[#This Row],[Date]], "ddd")</f>
        <v>Wed</v>
      </c>
      <c r="K1673" s="1" t="str">
        <f>TEXT(NiftyData[[#This Row],[Date]], "mmm-yyyy")</f>
        <v>Feb-2014</v>
      </c>
      <c r="L1673" s="1" t="str">
        <f>IF(NiftyData[[#This Row],[Day]]="Thu", "Expiry", "")</f>
        <v/>
      </c>
      <c r="M1673" s="1">
        <f>NiftyData[[#This Row],[Close]]-NiftyData[[#This Row],[Open]]</f>
        <v>20.699999999999818</v>
      </c>
      <c r="N1673" s="4">
        <f>NiftyData[[#This Row],[Intraday Change]]/NiftyData[[#This Row],[Open]]</f>
        <v>3.3757063298570328E-3</v>
      </c>
      <c r="O1673" s="4">
        <f>_xlfn.CEILING.MATH(ABS(NiftyData[[#This Row],[Intraday Change %]]), 0.01)</f>
        <v>0.01</v>
      </c>
      <c r="P1673" s="6">
        <f>NiftyData[[#This Row],[Close]]-E1674</f>
        <v>25.649999999999636</v>
      </c>
      <c r="Q1673" s="4">
        <f>NiftyData[[#This Row],[DayChange]]/E1674</f>
        <v>4.1863197923976492E-3</v>
      </c>
      <c r="R1673" s="7">
        <f>_xlfn.CEILING.MATH(ABS(NiftyData[[#This Row],[DayChange %]]), 0.01)</f>
        <v>0.01</v>
      </c>
    </row>
    <row r="1674" spans="1:18" x14ac:dyDescent="0.2">
      <c r="A1674" s="2">
        <v>41688</v>
      </c>
      <c r="B1674" s="1">
        <v>6071.3</v>
      </c>
      <c r="C1674" s="1">
        <v>6141.7</v>
      </c>
      <c r="D1674" s="1">
        <v>6066.8</v>
      </c>
      <c r="E1674" s="1">
        <v>6127.1</v>
      </c>
      <c r="F1674" s="1">
        <v>126639146</v>
      </c>
      <c r="G1674" s="1">
        <v>4592.38</v>
      </c>
      <c r="H1674" s="1" t="str">
        <f>TEXT(NiftyData[[#This Row],[Date]], "yyyy")</f>
        <v>2014</v>
      </c>
      <c r="I1674" s="1" t="str">
        <f>TEXT(NiftyData[[#This Row],[Date]], "mmm")</f>
        <v>Feb</v>
      </c>
      <c r="J1674" s="1" t="str">
        <f>TEXT(NiftyData[[#This Row],[Date]], "ddd")</f>
        <v>Tue</v>
      </c>
      <c r="K1674" s="1" t="str">
        <f>TEXT(NiftyData[[#This Row],[Date]], "mmm-yyyy")</f>
        <v>Feb-2014</v>
      </c>
      <c r="L1674" s="1" t="str">
        <f>IF(NiftyData[[#This Row],[Day]]="Thu", "Expiry", "")</f>
        <v/>
      </c>
      <c r="M1674" s="1">
        <f>NiftyData[[#This Row],[Close]]-NiftyData[[#This Row],[Open]]</f>
        <v>55.800000000000182</v>
      </c>
      <c r="N1674" s="4">
        <f>NiftyData[[#This Row],[Intraday Change]]/NiftyData[[#This Row],[Open]]</f>
        <v>9.1907828636371425E-3</v>
      </c>
      <c r="O1674" s="4">
        <f>_xlfn.CEILING.MATH(ABS(NiftyData[[#This Row],[Intraday Change %]]), 0.01)</f>
        <v>0.01</v>
      </c>
      <c r="P1674" s="6">
        <f>NiftyData[[#This Row],[Close]]-E1675</f>
        <v>53.800000000000182</v>
      </c>
      <c r="Q1674" s="4">
        <f>NiftyData[[#This Row],[DayChange]]/E1675</f>
        <v>8.8584459848846889E-3</v>
      </c>
      <c r="R1674" s="7">
        <f>_xlfn.CEILING.MATH(ABS(NiftyData[[#This Row],[DayChange %]]), 0.01)</f>
        <v>0.01</v>
      </c>
    </row>
    <row r="1675" spans="1:18" x14ac:dyDescent="0.2">
      <c r="A1675" s="2">
        <v>41687</v>
      </c>
      <c r="B1675" s="1">
        <v>6057.1</v>
      </c>
      <c r="C1675" s="1">
        <v>6080.65</v>
      </c>
      <c r="D1675" s="1">
        <v>6038.3</v>
      </c>
      <c r="E1675" s="1">
        <v>6073.3</v>
      </c>
      <c r="F1675" s="1">
        <v>108492457</v>
      </c>
      <c r="G1675" s="1">
        <v>4455.6499999999996</v>
      </c>
      <c r="H1675" s="1" t="str">
        <f>TEXT(NiftyData[[#This Row],[Date]], "yyyy")</f>
        <v>2014</v>
      </c>
      <c r="I1675" s="1" t="str">
        <f>TEXT(NiftyData[[#This Row],[Date]], "mmm")</f>
        <v>Feb</v>
      </c>
      <c r="J1675" s="1" t="str">
        <f>TEXT(NiftyData[[#This Row],[Date]], "ddd")</f>
        <v>Mon</v>
      </c>
      <c r="K1675" s="1" t="str">
        <f>TEXT(NiftyData[[#This Row],[Date]], "mmm-yyyy")</f>
        <v>Feb-2014</v>
      </c>
      <c r="L1675" s="1" t="str">
        <f>IF(NiftyData[[#This Row],[Day]]="Thu", "Expiry", "")</f>
        <v/>
      </c>
      <c r="M1675" s="1">
        <f>NiftyData[[#This Row],[Close]]-NiftyData[[#This Row],[Open]]</f>
        <v>16.199999999999818</v>
      </c>
      <c r="N1675" s="4">
        <f>NiftyData[[#This Row],[Intraday Change]]/NiftyData[[#This Row],[Open]]</f>
        <v>2.6745472255699622E-3</v>
      </c>
      <c r="O1675" s="4">
        <f>_xlfn.CEILING.MATH(ABS(NiftyData[[#This Row],[Intraday Change %]]), 0.01)</f>
        <v>0.01</v>
      </c>
      <c r="P1675" s="6">
        <f>NiftyData[[#This Row],[Close]]-E1676</f>
        <v>24.949999999999818</v>
      </c>
      <c r="Q1675" s="4">
        <f>NiftyData[[#This Row],[DayChange]]/E1676</f>
        <v>4.1250919672307018E-3</v>
      </c>
      <c r="R1675" s="7">
        <f>_xlfn.CEILING.MATH(ABS(NiftyData[[#This Row],[DayChange %]]), 0.01)</f>
        <v>0.01</v>
      </c>
    </row>
    <row r="1676" spans="1:18" x14ac:dyDescent="0.2">
      <c r="A1676" s="2">
        <v>41684</v>
      </c>
      <c r="B1676" s="1">
        <v>6023.75</v>
      </c>
      <c r="C1676" s="1">
        <v>6056.4</v>
      </c>
      <c r="D1676" s="1">
        <v>5984.6</v>
      </c>
      <c r="E1676" s="1">
        <v>6048.35</v>
      </c>
      <c r="F1676" s="1">
        <v>140204479</v>
      </c>
      <c r="G1676" s="1">
        <v>5539.7</v>
      </c>
      <c r="H1676" s="1" t="str">
        <f>TEXT(NiftyData[[#This Row],[Date]], "yyyy")</f>
        <v>2014</v>
      </c>
      <c r="I1676" s="1" t="str">
        <f>TEXT(NiftyData[[#This Row],[Date]], "mmm")</f>
        <v>Feb</v>
      </c>
      <c r="J1676" s="1" t="str">
        <f>TEXT(NiftyData[[#This Row],[Date]], "ddd")</f>
        <v>Fri</v>
      </c>
      <c r="K1676" s="1" t="str">
        <f>TEXT(NiftyData[[#This Row],[Date]], "mmm-yyyy")</f>
        <v>Feb-2014</v>
      </c>
      <c r="L1676" s="1" t="str">
        <f>IF(NiftyData[[#This Row],[Day]]="Thu", "Expiry", "")</f>
        <v/>
      </c>
      <c r="M1676" s="1">
        <f>NiftyData[[#This Row],[Close]]-NiftyData[[#This Row],[Open]]</f>
        <v>24.600000000000364</v>
      </c>
      <c r="N1676" s="4">
        <f>NiftyData[[#This Row],[Intraday Change]]/NiftyData[[#This Row],[Open]]</f>
        <v>4.0838348205022397E-3</v>
      </c>
      <c r="O1676" s="4">
        <f>_xlfn.CEILING.MATH(ABS(NiftyData[[#This Row],[Intraday Change %]]), 0.01)</f>
        <v>0.01</v>
      </c>
      <c r="P1676" s="6">
        <f>NiftyData[[#This Row],[Close]]-E1677</f>
        <v>47.25</v>
      </c>
      <c r="Q1676" s="4">
        <f>NiftyData[[#This Row],[DayChange]]/E1677</f>
        <v>7.8735565146389828E-3</v>
      </c>
      <c r="R1676" s="7">
        <f>_xlfn.CEILING.MATH(ABS(NiftyData[[#This Row],[DayChange %]]), 0.01)</f>
        <v>0.01</v>
      </c>
    </row>
    <row r="1677" spans="1:18" x14ac:dyDescent="0.2">
      <c r="A1677" s="2">
        <v>41683</v>
      </c>
      <c r="B1677" s="1">
        <v>6087.55</v>
      </c>
      <c r="C1677" s="1">
        <v>6094.4</v>
      </c>
      <c r="D1677" s="1">
        <v>5991.1</v>
      </c>
      <c r="E1677" s="1">
        <v>6001.1</v>
      </c>
      <c r="F1677" s="1">
        <v>153652371</v>
      </c>
      <c r="G1677" s="1">
        <v>5037.18</v>
      </c>
      <c r="H1677" s="1" t="str">
        <f>TEXT(NiftyData[[#This Row],[Date]], "yyyy")</f>
        <v>2014</v>
      </c>
      <c r="I1677" s="1" t="str">
        <f>TEXT(NiftyData[[#This Row],[Date]], "mmm")</f>
        <v>Feb</v>
      </c>
      <c r="J1677" s="1" t="str">
        <f>TEXT(NiftyData[[#This Row],[Date]], "ddd")</f>
        <v>Thu</v>
      </c>
      <c r="K1677" s="1" t="str">
        <f>TEXT(NiftyData[[#This Row],[Date]], "mmm-yyyy")</f>
        <v>Feb-2014</v>
      </c>
      <c r="L1677" s="1" t="str">
        <f>IF(NiftyData[[#This Row],[Day]]="Thu", "Expiry", "")</f>
        <v>Expiry</v>
      </c>
      <c r="M1677" s="1">
        <f>NiftyData[[#This Row],[Close]]-NiftyData[[#This Row],[Open]]</f>
        <v>-86.449999999999818</v>
      </c>
      <c r="N1677" s="4">
        <f>NiftyData[[#This Row],[Intraday Change]]/NiftyData[[#This Row],[Open]]</f>
        <v>-1.4201115391249323E-2</v>
      </c>
      <c r="O1677" s="4">
        <f>_xlfn.CEILING.MATH(ABS(NiftyData[[#This Row],[Intraday Change %]]), 0.01)</f>
        <v>0.02</v>
      </c>
      <c r="P1677" s="6">
        <f>NiftyData[[#This Row],[Close]]-E1678</f>
        <v>-82.899999999999636</v>
      </c>
      <c r="Q1677" s="4">
        <f>NiftyData[[#This Row],[DayChange]]/E1678</f>
        <v>-1.3625904010519335E-2</v>
      </c>
      <c r="R1677" s="7">
        <f>_xlfn.CEILING.MATH(ABS(NiftyData[[#This Row],[DayChange %]]), 0.01)</f>
        <v>0.02</v>
      </c>
    </row>
    <row r="1678" spans="1:18" x14ac:dyDescent="0.2">
      <c r="A1678" s="2">
        <v>41682</v>
      </c>
      <c r="B1678" s="1">
        <v>6085.35</v>
      </c>
      <c r="C1678" s="1">
        <v>6106.6</v>
      </c>
      <c r="D1678" s="1">
        <v>6077.4</v>
      </c>
      <c r="E1678" s="1">
        <v>6084</v>
      </c>
      <c r="F1678" s="1">
        <v>138547391</v>
      </c>
      <c r="G1678" s="1">
        <v>5351.08</v>
      </c>
      <c r="H1678" s="1" t="str">
        <f>TEXT(NiftyData[[#This Row],[Date]], "yyyy")</f>
        <v>2014</v>
      </c>
      <c r="I1678" s="1" t="str">
        <f>TEXT(NiftyData[[#This Row],[Date]], "mmm")</f>
        <v>Feb</v>
      </c>
      <c r="J1678" s="1" t="str">
        <f>TEXT(NiftyData[[#This Row],[Date]], "ddd")</f>
        <v>Wed</v>
      </c>
      <c r="K1678" s="1" t="str">
        <f>TEXT(NiftyData[[#This Row],[Date]], "mmm-yyyy")</f>
        <v>Feb-2014</v>
      </c>
      <c r="L1678" s="1" t="str">
        <f>IF(NiftyData[[#This Row],[Day]]="Thu", "Expiry", "")</f>
        <v/>
      </c>
      <c r="M1678" s="1">
        <f>NiftyData[[#This Row],[Close]]-NiftyData[[#This Row],[Open]]</f>
        <v>-1.3500000000003638</v>
      </c>
      <c r="N1678" s="4">
        <f>NiftyData[[#This Row],[Intraday Change]]/NiftyData[[#This Row],[Open]]</f>
        <v>-2.2184426532580111E-4</v>
      </c>
      <c r="O1678" s="4">
        <f>_xlfn.CEILING.MATH(ABS(NiftyData[[#This Row],[Intraday Change %]]), 0.01)</f>
        <v>0.01</v>
      </c>
      <c r="P1678" s="6">
        <f>NiftyData[[#This Row],[Close]]-E1679</f>
        <v>21.300000000000182</v>
      </c>
      <c r="Q1678" s="4">
        <f>NiftyData[[#This Row],[DayChange]]/E1679</f>
        <v>3.5132861596318772E-3</v>
      </c>
      <c r="R1678" s="7">
        <f>_xlfn.CEILING.MATH(ABS(NiftyData[[#This Row],[DayChange %]]), 0.01)</f>
        <v>0.01</v>
      </c>
    </row>
    <row r="1679" spans="1:18" x14ac:dyDescent="0.2">
      <c r="A1679" s="2">
        <v>41681</v>
      </c>
      <c r="B1679" s="1">
        <v>6072.45</v>
      </c>
      <c r="C1679" s="1">
        <v>6081.85</v>
      </c>
      <c r="D1679" s="1">
        <v>6053.25</v>
      </c>
      <c r="E1679" s="1">
        <v>6062.7</v>
      </c>
      <c r="F1679" s="1">
        <v>150520900</v>
      </c>
      <c r="G1679" s="1">
        <v>5268.8</v>
      </c>
      <c r="H1679" s="1" t="str">
        <f>TEXT(NiftyData[[#This Row],[Date]], "yyyy")</f>
        <v>2014</v>
      </c>
      <c r="I1679" s="1" t="str">
        <f>TEXT(NiftyData[[#This Row],[Date]], "mmm")</f>
        <v>Feb</v>
      </c>
      <c r="J1679" s="1" t="str">
        <f>TEXT(NiftyData[[#This Row],[Date]], "ddd")</f>
        <v>Tue</v>
      </c>
      <c r="K1679" s="1" t="str">
        <f>TEXT(NiftyData[[#This Row],[Date]], "mmm-yyyy")</f>
        <v>Feb-2014</v>
      </c>
      <c r="L1679" s="1" t="str">
        <f>IF(NiftyData[[#This Row],[Day]]="Thu", "Expiry", "")</f>
        <v/>
      </c>
      <c r="M1679" s="1">
        <f>NiftyData[[#This Row],[Close]]-NiftyData[[#This Row],[Open]]</f>
        <v>-9.75</v>
      </c>
      <c r="N1679" s="4">
        <f>NiftyData[[#This Row],[Intraday Change]]/NiftyData[[#This Row],[Open]]</f>
        <v>-1.6056122322950376E-3</v>
      </c>
      <c r="O1679" s="4">
        <f>_xlfn.CEILING.MATH(ABS(NiftyData[[#This Row],[Intraday Change %]]), 0.01)</f>
        <v>0.01</v>
      </c>
      <c r="P1679" s="6">
        <f>NiftyData[[#This Row],[Close]]-E1680</f>
        <v>9.25</v>
      </c>
      <c r="Q1679" s="4">
        <f>NiftyData[[#This Row],[DayChange]]/E1680</f>
        <v>1.5280542500557533E-3</v>
      </c>
      <c r="R1679" s="7">
        <f>_xlfn.CEILING.MATH(ABS(NiftyData[[#This Row],[DayChange %]]), 0.01)</f>
        <v>0.01</v>
      </c>
    </row>
    <row r="1680" spans="1:18" x14ac:dyDescent="0.2">
      <c r="A1680" s="2">
        <v>41680</v>
      </c>
      <c r="B1680" s="1">
        <v>6072.8</v>
      </c>
      <c r="C1680" s="1">
        <v>6083.05</v>
      </c>
      <c r="D1680" s="1">
        <v>6046.4</v>
      </c>
      <c r="E1680" s="1">
        <v>6053.45</v>
      </c>
      <c r="F1680" s="1">
        <v>133070328</v>
      </c>
      <c r="G1680" s="1">
        <v>4762.8900000000003</v>
      </c>
      <c r="H1680" s="1" t="str">
        <f>TEXT(NiftyData[[#This Row],[Date]], "yyyy")</f>
        <v>2014</v>
      </c>
      <c r="I1680" s="1" t="str">
        <f>TEXT(NiftyData[[#This Row],[Date]], "mmm")</f>
        <v>Feb</v>
      </c>
      <c r="J1680" s="1" t="str">
        <f>TEXT(NiftyData[[#This Row],[Date]], "ddd")</f>
        <v>Mon</v>
      </c>
      <c r="K1680" s="1" t="str">
        <f>TEXT(NiftyData[[#This Row],[Date]], "mmm-yyyy")</f>
        <v>Feb-2014</v>
      </c>
      <c r="L1680" s="1" t="str">
        <f>IF(NiftyData[[#This Row],[Day]]="Thu", "Expiry", "")</f>
        <v/>
      </c>
      <c r="M1680" s="1">
        <f>NiftyData[[#This Row],[Close]]-NiftyData[[#This Row],[Open]]</f>
        <v>-19.350000000000364</v>
      </c>
      <c r="N1680" s="4">
        <f>NiftyData[[#This Row],[Intraday Change]]/NiftyData[[#This Row],[Open]]</f>
        <v>-3.1863390857595117E-3</v>
      </c>
      <c r="O1680" s="4">
        <f>_xlfn.CEILING.MATH(ABS(NiftyData[[#This Row],[Intraday Change %]]), 0.01)</f>
        <v>0.01</v>
      </c>
      <c r="P1680" s="6">
        <f>NiftyData[[#This Row],[Close]]-E1681</f>
        <v>-9.75</v>
      </c>
      <c r="Q1680" s="4">
        <f>NiftyData[[#This Row],[DayChange]]/E1681</f>
        <v>-1.6080617495711836E-3</v>
      </c>
      <c r="R1680" s="7">
        <f>_xlfn.CEILING.MATH(ABS(NiftyData[[#This Row],[DayChange %]]), 0.01)</f>
        <v>0.01</v>
      </c>
    </row>
    <row r="1681" spans="1:18" x14ac:dyDescent="0.2">
      <c r="A1681" s="2">
        <v>41677</v>
      </c>
      <c r="B1681" s="1">
        <v>6077.65</v>
      </c>
      <c r="C1681" s="1">
        <v>6079.95</v>
      </c>
      <c r="D1681" s="1">
        <v>6030.9</v>
      </c>
      <c r="E1681" s="1">
        <v>6063.2</v>
      </c>
      <c r="F1681" s="1">
        <v>181932292</v>
      </c>
      <c r="G1681" s="1">
        <v>5591.39</v>
      </c>
      <c r="H1681" s="1" t="str">
        <f>TEXT(NiftyData[[#This Row],[Date]], "yyyy")</f>
        <v>2014</v>
      </c>
      <c r="I1681" s="1" t="str">
        <f>TEXT(NiftyData[[#This Row],[Date]], "mmm")</f>
        <v>Feb</v>
      </c>
      <c r="J1681" s="1" t="str">
        <f>TEXT(NiftyData[[#This Row],[Date]], "ddd")</f>
        <v>Fri</v>
      </c>
      <c r="K1681" s="1" t="str">
        <f>TEXT(NiftyData[[#This Row],[Date]], "mmm-yyyy")</f>
        <v>Feb-2014</v>
      </c>
      <c r="L1681" s="1" t="str">
        <f>IF(NiftyData[[#This Row],[Day]]="Thu", "Expiry", "")</f>
        <v/>
      </c>
      <c r="M1681" s="1">
        <f>NiftyData[[#This Row],[Close]]-NiftyData[[#This Row],[Open]]</f>
        <v>-14.449999999999818</v>
      </c>
      <c r="N1681" s="4">
        <f>NiftyData[[#This Row],[Intraday Change]]/NiftyData[[#This Row],[Open]]</f>
        <v>-2.3775636964945036E-3</v>
      </c>
      <c r="O1681" s="4">
        <f>_xlfn.CEILING.MATH(ABS(NiftyData[[#This Row],[Intraday Change %]]), 0.01)</f>
        <v>0.01</v>
      </c>
      <c r="P1681" s="6">
        <f>NiftyData[[#This Row],[Close]]-E1682</f>
        <v>26.899999999999636</v>
      </c>
      <c r="Q1681" s="4">
        <f>NiftyData[[#This Row],[DayChange]]/E1682</f>
        <v>4.4563722810330225E-3</v>
      </c>
      <c r="R1681" s="7">
        <f>_xlfn.CEILING.MATH(ABS(NiftyData[[#This Row],[DayChange %]]), 0.01)</f>
        <v>0.01</v>
      </c>
    </row>
    <row r="1682" spans="1:18" x14ac:dyDescent="0.2">
      <c r="A1682" s="2">
        <v>41676</v>
      </c>
      <c r="B1682" s="1">
        <v>6028.35</v>
      </c>
      <c r="C1682" s="1">
        <v>6048.35</v>
      </c>
      <c r="D1682" s="1">
        <v>5965.4</v>
      </c>
      <c r="E1682" s="1">
        <v>6036.3</v>
      </c>
      <c r="F1682" s="1">
        <v>185503324</v>
      </c>
      <c r="G1682" s="1">
        <v>6291.97</v>
      </c>
      <c r="H1682" s="1" t="str">
        <f>TEXT(NiftyData[[#This Row],[Date]], "yyyy")</f>
        <v>2014</v>
      </c>
      <c r="I1682" s="1" t="str">
        <f>TEXT(NiftyData[[#This Row],[Date]], "mmm")</f>
        <v>Feb</v>
      </c>
      <c r="J1682" s="1" t="str">
        <f>TEXT(NiftyData[[#This Row],[Date]], "ddd")</f>
        <v>Thu</v>
      </c>
      <c r="K1682" s="1" t="str">
        <f>TEXT(NiftyData[[#This Row],[Date]], "mmm-yyyy")</f>
        <v>Feb-2014</v>
      </c>
      <c r="L1682" s="1" t="str">
        <f>IF(NiftyData[[#This Row],[Day]]="Thu", "Expiry", "")</f>
        <v>Expiry</v>
      </c>
      <c r="M1682" s="1">
        <f>NiftyData[[#This Row],[Close]]-NiftyData[[#This Row],[Open]]</f>
        <v>7.9499999999998181</v>
      </c>
      <c r="N1682" s="4">
        <f>NiftyData[[#This Row],[Intraday Change]]/NiftyData[[#This Row],[Open]]</f>
        <v>1.3187688173380474E-3</v>
      </c>
      <c r="O1682" s="4">
        <f>_xlfn.CEILING.MATH(ABS(NiftyData[[#This Row],[Intraday Change %]]), 0.01)</f>
        <v>0.01</v>
      </c>
      <c r="P1682" s="6">
        <f>NiftyData[[#This Row],[Close]]-E1683</f>
        <v>13.900000000000546</v>
      </c>
      <c r="Q1682" s="4">
        <f>NiftyData[[#This Row],[DayChange]]/E1683</f>
        <v>2.3080499468651279E-3</v>
      </c>
      <c r="R1682" s="7">
        <f>_xlfn.CEILING.MATH(ABS(NiftyData[[#This Row],[DayChange %]]), 0.01)</f>
        <v>0.01</v>
      </c>
    </row>
    <row r="1683" spans="1:18" x14ac:dyDescent="0.2">
      <c r="A1683" s="2">
        <v>41675</v>
      </c>
      <c r="B1683" s="1">
        <v>6004.25</v>
      </c>
      <c r="C1683" s="1">
        <v>6028.05</v>
      </c>
      <c r="D1683" s="1">
        <v>5962.05</v>
      </c>
      <c r="E1683" s="1">
        <v>6022.4</v>
      </c>
      <c r="F1683" s="1">
        <v>166627311</v>
      </c>
      <c r="G1683" s="1">
        <v>5572.13</v>
      </c>
      <c r="H1683" s="1" t="str">
        <f>TEXT(NiftyData[[#This Row],[Date]], "yyyy")</f>
        <v>2014</v>
      </c>
      <c r="I1683" s="1" t="str">
        <f>TEXT(NiftyData[[#This Row],[Date]], "mmm")</f>
        <v>Feb</v>
      </c>
      <c r="J1683" s="1" t="str">
        <f>TEXT(NiftyData[[#This Row],[Date]], "ddd")</f>
        <v>Wed</v>
      </c>
      <c r="K1683" s="1" t="str">
        <f>TEXT(NiftyData[[#This Row],[Date]], "mmm-yyyy")</f>
        <v>Feb-2014</v>
      </c>
      <c r="L1683" s="1" t="str">
        <f>IF(NiftyData[[#This Row],[Day]]="Thu", "Expiry", "")</f>
        <v/>
      </c>
      <c r="M1683" s="1">
        <f>NiftyData[[#This Row],[Close]]-NiftyData[[#This Row],[Open]]</f>
        <v>18.149999999999636</v>
      </c>
      <c r="N1683" s="4">
        <f>NiftyData[[#This Row],[Intraday Change]]/NiftyData[[#This Row],[Open]]</f>
        <v>3.0228588083440291E-3</v>
      </c>
      <c r="O1683" s="4">
        <f>_xlfn.CEILING.MATH(ABS(NiftyData[[#This Row],[Intraday Change %]]), 0.01)</f>
        <v>0.01</v>
      </c>
      <c r="P1683" s="6">
        <f>NiftyData[[#This Row],[Close]]-E1684</f>
        <v>21.5</v>
      </c>
      <c r="Q1683" s="4">
        <f>NiftyData[[#This Row],[DayChange]]/E1684</f>
        <v>3.5827959139462418E-3</v>
      </c>
      <c r="R1683" s="7">
        <f>_xlfn.CEILING.MATH(ABS(NiftyData[[#This Row],[DayChange %]]), 0.01)</f>
        <v>0.01</v>
      </c>
    </row>
    <row r="1684" spans="1:18" x14ac:dyDescent="0.2">
      <c r="A1684" s="2">
        <v>41674</v>
      </c>
      <c r="B1684" s="1">
        <v>5947.6</v>
      </c>
      <c r="C1684" s="1">
        <v>6017.8</v>
      </c>
      <c r="D1684" s="1">
        <v>5933.3</v>
      </c>
      <c r="E1684" s="1">
        <v>6000.9</v>
      </c>
      <c r="F1684" s="1">
        <v>183252654</v>
      </c>
      <c r="G1684" s="1">
        <v>6075.02</v>
      </c>
      <c r="H1684" s="1" t="str">
        <f>TEXT(NiftyData[[#This Row],[Date]], "yyyy")</f>
        <v>2014</v>
      </c>
      <c r="I1684" s="1" t="str">
        <f>TEXT(NiftyData[[#This Row],[Date]], "mmm")</f>
        <v>Feb</v>
      </c>
      <c r="J1684" s="1" t="str">
        <f>TEXT(NiftyData[[#This Row],[Date]], "ddd")</f>
        <v>Tue</v>
      </c>
      <c r="K1684" s="1" t="str">
        <f>TEXT(NiftyData[[#This Row],[Date]], "mmm-yyyy")</f>
        <v>Feb-2014</v>
      </c>
      <c r="L1684" s="1" t="str">
        <f>IF(NiftyData[[#This Row],[Day]]="Thu", "Expiry", "")</f>
        <v/>
      </c>
      <c r="M1684" s="1">
        <f>NiftyData[[#This Row],[Close]]-NiftyData[[#This Row],[Open]]</f>
        <v>53.299999999999272</v>
      </c>
      <c r="N1684" s="4">
        <f>NiftyData[[#This Row],[Intraday Change]]/NiftyData[[#This Row],[Open]]</f>
        <v>8.9615979554777177E-3</v>
      </c>
      <c r="O1684" s="4">
        <f>_xlfn.CEILING.MATH(ABS(NiftyData[[#This Row],[Intraday Change %]]), 0.01)</f>
        <v>0.01</v>
      </c>
      <c r="P1684" s="6">
        <f>NiftyData[[#This Row],[Close]]-E1685</f>
        <v>-0.9000000000005457</v>
      </c>
      <c r="Q1684" s="4">
        <f>NiftyData[[#This Row],[DayChange]]/E1685</f>
        <v>-1.4995501349604213E-4</v>
      </c>
      <c r="R1684" s="7">
        <f>_xlfn.CEILING.MATH(ABS(NiftyData[[#This Row],[DayChange %]]), 0.01)</f>
        <v>0.01</v>
      </c>
    </row>
    <row r="1685" spans="1:18" x14ac:dyDescent="0.2">
      <c r="A1685" s="2">
        <v>41673</v>
      </c>
      <c r="B1685" s="1">
        <v>6058.8</v>
      </c>
      <c r="C1685" s="1">
        <v>6074.85</v>
      </c>
      <c r="D1685" s="1">
        <v>5994.45</v>
      </c>
      <c r="E1685" s="1">
        <v>6001.8</v>
      </c>
      <c r="F1685" s="1">
        <v>134893587</v>
      </c>
      <c r="G1685" s="1">
        <v>4635.6899999999996</v>
      </c>
      <c r="H1685" s="1" t="str">
        <f>TEXT(NiftyData[[#This Row],[Date]], "yyyy")</f>
        <v>2014</v>
      </c>
      <c r="I1685" s="1" t="str">
        <f>TEXT(NiftyData[[#This Row],[Date]], "mmm")</f>
        <v>Feb</v>
      </c>
      <c r="J1685" s="1" t="str">
        <f>TEXT(NiftyData[[#This Row],[Date]], "ddd")</f>
        <v>Mon</v>
      </c>
      <c r="K1685" s="1" t="str">
        <f>TEXT(NiftyData[[#This Row],[Date]], "mmm-yyyy")</f>
        <v>Feb-2014</v>
      </c>
      <c r="L1685" s="1" t="str">
        <f>IF(NiftyData[[#This Row],[Day]]="Thu", "Expiry", "")</f>
        <v/>
      </c>
      <c r="M1685" s="1">
        <f>NiftyData[[#This Row],[Close]]-NiftyData[[#This Row],[Open]]</f>
        <v>-57</v>
      </c>
      <c r="N1685" s="4">
        <f>NiftyData[[#This Row],[Intraday Change]]/NiftyData[[#This Row],[Open]]</f>
        <v>-9.4078035254505834E-3</v>
      </c>
      <c r="O1685" s="4">
        <f>_xlfn.CEILING.MATH(ABS(NiftyData[[#This Row],[Intraday Change %]]), 0.01)</f>
        <v>0.01</v>
      </c>
      <c r="P1685" s="6">
        <f>NiftyData[[#This Row],[Close]]-E1686</f>
        <v>-87.699999999999818</v>
      </c>
      <c r="Q1685" s="4">
        <f>NiftyData[[#This Row],[DayChange]]/E1686</f>
        <v>-1.4401839231463966E-2</v>
      </c>
      <c r="R1685" s="7">
        <f>_xlfn.CEILING.MATH(ABS(NiftyData[[#This Row],[DayChange %]]), 0.01)</f>
        <v>0.02</v>
      </c>
    </row>
    <row r="1686" spans="1:18" x14ac:dyDescent="0.2">
      <c r="A1686" s="2">
        <v>41670</v>
      </c>
      <c r="B1686" s="1">
        <v>6082.75</v>
      </c>
      <c r="C1686" s="1">
        <v>6097.85</v>
      </c>
      <c r="D1686" s="1">
        <v>6067.35</v>
      </c>
      <c r="E1686" s="1">
        <v>6089.5</v>
      </c>
      <c r="F1686" s="1">
        <v>146713083</v>
      </c>
      <c r="G1686" s="1">
        <v>5407.1</v>
      </c>
      <c r="H1686" s="1" t="str">
        <f>TEXT(NiftyData[[#This Row],[Date]], "yyyy")</f>
        <v>2014</v>
      </c>
      <c r="I1686" s="1" t="str">
        <f>TEXT(NiftyData[[#This Row],[Date]], "mmm")</f>
        <v>Jan</v>
      </c>
      <c r="J1686" s="1" t="str">
        <f>TEXT(NiftyData[[#This Row],[Date]], "ddd")</f>
        <v>Fri</v>
      </c>
      <c r="K1686" s="1" t="str">
        <f>TEXT(NiftyData[[#This Row],[Date]], "mmm-yyyy")</f>
        <v>Jan-2014</v>
      </c>
      <c r="L1686" s="1" t="str">
        <f>IF(NiftyData[[#This Row],[Day]]="Thu", "Expiry", "")</f>
        <v/>
      </c>
      <c r="M1686" s="1">
        <f>NiftyData[[#This Row],[Close]]-NiftyData[[#This Row],[Open]]</f>
        <v>6.75</v>
      </c>
      <c r="N1686" s="4">
        <f>NiftyData[[#This Row],[Intraday Change]]/NiftyData[[#This Row],[Open]]</f>
        <v>1.1096954502486541E-3</v>
      </c>
      <c r="O1686" s="4">
        <f>_xlfn.CEILING.MATH(ABS(NiftyData[[#This Row],[Intraday Change %]]), 0.01)</f>
        <v>0.01</v>
      </c>
      <c r="P1686" s="6">
        <f>NiftyData[[#This Row],[Close]]-E1687</f>
        <v>15.800000000000182</v>
      </c>
      <c r="Q1686" s="4">
        <f>NiftyData[[#This Row],[DayChange]]/E1687</f>
        <v>2.601379719116878E-3</v>
      </c>
      <c r="R1686" s="7">
        <f>_xlfn.CEILING.MATH(ABS(NiftyData[[#This Row],[DayChange %]]), 0.01)</f>
        <v>0.01</v>
      </c>
    </row>
    <row r="1687" spans="1:18" x14ac:dyDescent="0.2">
      <c r="A1687" s="2">
        <v>41669</v>
      </c>
      <c r="B1687" s="1">
        <v>6067</v>
      </c>
      <c r="C1687" s="1">
        <v>6082.85</v>
      </c>
      <c r="D1687" s="1">
        <v>6027.25</v>
      </c>
      <c r="E1687" s="1">
        <v>6073.7</v>
      </c>
      <c r="F1687" s="1">
        <v>208061426</v>
      </c>
      <c r="G1687" s="1">
        <v>7694.04</v>
      </c>
      <c r="H1687" s="1" t="str">
        <f>TEXT(NiftyData[[#This Row],[Date]], "yyyy")</f>
        <v>2014</v>
      </c>
      <c r="I1687" s="1" t="str">
        <f>TEXT(NiftyData[[#This Row],[Date]], "mmm")</f>
        <v>Jan</v>
      </c>
      <c r="J1687" s="1" t="str">
        <f>TEXT(NiftyData[[#This Row],[Date]], "ddd")</f>
        <v>Thu</v>
      </c>
      <c r="K1687" s="1" t="str">
        <f>TEXT(NiftyData[[#This Row],[Date]], "mmm-yyyy")</f>
        <v>Jan-2014</v>
      </c>
      <c r="L1687" s="1" t="str">
        <f>IF(NiftyData[[#This Row],[Day]]="Thu", "Expiry", "")</f>
        <v>Expiry</v>
      </c>
      <c r="M1687" s="1">
        <f>NiftyData[[#This Row],[Close]]-NiftyData[[#This Row],[Open]]</f>
        <v>6.6999999999998181</v>
      </c>
      <c r="N1687" s="4">
        <f>NiftyData[[#This Row],[Intraday Change]]/NiftyData[[#This Row],[Open]]</f>
        <v>1.1043349266523519E-3</v>
      </c>
      <c r="O1687" s="4">
        <f>_xlfn.CEILING.MATH(ABS(NiftyData[[#This Row],[Intraday Change %]]), 0.01)</f>
        <v>0.01</v>
      </c>
      <c r="P1687" s="6">
        <f>NiftyData[[#This Row],[Close]]-E1688</f>
        <v>-46.550000000000182</v>
      </c>
      <c r="Q1687" s="4">
        <f>NiftyData[[#This Row],[DayChange]]/E1688</f>
        <v>-7.6058984518606564E-3</v>
      </c>
      <c r="R1687" s="7">
        <f>_xlfn.CEILING.MATH(ABS(NiftyData[[#This Row],[DayChange %]]), 0.01)</f>
        <v>0.01</v>
      </c>
    </row>
    <row r="1688" spans="1:18" x14ac:dyDescent="0.2">
      <c r="A1688" s="2">
        <v>41668</v>
      </c>
      <c r="B1688" s="1">
        <v>6161</v>
      </c>
      <c r="C1688" s="1">
        <v>6170.45</v>
      </c>
      <c r="D1688" s="1">
        <v>6109.8</v>
      </c>
      <c r="E1688" s="1">
        <v>6120.25</v>
      </c>
      <c r="F1688" s="1">
        <v>146733030</v>
      </c>
      <c r="G1688" s="1">
        <v>6487.39</v>
      </c>
      <c r="H1688" s="1" t="str">
        <f>TEXT(NiftyData[[#This Row],[Date]], "yyyy")</f>
        <v>2014</v>
      </c>
      <c r="I1688" s="1" t="str">
        <f>TEXT(NiftyData[[#This Row],[Date]], "mmm")</f>
        <v>Jan</v>
      </c>
      <c r="J1688" s="1" t="str">
        <f>TEXT(NiftyData[[#This Row],[Date]], "ddd")</f>
        <v>Wed</v>
      </c>
      <c r="K1688" s="1" t="str">
        <f>TEXT(NiftyData[[#This Row],[Date]], "mmm-yyyy")</f>
        <v>Jan-2014</v>
      </c>
      <c r="L1688" s="1" t="str">
        <f>IF(NiftyData[[#This Row],[Day]]="Thu", "Expiry", "")</f>
        <v/>
      </c>
      <c r="M1688" s="1">
        <f>NiftyData[[#This Row],[Close]]-NiftyData[[#This Row],[Open]]</f>
        <v>-40.75</v>
      </c>
      <c r="N1688" s="4">
        <f>NiftyData[[#This Row],[Intraday Change]]/NiftyData[[#This Row],[Open]]</f>
        <v>-6.6141860087648111E-3</v>
      </c>
      <c r="O1688" s="4">
        <f>_xlfn.CEILING.MATH(ABS(NiftyData[[#This Row],[Intraday Change %]]), 0.01)</f>
        <v>0.01</v>
      </c>
      <c r="P1688" s="6">
        <f>NiftyData[[#This Row],[Close]]-E1689</f>
        <v>-6</v>
      </c>
      <c r="Q1688" s="4">
        <f>NiftyData[[#This Row],[DayChange]]/E1689</f>
        <v>-9.7939196082432161E-4</v>
      </c>
      <c r="R1688" s="7">
        <f>_xlfn.CEILING.MATH(ABS(NiftyData[[#This Row],[DayChange %]]), 0.01)</f>
        <v>0.01</v>
      </c>
    </row>
    <row r="1689" spans="1:18" x14ac:dyDescent="0.2">
      <c r="A1689" s="2">
        <v>41667</v>
      </c>
      <c r="B1689" s="1">
        <v>6131.85</v>
      </c>
      <c r="C1689" s="1">
        <v>6163.6</v>
      </c>
      <c r="D1689" s="1">
        <v>6085.95</v>
      </c>
      <c r="E1689" s="1">
        <v>6126.25</v>
      </c>
      <c r="F1689" s="1">
        <v>184111740</v>
      </c>
      <c r="G1689" s="1">
        <v>7710.08</v>
      </c>
      <c r="H1689" s="1" t="str">
        <f>TEXT(NiftyData[[#This Row],[Date]], "yyyy")</f>
        <v>2014</v>
      </c>
      <c r="I1689" s="1" t="str">
        <f>TEXT(NiftyData[[#This Row],[Date]], "mmm")</f>
        <v>Jan</v>
      </c>
      <c r="J1689" s="1" t="str">
        <f>TEXT(NiftyData[[#This Row],[Date]], "ddd")</f>
        <v>Tue</v>
      </c>
      <c r="K1689" s="1" t="str">
        <f>TEXT(NiftyData[[#This Row],[Date]], "mmm-yyyy")</f>
        <v>Jan-2014</v>
      </c>
      <c r="L1689" s="1" t="str">
        <f>IF(NiftyData[[#This Row],[Day]]="Thu", "Expiry", "")</f>
        <v/>
      </c>
      <c r="M1689" s="1">
        <f>NiftyData[[#This Row],[Close]]-NiftyData[[#This Row],[Open]]</f>
        <v>-5.6000000000003638</v>
      </c>
      <c r="N1689" s="4">
        <f>NiftyData[[#This Row],[Intraday Change]]/NiftyData[[#This Row],[Open]]</f>
        <v>-9.1326434925843966E-4</v>
      </c>
      <c r="O1689" s="4">
        <f>_xlfn.CEILING.MATH(ABS(NiftyData[[#This Row],[Intraday Change %]]), 0.01)</f>
        <v>0.01</v>
      </c>
      <c r="P1689" s="6">
        <f>NiftyData[[#This Row],[Close]]-E1690</f>
        <v>-9.6000000000003638</v>
      </c>
      <c r="Q1689" s="4">
        <f>NiftyData[[#This Row],[DayChange]]/E1690</f>
        <v>-1.5645754052006427E-3</v>
      </c>
      <c r="R1689" s="7">
        <f>_xlfn.CEILING.MATH(ABS(NiftyData[[#This Row],[DayChange %]]), 0.01)</f>
        <v>0.01</v>
      </c>
    </row>
    <row r="1690" spans="1:18" x14ac:dyDescent="0.2">
      <c r="A1690" s="2">
        <v>41666</v>
      </c>
      <c r="B1690" s="1">
        <v>6186.3</v>
      </c>
      <c r="C1690" s="1">
        <v>6188.55</v>
      </c>
      <c r="D1690" s="1">
        <v>6130.25</v>
      </c>
      <c r="E1690" s="1">
        <v>6135.85</v>
      </c>
      <c r="F1690" s="1">
        <v>190442601</v>
      </c>
      <c r="G1690" s="1">
        <v>7091.1</v>
      </c>
      <c r="H1690" s="1" t="str">
        <f>TEXT(NiftyData[[#This Row],[Date]], "yyyy")</f>
        <v>2014</v>
      </c>
      <c r="I1690" s="1" t="str">
        <f>TEXT(NiftyData[[#This Row],[Date]], "mmm")</f>
        <v>Jan</v>
      </c>
      <c r="J1690" s="1" t="str">
        <f>TEXT(NiftyData[[#This Row],[Date]], "ddd")</f>
        <v>Mon</v>
      </c>
      <c r="K1690" s="1" t="str">
        <f>TEXT(NiftyData[[#This Row],[Date]], "mmm-yyyy")</f>
        <v>Jan-2014</v>
      </c>
      <c r="L1690" s="1" t="str">
        <f>IF(NiftyData[[#This Row],[Day]]="Thu", "Expiry", "")</f>
        <v/>
      </c>
      <c r="M1690" s="1">
        <f>NiftyData[[#This Row],[Close]]-NiftyData[[#This Row],[Open]]</f>
        <v>-50.449999999999818</v>
      </c>
      <c r="N1690" s="4">
        <f>NiftyData[[#This Row],[Intraday Change]]/NiftyData[[#This Row],[Open]]</f>
        <v>-8.1551169519744945E-3</v>
      </c>
      <c r="O1690" s="4">
        <f>_xlfn.CEILING.MATH(ABS(NiftyData[[#This Row],[Intraday Change %]]), 0.01)</f>
        <v>0.01</v>
      </c>
      <c r="P1690" s="6">
        <f>NiftyData[[#This Row],[Close]]-E1691</f>
        <v>-130.89999999999964</v>
      </c>
      <c r="Q1690" s="4">
        <f>NiftyData[[#This Row],[DayChange]]/E1691</f>
        <v>-2.0888020106115551E-2</v>
      </c>
      <c r="R1690" s="7">
        <f>_xlfn.CEILING.MATH(ABS(NiftyData[[#This Row],[DayChange %]]), 0.01)</f>
        <v>0.03</v>
      </c>
    </row>
    <row r="1691" spans="1:18" x14ac:dyDescent="0.2">
      <c r="A1691" s="2">
        <v>41663</v>
      </c>
      <c r="B1691" s="1">
        <v>6301.65</v>
      </c>
      <c r="C1691" s="1">
        <v>6331.45</v>
      </c>
      <c r="D1691" s="1">
        <v>6263.9</v>
      </c>
      <c r="E1691" s="1">
        <v>6266.75</v>
      </c>
      <c r="F1691" s="1">
        <v>160270856</v>
      </c>
      <c r="G1691" s="1">
        <v>6209.06</v>
      </c>
      <c r="H1691" s="1" t="str">
        <f>TEXT(NiftyData[[#This Row],[Date]], "yyyy")</f>
        <v>2014</v>
      </c>
      <c r="I1691" s="1" t="str">
        <f>TEXT(NiftyData[[#This Row],[Date]], "mmm")</f>
        <v>Jan</v>
      </c>
      <c r="J1691" s="1" t="str">
        <f>TEXT(NiftyData[[#This Row],[Date]], "ddd")</f>
        <v>Fri</v>
      </c>
      <c r="K1691" s="1" t="str">
        <f>TEXT(NiftyData[[#This Row],[Date]], "mmm-yyyy")</f>
        <v>Jan-2014</v>
      </c>
      <c r="L1691" s="1" t="str">
        <f>IF(NiftyData[[#This Row],[Day]]="Thu", "Expiry", "")</f>
        <v/>
      </c>
      <c r="M1691" s="1">
        <f>NiftyData[[#This Row],[Close]]-NiftyData[[#This Row],[Open]]</f>
        <v>-34.899999999999636</v>
      </c>
      <c r="N1691" s="4">
        <f>NiftyData[[#This Row],[Intraday Change]]/NiftyData[[#This Row],[Open]]</f>
        <v>-5.538232050335966E-3</v>
      </c>
      <c r="O1691" s="4">
        <f>_xlfn.CEILING.MATH(ABS(NiftyData[[#This Row],[Intraday Change %]]), 0.01)</f>
        <v>0.01</v>
      </c>
      <c r="P1691" s="6">
        <f>NiftyData[[#This Row],[Close]]-E1692</f>
        <v>-78.899999999999636</v>
      </c>
      <c r="Q1691" s="4">
        <f>NiftyData[[#This Row],[DayChange]]/E1692</f>
        <v>-1.2433714434297454E-2</v>
      </c>
      <c r="R1691" s="7">
        <f>_xlfn.CEILING.MATH(ABS(NiftyData[[#This Row],[DayChange %]]), 0.01)</f>
        <v>0.02</v>
      </c>
    </row>
    <row r="1692" spans="1:18" x14ac:dyDescent="0.2">
      <c r="A1692" s="2">
        <v>41662</v>
      </c>
      <c r="B1692" s="1">
        <v>6325.95</v>
      </c>
      <c r="C1692" s="1">
        <v>6355.6</v>
      </c>
      <c r="D1692" s="1">
        <v>6316.4</v>
      </c>
      <c r="E1692" s="1">
        <v>6345.65</v>
      </c>
      <c r="F1692" s="1">
        <v>120054602</v>
      </c>
      <c r="G1692" s="1">
        <v>5278.88</v>
      </c>
      <c r="H1692" s="1" t="str">
        <f>TEXT(NiftyData[[#This Row],[Date]], "yyyy")</f>
        <v>2014</v>
      </c>
      <c r="I1692" s="1" t="str">
        <f>TEXT(NiftyData[[#This Row],[Date]], "mmm")</f>
        <v>Jan</v>
      </c>
      <c r="J1692" s="1" t="str">
        <f>TEXT(NiftyData[[#This Row],[Date]], "ddd")</f>
        <v>Thu</v>
      </c>
      <c r="K1692" s="1" t="str">
        <f>TEXT(NiftyData[[#This Row],[Date]], "mmm-yyyy")</f>
        <v>Jan-2014</v>
      </c>
      <c r="L1692" s="1" t="str">
        <f>IF(NiftyData[[#This Row],[Day]]="Thu", "Expiry", "")</f>
        <v>Expiry</v>
      </c>
      <c r="M1692" s="1">
        <f>NiftyData[[#This Row],[Close]]-NiftyData[[#This Row],[Open]]</f>
        <v>19.699999999999818</v>
      </c>
      <c r="N1692" s="4">
        <f>NiftyData[[#This Row],[Intraday Change]]/NiftyData[[#This Row],[Open]]</f>
        <v>3.1141567669677787E-3</v>
      </c>
      <c r="O1692" s="4">
        <f>_xlfn.CEILING.MATH(ABS(NiftyData[[#This Row],[Intraday Change %]]), 0.01)</f>
        <v>0.01</v>
      </c>
      <c r="P1692" s="6">
        <f>NiftyData[[#This Row],[Close]]-E1693</f>
        <v>6.6999999999998181</v>
      </c>
      <c r="Q1692" s="4">
        <f>NiftyData[[#This Row],[DayChange]]/E1693</f>
        <v>1.0569573825317787E-3</v>
      </c>
      <c r="R1692" s="7">
        <f>_xlfn.CEILING.MATH(ABS(NiftyData[[#This Row],[DayChange %]]), 0.01)</f>
        <v>0.01</v>
      </c>
    </row>
    <row r="1693" spans="1:18" x14ac:dyDescent="0.2">
      <c r="A1693" s="2">
        <v>41661</v>
      </c>
      <c r="B1693" s="1">
        <v>6309.05</v>
      </c>
      <c r="C1693" s="1">
        <v>6349.95</v>
      </c>
      <c r="D1693" s="1">
        <v>6287.45</v>
      </c>
      <c r="E1693" s="1">
        <v>6338.95</v>
      </c>
      <c r="F1693" s="1">
        <v>137490525</v>
      </c>
      <c r="G1693" s="1">
        <v>5635.92</v>
      </c>
      <c r="H1693" s="1" t="str">
        <f>TEXT(NiftyData[[#This Row],[Date]], "yyyy")</f>
        <v>2014</v>
      </c>
      <c r="I1693" s="1" t="str">
        <f>TEXT(NiftyData[[#This Row],[Date]], "mmm")</f>
        <v>Jan</v>
      </c>
      <c r="J1693" s="1" t="str">
        <f>TEXT(NiftyData[[#This Row],[Date]], "ddd")</f>
        <v>Wed</v>
      </c>
      <c r="K1693" s="1" t="str">
        <f>TEXT(NiftyData[[#This Row],[Date]], "mmm-yyyy")</f>
        <v>Jan-2014</v>
      </c>
      <c r="L1693" s="1" t="str">
        <f>IF(NiftyData[[#This Row],[Day]]="Thu", "Expiry", "")</f>
        <v/>
      </c>
      <c r="M1693" s="1">
        <f>NiftyData[[#This Row],[Close]]-NiftyData[[#This Row],[Open]]</f>
        <v>29.899999999999636</v>
      </c>
      <c r="N1693" s="4">
        <f>NiftyData[[#This Row],[Intraday Change]]/NiftyData[[#This Row],[Open]]</f>
        <v>4.739223813410836E-3</v>
      </c>
      <c r="O1693" s="4">
        <f>_xlfn.CEILING.MATH(ABS(NiftyData[[#This Row],[Intraday Change %]]), 0.01)</f>
        <v>0.01</v>
      </c>
      <c r="P1693" s="6">
        <f>NiftyData[[#This Row],[Close]]-E1694</f>
        <v>25.149999999999636</v>
      </c>
      <c r="Q1693" s="4">
        <f>NiftyData[[#This Row],[DayChange]]/E1694</f>
        <v>3.9833380848299967E-3</v>
      </c>
      <c r="R1693" s="7">
        <f>_xlfn.CEILING.MATH(ABS(NiftyData[[#This Row],[DayChange %]]), 0.01)</f>
        <v>0.01</v>
      </c>
    </row>
    <row r="1694" spans="1:18" x14ac:dyDescent="0.2">
      <c r="A1694" s="2">
        <v>41660</v>
      </c>
      <c r="B1694" s="1">
        <v>6320.15</v>
      </c>
      <c r="C1694" s="1">
        <v>6330.3</v>
      </c>
      <c r="D1694" s="1">
        <v>6297.9</v>
      </c>
      <c r="E1694" s="1">
        <v>6313.8</v>
      </c>
      <c r="F1694" s="1">
        <v>141728380</v>
      </c>
      <c r="G1694" s="1">
        <v>5831.26</v>
      </c>
      <c r="H1694" s="1" t="str">
        <f>TEXT(NiftyData[[#This Row],[Date]], "yyyy")</f>
        <v>2014</v>
      </c>
      <c r="I1694" s="1" t="str">
        <f>TEXT(NiftyData[[#This Row],[Date]], "mmm")</f>
        <v>Jan</v>
      </c>
      <c r="J1694" s="1" t="str">
        <f>TEXT(NiftyData[[#This Row],[Date]], "ddd")</f>
        <v>Tue</v>
      </c>
      <c r="K1694" s="1" t="str">
        <f>TEXT(NiftyData[[#This Row],[Date]], "mmm-yyyy")</f>
        <v>Jan-2014</v>
      </c>
      <c r="L1694" s="1" t="str">
        <f>IF(NiftyData[[#This Row],[Day]]="Thu", "Expiry", "")</f>
        <v/>
      </c>
      <c r="M1694" s="1">
        <f>NiftyData[[#This Row],[Close]]-NiftyData[[#This Row],[Open]]</f>
        <v>-6.3499999999994543</v>
      </c>
      <c r="N1694" s="4">
        <f>NiftyData[[#This Row],[Intraday Change]]/NiftyData[[#This Row],[Open]]</f>
        <v>-1.0047229891694746E-3</v>
      </c>
      <c r="O1694" s="4">
        <f>_xlfn.CEILING.MATH(ABS(NiftyData[[#This Row],[Intraday Change %]]), 0.01)</f>
        <v>0.01</v>
      </c>
      <c r="P1694" s="6">
        <f>NiftyData[[#This Row],[Close]]-E1695</f>
        <v>9.8500000000003638</v>
      </c>
      <c r="Q1694" s="4">
        <f>NiftyData[[#This Row],[DayChange]]/E1695</f>
        <v>1.5625123930234795E-3</v>
      </c>
      <c r="R1694" s="7">
        <f>_xlfn.CEILING.MATH(ABS(NiftyData[[#This Row],[DayChange %]]), 0.01)</f>
        <v>0.01</v>
      </c>
    </row>
    <row r="1695" spans="1:18" x14ac:dyDescent="0.2">
      <c r="A1695" s="2">
        <v>41659</v>
      </c>
      <c r="B1695" s="1">
        <v>6261.75</v>
      </c>
      <c r="C1695" s="1">
        <v>6307.45</v>
      </c>
      <c r="D1695" s="1">
        <v>6243.35</v>
      </c>
      <c r="E1695" s="1">
        <v>6303.95</v>
      </c>
      <c r="F1695" s="1">
        <v>122136071</v>
      </c>
      <c r="G1695" s="1">
        <v>5499.51</v>
      </c>
      <c r="H1695" s="1" t="str">
        <f>TEXT(NiftyData[[#This Row],[Date]], "yyyy")</f>
        <v>2014</v>
      </c>
      <c r="I1695" s="1" t="str">
        <f>TEXT(NiftyData[[#This Row],[Date]], "mmm")</f>
        <v>Jan</v>
      </c>
      <c r="J1695" s="1" t="str">
        <f>TEXT(NiftyData[[#This Row],[Date]], "ddd")</f>
        <v>Mon</v>
      </c>
      <c r="K1695" s="1" t="str">
        <f>TEXT(NiftyData[[#This Row],[Date]], "mmm-yyyy")</f>
        <v>Jan-2014</v>
      </c>
      <c r="L1695" s="1" t="str">
        <f>IF(NiftyData[[#This Row],[Day]]="Thu", "Expiry", "")</f>
        <v/>
      </c>
      <c r="M1695" s="1">
        <f>NiftyData[[#This Row],[Close]]-NiftyData[[#This Row],[Open]]</f>
        <v>42.199999999999818</v>
      </c>
      <c r="N1695" s="4">
        <f>NiftyData[[#This Row],[Intraday Change]]/NiftyData[[#This Row],[Open]]</f>
        <v>6.7393300594881331E-3</v>
      </c>
      <c r="O1695" s="4">
        <f>_xlfn.CEILING.MATH(ABS(NiftyData[[#This Row],[Intraday Change %]]), 0.01)</f>
        <v>0.01</v>
      </c>
      <c r="P1695" s="6">
        <f>NiftyData[[#This Row],[Close]]-E1696</f>
        <v>42.300000000000182</v>
      </c>
      <c r="Q1695" s="4">
        <f>NiftyData[[#This Row],[DayChange]]/E1696</f>
        <v>6.7554079196378248E-3</v>
      </c>
      <c r="R1695" s="7">
        <f>_xlfn.CEILING.MATH(ABS(NiftyData[[#This Row],[DayChange %]]), 0.01)</f>
        <v>0.01</v>
      </c>
    </row>
    <row r="1696" spans="1:18" x14ac:dyDescent="0.2">
      <c r="A1696" s="2">
        <v>41656</v>
      </c>
      <c r="B1696" s="1">
        <v>6306.25</v>
      </c>
      <c r="C1696" s="1">
        <v>6327.1</v>
      </c>
      <c r="D1696" s="1">
        <v>6246.35</v>
      </c>
      <c r="E1696" s="1">
        <v>6261.65</v>
      </c>
      <c r="F1696" s="1">
        <v>167719501</v>
      </c>
      <c r="G1696" s="1">
        <v>7895.92</v>
      </c>
      <c r="H1696" s="1" t="str">
        <f>TEXT(NiftyData[[#This Row],[Date]], "yyyy")</f>
        <v>2014</v>
      </c>
      <c r="I1696" s="1" t="str">
        <f>TEXT(NiftyData[[#This Row],[Date]], "mmm")</f>
        <v>Jan</v>
      </c>
      <c r="J1696" s="1" t="str">
        <f>TEXT(NiftyData[[#This Row],[Date]], "ddd")</f>
        <v>Fri</v>
      </c>
      <c r="K1696" s="1" t="str">
        <f>TEXT(NiftyData[[#This Row],[Date]], "mmm-yyyy")</f>
        <v>Jan-2014</v>
      </c>
      <c r="L1696" s="1" t="str">
        <f>IF(NiftyData[[#This Row],[Day]]="Thu", "Expiry", "")</f>
        <v/>
      </c>
      <c r="M1696" s="1">
        <f>NiftyData[[#This Row],[Close]]-NiftyData[[#This Row],[Open]]</f>
        <v>-44.600000000000364</v>
      </c>
      <c r="N1696" s="4">
        <f>NiftyData[[#This Row],[Intraday Change]]/NiftyData[[#This Row],[Open]]</f>
        <v>-7.0723488602577383E-3</v>
      </c>
      <c r="O1696" s="4">
        <f>_xlfn.CEILING.MATH(ABS(NiftyData[[#This Row],[Intraday Change %]]), 0.01)</f>
        <v>0.01</v>
      </c>
      <c r="P1696" s="6">
        <f>NiftyData[[#This Row],[Close]]-E1697</f>
        <v>-57.25</v>
      </c>
      <c r="Q1696" s="4">
        <f>NiftyData[[#This Row],[DayChange]]/E1697</f>
        <v>-9.0601212236306964E-3</v>
      </c>
      <c r="R1696" s="7">
        <f>_xlfn.CEILING.MATH(ABS(NiftyData[[#This Row],[DayChange %]]), 0.01)</f>
        <v>0.01</v>
      </c>
    </row>
    <row r="1697" spans="1:18" x14ac:dyDescent="0.2">
      <c r="A1697" s="2">
        <v>41655</v>
      </c>
      <c r="B1697" s="1">
        <v>6341.35</v>
      </c>
      <c r="C1697" s="1">
        <v>6346.5</v>
      </c>
      <c r="D1697" s="1">
        <v>6299.85</v>
      </c>
      <c r="E1697" s="1">
        <v>6318.9</v>
      </c>
      <c r="F1697" s="1">
        <v>153420441</v>
      </c>
      <c r="G1697" s="1">
        <v>6758.63</v>
      </c>
      <c r="H1697" s="1" t="str">
        <f>TEXT(NiftyData[[#This Row],[Date]], "yyyy")</f>
        <v>2014</v>
      </c>
      <c r="I1697" s="1" t="str">
        <f>TEXT(NiftyData[[#This Row],[Date]], "mmm")</f>
        <v>Jan</v>
      </c>
      <c r="J1697" s="1" t="str">
        <f>TEXT(NiftyData[[#This Row],[Date]], "ddd")</f>
        <v>Thu</v>
      </c>
      <c r="K1697" s="1" t="str">
        <f>TEXT(NiftyData[[#This Row],[Date]], "mmm-yyyy")</f>
        <v>Jan-2014</v>
      </c>
      <c r="L1697" s="1" t="str">
        <f>IF(NiftyData[[#This Row],[Day]]="Thu", "Expiry", "")</f>
        <v>Expiry</v>
      </c>
      <c r="M1697" s="1">
        <f>NiftyData[[#This Row],[Close]]-NiftyData[[#This Row],[Open]]</f>
        <v>-22.450000000000728</v>
      </c>
      <c r="N1697" s="4">
        <f>NiftyData[[#This Row],[Intraday Change]]/NiftyData[[#This Row],[Open]]</f>
        <v>-3.5402556238026172E-3</v>
      </c>
      <c r="O1697" s="4">
        <f>_xlfn.CEILING.MATH(ABS(NiftyData[[#This Row],[Intraday Change %]]), 0.01)</f>
        <v>0.01</v>
      </c>
      <c r="P1697" s="6">
        <f>NiftyData[[#This Row],[Close]]-E1698</f>
        <v>-2</v>
      </c>
      <c r="Q1697" s="4">
        <f>NiftyData[[#This Row],[DayChange]]/E1698</f>
        <v>-3.1641063772564035E-4</v>
      </c>
      <c r="R1697" s="7">
        <f>_xlfn.CEILING.MATH(ABS(NiftyData[[#This Row],[DayChange %]]), 0.01)</f>
        <v>0.01</v>
      </c>
    </row>
    <row r="1698" spans="1:18" x14ac:dyDescent="0.2">
      <c r="A1698" s="2">
        <v>41654</v>
      </c>
      <c r="B1698" s="1">
        <v>6265.95</v>
      </c>
      <c r="C1698" s="1">
        <v>6325.2</v>
      </c>
      <c r="D1698" s="1">
        <v>6265.3</v>
      </c>
      <c r="E1698" s="1">
        <v>6320.9</v>
      </c>
      <c r="F1698" s="1">
        <v>145922867</v>
      </c>
      <c r="G1698" s="1">
        <v>6422.97</v>
      </c>
      <c r="H1698" s="1" t="str">
        <f>TEXT(NiftyData[[#This Row],[Date]], "yyyy")</f>
        <v>2014</v>
      </c>
      <c r="I1698" s="1" t="str">
        <f>TEXT(NiftyData[[#This Row],[Date]], "mmm")</f>
        <v>Jan</v>
      </c>
      <c r="J1698" s="1" t="str">
        <f>TEXT(NiftyData[[#This Row],[Date]], "ddd")</f>
        <v>Wed</v>
      </c>
      <c r="K1698" s="1" t="str">
        <f>TEXT(NiftyData[[#This Row],[Date]], "mmm-yyyy")</f>
        <v>Jan-2014</v>
      </c>
      <c r="L1698" s="1" t="str">
        <f>IF(NiftyData[[#This Row],[Day]]="Thu", "Expiry", "")</f>
        <v/>
      </c>
      <c r="M1698" s="1">
        <f>NiftyData[[#This Row],[Close]]-NiftyData[[#This Row],[Open]]</f>
        <v>54.949999999999818</v>
      </c>
      <c r="N1698" s="4">
        <f>NiftyData[[#This Row],[Intraday Change]]/NiftyData[[#This Row],[Open]]</f>
        <v>8.7696199299387677E-3</v>
      </c>
      <c r="O1698" s="4">
        <f>_xlfn.CEILING.MATH(ABS(NiftyData[[#This Row],[Intraday Change %]]), 0.01)</f>
        <v>0.01</v>
      </c>
      <c r="P1698" s="6">
        <f>NiftyData[[#This Row],[Close]]-E1699</f>
        <v>79.049999999999272</v>
      </c>
      <c r="Q1698" s="4">
        <f>NiftyData[[#This Row],[DayChange]]/E1699</f>
        <v>1.2664514526943017E-2</v>
      </c>
      <c r="R1698" s="7">
        <f>_xlfn.CEILING.MATH(ABS(NiftyData[[#This Row],[DayChange %]]), 0.01)</f>
        <v>0.02</v>
      </c>
    </row>
    <row r="1699" spans="1:18" x14ac:dyDescent="0.2">
      <c r="A1699" s="2">
        <v>41653</v>
      </c>
      <c r="B1699" s="1">
        <v>6260.25</v>
      </c>
      <c r="C1699" s="1">
        <v>6280.35</v>
      </c>
      <c r="D1699" s="1">
        <v>6234.15</v>
      </c>
      <c r="E1699" s="1">
        <v>6241.85</v>
      </c>
      <c r="F1699" s="1">
        <v>110231153</v>
      </c>
      <c r="G1699" s="1">
        <v>4703.01</v>
      </c>
      <c r="H1699" s="1" t="str">
        <f>TEXT(NiftyData[[#This Row],[Date]], "yyyy")</f>
        <v>2014</v>
      </c>
      <c r="I1699" s="1" t="str">
        <f>TEXT(NiftyData[[#This Row],[Date]], "mmm")</f>
        <v>Jan</v>
      </c>
      <c r="J1699" s="1" t="str">
        <f>TEXT(NiftyData[[#This Row],[Date]], "ddd")</f>
        <v>Tue</v>
      </c>
      <c r="K1699" s="1" t="str">
        <f>TEXT(NiftyData[[#This Row],[Date]], "mmm-yyyy")</f>
        <v>Jan-2014</v>
      </c>
      <c r="L1699" s="1" t="str">
        <f>IF(NiftyData[[#This Row],[Day]]="Thu", "Expiry", "")</f>
        <v/>
      </c>
      <c r="M1699" s="1">
        <f>NiftyData[[#This Row],[Close]]-NiftyData[[#This Row],[Open]]</f>
        <v>-18.399999999999636</v>
      </c>
      <c r="N1699" s="4">
        <f>NiftyData[[#This Row],[Intraday Change]]/NiftyData[[#This Row],[Open]]</f>
        <v>-2.9391797452177847E-3</v>
      </c>
      <c r="O1699" s="4">
        <f>_xlfn.CEILING.MATH(ABS(NiftyData[[#This Row],[Intraday Change %]]), 0.01)</f>
        <v>0.01</v>
      </c>
      <c r="P1699" s="6">
        <f>NiftyData[[#This Row],[Close]]-E1700</f>
        <v>-30.899999999999636</v>
      </c>
      <c r="Q1699" s="4">
        <f>NiftyData[[#This Row],[DayChange]]/E1700</f>
        <v>-4.9260691084452015E-3</v>
      </c>
      <c r="R1699" s="7">
        <f>_xlfn.CEILING.MATH(ABS(NiftyData[[#This Row],[DayChange %]]), 0.01)</f>
        <v>0.01</v>
      </c>
    </row>
    <row r="1700" spans="1:18" x14ac:dyDescent="0.2">
      <c r="A1700" s="2">
        <v>41652</v>
      </c>
      <c r="B1700" s="1">
        <v>6189.55</v>
      </c>
      <c r="C1700" s="1">
        <v>6288.2</v>
      </c>
      <c r="D1700" s="1">
        <v>6189.55</v>
      </c>
      <c r="E1700" s="1">
        <v>6272.75</v>
      </c>
      <c r="F1700" s="1">
        <v>135009945</v>
      </c>
      <c r="G1700" s="1">
        <v>5984.02</v>
      </c>
      <c r="H1700" s="1" t="str">
        <f>TEXT(NiftyData[[#This Row],[Date]], "yyyy")</f>
        <v>2014</v>
      </c>
      <c r="I1700" s="1" t="str">
        <f>TEXT(NiftyData[[#This Row],[Date]], "mmm")</f>
        <v>Jan</v>
      </c>
      <c r="J1700" s="1" t="str">
        <f>TEXT(NiftyData[[#This Row],[Date]], "ddd")</f>
        <v>Mon</v>
      </c>
      <c r="K1700" s="1" t="str">
        <f>TEXT(NiftyData[[#This Row],[Date]], "mmm-yyyy")</f>
        <v>Jan-2014</v>
      </c>
      <c r="L1700" s="1" t="str">
        <f>IF(NiftyData[[#This Row],[Day]]="Thu", "Expiry", "")</f>
        <v/>
      </c>
      <c r="M1700" s="1">
        <f>NiftyData[[#This Row],[Close]]-NiftyData[[#This Row],[Open]]</f>
        <v>83.199999999999818</v>
      </c>
      <c r="N1700" s="4">
        <f>NiftyData[[#This Row],[Intraday Change]]/NiftyData[[#This Row],[Open]]</f>
        <v>1.3442011131665439E-2</v>
      </c>
      <c r="O1700" s="4">
        <f>_xlfn.CEILING.MATH(ABS(NiftyData[[#This Row],[Intraday Change %]]), 0.01)</f>
        <v>0.02</v>
      </c>
      <c r="P1700" s="6">
        <f>NiftyData[[#This Row],[Close]]-E1701</f>
        <v>101.30000000000018</v>
      </c>
      <c r="Q1700" s="4">
        <f>NiftyData[[#This Row],[DayChange]]/E1701</f>
        <v>1.6414294857772516E-2</v>
      </c>
      <c r="R1700" s="7">
        <f>_xlfn.CEILING.MATH(ABS(NiftyData[[#This Row],[DayChange %]]), 0.01)</f>
        <v>0.02</v>
      </c>
    </row>
    <row r="1701" spans="1:18" x14ac:dyDescent="0.2">
      <c r="A1701" s="2">
        <v>41649</v>
      </c>
      <c r="B1701" s="1">
        <v>6178.85</v>
      </c>
      <c r="C1701" s="1">
        <v>6239.1</v>
      </c>
      <c r="D1701" s="1">
        <v>6139.6</v>
      </c>
      <c r="E1701" s="1">
        <v>6171.45</v>
      </c>
      <c r="F1701" s="1">
        <v>159920407</v>
      </c>
      <c r="G1701" s="1">
        <v>7347.29</v>
      </c>
      <c r="H1701" s="1" t="str">
        <f>TEXT(NiftyData[[#This Row],[Date]], "yyyy")</f>
        <v>2014</v>
      </c>
      <c r="I1701" s="1" t="str">
        <f>TEXT(NiftyData[[#This Row],[Date]], "mmm")</f>
        <v>Jan</v>
      </c>
      <c r="J1701" s="1" t="str">
        <f>TEXT(NiftyData[[#This Row],[Date]], "ddd")</f>
        <v>Fri</v>
      </c>
      <c r="K1701" s="1" t="str">
        <f>TEXT(NiftyData[[#This Row],[Date]], "mmm-yyyy")</f>
        <v>Jan-2014</v>
      </c>
      <c r="L1701" s="1" t="str">
        <f>IF(NiftyData[[#This Row],[Day]]="Thu", "Expiry", "")</f>
        <v/>
      </c>
      <c r="M1701" s="1">
        <f>NiftyData[[#This Row],[Close]]-NiftyData[[#This Row],[Open]]</f>
        <v>-7.4000000000005457</v>
      </c>
      <c r="N1701" s="4">
        <f>NiftyData[[#This Row],[Intraday Change]]/NiftyData[[#This Row],[Open]]</f>
        <v>-1.1976338639068022E-3</v>
      </c>
      <c r="O1701" s="4">
        <f>_xlfn.CEILING.MATH(ABS(NiftyData[[#This Row],[Intraday Change %]]), 0.01)</f>
        <v>0.01</v>
      </c>
      <c r="P1701" s="6">
        <f>NiftyData[[#This Row],[Close]]-E1702</f>
        <v>3.0999999999994543</v>
      </c>
      <c r="Q1701" s="4">
        <f>NiftyData[[#This Row],[DayChange]]/E1702</f>
        <v>5.0256551589962538E-4</v>
      </c>
      <c r="R1701" s="7">
        <f>_xlfn.CEILING.MATH(ABS(NiftyData[[#This Row],[DayChange %]]), 0.01)</f>
        <v>0.01</v>
      </c>
    </row>
    <row r="1702" spans="1:18" x14ac:dyDescent="0.2">
      <c r="A1702" s="2">
        <v>41648</v>
      </c>
      <c r="B1702" s="1">
        <v>6181.7</v>
      </c>
      <c r="C1702" s="1">
        <v>6188.05</v>
      </c>
      <c r="D1702" s="1">
        <v>6148.25</v>
      </c>
      <c r="E1702" s="1">
        <v>6168.35</v>
      </c>
      <c r="F1702" s="1">
        <v>150064466</v>
      </c>
      <c r="G1702" s="1">
        <v>5908.02</v>
      </c>
      <c r="H1702" s="1" t="str">
        <f>TEXT(NiftyData[[#This Row],[Date]], "yyyy")</f>
        <v>2014</v>
      </c>
      <c r="I1702" s="1" t="str">
        <f>TEXT(NiftyData[[#This Row],[Date]], "mmm")</f>
        <v>Jan</v>
      </c>
      <c r="J1702" s="1" t="str">
        <f>TEXT(NiftyData[[#This Row],[Date]], "ddd")</f>
        <v>Thu</v>
      </c>
      <c r="K1702" s="1" t="str">
        <f>TEXT(NiftyData[[#This Row],[Date]], "mmm-yyyy")</f>
        <v>Jan-2014</v>
      </c>
      <c r="L1702" s="1" t="str">
        <f>IF(NiftyData[[#This Row],[Day]]="Thu", "Expiry", "")</f>
        <v>Expiry</v>
      </c>
      <c r="M1702" s="1">
        <f>NiftyData[[#This Row],[Close]]-NiftyData[[#This Row],[Open]]</f>
        <v>-13.349999999999454</v>
      </c>
      <c r="N1702" s="4">
        <f>NiftyData[[#This Row],[Intraday Change]]/NiftyData[[#This Row],[Open]]</f>
        <v>-2.1596001100020147E-3</v>
      </c>
      <c r="O1702" s="4">
        <f>_xlfn.CEILING.MATH(ABS(NiftyData[[#This Row],[Intraday Change %]]), 0.01)</f>
        <v>0.01</v>
      </c>
      <c r="P1702" s="6">
        <f>NiftyData[[#This Row],[Close]]-E1703</f>
        <v>-6.25</v>
      </c>
      <c r="Q1702" s="4">
        <f>NiftyData[[#This Row],[DayChange]]/E1703</f>
        <v>-1.0122113173322968E-3</v>
      </c>
      <c r="R1702" s="7">
        <f>_xlfn.CEILING.MATH(ABS(NiftyData[[#This Row],[DayChange %]]), 0.01)</f>
        <v>0.01</v>
      </c>
    </row>
    <row r="1703" spans="1:18" x14ac:dyDescent="0.2">
      <c r="A1703" s="2">
        <v>41647</v>
      </c>
      <c r="B1703" s="1">
        <v>6178.05</v>
      </c>
      <c r="C1703" s="1">
        <v>6192.1</v>
      </c>
      <c r="D1703" s="1">
        <v>6160.35</v>
      </c>
      <c r="E1703" s="1">
        <v>6174.6</v>
      </c>
      <c r="F1703" s="1">
        <v>146912639</v>
      </c>
      <c r="G1703" s="1">
        <v>5816.54</v>
      </c>
      <c r="H1703" s="1" t="str">
        <f>TEXT(NiftyData[[#This Row],[Date]], "yyyy")</f>
        <v>2014</v>
      </c>
      <c r="I1703" s="1" t="str">
        <f>TEXT(NiftyData[[#This Row],[Date]], "mmm")</f>
        <v>Jan</v>
      </c>
      <c r="J1703" s="1" t="str">
        <f>TEXT(NiftyData[[#This Row],[Date]], "ddd")</f>
        <v>Wed</v>
      </c>
      <c r="K1703" s="1" t="str">
        <f>TEXT(NiftyData[[#This Row],[Date]], "mmm-yyyy")</f>
        <v>Jan-2014</v>
      </c>
      <c r="L1703" s="1" t="str">
        <f>IF(NiftyData[[#This Row],[Day]]="Thu", "Expiry", "")</f>
        <v/>
      </c>
      <c r="M1703" s="1">
        <f>NiftyData[[#This Row],[Close]]-NiftyData[[#This Row],[Open]]</f>
        <v>-3.4499999999998181</v>
      </c>
      <c r="N1703" s="4">
        <f>NiftyData[[#This Row],[Intraday Change]]/NiftyData[[#This Row],[Open]]</f>
        <v>-5.5842863039305571E-4</v>
      </c>
      <c r="O1703" s="4">
        <f>_xlfn.CEILING.MATH(ABS(NiftyData[[#This Row],[Intraday Change %]]), 0.01)</f>
        <v>0.01</v>
      </c>
      <c r="P1703" s="6">
        <f>NiftyData[[#This Row],[Close]]-E1704</f>
        <v>12.350000000000364</v>
      </c>
      <c r="Q1703" s="4">
        <f>NiftyData[[#This Row],[DayChange]]/E1704</f>
        <v>2.004138098908737E-3</v>
      </c>
      <c r="R1703" s="7">
        <f>_xlfn.CEILING.MATH(ABS(NiftyData[[#This Row],[DayChange %]]), 0.01)</f>
        <v>0.01</v>
      </c>
    </row>
    <row r="1704" spans="1:18" x14ac:dyDescent="0.2">
      <c r="A1704" s="2">
        <v>41646</v>
      </c>
      <c r="B1704" s="1">
        <v>6203.9</v>
      </c>
      <c r="C1704" s="1">
        <v>6221.5</v>
      </c>
      <c r="D1704" s="1">
        <v>6144.75</v>
      </c>
      <c r="E1704" s="1">
        <v>6162.25</v>
      </c>
      <c r="F1704" s="1">
        <v>138559000</v>
      </c>
      <c r="G1704" s="1">
        <v>5696.6</v>
      </c>
      <c r="H1704" s="1" t="str">
        <f>TEXT(NiftyData[[#This Row],[Date]], "yyyy")</f>
        <v>2014</v>
      </c>
      <c r="I1704" s="1" t="str">
        <f>TEXT(NiftyData[[#This Row],[Date]], "mmm")</f>
        <v>Jan</v>
      </c>
      <c r="J1704" s="1" t="str">
        <f>TEXT(NiftyData[[#This Row],[Date]], "ddd")</f>
        <v>Tue</v>
      </c>
      <c r="K1704" s="1" t="str">
        <f>TEXT(NiftyData[[#This Row],[Date]], "mmm-yyyy")</f>
        <v>Jan-2014</v>
      </c>
      <c r="L1704" s="1" t="str">
        <f>IF(NiftyData[[#This Row],[Day]]="Thu", "Expiry", "")</f>
        <v/>
      </c>
      <c r="M1704" s="1">
        <f>NiftyData[[#This Row],[Close]]-NiftyData[[#This Row],[Open]]</f>
        <v>-41.649999999999636</v>
      </c>
      <c r="N1704" s="4">
        <f>NiftyData[[#This Row],[Intraday Change]]/NiftyData[[#This Row],[Open]]</f>
        <v>-6.713518915520824E-3</v>
      </c>
      <c r="O1704" s="4">
        <f>_xlfn.CEILING.MATH(ABS(NiftyData[[#This Row],[Intraday Change %]]), 0.01)</f>
        <v>0.01</v>
      </c>
      <c r="P1704" s="6">
        <f>NiftyData[[#This Row],[Close]]-E1705</f>
        <v>-29.199999999999818</v>
      </c>
      <c r="Q1704" s="4">
        <f>NiftyData[[#This Row],[DayChange]]/E1705</f>
        <v>-4.7161811853442762E-3</v>
      </c>
      <c r="R1704" s="7">
        <f>_xlfn.CEILING.MATH(ABS(NiftyData[[#This Row],[DayChange %]]), 0.01)</f>
        <v>0.01</v>
      </c>
    </row>
    <row r="1705" spans="1:18" x14ac:dyDescent="0.2">
      <c r="A1705" s="2">
        <v>41645</v>
      </c>
      <c r="B1705" s="1">
        <v>6220.85</v>
      </c>
      <c r="C1705" s="1">
        <v>6224.7</v>
      </c>
      <c r="D1705" s="1">
        <v>6170.25</v>
      </c>
      <c r="E1705" s="1">
        <v>6191.45</v>
      </c>
      <c r="F1705" s="1">
        <v>118344976</v>
      </c>
      <c r="G1705" s="1">
        <v>4722.67</v>
      </c>
      <c r="H1705" s="1" t="str">
        <f>TEXT(NiftyData[[#This Row],[Date]], "yyyy")</f>
        <v>2014</v>
      </c>
      <c r="I1705" s="1" t="str">
        <f>TEXT(NiftyData[[#This Row],[Date]], "mmm")</f>
        <v>Jan</v>
      </c>
      <c r="J1705" s="1" t="str">
        <f>TEXT(NiftyData[[#This Row],[Date]], "ddd")</f>
        <v>Mon</v>
      </c>
      <c r="K1705" s="1" t="str">
        <f>TEXT(NiftyData[[#This Row],[Date]], "mmm-yyyy")</f>
        <v>Jan-2014</v>
      </c>
      <c r="L1705" s="1" t="str">
        <f>IF(NiftyData[[#This Row],[Day]]="Thu", "Expiry", "")</f>
        <v/>
      </c>
      <c r="M1705" s="1">
        <f>NiftyData[[#This Row],[Close]]-NiftyData[[#This Row],[Open]]</f>
        <v>-29.400000000000546</v>
      </c>
      <c r="N1705" s="4">
        <f>NiftyData[[#This Row],[Intraday Change]]/NiftyData[[#This Row],[Open]]</f>
        <v>-4.7260422611058849E-3</v>
      </c>
      <c r="O1705" s="4">
        <f>_xlfn.CEILING.MATH(ABS(NiftyData[[#This Row],[Intraday Change %]]), 0.01)</f>
        <v>0.01</v>
      </c>
      <c r="P1705" s="6">
        <f>NiftyData[[#This Row],[Close]]-E1706</f>
        <v>-19.699999999999818</v>
      </c>
      <c r="Q1705" s="4">
        <f>NiftyData[[#This Row],[DayChange]]/E1706</f>
        <v>-3.1717153828195776E-3</v>
      </c>
      <c r="R1705" s="7">
        <f>_xlfn.CEILING.MATH(ABS(NiftyData[[#This Row],[DayChange %]]), 0.01)</f>
        <v>0.01</v>
      </c>
    </row>
    <row r="1706" spans="1:18" x14ac:dyDescent="0.2">
      <c r="A1706" s="2">
        <v>41642</v>
      </c>
      <c r="B1706" s="1">
        <v>6194.55</v>
      </c>
      <c r="C1706" s="1">
        <v>6221.7</v>
      </c>
      <c r="D1706" s="1">
        <v>6171.25</v>
      </c>
      <c r="E1706" s="1">
        <v>6211.15</v>
      </c>
      <c r="F1706" s="1">
        <v>139043889</v>
      </c>
      <c r="G1706" s="1">
        <v>5369.42</v>
      </c>
      <c r="H1706" s="1" t="str">
        <f>TEXT(NiftyData[[#This Row],[Date]], "yyyy")</f>
        <v>2014</v>
      </c>
      <c r="I1706" s="1" t="str">
        <f>TEXT(NiftyData[[#This Row],[Date]], "mmm")</f>
        <v>Jan</v>
      </c>
      <c r="J1706" s="1" t="str">
        <f>TEXT(NiftyData[[#This Row],[Date]], "ddd")</f>
        <v>Fri</v>
      </c>
      <c r="K1706" s="1" t="str">
        <f>TEXT(NiftyData[[#This Row],[Date]], "mmm-yyyy")</f>
        <v>Jan-2014</v>
      </c>
      <c r="L1706" s="1" t="str">
        <f>IF(NiftyData[[#This Row],[Day]]="Thu", "Expiry", "")</f>
        <v/>
      </c>
      <c r="M1706" s="1">
        <f>NiftyData[[#This Row],[Close]]-NiftyData[[#This Row],[Open]]</f>
        <v>16.599999999999454</v>
      </c>
      <c r="N1706" s="4">
        <f>NiftyData[[#This Row],[Intraday Change]]/NiftyData[[#This Row],[Open]]</f>
        <v>2.6797749634758705E-3</v>
      </c>
      <c r="O1706" s="4">
        <f>_xlfn.CEILING.MATH(ABS(NiftyData[[#This Row],[Intraday Change %]]), 0.01)</f>
        <v>0.01</v>
      </c>
      <c r="P1706" s="6">
        <f>NiftyData[[#This Row],[Close]]-E1707</f>
        <v>-10</v>
      </c>
      <c r="Q1706" s="4">
        <f>NiftyData[[#This Row],[DayChange]]/E1707</f>
        <v>-1.607419850027728E-3</v>
      </c>
      <c r="R1706" s="7">
        <f>_xlfn.CEILING.MATH(ABS(NiftyData[[#This Row],[DayChange %]]), 0.01)</f>
        <v>0.01</v>
      </c>
    </row>
    <row r="1707" spans="1:18" x14ac:dyDescent="0.2">
      <c r="A1707" s="2">
        <v>41641</v>
      </c>
      <c r="B1707" s="1">
        <v>6301.25</v>
      </c>
      <c r="C1707" s="1">
        <v>6358.3</v>
      </c>
      <c r="D1707" s="1">
        <v>6211.3</v>
      </c>
      <c r="E1707" s="1">
        <v>6221.15</v>
      </c>
      <c r="F1707" s="1">
        <v>158132556</v>
      </c>
      <c r="G1707" s="1">
        <v>5249.79</v>
      </c>
      <c r="H1707" s="1" t="str">
        <f>TEXT(NiftyData[[#This Row],[Date]], "yyyy")</f>
        <v>2014</v>
      </c>
      <c r="I1707" s="1" t="str">
        <f>TEXT(NiftyData[[#This Row],[Date]], "mmm")</f>
        <v>Jan</v>
      </c>
      <c r="J1707" s="1" t="str">
        <f>TEXT(NiftyData[[#This Row],[Date]], "ddd")</f>
        <v>Thu</v>
      </c>
      <c r="K1707" s="1" t="str">
        <f>TEXT(NiftyData[[#This Row],[Date]], "mmm-yyyy")</f>
        <v>Jan-2014</v>
      </c>
      <c r="L1707" s="1" t="str">
        <f>IF(NiftyData[[#This Row],[Day]]="Thu", "Expiry", "")</f>
        <v>Expiry</v>
      </c>
      <c r="M1707" s="1">
        <f>NiftyData[[#This Row],[Close]]-NiftyData[[#This Row],[Open]]</f>
        <v>-80.100000000000364</v>
      </c>
      <c r="N1707" s="4">
        <f>NiftyData[[#This Row],[Intraday Change]]/NiftyData[[#This Row],[Open]]</f>
        <v>-1.2711763538980419E-2</v>
      </c>
      <c r="O1707" s="4">
        <f>_xlfn.CEILING.MATH(ABS(NiftyData[[#This Row],[Intraday Change %]]), 0.01)</f>
        <v>0.02</v>
      </c>
      <c r="P1707" s="6">
        <f>NiftyData[[#This Row],[Close]]-E1708</f>
        <v>-80.5</v>
      </c>
      <c r="Q1707" s="4">
        <f>NiftyData[[#This Row],[DayChange]]/E1708</f>
        <v>-1.2774432093181945E-2</v>
      </c>
      <c r="R1707" s="7">
        <f>_xlfn.CEILING.MATH(ABS(NiftyData[[#This Row],[DayChange %]]), 0.01)</f>
        <v>0.02</v>
      </c>
    </row>
    <row r="1708" spans="1:18" x14ac:dyDescent="0.2">
      <c r="A1708" s="2">
        <v>41640</v>
      </c>
      <c r="B1708" s="1">
        <v>6323.8</v>
      </c>
      <c r="C1708" s="1">
        <v>6327.2</v>
      </c>
      <c r="D1708" s="1">
        <v>6298.25</v>
      </c>
      <c r="E1708" s="1">
        <v>6301.65</v>
      </c>
      <c r="F1708" s="1">
        <v>69567668</v>
      </c>
      <c r="G1708" s="1">
        <v>2015.36</v>
      </c>
      <c r="H1708" s="1" t="str">
        <f>TEXT(NiftyData[[#This Row],[Date]], "yyyy")</f>
        <v>2014</v>
      </c>
      <c r="I1708" s="1" t="str">
        <f>TEXT(NiftyData[[#This Row],[Date]], "mmm")</f>
        <v>Jan</v>
      </c>
      <c r="J1708" s="1" t="str">
        <f>TEXT(NiftyData[[#This Row],[Date]], "ddd")</f>
        <v>Wed</v>
      </c>
      <c r="K1708" s="1" t="str">
        <f>TEXT(NiftyData[[#This Row],[Date]], "mmm-yyyy")</f>
        <v>Jan-2014</v>
      </c>
      <c r="L1708" s="1" t="str">
        <f>IF(NiftyData[[#This Row],[Day]]="Thu", "Expiry", "")</f>
        <v/>
      </c>
      <c r="M1708" s="1">
        <f>NiftyData[[#This Row],[Close]]-NiftyData[[#This Row],[Open]]</f>
        <v>-22.150000000000546</v>
      </c>
      <c r="N1708" s="4">
        <f>NiftyData[[#This Row],[Intraday Change]]/NiftyData[[#This Row],[Open]]</f>
        <v>-3.5026408172302327E-3</v>
      </c>
      <c r="O1708" s="4">
        <f>_xlfn.CEILING.MATH(ABS(NiftyData[[#This Row],[Intraday Change %]]), 0.01)</f>
        <v>0.01</v>
      </c>
      <c r="P1708" s="6">
        <f>NiftyData[[#This Row],[Close]]-E1709</f>
        <v>-2.3500000000003638</v>
      </c>
      <c r="Q1708" s="4">
        <f>NiftyData[[#This Row],[DayChange]]/E1709</f>
        <v>-3.7277918781731661E-4</v>
      </c>
      <c r="R1708" s="7">
        <f>_xlfn.CEILING.MATH(ABS(NiftyData[[#This Row],[DayChange %]]), 0.01)</f>
        <v>0.01</v>
      </c>
    </row>
    <row r="1709" spans="1:18" x14ac:dyDescent="0.2">
      <c r="A1709" s="2">
        <v>41639</v>
      </c>
      <c r="B1709" s="1">
        <v>6307.35</v>
      </c>
      <c r="C1709" s="1">
        <v>6317.3</v>
      </c>
      <c r="D1709" s="1">
        <v>6287.3</v>
      </c>
      <c r="E1709" s="1">
        <v>6304</v>
      </c>
      <c r="F1709" s="1">
        <v>103439312</v>
      </c>
      <c r="G1709" s="1">
        <v>3032.11</v>
      </c>
      <c r="H1709" s="1" t="str">
        <f>TEXT(NiftyData[[#This Row],[Date]], "yyyy")</f>
        <v>2013</v>
      </c>
      <c r="I1709" s="1" t="str">
        <f>TEXT(NiftyData[[#This Row],[Date]], "mmm")</f>
        <v>Dec</v>
      </c>
      <c r="J1709" s="1" t="str">
        <f>TEXT(NiftyData[[#This Row],[Date]], "ddd")</f>
        <v>Tue</v>
      </c>
      <c r="K1709" s="1" t="str">
        <f>TEXT(NiftyData[[#This Row],[Date]], "mmm-yyyy")</f>
        <v>Dec-2013</v>
      </c>
      <c r="L1709" s="1" t="str">
        <f>IF(NiftyData[[#This Row],[Day]]="Thu", "Expiry", "")</f>
        <v/>
      </c>
      <c r="M1709" s="1">
        <f>NiftyData[[#This Row],[Close]]-NiftyData[[#This Row],[Open]]</f>
        <v>-3.3500000000003638</v>
      </c>
      <c r="N1709" s="4">
        <f>NiftyData[[#This Row],[Intraday Change]]/NiftyData[[#This Row],[Open]]</f>
        <v>-5.311263842977421E-4</v>
      </c>
      <c r="O1709" s="4">
        <f>_xlfn.CEILING.MATH(ABS(NiftyData[[#This Row],[Intraday Change %]]), 0.01)</f>
        <v>0.01</v>
      </c>
      <c r="P1709" s="6">
        <f>NiftyData[[#This Row],[Close]]-E1710</f>
        <v>12.899999999999636</v>
      </c>
      <c r="Q1709" s="4">
        <f>NiftyData[[#This Row],[DayChange]]/E1710</f>
        <v>2.0505158080462295E-3</v>
      </c>
      <c r="R1709" s="7">
        <f>_xlfn.CEILING.MATH(ABS(NiftyData[[#This Row],[DayChange %]]), 0.01)</f>
        <v>0.01</v>
      </c>
    </row>
    <row r="1710" spans="1:18" x14ac:dyDescent="0.2">
      <c r="A1710" s="2">
        <v>41638</v>
      </c>
      <c r="B1710" s="1">
        <v>6336.4</v>
      </c>
      <c r="C1710" s="1">
        <v>6344.05</v>
      </c>
      <c r="D1710" s="1">
        <v>6273.15</v>
      </c>
      <c r="E1710" s="1">
        <v>6291.1</v>
      </c>
      <c r="F1710" s="1">
        <v>101271820</v>
      </c>
      <c r="G1710" s="1">
        <v>3977.23</v>
      </c>
      <c r="H1710" s="1" t="str">
        <f>TEXT(NiftyData[[#This Row],[Date]], "yyyy")</f>
        <v>2013</v>
      </c>
      <c r="I1710" s="1" t="str">
        <f>TEXT(NiftyData[[#This Row],[Date]], "mmm")</f>
        <v>Dec</v>
      </c>
      <c r="J1710" s="1" t="str">
        <f>TEXT(NiftyData[[#This Row],[Date]], "ddd")</f>
        <v>Mon</v>
      </c>
      <c r="K1710" s="1" t="str">
        <f>TEXT(NiftyData[[#This Row],[Date]], "mmm-yyyy")</f>
        <v>Dec-2013</v>
      </c>
      <c r="L1710" s="1" t="str">
        <f>IF(NiftyData[[#This Row],[Day]]="Thu", "Expiry", "")</f>
        <v/>
      </c>
      <c r="M1710" s="1">
        <f>NiftyData[[#This Row],[Close]]-NiftyData[[#This Row],[Open]]</f>
        <v>-45.299999999999272</v>
      </c>
      <c r="N1710" s="4">
        <f>NiftyData[[#This Row],[Intraday Change]]/NiftyData[[#This Row],[Open]]</f>
        <v>-7.1491698756390495E-3</v>
      </c>
      <c r="O1710" s="4">
        <f>_xlfn.CEILING.MATH(ABS(NiftyData[[#This Row],[Intraday Change %]]), 0.01)</f>
        <v>0.01</v>
      </c>
      <c r="P1710" s="6">
        <f>NiftyData[[#This Row],[Close]]-E1711</f>
        <v>-22.699999999999818</v>
      </c>
      <c r="Q1710" s="4">
        <f>NiftyData[[#This Row],[DayChange]]/E1711</f>
        <v>-3.5952991859101993E-3</v>
      </c>
      <c r="R1710" s="7">
        <f>_xlfn.CEILING.MATH(ABS(NiftyData[[#This Row],[DayChange %]]), 0.01)</f>
        <v>0.01</v>
      </c>
    </row>
    <row r="1711" spans="1:18" x14ac:dyDescent="0.2">
      <c r="A1711" s="2">
        <v>41635</v>
      </c>
      <c r="B1711" s="1">
        <v>6292.8</v>
      </c>
      <c r="C1711" s="1">
        <v>6324.9</v>
      </c>
      <c r="D1711" s="1">
        <v>6289.4</v>
      </c>
      <c r="E1711" s="1">
        <v>6313.8</v>
      </c>
      <c r="F1711" s="1">
        <v>96867388</v>
      </c>
      <c r="G1711" s="1">
        <v>3797.25</v>
      </c>
      <c r="H1711" s="1" t="str">
        <f>TEXT(NiftyData[[#This Row],[Date]], "yyyy")</f>
        <v>2013</v>
      </c>
      <c r="I1711" s="1" t="str">
        <f>TEXT(NiftyData[[#This Row],[Date]], "mmm")</f>
        <v>Dec</v>
      </c>
      <c r="J1711" s="1" t="str">
        <f>TEXT(NiftyData[[#This Row],[Date]], "ddd")</f>
        <v>Fri</v>
      </c>
      <c r="K1711" s="1" t="str">
        <f>TEXT(NiftyData[[#This Row],[Date]], "mmm-yyyy")</f>
        <v>Dec-2013</v>
      </c>
      <c r="L1711" s="1" t="str">
        <f>IF(NiftyData[[#This Row],[Day]]="Thu", "Expiry", "")</f>
        <v/>
      </c>
      <c r="M1711" s="1">
        <f>NiftyData[[#This Row],[Close]]-NiftyData[[#This Row],[Open]]</f>
        <v>21</v>
      </c>
      <c r="N1711" s="4">
        <f>NiftyData[[#This Row],[Intraday Change]]/NiftyData[[#This Row],[Open]]</f>
        <v>3.3371472158657514E-3</v>
      </c>
      <c r="O1711" s="4">
        <f>_xlfn.CEILING.MATH(ABS(NiftyData[[#This Row],[Intraday Change %]]), 0.01)</f>
        <v>0.01</v>
      </c>
      <c r="P1711" s="6">
        <f>NiftyData[[#This Row],[Close]]-E1712</f>
        <v>34.900000000000546</v>
      </c>
      <c r="Q1711" s="4">
        <f>NiftyData[[#This Row],[DayChange]]/E1712</f>
        <v>5.5582984280686983E-3</v>
      </c>
      <c r="R1711" s="7">
        <f>_xlfn.CEILING.MATH(ABS(NiftyData[[#This Row],[DayChange %]]), 0.01)</f>
        <v>0.01</v>
      </c>
    </row>
    <row r="1712" spans="1:18" x14ac:dyDescent="0.2">
      <c r="A1712" s="2">
        <v>41634</v>
      </c>
      <c r="B1712" s="1">
        <v>6270.1</v>
      </c>
      <c r="C1712" s="1">
        <v>6302.75</v>
      </c>
      <c r="D1712" s="1">
        <v>6259.45</v>
      </c>
      <c r="E1712" s="1">
        <v>6278.9</v>
      </c>
      <c r="F1712" s="1">
        <v>182310258</v>
      </c>
      <c r="G1712" s="1">
        <v>6457.23</v>
      </c>
      <c r="H1712" s="1" t="str">
        <f>TEXT(NiftyData[[#This Row],[Date]], "yyyy")</f>
        <v>2013</v>
      </c>
      <c r="I1712" s="1" t="str">
        <f>TEXT(NiftyData[[#This Row],[Date]], "mmm")</f>
        <v>Dec</v>
      </c>
      <c r="J1712" s="1" t="str">
        <f>TEXT(NiftyData[[#This Row],[Date]], "ddd")</f>
        <v>Thu</v>
      </c>
      <c r="K1712" s="1" t="str">
        <f>TEXT(NiftyData[[#This Row],[Date]], "mmm-yyyy")</f>
        <v>Dec-2013</v>
      </c>
      <c r="L1712" s="1" t="str">
        <f>IF(NiftyData[[#This Row],[Day]]="Thu", "Expiry", "")</f>
        <v>Expiry</v>
      </c>
      <c r="M1712" s="1">
        <f>NiftyData[[#This Row],[Close]]-NiftyData[[#This Row],[Open]]</f>
        <v>8.7999999999992724</v>
      </c>
      <c r="N1712" s="4">
        <f>NiftyData[[#This Row],[Intraday Change]]/NiftyData[[#This Row],[Open]]</f>
        <v>1.4034863877767933E-3</v>
      </c>
      <c r="O1712" s="4">
        <f>_xlfn.CEILING.MATH(ABS(NiftyData[[#This Row],[Intraday Change %]]), 0.01)</f>
        <v>0.01</v>
      </c>
      <c r="P1712" s="6">
        <f>NiftyData[[#This Row],[Close]]-E1713</f>
        <v>10.5</v>
      </c>
      <c r="Q1712" s="4">
        <f>NiftyData[[#This Row],[DayChange]]/E1713</f>
        <v>1.6750685980473487E-3</v>
      </c>
      <c r="R1712" s="7">
        <f>_xlfn.CEILING.MATH(ABS(NiftyData[[#This Row],[DayChange %]]), 0.01)</f>
        <v>0.01</v>
      </c>
    </row>
    <row r="1713" spans="1:18" x14ac:dyDescent="0.2">
      <c r="A1713" s="2">
        <v>41632</v>
      </c>
      <c r="B1713" s="1">
        <v>6296.45</v>
      </c>
      <c r="C1713" s="1">
        <v>6301.5</v>
      </c>
      <c r="D1713" s="1">
        <v>6262</v>
      </c>
      <c r="E1713" s="1">
        <v>6268.4</v>
      </c>
      <c r="F1713" s="1">
        <v>107642909</v>
      </c>
      <c r="G1713" s="1">
        <v>3780.9</v>
      </c>
      <c r="H1713" s="1" t="str">
        <f>TEXT(NiftyData[[#This Row],[Date]], "yyyy")</f>
        <v>2013</v>
      </c>
      <c r="I1713" s="1" t="str">
        <f>TEXT(NiftyData[[#This Row],[Date]], "mmm")</f>
        <v>Dec</v>
      </c>
      <c r="J1713" s="1" t="str">
        <f>TEXT(NiftyData[[#This Row],[Date]], "ddd")</f>
        <v>Tue</v>
      </c>
      <c r="K1713" s="1" t="str">
        <f>TEXT(NiftyData[[#This Row],[Date]], "mmm-yyyy")</f>
        <v>Dec-2013</v>
      </c>
      <c r="L1713" s="1" t="str">
        <f>IF(NiftyData[[#This Row],[Day]]="Thu", "Expiry", "")</f>
        <v/>
      </c>
      <c r="M1713" s="1">
        <f>NiftyData[[#This Row],[Close]]-NiftyData[[#This Row],[Open]]</f>
        <v>-28.050000000000182</v>
      </c>
      <c r="N1713" s="4">
        <f>NiftyData[[#This Row],[Intraday Change]]/NiftyData[[#This Row],[Open]]</f>
        <v>-4.4548912482430866E-3</v>
      </c>
      <c r="O1713" s="4">
        <f>_xlfn.CEILING.MATH(ABS(NiftyData[[#This Row],[Intraday Change %]]), 0.01)</f>
        <v>0.01</v>
      </c>
      <c r="P1713" s="6">
        <f>NiftyData[[#This Row],[Close]]-E1714</f>
        <v>-16.100000000000364</v>
      </c>
      <c r="Q1713" s="4">
        <f>NiftyData[[#This Row],[DayChange]]/E1714</f>
        <v>-2.561858540854541E-3</v>
      </c>
      <c r="R1713" s="7">
        <f>_xlfn.CEILING.MATH(ABS(NiftyData[[#This Row],[DayChange %]]), 0.01)</f>
        <v>0.01</v>
      </c>
    </row>
    <row r="1714" spans="1:18" x14ac:dyDescent="0.2">
      <c r="A1714" s="2">
        <v>41631</v>
      </c>
      <c r="B1714" s="1">
        <v>6267.2</v>
      </c>
      <c r="C1714" s="1">
        <v>6317.5</v>
      </c>
      <c r="D1714" s="1">
        <v>6266.95</v>
      </c>
      <c r="E1714" s="1">
        <v>6284.5</v>
      </c>
      <c r="F1714" s="1">
        <v>131187586</v>
      </c>
      <c r="G1714" s="1">
        <v>4746.66</v>
      </c>
      <c r="H1714" s="1" t="str">
        <f>TEXT(NiftyData[[#This Row],[Date]], "yyyy")</f>
        <v>2013</v>
      </c>
      <c r="I1714" s="1" t="str">
        <f>TEXT(NiftyData[[#This Row],[Date]], "mmm")</f>
        <v>Dec</v>
      </c>
      <c r="J1714" s="1" t="str">
        <f>TEXT(NiftyData[[#This Row],[Date]], "ddd")</f>
        <v>Mon</v>
      </c>
      <c r="K1714" s="1" t="str">
        <f>TEXT(NiftyData[[#This Row],[Date]], "mmm-yyyy")</f>
        <v>Dec-2013</v>
      </c>
      <c r="L1714" s="1" t="str">
        <f>IF(NiftyData[[#This Row],[Day]]="Thu", "Expiry", "")</f>
        <v/>
      </c>
      <c r="M1714" s="1">
        <f>NiftyData[[#This Row],[Close]]-NiftyData[[#This Row],[Open]]</f>
        <v>17.300000000000182</v>
      </c>
      <c r="N1714" s="4">
        <f>NiftyData[[#This Row],[Intraday Change]]/NiftyData[[#This Row],[Open]]</f>
        <v>2.7604033699259929E-3</v>
      </c>
      <c r="O1714" s="4">
        <f>_xlfn.CEILING.MATH(ABS(NiftyData[[#This Row],[Intraday Change %]]), 0.01)</f>
        <v>0.01</v>
      </c>
      <c r="P1714" s="6">
        <f>NiftyData[[#This Row],[Close]]-E1715</f>
        <v>10.25</v>
      </c>
      <c r="Q1714" s="4">
        <f>NiftyData[[#This Row],[DayChange]]/E1715</f>
        <v>1.6336613937920866E-3</v>
      </c>
      <c r="R1714" s="7">
        <f>_xlfn.CEILING.MATH(ABS(NiftyData[[#This Row],[DayChange %]]), 0.01)</f>
        <v>0.01</v>
      </c>
    </row>
    <row r="1715" spans="1:18" x14ac:dyDescent="0.2">
      <c r="A1715" s="2">
        <v>41628</v>
      </c>
      <c r="B1715" s="1">
        <v>6179.95</v>
      </c>
      <c r="C1715" s="1">
        <v>6284.5</v>
      </c>
      <c r="D1715" s="1">
        <v>6170.35</v>
      </c>
      <c r="E1715" s="1">
        <v>6274.25</v>
      </c>
      <c r="F1715" s="1">
        <v>171969981</v>
      </c>
      <c r="G1715" s="1">
        <v>6359.37</v>
      </c>
      <c r="H1715" s="1" t="str">
        <f>TEXT(NiftyData[[#This Row],[Date]], "yyyy")</f>
        <v>2013</v>
      </c>
      <c r="I1715" s="1" t="str">
        <f>TEXT(NiftyData[[#This Row],[Date]], "mmm")</f>
        <v>Dec</v>
      </c>
      <c r="J1715" s="1" t="str">
        <f>TEXT(NiftyData[[#This Row],[Date]], "ddd")</f>
        <v>Fri</v>
      </c>
      <c r="K1715" s="1" t="str">
        <f>TEXT(NiftyData[[#This Row],[Date]], "mmm-yyyy")</f>
        <v>Dec-2013</v>
      </c>
      <c r="L1715" s="1" t="str">
        <f>IF(NiftyData[[#This Row],[Day]]="Thu", "Expiry", "")</f>
        <v/>
      </c>
      <c r="M1715" s="1">
        <f>NiftyData[[#This Row],[Close]]-NiftyData[[#This Row],[Open]]</f>
        <v>94.300000000000182</v>
      </c>
      <c r="N1715" s="4">
        <f>NiftyData[[#This Row],[Intraday Change]]/NiftyData[[#This Row],[Open]]</f>
        <v>1.5259023131255137E-2</v>
      </c>
      <c r="O1715" s="4">
        <f>_xlfn.CEILING.MATH(ABS(NiftyData[[#This Row],[Intraday Change %]]), 0.01)</f>
        <v>0.02</v>
      </c>
      <c r="P1715" s="6">
        <f>NiftyData[[#This Row],[Close]]-E1716</f>
        <v>107.60000000000036</v>
      </c>
      <c r="Q1715" s="4">
        <f>NiftyData[[#This Row],[DayChange]]/E1716</f>
        <v>1.7448695807286026E-2</v>
      </c>
      <c r="R1715" s="7">
        <f>_xlfn.CEILING.MATH(ABS(NiftyData[[#This Row],[DayChange %]]), 0.01)</f>
        <v>0.02</v>
      </c>
    </row>
    <row r="1716" spans="1:18" x14ac:dyDescent="0.2">
      <c r="A1716" s="2">
        <v>41627</v>
      </c>
      <c r="B1716" s="1">
        <v>6253.9</v>
      </c>
      <c r="C1716" s="1">
        <v>6263.75</v>
      </c>
      <c r="D1716" s="1">
        <v>6150.7</v>
      </c>
      <c r="E1716" s="1">
        <v>6166.65</v>
      </c>
      <c r="F1716" s="1">
        <v>437039204</v>
      </c>
      <c r="G1716" s="1">
        <v>9005.49</v>
      </c>
      <c r="H1716" s="1" t="str">
        <f>TEXT(NiftyData[[#This Row],[Date]], "yyyy")</f>
        <v>2013</v>
      </c>
      <c r="I1716" s="1" t="str">
        <f>TEXT(NiftyData[[#This Row],[Date]], "mmm")</f>
        <v>Dec</v>
      </c>
      <c r="J1716" s="1" t="str">
        <f>TEXT(NiftyData[[#This Row],[Date]], "ddd")</f>
        <v>Thu</v>
      </c>
      <c r="K1716" s="1" t="str">
        <f>TEXT(NiftyData[[#This Row],[Date]], "mmm-yyyy")</f>
        <v>Dec-2013</v>
      </c>
      <c r="L1716" s="1" t="str">
        <f>IF(NiftyData[[#This Row],[Day]]="Thu", "Expiry", "")</f>
        <v>Expiry</v>
      </c>
      <c r="M1716" s="1">
        <f>NiftyData[[#This Row],[Close]]-NiftyData[[#This Row],[Open]]</f>
        <v>-87.25</v>
      </c>
      <c r="N1716" s="4">
        <f>NiftyData[[#This Row],[Intraday Change]]/NiftyData[[#This Row],[Open]]</f>
        <v>-1.3951294392299207E-2</v>
      </c>
      <c r="O1716" s="4">
        <f>_xlfn.CEILING.MATH(ABS(NiftyData[[#This Row],[Intraday Change %]]), 0.01)</f>
        <v>0.02</v>
      </c>
      <c r="P1716" s="6">
        <f>NiftyData[[#This Row],[Close]]-E1717</f>
        <v>-50.5</v>
      </c>
      <c r="Q1716" s="4">
        <f>NiftyData[[#This Row],[DayChange]]/E1717</f>
        <v>-8.1226928737444005E-3</v>
      </c>
      <c r="R1716" s="7">
        <f>_xlfn.CEILING.MATH(ABS(NiftyData[[#This Row],[DayChange %]]), 0.01)</f>
        <v>0.01</v>
      </c>
    </row>
    <row r="1717" spans="1:18" x14ac:dyDescent="0.2">
      <c r="A1717" s="2">
        <v>41626</v>
      </c>
      <c r="B1717" s="1">
        <v>6129.95</v>
      </c>
      <c r="C1717" s="1">
        <v>6236</v>
      </c>
      <c r="D1717" s="1">
        <v>6129.95</v>
      </c>
      <c r="E1717" s="1">
        <v>6217.15</v>
      </c>
      <c r="F1717" s="1">
        <v>243250558</v>
      </c>
      <c r="G1717" s="1">
        <v>7498.21</v>
      </c>
      <c r="H1717" s="1" t="str">
        <f>TEXT(NiftyData[[#This Row],[Date]], "yyyy")</f>
        <v>2013</v>
      </c>
      <c r="I1717" s="1" t="str">
        <f>TEXT(NiftyData[[#This Row],[Date]], "mmm")</f>
        <v>Dec</v>
      </c>
      <c r="J1717" s="1" t="str">
        <f>TEXT(NiftyData[[#This Row],[Date]], "ddd")</f>
        <v>Wed</v>
      </c>
      <c r="K1717" s="1" t="str">
        <f>TEXT(NiftyData[[#This Row],[Date]], "mmm-yyyy")</f>
        <v>Dec-2013</v>
      </c>
      <c r="L1717" s="1" t="str">
        <f>IF(NiftyData[[#This Row],[Day]]="Thu", "Expiry", "")</f>
        <v/>
      </c>
      <c r="M1717" s="1">
        <f>NiftyData[[#This Row],[Close]]-NiftyData[[#This Row],[Open]]</f>
        <v>87.199999999999818</v>
      </c>
      <c r="N1717" s="4">
        <f>NiftyData[[#This Row],[Intraday Change]]/NiftyData[[#This Row],[Open]]</f>
        <v>1.422523837877957E-2</v>
      </c>
      <c r="O1717" s="4">
        <f>_xlfn.CEILING.MATH(ABS(NiftyData[[#This Row],[Intraday Change %]]), 0.01)</f>
        <v>0.02</v>
      </c>
      <c r="P1717" s="6">
        <f>NiftyData[[#This Row],[Close]]-E1718</f>
        <v>78.099999999999454</v>
      </c>
      <c r="Q1717" s="4">
        <f>NiftyData[[#This Row],[DayChange]]/E1718</f>
        <v>1.2721838069408044E-2</v>
      </c>
      <c r="R1717" s="7">
        <f>_xlfn.CEILING.MATH(ABS(NiftyData[[#This Row],[DayChange %]]), 0.01)</f>
        <v>0.02</v>
      </c>
    </row>
    <row r="1718" spans="1:18" x14ac:dyDescent="0.2">
      <c r="A1718" s="2">
        <v>41625</v>
      </c>
      <c r="B1718" s="1">
        <v>6178.2</v>
      </c>
      <c r="C1718" s="1">
        <v>6190.55</v>
      </c>
      <c r="D1718" s="1">
        <v>6133</v>
      </c>
      <c r="E1718" s="1">
        <v>6139.05</v>
      </c>
      <c r="F1718" s="1">
        <v>154174701</v>
      </c>
      <c r="G1718" s="1">
        <v>5676.19</v>
      </c>
      <c r="H1718" s="1" t="str">
        <f>TEXT(NiftyData[[#This Row],[Date]], "yyyy")</f>
        <v>2013</v>
      </c>
      <c r="I1718" s="1" t="str">
        <f>TEXT(NiftyData[[#This Row],[Date]], "mmm")</f>
        <v>Dec</v>
      </c>
      <c r="J1718" s="1" t="str">
        <f>TEXT(NiftyData[[#This Row],[Date]], "ddd")</f>
        <v>Tue</v>
      </c>
      <c r="K1718" s="1" t="str">
        <f>TEXT(NiftyData[[#This Row],[Date]], "mmm-yyyy")</f>
        <v>Dec-2013</v>
      </c>
      <c r="L1718" s="1" t="str">
        <f>IF(NiftyData[[#This Row],[Day]]="Thu", "Expiry", "")</f>
        <v/>
      </c>
      <c r="M1718" s="1">
        <f>NiftyData[[#This Row],[Close]]-NiftyData[[#This Row],[Open]]</f>
        <v>-39.149999999999636</v>
      </c>
      <c r="N1718" s="4">
        <f>NiftyData[[#This Row],[Intraday Change]]/NiftyData[[#This Row],[Open]]</f>
        <v>-6.3367971253762648E-3</v>
      </c>
      <c r="O1718" s="4">
        <f>_xlfn.CEILING.MATH(ABS(NiftyData[[#This Row],[Intraday Change %]]), 0.01)</f>
        <v>0.01</v>
      </c>
      <c r="P1718" s="6">
        <f>NiftyData[[#This Row],[Close]]-E1719</f>
        <v>-15.649999999999636</v>
      </c>
      <c r="Q1718" s="4">
        <f>NiftyData[[#This Row],[DayChange]]/E1719</f>
        <v>-2.5427721903585289E-3</v>
      </c>
      <c r="R1718" s="7">
        <f>_xlfn.CEILING.MATH(ABS(NiftyData[[#This Row],[DayChange %]]), 0.01)</f>
        <v>0.01</v>
      </c>
    </row>
    <row r="1719" spans="1:18" x14ac:dyDescent="0.2">
      <c r="A1719" s="2">
        <v>41624</v>
      </c>
      <c r="B1719" s="1">
        <v>6168.35</v>
      </c>
      <c r="C1719" s="1">
        <v>6183.25</v>
      </c>
      <c r="D1719" s="1">
        <v>6146.05</v>
      </c>
      <c r="E1719" s="1">
        <v>6154.7</v>
      </c>
      <c r="F1719" s="1">
        <v>146451539</v>
      </c>
      <c r="G1719" s="1">
        <v>5445.51</v>
      </c>
      <c r="H1719" s="1" t="str">
        <f>TEXT(NiftyData[[#This Row],[Date]], "yyyy")</f>
        <v>2013</v>
      </c>
      <c r="I1719" s="1" t="str">
        <f>TEXT(NiftyData[[#This Row],[Date]], "mmm")</f>
        <v>Dec</v>
      </c>
      <c r="J1719" s="1" t="str">
        <f>TEXT(NiftyData[[#This Row],[Date]], "ddd")</f>
        <v>Mon</v>
      </c>
      <c r="K1719" s="1" t="str">
        <f>TEXT(NiftyData[[#This Row],[Date]], "mmm-yyyy")</f>
        <v>Dec-2013</v>
      </c>
      <c r="L1719" s="1" t="str">
        <f>IF(NiftyData[[#This Row],[Day]]="Thu", "Expiry", "")</f>
        <v/>
      </c>
      <c r="M1719" s="1">
        <f>NiftyData[[#This Row],[Close]]-NiftyData[[#This Row],[Open]]</f>
        <v>-13.650000000000546</v>
      </c>
      <c r="N1719" s="4">
        <f>NiftyData[[#This Row],[Intraday Change]]/NiftyData[[#This Row],[Open]]</f>
        <v>-2.2129094490423769E-3</v>
      </c>
      <c r="O1719" s="4">
        <f>_xlfn.CEILING.MATH(ABS(NiftyData[[#This Row],[Intraday Change %]]), 0.01)</f>
        <v>0.01</v>
      </c>
      <c r="P1719" s="6">
        <f>NiftyData[[#This Row],[Close]]-E1720</f>
        <v>-13.699999999999818</v>
      </c>
      <c r="Q1719" s="4">
        <f>NiftyData[[#This Row],[DayChange]]/E1720</f>
        <v>-2.220997341287825E-3</v>
      </c>
      <c r="R1719" s="7">
        <f>_xlfn.CEILING.MATH(ABS(NiftyData[[#This Row],[DayChange %]]), 0.01)</f>
        <v>0.01</v>
      </c>
    </row>
    <row r="1720" spans="1:18" x14ac:dyDescent="0.2">
      <c r="A1720" s="2">
        <v>41621</v>
      </c>
      <c r="B1720" s="1">
        <v>6201.3</v>
      </c>
      <c r="C1720" s="1">
        <v>6208.6</v>
      </c>
      <c r="D1720" s="1">
        <v>6161.4</v>
      </c>
      <c r="E1720" s="1">
        <v>6168.4</v>
      </c>
      <c r="F1720" s="1">
        <v>169650657</v>
      </c>
      <c r="G1720" s="1">
        <v>6403.01</v>
      </c>
      <c r="H1720" s="1" t="str">
        <f>TEXT(NiftyData[[#This Row],[Date]], "yyyy")</f>
        <v>2013</v>
      </c>
      <c r="I1720" s="1" t="str">
        <f>TEXT(NiftyData[[#This Row],[Date]], "mmm")</f>
        <v>Dec</v>
      </c>
      <c r="J1720" s="1" t="str">
        <f>TEXT(NiftyData[[#This Row],[Date]], "ddd")</f>
        <v>Fri</v>
      </c>
      <c r="K1720" s="1" t="str">
        <f>TEXT(NiftyData[[#This Row],[Date]], "mmm-yyyy")</f>
        <v>Dec-2013</v>
      </c>
      <c r="L1720" s="1" t="str">
        <f>IF(NiftyData[[#This Row],[Day]]="Thu", "Expiry", "")</f>
        <v/>
      </c>
      <c r="M1720" s="1">
        <f>NiftyData[[#This Row],[Close]]-NiftyData[[#This Row],[Open]]</f>
        <v>-32.900000000000546</v>
      </c>
      <c r="N1720" s="4">
        <f>NiftyData[[#This Row],[Intraday Change]]/NiftyData[[#This Row],[Open]]</f>
        <v>-5.3053392030704121E-3</v>
      </c>
      <c r="O1720" s="4">
        <f>_xlfn.CEILING.MATH(ABS(NiftyData[[#This Row],[Intraday Change %]]), 0.01)</f>
        <v>0.01</v>
      </c>
      <c r="P1720" s="6">
        <f>NiftyData[[#This Row],[Close]]-E1721</f>
        <v>-68.650000000000546</v>
      </c>
      <c r="Q1720" s="4">
        <f>NiftyData[[#This Row],[DayChange]]/E1721</f>
        <v>-1.1006806102243936E-2</v>
      </c>
      <c r="R1720" s="7">
        <f>_xlfn.CEILING.MATH(ABS(NiftyData[[#This Row],[DayChange %]]), 0.01)</f>
        <v>0.02</v>
      </c>
    </row>
    <row r="1721" spans="1:18" x14ac:dyDescent="0.2">
      <c r="A1721" s="2">
        <v>41620</v>
      </c>
      <c r="B1721" s="1">
        <v>6276.75</v>
      </c>
      <c r="C1721" s="1">
        <v>6286.85</v>
      </c>
      <c r="D1721" s="1">
        <v>6230.55</v>
      </c>
      <c r="E1721" s="1">
        <v>6237.05</v>
      </c>
      <c r="F1721" s="1">
        <v>148533899</v>
      </c>
      <c r="G1721" s="1">
        <v>5175.3900000000003</v>
      </c>
      <c r="H1721" s="1" t="str">
        <f>TEXT(NiftyData[[#This Row],[Date]], "yyyy")</f>
        <v>2013</v>
      </c>
      <c r="I1721" s="1" t="str">
        <f>TEXT(NiftyData[[#This Row],[Date]], "mmm")</f>
        <v>Dec</v>
      </c>
      <c r="J1721" s="1" t="str">
        <f>TEXT(NiftyData[[#This Row],[Date]], "ddd")</f>
        <v>Thu</v>
      </c>
      <c r="K1721" s="1" t="str">
        <f>TEXT(NiftyData[[#This Row],[Date]], "mmm-yyyy")</f>
        <v>Dec-2013</v>
      </c>
      <c r="L1721" s="1" t="str">
        <f>IF(NiftyData[[#This Row],[Day]]="Thu", "Expiry", "")</f>
        <v>Expiry</v>
      </c>
      <c r="M1721" s="1">
        <f>NiftyData[[#This Row],[Close]]-NiftyData[[#This Row],[Open]]</f>
        <v>-39.699999999999818</v>
      </c>
      <c r="N1721" s="4">
        <f>NiftyData[[#This Row],[Intraday Change]]/NiftyData[[#This Row],[Open]]</f>
        <v>-6.3249293025849076E-3</v>
      </c>
      <c r="O1721" s="4">
        <f>_xlfn.CEILING.MATH(ABS(NiftyData[[#This Row],[Intraday Change %]]), 0.01)</f>
        <v>0.01</v>
      </c>
      <c r="P1721" s="6">
        <f>NiftyData[[#This Row],[Close]]-E1722</f>
        <v>-70.849999999999454</v>
      </c>
      <c r="Q1721" s="4">
        <f>NiftyData[[#This Row],[DayChange]]/E1722</f>
        <v>-1.1231947240761498E-2</v>
      </c>
      <c r="R1721" s="7">
        <f>_xlfn.CEILING.MATH(ABS(NiftyData[[#This Row],[DayChange %]]), 0.01)</f>
        <v>0.02</v>
      </c>
    </row>
    <row r="1722" spans="1:18" x14ac:dyDescent="0.2">
      <c r="A1722" s="2">
        <v>41619</v>
      </c>
      <c r="B1722" s="1">
        <v>6307.2</v>
      </c>
      <c r="C1722" s="1">
        <v>6326.6</v>
      </c>
      <c r="D1722" s="1">
        <v>6280.25</v>
      </c>
      <c r="E1722" s="1">
        <v>6307.9</v>
      </c>
      <c r="F1722" s="1">
        <v>148196394</v>
      </c>
      <c r="G1722" s="1">
        <v>5672.66</v>
      </c>
      <c r="H1722" s="1" t="str">
        <f>TEXT(NiftyData[[#This Row],[Date]], "yyyy")</f>
        <v>2013</v>
      </c>
      <c r="I1722" s="1" t="str">
        <f>TEXT(NiftyData[[#This Row],[Date]], "mmm")</f>
        <v>Dec</v>
      </c>
      <c r="J1722" s="1" t="str">
        <f>TEXT(NiftyData[[#This Row],[Date]], "ddd")</f>
        <v>Wed</v>
      </c>
      <c r="K1722" s="1" t="str">
        <f>TEXT(NiftyData[[#This Row],[Date]], "mmm-yyyy")</f>
        <v>Dec-2013</v>
      </c>
      <c r="L1722" s="1" t="str">
        <f>IF(NiftyData[[#This Row],[Day]]="Thu", "Expiry", "")</f>
        <v/>
      </c>
      <c r="M1722" s="1">
        <f>NiftyData[[#This Row],[Close]]-NiftyData[[#This Row],[Open]]</f>
        <v>0.6999999999998181</v>
      </c>
      <c r="N1722" s="4">
        <f>NiftyData[[#This Row],[Intraday Change]]/NiftyData[[#This Row],[Open]]</f>
        <v>1.1098427194314722E-4</v>
      </c>
      <c r="O1722" s="4">
        <f>_xlfn.CEILING.MATH(ABS(NiftyData[[#This Row],[Intraday Change %]]), 0.01)</f>
        <v>0.01</v>
      </c>
      <c r="P1722" s="6">
        <f>NiftyData[[#This Row],[Close]]-E1723</f>
        <v>-24.950000000000728</v>
      </c>
      <c r="Q1722" s="4">
        <f>NiftyData[[#This Row],[DayChange]]/E1723</f>
        <v>-3.9397743512006008E-3</v>
      </c>
      <c r="R1722" s="7">
        <f>_xlfn.CEILING.MATH(ABS(NiftyData[[#This Row],[DayChange %]]), 0.01)</f>
        <v>0.01</v>
      </c>
    </row>
    <row r="1723" spans="1:18" x14ac:dyDescent="0.2">
      <c r="A1723" s="2">
        <v>41618</v>
      </c>
      <c r="B1723" s="1">
        <v>6354.7</v>
      </c>
      <c r="C1723" s="1">
        <v>6362.25</v>
      </c>
      <c r="D1723" s="1">
        <v>6307.55</v>
      </c>
      <c r="E1723" s="1">
        <v>6332.85</v>
      </c>
      <c r="F1723" s="1">
        <v>242412856</v>
      </c>
      <c r="G1723" s="1">
        <v>8646.17</v>
      </c>
      <c r="H1723" s="1" t="str">
        <f>TEXT(NiftyData[[#This Row],[Date]], "yyyy")</f>
        <v>2013</v>
      </c>
      <c r="I1723" s="1" t="str">
        <f>TEXT(NiftyData[[#This Row],[Date]], "mmm")</f>
        <v>Dec</v>
      </c>
      <c r="J1723" s="1" t="str">
        <f>TEXT(NiftyData[[#This Row],[Date]], "ddd")</f>
        <v>Tue</v>
      </c>
      <c r="K1723" s="1" t="str">
        <f>TEXT(NiftyData[[#This Row],[Date]], "mmm-yyyy")</f>
        <v>Dec-2013</v>
      </c>
      <c r="L1723" s="1" t="str">
        <f>IF(NiftyData[[#This Row],[Day]]="Thu", "Expiry", "")</f>
        <v/>
      </c>
      <c r="M1723" s="1">
        <f>NiftyData[[#This Row],[Close]]-NiftyData[[#This Row],[Open]]</f>
        <v>-21.849999999999454</v>
      </c>
      <c r="N1723" s="4">
        <f>NiftyData[[#This Row],[Intraday Change]]/NiftyData[[#This Row],[Open]]</f>
        <v>-3.4383999244652704E-3</v>
      </c>
      <c r="O1723" s="4">
        <f>_xlfn.CEILING.MATH(ABS(NiftyData[[#This Row],[Intraday Change %]]), 0.01)</f>
        <v>0.01</v>
      </c>
      <c r="P1723" s="6">
        <f>NiftyData[[#This Row],[Close]]-E1724</f>
        <v>-31.049999999999272</v>
      </c>
      <c r="Q1723" s="4">
        <f>NiftyData[[#This Row],[DayChange]]/E1724</f>
        <v>-4.8790835808229663E-3</v>
      </c>
      <c r="R1723" s="7">
        <f>_xlfn.CEILING.MATH(ABS(NiftyData[[#This Row],[DayChange %]]), 0.01)</f>
        <v>0.01</v>
      </c>
    </row>
    <row r="1724" spans="1:18" x14ac:dyDescent="0.2">
      <c r="A1724" s="2">
        <v>41617</v>
      </c>
      <c r="B1724" s="1">
        <v>6415</v>
      </c>
      <c r="C1724" s="1">
        <v>6415.25</v>
      </c>
      <c r="D1724" s="1">
        <v>6345</v>
      </c>
      <c r="E1724" s="1">
        <v>6363.9</v>
      </c>
      <c r="F1724" s="1">
        <v>198285630</v>
      </c>
      <c r="G1724" s="1">
        <v>8117.57</v>
      </c>
      <c r="H1724" s="1" t="str">
        <f>TEXT(NiftyData[[#This Row],[Date]], "yyyy")</f>
        <v>2013</v>
      </c>
      <c r="I1724" s="1" t="str">
        <f>TEXT(NiftyData[[#This Row],[Date]], "mmm")</f>
        <v>Dec</v>
      </c>
      <c r="J1724" s="1" t="str">
        <f>TEXT(NiftyData[[#This Row],[Date]], "ddd")</f>
        <v>Mon</v>
      </c>
      <c r="K1724" s="1" t="str">
        <f>TEXT(NiftyData[[#This Row],[Date]], "mmm-yyyy")</f>
        <v>Dec-2013</v>
      </c>
      <c r="L1724" s="1" t="str">
        <f>IF(NiftyData[[#This Row],[Day]]="Thu", "Expiry", "")</f>
        <v/>
      </c>
      <c r="M1724" s="1">
        <f>NiftyData[[#This Row],[Close]]-NiftyData[[#This Row],[Open]]</f>
        <v>-51.100000000000364</v>
      </c>
      <c r="N1724" s="4">
        <f>NiftyData[[#This Row],[Intraday Change]]/NiftyData[[#This Row],[Open]]</f>
        <v>-7.9657053780203217E-3</v>
      </c>
      <c r="O1724" s="4">
        <f>_xlfn.CEILING.MATH(ABS(NiftyData[[#This Row],[Intraday Change %]]), 0.01)</f>
        <v>0.01</v>
      </c>
      <c r="P1724" s="6">
        <f>NiftyData[[#This Row],[Close]]-E1725</f>
        <v>104</v>
      </c>
      <c r="Q1724" s="4">
        <f>NiftyData[[#This Row],[DayChange]]/E1725</f>
        <v>1.6613683924663333E-2</v>
      </c>
      <c r="R1724" s="7">
        <f>_xlfn.CEILING.MATH(ABS(NiftyData[[#This Row],[DayChange %]]), 0.01)</f>
        <v>0.02</v>
      </c>
    </row>
    <row r="1725" spans="1:18" x14ac:dyDescent="0.2">
      <c r="A1725" s="2">
        <v>41614</v>
      </c>
      <c r="B1725" s="1">
        <v>6234.4</v>
      </c>
      <c r="C1725" s="1">
        <v>6275.35</v>
      </c>
      <c r="D1725" s="1">
        <v>6230.75</v>
      </c>
      <c r="E1725" s="1">
        <v>6259.9</v>
      </c>
      <c r="F1725" s="1">
        <v>158539890</v>
      </c>
      <c r="G1725" s="1">
        <v>5692.11</v>
      </c>
      <c r="H1725" s="1" t="str">
        <f>TEXT(NiftyData[[#This Row],[Date]], "yyyy")</f>
        <v>2013</v>
      </c>
      <c r="I1725" s="1" t="str">
        <f>TEXT(NiftyData[[#This Row],[Date]], "mmm")</f>
        <v>Dec</v>
      </c>
      <c r="J1725" s="1" t="str">
        <f>TEXT(NiftyData[[#This Row],[Date]], "ddd")</f>
        <v>Fri</v>
      </c>
      <c r="K1725" s="1" t="str">
        <f>TEXT(NiftyData[[#This Row],[Date]], "mmm-yyyy")</f>
        <v>Dec-2013</v>
      </c>
      <c r="L1725" s="1" t="str">
        <f>IF(NiftyData[[#This Row],[Day]]="Thu", "Expiry", "")</f>
        <v/>
      </c>
      <c r="M1725" s="1">
        <f>NiftyData[[#This Row],[Close]]-NiftyData[[#This Row],[Open]]</f>
        <v>25.5</v>
      </c>
      <c r="N1725" s="4">
        <f>NiftyData[[#This Row],[Intraday Change]]/NiftyData[[#This Row],[Open]]</f>
        <v>4.0902091620685236E-3</v>
      </c>
      <c r="O1725" s="4">
        <f>_xlfn.CEILING.MATH(ABS(NiftyData[[#This Row],[Intraday Change %]]), 0.01)</f>
        <v>0.01</v>
      </c>
      <c r="P1725" s="6">
        <f>NiftyData[[#This Row],[Close]]-E1726</f>
        <v>18.799999999999272</v>
      </c>
      <c r="Q1725" s="4">
        <f>NiftyData[[#This Row],[DayChange]]/E1726</f>
        <v>3.012289500248237E-3</v>
      </c>
      <c r="R1725" s="7">
        <f>_xlfn.CEILING.MATH(ABS(NiftyData[[#This Row],[DayChange %]]), 0.01)</f>
        <v>0.01</v>
      </c>
    </row>
    <row r="1726" spans="1:18" x14ac:dyDescent="0.2">
      <c r="A1726" s="2">
        <v>41613</v>
      </c>
      <c r="B1726" s="1">
        <v>6262.45</v>
      </c>
      <c r="C1726" s="1">
        <v>6300.55</v>
      </c>
      <c r="D1726" s="1">
        <v>6232</v>
      </c>
      <c r="E1726" s="1">
        <v>6241.1</v>
      </c>
      <c r="F1726" s="1">
        <v>186060466</v>
      </c>
      <c r="G1726" s="1">
        <v>7519.34</v>
      </c>
      <c r="H1726" s="1" t="str">
        <f>TEXT(NiftyData[[#This Row],[Date]], "yyyy")</f>
        <v>2013</v>
      </c>
      <c r="I1726" s="1" t="str">
        <f>TEXT(NiftyData[[#This Row],[Date]], "mmm")</f>
        <v>Dec</v>
      </c>
      <c r="J1726" s="1" t="str">
        <f>TEXT(NiftyData[[#This Row],[Date]], "ddd")</f>
        <v>Thu</v>
      </c>
      <c r="K1726" s="1" t="str">
        <f>TEXT(NiftyData[[#This Row],[Date]], "mmm-yyyy")</f>
        <v>Dec-2013</v>
      </c>
      <c r="L1726" s="1" t="str">
        <f>IF(NiftyData[[#This Row],[Day]]="Thu", "Expiry", "")</f>
        <v>Expiry</v>
      </c>
      <c r="M1726" s="1">
        <f>NiftyData[[#This Row],[Close]]-NiftyData[[#This Row],[Open]]</f>
        <v>-21.349999999999454</v>
      </c>
      <c r="N1726" s="4">
        <f>NiftyData[[#This Row],[Intraday Change]]/NiftyData[[#This Row],[Open]]</f>
        <v>-3.4092088559588428E-3</v>
      </c>
      <c r="O1726" s="4">
        <f>_xlfn.CEILING.MATH(ABS(NiftyData[[#This Row],[Intraday Change %]]), 0.01)</f>
        <v>0.01</v>
      </c>
      <c r="P1726" s="6">
        <f>NiftyData[[#This Row],[Close]]-E1727</f>
        <v>80.150000000000546</v>
      </c>
      <c r="Q1726" s="4">
        <f>NiftyData[[#This Row],[DayChange]]/E1727</f>
        <v>1.3009357323140189E-2</v>
      </c>
      <c r="R1726" s="7">
        <f>_xlfn.CEILING.MATH(ABS(NiftyData[[#This Row],[DayChange %]]), 0.01)</f>
        <v>0.02</v>
      </c>
    </row>
    <row r="1727" spans="1:18" x14ac:dyDescent="0.2">
      <c r="A1727" s="2">
        <v>41612</v>
      </c>
      <c r="B1727" s="1">
        <v>6187.95</v>
      </c>
      <c r="C1727" s="1">
        <v>6209.15</v>
      </c>
      <c r="D1727" s="1">
        <v>6149.9</v>
      </c>
      <c r="E1727" s="1">
        <v>6160.95</v>
      </c>
      <c r="F1727" s="1">
        <v>186169067</v>
      </c>
      <c r="G1727" s="1">
        <v>5561.95</v>
      </c>
      <c r="H1727" s="1" t="str">
        <f>TEXT(NiftyData[[#This Row],[Date]], "yyyy")</f>
        <v>2013</v>
      </c>
      <c r="I1727" s="1" t="str">
        <f>TEXT(NiftyData[[#This Row],[Date]], "mmm")</f>
        <v>Dec</v>
      </c>
      <c r="J1727" s="1" t="str">
        <f>TEXT(NiftyData[[#This Row],[Date]], "ddd")</f>
        <v>Wed</v>
      </c>
      <c r="K1727" s="1" t="str">
        <f>TEXT(NiftyData[[#This Row],[Date]], "mmm-yyyy")</f>
        <v>Dec-2013</v>
      </c>
      <c r="L1727" s="1" t="str">
        <f>IF(NiftyData[[#This Row],[Day]]="Thu", "Expiry", "")</f>
        <v/>
      </c>
      <c r="M1727" s="1">
        <f>NiftyData[[#This Row],[Close]]-NiftyData[[#This Row],[Open]]</f>
        <v>-27</v>
      </c>
      <c r="N1727" s="4">
        <f>NiftyData[[#This Row],[Intraday Change]]/NiftyData[[#This Row],[Open]]</f>
        <v>-4.3633190313431755E-3</v>
      </c>
      <c r="O1727" s="4">
        <f>_xlfn.CEILING.MATH(ABS(NiftyData[[#This Row],[Intraday Change %]]), 0.01)</f>
        <v>0.01</v>
      </c>
      <c r="P1727" s="6">
        <f>NiftyData[[#This Row],[Close]]-E1728</f>
        <v>-40.900000000000546</v>
      </c>
      <c r="Q1727" s="4">
        <f>NiftyData[[#This Row],[DayChange]]/E1728</f>
        <v>-6.5948063884164474E-3</v>
      </c>
      <c r="R1727" s="7">
        <f>_xlfn.CEILING.MATH(ABS(NiftyData[[#This Row],[DayChange %]]), 0.01)</f>
        <v>0.01</v>
      </c>
    </row>
    <row r="1728" spans="1:18" x14ac:dyDescent="0.2">
      <c r="A1728" s="2">
        <v>41611</v>
      </c>
      <c r="B1728" s="1">
        <v>6204.25</v>
      </c>
      <c r="C1728" s="1">
        <v>6225.4</v>
      </c>
      <c r="D1728" s="1">
        <v>6191.4</v>
      </c>
      <c r="E1728" s="1">
        <v>6201.85</v>
      </c>
      <c r="F1728" s="1">
        <v>156852586</v>
      </c>
      <c r="G1728" s="1">
        <v>5474.29</v>
      </c>
      <c r="H1728" s="1" t="str">
        <f>TEXT(NiftyData[[#This Row],[Date]], "yyyy")</f>
        <v>2013</v>
      </c>
      <c r="I1728" s="1" t="str">
        <f>TEXT(NiftyData[[#This Row],[Date]], "mmm")</f>
        <v>Dec</v>
      </c>
      <c r="J1728" s="1" t="str">
        <f>TEXT(NiftyData[[#This Row],[Date]], "ddd")</f>
        <v>Tue</v>
      </c>
      <c r="K1728" s="1" t="str">
        <f>TEXT(NiftyData[[#This Row],[Date]], "mmm-yyyy")</f>
        <v>Dec-2013</v>
      </c>
      <c r="L1728" s="1" t="str">
        <f>IF(NiftyData[[#This Row],[Day]]="Thu", "Expiry", "")</f>
        <v/>
      </c>
      <c r="M1728" s="1">
        <f>NiftyData[[#This Row],[Close]]-NiftyData[[#This Row],[Open]]</f>
        <v>-2.3999999999996362</v>
      </c>
      <c r="N1728" s="4">
        <f>NiftyData[[#This Row],[Intraday Change]]/NiftyData[[#This Row],[Open]]</f>
        <v>-3.8683160736585989E-4</v>
      </c>
      <c r="O1728" s="4">
        <f>_xlfn.CEILING.MATH(ABS(NiftyData[[#This Row],[Intraday Change %]]), 0.01)</f>
        <v>0.01</v>
      </c>
      <c r="P1728" s="6">
        <f>NiftyData[[#This Row],[Close]]-E1729</f>
        <v>-16</v>
      </c>
      <c r="Q1728" s="4">
        <f>NiftyData[[#This Row],[DayChange]]/E1729</f>
        <v>-2.5732367297377711E-3</v>
      </c>
      <c r="R1728" s="7">
        <f>_xlfn.CEILING.MATH(ABS(NiftyData[[#This Row],[DayChange %]]), 0.01)</f>
        <v>0.01</v>
      </c>
    </row>
    <row r="1729" spans="1:18" x14ac:dyDescent="0.2">
      <c r="A1729" s="2">
        <v>41610</v>
      </c>
      <c r="B1729" s="1">
        <v>6171.15</v>
      </c>
      <c r="C1729" s="1">
        <v>6228.7</v>
      </c>
      <c r="D1729" s="1">
        <v>6171.15</v>
      </c>
      <c r="E1729" s="1">
        <v>6217.85</v>
      </c>
      <c r="F1729" s="1">
        <v>145948276</v>
      </c>
      <c r="G1729" s="1">
        <v>5294.15</v>
      </c>
      <c r="H1729" s="1" t="str">
        <f>TEXT(NiftyData[[#This Row],[Date]], "yyyy")</f>
        <v>2013</v>
      </c>
      <c r="I1729" s="1" t="str">
        <f>TEXT(NiftyData[[#This Row],[Date]], "mmm")</f>
        <v>Dec</v>
      </c>
      <c r="J1729" s="1" t="str">
        <f>TEXT(NiftyData[[#This Row],[Date]], "ddd")</f>
        <v>Mon</v>
      </c>
      <c r="K1729" s="1" t="str">
        <f>TEXT(NiftyData[[#This Row],[Date]], "mmm-yyyy")</f>
        <v>Dec-2013</v>
      </c>
      <c r="L1729" s="1" t="str">
        <f>IF(NiftyData[[#This Row],[Day]]="Thu", "Expiry", "")</f>
        <v/>
      </c>
      <c r="M1729" s="1">
        <f>NiftyData[[#This Row],[Close]]-NiftyData[[#This Row],[Open]]</f>
        <v>46.700000000000728</v>
      </c>
      <c r="N1729" s="4">
        <f>NiftyData[[#This Row],[Intraday Change]]/NiftyData[[#This Row],[Open]]</f>
        <v>7.5674712168721766E-3</v>
      </c>
      <c r="O1729" s="4">
        <f>_xlfn.CEILING.MATH(ABS(NiftyData[[#This Row],[Intraday Change %]]), 0.01)</f>
        <v>0.01</v>
      </c>
      <c r="P1729" s="6">
        <f>NiftyData[[#This Row],[Close]]-E1730</f>
        <v>41.75</v>
      </c>
      <c r="Q1729" s="4">
        <f>NiftyData[[#This Row],[DayChange]]/E1730</f>
        <v>6.7599294052881264E-3</v>
      </c>
      <c r="R1729" s="7">
        <f>_xlfn.CEILING.MATH(ABS(NiftyData[[#This Row],[DayChange %]]), 0.01)</f>
        <v>0.01</v>
      </c>
    </row>
    <row r="1730" spans="1:18" x14ac:dyDescent="0.2">
      <c r="A1730" s="2">
        <v>41607</v>
      </c>
      <c r="B1730" s="1">
        <v>6103.9</v>
      </c>
      <c r="C1730" s="1">
        <v>6182.5</v>
      </c>
      <c r="D1730" s="1">
        <v>6103.8</v>
      </c>
      <c r="E1730" s="1">
        <v>6176.1</v>
      </c>
      <c r="F1730" s="1">
        <v>190711115</v>
      </c>
      <c r="G1730" s="1">
        <v>5487.36</v>
      </c>
      <c r="H1730" s="1" t="str">
        <f>TEXT(NiftyData[[#This Row],[Date]], "yyyy")</f>
        <v>2013</v>
      </c>
      <c r="I1730" s="1" t="str">
        <f>TEXT(NiftyData[[#This Row],[Date]], "mmm")</f>
        <v>Nov</v>
      </c>
      <c r="J1730" s="1" t="str">
        <f>TEXT(NiftyData[[#This Row],[Date]], "ddd")</f>
        <v>Fri</v>
      </c>
      <c r="K1730" s="1" t="str">
        <f>TEXT(NiftyData[[#This Row],[Date]], "mmm-yyyy")</f>
        <v>Nov-2013</v>
      </c>
      <c r="L1730" s="1" t="str">
        <f>IF(NiftyData[[#This Row],[Day]]="Thu", "Expiry", "")</f>
        <v/>
      </c>
      <c r="M1730" s="1">
        <f>NiftyData[[#This Row],[Close]]-NiftyData[[#This Row],[Open]]</f>
        <v>72.200000000000728</v>
      </c>
      <c r="N1730" s="4">
        <f>NiftyData[[#This Row],[Intraday Change]]/NiftyData[[#This Row],[Open]]</f>
        <v>1.1828503088189639E-2</v>
      </c>
      <c r="O1730" s="4">
        <f>_xlfn.CEILING.MATH(ABS(NiftyData[[#This Row],[Intraday Change %]]), 0.01)</f>
        <v>0.02</v>
      </c>
      <c r="P1730" s="6">
        <f>NiftyData[[#This Row],[Close]]-E1731</f>
        <v>84.25</v>
      </c>
      <c r="Q1730" s="4">
        <f>NiftyData[[#This Row],[DayChange]]/E1731</f>
        <v>1.3829953134105403E-2</v>
      </c>
      <c r="R1730" s="7">
        <f>_xlfn.CEILING.MATH(ABS(NiftyData[[#This Row],[DayChange %]]), 0.01)</f>
        <v>0.02</v>
      </c>
    </row>
    <row r="1731" spans="1:18" x14ac:dyDescent="0.2">
      <c r="A1731" s="2">
        <v>41606</v>
      </c>
      <c r="B1731" s="1">
        <v>6092</v>
      </c>
      <c r="C1731" s="1">
        <v>6112.95</v>
      </c>
      <c r="D1731" s="1">
        <v>6068.3</v>
      </c>
      <c r="E1731" s="1">
        <v>6091.85</v>
      </c>
      <c r="F1731" s="1">
        <v>195315802</v>
      </c>
      <c r="G1731" s="1">
        <v>6589.55</v>
      </c>
      <c r="H1731" s="1" t="str">
        <f>TEXT(NiftyData[[#This Row],[Date]], "yyyy")</f>
        <v>2013</v>
      </c>
      <c r="I1731" s="1" t="str">
        <f>TEXT(NiftyData[[#This Row],[Date]], "mmm")</f>
        <v>Nov</v>
      </c>
      <c r="J1731" s="1" t="str">
        <f>TEXT(NiftyData[[#This Row],[Date]], "ddd")</f>
        <v>Thu</v>
      </c>
      <c r="K1731" s="1" t="str">
        <f>TEXT(NiftyData[[#This Row],[Date]], "mmm-yyyy")</f>
        <v>Nov-2013</v>
      </c>
      <c r="L1731" s="1" t="str">
        <f>IF(NiftyData[[#This Row],[Day]]="Thu", "Expiry", "")</f>
        <v>Expiry</v>
      </c>
      <c r="M1731" s="1">
        <f>NiftyData[[#This Row],[Close]]-NiftyData[[#This Row],[Open]]</f>
        <v>-0.1499999999996362</v>
      </c>
      <c r="N1731" s="4">
        <f>NiftyData[[#This Row],[Intraday Change]]/NiftyData[[#This Row],[Open]]</f>
        <v>-2.462245567952006E-5</v>
      </c>
      <c r="O1731" s="4">
        <f>_xlfn.CEILING.MATH(ABS(NiftyData[[#This Row],[Intraday Change %]]), 0.01)</f>
        <v>0.01</v>
      </c>
      <c r="P1731" s="6">
        <f>NiftyData[[#This Row],[Close]]-E1732</f>
        <v>34.75</v>
      </c>
      <c r="Q1731" s="4">
        <f>NiftyData[[#This Row],[DayChange]]/E1732</f>
        <v>5.7370688943553846E-3</v>
      </c>
      <c r="R1731" s="7">
        <f>_xlfn.CEILING.MATH(ABS(NiftyData[[#This Row],[DayChange %]]), 0.01)</f>
        <v>0.01</v>
      </c>
    </row>
    <row r="1732" spans="1:18" x14ac:dyDescent="0.2">
      <c r="A1732" s="2">
        <v>41605</v>
      </c>
      <c r="B1732" s="1">
        <v>6062.7</v>
      </c>
      <c r="C1732" s="1">
        <v>6074</v>
      </c>
      <c r="D1732" s="1">
        <v>6030.3</v>
      </c>
      <c r="E1732" s="1">
        <v>6057.1</v>
      </c>
      <c r="F1732" s="1">
        <v>124875896</v>
      </c>
      <c r="G1732" s="1">
        <v>4780.5</v>
      </c>
      <c r="H1732" s="1" t="str">
        <f>TEXT(NiftyData[[#This Row],[Date]], "yyyy")</f>
        <v>2013</v>
      </c>
      <c r="I1732" s="1" t="str">
        <f>TEXT(NiftyData[[#This Row],[Date]], "mmm")</f>
        <v>Nov</v>
      </c>
      <c r="J1732" s="1" t="str">
        <f>TEXT(NiftyData[[#This Row],[Date]], "ddd")</f>
        <v>Wed</v>
      </c>
      <c r="K1732" s="1" t="str">
        <f>TEXT(NiftyData[[#This Row],[Date]], "mmm-yyyy")</f>
        <v>Nov-2013</v>
      </c>
      <c r="L1732" s="1" t="str">
        <f>IF(NiftyData[[#This Row],[Day]]="Thu", "Expiry", "")</f>
        <v/>
      </c>
      <c r="M1732" s="1">
        <f>NiftyData[[#This Row],[Close]]-NiftyData[[#This Row],[Open]]</f>
        <v>-5.5999999999994543</v>
      </c>
      <c r="N1732" s="4">
        <f>NiftyData[[#This Row],[Intraday Change]]/NiftyData[[#This Row],[Open]]</f>
        <v>-9.2368086825992616E-4</v>
      </c>
      <c r="O1732" s="4">
        <f>_xlfn.CEILING.MATH(ABS(NiftyData[[#This Row],[Intraday Change %]]), 0.01)</f>
        <v>0.01</v>
      </c>
      <c r="P1732" s="6">
        <f>NiftyData[[#This Row],[Close]]-E1733</f>
        <v>-2</v>
      </c>
      <c r="Q1732" s="4">
        <f>NiftyData[[#This Row],[DayChange]]/E1733</f>
        <v>-3.3008202538330775E-4</v>
      </c>
      <c r="R1732" s="7">
        <f>_xlfn.CEILING.MATH(ABS(NiftyData[[#This Row],[DayChange %]]), 0.01)</f>
        <v>0.01</v>
      </c>
    </row>
    <row r="1733" spans="1:18" x14ac:dyDescent="0.2">
      <c r="A1733" s="2">
        <v>41604</v>
      </c>
      <c r="B1733" s="1">
        <v>6099.25</v>
      </c>
      <c r="C1733" s="1">
        <v>6112.7</v>
      </c>
      <c r="D1733" s="1">
        <v>6047.75</v>
      </c>
      <c r="E1733" s="1">
        <v>6059.1</v>
      </c>
      <c r="F1733" s="1">
        <v>150661397</v>
      </c>
      <c r="G1733" s="1">
        <v>5975.26</v>
      </c>
      <c r="H1733" s="1" t="str">
        <f>TEXT(NiftyData[[#This Row],[Date]], "yyyy")</f>
        <v>2013</v>
      </c>
      <c r="I1733" s="1" t="str">
        <f>TEXT(NiftyData[[#This Row],[Date]], "mmm")</f>
        <v>Nov</v>
      </c>
      <c r="J1733" s="1" t="str">
        <f>TEXT(NiftyData[[#This Row],[Date]], "ddd")</f>
        <v>Tue</v>
      </c>
      <c r="K1733" s="1" t="str">
        <f>TEXT(NiftyData[[#This Row],[Date]], "mmm-yyyy")</f>
        <v>Nov-2013</v>
      </c>
      <c r="L1733" s="1" t="str">
        <f>IF(NiftyData[[#This Row],[Day]]="Thu", "Expiry", "")</f>
        <v/>
      </c>
      <c r="M1733" s="1">
        <f>NiftyData[[#This Row],[Close]]-NiftyData[[#This Row],[Open]]</f>
        <v>-40.149999999999636</v>
      </c>
      <c r="N1733" s="4">
        <f>NiftyData[[#This Row],[Intraday Change]]/NiftyData[[#This Row],[Open]]</f>
        <v>-6.5827765708898036E-3</v>
      </c>
      <c r="O1733" s="4">
        <f>_xlfn.CEILING.MATH(ABS(NiftyData[[#This Row],[Intraday Change %]]), 0.01)</f>
        <v>0.01</v>
      </c>
      <c r="P1733" s="6">
        <f>NiftyData[[#This Row],[Close]]-E1734</f>
        <v>-56.25</v>
      </c>
      <c r="Q1733" s="4">
        <f>NiftyData[[#This Row],[DayChange]]/E1734</f>
        <v>-9.1981652726336183E-3</v>
      </c>
      <c r="R1733" s="7">
        <f>_xlfn.CEILING.MATH(ABS(NiftyData[[#This Row],[DayChange %]]), 0.01)</f>
        <v>0.01</v>
      </c>
    </row>
    <row r="1734" spans="1:18" x14ac:dyDescent="0.2">
      <c r="A1734" s="2">
        <v>41603</v>
      </c>
      <c r="B1734" s="1">
        <v>6035.95</v>
      </c>
      <c r="C1734" s="1">
        <v>6123.5</v>
      </c>
      <c r="D1734" s="1">
        <v>6035.95</v>
      </c>
      <c r="E1734" s="1">
        <v>6115.35</v>
      </c>
      <c r="F1734" s="1">
        <v>127195086</v>
      </c>
      <c r="G1734" s="1">
        <v>5113.8100000000004</v>
      </c>
      <c r="H1734" s="1" t="str">
        <f>TEXT(NiftyData[[#This Row],[Date]], "yyyy")</f>
        <v>2013</v>
      </c>
      <c r="I1734" s="1" t="str">
        <f>TEXT(NiftyData[[#This Row],[Date]], "mmm")</f>
        <v>Nov</v>
      </c>
      <c r="J1734" s="1" t="str">
        <f>TEXT(NiftyData[[#This Row],[Date]], "ddd")</f>
        <v>Mon</v>
      </c>
      <c r="K1734" s="1" t="str">
        <f>TEXT(NiftyData[[#This Row],[Date]], "mmm-yyyy")</f>
        <v>Nov-2013</v>
      </c>
      <c r="L1734" s="1" t="str">
        <f>IF(NiftyData[[#This Row],[Day]]="Thu", "Expiry", "")</f>
        <v/>
      </c>
      <c r="M1734" s="1">
        <f>NiftyData[[#This Row],[Close]]-NiftyData[[#This Row],[Open]]</f>
        <v>79.400000000000546</v>
      </c>
      <c r="N1734" s="4">
        <f>NiftyData[[#This Row],[Intraday Change]]/NiftyData[[#This Row],[Open]]</f>
        <v>1.3154515859144053E-2</v>
      </c>
      <c r="O1734" s="4">
        <f>_xlfn.CEILING.MATH(ABS(NiftyData[[#This Row],[Intraday Change %]]), 0.01)</f>
        <v>0.02</v>
      </c>
      <c r="P1734" s="6">
        <f>NiftyData[[#This Row],[Close]]-E1735</f>
        <v>119.90000000000055</v>
      </c>
      <c r="Q1734" s="4">
        <f>NiftyData[[#This Row],[DayChange]]/E1735</f>
        <v>1.9998498861636831E-2</v>
      </c>
      <c r="R1734" s="7">
        <f>_xlfn.CEILING.MATH(ABS(NiftyData[[#This Row],[DayChange %]]), 0.01)</f>
        <v>0.02</v>
      </c>
    </row>
    <row r="1735" spans="1:18" x14ac:dyDescent="0.2">
      <c r="A1735" s="2">
        <v>41600</v>
      </c>
      <c r="B1735" s="1">
        <v>6027.35</v>
      </c>
      <c r="C1735" s="1">
        <v>6049.6</v>
      </c>
      <c r="D1735" s="1">
        <v>5972.8</v>
      </c>
      <c r="E1735" s="1">
        <v>5995.45</v>
      </c>
      <c r="F1735" s="1">
        <v>134755917</v>
      </c>
      <c r="G1735" s="1">
        <v>4804.74</v>
      </c>
      <c r="H1735" s="1" t="str">
        <f>TEXT(NiftyData[[#This Row],[Date]], "yyyy")</f>
        <v>2013</v>
      </c>
      <c r="I1735" s="1" t="str">
        <f>TEXT(NiftyData[[#This Row],[Date]], "mmm")</f>
        <v>Nov</v>
      </c>
      <c r="J1735" s="1" t="str">
        <f>TEXT(NiftyData[[#This Row],[Date]], "ddd")</f>
        <v>Fri</v>
      </c>
      <c r="K1735" s="1" t="str">
        <f>TEXT(NiftyData[[#This Row],[Date]], "mmm-yyyy")</f>
        <v>Nov-2013</v>
      </c>
      <c r="L1735" s="1" t="str">
        <f>IF(NiftyData[[#This Row],[Day]]="Thu", "Expiry", "")</f>
        <v/>
      </c>
      <c r="M1735" s="1">
        <f>NiftyData[[#This Row],[Close]]-NiftyData[[#This Row],[Open]]</f>
        <v>-31.900000000000546</v>
      </c>
      <c r="N1735" s="4">
        <f>NiftyData[[#This Row],[Intraday Change]]/NiftyData[[#This Row],[Open]]</f>
        <v>-5.2925414983368384E-3</v>
      </c>
      <c r="O1735" s="4">
        <f>_xlfn.CEILING.MATH(ABS(NiftyData[[#This Row],[Intraday Change %]]), 0.01)</f>
        <v>0.01</v>
      </c>
      <c r="P1735" s="6">
        <f>NiftyData[[#This Row],[Close]]-E1736</f>
        <v>-3.6000000000003638</v>
      </c>
      <c r="Q1735" s="4">
        <f>NiftyData[[#This Row],[DayChange]]/E1736</f>
        <v>-6.0009501504410922E-4</v>
      </c>
      <c r="R1735" s="7">
        <f>_xlfn.CEILING.MATH(ABS(NiftyData[[#This Row],[DayChange %]]), 0.01)</f>
        <v>0.01</v>
      </c>
    </row>
    <row r="1736" spans="1:18" x14ac:dyDescent="0.2">
      <c r="A1736" s="2">
        <v>41599</v>
      </c>
      <c r="B1736" s="1">
        <v>6096.5</v>
      </c>
      <c r="C1736" s="1">
        <v>6097.35</v>
      </c>
      <c r="D1736" s="1">
        <v>5985.4</v>
      </c>
      <c r="E1736" s="1">
        <v>5999.05</v>
      </c>
      <c r="F1736" s="1">
        <v>137232011</v>
      </c>
      <c r="G1736" s="1">
        <v>5457.87</v>
      </c>
      <c r="H1736" s="1" t="str">
        <f>TEXT(NiftyData[[#This Row],[Date]], "yyyy")</f>
        <v>2013</v>
      </c>
      <c r="I1736" s="1" t="str">
        <f>TEXT(NiftyData[[#This Row],[Date]], "mmm")</f>
        <v>Nov</v>
      </c>
      <c r="J1736" s="1" t="str">
        <f>TEXT(NiftyData[[#This Row],[Date]], "ddd")</f>
        <v>Thu</v>
      </c>
      <c r="K1736" s="1" t="str">
        <f>TEXT(NiftyData[[#This Row],[Date]], "mmm-yyyy")</f>
        <v>Nov-2013</v>
      </c>
      <c r="L1736" s="1" t="str">
        <f>IF(NiftyData[[#This Row],[Day]]="Thu", "Expiry", "")</f>
        <v>Expiry</v>
      </c>
      <c r="M1736" s="1">
        <f>NiftyData[[#This Row],[Close]]-NiftyData[[#This Row],[Open]]</f>
        <v>-97.449999999999818</v>
      </c>
      <c r="N1736" s="4">
        <f>NiftyData[[#This Row],[Intraday Change]]/NiftyData[[#This Row],[Open]]</f>
        <v>-1.5984581317149155E-2</v>
      </c>
      <c r="O1736" s="4">
        <f>_xlfn.CEILING.MATH(ABS(NiftyData[[#This Row],[Intraday Change %]]), 0.01)</f>
        <v>0.02</v>
      </c>
      <c r="P1736" s="6">
        <f>NiftyData[[#This Row],[Close]]-E1737</f>
        <v>-123.84999999999945</v>
      </c>
      <c r="Q1736" s="4">
        <f>NiftyData[[#This Row],[DayChange]]/E1737</f>
        <v>-2.022734325238032E-2</v>
      </c>
      <c r="R1736" s="7">
        <f>_xlfn.CEILING.MATH(ABS(NiftyData[[#This Row],[DayChange %]]), 0.01)</f>
        <v>0.03</v>
      </c>
    </row>
    <row r="1737" spans="1:18" x14ac:dyDescent="0.2">
      <c r="A1737" s="2">
        <v>41598</v>
      </c>
      <c r="B1737" s="1">
        <v>6186.85</v>
      </c>
      <c r="C1737" s="1">
        <v>6204.35</v>
      </c>
      <c r="D1737" s="1">
        <v>6106.95</v>
      </c>
      <c r="E1737" s="1">
        <v>6122.9</v>
      </c>
      <c r="F1737" s="1">
        <v>155794838</v>
      </c>
      <c r="G1737" s="1">
        <v>5493.72</v>
      </c>
      <c r="H1737" s="1" t="str">
        <f>TEXT(NiftyData[[#This Row],[Date]], "yyyy")</f>
        <v>2013</v>
      </c>
      <c r="I1737" s="1" t="str">
        <f>TEXT(NiftyData[[#This Row],[Date]], "mmm")</f>
        <v>Nov</v>
      </c>
      <c r="J1737" s="1" t="str">
        <f>TEXT(NiftyData[[#This Row],[Date]], "ddd")</f>
        <v>Wed</v>
      </c>
      <c r="K1737" s="1" t="str">
        <f>TEXT(NiftyData[[#This Row],[Date]], "mmm-yyyy")</f>
        <v>Nov-2013</v>
      </c>
      <c r="L1737" s="1" t="str">
        <f>IF(NiftyData[[#This Row],[Day]]="Thu", "Expiry", "")</f>
        <v/>
      </c>
      <c r="M1737" s="1">
        <f>NiftyData[[#This Row],[Close]]-NiftyData[[#This Row],[Open]]</f>
        <v>-63.950000000000728</v>
      </c>
      <c r="N1737" s="4">
        <f>NiftyData[[#This Row],[Intraday Change]]/NiftyData[[#This Row],[Open]]</f>
        <v>-1.0336439383531315E-2</v>
      </c>
      <c r="O1737" s="4">
        <f>_xlfn.CEILING.MATH(ABS(NiftyData[[#This Row],[Intraday Change %]]), 0.01)</f>
        <v>0.02</v>
      </c>
      <c r="P1737" s="6">
        <f>NiftyData[[#This Row],[Close]]-E1738</f>
        <v>-80.450000000000728</v>
      </c>
      <c r="Q1737" s="4">
        <f>NiftyData[[#This Row],[DayChange]]/E1738</f>
        <v>-1.2968799116606467E-2</v>
      </c>
      <c r="R1737" s="7">
        <f>_xlfn.CEILING.MATH(ABS(NiftyData[[#This Row],[DayChange %]]), 0.01)</f>
        <v>0.02</v>
      </c>
    </row>
    <row r="1738" spans="1:18" x14ac:dyDescent="0.2">
      <c r="A1738" s="2">
        <v>41597</v>
      </c>
      <c r="B1738" s="1">
        <v>6197.25</v>
      </c>
      <c r="C1738" s="1">
        <v>6212.4</v>
      </c>
      <c r="D1738" s="1">
        <v>6180.2</v>
      </c>
      <c r="E1738" s="1">
        <v>6203.35</v>
      </c>
      <c r="F1738" s="1">
        <v>161514064</v>
      </c>
      <c r="G1738" s="1">
        <v>6020.17</v>
      </c>
      <c r="H1738" s="1" t="str">
        <f>TEXT(NiftyData[[#This Row],[Date]], "yyyy")</f>
        <v>2013</v>
      </c>
      <c r="I1738" s="1" t="str">
        <f>TEXT(NiftyData[[#This Row],[Date]], "mmm")</f>
        <v>Nov</v>
      </c>
      <c r="J1738" s="1" t="str">
        <f>TEXT(NiftyData[[#This Row],[Date]], "ddd")</f>
        <v>Tue</v>
      </c>
      <c r="K1738" s="1" t="str">
        <f>TEXT(NiftyData[[#This Row],[Date]], "mmm-yyyy")</f>
        <v>Nov-2013</v>
      </c>
      <c r="L1738" s="1" t="str">
        <f>IF(NiftyData[[#This Row],[Day]]="Thu", "Expiry", "")</f>
        <v/>
      </c>
      <c r="M1738" s="1">
        <f>NiftyData[[#This Row],[Close]]-NiftyData[[#This Row],[Open]]</f>
        <v>6.1000000000003638</v>
      </c>
      <c r="N1738" s="4">
        <f>NiftyData[[#This Row],[Intraday Change]]/NiftyData[[#This Row],[Open]]</f>
        <v>9.8430755577076342E-4</v>
      </c>
      <c r="O1738" s="4">
        <f>_xlfn.CEILING.MATH(ABS(NiftyData[[#This Row],[Intraday Change %]]), 0.01)</f>
        <v>0.01</v>
      </c>
      <c r="P1738" s="6">
        <f>NiftyData[[#This Row],[Close]]-E1739</f>
        <v>14.350000000000364</v>
      </c>
      <c r="Q1738" s="4">
        <f>NiftyData[[#This Row],[DayChange]]/E1739</f>
        <v>2.3186298271126778E-3</v>
      </c>
      <c r="R1738" s="7">
        <f>_xlfn.CEILING.MATH(ABS(NiftyData[[#This Row],[DayChange %]]), 0.01)</f>
        <v>0.01</v>
      </c>
    </row>
    <row r="1739" spans="1:18" x14ac:dyDescent="0.2">
      <c r="A1739" s="2">
        <v>41596</v>
      </c>
      <c r="B1739" s="1">
        <v>6111.05</v>
      </c>
      <c r="C1739" s="1">
        <v>6196.8</v>
      </c>
      <c r="D1739" s="1">
        <v>6110.4</v>
      </c>
      <c r="E1739" s="1">
        <v>6189</v>
      </c>
      <c r="F1739" s="1">
        <v>163991212</v>
      </c>
      <c r="G1739" s="1">
        <v>6279.02</v>
      </c>
      <c r="H1739" s="1" t="str">
        <f>TEXT(NiftyData[[#This Row],[Date]], "yyyy")</f>
        <v>2013</v>
      </c>
      <c r="I1739" s="1" t="str">
        <f>TEXT(NiftyData[[#This Row],[Date]], "mmm")</f>
        <v>Nov</v>
      </c>
      <c r="J1739" s="1" t="str">
        <f>TEXT(NiftyData[[#This Row],[Date]], "ddd")</f>
        <v>Mon</v>
      </c>
      <c r="K1739" s="1" t="str">
        <f>TEXT(NiftyData[[#This Row],[Date]], "mmm-yyyy")</f>
        <v>Nov-2013</v>
      </c>
      <c r="L1739" s="1" t="str">
        <f>IF(NiftyData[[#This Row],[Day]]="Thu", "Expiry", "")</f>
        <v/>
      </c>
      <c r="M1739" s="1">
        <f>NiftyData[[#This Row],[Close]]-NiftyData[[#This Row],[Open]]</f>
        <v>77.949999999999818</v>
      </c>
      <c r="N1739" s="4">
        <f>NiftyData[[#This Row],[Intraday Change]]/NiftyData[[#This Row],[Open]]</f>
        <v>1.2755582101275528E-2</v>
      </c>
      <c r="O1739" s="4">
        <f>_xlfn.CEILING.MATH(ABS(NiftyData[[#This Row],[Intraday Change %]]), 0.01)</f>
        <v>0.02</v>
      </c>
      <c r="P1739" s="6">
        <f>NiftyData[[#This Row],[Close]]-E1740</f>
        <v>132.85000000000036</v>
      </c>
      <c r="Q1739" s="4">
        <f>NiftyData[[#This Row],[DayChange]]/E1740</f>
        <v>2.1936378722455747E-2</v>
      </c>
      <c r="R1739" s="7">
        <f>_xlfn.CEILING.MATH(ABS(NiftyData[[#This Row],[DayChange %]]), 0.01)</f>
        <v>0.03</v>
      </c>
    </row>
    <row r="1740" spans="1:18" x14ac:dyDescent="0.2">
      <c r="A1740" s="2">
        <v>41592</v>
      </c>
      <c r="B1740" s="1">
        <v>6037</v>
      </c>
      <c r="C1740" s="1">
        <v>6101.65</v>
      </c>
      <c r="D1740" s="1">
        <v>6036.65</v>
      </c>
      <c r="E1740" s="1">
        <v>6056.15</v>
      </c>
      <c r="F1740" s="1">
        <v>154913925</v>
      </c>
      <c r="G1740" s="1">
        <v>5872.61</v>
      </c>
      <c r="H1740" s="1" t="str">
        <f>TEXT(NiftyData[[#This Row],[Date]], "yyyy")</f>
        <v>2013</v>
      </c>
      <c r="I1740" s="1" t="str">
        <f>TEXT(NiftyData[[#This Row],[Date]], "mmm")</f>
        <v>Nov</v>
      </c>
      <c r="J1740" s="1" t="str">
        <f>TEXT(NiftyData[[#This Row],[Date]], "ddd")</f>
        <v>Thu</v>
      </c>
      <c r="K1740" s="1" t="str">
        <f>TEXT(NiftyData[[#This Row],[Date]], "mmm-yyyy")</f>
        <v>Nov-2013</v>
      </c>
      <c r="L1740" s="1" t="str">
        <f>IF(NiftyData[[#This Row],[Day]]="Thu", "Expiry", "")</f>
        <v>Expiry</v>
      </c>
      <c r="M1740" s="1">
        <f>NiftyData[[#This Row],[Close]]-NiftyData[[#This Row],[Open]]</f>
        <v>19.149999999999636</v>
      </c>
      <c r="N1740" s="4">
        <f>NiftyData[[#This Row],[Intraday Change]]/NiftyData[[#This Row],[Open]]</f>
        <v>3.1721053503395123E-3</v>
      </c>
      <c r="O1740" s="4">
        <f>_xlfn.CEILING.MATH(ABS(NiftyData[[#This Row],[Intraday Change %]]), 0.01)</f>
        <v>0.01</v>
      </c>
      <c r="P1740" s="6">
        <f>NiftyData[[#This Row],[Close]]-E1741</f>
        <v>66.549999999999272</v>
      </c>
      <c r="Q1740" s="4">
        <f>NiftyData[[#This Row],[DayChange]]/E1741</f>
        <v>1.1110925604380805E-2</v>
      </c>
      <c r="R1740" s="7">
        <f>_xlfn.CEILING.MATH(ABS(NiftyData[[#This Row],[DayChange %]]), 0.01)</f>
        <v>0.02</v>
      </c>
    </row>
    <row r="1741" spans="1:18" x14ac:dyDescent="0.2">
      <c r="A1741" s="2">
        <v>41591</v>
      </c>
      <c r="B1741" s="1">
        <v>5998.85</v>
      </c>
      <c r="C1741" s="1">
        <v>6042.25</v>
      </c>
      <c r="D1741" s="1">
        <v>5972.45</v>
      </c>
      <c r="E1741" s="1">
        <v>5989.6</v>
      </c>
      <c r="F1741" s="1">
        <v>162538228</v>
      </c>
      <c r="G1741" s="1">
        <v>6738.41</v>
      </c>
      <c r="H1741" s="1" t="str">
        <f>TEXT(NiftyData[[#This Row],[Date]], "yyyy")</f>
        <v>2013</v>
      </c>
      <c r="I1741" s="1" t="str">
        <f>TEXT(NiftyData[[#This Row],[Date]], "mmm")</f>
        <v>Nov</v>
      </c>
      <c r="J1741" s="1" t="str">
        <f>TEXT(NiftyData[[#This Row],[Date]], "ddd")</f>
        <v>Wed</v>
      </c>
      <c r="K1741" s="1" t="str">
        <f>TEXT(NiftyData[[#This Row],[Date]], "mmm-yyyy")</f>
        <v>Nov-2013</v>
      </c>
      <c r="L1741" s="1" t="str">
        <f>IF(NiftyData[[#This Row],[Day]]="Thu", "Expiry", "")</f>
        <v/>
      </c>
      <c r="M1741" s="1">
        <f>NiftyData[[#This Row],[Close]]-NiftyData[[#This Row],[Open]]</f>
        <v>-9.25</v>
      </c>
      <c r="N1741" s="4">
        <f>NiftyData[[#This Row],[Intraday Change]]/NiftyData[[#This Row],[Open]]</f>
        <v>-1.5419622094234727E-3</v>
      </c>
      <c r="O1741" s="4">
        <f>_xlfn.CEILING.MATH(ABS(NiftyData[[#This Row],[Intraday Change %]]), 0.01)</f>
        <v>0.01</v>
      </c>
      <c r="P1741" s="6">
        <f>NiftyData[[#This Row],[Close]]-E1742</f>
        <v>-28.449999999999818</v>
      </c>
      <c r="Q1741" s="4">
        <f>NiftyData[[#This Row],[DayChange]]/E1742</f>
        <v>-4.7274449364827177E-3</v>
      </c>
      <c r="R1741" s="7">
        <f>_xlfn.CEILING.MATH(ABS(NiftyData[[#This Row],[DayChange %]]), 0.01)</f>
        <v>0.01</v>
      </c>
    </row>
    <row r="1742" spans="1:18" x14ac:dyDescent="0.2">
      <c r="A1742" s="2">
        <v>41590</v>
      </c>
      <c r="B1742" s="1">
        <v>6087.25</v>
      </c>
      <c r="C1742" s="1">
        <v>6108.7</v>
      </c>
      <c r="D1742" s="1">
        <v>6011.75</v>
      </c>
      <c r="E1742" s="1">
        <v>6018.05</v>
      </c>
      <c r="F1742" s="1">
        <v>153812590</v>
      </c>
      <c r="G1742" s="1">
        <v>5646.24</v>
      </c>
      <c r="H1742" s="1" t="str">
        <f>TEXT(NiftyData[[#This Row],[Date]], "yyyy")</f>
        <v>2013</v>
      </c>
      <c r="I1742" s="1" t="str">
        <f>TEXT(NiftyData[[#This Row],[Date]], "mmm")</f>
        <v>Nov</v>
      </c>
      <c r="J1742" s="1" t="str">
        <f>TEXT(NiftyData[[#This Row],[Date]], "ddd")</f>
        <v>Tue</v>
      </c>
      <c r="K1742" s="1" t="str">
        <f>TEXT(NiftyData[[#This Row],[Date]], "mmm-yyyy")</f>
        <v>Nov-2013</v>
      </c>
      <c r="L1742" s="1" t="str">
        <f>IF(NiftyData[[#This Row],[Day]]="Thu", "Expiry", "")</f>
        <v/>
      </c>
      <c r="M1742" s="1">
        <f>NiftyData[[#This Row],[Close]]-NiftyData[[#This Row],[Open]]</f>
        <v>-69.199999999999818</v>
      </c>
      <c r="N1742" s="4">
        <f>NiftyData[[#This Row],[Intraday Change]]/NiftyData[[#This Row],[Open]]</f>
        <v>-1.1368023327446682E-2</v>
      </c>
      <c r="O1742" s="4">
        <f>_xlfn.CEILING.MATH(ABS(NiftyData[[#This Row],[Intraday Change %]]), 0.01)</f>
        <v>0.02</v>
      </c>
      <c r="P1742" s="6">
        <f>NiftyData[[#This Row],[Close]]-E1743</f>
        <v>-60.75</v>
      </c>
      <c r="Q1742" s="4">
        <f>NiftyData[[#This Row],[DayChange]]/E1743</f>
        <v>-9.9937487662038558E-3</v>
      </c>
      <c r="R1742" s="7">
        <f>_xlfn.CEILING.MATH(ABS(NiftyData[[#This Row],[DayChange %]]), 0.01)</f>
        <v>0.01</v>
      </c>
    </row>
    <row r="1743" spans="1:18" x14ac:dyDescent="0.2">
      <c r="A1743" s="2">
        <v>41589</v>
      </c>
      <c r="B1743" s="1">
        <v>6110.4</v>
      </c>
      <c r="C1743" s="1">
        <v>6141.65</v>
      </c>
      <c r="D1743" s="1">
        <v>6067.75</v>
      </c>
      <c r="E1743" s="1">
        <v>6078.8</v>
      </c>
      <c r="F1743" s="1">
        <v>146060450</v>
      </c>
      <c r="G1743" s="1">
        <v>5678.81</v>
      </c>
      <c r="H1743" s="1" t="str">
        <f>TEXT(NiftyData[[#This Row],[Date]], "yyyy")</f>
        <v>2013</v>
      </c>
      <c r="I1743" s="1" t="str">
        <f>TEXT(NiftyData[[#This Row],[Date]], "mmm")</f>
        <v>Nov</v>
      </c>
      <c r="J1743" s="1" t="str">
        <f>TEXT(NiftyData[[#This Row],[Date]], "ddd")</f>
        <v>Mon</v>
      </c>
      <c r="K1743" s="1" t="str">
        <f>TEXT(NiftyData[[#This Row],[Date]], "mmm-yyyy")</f>
        <v>Nov-2013</v>
      </c>
      <c r="L1743" s="1" t="str">
        <f>IF(NiftyData[[#This Row],[Day]]="Thu", "Expiry", "")</f>
        <v/>
      </c>
      <c r="M1743" s="1">
        <f>NiftyData[[#This Row],[Close]]-NiftyData[[#This Row],[Open]]</f>
        <v>-31.599999999999454</v>
      </c>
      <c r="N1743" s="4">
        <f>NiftyData[[#This Row],[Intraday Change]]/NiftyData[[#This Row],[Open]]</f>
        <v>-5.1715108667189473E-3</v>
      </c>
      <c r="O1743" s="4">
        <f>_xlfn.CEILING.MATH(ABS(NiftyData[[#This Row],[Intraday Change %]]), 0.01)</f>
        <v>0.01</v>
      </c>
      <c r="P1743" s="6">
        <f>NiftyData[[#This Row],[Close]]-E1744</f>
        <v>-61.949999999999818</v>
      </c>
      <c r="Q1743" s="4">
        <f>NiftyData[[#This Row],[DayChange]]/E1744</f>
        <v>-1.0088344257623226E-2</v>
      </c>
      <c r="R1743" s="7">
        <f>_xlfn.CEILING.MATH(ABS(NiftyData[[#This Row],[DayChange %]]), 0.01)</f>
        <v>0.02</v>
      </c>
    </row>
    <row r="1744" spans="1:18" x14ac:dyDescent="0.2">
      <c r="A1744" s="2">
        <v>41586</v>
      </c>
      <c r="B1744" s="1">
        <v>6170.15</v>
      </c>
      <c r="C1744" s="1">
        <v>6185.15</v>
      </c>
      <c r="D1744" s="1">
        <v>6120.95</v>
      </c>
      <c r="E1744" s="1">
        <v>6140.75</v>
      </c>
      <c r="F1744" s="1">
        <v>150051986</v>
      </c>
      <c r="G1744" s="1">
        <v>5977.34</v>
      </c>
      <c r="H1744" s="1" t="str">
        <f>TEXT(NiftyData[[#This Row],[Date]], "yyyy")</f>
        <v>2013</v>
      </c>
      <c r="I1744" s="1" t="str">
        <f>TEXT(NiftyData[[#This Row],[Date]], "mmm")</f>
        <v>Nov</v>
      </c>
      <c r="J1744" s="1" t="str">
        <f>TEXT(NiftyData[[#This Row],[Date]], "ddd")</f>
        <v>Fri</v>
      </c>
      <c r="K1744" s="1" t="str">
        <f>TEXT(NiftyData[[#This Row],[Date]], "mmm-yyyy")</f>
        <v>Nov-2013</v>
      </c>
      <c r="L1744" s="1" t="str">
        <f>IF(NiftyData[[#This Row],[Day]]="Thu", "Expiry", "")</f>
        <v/>
      </c>
      <c r="M1744" s="1">
        <f>NiftyData[[#This Row],[Close]]-NiftyData[[#This Row],[Open]]</f>
        <v>-29.399999999999636</v>
      </c>
      <c r="N1744" s="4">
        <f>NiftyData[[#This Row],[Intraday Change]]/NiftyData[[#This Row],[Open]]</f>
        <v>-4.7648760564977573E-3</v>
      </c>
      <c r="O1744" s="4">
        <f>_xlfn.CEILING.MATH(ABS(NiftyData[[#This Row],[Intraday Change %]]), 0.01)</f>
        <v>0.01</v>
      </c>
      <c r="P1744" s="6">
        <f>NiftyData[[#This Row],[Close]]-E1745</f>
        <v>-46.5</v>
      </c>
      <c r="Q1744" s="4">
        <f>NiftyData[[#This Row],[DayChange]]/E1745</f>
        <v>-7.5154551699058549E-3</v>
      </c>
      <c r="R1744" s="7">
        <f>_xlfn.CEILING.MATH(ABS(NiftyData[[#This Row],[DayChange %]]), 0.01)</f>
        <v>0.01</v>
      </c>
    </row>
    <row r="1745" spans="1:18" x14ac:dyDescent="0.2">
      <c r="A1745" s="2">
        <v>41585</v>
      </c>
      <c r="B1745" s="1">
        <v>6228.9</v>
      </c>
      <c r="C1745" s="1">
        <v>6288.95</v>
      </c>
      <c r="D1745" s="1">
        <v>6180.8</v>
      </c>
      <c r="E1745" s="1">
        <v>6187.25</v>
      </c>
      <c r="F1745" s="1">
        <v>168832431</v>
      </c>
      <c r="G1745" s="1">
        <v>6274.13</v>
      </c>
      <c r="H1745" s="1" t="str">
        <f>TEXT(NiftyData[[#This Row],[Date]], "yyyy")</f>
        <v>2013</v>
      </c>
      <c r="I1745" s="1" t="str">
        <f>TEXT(NiftyData[[#This Row],[Date]], "mmm")</f>
        <v>Nov</v>
      </c>
      <c r="J1745" s="1" t="str">
        <f>TEXT(NiftyData[[#This Row],[Date]], "ddd")</f>
        <v>Thu</v>
      </c>
      <c r="K1745" s="1" t="str">
        <f>TEXT(NiftyData[[#This Row],[Date]], "mmm-yyyy")</f>
        <v>Nov-2013</v>
      </c>
      <c r="L1745" s="1" t="str">
        <f>IF(NiftyData[[#This Row],[Day]]="Thu", "Expiry", "")</f>
        <v>Expiry</v>
      </c>
      <c r="M1745" s="1">
        <f>NiftyData[[#This Row],[Close]]-NiftyData[[#This Row],[Open]]</f>
        <v>-41.649999999999636</v>
      </c>
      <c r="N1745" s="4">
        <f>NiftyData[[#This Row],[Intraday Change]]/NiftyData[[#This Row],[Open]]</f>
        <v>-6.6865738733965291E-3</v>
      </c>
      <c r="O1745" s="4">
        <f>_xlfn.CEILING.MATH(ABS(NiftyData[[#This Row],[Intraday Change %]]), 0.01)</f>
        <v>0.01</v>
      </c>
      <c r="P1745" s="6">
        <f>NiftyData[[#This Row],[Close]]-E1746</f>
        <v>-27.899999999999636</v>
      </c>
      <c r="Q1745" s="4">
        <f>NiftyData[[#This Row],[DayChange]]/E1746</f>
        <v>-4.4890308359411503E-3</v>
      </c>
      <c r="R1745" s="7">
        <f>_xlfn.CEILING.MATH(ABS(NiftyData[[#This Row],[DayChange %]]), 0.01)</f>
        <v>0.01</v>
      </c>
    </row>
    <row r="1746" spans="1:18" x14ac:dyDescent="0.2">
      <c r="A1746" s="2">
        <v>41584</v>
      </c>
      <c r="B1746" s="1">
        <v>6260.55</v>
      </c>
      <c r="C1746" s="1">
        <v>6269.7</v>
      </c>
      <c r="D1746" s="1">
        <v>6208.7</v>
      </c>
      <c r="E1746" s="1">
        <v>6215.15</v>
      </c>
      <c r="F1746" s="1">
        <v>157080263</v>
      </c>
      <c r="G1746" s="1">
        <v>5461.18</v>
      </c>
      <c r="H1746" s="1" t="str">
        <f>TEXT(NiftyData[[#This Row],[Date]], "yyyy")</f>
        <v>2013</v>
      </c>
      <c r="I1746" s="1" t="str">
        <f>TEXT(NiftyData[[#This Row],[Date]], "mmm")</f>
        <v>Nov</v>
      </c>
      <c r="J1746" s="1" t="str">
        <f>TEXT(NiftyData[[#This Row],[Date]], "ddd")</f>
        <v>Wed</v>
      </c>
      <c r="K1746" s="1" t="str">
        <f>TEXT(NiftyData[[#This Row],[Date]], "mmm-yyyy")</f>
        <v>Nov-2013</v>
      </c>
      <c r="L1746" s="1" t="str">
        <f>IF(NiftyData[[#This Row],[Day]]="Thu", "Expiry", "")</f>
        <v/>
      </c>
      <c r="M1746" s="1">
        <f>NiftyData[[#This Row],[Close]]-NiftyData[[#This Row],[Open]]</f>
        <v>-45.400000000000546</v>
      </c>
      <c r="N1746" s="4">
        <f>NiftyData[[#This Row],[Intraday Change]]/NiftyData[[#This Row],[Open]]</f>
        <v>-7.251759030756171E-3</v>
      </c>
      <c r="O1746" s="4">
        <f>_xlfn.CEILING.MATH(ABS(NiftyData[[#This Row],[Intraday Change %]]), 0.01)</f>
        <v>0.01</v>
      </c>
      <c r="P1746" s="6">
        <f>NiftyData[[#This Row],[Close]]-E1747</f>
        <v>-38</v>
      </c>
      <c r="Q1746" s="4">
        <f>NiftyData[[#This Row],[DayChange]]/E1747</f>
        <v>-6.076937223639286E-3</v>
      </c>
      <c r="R1746" s="7">
        <f>_xlfn.CEILING.MATH(ABS(NiftyData[[#This Row],[DayChange %]]), 0.01)</f>
        <v>0.01</v>
      </c>
    </row>
    <row r="1747" spans="1:18" x14ac:dyDescent="0.2">
      <c r="A1747" s="2">
        <v>41583</v>
      </c>
      <c r="B1747" s="1">
        <v>6282.15</v>
      </c>
      <c r="C1747" s="1">
        <v>6304.75</v>
      </c>
      <c r="D1747" s="1">
        <v>6244.3</v>
      </c>
      <c r="E1747" s="1">
        <v>6253.15</v>
      </c>
      <c r="F1747" s="1">
        <v>181053761</v>
      </c>
      <c r="G1747" s="1">
        <v>6598.06</v>
      </c>
      <c r="H1747" s="1" t="str">
        <f>TEXT(NiftyData[[#This Row],[Date]], "yyyy")</f>
        <v>2013</v>
      </c>
      <c r="I1747" s="1" t="str">
        <f>TEXT(NiftyData[[#This Row],[Date]], "mmm")</f>
        <v>Nov</v>
      </c>
      <c r="J1747" s="1" t="str">
        <f>TEXT(NiftyData[[#This Row],[Date]], "ddd")</f>
        <v>Tue</v>
      </c>
      <c r="K1747" s="1" t="str">
        <f>TEXT(NiftyData[[#This Row],[Date]], "mmm-yyyy")</f>
        <v>Nov-2013</v>
      </c>
      <c r="L1747" s="1" t="str">
        <f>IF(NiftyData[[#This Row],[Day]]="Thu", "Expiry", "")</f>
        <v/>
      </c>
      <c r="M1747" s="1">
        <f>NiftyData[[#This Row],[Close]]-NiftyData[[#This Row],[Open]]</f>
        <v>-29</v>
      </c>
      <c r="N1747" s="4">
        <f>NiftyData[[#This Row],[Intraday Change]]/NiftyData[[#This Row],[Open]]</f>
        <v>-4.6162539894781252E-3</v>
      </c>
      <c r="O1747" s="4">
        <f>_xlfn.CEILING.MATH(ABS(NiftyData[[#This Row],[Intraday Change %]]), 0.01)</f>
        <v>0.01</v>
      </c>
      <c r="P1747" s="6">
        <f>NiftyData[[#This Row],[Close]]-E1748</f>
        <v>-64.200000000000728</v>
      </c>
      <c r="Q1747" s="4">
        <f>NiftyData[[#This Row],[DayChange]]/E1748</f>
        <v>-1.0162489018338499E-2</v>
      </c>
      <c r="R1747" s="7">
        <f>_xlfn.CEILING.MATH(ABS(NiftyData[[#This Row],[DayChange %]]), 0.01)</f>
        <v>0.02</v>
      </c>
    </row>
    <row r="1748" spans="1:18" x14ac:dyDescent="0.2">
      <c r="A1748" s="2">
        <v>41581</v>
      </c>
      <c r="B1748" s="1">
        <v>6332.05</v>
      </c>
      <c r="C1748" s="1">
        <v>6342.95</v>
      </c>
      <c r="D1748" s="1">
        <v>6311.15</v>
      </c>
      <c r="E1748" s="1">
        <v>6317.35</v>
      </c>
      <c r="F1748" s="1">
        <v>23856924</v>
      </c>
      <c r="G1748" s="1">
        <v>858.24</v>
      </c>
      <c r="H1748" s="1" t="str">
        <f>TEXT(NiftyData[[#This Row],[Date]], "yyyy")</f>
        <v>2013</v>
      </c>
      <c r="I1748" s="1" t="str">
        <f>TEXT(NiftyData[[#This Row],[Date]], "mmm")</f>
        <v>Nov</v>
      </c>
      <c r="J1748" s="1" t="str">
        <f>TEXT(NiftyData[[#This Row],[Date]], "ddd")</f>
        <v>Sun</v>
      </c>
      <c r="K1748" s="1" t="str">
        <f>TEXT(NiftyData[[#This Row],[Date]], "mmm-yyyy")</f>
        <v>Nov-2013</v>
      </c>
      <c r="L1748" s="1" t="str">
        <f>IF(NiftyData[[#This Row],[Day]]="Thu", "Expiry", "")</f>
        <v/>
      </c>
      <c r="M1748" s="1">
        <f>NiftyData[[#This Row],[Close]]-NiftyData[[#This Row],[Open]]</f>
        <v>-14.699999999999818</v>
      </c>
      <c r="N1748" s="4">
        <f>NiftyData[[#This Row],[Intraday Change]]/NiftyData[[#This Row],[Open]]</f>
        <v>-2.3215230454591827E-3</v>
      </c>
      <c r="O1748" s="4">
        <f>_xlfn.CEILING.MATH(ABS(NiftyData[[#This Row],[Intraday Change %]]), 0.01)</f>
        <v>0.01</v>
      </c>
      <c r="P1748" s="6">
        <f>NiftyData[[#This Row],[Close]]-E1749</f>
        <v>10.150000000000546</v>
      </c>
      <c r="Q1748" s="4">
        <f>NiftyData[[#This Row],[DayChange]]/E1749</f>
        <v>1.6092719431761394E-3</v>
      </c>
      <c r="R1748" s="7">
        <f>_xlfn.CEILING.MATH(ABS(NiftyData[[#This Row],[DayChange %]]), 0.01)</f>
        <v>0.01</v>
      </c>
    </row>
    <row r="1749" spans="1:18" x14ac:dyDescent="0.2">
      <c r="A1749" s="2">
        <v>41579</v>
      </c>
      <c r="B1749" s="1">
        <v>6289.75</v>
      </c>
      <c r="C1749" s="1">
        <v>6332.6</v>
      </c>
      <c r="D1749" s="1">
        <v>6286.95</v>
      </c>
      <c r="E1749" s="1">
        <v>6307.2</v>
      </c>
      <c r="F1749" s="1">
        <v>191639789</v>
      </c>
      <c r="G1749" s="1">
        <v>7371.92</v>
      </c>
      <c r="H1749" s="1" t="str">
        <f>TEXT(NiftyData[[#This Row],[Date]], "yyyy")</f>
        <v>2013</v>
      </c>
      <c r="I1749" s="1" t="str">
        <f>TEXT(NiftyData[[#This Row],[Date]], "mmm")</f>
        <v>Nov</v>
      </c>
      <c r="J1749" s="1" t="str">
        <f>TEXT(NiftyData[[#This Row],[Date]], "ddd")</f>
        <v>Fri</v>
      </c>
      <c r="K1749" s="1" t="str">
        <f>TEXT(NiftyData[[#This Row],[Date]], "mmm-yyyy")</f>
        <v>Nov-2013</v>
      </c>
      <c r="L1749" s="1" t="str">
        <f>IF(NiftyData[[#This Row],[Day]]="Thu", "Expiry", "")</f>
        <v/>
      </c>
      <c r="M1749" s="1">
        <f>NiftyData[[#This Row],[Close]]-NiftyData[[#This Row],[Open]]</f>
        <v>17.449999999999818</v>
      </c>
      <c r="N1749" s="4">
        <f>NiftyData[[#This Row],[Intraday Change]]/NiftyData[[#This Row],[Open]]</f>
        <v>2.7743551015540868E-3</v>
      </c>
      <c r="O1749" s="4">
        <f>_xlfn.CEILING.MATH(ABS(NiftyData[[#This Row],[Intraday Change %]]), 0.01)</f>
        <v>0.01</v>
      </c>
      <c r="P1749" s="6">
        <f>NiftyData[[#This Row],[Close]]-E1750</f>
        <v>8.0500000000001819</v>
      </c>
      <c r="Q1749" s="4">
        <f>NiftyData[[#This Row],[DayChange]]/E1750</f>
        <v>1.2779501996301379E-3</v>
      </c>
      <c r="R1749" s="7">
        <f>_xlfn.CEILING.MATH(ABS(NiftyData[[#This Row],[DayChange %]]), 0.01)</f>
        <v>0.01</v>
      </c>
    </row>
    <row r="1750" spans="1:18" x14ac:dyDescent="0.2">
      <c r="A1750" s="2">
        <v>41578</v>
      </c>
      <c r="B1750" s="1">
        <v>6237.15</v>
      </c>
      <c r="C1750" s="1">
        <v>6309.05</v>
      </c>
      <c r="D1750" s="1">
        <v>6235.9</v>
      </c>
      <c r="E1750" s="1">
        <v>6299.15</v>
      </c>
      <c r="F1750" s="1">
        <v>239607127</v>
      </c>
      <c r="G1750" s="1">
        <v>9560.5400000000009</v>
      </c>
      <c r="H1750" s="1" t="str">
        <f>TEXT(NiftyData[[#This Row],[Date]], "yyyy")</f>
        <v>2013</v>
      </c>
      <c r="I1750" s="1" t="str">
        <f>TEXT(NiftyData[[#This Row],[Date]], "mmm")</f>
        <v>Oct</v>
      </c>
      <c r="J1750" s="1" t="str">
        <f>TEXT(NiftyData[[#This Row],[Date]], "ddd")</f>
        <v>Thu</v>
      </c>
      <c r="K1750" s="1" t="str">
        <f>TEXT(NiftyData[[#This Row],[Date]], "mmm-yyyy")</f>
        <v>Oct-2013</v>
      </c>
      <c r="L1750" s="1" t="str">
        <f>IF(NiftyData[[#This Row],[Day]]="Thu", "Expiry", "")</f>
        <v>Expiry</v>
      </c>
      <c r="M1750" s="1">
        <f>NiftyData[[#This Row],[Close]]-NiftyData[[#This Row],[Open]]</f>
        <v>62</v>
      </c>
      <c r="N1750" s="4">
        <f>NiftyData[[#This Row],[Intraday Change]]/NiftyData[[#This Row],[Open]]</f>
        <v>9.9404375395813795E-3</v>
      </c>
      <c r="O1750" s="4">
        <f>_xlfn.CEILING.MATH(ABS(NiftyData[[#This Row],[Intraday Change %]]), 0.01)</f>
        <v>0.01</v>
      </c>
      <c r="P1750" s="6">
        <f>NiftyData[[#This Row],[Close]]-E1751</f>
        <v>47.449999999999818</v>
      </c>
      <c r="Q1750" s="4">
        <f>NiftyData[[#This Row],[DayChange]]/E1751</f>
        <v>7.5899355375337622E-3</v>
      </c>
      <c r="R1750" s="7">
        <f>_xlfn.CEILING.MATH(ABS(NiftyData[[#This Row],[DayChange %]]), 0.01)</f>
        <v>0.01</v>
      </c>
    </row>
    <row r="1751" spans="1:18" x14ac:dyDescent="0.2">
      <c r="A1751" s="2">
        <v>41577</v>
      </c>
      <c r="B1751" s="1">
        <v>6230.8</v>
      </c>
      <c r="C1751" s="1">
        <v>6269.2</v>
      </c>
      <c r="D1751" s="1">
        <v>6222.6</v>
      </c>
      <c r="E1751" s="1">
        <v>6251.7</v>
      </c>
      <c r="F1751" s="1">
        <v>177583848</v>
      </c>
      <c r="G1751" s="1">
        <v>6861.84</v>
      </c>
      <c r="H1751" s="1" t="str">
        <f>TEXT(NiftyData[[#This Row],[Date]], "yyyy")</f>
        <v>2013</v>
      </c>
      <c r="I1751" s="1" t="str">
        <f>TEXT(NiftyData[[#This Row],[Date]], "mmm")</f>
        <v>Oct</v>
      </c>
      <c r="J1751" s="1" t="str">
        <f>TEXT(NiftyData[[#This Row],[Date]], "ddd")</f>
        <v>Wed</v>
      </c>
      <c r="K1751" s="1" t="str">
        <f>TEXT(NiftyData[[#This Row],[Date]], "mmm-yyyy")</f>
        <v>Oct-2013</v>
      </c>
      <c r="L1751" s="1" t="str">
        <f>IF(NiftyData[[#This Row],[Day]]="Thu", "Expiry", "")</f>
        <v/>
      </c>
      <c r="M1751" s="1">
        <f>NiftyData[[#This Row],[Close]]-NiftyData[[#This Row],[Open]]</f>
        <v>20.899999999999636</v>
      </c>
      <c r="N1751" s="4">
        <f>NiftyData[[#This Row],[Intraday Change]]/NiftyData[[#This Row],[Open]]</f>
        <v>3.3543044231879753E-3</v>
      </c>
      <c r="O1751" s="4">
        <f>_xlfn.CEILING.MATH(ABS(NiftyData[[#This Row],[Intraday Change %]]), 0.01)</f>
        <v>0.01</v>
      </c>
      <c r="P1751" s="6">
        <f>NiftyData[[#This Row],[Close]]-E1752</f>
        <v>30.800000000000182</v>
      </c>
      <c r="Q1751" s="4">
        <f>NiftyData[[#This Row],[DayChange]]/E1752</f>
        <v>4.9510520985709761E-3</v>
      </c>
      <c r="R1751" s="7">
        <f>_xlfn.CEILING.MATH(ABS(NiftyData[[#This Row],[DayChange %]]), 0.01)</f>
        <v>0.01</v>
      </c>
    </row>
    <row r="1752" spans="1:18" x14ac:dyDescent="0.2">
      <c r="A1752" s="2">
        <v>41576</v>
      </c>
      <c r="B1752" s="1">
        <v>6107.55</v>
      </c>
      <c r="C1752" s="1">
        <v>6228.05</v>
      </c>
      <c r="D1752" s="1">
        <v>6079.2</v>
      </c>
      <c r="E1752" s="1">
        <v>6220.9</v>
      </c>
      <c r="F1752" s="1">
        <v>197348371</v>
      </c>
      <c r="G1752" s="1">
        <v>7572.87</v>
      </c>
      <c r="H1752" s="1" t="str">
        <f>TEXT(NiftyData[[#This Row],[Date]], "yyyy")</f>
        <v>2013</v>
      </c>
      <c r="I1752" s="1" t="str">
        <f>TEXT(NiftyData[[#This Row],[Date]], "mmm")</f>
        <v>Oct</v>
      </c>
      <c r="J1752" s="1" t="str">
        <f>TEXT(NiftyData[[#This Row],[Date]], "ddd")</f>
        <v>Tue</v>
      </c>
      <c r="K1752" s="1" t="str">
        <f>TEXT(NiftyData[[#This Row],[Date]], "mmm-yyyy")</f>
        <v>Oct-2013</v>
      </c>
      <c r="L1752" s="1" t="str">
        <f>IF(NiftyData[[#This Row],[Day]]="Thu", "Expiry", "")</f>
        <v/>
      </c>
      <c r="M1752" s="1">
        <f>NiftyData[[#This Row],[Close]]-NiftyData[[#This Row],[Open]]</f>
        <v>113.34999999999945</v>
      </c>
      <c r="N1752" s="4">
        <f>NiftyData[[#This Row],[Intraday Change]]/NiftyData[[#This Row],[Open]]</f>
        <v>1.855899665168512E-2</v>
      </c>
      <c r="O1752" s="4">
        <f>_xlfn.CEILING.MATH(ABS(NiftyData[[#This Row],[Intraday Change %]]), 0.01)</f>
        <v>0.02</v>
      </c>
      <c r="P1752" s="6">
        <f>NiftyData[[#This Row],[Close]]-E1753</f>
        <v>119.79999999999927</v>
      </c>
      <c r="Q1752" s="4">
        <f>NiftyData[[#This Row],[DayChange]]/E1753</f>
        <v>1.9635803379718292E-2</v>
      </c>
      <c r="R1752" s="7">
        <f>_xlfn.CEILING.MATH(ABS(NiftyData[[#This Row],[DayChange %]]), 0.01)</f>
        <v>0.02</v>
      </c>
    </row>
    <row r="1753" spans="1:18" x14ac:dyDescent="0.2">
      <c r="A1753" s="2">
        <v>41575</v>
      </c>
      <c r="B1753" s="1">
        <v>6155.1</v>
      </c>
      <c r="C1753" s="1">
        <v>6168.75</v>
      </c>
      <c r="D1753" s="1">
        <v>6094.1</v>
      </c>
      <c r="E1753" s="1">
        <v>6101.1</v>
      </c>
      <c r="F1753" s="1">
        <v>146340691</v>
      </c>
      <c r="G1753" s="1">
        <v>5282.79</v>
      </c>
      <c r="H1753" s="1" t="str">
        <f>TEXT(NiftyData[[#This Row],[Date]], "yyyy")</f>
        <v>2013</v>
      </c>
      <c r="I1753" s="1" t="str">
        <f>TEXT(NiftyData[[#This Row],[Date]], "mmm")</f>
        <v>Oct</v>
      </c>
      <c r="J1753" s="1" t="str">
        <f>TEXT(NiftyData[[#This Row],[Date]], "ddd")</f>
        <v>Mon</v>
      </c>
      <c r="K1753" s="1" t="str">
        <f>TEXT(NiftyData[[#This Row],[Date]], "mmm-yyyy")</f>
        <v>Oct-2013</v>
      </c>
      <c r="L1753" s="1" t="str">
        <f>IF(NiftyData[[#This Row],[Day]]="Thu", "Expiry", "")</f>
        <v/>
      </c>
      <c r="M1753" s="1">
        <f>NiftyData[[#This Row],[Close]]-NiftyData[[#This Row],[Open]]</f>
        <v>-54</v>
      </c>
      <c r="N1753" s="4">
        <f>NiftyData[[#This Row],[Intraday Change]]/NiftyData[[#This Row],[Open]]</f>
        <v>-8.7732124579616901E-3</v>
      </c>
      <c r="O1753" s="4">
        <f>_xlfn.CEILING.MATH(ABS(NiftyData[[#This Row],[Intraday Change %]]), 0.01)</f>
        <v>0.01</v>
      </c>
      <c r="P1753" s="6">
        <f>NiftyData[[#This Row],[Close]]-E1754</f>
        <v>-43.799999999999272</v>
      </c>
      <c r="Q1753" s="4">
        <f>NiftyData[[#This Row],[DayChange]]/E1754</f>
        <v>-7.1278621295707461E-3</v>
      </c>
      <c r="R1753" s="7">
        <f>_xlfn.CEILING.MATH(ABS(NiftyData[[#This Row],[DayChange %]]), 0.01)</f>
        <v>0.01</v>
      </c>
    </row>
    <row r="1754" spans="1:18" x14ac:dyDescent="0.2">
      <c r="A1754" s="2">
        <v>41572</v>
      </c>
      <c r="B1754" s="1">
        <v>6154</v>
      </c>
      <c r="C1754" s="1">
        <v>6174.75</v>
      </c>
      <c r="D1754" s="1">
        <v>6125.95</v>
      </c>
      <c r="E1754" s="1">
        <v>6144.9</v>
      </c>
      <c r="F1754" s="1">
        <v>144531462</v>
      </c>
      <c r="G1754" s="1">
        <v>5582.82</v>
      </c>
      <c r="H1754" s="1" t="str">
        <f>TEXT(NiftyData[[#This Row],[Date]], "yyyy")</f>
        <v>2013</v>
      </c>
      <c r="I1754" s="1" t="str">
        <f>TEXT(NiftyData[[#This Row],[Date]], "mmm")</f>
        <v>Oct</v>
      </c>
      <c r="J1754" s="1" t="str">
        <f>TEXT(NiftyData[[#This Row],[Date]], "ddd")</f>
        <v>Fri</v>
      </c>
      <c r="K1754" s="1" t="str">
        <f>TEXT(NiftyData[[#This Row],[Date]], "mmm-yyyy")</f>
        <v>Oct-2013</v>
      </c>
      <c r="L1754" s="1" t="str">
        <f>IF(NiftyData[[#This Row],[Day]]="Thu", "Expiry", "")</f>
        <v/>
      </c>
      <c r="M1754" s="1">
        <f>NiftyData[[#This Row],[Close]]-NiftyData[[#This Row],[Open]]</f>
        <v>-9.1000000000003638</v>
      </c>
      <c r="N1754" s="4">
        <f>NiftyData[[#This Row],[Intraday Change]]/NiftyData[[#This Row],[Open]]</f>
        <v>-1.4787130321742548E-3</v>
      </c>
      <c r="O1754" s="4">
        <f>_xlfn.CEILING.MATH(ABS(NiftyData[[#This Row],[Intraday Change %]]), 0.01)</f>
        <v>0.01</v>
      </c>
      <c r="P1754" s="6">
        <f>NiftyData[[#This Row],[Close]]-E1755</f>
        <v>-19.450000000000728</v>
      </c>
      <c r="Q1754" s="4">
        <f>NiftyData[[#This Row],[DayChange]]/E1755</f>
        <v>-3.1552394007479663E-3</v>
      </c>
      <c r="R1754" s="7">
        <f>_xlfn.CEILING.MATH(ABS(NiftyData[[#This Row],[DayChange %]]), 0.01)</f>
        <v>0.01</v>
      </c>
    </row>
    <row r="1755" spans="1:18" x14ac:dyDescent="0.2">
      <c r="A1755" s="2">
        <v>41571</v>
      </c>
      <c r="B1755" s="1">
        <v>6162.8</v>
      </c>
      <c r="C1755" s="1">
        <v>6252.45</v>
      </c>
      <c r="D1755" s="1">
        <v>6142.95</v>
      </c>
      <c r="E1755" s="1">
        <v>6164.35</v>
      </c>
      <c r="F1755" s="1">
        <v>176235553</v>
      </c>
      <c r="G1755" s="1">
        <v>6737.2</v>
      </c>
      <c r="H1755" s="1" t="str">
        <f>TEXT(NiftyData[[#This Row],[Date]], "yyyy")</f>
        <v>2013</v>
      </c>
      <c r="I1755" s="1" t="str">
        <f>TEXT(NiftyData[[#This Row],[Date]], "mmm")</f>
        <v>Oct</v>
      </c>
      <c r="J1755" s="1" t="str">
        <f>TEXT(NiftyData[[#This Row],[Date]], "ddd")</f>
        <v>Thu</v>
      </c>
      <c r="K1755" s="1" t="str">
        <f>TEXT(NiftyData[[#This Row],[Date]], "mmm-yyyy")</f>
        <v>Oct-2013</v>
      </c>
      <c r="L1755" s="1" t="str">
        <f>IF(NiftyData[[#This Row],[Day]]="Thu", "Expiry", "")</f>
        <v>Expiry</v>
      </c>
      <c r="M1755" s="1">
        <f>NiftyData[[#This Row],[Close]]-NiftyData[[#This Row],[Open]]</f>
        <v>1.5500000000001819</v>
      </c>
      <c r="N1755" s="4">
        <f>NiftyData[[#This Row],[Intraday Change]]/NiftyData[[#This Row],[Open]]</f>
        <v>2.5150905432598525E-4</v>
      </c>
      <c r="O1755" s="4">
        <f>_xlfn.CEILING.MATH(ABS(NiftyData[[#This Row],[Intraday Change %]]), 0.01)</f>
        <v>0.01</v>
      </c>
      <c r="P1755" s="6">
        <f>NiftyData[[#This Row],[Close]]-E1756</f>
        <v>-14</v>
      </c>
      <c r="Q1755" s="4">
        <f>NiftyData[[#This Row],[DayChange]]/E1756</f>
        <v>-2.2659771621873154E-3</v>
      </c>
      <c r="R1755" s="7">
        <f>_xlfn.CEILING.MATH(ABS(NiftyData[[#This Row],[DayChange %]]), 0.01)</f>
        <v>0.01</v>
      </c>
    </row>
    <row r="1756" spans="1:18" x14ac:dyDescent="0.2">
      <c r="A1756" s="2">
        <v>41570</v>
      </c>
      <c r="B1756" s="1">
        <v>6209.55</v>
      </c>
      <c r="C1756" s="1">
        <v>6217.95</v>
      </c>
      <c r="D1756" s="1">
        <v>6116.6</v>
      </c>
      <c r="E1756" s="1">
        <v>6178.35</v>
      </c>
      <c r="F1756" s="1">
        <v>188285223</v>
      </c>
      <c r="G1756" s="1">
        <v>6921.65</v>
      </c>
      <c r="H1756" s="1" t="str">
        <f>TEXT(NiftyData[[#This Row],[Date]], "yyyy")</f>
        <v>2013</v>
      </c>
      <c r="I1756" s="1" t="str">
        <f>TEXT(NiftyData[[#This Row],[Date]], "mmm")</f>
        <v>Oct</v>
      </c>
      <c r="J1756" s="1" t="str">
        <f>TEXT(NiftyData[[#This Row],[Date]], "ddd")</f>
        <v>Wed</v>
      </c>
      <c r="K1756" s="1" t="str">
        <f>TEXT(NiftyData[[#This Row],[Date]], "mmm-yyyy")</f>
        <v>Oct-2013</v>
      </c>
      <c r="L1756" s="1" t="str">
        <f>IF(NiftyData[[#This Row],[Day]]="Thu", "Expiry", "")</f>
        <v/>
      </c>
      <c r="M1756" s="1">
        <f>NiftyData[[#This Row],[Close]]-NiftyData[[#This Row],[Open]]</f>
        <v>-31.199999999999818</v>
      </c>
      <c r="N1756" s="4">
        <f>NiftyData[[#This Row],[Intraday Change]]/NiftyData[[#This Row],[Open]]</f>
        <v>-5.0245186849288302E-3</v>
      </c>
      <c r="O1756" s="4">
        <f>_xlfn.CEILING.MATH(ABS(NiftyData[[#This Row],[Intraday Change %]]), 0.01)</f>
        <v>0.01</v>
      </c>
      <c r="P1756" s="6">
        <f>NiftyData[[#This Row],[Close]]-E1757</f>
        <v>-24.449999999999818</v>
      </c>
      <c r="Q1756" s="4">
        <f>NiftyData[[#This Row],[DayChange]]/E1757</f>
        <v>-3.9417682337008798E-3</v>
      </c>
      <c r="R1756" s="7">
        <f>_xlfn.CEILING.MATH(ABS(NiftyData[[#This Row],[DayChange %]]), 0.01)</f>
        <v>0.01</v>
      </c>
    </row>
    <row r="1757" spans="1:18" x14ac:dyDescent="0.2">
      <c r="A1757" s="2">
        <v>41569</v>
      </c>
      <c r="B1757" s="1">
        <v>6192.3</v>
      </c>
      <c r="C1757" s="1">
        <v>6220.1</v>
      </c>
      <c r="D1757" s="1">
        <v>6181.8</v>
      </c>
      <c r="E1757" s="1">
        <v>6202.8</v>
      </c>
      <c r="F1757" s="1">
        <v>161943721</v>
      </c>
      <c r="G1757" s="1">
        <v>5850.72</v>
      </c>
      <c r="H1757" s="1" t="str">
        <f>TEXT(NiftyData[[#This Row],[Date]], "yyyy")</f>
        <v>2013</v>
      </c>
      <c r="I1757" s="1" t="str">
        <f>TEXT(NiftyData[[#This Row],[Date]], "mmm")</f>
        <v>Oct</v>
      </c>
      <c r="J1757" s="1" t="str">
        <f>TEXT(NiftyData[[#This Row],[Date]], "ddd")</f>
        <v>Tue</v>
      </c>
      <c r="K1757" s="1" t="str">
        <f>TEXT(NiftyData[[#This Row],[Date]], "mmm-yyyy")</f>
        <v>Oct-2013</v>
      </c>
      <c r="L1757" s="1" t="str">
        <f>IF(NiftyData[[#This Row],[Day]]="Thu", "Expiry", "")</f>
        <v/>
      </c>
      <c r="M1757" s="1">
        <f>NiftyData[[#This Row],[Close]]-NiftyData[[#This Row],[Open]]</f>
        <v>10.5</v>
      </c>
      <c r="N1757" s="4">
        <f>NiftyData[[#This Row],[Intraday Change]]/NiftyData[[#This Row],[Open]]</f>
        <v>1.6956542803158762E-3</v>
      </c>
      <c r="O1757" s="4">
        <f>_xlfn.CEILING.MATH(ABS(NiftyData[[#This Row],[Intraday Change %]]), 0.01)</f>
        <v>0.01</v>
      </c>
      <c r="P1757" s="6">
        <f>NiftyData[[#This Row],[Close]]-E1758</f>
        <v>-2.1499999999996362</v>
      </c>
      <c r="Q1757" s="4">
        <f>NiftyData[[#This Row],[DayChange]]/E1758</f>
        <v>-3.4649755437185411E-4</v>
      </c>
      <c r="R1757" s="7">
        <f>_xlfn.CEILING.MATH(ABS(NiftyData[[#This Row],[DayChange %]]), 0.01)</f>
        <v>0.01</v>
      </c>
    </row>
    <row r="1758" spans="1:18" x14ac:dyDescent="0.2">
      <c r="A1758" s="2">
        <v>41568</v>
      </c>
      <c r="B1758" s="1">
        <v>6202</v>
      </c>
      <c r="C1758" s="1">
        <v>6218.95</v>
      </c>
      <c r="D1758" s="1">
        <v>6163.3</v>
      </c>
      <c r="E1758" s="1">
        <v>6204.95</v>
      </c>
      <c r="F1758" s="1">
        <v>196989071</v>
      </c>
      <c r="G1758" s="1">
        <v>7341.25</v>
      </c>
      <c r="H1758" s="1" t="str">
        <f>TEXT(NiftyData[[#This Row],[Date]], "yyyy")</f>
        <v>2013</v>
      </c>
      <c r="I1758" s="1" t="str">
        <f>TEXT(NiftyData[[#This Row],[Date]], "mmm")</f>
        <v>Oct</v>
      </c>
      <c r="J1758" s="1" t="str">
        <f>TEXT(NiftyData[[#This Row],[Date]], "ddd")</f>
        <v>Mon</v>
      </c>
      <c r="K1758" s="1" t="str">
        <f>TEXT(NiftyData[[#This Row],[Date]], "mmm-yyyy")</f>
        <v>Oct-2013</v>
      </c>
      <c r="L1758" s="1" t="str">
        <f>IF(NiftyData[[#This Row],[Day]]="Thu", "Expiry", "")</f>
        <v/>
      </c>
      <c r="M1758" s="1">
        <f>NiftyData[[#This Row],[Close]]-NiftyData[[#This Row],[Open]]</f>
        <v>2.9499999999998181</v>
      </c>
      <c r="N1758" s="4">
        <f>NiftyData[[#This Row],[Intraday Change]]/NiftyData[[#This Row],[Open]]</f>
        <v>4.7565301515637185E-4</v>
      </c>
      <c r="O1758" s="4">
        <f>_xlfn.CEILING.MATH(ABS(NiftyData[[#This Row],[Intraday Change %]]), 0.01)</f>
        <v>0.01</v>
      </c>
      <c r="P1758" s="6">
        <f>NiftyData[[#This Row],[Close]]-E1759</f>
        <v>15.599999999999454</v>
      </c>
      <c r="Q1758" s="4">
        <f>NiftyData[[#This Row],[DayChange]]/E1759</f>
        <v>2.5204585295708682E-3</v>
      </c>
      <c r="R1758" s="7">
        <f>_xlfn.CEILING.MATH(ABS(NiftyData[[#This Row],[DayChange %]]), 0.01)</f>
        <v>0.01</v>
      </c>
    </row>
    <row r="1759" spans="1:18" x14ac:dyDescent="0.2">
      <c r="A1759" s="2">
        <v>41565</v>
      </c>
      <c r="B1759" s="1">
        <v>6070.9</v>
      </c>
      <c r="C1759" s="1">
        <v>6201.45</v>
      </c>
      <c r="D1759" s="1">
        <v>6070.9</v>
      </c>
      <c r="E1759" s="1">
        <v>6189.35</v>
      </c>
      <c r="F1759" s="1">
        <v>250339955</v>
      </c>
      <c r="G1759" s="1">
        <v>8353.23</v>
      </c>
      <c r="H1759" s="1" t="str">
        <f>TEXT(NiftyData[[#This Row],[Date]], "yyyy")</f>
        <v>2013</v>
      </c>
      <c r="I1759" s="1" t="str">
        <f>TEXT(NiftyData[[#This Row],[Date]], "mmm")</f>
        <v>Oct</v>
      </c>
      <c r="J1759" s="1" t="str">
        <f>TEXT(NiftyData[[#This Row],[Date]], "ddd")</f>
        <v>Fri</v>
      </c>
      <c r="K1759" s="1" t="str">
        <f>TEXT(NiftyData[[#This Row],[Date]], "mmm-yyyy")</f>
        <v>Oct-2013</v>
      </c>
      <c r="L1759" s="1" t="str">
        <f>IF(NiftyData[[#This Row],[Day]]="Thu", "Expiry", "")</f>
        <v/>
      </c>
      <c r="M1759" s="1">
        <f>NiftyData[[#This Row],[Close]]-NiftyData[[#This Row],[Open]]</f>
        <v>118.45000000000073</v>
      </c>
      <c r="N1759" s="4">
        <f>NiftyData[[#This Row],[Intraday Change]]/NiftyData[[#This Row],[Open]]</f>
        <v>1.9511110379021354E-2</v>
      </c>
      <c r="O1759" s="4">
        <f>_xlfn.CEILING.MATH(ABS(NiftyData[[#This Row],[Intraday Change %]]), 0.01)</f>
        <v>0.02</v>
      </c>
      <c r="P1759" s="6">
        <f>NiftyData[[#This Row],[Close]]-E1760</f>
        <v>143.5</v>
      </c>
      <c r="Q1759" s="4">
        <f>NiftyData[[#This Row],[DayChange]]/E1760</f>
        <v>2.3735289496100629E-2</v>
      </c>
      <c r="R1759" s="7">
        <f>_xlfn.CEILING.MATH(ABS(NiftyData[[#This Row],[DayChange %]]), 0.01)</f>
        <v>0.03</v>
      </c>
    </row>
    <row r="1760" spans="1:18" x14ac:dyDescent="0.2">
      <c r="A1760" s="2">
        <v>41564</v>
      </c>
      <c r="B1760" s="1">
        <v>6098.5</v>
      </c>
      <c r="C1760" s="1">
        <v>6110.75</v>
      </c>
      <c r="D1760" s="1">
        <v>6032.55</v>
      </c>
      <c r="E1760" s="1">
        <v>6045.85</v>
      </c>
      <c r="F1760" s="1">
        <v>230561463</v>
      </c>
      <c r="G1760" s="1">
        <v>8158.31</v>
      </c>
      <c r="H1760" s="1" t="str">
        <f>TEXT(NiftyData[[#This Row],[Date]], "yyyy")</f>
        <v>2013</v>
      </c>
      <c r="I1760" s="1" t="str">
        <f>TEXT(NiftyData[[#This Row],[Date]], "mmm")</f>
        <v>Oct</v>
      </c>
      <c r="J1760" s="1" t="str">
        <f>TEXT(NiftyData[[#This Row],[Date]], "ddd")</f>
        <v>Thu</v>
      </c>
      <c r="K1760" s="1" t="str">
        <f>TEXT(NiftyData[[#This Row],[Date]], "mmm-yyyy")</f>
        <v>Oct-2013</v>
      </c>
      <c r="L1760" s="1" t="str">
        <f>IF(NiftyData[[#This Row],[Day]]="Thu", "Expiry", "")</f>
        <v>Expiry</v>
      </c>
      <c r="M1760" s="1">
        <f>NiftyData[[#This Row],[Close]]-NiftyData[[#This Row],[Open]]</f>
        <v>-52.649999999999636</v>
      </c>
      <c r="N1760" s="4">
        <f>NiftyData[[#This Row],[Intraday Change]]/NiftyData[[#This Row],[Open]]</f>
        <v>-8.6332704763465822E-3</v>
      </c>
      <c r="O1760" s="4">
        <f>_xlfn.CEILING.MATH(ABS(NiftyData[[#This Row],[Intraday Change %]]), 0.01)</f>
        <v>0.01</v>
      </c>
      <c r="P1760" s="6">
        <f>NiftyData[[#This Row],[Close]]-E1761</f>
        <v>-43.199999999999818</v>
      </c>
      <c r="Q1760" s="4">
        <f>NiftyData[[#This Row],[DayChange]]/E1761</f>
        <v>-7.0947027861488765E-3</v>
      </c>
      <c r="R1760" s="7">
        <f>_xlfn.CEILING.MATH(ABS(NiftyData[[#This Row],[DayChange %]]), 0.01)</f>
        <v>0.01</v>
      </c>
    </row>
    <row r="1761" spans="1:18" x14ac:dyDescent="0.2">
      <c r="A1761" s="2">
        <v>41562</v>
      </c>
      <c r="B1761" s="1">
        <v>6147.55</v>
      </c>
      <c r="C1761" s="1">
        <v>6156.3</v>
      </c>
      <c r="D1761" s="1">
        <v>6056.55</v>
      </c>
      <c r="E1761" s="1">
        <v>6089.05</v>
      </c>
      <c r="F1761" s="1">
        <v>218304334</v>
      </c>
      <c r="G1761" s="1">
        <v>6745.02</v>
      </c>
      <c r="H1761" s="1" t="str">
        <f>TEXT(NiftyData[[#This Row],[Date]], "yyyy")</f>
        <v>2013</v>
      </c>
      <c r="I1761" s="1" t="str">
        <f>TEXT(NiftyData[[#This Row],[Date]], "mmm")</f>
        <v>Oct</v>
      </c>
      <c r="J1761" s="1" t="str">
        <f>TEXT(NiftyData[[#This Row],[Date]], "ddd")</f>
        <v>Tue</v>
      </c>
      <c r="K1761" s="1" t="str">
        <f>TEXT(NiftyData[[#This Row],[Date]], "mmm-yyyy")</f>
        <v>Oct-2013</v>
      </c>
      <c r="L1761" s="1" t="str">
        <f>IF(NiftyData[[#This Row],[Day]]="Thu", "Expiry", "")</f>
        <v/>
      </c>
      <c r="M1761" s="1">
        <f>NiftyData[[#This Row],[Close]]-NiftyData[[#This Row],[Open]]</f>
        <v>-58.5</v>
      </c>
      <c r="N1761" s="4">
        <f>NiftyData[[#This Row],[Intraday Change]]/NiftyData[[#This Row],[Open]]</f>
        <v>-9.5159860432204695E-3</v>
      </c>
      <c r="O1761" s="4">
        <f>_xlfn.CEILING.MATH(ABS(NiftyData[[#This Row],[Intraday Change %]]), 0.01)</f>
        <v>0.01</v>
      </c>
      <c r="P1761" s="6">
        <f>NiftyData[[#This Row],[Close]]-E1762</f>
        <v>-23.649999999999636</v>
      </c>
      <c r="Q1761" s="4">
        <f>NiftyData[[#This Row],[DayChange]]/E1762</f>
        <v>-3.8689940615439389E-3</v>
      </c>
      <c r="R1761" s="7">
        <f>_xlfn.CEILING.MATH(ABS(NiftyData[[#This Row],[DayChange %]]), 0.01)</f>
        <v>0.01</v>
      </c>
    </row>
    <row r="1762" spans="1:18" x14ac:dyDescent="0.2">
      <c r="A1762" s="2">
        <v>41561</v>
      </c>
      <c r="B1762" s="1">
        <v>6093</v>
      </c>
      <c r="C1762" s="1">
        <v>6124.1</v>
      </c>
      <c r="D1762" s="1">
        <v>6082.9</v>
      </c>
      <c r="E1762" s="1">
        <v>6112.7</v>
      </c>
      <c r="F1762" s="1">
        <v>142173640</v>
      </c>
      <c r="G1762" s="1">
        <v>5989.37</v>
      </c>
      <c r="H1762" s="1" t="str">
        <f>TEXT(NiftyData[[#This Row],[Date]], "yyyy")</f>
        <v>2013</v>
      </c>
      <c r="I1762" s="1" t="str">
        <f>TEXT(NiftyData[[#This Row],[Date]], "mmm")</f>
        <v>Oct</v>
      </c>
      <c r="J1762" s="1" t="str">
        <f>TEXT(NiftyData[[#This Row],[Date]], "ddd")</f>
        <v>Mon</v>
      </c>
      <c r="K1762" s="1" t="str">
        <f>TEXT(NiftyData[[#This Row],[Date]], "mmm-yyyy")</f>
        <v>Oct-2013</v>
      </c>
      <c r="L1762" s="1" t="str">
        <f>IF(NiftyData[[#This Row],[Day]]="Thu", "Expiry", "")</f>
        <v/>
      </c>
      <c r="M1762" s="1">
        <f>NiftyData[[#This Row],[Close]]-NiftyData[[#This Row],[Open]]</f>
        <v>19.699999999999818</v>
      </c>
      <c r="N1762" s="4">
        <f>NiftyData[[#This Row],[Intraday Change]]/NiftyData[[#This Row],[Open]]</f>
        <v>3.2332184473986242E-3</v>
      </c>
      <c r="O1762" s="4">
        <f>_xlfn.CEILING.MATH(ABS(NiftyData[[#This Row],[Intraday Change %]]), 0.01)</f>
        <v>0.01</v>
      </c>
      <c r="P1762" s="6">
        <f>NiftyData[[#This Row],[Close]]-E1763</f>
        <v>16.5</v>
      </c>
      <c r="Q1762" s="4">
        <f>NiftyData[[#This Row],[DayChange]]/E1763</f>
        <v>2.7066041140382533E-3</v>
      </c>
      <c r="R1762" s="7">
        <f>_xlfn.CEILING.MATH(ABS(NiftyData[[#This Row],[DayChange %]]), 0.01)</f>
        <v>0.01</v>
      </c>
    </row>
    <row r="1763" spans="1:18" x14ac:dyDescent="0.2">
      <c r="A1763" s="2">
        <v>41558</v>
      </c>
      <c r="B1763" s="1">
        <v>6104.85</v>
      </c>
      <c r="C1763" s="1">
        <v>6107.6</v>
      </c>
      <c r="D1763" s="1">
        <v>6046.4</v>
      </c>
      <c r="E1763" s="1">
        <v>6096.2</v>
      </c>
      <c r="F1763" s="1">
        <v>180834257</v>
      </c>
      <c r="G1763" s="1">
        <v>8283.09</v>
      </c>
      <c r="H1763" s="1" t="str">
        <f>TEXT(NiftyData[[#This Row],[Date]], "yyyy")</f>
        <v>2013</v>
      </c>
      <c r="I1763" s="1" t="str">
        <f>TEXT(NiftyData[[#This Row],[Date]], "mmm")</f>
        <v>Oct</v>
      </c>
      <c r="J1763" s="1" t="str">
        <f>TEXT(NiftyData[[#This Row],[Date]], "ddd")</f>
        <v>Fri</v>
      </c>
      <c r="K1763" s="1" t="str">
        <f>TEXT(NiftyData[[#This Row],[Date]], "mmm-yyyy")</f>
        <v>Oct-2013</v>
      </c>
      <c r="L1763" s="1" t="str">
        <f>IF(NiftyData[[#This Row],[Day]]="Thu", "Expiry", "")</f>
        <v/>
      </c>
      <c r="M1763" s="1">
        <f>NiftyData[[#This Row],[Close]]-NiftyData[[#This Row],[Open]]</f>
        <v>-8.6500000000005457</v>
      </c>
      <c r="N1763" s="4">
        <f>NiftyData[[#This Row],[Intraday Change]]/NiftyData[[#This Row],[Open]]</f>
        <v>-1.4169062302923979E-3</v>
      </c>
      <c r="O1763" s="4">
        <f>_xlfn.CEILING.MATH(ABS(NiftyData[[#This Row],[Intraday Change %]]), 0.01)</f>
        <v>0.01</v>
      </c>
      <c r="P1763" s="6">
        <f>NiftyData[[#This Row],[Close]]-E1764</f>
        <v>75.25</v>
      </c>
      <c r="Q1763" s="4">
        <f>NiftyData[[#This Row],[DayChange]]/E1764</f>
        <v>1.2498027719878093E-2</v>
      </c>
      <c r="R1763" s="7">
        <f>_xlfn.CEILING.MATH(ABS(NiftyData[[#This Row],[DayChange %]]), 0.01)</f>
        <v>0.02</v>
      </c>
    </row>
    <row r="1764" spans="1:18" x14ac:dyDescent="0.2">
      <c r="A1764" s="2">
        <v>41557</v>
      </c>
      <c r="B1764" s="1">
        <v>6001.05</v>
      </c>
      <c r="C1764" s="1">
        <v>6033.95</v>
      </c>
      <c r="D1764" s="1">
        <v>5979.8</v>
      </c>
      <c r="E1764" s="1">
        <v>6020.95</v>
      </c>
      <c r="F1764" s="1">
        <v>159607329</v>
      </c>
      <c r="G1764" s="1">
        <v>6163.68</v>
      </c>
      <c r="H1764" s="1" t="str">
        <f>TEXT(NiftyData[[#This Row],[Date]], "yyyy")</f>
        <v>2013</v>
      </c>
      <c r="I1764" s="1" t="str">
        <f>TEXT(NiftyData[[#This Row],[Date]], "mmm")</f>
        <v>Oct</v>
      </c>
      <c r="J1764" s="1" t="str">
        <f>TEXT(NiftyData[[#This Row],[Date]], "ddd")</f>
        <v>Thu</v>
      </c>
      <c r="K1764" s="1" t="str">
        <f>TEXT(NiftyData[[#This Row],[Date]], "mmm-yyyy")</f>
        <v>Oct-2013</v>
      </c>
      <c r="L1764" s="1" t="str">
        <f>IF(NiftyData[[#This Row],[Day]]="Thu", "Expiry", "")</f>
        <v>Expiry</v>
      </c>
      <c r="M1764" s="1">
        <f>NiftyData[[#This Row],[Close]]-NiftyData[[#This Row],[Open]]</f>
        <v>19.899999999999636</v>
      </c>
      <c r="N1764" s="4">
        <f>NiftyData[[#This Row],[Intraday Change]]/NiftyData[[#This Row],[Open]]</f>
        <v>3.3160863515550839E-3</v>
      </c>
      <c r="O1764" s="4">
        <f>_xlfn.CEILING.MATH(ABS(NiftyData[[#This Row],[Intraday Change %]]), 0.01)</f>
        <v>0.01</v>
      </c>
      <c r="P1764" s="6">
        <f>NiftyData[[#This Row],[Close]]-E1765</f>
        <v>13.5</v>
      </c>
      <c r="Q1764" s="4">
        <f>NiftyData[[#This Row],[DayChange]]/E1765</f>
        <v>2.2472097146043661E-3</v>
      </c>
      <c r="R1764" s="7">
        <f>_xlfn.CEILING.MATH(ABS(NiftyData[[#This Row],[DayChange %]]), 0.01)</f>
        <v>0.01</v>
      </c>
    </row>
    <row r="1765" spans="1:18" x14ac:dyDescent="0.2">
      <c r="A1765" s="2">
        <v>41556</v>
      </c>
      <c r="B1765" s="1">
        <v>5893.25</v>
      </c>
      <c r="C1765" s="1">
        <v>6015.5</v>
      </c>
      <c r="D1765" s="1">
        <v>5877.1</v>
      </c>
      <c r="E1765" s="1">
        <v>6007.45</v>
      </c>
      <c r="F1765" s="1">
        <v>192037125</v>
      </c>
      <c r="G1765" s="1">
        <v>6904.96</v>
      </c>
      <c r="H1765" s="1" t="str">
        <f>TEXT(NiftyData[[#This Row],[Date]], "yyyy")</f>
        <v>2013</v>
      </c>
      <c r="I1765" s="1" t="str">
        <f>TEXT(NiftyData[[#This Row],[Date]], "mmm")</f>
        <v>Oct</v>
      </c>
      <c r="J1765" s="1" t="str">
        <f>TEXT(NiftyData[[#This Row],[Date]], "ddd")</f>
        <v>Wed</v>
      </c>
      <c r="K1765" s="1" t="str">
        <f>TEXT(NiftyData[[#This Row],[Date]], "mmm-yyyy")</f>
        <v>Oct-2013</v>
      </c>
      <c r="L1765" s="1" t="str">
        <f>IF(NiftyData[[#This Row],[Day]]="Thu", "Expiry", "")</f>
        <v/>
      </c>
      <c r="M1765" s="1">
        <f>NiftyData[[#This Row],[Close]]-NiftyData[[#This Row],[Open]]</f>
        <v>114.19999999999982</v>
      </c>
      <c r="N1765" s="4">
        <f>NiftyData[[#This Row],[Intraday Change]]/NiftyData[[#This Row],[Open]]</f>
        <v>1.9378102065922848E-2</v>
      </c>
      <c r="O1765" s="4">
        <f>_xlfn.CEILING.MATH(ABS(NiftyData[[#This Row],[Intraday Change %]]), 0.01)</f>
        <v>0.02</v>
      </c>
      <c r="P1765" s="6">
        <f>NiftyData[[#This Row],[Close]]-E1766</f>
        <v>79.050000000000182</v>
      </c>
      <c r="Q1765" s="4">
        <f>NiftyData[[#This Row],[DayChange]]/E1766</f>
        <v>1.3334120504689323E-2</v>
      </c>
      <c r="R1765" s="7">
        <f>_xlfn.CEILING.MATH(ABS(NiftyData[[#This Row],[DayChange %]]), 0.01)</f>
        <v>0.02</v>
      </c>
    </row>
    <row r="1766" spans="1:18" x14ac:dyDescent="0.2">
      <c r="A1766" s="2">
        <v>41555</v>
      </c>
      <c r="B1766" s="1">
        <v>5975</v>
      </c>
      <c r="C1766" s="1">
        <v>5981.7</v>
      </c>
      <c r="D1766" s="1">
        <v>5913</v>
      </c>
      <c r="E1766" s="1">
        <v>5928.4</v>
      </c>
      <c r="F1766" s="1">
        <v>158527593</v>
      </c>
      <c r="G1766" s="1">
        <v>5950.47</v>
      </c>
      <c r="H1766" s="1" t="str">
        <f>TEXT(NiftyData[[#This Row],[Date]], "yyyy")</f>
        <v>2013</v>
      </c>
      <c r="I1766" s="1" t="str">
        <f>TEXT(NiftyData[[#This Row],[Date]], "mmm")</f>
        <v>Oct</v>
      </c>
      <c r="J1766" s="1" t="str">
        <f>TEXT(NiftyData[[#This Row],[Date]], "ddd")</f>
        <v>Tue</v>
      </c>
      <c r="K1766" s="1" t="str">
        <f>TEXT(NiftyData[[#This Row],[Date]], "mmm-yyyy")</f>
        <v>Oct-2013</v>
      </c>
      <c r="L1766" s="1" t="str">
        <f>IF(NiftyData[[#This Row],[Day]]="Thu", "Expiry", "")</f>
        <v/>
      </c>
      <c r="M1766" s="1">
        <f>NiftyData[[#This Row],[Close]]-NiftyData[[#This Row],[Open]]</f>
        <v>-46.600000000000364</v>
      </c>
      <c r="N1766" s="4">
        <f>NiftyData[[#This Row],[Intraday Change]]/NiftyData[[#This Row],[Open]]</f>
        <v>-7.7991631799163791E-3</v>
      </c>
      <c r="O1766" s="4">
        <f>_xlfn.CEILING.MATH(ABS(NiftyData[[#This Row],[Intraday Change %]]), 0.01)</f>
        <v>0.01</v>
      </c>
      <c r="P1766" s="6">
        <f>NiftyData[[#This Row],[Close]]-E1767</f>
        <v>22.25</v>
      </c>
      <c r="Q1766" s="4">
        <f>NiftyData[[#This Row],[DayChange]]/E1767</f>
        <v>3.7672595514844699E-3</v>
      </c>
      <c r="R1766" s="7">
        <f>_xlfn.CEILING.MATH(ABS(NiftyData[[#This Row],[DayChange %]]), 0.01)</f>
        <v>0.01</v>
      </c>
    </row>
    <row r="1767" spans="1:18" x14ac:dyDescent="0.2">
      <c r="A1767" s="2">
        <v>41554</v>
      </c>
      <c r="B1767" s="1">
        <v>5889.05</v>
      </c>
      <c r="C1767" s="1">
        <v>5912</v>
      </c>
      <c r="D1767" s="1">
        <v>5825.85</v>
      </c>
      <c r="E1767" s="1">
        <v>5906.15</v>
      </c>
      <c r="F1767" s="1">
        <v>156387945</v>
      </c>
      <c r="G1767" s="1">
        <v>5348.49</v>
      </c>
      <c r="H1767" s="1" t="str">
        <f>TEXT(NiftyData[[#This Row],[Date]], "yyyy")</f>
        <v>2013</v>
      </c>
      <c r="I1767" s="1" t="str">
        <f>TEXT(NiftyData[[#This Row],[Date]], "mmm")</f>
        <v>Oct</v>
      </c>
      <c r="J1767" s="1" t="str">
        <f>TEXT(NiftyData[[#This Row],[Date]], "ddd")</f>
        <v>Mon</v>
      </c>
      <c r="K1767" s="1" t="str">
        <f>TEXT(NiftyData[[#This Row],[Date]], "mmm-yyyy")</f>
        <v>Oct-2013</v>
      </c>
      <c r="L1767" s="1" t="str">
        <f>IF(NiftyData[[#This Row],[Day]]="Thu", "Expiry", "")</f>
        <v/>
      </c>
      <c r="M1767" s="1">
        <f>NiftyData[[#This Row],[Close]]-NiftyData[[#This Row],[Open]]</f>
        <v>17.099999999999454</v>
      </c>
      <c r="N1767" s="4">
        <f>NiftyData[[#This Row],[Intraday Change]]/NiftyData[[#This Row],[Open]]</f>
        <v>2.9036941442167163E-3</v>
      </c>
      <c r="O1767" s="4">
        <f>_xlfn.CEILING.MATH(ABS(NiftyData[[#This Row],[Intraday Change %]]), 0.01)</f>
        <v>0.01</v>
      </c>
      <c r="P1767" s="6">
        <f>NiftyData[[#This Row],[Close]]-E1768</f>
        <v>-1.1500000000005457</v>
      </c>
      <c r="Q1767" s="4">
        <f>NiftyData[[#This Row],[DayChange]]/E1768</f>
        <v>-1.9467438592936633E-4</v>
      </c>
      <c r="R1767" s="7">
        <f>_xlfn.CEILING.MATH(ABS(NiftyData[[#This Row],[DayChange %]]), 0.01)</f>
        <v>0.01</v>
      </c>
    </row>
    <row r="1768" spans="1:18" x14ac:dyDescent="0.2">
      <c r="A1768" s="2">
        <v>41551</v>
      </c>
      <c r="B1768" s="1">
        <v>5891.3</v>
      </c>
      <c r="C1768" s="1">
        <v>5950.45</v>
      </c>
      <c r="D1768" s="1">
        <v>5885</v>
      </c>
      <c r="E1768" s="1">
        <v>5907.3</v>
      </c>
      <c r="F1768" s="1">
        <v>191469248</v>
      </c>
      <c r="G1768" s="1">
        <v>6052.47</v>
      </c>
      <c r="H1768" s="1" t="str">
        <f>TEXT(NiftyData[[#This Row],[Date]], "yyyy")</f>
        <v>2013</v>
      </c>
      <c r="I1768" s="1" t="str">
        <f>TEXT(NiftyData[[#This Row],[Date]], "mmm")</f>
        <v>Oct</v>
      </c>
      <c r="J1768" s="1" t="str">
        <f>TEXT(NiftyData[[#This Row],[Date]], "ddd")</f>
        <v>Fri</v>
      </c>
      <c r="K1768" s="1" t="str">
        <f>TEXT(NiftyData[[#This Row],[Date]], "mmm-yyyy")</f>
        <v>Oct-2013</v>
      </c>
      <c r="L1768" s="1" t="str">
        <f>IF(NiftyData[[#This Row],[Day]]="Thu", "Expiry", "")</f>
        <v/>
      </c>
      <c r="M1768" s="1">
        <f>NiftyData[[#This Row],[Close]]-NiftyData[[#This Row],[Open]]</f>
        <v>16</v>
      </c>
      <c r="N1768" s="4">
        <f>NiftyData[[#This Row],[Intraday Change]]/NiftyData[[#This Row],[Open]]</f>
        <v>2.7158691630030721E-3</v>
      </c>
      <c r="O1768" s="4">
        <f>_xlfn.CEILING.MATH(ABS(NiftyData[[#This Row],[Intraday Change %]]), 0.01)</f>
        <v>0.01</v>
      </c>
      <c r="P1768" s="6">
        <f>NiftyData[[#This Row],[Close]]-E1769</f>
        <v>-2.3999999999996362</v>
      </c>
      <c r="Q1768" s="4">
        <f>NiftyData[[#This Row],[DayChange]]/E1769</f>
        <v>-4.0611198537990697E-4</v>
      </c>
      <c r="R1768" s="7">
        <f>_xlfn.CEILING.MATH(ABS(NiftyData[[#This Row],[DayChange %]]), 0.01)</f>
        <v>0.01</v>
      </c>
    </row>
    <row r="1769" spans="1:18" x14ac:dyDescent="0.2">
      <c r="A1769" s="2">
        <v>41550</v>
      </c>
      <c r="B1769" s="1">
        <v>5819.1</v>
      </c>
      <c r="C1769" s="1">
        <v>5917.6</v>
      </c>
      <c r="D1769" s="1">
        <v>5802.7</v>
      </c>
      <c r="E1769" s="1">
        <v>5909.7</v>
      </c>
      <c r="F1769" s="1">
        <v>199793235</v>
      </c>
      <c r="G1769" s="1">
        <v>7481.97</v>
      </c>
      <c r="H1769" s="1" t="str">
        <f>TEXT(NiftyData[[#This Row],[Date]], "yyyy")</f>
        <v>2013</v>
      </c>
      <c r="I1769" s="1" t="str">
        <f>TEXT(NiftyData[[#This Row],[Date]], "mmm")</f>
        <v>Oct</v>
      </c>
      <c r="J1769" s="1" t="str">
        <f>TEXT(NiftyData[[#This Row],[Date]], "ddd")</f>
        <v>Thu</v>
      </c>
      <c r="K1769" s="1" t="str">
        <f>TEXT(NiftyData[[#This Row],[Date]], "mmm-yyyy")</f>
        <v>Oct-2013</v>
      </c>
      <c r="L1769" s="1" t="str">
        <f>IF(NiftyData[[#This Row],[Day]]="Thu", "Expiry", "")</f>
        <v>Expiry</v>
      </c>
      <c r="M1769" s="1">
        <f>NiftyData[[#This Row],[Close]]-NiftyData[[#This Row],[Open]]</f>
        <v>90.599999999999454</v>
      </c>
      <c r="N1769" s="4">
        <f>NiftyData[[#This Row],[Intraday Change]]/NiftyData[[#This Row],[Open]]</f>
        <v>1.5569417951229477E-2</v>
      </c>
      <c r="O1769" s="4">
        <f>_xlfn.CEILING.MATH(ABS(NiftyData[[#This Row],[Intraday Change %]]), 0.01)</f>
        <v>0.02</v>
      </c>
      <c r="P1769" s="6">
        <f>NiftyData[[#This Row],[Close]]-E1770</f>
        <v>129.64999999999964</v>
      </c>
      <c r="Q1769" s="4">
        <f>NiftyData[[#This Row],[DayChange]]/E1770</f>
        <v>2.2430601811402953E-2</v>
      </c>
      <c r="R1769" s="7">
        <f>_xlfn.CEILING.MATH(ABS(NiftyData[[#This Row],[DayChange %]]), 0.01)</f>
        <v>0.03</v>
      </c>
    </row>
    <row r="1770" spans="1:18" x14ac:dyDescent="0.2">
      <c r="A1770" s="2">
        <v>41548</v>
      </c>
      <c r="B1770" s="1">
        <v>5756.1</v>
      </c>
      <c r="C1770" s="1">
        <v>5786.45</v>
      </c>
      <c r="D1770" s="1">
        <v>5700.95</v>
      </c>
      <c r="E1770" s="1">
        <v>5780.05</v>
      </c>
      <c r="F1770" s="1">
        <v>159247089</v>
      </c>
      <c r="G1770" s="1">
        <v>5075.7</v>
      </c>
      <c r="H1770" s="1" t="str">
        <f>TEXT(NiftyData[[#This Row],[Date]], "yyyy")</f>
        <v>2013</v>
      </c>
      <c r="I1770" s="1" t="str">
        <f>TEXT(NiftyData[[#This Row],[Date]], "mmm")</f>
        <v>Oct</v>
      </c>
      <c r="J1770" s="1" t="str">
        <f>TEXT(NiftyData[[#This Row],[Date]], "ddd")</f>
        <v>Tue</v>
      </c>
      <c r="K1770" s="1" t="str">
        <f>TEXT(NiftyData[[#This Row],[Date]], "mmm-yyyy")</f>
        <v>Oct-2013</v>
      </c>
      <c r="L1770" s="1" t="str">
        <f>IF(NiftyData[[#This Row],[Day]]="Thu", "Expiry", "")</f>
        <v/>
      </c>
      <c r="M1770" s="1">
        <f>NiftyData[[#This Row],[Close]]-NiftyData[[#This Row],[Open]]</f>
        <v>23.949999999999818</v>
      </c>
      <c r="N1770" s="4">
        <f>NiftyData[[#This Row],[Intraday Change]]/NiftyData[[#This Row],[Open]]</f>
        <v>4.1608033216934759E-3</v>
      </c>
      <c r="O1770" s="4">
        <f>_xlfn.CEILING.MATH(ABS(NiftyData[[#This Row],[Intraday Change %]]), 0.01)</f>
        <v>0.01</v>
      </c>
      <c r="P1770" s="6">
        <f>NiftyData[[#This Row],[Close]]-E1771</f>
        <v>44.75</v>
      </c>
      <c r="Q1770" s="4">
        <f>NiftyData[[#This Row],[DayChange]]/E1771</f>
        <v>7.802556099942461E-3</v>
      </c>
      <c r="R1770" s="7">
        <f>_xlfn.CEILING.MATH(ABS(NiftyData[[#This Row],[DayChange %]]), 0.01)</f>
        <v>0.01</v>
      </c>
    </row>
    <row r="1771" spans="1:18" x14ac:dyDescent="0.2">
      <c r="A1771" s="2">
        <v>41547</v>
      </c>
      <c r="B1771" s="1">
        <v>5801.05</v>
      </c>
      <c r="C1771" s="1">
        <v>5810.2</v>
      </c>
      <c r="D1771" s="1">
        <v>5718.5</v>
      </c>
      <c r="E1771" s="1">
        <v>5735.3</v>
      </c>
      <c r="F1771" s="1">
        <v>155674706</v>
      </c>
      <c r="G1771" s="1">
        <v>5642.77</v>
      </c>
      <c r="H1771" s="1" t="str">
        <f>TEXT(NiftyData[[#This Row],[Date]], "yyyy")</f>
        <v>2013</v>
      </c>
      <c r="I1771" s="1" t="str">
        <f>TEXT(NiftyData[[#This Row],[Date]], "mmm")</f>
        <v>Sep</v>
      </c>
      <c r="J1771" s="1" t="str">
        <f>TEXT(NiftyData[[#This Row],[Date]], "ddd")</f>
        <v>Mon</v>
      </c>
      <c r="K1771" s="1" t="str">
        <f>TEXT(NiftyData[[#This Row],[Date]], "mmm-yyyy")</f>
        <v>Sep-2013</v>
      </c>
      <c r="L1771" s="1" t="str">
        <f>IF(NiftyData[[#This Row],[Day]]="Thu", "Expiry", "")</f>
        <v/>
      </c>
      <c r="M1771" s="1">
        <f>NiftyData[[#This Row],[Close]]-NiftyData[[#This Row],[Open]]</f>
        <v>-65.75</v>
      </c>
      <c r="N1771" s="4">
        <f>NiftyData[[#This Row],[Intraday Change]]/NiftyData[[#This Row],[Open]]</f>
        <v>-1.133415502365951E-2</v>
      </c>
      <c r="O1771" s="4">
        <f>_xlfn.CEILING.MATH(ABS(NiftyData[[#This Row],[Intraday Change %]]), 0.01)</f>
        <v>0.02</v>
      </c>
      <c r="P1771" s="6">
        <f>NiftyData[[#This Row],[Close]]-E1772</f>
        <v>-97.899999999999636</v>
      </c>
      <c r="Q1771" s="4">
        <f>NiftyData[[#This Row],[DayChange]]/E1772</f>
        <v>-1.6783240759788733E-2</v>
      </c>
      <c r="R1771" s="7">
        <f>_xlfn.CEILING.MATH(ABS(NiftyData[[#This Row],[DayChange %]]), 0.01)</f>
        <v>0.02</v>
      </c>
    </row>
    <row r="1772" spans="1:18" x14ac:dyDescent="0.2">
      <c r="A1772" s="2">
        <v>41544</v>
      </c>
      <c r="B1772" s="1">
        <v>5905.55</v>
      </c>
      <c r="C1772" s="1">
        <v>5909.2</v>
      </c>
      <c r="D1772" s="1">
        <v>5819.3</v>
      </c>
      <c r="E1772" s="1">
        <v>5833.2</v>
      </c>
      <c r="F1772" s="1">
        <v>163067913</v>
      </c>
      <c r="G1772" s="1">
        <v>5303.31</v>
      </c>
      <c r="H1772" s="1" t="str">
        <f>TEXT(NiftyData[[#This Row],[Date]], "yyyy")</f>
        <v>2013</v>
      </c>
      <c r="I1772" s="1" t="str">
        <f>TEXT(NiftyData[[#This Row],[Date]], "mmm")</f>
        <v>Sep</v>
      </c>
      <c r="J1772" s="1" t="str">
        <f>TEXT(NiftyData[[#This Row],[Date]], "ddd")</f>
        <v>Fri</v>
      </c>
      <c r="K1772" s="1" t="str">
        <f>TEXT(NiftyData[[#This Row],[Date]], "mmm-yyyy")</f>
        <v>Sep-2013</v>
      </c>
      <c r="L1772" s="1" t="str">
        <f>IF(NiftyData[[#This Row],[Day]]="Thu", "Expiry", "")</f>
        <v/>
      </c>
      <c r="M1772" s="1">
        <f>NiftyData[[#This Row],[Close]]-NiftyData[[#This Row],[Open]]</f>
        <v>-72.350000000000364</v>
      </c>
      <c r="N1772" s="4">
        <f>NiftyData[[#This Row],[Intraday Change]]/NiftyData[[#This Row],[Open]]</f>
        <v>-1.2251187442321268E-2</v>
      </c>
      <c r="O1772" s="4">
        <f>_xlfn.CEILING.MATH(ABS(NiftyData[[#This Row],[Intraday Change %]]), 0.01)</f>
        <v>0.02</v>
      </c>
      <c r="P1772" s="6">
        <f>NiftyData[[#This Row],[Close]]-E1773</f>
        <v>-49.050000000000182</v>
      </c>
      <c r="Q1772" s="4">
        <f>NiftyData[[#This Row],[DayChange]]/E1773</f>
        <v>-8.3386459263037407E-3</v>
      </c>
      <c r="R1772" s="7">
        <f>_xlfn.CEILING.MATH(ABS(NiftyData[[#This Row],[DayChange %]]), 0.01)</f>
        <v>0.01</v>
      </c>
    </row>
    <row r="1773" spans="1:18" x14ac:dyDescent="0.2">
      <c r="A1773" s="2">
        <v>41543</v>
      </c>
      <c r="B1773" s="1">
        <v>5872.8</v>
      </c>
      <c r="C1773" s="1">
        <v>5917.65</v>
      </c>
      <c r="D1773" s="1">
        <v>5864.1</v>
      </c>
      <c r="E1773" s="1">
        <v>5882.25</v>
      </c>
      <c r="F1773" s="1">
        <v>220589737</v>
      </c>
      <c r="G1773" s="1">
        <v>7761.99</v>
      </c>
      <c r="H1773" s="1" t="str">
        <f>TEXT(NiftyData[[#This Row],[Date]], "yyyy")</f>
        <v>2013</v>
      </c>
      <c r="I1773" s="1" t="str">
        <f>TEXT(NiftyData[[#This Row],[Date]], "mmm")</f>
        <v>Sep</v>
      </c>
      <c r="J1773" s="1" t="str">
        <f>TEXT(NiftyData[[#This Row],[Date]], "ddd")</f>
        <v>Thu</v>
      </c>
      <c r="K1773" s="1" t="str">
        <f>TEXT(NiftyData[[#This Row],[Date]], "mmm-yyyy")</f>
        <v>Sep-2013</v>
      </c>
      <c r="L1773" s="1" t="str">
        <f>IF(NiftyData[[#This Row],[Day]]="Thu", "Expiry", "")</f>
        <v>Expiry</v>
      </c>
      <c r="M1773" s="1">
        <f>NiftyData[[#This Row],[Close]]-NiftyData[[#This Row],[Open]]</f>
        <v>9.4499999999998181</v>
      </c>
      <c r="N1773" s="4">
        <f>NiftyData[[#This Row],[Intraday Change]]/NiftyData[[#This Row],[Open]]</f>
        <v>1.6091131998365036E-3</v>
      </c>
      <c r="O1773" s="4">
        <f>_xlfn.CEILING.MATH(ABS(NiftyData[[#This Row],[Intraday Change %]]), 0.01)</f>
        <v>0.01</v>
      </c>
      <c r="P1773" s="6">
        <f>NiftyData[[#This Row],[Close]]-E1774</f>
        <v>8.3999999999996362</v>
      </c>
      <c r="Q1773" s="4">
        <f>NiftyData[[#This Row],[DayChange]]/E1774</f>
        <v>1.4300671620827287E-3</v>
      </c>
      <c r="R1773" s="7">
        <f>_xlfn.CEILING.MATH(ABS(NiftyData[[#This Row],[DayChange %]]), 0.01)</f>
        <v>0.01</v>
      </c>
    </row>
    <row r="1774" spans="1:18" x14ac:dyDescent="0.2">
      <c r="A1774" s="2">
        <v>41542</v>
      </c>
      <c r="B1774" s="1">
        <v>5901.55</v>
      </c>
      <c r="C1774" s="1">
        <v>5910.55</v>
      </c>
      <c r="D1774" s="1">
        <v>5811.1</v>
      </c>
      <c r="E1774" s="1">
        <v>5873.85</v>
      </c>
      <c r="F1774" s="1">
        <v>200162195</v>
      </c>
      <c r="G1774" s="1">
        <v>6988.96</v>
      </c>
      <c r="H1774" s="1" t="str">
        <f>TEXT(NiftyData[[#This Row],[Date]], "yyyy")</f>
        <v>2013</v>
      </c>
      <c r="I1774" s="1" t="str">
        <f>TEXT(NiftyData[[#This Row],[Date]], "mmm")</f>
        <v>Sep</v>
      </c>
      <c r="J1774" s="1" t="str">
        <f>TEXT(NiftyData[[#This Row],[Date]], "ddd")</f>
        <v>Wed</v>
      </c>
      <c r="K1774" s="1" t="str">
        <f>TEXT(NiftyData[[#This Row],[Date]], "mmm-yyyy")</f>
        <v>Sep-2013</v>
      </c>
      <c r="L1774" s="1" t="str">
        <f>IF(NiftyData[[#This Row],[Day]]="Thu", "Expiry", "")</f>
        <v/>
      </c>
      <c r="M1774" s="1">
        <f>NiftyData[[#This Row],[Close]]-NiftyData[[#This Row],[Open]]</f>
        <v>-27.699999999999818</v>
      </c>
      <c r="N1774" s="4">
        <f>NiftyData[[#This Row],[Intraday Change]]/NiftyData[[#This Row],[Open]]</f>
        <v>-4.6936821682439052E-3</v>
      </c>
      <c r="O1774" s="4">
        <f>_xlfn.CEILING.MATH(ABS(NiftyData[[#This Row],[Intraday Change %]]), 0.01)</f>
        <v>0.01</v>
      </c>
      <c r="P1774" s="6">
        <f>NiftyData[[#This Row],[Close]]-E1775</f>
        <v>-18.599999999999454</v>
      </c>
      <c r="Q1774" s="4">
        <f>NiftyData[[#This Row],[DayChange]]/E1775</f>
        <v>-3.1565817274647142E-3</v>
      </c>
      <c r="R1774" s="7">
        <f>_xlfn.CEILING.MATH(ABS(NiftyData[[#This Row],[DayChange %]]), 0.01)</f>
        <v>0.01</v>
      </c>
    </row>
    <row r="1775" spans="1:18" x14ac:dyDescent="0.2">
      <c r="A1775" s="2">
        <v>41541</v>
      </c>
      <c r="B1775" s="1">
        <v>5855</v>
      </c>
      <c r="C1775" s="1">
        <v>5938.4</v>
      </c>
      <c r="D1775" s="1">
        <v>5854.55</v>
      </c>
      <c r="E1775" s="1">
        <v>5892.45</v>
      </c>
      <c r="F1775" s="1">
        <v>187578148</v>
      </c>
      <c r="G1775" s="1">
        <v>7002.84</v>
      </c>
      <c r="H1775" s="1" t="str">
        <f>TEXT(NiftyData[[#This Row],[Date]], "yyyy")</f>
        <v>2013</v>
      </c>
      <c r="I1775" s="1" t="str">
        <f>TEXT(NiftyData[[#This Row],[Date]], "mmm")</f>
        <v>Sep</v>
      </c>
      <c r="J1775" s="1" t="str">
        <f>TEXT(NiftyData[[#This Row],[Date]], "ddd")</f>
        <v>Tue</v>
      </c>
      <c r="K1775" s="1" t="str">
        <f>TEXT(NiftyData[[#This Row],[Date]], "mmm-yyyy")</f>
        <v>Sep-2013</v>
      </c>
      <c r="L1775" s="1" t="str">
        <f>IF(NiftyData[[#This Row],[Day]]="Thu", "Expiry", "")</f>
        <v/>
      </c>
      <c r="M1775" s="1">
        <f>NiftyData[[#This Row],[Close]]-NiftyData[[#This Row],[Open]]</f>
        <v>37.449999999999818</v>
      </c>
      <c r="N1775" s="4">
        <f>NiftyData[[#This Row],[Intraday Change]]/NiftyData[[#This Row],[Open]]</f>
        <v>6.3962425277540253E-3</v>
      </c>
      <c r="O1775" s="4">
        <f>_xlfn.CEILING.MATH(ABS(NiftyData[[#This Row],[Intraday Change %]]), 0.01)</f>
        <v>0.01</v>
      </c>
      <c r="P1775" s="6">
        <f>NiftyData[[#This Row],[Close]]-E1776</f>
        <v>2.6999999999998181</v>
      </c>
      <c r="Q1775" s="4">
        <f>NiftyData[[#This Row],[DayChange]]/E1776</f>
        <v>4.5842353240796603E-4</v>
      </c>
      <c r="R1775" s="7">
        <f>_xlfn.CEILING.MATH(ABS(NiftyData[[#This Row],[DayChange %]]), 0.01)</f>
        <v>0.01</v>
      </c>
    </row>
    <row r="1776" spans="1:18" x14ac:dyDescent="0.2">
      <c r="A1776" s="2">
        <v>41540</v>
      </c>
      <c r="B1776" s="1">
        <v>5945.8</v>
      </c>
      <c r="C1776" s="1">
        <v>5989.4</v>
      </c>
      <c r="D1776" s="1">
        <v>5871.4</v>
      </c>
      <c r="E1776" s="1">
        <v>5889.75</v>
      </c>
      <c r="F1776" s="1">
        <v>188322506</v>
      </c>
      <c r="G1776" s="1">
        <v>6596.17</v>
      </c>
      <c r="H1776" s="1" t="str">
        <f>TEXT(NiftyData[[#This Row],[Date]], "yyyy")</f>
        <v>2013</v>
      </c>
      <c r="I1776" s="1" t="str">
        <f>TEXT(NiftyData[[#This Row],[Date]], "mmm")</f>
        <v>Sep</v>
      </c>
      <c r="J1776" s="1" t="str">
        <f>TEXT(NiftyData[[#This Row],[Date]], "ddd")</f>
        <v>Mon</v>
      </c>
      <c r="K1776" s="1" t="str">
        <f>TEXT(NiftyData[[#This Row],[Date]], "mmm-yyyy")</f>
        <v>Sep-2013</v>
      </c>
      <c r="L1776" s="1" t="str">
        <f>IF(NiftyData[[#This Row],[Day]]="Thu", "Expiry", "")</f>
        <v/>
      </c>
      <c r="M1776" s="1">
        <f>NiftyData[[#This Row],[Close]]-NiftyData[[#This Row],[Open]]</f>
        <v>-56.050000000000182</v>
      </c>
      <c r="N1776" s="4">
        <f>NiftyData[[#This Row],[Intraday Change]]/NiftyData[[#This Row],[Open]]</f>
        <v>-9.4268222947290828E-3</v>
      </c>
      <c r="O1776" s="4">
        <f>_xlfn.CEILING.MATH(ABS(NiftyData[[#This Row],[Intraday Change %]]), 0.01)</f>
        <v>0.01</v>
      </c>
      <c r="P1776" s="6">
        <f>NiftyData[[#This Row],[Close]]-E1777</f>
        <v>-122.35000000000036</v>
      </c>
      <c r="Q1776" s="4">
        <f>NiftyData[[#This Row],[DayChange]]/E1777</f>
        <v>-2.0350626237088599E-2</v>
      </c>
      <c r="R1776" s="7">
        <f>_xlfn.CEILING.MATH(ABS(NiftyData[[#This Row],[DayChange %]]), 0.01)</f>
        <v>0.03</v>
      </c>
    </row>
    <row r="1777" spans="1:18" x14ac:dyDescent="0.2">
      <c r="A1777" s="2">
        <v>41537</v>
      </c>
      <c r="B1777" s="1">
        <v>6104.55</v>
      </c>
      <c r="C1777" s="1">
        <v>6130.95</v>
      </c>
      <c r="D1777" s="1">
        <v>5932.85</v>
      </c>
      <c r="E1777" s="1">
        <v>6012.1</v>
      </c>
      <c r="F1777" s="1">
        <v>318645265</v>
      </c>
      <c r="G1777" s="1">
        <v>11587.18</v>
      </c>
      <c r="H1777" s="1" t="str">
        <f>TEXT(NiftyData[[#This Row],[Date]], "yyyy")</f>
        <v>2013</v>
      </c>
      <c r="I1777" s="1" t="str">
        <f>TEXT(NiftyData[[#This Row],[Date]], "mmm")</f>
        <v>Sep</v>
      </c>
      <c r="J1777" s="1" t="str">
        <f>TEXT(NiftyData[[#This Row],[Date]], "ddd")</f>
        <v>Fri</v>
      </c>
      <c r="K1777" s="1" t="str">
        <f>TEXT(NiftyData[[#This Row],[Date]], "mmm-yyyy")</f>
        <v>Sep-2013</v>
      </c>
      <c r="L1777" s="1" t="str">
        <f>IF(NiftyData[[#This Row],[Day]]="Thu", "Expiry", "")</f>
        <v/>
      </c>
      <c r="M1777" s="1">
        <f>NiftyData[[#This Row],[Close]]-NiftyData[[#This Row],[Open]]</f>
        <v>-92.449999999999818</v>
      </c>
      <c r="N1777" s="4">
        <f>NiftyData[[#This Row],[Intraday Change]]/NiftyData[[#This Row],[Open]]</f>
        <v>-1.5144441441220043E-2</v>
      </c>
      <c r="O1777" s="4">
        <f>_xlfn.CEILING.MATH(ABS(NiftyData[[#This Row],[Intraday Change %]]), 0.01)</f>
        <v>0.02</v>
      </c>
      <c r="P1777" s="6">
        <f>NiftyData[[#This Row],[Close]]-E1778</f>
        <v>-103.44999999999982</v>
      </c>
      <c r="Q1777" s="4">
        <f>NiftyData[[#This Row],[DayChange]]/E1778</f>
        <v>-1.6915894727375268E-2</v>
      </c>
      <c r="R1777" s="7">
        <f>_xlfn.CEILING.MATH(ABS(NiftyData[[#This Row],[DayChange %]]), 0.01)</f>
        <v>0.02</v>
      </c>
    </row>
    <row r="1778" spans="1:18" x14ac:dyDescent="0.2">
      <c r="A1778" s="2">
        <v>41536</v>
      </c>
      <c r="B1778" s="1">
        <v>6044.15</v>
      </c>
      <c r="C1778" s="1">
        <v>6142.5</v>
      </c>
      <c r="D1778" s="1">
        <v>6040.15</v>
      </c>
      <c r="E1778" s="1">
        <v>6115.55</v>
      </c>
      <c r="F1778" s="1">
        <v>287191701</v>
      </c>
      <c r="G1778" s="1">
        <v>11291.28</v>
      </c>
      <c r="H1778" s="1" t="str">
        <f>TEXT(NiftyData[[#This Row],[Date]], "yyyy")</f>
        <v>2013</v>
      </c>
      <c r="I1778" s="1" t="str">
        <f>TEXT(NiftyData[[#This Row],[Date]], "mmm")</f>
        <v>Sep</v>
      </c>
      <c r="J1778" s="1" t="str">
        <f>TEXT(NiftyData[[#This Row],[Date]], "ddd")</f>
        <v>Thu</v>
      </c>
      <c r="K1778" s="1" t="str">
        <f>TEXT(NiftyData[[#This Row],[Date]], "mmm-yyyy")</f>
        <v>Sep-2013</v>
      </c>
      <c r="L1778" s="1" t="str">
        <f>IF(NiftyData[[#This Row],[Day]]="Thu", "Expiry", "")</f>
        <v>Expiry</v>
      </c>
      <c r="M1778" s="1">
        <f>NiftyData[[#This Row],[Close]]-NiftyData[[#This Row],[Open]]</f>
        <v>71.400000000000546</v>
      </c>
      <c r="N1778" s="4">
        <f>NiftyData[[#This Row],[Intraday Change]]/NiftyData[[#This Row],[Open]]</f>
        <v>1.1813075453124187E-2</v>
      </c>
      <c r="O1778" s="4">
        <f>_xlfn.CEILING.MATH(ABS(NiftyData[[#This Row],[Intraday Change %]]), 0.01)</f>
        <v>0.02</v>
      </c>
      <c r="P1778" s="6">
        <f>NiftyData[[#This Row],[Close]]-E1779</f>
        <v>216.10000000000036</v>
      </c>
      <c r="Q1778" s="4">
        <f>NiftyData[[#This Row],[DayChange]]/E1779</f>
        <v>3.6630533354804325E-2</v>
      </c>
      <c r="R1778" s="7">
        <f>_xlfn.CEILING.MATH(ABS(NiftyData[[#This Row],[DayChange %]]), 0.01)</f>
        <v>0.04</v>
      </c>
    </row>
    <row r="1779" spans="1:18" x14ac:dyDescent="0.2">
      <c r="A1779" s="2">
        <v>41535</v>
      </c>
      <c r="B1779" s="1">
        <v>5872.75</v>
      </c>
      <c r="C1779" s="1">
        <v>5916.9</v>
      </c>
      <c r="D1779" s="1">
        <v>5840.2</v>
      </c>
      <c r="E1779" s="1">
        <v>5899.45</v>
      </c>
      <c r="F1779" s="1">
        <v>153585493</v>
      </c>
      <c r="G1779" s="1">
        <v>5369.63</v>
      </c>
      <c r="H1779" s="1" t="str">
        <f>TEXT(NiftyData[[#This Row],[Date]], "yyyy")</f>
        <v>2013</v>
      </c>
      <c r="I1779" s="1" t="str">
        <f>TEXT(NiftyData[[#This Row],[Date]], "mmm")</f>
        <v>Sep</v>
      </c>
      <c r="J1779" s="1" t="str">
        <f>TEXT(NiftyData[[#This Row],[Date]], "ddd")</f>
        <v>Wed</v>
      </c>
      <c r="K1779" s="1" t="str">
        <f>TEXT(NiftyData[[#This Row],[Date]], "mmm-yyyy")</f>
        <v>Sep-2013</v>
      </c>
      <c r="L1779" s="1" t="str">
        <f>IF(NiftyData[[#This Row],[Day]]="Thu", "Expiry", "")</f>
        <v/>
      </c>
      <c r="M1779" s="1">
        <f>NiftyData[[#This Row],[Close]]-NiftyData[[#This Row],[Open]]</f>
        <v>26.699999999999818</v>
      </c>
      <c r="N1779" s="4">
        <f>NiftyData[[#This Row],[Intraday Change]]/NiftyData[[#This Row],[Open]]</f>
        <v>4.5464220339704259E-3</v>
      </c>
      <c r="O1779" s="4">
        <f>_xlfn.CEILING.MATH(ABS(NiftyData[[#This Row],[Intraday Change %]]), 0.01)</f>
        <v>0.01</v>
      </c>
      <c r="P1779" s="6">
        <f>NiftyData[[#This Row],[Close]]-E1780</f>
        <v>49.25</v>
      </c>
      <c r="Q1779" s="4">
        <f>NiftyData[[#This Row],[DayChange]]/E1780</f>
        <v>8.4185156063040587E-3</v>
      </c>
      <c r="R1779" s="7">
        <f>_xlfn.CEILING.MATH(ABS(NiftyData[[#This Row],[DayChange %]]), 0.01)</f>
        <v>0.01</v>
      </c>
    </row>
    <row r="1780" spans="1:18" x14ac:dyDescent="0.2">
      <c r="A1780" s="2">
        <v>41534</v>
      </c>
      <c r="B1780" s="1">
        <v>5824.2</v>
      </c>
      <c r="C1780" s="1">
        <v>5857.8</v>
      </c>
      <c r="D1780" s="1">
        <v>5804.9</v>
      </c>
      <c r="E1780" s="1">
        <v>5850.2</v>
      </c>
      <c r="F1780" s="1">
        <v>157938740</v>
      </c>
      <c r="G1780" s="1">
        <v>5550.64</v>
      </c>
      <c r="H1780" s="1" t="str">
        <f>TEXT(NiftyData[[#This Row],[Date]], "yyyy")</f>
        <v>2013</v>
      </c>
      <c r="I1780" s="1" t="str">
        <f>TEXT(NiftyData[[#This Row],[Date]], "mmm")</f>
        <v>Sep</v>
      </c>
      <c r="J1780" s="1" t="str">
        <f>TEXT(NiftyData[[#This Row],[Date]], "ddd")</f>
        <v>Tue</v>
      </c>
      <c r="K1780" s="1" t="str">
        <f>TEXT(NiftyData[[#This Row],[Date]], "mmm-yyyy")</f>
        <v>Sep-2013</v>
      </c>
      <c r="L1780" s="1" t="str">
        <f>IF(NiftyData[[#This Row],[Day]]="Thu", "Expiry", "")</f>
        <v/>
      </c>
      <c r="M1780" s="1">
        <f>NiftyData[[#This Row],[Close]]-NiftyData[[#This Row],[Open]]</f>
        <v>26</v>
      </c>
      <c r="N1780" s="4">
        <f>NiftyData[[#This Row],[Intraday Change]]/NiftyData[[#This Row],[Open]]</f>
        <v>4.4641324130352666E-3</v>
      </c>
      <c r="O1780" s="4">
        <f>_xlfn.CEILING.MATH(ABS(NiftyData[[#This Row],[Intraday Change %]]), 0.01)</f>
        <v>0.01</v>
      </c>
      <c r="P1780" s="6">
        <f>NiftyData[[#This Row],[Close]]-E1781</f>
        <v>9.6499999999996362</v>
      </c>
      <c r="Q1780" s="4">
        <f>NiftyData[[#This Row],[DayChange]]/E1781</f>
        <v>1.6522416553234945E-3</v>
      </c>
      <c r="R1780" s="7">
        <f>_xlfn.CEILING.MATH(ABS(NiftyData[[#This Row],[DayChange %]]), 0.01)</f>
        <v>0.01</v>
      </c>
    </row>
    <row r="1781" spans="1:18" x14ac:dyDescent="0.2">
      <c r="A1781" s="2">
        <v>41533</v>
      </c>
      <c r="B1781" s="1">
        <v>5930.3</v>
      </c>
      <c r="C1781" s="1">
        <v>5957.25</v>
      </c>
      <c r="D1781" s="1">
        <v>5798.15</v>
      </c>
      <c r="E1781" s="1">
        <v>5840.55</v>
      </c>
      <c r="F1781" s="1">
        <v>219455842</v>
      </c>
      <c r="G1781" s="1">
        <v>7819.05</v>
      </c>
      <c r="H1781" s="1" t="str">
        <f>TEXT(NiftyData[[#This Row],[Date]], "yyyy")</f>
        <v>2013</v>
      </c>
      <c r="I1781" s="1" t="str">
        <f>TEXT(NiftyData[[#This Row],[Date]], "mmm")</f>
        <v>Sep</v>
      </c>
      <c r="J1781" s="1" t="str">
        <f>TEXT(NiftyData[[#This Row],[Date]], "ddd")</f>
        <v>Mon</v>
      </c>
      <c r="K1781" s="1" t="str">
        <f>TEXT(NiftyData[[#This Row],[Date]], "mmm-yyyy")</f>
        <v>Sep-2013</v>
      </c>
      <c r="L1781" s="1" t="str">
        <f>IF(NiftyData[[#This Row],[Day]]="Thu", "Expiry", "")</f>
        <v/>
      </c>
      <c r="M1781" s="1">
        <f>NiftyData[[#This Row],[Close]]-NiftyData[[#This Row],[Open]]</f>
        <v>-89.75</v>
      </c>
      <c r="N1781" s="4">
        <f>NiftyData[[#This Row],[Intraday Change]]/NiftyData[[#This Row],[Open]]</f>
        <v>-1.5134141611722846E-2</v>
      </c>
      <c r="O1781" s="4">
        <f>_xlfn.CEILING.MATH(ABS(NiftyData[[#This Row],[Intraday Change %]]), 0.01)</f>
        <v>0.02</v>
      </c>
      <c r="P1781" s="6">
        <f>NiftyData[[#This Row],[Close]]-E1782</f>
        <v>-10.050000000000182</v>
      </c>
      <c r="Q1781" s="4">
        <f>NiftyData[[#This Row],[DayChange]]/E1782</f>
        <v>-1.7177725361501694E-3</v>
      </c>
      <c r="R1781" s="7">
        <f>_xlfn.CEILING.MATH(ABS(NiftyData[[#This Row],[DayChange %]]), 0.01)</f>
        <v>0.01</v>
      </c>
    </row>
    <row r="1782" spans="1:18" x14ac:dyDescent="0.2">
      <c r="A1782" s="2">
        <v>41530</v>
      </c>
      <c r="B1782" s="1">
        <v>5828</v>
      </c>
      <c r="C1782" s="1">
        <v>5884.3</v>
      </c>
      <c r="D1782" s="1">
        <v>5822.9</v>
      </c>
      <c r="E1782" s="1">
        <v>5850.6</v>
      </c>
      <c r="F1782" s="1">
        <v>190768447</v>
      </c>
      <c r="G1782" s="1">
        <v>6403.37</v>
      </c>
      <c r="H1782" s="1" t="str">
        <f>TEXT(NiftyData[[#This Row],[Date]], "yyyy")</f>
        <v>2013</v>
      </c>
      <c r="I1782" s="1" t="str">
        <f>TEXT(NiftyData[[#This Row],[Date]], "mmm")</f>
        <v>Sep</v>
      </c>
      <c r="J1782" s="1" t="str">
        <f>TEXT(NiftyData[[#This Row],[Date]], "ddd")</f>
        <v>Fri</v>
      </c>
      <c r="K1782" s="1" t="str">
        <f>TEXT(NiftyData[[#This Row],[Date]], "mmm-yyyy")</f>
        <v>Sep-2013</v>
      </c>
      <c r="L1782" s="1" t="str">
        <f>IF(NiftyData[[#This Row],[Day]]="Thu", "Expiry", "")</f>
        <v/>
      </c>
      <c r="M1782" s="1">
        <f>NiftyData[[#This Row],[Close]]-NiftyData[[#This Row],[Open]]</f>
        <v>22.600000000000364</v>
      </c>
      <c r="N1782" s="4">
        <f>NiftyData[[#This Row],[Intraday Change]]/NiftyData[[#This Row],[Open]]</f>
        <v>3.8778311599177015E-3</v>
      </c>
      <c r="O1782" s="4">
        <f>_xlfn.CEILING.MATH(ABS(NiftyData[[#This Row],[Intraday Change %]]), 0.01)</f>
        <v>0.01</v>
      </c>
      <c r="P1782" s="6">
        <f>NiftyData[[#This Row],[Close]]-E1783</f>
        <v>-9.9999999999454303E-2</v>
      </c>
      <c r="Q1782" s="4">
        <f>NiftyData[[#This Row],[DayChange]]/E1783</f>
        <v>-1.7091971900704925E-5</v>
      </c>
      <c r="R1782" s="7">
        <f>_xlfn.CEILING.MATH(ABS(NiftyData[[#This Row],[DayChange %]]), 0.01)</f>
        <v>0.01</v>
      </c>
    </row>
    <row r="1783" spans="1:18" x14ac:dyDescent="0.2">
      <c r="A1783" s="2">
        <v>41529</v>
      </c>
      <c r="B1783" s="1">
        <v>5931.15</v>
      </c>
      <c r="C1783" s="1">
        <v>5932</v>
      </c>
      <c r="D1783" s="1">
        <v>5815.8</v>
      </c>
      <c r="E1783" s="1">
        <v>5850.7</v>
      </c>
      <c r="F1783" s="1">
        <v>272987246</v>
      </c>
      <c r="G1783" s="1">
        <v>7667.76</v>
      </c>
      <c r="H1783" s="1" t="str">
        <f>TEXT(NiftyData[[#This Row],[Date]], "yyyy")</f>
        <v>2013</v>
      </c>
      <c r="I1783" s="1" t="str">
        <f>TEXT(NiftyData[[#This Row],[Date]], "mmm")</f>
        <v>Sep</v>
      </c>
      <c r="J1783" s="1" t="str">
        <f>TEXT(NiftyData[[#This Row],[Date]], "ddd")</f>
        <v>Thu</v>
      </c>
      <c r="K1783" s="1" t="str">
        <f>TEXT(NiftyData[[#This Row],[Date]], "mmm-yyyy")</f>
        <v>Sep-2013</v>
      </c>
      <c r="L1783" s="1" t="str">
        <f>IF(NiftyData[[#This Row],[Day]]="Thu", "Expiry", "")</f>
        <v>Expiry</v>
      </c>
      <c r="M1783" s="1">
        <f>NiftyData[[#This Row],[Close]]-NiftyData[[#This Row],[Open]]</f>
        <v>-80.449999999999818</v>
      </c>
      <c r="N1783" s="4">
        <f>NiftyData[[#This Row],[Intraday Change]]/NiftyData[[#This Row],[Open]]</f>
        <v>-1.3563980003877802E-2</v>
      </c>
      <c r="O1783" s="4">
        <f>_xlfn.CEILING.MATH(ABS(NiftyData[[#This Row],[Intraday Change %]]), 0.01)</f>
        <v>0.02</v>
      </c>
      <c r="P1783" s="6">
        <f>NiftyData[[#This Row],[Close]]-E1784</f>
        <v>-62.449999999999818</v>
      </c>
      <c r="Q1783" s="4">
        <f>NiftyData[[#This Row],[DayChange]]/E1784</f>
        <v>-1.0561206801789203E-2</v>
      </c>
      <c r="R1783" s="7">
        <f>_xlfn.CEILING.MATH(ABS(NiftyData[[#This Row],[DayChange %]]), 0.01)</f>
        <v>0.02</v>
      </c>
    </row>
    <row r="1784" spans="1:18" x14ac:dyDescent="0.2">
      <c r="A1784" s="2">
        <v>41528</v>
      </c>
      <c r="B1784" s="1">
        <v>5887.25</v>
      </c>
      <c r="C1784" s="1">
        <v>5924.35</v>
      </c>
      <c r="D1784" s="1">
        <v>5832.7</v>
      </c>
      <c r="E1784" s="1">
        <v>5913.15</v>
      </c>
      <c r="F1784" s="1">
        <v>265006808</v>
      </c>
      <c r="G1784" s="1">
        <v>7980.51</v>
      </c>
      <c r="H1784" s="1" t="str">
        <f>TEXT(NiftyData[[#This Row],[Date]], "yyyy")</f>
        <v>2013</v>
      </c>
      <c r="I1784" s="1" t="str">
        <f>TEXT(NiftyData[[#This Row],[Date]], "mmm")</f>
        <v>Sep</v>
      </c>
      <c r="J1784" s="1" t="str">
        <f>TEXT(NiftyData[[#This Row],[Date]], "ddd")</f>
        <v>Wed</v>
      </c>
      <c r="K1784" s="1" t="str">
        <f>TEXT(NiftyData[[#This Row],[Date]], "mmm-yyyy")</f>
        <v>Sep-2013</v>
      </c>
      <c r="L1784" s="1" t="str">
        <f>IF(NiftyData[[#This Row],[Day]]="Thu", "Expiry", "")</f>
        <v/>
      </c>
      <c r="M1784" s="1">
        <f>NiftyData[[#This Row],[Close]]-NiftyData[[#This Row],[Open]]</f>
        <v>25.899999999999636</v>
      </c>
      <c r="N1784" s="4">
        <f>NiftyData[[#This Row],[Intraday Change]]/NiftyData[[#This Row],[Open]]</f>
        <v>4.3993375514883243E-3</v>
      </c>
      <c r="O1784" s="4">
        <f>_xlfn.CEILING.MATH(ABS(NiftyData[[#This Row],[Intraday Change %]]), 0.01)</f>
        <v>0.01</v>
      </c>
      <c r="P1784" s="6">
        <f>NiftyData[[#This Row],[Close]]-E1785</f>
        <v>16.399999999999636</v>
      </c>
      <c r="Q1784" s="4">
        <f>NiftyData[[#This Row],[DayChange]]/E1785</f>
        <v>2.781193030058869E-3</v>
      </c>
      <c r="R1784" s="7">
        <f>_xlfn.CEILING.MATH(ABS(NiftyData[[#This Row],[DayChange %]]), 0.01)</f>
        <v>0.01</v>
      </c>
    </row>
    <row r="1785" spans="1:18" x14ac:dyDescent="0.2">
      <c r="A1785" s="2">
        <v>41527</v>
      </c>
      <c r="B1785" s="1">
        <v>5738.5</v>
      </c>
      <c r="C1785" s="1">
        <v>5904.85</v>
      </c>
      <c r="D1785" s="1">
        <v>5738.2</v>
      </c>
      <c r="E1785" s="1">
        <v>5896.75</v>
      </c>
      <c r="F1785" s="1">
        <v>275244175</v>
      </c>
      <c r="G1785" s="1">
        <v>10307.969999999999</v>
      </c>
      <c r="H1785" s="1" t="str">
        <f>TEXT(NiftyData[[#This Row],[Date]], "yyyy")</f>
        <v>2013</v>
      </c>
      <c r="I1785" s="1" t="str">
        <f>TEXT(NiftyData[[#This Row],[Date]], "mmm")</f>
        <v>Sep</v>
      </c>
      <c r="J1785" s="1" t="str">
        <f>TEXT(NiftyData[[#This Row],[Date]], "ddd")</f>
        <v>Tue</v>
      </c>
      <c r="K1785" s="1" t="str">
        <f>TEXT(NiftyData[[#This Row],[Date]], "mmm-yyyy")</f>
        <v>Sep-2013</v>
      </c>
      <c r="L1785" s="1" t="str">
        <f>IF(NiftyData[[#This Row],[Day]]="Thu", "Expiry", "")</f>
        <v/>
      </c>
      <c r="M1785" s="1">
        <f>NiftyData[[#This Row],[Close]]-NiftyData[[#This Row],[Open]]</f>
        <v>158.25</v>
      </c>
      <c r="N1785" s="4">
        <f>NiftyData[[#This Row],[Intraday Change]]/NiftyData[[#This Row],[Open]]</f>
        <v>2.7576892916267318E-2</v>
      </c>
      <c r="O1785" s="4">
        <f>_xlfn.CEILING.MATH(ABS(NiftyData[[#This Row],[Intraday Change %]]), 0.01)</f>
        <v>0.03</v>
      </c>
      <c r="P1785" s="6">
        <f>NiftyData[[#This Row],[Close]]-E1786</f>
        <v>216.35000000000036</v>
      </c>
      <c r="Q1785" s="4">
        <f>NiftyData[[#This Row],[DayChange]]/E1786</f>
        <v>3.8087106541792898E-2</v>
      </c>
      <c r="R1785" s="7">
        <f>_xlfn.CEILING.MATH(ABS(NiftyData[[#This Row],[DayChange %]]), 0.01)</f>
        <v>0.04</v>
      </c>
    </row>
    <row r="1786" spans="1:18" x14ac:dyDescent="0.2">
      <c r="A1786" s="2">
        <v>41523</v>
      </c>
      <c r="B1786" s="1">
        <v>5617.45</v>
      </c>
      <c r="C1786" s="1">
        <v>5688.6</v>
      </c>
      <c r="D1786" s="1">
        <v>5566.15</v>
      </c>
      <c r="E1786" s="1">
        <v>5680.4</v>
      </c>
      <c r="F1786" s="1">
        <v>253030740</v>
      </c>
      <c r="G1786" s="1">
        <v>8821.5400000000009</v>
      </c>
      <c r="H1786" s="1" t="str">
        <f>TEXT(NiftyData[[#This Row],[Date]], "yyyy")</f>
        <v>2013</v>
      </c>
      <c r="I1786" s="1" t="str">
        <f>TEXT(NiftyData[[#This Row],[Date]], "mmm")</f>
        <v>Sep</v>
      </c>
      <c r="J1786" s="1" t="str">
        <f>TEXT(NiftyData[[#This Row],[Date]], "ddd")</f>
        <v>Fri</v>
      </c>
      <c r="K1786" s="1" t="str">
        <f>TEXT(NiftyData[[#This Row],[Date]], "mmm-yyyy")</f>
        <v>Sep-2013</v>
      </c>
      <c r="L1786" s="1" t="str">
        <f>IF(NiftyData[[#This Row],[Day]]="Thu", "Expiry", "")</f>
        <v/>
      </c>
      <c r="M1786" s="1">
        <f>NiftyData[[#This Row],[Close]]-NiftyData[[#This Row],[Open]]</f>
        <v>62.949999999999818</v>
      </c>
      <c r="N1786" s="4">
        <f>NiftyData[[#This Row],[Intraday Change]]/NiftyData[[#This Row],[Open]]</f>
        <v>1.1206152257696965E-2</v>
      </c>
      <c r="O1786" s="4">
        <f>_xlfn.CEILING.MATH(ABS(NiftyData[[#This Row],[Intraday Change %]]), 0.01)</f>
        <v>0.02</v>
      </c>
      <c r="P1786" s="6">
        <f>NiftyData[[#This Row],[Close]]-E1787</f>
        <v>87.449999999999818</v>
      </c>
      <c r="Q1786" s="4">
        <f>NiftyData[[#This Row],[DayChange]]/E1787</f>
        <v>1.5635755728193496E-2</v>
      </c>
      <c r="R1786" s="7">
        <f>_xlfn.CEILING.MATH(ABS(NiftyData[[#This Row],[DayChange %]]), 0.01)</f>
        <v>0.02</v>
      </c>
    </row>
    <row r="1787" spans="1:18" x14ac:dyDescent="0.2">
      <c r="A1787" s="2">
        <v>41522</v>
      </c>
      <c r="B1787" s="1">
        <v>5553.75</v>
      </c>
      <c r="C1787" s="1">
        <v>5625.75</v>
      </c>
      <c r="D1787" s="1">
        <v>5552.7</v>
      </c>
      <c r="E1787" s="1">
        <v>5592.95</v>
      </c>
      <c r="F1787" s="1">
        <v>274937515</v>
      </c>
      <c r="G1787" s="1">
        <v>9484.19</v>
      </c>
      <c r="H1787" s="1" t="str">
        <f>TEXT(NiftyData[[#This Row],[Date]], "yyyy")</f>
        <v>2013</v>
      </c>
      <c r="I1787" s="1" t="str">
        <f>TEXT(NiftyData[[#This Row],[Date]], "mmm")</f>
        <v>Sep</v>
      </c>
      <c r="J1787" s="1" t="str">
        <f>TEXT(NiftyData[[#This Row],[Date]], "ddd")</f>
        <v>Thu</v>
      </c>
      <c r="K1787" s="1" t="str">
        <f>TEXT(NiftyData[[#This Row],[Date]], "mmm-yyyy")</f>
        <v>Sep-2013</v>
      </c>
      <c r="L1787" s="1" t="str">
        <f>IF(NiftyData[[#This Row],[Day]]="Thu", "Expiry", "")</f>
        <v>Expiry</v>
      </c>
      <c r="M1787" s="1">
        <f>NiftyData[[#This Row],[Close]]-NiftyData[[#This Row],[Open]]</f>
        <v>39.199999999999818</v>
      </c>
      <c r="N1787" s="4">
        <f>NiftyData[[#This Row],[Intraday Change]]/NiftyData[[#This Row],[Open]]</f>
        <v>7.0582939455322655E-3</v>
      </c>
      <c r="O1787" s="4">
        <f>_xlfn.CEILING.MATH(ABS(NiftyData[[#This Row],[Intraday Change %]]), 0.01)</f>
        <v>0.01</v>
      </c>
      <c r="P1787" s="6">
        <f>NiftyData[[#This Row],[Close]]-E1788</f>
        <v>144.84999999999945</v>
      </c>
      <c r="Q1787" s="4">
        <f>NiftyData[[#This Row],[DayChange]]/E1788</f>
        <v>2.6587250601126898E-2</v>
      </c>
      <c r="R1787" s="7">
        <f>_xlfn.CEILING.MATH(ABS(NiftyData[[#This Row],[DayChange %]]), 0.01)</f>
        <v>0.03</v>
      </c>
    </row>
    <row r="1788" spans="1:18" x14ac:dyDescent="0.2">
      <c r="A1788" s="2">
        <v>41521</v>
      </c>
      <c r="B1788" s="1">
        <v>5358.65</v>
      </c>
      <c r="C1788" s="1">
        <v>5460.25</v>
      </c>
      <c r="D1788" s="1">
        <v>5318.9</v>
      </c>
      <c r="E1788" s="1">
        <v>5448.1</v>
      </c>
      <c r="F1788" s="1">
        <v>237230494</v>
      </c>
      <c r="G1788" s="1">
        <v>7252.61</v>
      </c>
      <c r="H1788" s="1" t="str">
        <f>TEXT(NiftyData[[#This Row],[Date]], "yyyy")</f>
        <v>2013</v>
      </c>
      <c r="I1788" s="1" t="str">
        <f>TEXT(NiftyData[[#This Row],[Date]], "mmm")</f>
        <v>Sep</v>
      </c>
      <c r="J1788" s="1" t="str">
        <f>TEXT(NiftyData[[#This Row],[Date]], "ddd")</f>
        <v>Wed</v>
      </c>
      <c r="K1788" s="1" t="str">
        <f>TEXT(NiftyData[[#This Row],[Date]], "mmm-yyyy")</f>
        <v>Sep-2013</v>
      </c>
      <c r="L1788" s="1" t="str">
        <f>IF(NiftyData[[#This Row],[Day]]="Thu", "Expiry", "")</f>
        <v/>
      </c>
      <c r="M1788" s="1">
        <f>NiftyData[[#This Row],[Close]]-NiftyData[[#This Row],[Open]]</f>
        <v>89.450000000000728</v>
      </c>
      <c r="N1788" s="4">
        <f>NiftyData[[#This Row],[Intraday Change]]/NiftyData[[#This Row],[Open]]</f>
        <v>1.6692637138085289E-2</v>
      </c>
      <c r="O1788" s="4">
        <f>_xlfn.CEILING.MATH(ABS(NiftyData[[#This Row],[Intraday Change %]]), 0.01)</f>
        <v>0.02</v>
      </c>
      <c r="P1788" s="6">
        <f>NiftyData[[#This Row],[Close]]-E1789</f>
        <v>106.65000000000055</v>
      </c>
      <c r="Q1788" s="4">
        <f>NiftyData[[#This Row],[DayChange]]/E1789</f>
        <v>1.9966488500313687E-2</v>
      </c>
      <c r="R1788" s="7">
        <f>_xlfn.CEILING.MATH(ABS(NiftyData[[#This Row],[DayChange %]]), 0.01)</f>
        <v>0.02</v>
      </c>
    </row>
    <row r="1789" spans="1:18" x14ac:dyDescent="0.2">
      <c r="A1789" s="2">
        <v>41520</v>
      </c>
      <c r="B1789" s="1">
        <v>5574.7</v>
      </c>
      <c r="C1789" s="1">
        <v>5580.95</v>
      </c>
      <c r="D1789" s="1">
        <v>5323.75</v>
      </c>
      <c r="E1789" s="1">
        <v>5341.45</v>
      </c>
      <c r="F1789" s="1">
        <v>250298844</v>
      </c>
      <c r="G1789" s="1">
        <v>7304.81</v>
      </c>
      <c r="H1789" s="1" t="str">
        <f>TEXT(NiftyData[[#This Row],[Date]], "yyyy")</f>
        <v>2013</v>
      </c>
      <c r="I1789" s="1" t="str">
        <f>TEXT(NiftyData[[#This Row],[Date]], "mmm")</f>
        <v>Sep</v>
      </c>
      <c r="J1789" s="1" t="str">
        <f>TEXT(NiftyData[[#This Row],[Date]], "ddd")</f>
        <v>Tue</v>
      </c>
      <c r="K1789" s="1" t="str">
        <f>TEXT(NiftyData[[#This Row],[Date]], "mmm-yyyy")</f>
        <v>Sep-2013</v>
      </c>
      <c r="L1789" s="1" t="str">
        <f>IF(NiftyData[[#This Row],[Day]]="Thu", "Expiry", "")</f>
        <v/>
      </c>
      <c r="M1789" s="1">
        <f>NiftyData[[#This Row],[Close]]-NiftyData[[#This Row],[Open]]</f>
        <v>-233.25</v>
      </c>
      <c r="N1789" s="4">
        <f>NiftyData[[#This Row],[Intraday Change]]/NiftyData[[#This Row],[Open]]</f>
        <v>-4.184081654618186E-2</v>
      </c>
      <c r="O1789" s="4">
        <f>_xlfn.CEILING.MATH(ABS(NiftyData[[#This Row],[Intraday Change %]]), 0.01)</f>
        <v>0.05</v>
      </c>
      <c r="P1789" s="6">
        <f>NiftyData[[#This Row],[Close]]-E1790</f>
        <v>-209.30000000000018</v>
      </c>
      <c r="Q1789" s="4">
        <f>NiftyData[[#This Row],[DayChange]]/E1790</f>
        <v>-3.7706616223032959E-2</v>
      </c>
      <c r="R1789" s="7">
        <f>_xlfn.CEILING.MATH(ABS(NiftyData[[#This Row],[DayChange %]]), 0.01)</f>
        <v>0.04</v>
      </c>
    </row>
    <row r="1790" spans="1:18" x14ac:dyDescent="0.2">
      <c r="A1790" s="2">
        <v>41519</v>
      </c>
      <c r="B1790" s="1">
        <v>5480.25</v>
      </c>
      <c r="C1790" s="1">
        <v>5564.9</v>
      </c>
      <c r="D1790" s="1">
        <v>5478.85</v>
      </c>
      <c r="E1790" s="1">
        <v>5550.75</v>
      </c>
      <c r="F1790" s="1">
        <v>214232444</v>
      </c>
      <c r="G1790" s="1">
        <v>6135.94</v>
      </c>
      <c r="H1790" s="1" t="str">
        <f>TEXT(NiftyData[[#This Row],[Date]], "yyyy")</f>
        <v>2013</v>
      </c>
      <c r="I1790" s="1" t="str">
        <f>TEXT(NiftyData[[#This Row],[Date]], "mmm")</f>
        <v>Sep</v>
      </c>
      <c r="J1790" s="1" t="str">
        <f>TEXT(NiftyData[[#This Row],[Date]], "ddd")</f>
        <v>Mon</v>
      </c>
      <c r="K1790" s="1" t="str">
        <f>TEXT(NiftyData[[#This Row],[Date]], "mmm-yyyy")</f>
        <v>Sep-2013</v>
      </c>
      <c r="L1790" s="1" t="str">
        <f>IF(NiftyData[[#This Row],[Day]]="Thu", "Expiry", "")</f>
        <v/>
      </c>
      <c r="M1790" s="1">
        <f>NiftyData[[#This Row],[Close]]-NiftyData[[#This Row],[Open]]</f>
        <v>70.5</v>
      </c>
      <c r="N1790" s="4">
        <f>NiftyData[[#This Row],[Intraday Change]]/NiftyData[[#This Row],[Open]]</f>
        <v>1.2864376625153962E-2</v>
      </c>
      <c r="O1790" s="4">
        <f>_xlfn.CEILING.MATH(ABS(NiftyData[[#This Row],[Intraday Change %]]), 0.01)</f>
        <v>0.02</v>
      </c>
      <c r="P1790" s="6">
        <f>NiftyData[[#This Row],[Close]]-E1791</f>
        <v>78.949999999999818</v>
      </c>
      <c r="Q1790" s="4">
        <f>NiftyData[[#This Row],[DayChange]]/E1791</f>
        <v>1.4428524434372567E-2</v>
      </c>
      <c r="R1790" s="7">
        <f>_xlfn.CEILING.MATH(ABS(NiftyData[[#This Row],[DayChange %]]), 0.01)</f>
        <v>0.02</v>
      </c>
    </row>
    <row r="1791" spans="1:18" x14ac:dyDescent="0.2">
      <c r="A1791" s="2">
        <v>41516</v>
      </c>
      <c r="B1791" s="1">
        <v>5407.45</v>
      </c>
      <c r="C1791" s="1">
        <v>5493.3</v>
      </c>
      <c r="D1791" s="1">
        <v>5360.2</v>
      </c>
      <c r="E1791" s="1">
        <v>5471.8</v>
      </c>
      <c r="F1791" s="1">
        <v>336401705</v>
      </c>
      <c r="G1791" s="1">
        <v>11431.52</v>
      </c>
      <c r="H1791" s="1" t="str">
        <f>TEXT(NiftyData[[#This Row],[Date]], "yyyy")</f>
        <v>2013</v>
      </c>
      <c r="I1791" s="1" t="str">
        <f>TEXT(NiftyData[[#This Row],[Date]], "mmm")</f>
        <v>Aug</v>
      </c>
      <c r="J1791" s="1" t="str">
        <f>TEXT(NiftyData[[#This Row],[Date]], "ddd")</f>
        <v>Fri</v>
      </c>
      <c r="K1791" s="1" t="str">
        <f>TEXT(NiftyData[[#This Row],[Date]], "mmm-yyyy")</f>
        <v>Aug-2013</v>
      </c>
      <c r="L1791" s="1" t="str">
        <f>IF(NiftyData[[#This Row],[Day]]="Thu", "Expiry", "")</f>
        <v/>
      </c>
      <c r="M1791" s="1">
        <f>NiftyData[[#This Row],[Close]]-NiftyData[[#This Row],[Open]]</f>
        <v>64.350000000000364</v>
      </c>
      <c r="N1791" s="4">
        <f>NiftyData[[#This Row],[Intraday Change]]/NiftyData[[#This Row],[Open]]</f>
        <v>1.1900248730917598E-2</v>
      </c>
      <c r="O1791" s="4">
        <f>_xlfn.CEILING.MATH(ABS(NiftyData[[#This Row],[Intraday Change %]]), 0.01)</f>
        <v>0.02</v>
      </c>
      <c r="P1791" s="6">
        <f>NiftyData[[#This Row],[Close]]-E1792</f>
        <v>62.75</v>
      </c>
      <c r="Q1791" s="4">
        <f>NiftyData[[#This Row],[DayChange]]/E1792</f>
        <v>1.1600928074245939E-2</v>
      </c>
      <c r="R1791" s="7">
        <f>_xlfn.CEILING.MATH(ABS(NiftyData[[#This Row],[DayChange %]]), 0.01)</f>
        <v>0.02</v>
      </c>
    </row>
    <row r="1792" spans="1:18" x14ac:dyDescent="0.2">
      <c r="A1792" s="2">
        <v>41515</v>
      </c>
      <c r="B1792" s="1">
        <v>5316.5</v>
      </c>
      <c r="C1792" s="1">
        <v>5428.9</v>
      </c>
      <c r="D1792" s="1">
        <v>5303</v>
      </c>
      <c r="E1792" s="1">
        <v>5409.05</v>
      </c>
      <c r="F1792" s="1">
        <v>326499273</v>
      </c>
      <c r="G1792" s="1">
        <v>10580.48</v>
      </c>
      <c r="H1792" s="1" t="str">
        <f>TEXT(NiftyData[[#This Row],[Date]], "yyyy")</f>
        <v>2013</v>
      </c>
      <c r="I1792" s="1" t="str">
        <f>TEXT(NiftyData[[#This Row],[Date]], "mmm")</f>
        <v>Aug</v>
      </c>
      <c r="J1792" s="1" t="str">
        <f>TEXT(NiftyData[[#This Row],[Date]], "ddd")</f>
        <v>Thu</v>
      </c>
      <c r="K1792" s="1" t="str">
        <f>TEXT(NiftyData[[#This Row],[Date]], "mmm-yyyy")</f>
        <v>Aug-2013</v>
      </c>
      <c r="L1792" s="1" t="str">
        <f>IF(NiftyData[[#This Row],[Day]]="Thu", "Expiry", "")</f>
        <v>Expiry</v>
      </c>
      <c r="M1792" s="1">
        <f>NiftyData[[#This Row],[Close]]-NiftyData[[#This Row],[Open]]</f>
        <v>92.550000000000182</v>
      </c>
      <c r="N1792" s="4">
        <f>NiftyData[[#This Row],[Intraday Change]]/NiftyData[[#This Row],[Open]]</f>
        <v>1.7408069218470833E-2</v>
      </c>
      <c r="O1792" s="4">
        <f>_xlfn.CEILING.MATH(ABS(NiftyData[[#This Row],[Intraday Change %]]), 0.01)</f>
        <v>0.02</v>
      </c>
      <c r="P1792" s="6">
        <f>NiftyData[[#This Row],[Close]]-E1793</f>
        <v>124.05000000000018</v>
      </c>
      <c r="Q1792" s="4">
        <f>NiftyData[[#This Row],[DayChange]]/E1793</f>
        <v>2.3472090823084234E-2</v>
      </c>
      <c r="R1792" s="7">
        <f>_xlfn.CEILING.MATH(ABS(NiftyData[[#This Row],[DayChange %]]), 0.01)</f>
        <v>0.03</v>
      </c>
    </row>
    <row r="1793" spans="1:18" x14ac:dyDescent="0.2">
      <c r="A1793" s="2">
        <v>41514</v>
      </c>
      <c r="B1793" s="1">
        <v>5233.45</v>
      </c>
      <c r="C1793" s="1">
        <v>5317.7</v>
      </c>
      <c r="D1793" s="1">
        <v>5118.8500000000004</v>
      </c>
      <c r="E1793" s="1">
        <v>5285</v>
      </c>
      <c r="F1793" s="1">
        <v>335993745</v>
      </c>
      <c r="G1793" s="1">
        <v>10705.51</v>
      </c>
      <c r="H1793" s="1" t="str">
        <f>TEXT(NiftyData[[#This Row],[Date]], "yyyy")</f>
        <v>2013</v>
      </c>
      <c r="I1793" s="1" t="str">
        <f>TEXT(NiftyData[[#This Row],[Date]], "mmm")</f>
        <v>Aug</v>
      </c>
      <c r="J1793" s="1" t="str">
        <f>TEXT(NiftyData[[#This Row],[Date]], "ddd")</f>
        <v>Wed</v>
      </c>
      <c r="K1793" s="1" t="str">
        <f>TEXT(NiftyData[[#This Row],[Date]], "mmm-yyyy")</f>
        <v>Aug-2013</v>
      </c>
      <c r="L1793" s="1" t="str">
        <f>IF(NiftyData[[#This Row],[Day]]="Thu", "Expiry", "")</f>
        <v/>
      </c>
      <c r="M1793" s="1">
        <f>NiftyData[[#This Row],[Close]]-NiftyData[[#This Row],[Open]]</f>
        <v>51.550000000000182</v>
      </c>
      <c r="N1793" s="4">
        <f>NiftyData[[#This Row],[Intraday Change]]/NiftyData[[#This Row],[Open]]</f>
        <v>9.850098883145952E-3</v>
      </c>
      <c r="O1793" s="4">
        <f>_xlfn.CEILING.MATH(ABS(NiftyData[[#This Row],[Intraday Change %]]), 0.01)</f>
        <v>0.01</v>
      </c>
      <c r="P1793" s="6">
        <f>NiftyData[[#This Row],[Close]]-E1794</f>
        <v>-2.4499999999998181</v>
      </c>
      <c r="Q1793" s="4">
        <f>NiftyData[[#This Row],[DayChange]]/E1794</f>
        <v>-4.6336135566290334E-4</v>
      </c>
      <c r="R1793" s="7">
        <f>_xlfn.CEILING.MATH(ABS(NiftyData[[#This Row],[DayChange %]]), 0.01)</f>
        <v>0.01</v>
      </c>
    </row>
    <row r="1794" spans="1:18" x14ac:dyDescent="0.2">
      <c r="A1794" s="2">
        <v>41513</v>
      </c>
      <c r="B1794" s="1">
        <v>5426.5</v>
      </c>
      <c r="C1794" s="1">
        <v>5427.4</v>
      </c>
      <c r="D1794" s="1">
        <v>5274.25</v>
      </c>
      <c r="E1794" s="1">
        <v>5287.45</v>
      </c>
      <c r="F1794" s="1">
        <v>306037010</v>
      </c>
      <c r="G1794" s="1">
        <v>8236.84</v>
      </c>
      <c r="H1794" s="1" t="str">
        <f>TEXT(NiftyData[[#This Row],[Date]], "yyyy")</f>
        <v>2013</v>
      </c>
      <c r="I1794" s="1" t="str">
        <f>TEXT(NiftyData[[#This Row],[Date]], "mmm")</f>
        <v>Aug</v>
      </c>
      <c r="J1794" s="1" t="str">
        <f>TEXT(NiftyData[[#This Row],[Date]], "ddd")</f>
        <v>Tue</v>
      </c>
      <c r="K1794" s="1" t="str">
        <f>TEXT(NiftyData[[#This Row],[Date]], "mmm-yyyy")</f>
        <v>Aug-2013</v>
      </c>
      <c r="L1794" s="1" t="str">
        <f>IF(NiftyData[[#This Row],[Day]]="Thu", "Expiry", "")</f>
        <v/>
      </c>
      <c r="M1794" s="1">
        <f>NiftyData[[#This Row],[Close]]-NiftyData[[#This Row],[Open]]</f>
        <v>-139.05000000000018</v>
      </c>
      <c r="N1794" s="4">
        <f>NiftyData[[#This Row],[Intraday Change]]/NiftyData[[#This Row],[Open]]</f>
        <v>-2.562425135907126E-2</v>
      </c>
      <c r="O1794" s="4">
        <f>_xlfn.CEILING.MATH(ABS(NiftyData[[#This Row],[Intraday Change %]]), 0.01)</f>
        <v>0.03</v>
      </c>
      <c r="P1794" s="6">
        <f>NiftyData[[#This Row],[Close]]-E1795</f>
        <v>-189.05000000000018</v>
      </c>
      <c r="Q1794" s="4">
        <f>NiftyData[[#This Row],[DayChange]]/E1795</f>
        <v>-3.4520222770017379E-2</v>
      </c>
      <c r="R1794" s="7">
        <f>_xlfn.CEILING.MATH(ABS(NiftyData[[#This Row],[DayChange %]]), 0.01)</f>
        <v>0.04</v>
      </c>
    </row>
    <row r="1795" spans="1:18" x14ac:dyDescent="0.2">
      <c r="A1795" s="2">
        <v>41512</v>
      </c>
      <c r="B1795" s="1">
        <v>5499.4</v>
      </c>
      <c r="C1795" s="1">
        <v>5528.7</v>
      </c>
      <c r="D1795" s="1">
        <v>5454.45</v>
      </c>
      <c r="E1795" s="1">
        <v>5476.5</v>
      </c>
      <c r="F1795" s="1">
        <v>241996358</v>
      </c>
      <c r="G1795" s="1">
        <v>6465.02</v>
      </c>
      <c r="H1795" s="1" t="str">
        <f>TEXT(NiftyData[[#This Row],[Date]], "yyyy")</f>
        <v>2013</v>
      </c>
      <c r="I1795" s="1" t="str">
        <f>TEXT(NiftyData[[#This Row],[Date]], "mmm")</f>
        <v>Aug</v>
      </c>
      <c r="J1795" s="1" t="str">
        <f>TEXT(NiftyData[[#This Row],[Date]], "ddd")</f>
        <v>Mon</v>
      </c>
      <c r="K1795" s="1" t="str">
        <f>TEXT(NiftyData[[#This Row],[Date]], "mmm-yyyy")</f>
        <v>Aug-2013</v>
      </c>
      <c r="L1795" s="1" t="str">
        <f>IF(NiftyData[[#This Row],[Day]]="Thu", "Expiry", "")</f>
        <v/>
      </c>
      <c r="M1795" s="1">
        <f>NiftyData[[#This Row],[Close]]-NiftyData[[#This Row],[Open]]</f>
        <v>-22.899999999999636</v>
      </c>
      <c r="N1795" s="4">
        <f>NiftyData[[#This Row],[Intraday Change]]/NiftyData[[#This Row],[Open]]</f>
        <v>-4.164090628068451E-3</v>
      </c>
      <c r="O1795" s="4">
        <f>_xlfn.CEILING.MATH(ABS(NiftyData[[#This Row],[Intraday Change %]]), 0.01)</f>
        <v>0.01</v>
      </c>
      <c r="P1795" s="6">
        <f>NiftyData[[#This Row],[Close]]-E1796</f>
        <v>4.75</v>
      </c>
      <c r="Q1795" s="4">
        <f>NiftyData[[#This Row],[DayChange]]/E1796</f>
        <v>8.6809521633846574E-4</v>
      </c>
      <c r="R1795" s="7">
        <f>_xlfn.CEILING.MATH(ABS(NiftyData[[#This Row],[DayChange %]]), 0.01)</f>
        <v>0.01</v>
      </c>
    </row>
    <row r="1796" spans="1:18" x14ac:dyDescent="0.2">
      <c r="A1796" s="2">
        <v>41509</v>
      </c>
      <c r="B1796" s="1">
        <v>5428.75</v>
      </c>
      <c r="C1796" s="1">
        <v>5478.8</v>
      </c>
      <c r="D1796" s="1">
        <v>5377.8</v>
      </c>
      <c r="E1796" s="1">
        <v>5471.75</v>
      </c>
      <c r="F1796" s="1">
        <v>251511910</v>
      </c>
      <c r="G1796" s="1">
        <v>7763.2</v>
      </c>
      <c r="H1796" s="1" t="str">
        <f>TEXT(NiftyData[[#This Row],[Date]], "yyyy")</f>
        <v>2013</v>
      </c>
      <c r="I1796" s="1" t="str">
        <f>TEXT(NiftyData[[#This Row],[Date]], "mmm")</f>
        <v>Aug</v>
      </c>
      <c r="J1796" s="1" t="str">
        <f>TEXT(NiftyData[[#This Row],[Date]], "ddd")</f>
        <v>Fri</v>
      </c>
      <c r="K1796" s="1" t="str">
        <f>TEXT(NiftyData[[#This Row],[Date]], "mmm-yyyy")</f>
        <v>Aug-2013</v>
      </c>
      <c r="L1796" s="1" t="str">
        <f>IF(NiftyData[[#This Row],[Day]]="Thu", "Expiry", "")</f>
        <v/>
      </c>
      <c r="M1796" s="1">
        <f>NiftyData[[#This Row],[Close]]-NiftyData[[#This Row],[Open]]</f>
        <v>43</v>
      </c>
      <c r="N1796" s="4">
        <f>NiftyData[[#This Row],[Intraday Change]]/NiftyData[[#This Row],[Open]]</f>
        <v>7.9207920792079209E-3</v>
      </c>
      <c r="O1796" s="4">
        <f>_xlfn.CEILING.MATH(ABS(NiftyData[[#This Row],[Intraday Change %]]), 0.01)</f>
        <v>0.01</v>
      </c>
      <c r="P1796" s="6">
        <f>NiftyData[[#This Row],[Close]]-E1797</f>
        <v>63.300000000000182</v>
      </c>
      <c r="Q1796" s="4">
        <f>NiftyData[[#This Row],[DayChange]]/E1797</f>
        <v>1.1703907773946358E-2</v>
      </c>
      <c r="R1796" s="7">
        <f>_xlfn.CEILING.MATH(ABS(NiftyData[[#This Row],[DayChange %]]), 0.01)</f>
        <v>0.02</v>
      </c>
    </row>
    <row r="1797" spans="1:18" x14ac:dyDescent="0.2">
      <c r="A1797" s="2">
        <v>41508</v>
      </c>
      <c r="B1797" s="1">
        <v>5282.8</v>
      </c>
      <c r="C1797" s="1">
        <v>5418.95</v>
      </c>
      <c r="D1797" s="1">
        <v>5254.05</v>
      </c>
      <c r="E1797" s="1">
        <v>5408.45</v>
      </c>
      <c r="F1797" s="1">
        <v>284468531</v>
      </c>
      <c r="G1797" s="1">
        <v>9075.86</v>
      </c>
      <c r="H1797" s="1" t="str">
        <f>TEXT(NiftyData[[#This Row],[Date]], "yyyy")</f>
        <v>2013</v>
      </c>
      <c r="I1797" s="1" t="str">
        <f>TEXT(NiftyData[[#This Row],[Date]], "mmm")</f>
        <v>Aug</v>
      </c>
      <c r="J1797" s="1" t="str">
        <f>TEXT(NiftyData[[#This Row],[Date]], "ddd")</f>
        <v>Thu</v>
      </c>
      <c r="K1797" s="1" t="str">
        <f>TEXT(NiftyData[[#This Row],[Date]], "mmm-yyyy")</f>
        <v>Aug-2013</v>
      </c>
      <c r="L1797" s="1" t="str">
        <f>IF(NiftyData[[#This Row],[Day]]="Thu", "Expiry", "")</f>
        <v>Expiry</v>
      </c>
      <c r="M1797" s="1">
        <f>NiftyData[[#This Row],[Close]]-NiftyData[[#This Row],[Open]]</f>
        <v>125.64999999999964</v>
      </c>
      <c r="N1797" s="4">
        <f>NiftyData[[#This Row],[Intraday Change]]/NiftyData[[#This Row],[Open]]</f>
        <v>2.3784735367608018E-2</v>
      </c>
      <c r="O1797" s="4">
        <f>_xlfn.CEILING.MATH(ABS(NiftyData[[#This Row],[Intraday Change %]]), 0.01)</f>
        <v>0.03</v>
      </c>
      <c r="P1797" s="6">
        <f>NiftyData[[#This Row],[Close]]-E1798</f>
        <v>105.89999999999964</v>
      </c>
      <c r="Q1797" s="4">
        <f>NiftyData[[#This Row],[DayChange]]/E1798</f>
        <v>1.9971523135095308E-2</v>
      </c>
      <c r="R1797" s="7">
        <f>_xlfn.CEILING.MATH(ABS(NiftyData[[#This Row],[DayChange %]]), 0.01)</f>
        <v>0.02</v>
      </c>
    </row>
    <row r="1798" spans="1:18" x14ac:dyDescent="0.2">
      <c r="A1798" s="2">
        <v>41507</v>
      </c>
      <c r="B1798" s="1">
        <v>5494.45</v>
      </c>
      <c r="C1798" s="1">
        <v>5504.1</v>
      </c>
      <c r="D1798" s="1">
        <v>5268.45</v>
      </c>
      <c r="E1798" s="1">
        <v>5302.55</v>
      </c>
      <c r="F1798" s="1">
        <v>255004311</v>
      </c>
      <c r="G1798" s="1">
        <v>8509.2900000000009</v>
      </c>
      <c r="H1798" s="1" t="str">
        <f>TEXT(NiftyData[[#This Row],[Date]], "yyyy")</f>
        <v>2013</v>
      </c>
      <c r="I1798" s="1" t="str">
        <f>TEXT(NiftyData[[#This Row],[Date]], "mmm")</f>
        <v>Aug</v>
      </c>
      <c r="J1798" s="1" t="str">
        <f>TEXT(NiftyData[[#This Row],[Date]], "ddd")</f>
        <v>Wed</v>
      </c>
      <c r="K1798" s="1" t="str">
        <f>TEXT(NiftyData[[#This Row],[Date]], "mmm-yyyy")</f>
        <v>Aug-2013</v>
      </c>
      <c r="L1798" s="1" t="str">
        <f>IF(NiftyData[[#This Row],[Day]]="Thu", "Expiry", "")</f>
        <v/>
      </c>
      <c r="M1798" s="1">
        <f>NiftyData[[#This Row],[Close]]-NiftyData[[#This Row],[Open]]</f>
        <v>-191.89999999999964</v>
      </c>
      <c r="N1798" s="4">
        <f>NiftyData[[#This Row],[Intraday Change]]/NiftyData[[#This Row],[Open]]</f>
        <v>-3.492615275414275E-2</v>
      </c>
      <c r="O1798" s="4">
        <f>_xlfn.CEILING.MATH(ABS(NiftyData[[#This Row],[Intraday Change %]]), 0.01)</f>
        <v>0.04</v>
      </c>
      <c r="P1798" s="6">
        <f>NiftyData[[#This Row],[Close]]-E1799</f>
        <v>-98.899999999999636</v>
      </c>
      <c r="Q1798" s="4">
        <f>NiftyData[[#This Row],[DayChange]]/E1799</f>
        <v>-1.8309898268057585E-2</v>
      </c>
      <c r="R1798" s="7">
        <f>_xlfn.CEILING.MATH(ABS(NiftyData[[#This Row],[DayChange %]]), 0.01)</f>
        <v>0.02</v>
      </c>
    </row>
    <row r="1799" spans="1:18" x14ac:dyDescent="0.2">
      <c r="A1799" s="2">
        <v>41506</v>
      </c>
      <c r="B1799" s="1">
        <v>5353.45</v>
      </c>
      <c r="C1799" s="1">
        <v>5417.8</v>
      </c>
      <c r="D1799" s="1">
        <v>5306.35</v>
      </c>
      <c r="E1799" s="1">
        <v>5401.45</v>
      </c>
      <c r="F1799" s="1">
        <v>261052792</v>
      </c>
      <c r="G1799" s="1">
        <v>7982.22</v>
      </c>
      <c r="H1799" s="1" t="str">
        <f>TEXT(NiftyData[[#This Row],[Date]], "yyyy")</f>
        <v>2013</v>
      </c>
      <c r="I1799" s="1" t="str">
        <f>TEXT(NiftyData[[#This Row],[Date]], "mmm")</f>
        <v>Aug</v>
      </c>
      <c r="J1799" s="1" t="str">
        <f>TEXT(NiftyData[[#This Row],[Date]], "ddd")</f>
        <v>Tue</v>
      </c>
      <c r="K1799" s="1" t="str">
        <f>TEXT(NiftyData[[#This Row],[Date]], "mmm-yyyy")</f>
        <v>Aug-2013</v>
      </c>
      <c r="L1799" s="1" t="str">
        <f>IF(NiftyData[[#This Row],[Day]]="Thu", "Expiry", "")</f>
        <v/>
      </c>
      <c r="M1799" s="1">
        <f>NiftyData[[#This Row],[Close]]-NiftyData[[#This Row],[Open]]</f>
        <v>48</v>
      </c>
      <c r="N1799" s="4">
        <f>NiftyData[[#This Row],[Intraday Change]]/NiftyData[[#This Row],[Open]]</f>
        <v>8.9661806872203906E-3</v>
      </c>
      <c r="O1799" s="4">
        <f>_xlfn.CEILING.MATH(ABS(NiftyData[[#This Row],[Intraday Change %]]), 0.01)</f>
        <v>0.01</v>
      </c>
      <c r="P1799" s="6">
        <f>NiftyData[[#This Row],[Close]]-E1800</f>
        <v>-13.300000000000182</v>
      </c>
      <c r="Q1799" s="4">
        <f>NiftyData[[#This Row],[DayChange]]/E1800</f>
        <v>-2.4562537513274263E-3</v>
      </c>
      <c r="R1799" s="7">
        <f>_xlfn.CEILING.MATH(ABS(NiftyData[[#This Row],[DayChange %]]), 0.01)</f>
        <v>0.01</v>
      </c>
    </row>
    <row r="1800" spans="1:18" x14ac:dyDescent="0.2">
      <c r="A1800" s="2">
        <v>41505</v>
      </c>
      <c r="B1800" s="1">
        <v>5497.55</v>
      </c>
      <c r="C1800" s="1">
        <v>5499.65</v>
      </c>
      <c r="D1800" s="1">
        <v>5360.65</v>
      </c>
      <c r="E1800" s="1">
        <v>5414.75</v>
      </c>
      <c r="F1800" s="1">
        <v>219672819</v>
      </c>
      <c r="G1800" s="1">
        <v>6713.03</v>
      </c>
      <c r="H1800" s="1" t="str">
        <f>TEXT(NiftyData[[#This Row],[Date]], "yyyy")</f>
        <v>2013</v>
      </c>
      <c r="I1800" s="1" t="str">
        <f>TEXT(NiftyData[[#This Row],[Date]], "mmm")</f>
        <v>Aug</v>
      </c>
      <c r="J1800" s="1" t="str">
        <f>TEXT(NiftyData[[#This Row],[Date]], "ddd")</f>
        <v>Mon</v>
      </c>
      <c r="K1800" s="1" t="str">
        <f>TEXT(NiftyData[[#This Row],[Date]], "mmm-yyyy")</f>
        <v>Aug-2013</v>
      </c>
      <c r="L1800" s="1" t="str">
        <f>IF(NiftyData[[#This Row],[Day]]="Thu", "Expiry", "")</f>
        <v/>
      </c>
      <c r="M1800" s="1">
        <f>NiftyData[[#This Row],[Close]]-NiftyData[[#This Row],[Open]]</f>
        <v>-82.800000000000182</v>
      </c>
      <c r="N1800" s="4">
        <f>NiftyData[[#This Row],[Intraday Change]]/NiftyData[[#This Row],[Open]]</f>
        <v>-1.5061254558848974E-2</v>
      </c>
      <c r="O1800" s="4">
        <f>_xlfn.CEILING.MATH(ABS(NiftyData[[#This Row],[Intraday Change %]]), 0.01)</f>
        <v>0.02</v>
      </c>
      <c r="P1800" s="6">
        <f>NiftyData[[#This Row],[Close]]-E1801</f>
        <v>-93.100000000000364</v>
      </c>
      <c r="Q1800" s="4">
        <f>NiftyData[[#This Row],[DayChange]]/E1801</f>
        <v>-1.6903147326089191E-2</v>
      </c>
      <c r="R1800" s="7">
        <f>_xlfn.CEILING.MATH(ABS(NiftyData[[#This Row],[DayChange %]]), 0.01)</f>
        <v>0.02</v>
      </c>
    </row>
    <row r="1801" spans="1:18" x14ac:dyDescent="0.2">
      <c r="A1801" s="2">
        <v>41502</v>
      </c>
      <c r="B1801" s="1">
        <v>5705.45</v>
      </c>
      <c r="C1801" s="1">
        <v>5716.6</v>
      </c>
      <c r="D1801" s="1">
        <v>5496.05</v>
      </c>
      <c r="E1801" s="1">
        <v>5507.85</v>
      </c>
      <c r="F1801" s="1">
        <v>248094094</v>
      </c>
      <c r="G1801" s="1">
        <v>8807.27</v>
      </c>
      <c r="H1801" s="1" t="str">
        <f>TEXT(NiftyData[[#This Row],[Date]], "yyyy")</f>
        <v>2013</v>
      </c>
      <c r="I1801" s="1" t="str">
        <f>TEXT(NiftyData[[#This Row],[Date]], "mmm")</f>
        <v>Aug</v>
      </c>
      <c r="J1801" s="1" t="str">
        <f>TEXT(NiftyData[[#This Row],[Date]], "ddd")</f>
        <v>Fri</v>
      </c>
      <c r="K1801" s="1" t="str">
        <f>TEXT(NiftyData[[#This Row],[Date]], "mmm-yyyy")</f>
        <v>Aug-2013</v>
      </c>
      <c r="L1801" s="1" t="str">
        <f>IF(NiftyData[[#This Row],[Day]]="Thu", "Expiry", "")</f>
        <v/>
      </c>
      <c r="M1801" s="1">
        <f>NiftyData[[#This Row],[Close]]-NiftyData[[#This Row],[Open]]</f>
        <v>-197.59999999999945</v>
      </c>
      <c r="N1801" s="4">
        <f>NiftyData[[#This Row],[Intraday Change]]/NiftyData[[#This Row],[Open]]</f>
        <v>-3.4633552129980885E-2</v>
      </c>
      <c r="O1801" s="4">
        <f>_xlfn.CEILING.MATH(ABS(NiftyData[[#This Row],[Intraday Change %]]), 0.01)</f>
        <v>0.04</v>
      </c>
      <c r="P1801" s="6">
        <f>NiftyData[[#This Row],[Close]]-E1802</f>
        <v>-234.44999999999982</v>
      </c>
      <c r="Q1801" s="4">
        <f>NiftyData[[#This Row],[DayChange]]/E1802</f>
        <v>-4.0828587848074784E-2</v>
      </c>
      <c r="R1801" s="7">
        <f>_xlfn.CEILING.MATH(ABS(NiftyData[[#This Row],[DayChange %]]), 0.01)</f>
        <v>0.05</v>
      </c>
    </row>
    <row r="1802" spans="1:18" x14ac:dyDescent="0.2">
      <c r="A1802" s="2">
        <v>41500</v>
      </c>
      <c r="B1802" s="1">
        <v>5715.4</v>
      </c>
      <c r="C1802" s="1">
        <v>5754.55</v>
      </c>
      <c r="D1802" s="1">
        <v>5690.2</v>
      </c>
      <c r="E1802" s="1">
        <v>5742.3</v>
      </c>
      <c r="F1802" s="1">
        <v>223656483</v>
      </c>
      <c r="G1802" s="1">
        <v>6970.2</v>
      </c>
      <c r="H1802" s="1" t="str">
        <f>TEXT(NiftyData[[#This Row],[Date]], "yyyy")</f>
        <v>2013</v>
      </c>
      <c r="I1802" s="1" t="str">
        <f>TEXT(NiftyData[[#This Row],[Date]], "mmm")</f>
        <v>Aug</v>
      </c>
      <c r="J1802" s="1" t="str">
        <f>TEXT(NiftyData[[#This Row],[Date]], "ddd")</f>
        <v>Wed</v>
      </c>
      <c r="K1802" s="1" t="str">
        <f>TEXT(NiftyData[[#This Row],[Date]], "mmm-yyyy")</f>
        <v>Aug-2013</v>
      </c>
      <c r="L1802" s="1" t="str">
        <f>IF(NiftyData[[#This Row],[Day]]="Thu", "Expiry", "")</f>
        <v/>
      </c>
      <c r="M1802" s="1">
        <f>NiftyData[[#This Row],[Close]]-NiftyData[[#This Row],[Open]]</f>
        <v>26.900000000000546</v>
      </c>
      <c r="N1802" s="4">
        <f>NiftyData[[#This Row],[Intraday Change]]/NiftyData[[#This Row],[Open]]</f>
        <v>4.7065822164678844E-3</v>
      </c>
      <c r="O1802" s="4">
        <f>_xlfn.CEILING.MATH(ABS(NiftyData[[#This Row],[Intraday Change %]]), 0.01)</f>
        <v>0.01</v>
      </c>
      <c r="P1802" s="6">
        <f>NiftyData[[#This Row],[Close]]-E1803</f>
        <v>43</v>
      </c>
      <c r="Q1802" s="4">
        <f>NiftyData[[#This Row],[DayChange]]/E1803</f>
        <v>7.5447862018142575E-3</v>
      </c>
      <c r="R1802" s="7">
        <f>_xlfn.CEILING.MATH(ABS(NiftyData[[#This Row],[DayChange %]]), 0.01)</f>
        <v>0.01</v>
      </c>
    </row>
    <row r="1803" spans="1:18" x14ac:dyDescent="0.2">
      <c r="A1803" s="2">
        <v>41499</v>
      </c>
      <c r="B1803" s="1">
        <v>5600.25</v>
      </c>
      <c r="C1803" s="1">
        <v>5704.75</v>
      </c>
      <c r="D1803" s="1">
        <v>5578.9</v>
      </c>
      <c r="E1803" s="1">
        <v>5699.3</v>
      </c>
      <c r="F1803" s="1">
        <v>222997337</v>
      </c>
      <c r="G1803" s="1">
        <v>7073.34</v>
      </c>
      <c r="H1803" s="1" t="str">
        <f>TEXT(NiftyData[[#This Row],[Date]], "yyyy")</f>
        <v>2013</v>
      </c>
      <c r="I1803" s="1" t="str">
        <f>TEXT(NiftyData[[#This Row],[Date]], "mmm")</f>
        <v>Aug</v>
      </c>
      <c r="J1803" s="1" t="str">
        <f>TEXT(NiftyData[[#This Row],[Date]], "ddd")</f>
        <v>Tue</v>
      </c>
      <c r="K1803" s="1" t="str">
        <f>TEXT(NiftyData[[#This Row],[Date]], "mmm-yyyy")</f>
        <v>Aug-2013</v>
      </c>
      <c r="L1803" s="1" t="str">
        <f>IF(NiftyData[[#This Row],[Day]]="Thu", "Expiry", "")</f>
        <v/>
      </c>
      <c r="M1803" s="1">
        <f>NiftyData[[#This Row],[Close]]-NiftyData[[#This Row],[Open]]</f>
        <v>99.050000000000182</v>
      </c>
      <c r="N1803" s="4">
        <f>NiftyData[[#This Row],[Intraday Change]]/NiftyData[[#This Row],[Open]]</f>
        <v>1.7686710414713661E-2</v>
      </c>
      <c r="O1803" s="4">
        <f>_xlfn.CEILING.MATH(ABS(NiftyData[[#This Row],[Intraday Change %]]), 0.01)</f>
        <v>0.02</v>
      </c>
      <c r="P1803" s="6">
        <f>NiftyData[[#This Row],[Close]]-E1804</f>
        <v>86.900000000000546</v>
      </c>
      <c r="Q1803" s="4">
        <f>NiftyData[[#This Row],[DayChange]]/E1804</f>
        <v>1.548357209037142E-2</v>
      </c>
      <c r="R1803" s="7">
        <f>_xlfn.CEILING.MATH(ABS(NiftyData[[#This Row],[DayChange %]]), 0.01)</f>
        <v>0.02</v>
      </c>
    </row>
    <row r="1804" spans="1:18" x14ac:dyDescent="0.2">
      <c r="A1804" s="2">
        <v>41498</v>
      </c>
      <c r="B1804" s="1">
        <v>5606.7</v>
      </c>
      <c r="C1804" s="1">
        <v>5644.1</v>
      </c>
      <c r="D1804" s="1">
        <v>5557.1</v>
      </c>
      <c r="E1804" s="1">
        <v>5612.4</v>
      </c>
      <c r="F1804" s="1">
        <v>195708484</v>
      </c>
      <c r="G1804" s="1">
        <v>7063.92</v>
      </c>
      <c r="H1804" s="1" t="str">
        <f>TEXT(NiftyData[[#This Row],[Date]], "yyyy")</f>
        <v>2013</v>
      </c>
      <c r="I1804" s="1" t="str">
        <f>TEXT(NiftyData[[#This Row],[Date]], "mmm")</f>
        <v>Aug</v>
      </c>
      <c r="J1804" s="1" t="str">
        <f>TEXT(NiftyData[[#This Row],[Date]], "ddd")</f>
        <v>Mon</v>
      </c>
      <c r="K1804" s="1" t="str">
        <f>TEXT(NiftyData[[#This Row],[Date]], "mmm-yyyy")</f>
        <v>Aug-2013</v>
      </c>
      <c r="L1804" s="1" t="str">
        <f>IF(NiftyData[[#This Row],[Day]]="Thu", "Expiry", "")</f>
        <v/>
      </c>
      <c r="M1804" s="1">
        <f>NiftyData[[#This Row],[Close]]-NiftyData[[#This Row],[Open]]</f>
        <v>5.6999999999998181</v>
      </c>
      <c r="N1804" s="4">
        <f>NiftyData[[#This Row],[Intraday Change]]/NiftyData[[#This Row],[Open]]</f>
        <v>1.0166408047514257E-3</v>
      </c>
      <c r="O1804" s="4">
        <f>_xlfn.CEILING.MATH(ABS(NiftyData[[#This Row],[Intraday Change %]]), 0.01)</f>
        <v>0.01</v>
      </c>
      <c r="P1804" s="6">
        <f>NiftyData[[#This Row],[Close]]-E1805</f>
        <v>46.75</v>
      </c>
      <c r="Q1804" s="4">
        <f>NiftyData[[#This Row],[DayChange]]/E1805</f>
        <v>8.3997376766415423E-3</v>
      </c>
      <c r="R1804" s="7">
        <f>_xlfn.CEILING.MATH(ABS(NiftyData[[#This Row],[DayChange %]]), 0.01)</f>
        <v>0.01</v>
      </c>
    </row>
    <row r="1805" spans="1:18" x14ac:dyDescent="0.2">
      <c r="A1805" s="2">
        <v>41494</v>
      </c>
      <c r="B1805" s="1">
        <v>5510.05</v>
      </c>
      <c r="C1805" s="1">
        <v>5577.6</v>
      </c>
      <c r="D1805" s="1">
        <v>5510.05</v>
      </c>
      <c r="E1805" s="1">
        <v>5565.65</v>
      </c>
      <c r="F1805" s="1">
        <v>204918722</v>
      </c>
      <c r="G1805" s="1">
        <v>6968.85</v>
      </c>
      <c r="H1805" s="1" t="str">
        <f>TEXT(NiftyData[[#This Row],[Date]], "yyyy")</f>
        <v>2013</v>
      </c>
      <c r="I1805" s="1" t="str">
        <f>TEXT(NiftyData[[#This Row],[Date]], "mmm")</f>
        <v>Aug</v>
      </c>
      <c r="J1805" s="1" t="str">
        <f>TEXT(NiftyData[[#This Row],[Date]], "ddd")</f>
        <v>Thu</v>
      </c>
      <c r="K1805" s="1" t="str">
        <f>TEXT(NiftyData[[#This Row],[Date]], "mmm-yyyy")</f>
        <v>Aug-2013</v>
      </c>
      <c r="L1805" s="1" t="str">
        <f>IF(NiftyData[[#This Row],[Day]]="Thu", "Expiry", "")</f>
        <v>Expiry</v>
      </c>
      <c r="M1805" s="1">
        <f>NiftyData[[#This Row],[Close]]-NiftyData[[#This Row],[Open]]</f>
        <v>55.599999999999454</v>
      </c>
      <c r="N1805" s="4">
        <f>NiftyData[[#This Row],[Intraday Change]]/NiftyData[[#This Row],[Open]]</f>
        <v>1.0090652534913376E-2</v>
      </c>
      <c r="O1805" s="4">
        <f>_xlfn.CEILING.MATH(ABS(NiftyData[[#This Row],[Intraday Change %]]), 0.01)</f>
        <v>0.02</v>
      </c>
      <c r="P1805" s="6">
        <f>NiftyData[[#This Row],[Close]]-E1806</f>
        <v>46.549999999999272</v>
      </c>
      <c r="Q1805" s="4">
        <f>NiftyData[[#This Row],[DayChange]]/E1806</f>
        <v>8.4343461796306043E-3</v>
      </c>
      <c r="R1805" s="7">
        <f>_xlfn.CEILING.MATH(ABS(NiftyData[[#This Row],[DayChange %]]), 0.01)</f>
        <v>0.01</v>
      </c>
    </row>
    <row r="1806" spans="1:18" x14ac:dyDescent="0.2">
      <c r="A1806" s="2">
        <v>41493</v>
      </c>
      <c r="B1806" s="1">
        <v>5549.3</v>
      </c>
      <c r="C1806" s="1">
        <v>5561.45</v>
      </c>
      <c r="D1806" s="1">
        <v>5486.85</v>
      </c>
      <c r="E1806" s="1">
        <v>5519.1</v>
      </c>
      <c r="F1806" s="1">
        <v>245010773</v>
      </c>
      <c r="G1806" s="1">
        <v>7725.23</v>
      </c>
      <c r="H1806" s="1" t="str">
        <f>TEXT(NiftyData[[#This Row],[Date]], "yyyy")</f>
        <v>2013</v>
      </c>
      <c r="I1806" s="1" t="str">
        <f>TEXT(NiftyData[[#This Row],[Date]], "mmm")</f>
        <v>Aug</v>
      </c>
      <c r="J1806" s="1" t="str">
        <f>TEXT(NiftyData[[#This Row],[Date]], "ddd")</f>
        <v>Wed</v>
      </c>
      <c r="K1806" s="1" t="str">
        <f>TEXT(NiftyData[[#This Row],[Date]], "mmm-yyyy")</f>
        <v>Aug-2013</v>
      </c>
      <c r="L1806" s="1" t="str">
        <f>IF(NiftyData[[#This Row],[Day]]="Thu", "Expiry", "")</f>
        <v/>
      </c>
      <c r="M1806" s="1">
        <f>NiftyData[[#This Row],[Close]]-NiftyData[[#This Row],[Open]]</f>
        <v>-30.199999999999818</v>
      </c>
      <c r="N1806" s="4">
        <f>NiftyData[[#This Row],[Intraday Change]]/NiftyData[[#This Row],[Open]]</f>
        <v>-5.4421278359432388E-3</v>
      </c>
      <c r="O1806" s="4">
        <f>_xlfn.CEILING.MATH(ABS(NiftyData[[#This Row],[Intraday Change %]]), 0.01)</f>
        <v>0.01</v>
      </c>
      <c r="P1806" s="6">
        <f>NiftyData[[#This Row],[Close]]-E1807</f>
        <v>-23.149999999999636</v>
      </c>
      <c r="Q1806" s="4">
        <f>NiftyData[[#This Row],[DayChange]]/E1807</f>
        <v>-4.1770039243988694E-3</v>
      </c>
      <c r="R1806" s="7">
        <f>_xlfn.CEILING.MATH(ABS(NiftyData[[#This Row],[DayChange %]]), 0.01)</f>
        <v>0.01</v>
      </c>
    </row>
    <row r="1807" spans="1:18" x14ac:dyDescent="0.2">
      <c r="A1807" s="2">
        <v>41492</v>
      </c>
      <c r="B1807" s="1">
        <v>5664.9</v>
      </c>
      <c r="C1807" s="1">
        <v>5664.9</v>
      </c>
      <c r="D1807" s="1">
        <v>5521.8</v>
      </c>
      <c r="E1807" s="1">
        <v>5542.25</v>
      </c>
      <c r="F1807" s="1">
        <v>216227972</v>
      </c>
      <c r="G1807" s="1">
        <v>6424.42</v>
      </c>
      <c r="H1807" s="1" t="str">
        <f>TEXT(NiftyData[[#This Row],[Date]], "yyyy")</f>
        <v>2013</v>
      </c>
      <c r="I1807" s="1" t="str">
        <f>TEXT(NiftyData[[#This Row],[Date]], "mmm")</f>
        <v>Aug</v>
      </c>
      <c r="J1807" s="1" t="str">
        <f>TEXT(NiftyData[[#This Row],[Date]], "ddd")</f>
        <v>Tue</v>
      </c>
      <c r="K1807" s="1" t="str">
        <f>TEXT(NiftyData[[#This Row],[Date]], "mmm-yyyy")</f>
        <v>Aug-2013</v>
      </c>
      <c r="L1807" s="1" t="str">
        <f>IF(NiftyData[[#This Row],[Day]]="Thu", "Expiry", "")</f>
        <v/>
      </c>
      <c r="M1807" s="1">
        <f>NiftyData[[#This Row],[Close]]-NiftyData[[#This Row],[Open]]</f>
        <v>-122.64999999999964</v>
      </c>
      <c r="N1807" s="4">
        <f>NiftyData[[#This Row],[Intraday Change]]/NiftyData[[#This Row],[Open]]</f>
        <v>-2.1650867623435478E-2</v>
      </c>
      <c r="O1807" s="4">
        <f>_xlfn.CEILING.MATH(ABS(NiftyData[[#This Row],[Intraday Change %]]), 0.01)</f>
        <v>0.03</v>
      </c>
      <c r="P1807" s="6">
        <f>NiftyData[[#This Row],[Close]]-E1808</f>
        <v>-143.14999999999964</v>
      </c>
      <c r="Q1807" s="4">
        <f>NiftyData[[#This Row],[DayChange]]/E1808</f>
        <v>-2.517852745629149E-2</v>
      </c>
      <c r="R1807" s="7">
        <f>_xlfn.CEILING.MATH(ABS(NiftyData[[#This Row],[DayChange %]]), 0.01)</f>
        <v>0.03</v>
      </c>
    </row>
    <row r="1808" spans="1:18" x14ac:dyDescent="0.2">
      <c r="A1808" s="2">
        <v>41491</v>
      </c>
      <c r="B1808" s="1">
        <v>5682.4</v>
      </c>
      <c r="C1808" s="1">
        <v>5721</v>
      </c>
      <c r="D1808" s="1">
        <v>5661.5</v>
      </c>
      <c r="E1808" s="1">
        <v>5685.4</v>
      </c>
      <c r="F1808" s="1">
        <v>197167952</v>
      </c>
      <c r="G1808" s="1">
        <v>5575.21</v>
      </c>
      <c r="H1808" s="1" t="str">
        <f>TEXT(NiftyData[[#This Row],[Date]], "yyyy")</f>
        <v>2013</v>
      </c>
      <c r="I1808" s="1" t="str">
        <f>TEXT(NiftyData[[#This Row],[Date]], "mmm")</f>
        <v>Aug</v>
      </c>
      <c r="J1808" s="1" t="str">
        <f>TEXT(NiftyData[[#This Row],[Date]], "ddd")</f>
        <v>Mon</v>
      </c>
      <c r="K1808" s="1" t="str">
        <f>TEXT(NiftyData[[#This Row],[Date]], "mmm-yyyy")</f>
        <v>Aug-2013</v>
      </c>
      <c r="L1808" s="1" t="str">
        <f>IF(NiftyData[[#This Row],[Day]]="Thu", "Expiry", "")</f>
        <v/>
      </c>
      <c r="M1808" s="1">
        <f>NiftyData[[#This Row],[Close]]-NiftyData[[#This Row],[Open]]</f>
        <v>3</v>
      </c>
      <c r="N1808" s="4">
        <f>NiftyData[[#This Row],[Intraday Change]]/NiftyData[[#This Row],[Open]]</f>
        <v>5.2794593833591444E-4</v>
      </c>
      <c r="O1808" s="4">
        <f>_xlfn.CEILING.MATH(ABS(NiftyData[[#This Row],[Intraday Change %]]), 0.01)</f>
        <v>0.01</v>
      </c>
      <c r="P1808" s="6">
        <f>NiftyData[[#This Row],[Close]]-E1809</f>
        <v>7.5</v>
      </c>
      <c r="Q1808" s="4">
        <f>NiftyData[[#This Row],[DayChange]]/E1809</f>
        <v>1.3209109001567482E-3</v>
      </c>
      <c r="R1808" s="7">
        <f>_xlfn.CEILING.MATH(ABS(NiftyData[[#This Row],[DayChange %]]), 0.01)</f>
        <v>0.01</v>
      </c>
    </row>
    <row r="1809" spans="1:18" x14ac:dyDescent="0.2">
      <c r="A1809" s="2">
        <v>41488</v>
      </c>
      <c r="B1809" s="1">
        <v>5750.05</v>
      </c>
      <c r="C1809" s="1">
        <v>5761.85</v>
      </c>
      <c r="D1809" s="1">
        <v>5649</v>
      </c>
      <c r="E1809" s="1">
        <v>5677.9</v>
      </c>
      <c r="F1809" s="1">
        <v>222494469</v>
      </c>
      <c r="G1809" s="1">
        <v>6350.26</v>
      </c>
      <c r="H1809" s="1" t="str">
        <f>TEXT(NiftyData[[#This Row],[Date]], "yyyy")</f>
        <v>2013</v>
      </c>
      <c r="I1809" s="1" t="str">
        <f>TEXT(NiftyData[[#This Row],[Date]], "mmm")</f>
        <v>Aug</v>
      </c>
      <c r="J1809" s="1" t="str">
        <f>TEXT(NiftyData[[#This Row],[Date]], "ddd")</f>
        <v>Fri</v>
      </c>
      <c r="K1809" s="1" t="str">
        <f>TEXT(NiftyData[[#This Row],[Date]], "mmm-yyyy")</f>
        <v>Aug-2013</v>
      </c>
      <c r="L1809" s="1" t="str">
        <f>IF(NiftyData[[#This Row],[Day]]="Thu", "Expiry", "")</f>
        <v/>
      </c>
      <c r="M1809" s="1">
        <f>NiftyData[[#This Row],[Close]]-NiftyData[[#This Row],[Open]]</f>
        <v>-72.150000000000546</v>
      </c>
      <c r="N1809" s="4">
        <f>NiftyData[[#This Row],[Intraday Change]]/NiftyData[[#This Row],[Open]]</f>
        <v>-1.2547716976374213E-2</v>
      </c>
      <c r="O1809" s="4">
        <f>_xlfn.CEILING.MATH(ABS(NiftyData[[#This Row],[Intraday Change %]]), 0.01)</f>
        <v>0.02</v>
      </c>
      <c r="P1809" s="6">
        <f>NiftyData[[#This Row],[Close]]-E1810</f>
        <v>-49.950000000000728</v>
      </c>
      <c r="Q1809" s="4">
        <f>NiftyData[[#This Row],[DayChange]]/E1810</f>
        <v>-8.7205495953980514E-3</v>
      </c>
      <c r="R1809" s="7">
        <f>_xlfn.CEILING.MATH(ABS(NiftyData[[#This Row],[DayChange %]]), 0.01)</f>
        <v>0.01</v>
      </c>
    </row>
    <row r="1810" spans="1:18" x14ac:dyDescent="0.2">
      <c r="A1810" s="2">
        <v>41487</v>
      </c>
      <c r="B1810" s="1">
        <v>5776.9</v>
      </c>
      <c r="C1810" s="1">
        <v>5808.5</v>
      </c>
      <c r="D1810" s="1">
        <v>5676.85</v>
      </c>
      <c r="E1810" s="1">
        <v>5727.85</v>
      </c>
      <c r="F1810" s="1">
        <v>216762208</v>
      </c>
      <c r="G1810" s="1">
        <v>7164.04</v>
      </c>
      <c r="H1810" s="1" t="str">
        <f>TEXT(NiftyData[[#This Row],[Date]], "yyyy")</f>
        <v>2013</v>
      </c>
      <c r="I1810" s="1" t="str">
        <f>TEXT(NiftyData[[#This Row],[Date]], "mmm")</f>
        <v>Aug</v>
      </c>
      <c r="J1810" s="1" t="str">
        <f>TEXT(NiftyData[[#This Row],[Date]], "ddd")</f>
        <v>Thu</v>
      </c>
      <c r="K1810" s="1" t="str">
        <f>TEXT(NiftyData[[#This Row],[Date]], "mmm-yyyy")</f>
        <v>Aug-2013</v>
      </c>
      <c r="L1810" s="1" t="str">
        <f>IF(NiftyData[[#This Row],[Day]]="Thu", "Expiry", "")</f>
        <v>Expiry</v>
      </c>
      <c r="M1810" s="1">
        <f>NiftyData[[#This Row],[Close]]-NiftyData[[#This Row],[Open]]</f>
        <v>-49.049999999999272</v>
      </c>
      <c r="N1810" s="4">
        <f>NiftyData[[#This Row],[Intraday Change]]/NiftyData[[#This Row],[Open]]</f>
        <v>-8.4907130121690318E-3</v>
      </c>
      <c r="O1810" s="4">
        <f>_xlfn.CEILING.MATH(ABS(NiftyData[[#This Row],[Intraday Change %]]), 0.01)</f>
        <v>0.01</v>
      </c>
      <c r="P1810" s="6">
        <f>NiftyData[[#This Row],[Close]]-E1811</f>
        <v>-14.149999999999636</v>
      </c>
      <c r="Q1810" s="4">
        <f>NiftyData[[#This Row],[DayChange]]/E1811</f>
        <v>-2.4642981539532631E-3</v>
      </c>
      <c r="R1810" s="7">
        <f>_xlfn.CEILING.MATH(ABS(NiftyData[[#This Row],[DayChange %]]), 0.01)</f>
        <v>0.01</v>
      </c>
    </row>
    <row r="1811" spans="1:18" x14ac:dyDescent="0.2">
      <c r="A1811" s="2">
        <v>41486</v>
      </c>
      <c r="B1811" s="1">
        <v>5738.35</v>
      </c>
      <c r="C1811" s="1">
        <v>5752.1</v>
      </c>
      <c r="D1811" s="1">
        <v>5675.75</v>
      </c>
      <c r="E1811" s="1">
        <v>5742</v>
      </c>
      <c r="F1811" s="1">
        <v>235469131</v>
      </c>
      <c r="G1811" s="1">
        <v>8717.16</v>
      </c>
      <c r="H1811" s="1" t="str">
        <f>TEXT(NiftyData[[#This Row],[Date]], "yyyy")</f>
        <v>2013</v>
      </c>
      <c r="I1811" s="1" t="str">
        <f>TEXT(NiftyData[[#This Row],[Date]], "mmm")</f>
        <v>Jul</v>
      </c>
      <c r="J1811" s="1" t="str">
        <f>TEXT(NiftyData[[#This Row],[Date]], "ddd")</f>
        <v>Wed</v>
      </c>
      <c r="K1811" s="1" t="str">
        <f>TEXT(NiftyData[[#This Row],[Date]], "mmm-yyyy")</f>
        <v>Jul-2013</v>
      </c>
      <c r="L1811" s="1" t="str">
        <f>IF(NiftyData[[#This Row],[Day]]="Thu", "Expiry", "")</f>
        <v/>
      </c>
      <c r="M1811" s="1">
        <f>NiftyData[[#This Row],[Close]]-NiftyData[[#This Row],[Open]]</f>
        <v>3.6499999999996362</v>
      </c>
      <c r="N1811" s="4">
        <f>NiftyData[[#This Row],[Intraday Change]]/NiftyData[[#This Row],[Open]]</f>
        <v>6.3607134455019923E-4</v>
      </c>
      <c r="O1811" s="4">
        <f>_xlfn.CEILING.MATH(ABS(NiftyData[[#This Row],[Intraday Change %]]), 0.01)</f>
        <v>0.01</v>
      </c>
      <c r="P1811" s="6">
        <f>NiftyData[[#This Row],[Close]]-E1812</f>
        <v>-13.050000000000182</v>
      </c>
      <c r="Q1811" s="4">
        <f>NiftyData[[#This Row],[DayChange]]/E1812</f>
        <v>-2.2675736961451564E-3</v>
      </c>
      <c r="R1811" s="7">
        <f>_xlfn.CEILING.MATH(ABS(NiftyData[[#This Row],[DayChange %]]), 0.01)</f>
        <v>0.01</v>
      </c>
    </row>
    <row r="1812" spans="1:18" x14ac:dyDescent="0.2">
      <c r="A1812" s="2">
        <v>41485</v>
      </c>
      <c r="B1812" s="1">
        <v>5836.05</v>
      </c>
      <c r="C1812" s="1">
        <v>5861.3</v>
      </c>
      <c r="D1812" s="1">
        <v>5747.6</v>
      </c>
      <c r="E1812" s="1">
        <v>5755.05</v>
      </c>
      <c r="F1812" s="1">
        <v>181489174</v>
      </c>
      <c r="G1812" s="1">
        <v>6006.91</v>
      </c>
      <c r="H1812" s="1" t="str">
        <f>TEXT(NiftyData[[#This Row],[Date]], "yyyy")</f>
        <v>2013</v>
      </c>
      <c r="I1812" s="1" t="str">
        <f>TEXT(NiftyData[[#This Row],[Date]], "mmm")</f>
        <v>Jul</v>
      </c>
      <c r="J1812" s="1" t="str">
        <f>TEXT(NiftyData[[#This Row],[Date]], "ddd")</f>
        <v>Tue</v>
      </c>
      <c r="K1812" s="1" t="str">
        <f>TEXT(NiftyData[[#This Row],[Date]], "mmm-yyyy")</f>
        <v>Jul-2013</v>
      </c>
      <c r="L1812" s="1" t="str">
        <f>IF(NiftyData[[#This Row],[Day]]="Thu", "Expiry", "")</f>
        <v/>
      </c>
      <c r="M1812" s="1">
        <f>NiftyData[[#This Row],[Close]]-NiftyData[[#This Row],[Open]]</f>
        <v>-81</v>
      </c>
      <c r="N1812" s="4">
        <f>NiftyData[[#This Row],[Intraday Change]]/NiftyData[[#This Row],[Open]]</f>
        <v>-1.3879250520471894E-2</v>
      </c>
      <c r="O1812" s="4">
        <f>_xlfn.CEILING.MATH(ABS(NiftyData[[#This Row],[Intraday Change %]]), 0.01)</f>
        <v>0.02</v>
      </c>
      <c r="P1812" s="6">
        <f>NiftyData[[#This Row],[Close]]-E1813</f>
        <v>-76.599999999999454</v>
      </c>
      <c r="Q1812" s="4">
        <f>NiftyData[[#This Row],[DayChange]]/E1813</f>
        <v>-1.3135219020345779E-2</v>
      </c>
      <c r="R1812" s="7">
        <f>_xlfn.CEILING.MATH(ABS(NiftyData[[#This Row],[DayChange %]]), 0.01)</f>
        <v>0.02</v>
      </c>
    </row>
    <row r="1813" spans="1:18" x14ac:dyDescent="0.2">
      <c r="A1813" s="2">
        <v>41484</v>
      </c>
      <c r="B1813" s="1">
        <v>5869.95</v>
      </c>
      <c r="C1813" s="1">
        <v>5886</v>
      </c>
      <c r="D1813" s="1">
        <v>5825.8</v>
      </c>
      <c r="E1813" s="1">
        <v>5831.65</v>
      </c>
      <c r="F1813" s="1">
        <v>173430612</v>
      </c>
      <c r="G1813" s="1">
        <v>4812.3</v>
      </c>
      <c r="H1813" s="1" t="str">
        <f>TEXT(NiftyData[[#This Row],[Date]], "yyyy")</f>
        <v>2013</v>
      </c>
      <c r="I1813" s="1" t="str">
        <f>TEXT(NiftyData[[#This Row],[Date]], "mmm")</f>
        <v>Jul</v>
      </c>
      <c r="J1813" s="1" t="str">
        <f>TEXT(NiftyData[[#This Row],[Date]], "ddd")</f>
        <v>Mon</v>
      </c>
      <c r="K1813" s="1" t="str">
        <f>TEXT(NiftyData[[#This Row],[Date]], "mmm-yyyy")</f>
        <v>Jul-2013</v>
      </c>
      <c r="L1813" s="1" t="str">
        <f>IF(NiftyData[[#This Row],[Day]]="Thu", "Expiry", "")</f>
        <v/>
      </c>
      <c r="M1813" s="1">
        <f>NiftyData[[#This Row],[Close]]-NiftyData[[#This Row],[Open]]</f>
        <v>-38.300000000000182</v>
      </c>
      <c r="N1813" s="4">
        <f>NiftyData[[#This Row],[Intraday Change]]/NiftyData[[#This Row],[Open]]</f>
        <v>-6.5247574510856454E-3</v>
      </c>
      <c r="O1813" s="4">
        <f>_xlfn.CEILING.MATH(ABS(NiftyData[[#This Row],[Intraday Change %]]), 0.01)</f>
        <v>0.01</v>
      </c>
      <c r="P1813" s="6">
        <f>NiftyData[[#This Row],[Close]]-E1814</f>
        <v>-54.550000000000182</v>
      </c>
      <c r="Q1813" s="4">
        <f>NiftyData[[#This Row],[DayChange]]/E1814</f>
        <v>-9.2674390948320109E-3</v>
      </c>
      <c r="R1813" s="7">
        <f>_xlfn.CEILING.MATH(ABS(NiftyData[[#This Row],[DayChange %]]), 0.01)</f>
        <v>0.01</v>
      </c>
    </row>
    <row r="1814" spans="1:18" x14ac:dyDescent="0.2">
      <c r="A1814" s="2">
        <v>41481</v>
      </c>
      <c r="B1814" s="1">
        <v>5937.95</v>
      </c>
      <c r="C1814" s="1">
        <v>5944.5</v>
      </c>
      <c r="D1814" s="1">
        <v>5869.5</v>
      </c>
      <c r="E1814" s="1">
        <v>5886.2</v>
      </c>
      <c r="F1814" s="1">
        <v>174535664</v>
      </c>
      <c r="G1814" s="1">
        <v>6419.86</v>
      </c>
      <c r="H1814" s="1" t="str">
        <f>TEXT(NiftyData[[#This Row],[Date]], "yyyy")</f>
        <v>2013</v>
      </c>
      <c r="I1814" s="1" t="str">
        <f>TEXT(NiftyData[[#This Row],[Date]], "mmm")</f>
        <v>Jul</v>
      </c>
      <c r="J1814" s="1" t="str">
        <f>TEXT(NiftyData[[#This Row],[Date]], "ddd")</f>
        <v>Fri</v>
      </c>
      <c r="K1814" s="1" t="str">
        <f>TEXT(NiftyData[[#This Row],[Date]], "mmm-yyyy")</f>
        <v>Jul-2013</v>
      </c>
      <c r="L1814" s="1" t="str">
        <f>IF(NiftyData[[#This Row],[Day]]="Thu", "Expiry", "")</f>
        <v/>
      </c>
      <c r="M1814" s="1">
        <f>NiftyData[[#This Row],[Close]]-NiftyData[[#This Row],[Open]]</f>
        <v>-51.75</v>
      </c>
      <c r="N1814" s="4">
        <f>NiftyData[[#This Row],[Intraday Change]]/NiftyData[[#This Row],[Open]]</f>
        <v>-8.7151289586473446E-3</v>
      </c>
      <c r="O1814" s="4">
        <f>_xlfn.CEILING.MATH(ABS(NiftyData[[#This Row],[Intraday Change %]]), 0.01)</f>
        <v>0.01</v>
      </c>
      <c r="P1814" s="6">
        <f>NiftyData[[#This Row],[Close]]-E1815</f>
        <v>-21.300000000000182</v>
      </c>
      <c r="Q1814" s="4">
        <f>NiftyData[[#This Row],[DayChange]]/E1815</f>
        <v>-3.6055861193398531E-3</v>
      </c>
      <c r="R1814" s="7">
        <f>_xlfn.CEILING.MATH(ABS(NiftyData[[#This Row],[DayChange %]]), 0.01)</f>
        <v>0.01</v>
      </c>
    </row>
    <row r="1815" spans="1:18" x14ac:dyDescent="0.2">
      <c r="A1815" s="2">
        <v>41480</v>
      </c>
      <c r="B1815" s="1">
        <v>5970.4</v>
      </c>
      <c r="C1815" s="1">
        <v>5990.65</v>
      </c>
      <c r="D1815" s="1">
        <v>5896.4</v>
      </c>
      <c r="E1815" s="1">
        <v>5907.5</v>
      </c>
      <c r="F1815" s="1">
        <v>237081135</v>
      </c>
      <c r="G1815" s="1">
        <v>8762.77</v>
      </c>
      <c r="H1815" s="1" t="str">
        <f>TEXT(NiftyData[[#This Row],[Date]], "yyyy")</f>
        <v>2013</v>
      </c>
      <c r="I1815" s="1" t="str">
        <f>TEXT(NiftyData[[#This Row],[Date]], "mmm")</f>
        <v>Jul</v>
      </c>
      <c r="J1815" s="1" t="str">
        <f>TEXT(NiftyData[[#This Row],[Date]], "ddd")</f>
        <v>Thu</v>
      </c>
      <c r="K1815" s="1" t="str">
        <f>TEXT(NiftyData[[#This Row],[Date]], "mmm-yyyy")</f>
        <v>Jul-2013</v>
      </c>
      <c r="L1815" s="1" t="str">
        <f>IF(NiftyData[[#This Row],[Day]]="Thu", "Expiry", "")</f>
        <v>Expiry</v>
      </c>
      <c r="M1815" s="1">
        <f>NiftyData[[#This Row],[Close]]-NiftyData[[#This Row],[Open]]</f>
        <v>-62.899999999999636</v>
      </c>
      <c r="N1815" s="4">
        <f>NiftyData[[#This Row],[Intraday Change]]/NiftyData[[#This Row],[Open]]</f>
        <v>-1.0535307517084222E-2</v>
      </c>
      <c r="O1815" s="4">
        <f>_xlfn.CEILING.MATH(ABS(NiftyData[[#This Row],[Intraday Change %]]), 0.01)</f>
        <v>0.02</v>
      </c>
      <c r="P1815" s="6">
        <f>NiftyData[[#This Row],[Close]]-E1816</f>
        <v>-83</v>
      </c>
      <c r="Q1815" s="4">
        <f>NiftyData[[#This Row],[DayChange]]/E1816</f>
        <v>-1.3855270845505384E-2</v>
      </c>
      <c r="R1815" s="7">
        <f>_xlfn.CEILING.MATH(ABS(NiftyData[[#This Row],[DayChange %]]), 0.01)</f>
        <v>0.02</v>
      </c>
    </row>
    <row r="1816" spans="1:18" x14ac:dyDescent="0.2">
      <c r="A1816" s="2">
        <v>41479</v>
      </c>
      <c r="B1816" s="1">
        <v>6032.2</v>
      </c>
      <c r="C1816" s="1">
        <v>6047.25</v>
      </c>
      <c r="D1816" s="1">
        <v>5962.6</v>
      </c>
      <c r="E1816" s="1">
        <v>5990.5</v>
      </c>
      <c r="F1816" s="1">
        <v>151931749</v>
      </c>
      <c r="G1816" s="1">
        <v>6413.64</v>
      </c>
      <c r="H1816" s="1" t="str">
        <f>TEXT(NiftyData[[#This Row],[Date]], "yyyy")</f>
        <v>2013</v>
      </c>
      <c r="I1816" s="1" t="str">
        <f>TEXT(NiftyData[[#This Row],[Date]], "mmm")</f>
        <v>Jul</v>
      </c>
      <c r="J1816" s="1" t="str">
        <f>TEXT(NiftyData[[#This Row],[Date]], "ddd")</f>
        <v>Wed</v>
      </c>
      <c r="K1816" s="1" t="str">
        <f>TEXT(NiftyData[[#This Row],[Date]], "mmm-yyyy")</f>
        <v>Jul-2013</v>
      </c>
      <c r="L1816" s="1" t="str">
        <f>IF(NiftyData[[#This Row],[Day]]="Thu", "Expiry", "")</f>
        <v/>
      </c>
      <c r="M1816" s="1">
        <f>NiftyData[[#This Row],[Close]]-NiftyData[[#This Row],[Open]]</f>
        <v>-41.699999999999818</v>
      </c>
      <c r="N1816" s="4">
        <f>NiftyData[[#This Row],[Intraday Change]]/NiftyData[[#This Row],[Open]]</f>
        <v>-6.912900765889695E-3</v>
      </c>
      <c r="O1816" s="4">
        <f>_xlfn.CEILING.MATH(ABS(NiftyData[[#This Row],[Intraday Change %]]), 0.01)</f>
        <v>0.01</v>
      </c>
      <c r="P1816" s="6">
        <f>NiftyData[[#This Row],[Close]]-E1817</f>
        <v>-87.300000000000182</v>
      </c>
      <c r="Q1816" s="4">
        <f>NiftyData[[#This Row],[DayChange]]/E1817</f>
        <v>-1.4363750041133334E-2</v>
      </c>
      <c r="R1816" s="7">
        <f>_xlfn.CEILING.MATH(ABS(NiftyData[[#This Row],[DayChange %]]), 0.01)</f>
        <v>0.02</v>
      </c>
    </row>
    <row r="1817" spans="1:18" x14ac:dyDescent="0.2">
      <c r="A1817" s="2">
        <v>41478</v>
      </c>
      <c r="B1817" s="1">
        <v>6064.3</v>
      </c>
      <c r="C1817" s="1">
        <v>6093.35</v>
      </c>
      <c r="D1817" s="1">
        <v>6061.3</v>
      </c>
      <c r="E1817" s="1">
        <v>6077.8</v>
      </c>
      <c r="F1817" s="1">
        <v>126469251</v>
      </c>
      <c r="G1817" s="1">
        <v>5459.62</v>
      </c>
      <c r="H1817" s="1" t="str">
        <f>TEXT(NiftyData[[#This Row],[Date]], "yyyy")</f>
        <v>2013</v>
      </c>
      <c r="I1817" s="1" t="str">
        <f>TEXT(NiftyData[[#This Row],[Date]], "mmm")</f>
        <v>Jul</v>
      </c>
      <c r="J1817" s="1" t="str">
        <f>TEXT(NiftyData[[#This Row],[Date]], "ddd")</f>
        <v>Tue</v>
      </c>
      <c r="K1817" s="1" t="str">
        <f>TEXT(NiftyData[[#This Row],[Date]], "mmm-yyyy")</f>
        <v>Jul-2013</v>
      </c>
      <c r="L1817" s="1" t="str">
        <f>IF(NiftyData[[#This Row],[Day]]="Thu", "Expiry", "")</f>
        <v/>
      </c>
      <c r="M1817" s="1">
        <f>NiftyData[[#This Row],[Close]]-NiftyData[[#This Row],[Open]]</f>
        <v>13.5</v>
      </c>
      <c r="N1817" s="4">
        <f>NiftyData[[#This Row],[Intraday Change]]/NiftyData[[#This Row],[Open]]</f>
        <v>2.2261431657404811E-3</v>
      </c>
      <c r="O1817" s="4">
        <f>_xlfn.CEILING.MATH(ABS(NiftyData[[#This Row],[Intraday Change %]]), 0.01)</f>
        <v>0.01</v>
      </c>
      <c r="P1817" s="6">
        <f>NiftyData[[#This Row],[Close]]-E1818</f>
        <v>46</v>
      </c>
      <c r="Q1817" s="4">
        <f>NiftyData[[#This Row],[DayChange]]/E1818</f>
        <v>7.6262475546271429E-3</v>
      </c>
      <c r="R1817" s="7">
        <f>_xlfn.CEILING.MATH(ABS(NiftyData[[#This Row],[DayChange %]]), 0.01)</f>
        <v>0.01</v>
      </c>
    </row>
    <row r="1818" spans="1:18" x14ac:dyDescent="0.2">
      <c r="A1818" s="2">
        <v>41477</v>
      </c>
      <c r="B1818" s="1">
        <v>6009.75</v>
      </c>
      <c r="C1818" s="1">
        <v>6064.15</v>
      </c>
      <c r="D1818" s="1">
        <v>6004.25</v>
      </c>
      <c r="E1818" s="1">
        <v>6031.8</v>
      </c>
      <c r="F1818" s="1">
        <v>115168337</v>
      </c>
      <c r="G1818" s="1">
        <v>5117.1899999999996</v>
      </c>
      <c r="H1818" s="1" t="str">
        <f>TEXT(NiftyData[[#This Row],[Date]], "yyyy")</f>
        <v>2013</v>
      </c>
      <c r="I1818" s="1" t="str">
        <f>TEXT(NiftyData[[#This Row],[Date]], "mmm")</f>
        <v>Jul</v>
      </c>
      <c r="J1818" s="1" t="str">
        <f>TEXT(NiftyData[[#This Row],[Date]], "ddd")</f>
        <v>Mon</v>
      </c>
      <c r="K1818" s="1" t="str">
        <f>TEXT(NiftyData[[#This Row],[Date]], "mmm-yyyy")</f>
        <v>Jul-2013</v>
      </c>
      <c r="L1818" s="1" t="str">
        <f>IF(NiftyData[[#This Row],[Day]]="Thu", "Expiry", "")</f>
        <v/>
      </c>
      <c r="M1818" s="1">
        <f>NiftyData[[#This Row],[Close]]-NiftyData[[#This Row],[Open]]</f>
        <v>22.050000000000182</v>
      </c>
      <c r="N1818" s="4">
        <f>NiftyData[[#This Row],[Intraday Change]]/NiftyData[[#This Row],[Open]]</f>
        <v>3.6690378135530066E-3</v>
      </c>
      <c r="O1818" s="4">
        <f>_xlfn.CEILING.MATH(ABS(NiftyData[[#This Row],[Intraday Change %]]), 0.01)</f>
        <v>0.01</v>
      </c>
      <c r="P1818" s="6">
        <f>NiftyData[[#This Row],[Close]]-E1819</f>
        <v>2.6000000000003638</v>
      </c>
      <c r="Q1818" s="4">
        <f>NiftyData[[#This Row],[DayChange]]/E1819</f>
        <v>4.3123465799780464E-4</v>
      </c>
      <c r="R1818" s="7">
        <f>_xlfn.CEILING.MATH(ABS(NiftyData[[#This Row],[DayChange %]]), 0.01)</f>
        <v>0.01</v>
      </c>
    </row>
    <row r="1819" spans="1:18" x14ac:dyDescent="0.2">
      <c r="A1819" s="2">
        <v>41474</v>
      </c>
      <c r="B1819" s="1">
        <v>6057.2</v>
      </c>
      <c r="C1819" s="1">
        <v>6066.85</v>
      </c>
      <c r="D1819" s="1">
        <v>6020.25</v>
      </c>
      <c r="E1819" s="1">
        <v>6029.2</v>
      </c>
      <c r="F1819" s="1">
        <v>163311714</v>
      </c>
      <c r="G1819" s="1">
        <v>7987.75</v>
      </c>
      <c r="H1819" s="1" t="str">
        <f>TEXT(NiftyData[[#This Row],[Date]], "yyyy")</f>
        <v>2013</v>
      </c>
      <c r="I1819" s="1" t="str">
        <f>TEXT(NiftyData[[#This Row],[Date]], "mmm")</f>
        <v>Jul</v>
      </c>
      <c r="J1819" s="1" t="str">
        <f>TEXT(NiftyData[[#This Row],[Date]], "ddd")</f>
        <v>Fri</v>
      </c>
      <c r="K1819" s="1" t="str">
        <f>TEXT(NiftyData[[#This Row],[Date]], "mmm-yyyy")</f>
        <v>Jul-2013</v>
      </c>
      <c r="L1819" s="1" t="str">
        <f>IF(NiftyData[[#This Row],[Day]]="Thu", "Expiry", "")</f>
        <v/>
      </c>
      <c r="M1819" s="1">
        <f>NiftyData[[#This Row],[Close]]-NiftyData[[#This Row],[Open]]</f>
        <v>-28</v>
      </c>
      <c r="N1819" s="4">
        <f>NiftyData[[#This Row],[Intraday Change]]/NiftyData[[#This Row],[Open]]</f>
        <v>-4.6225979000198113E-3</v>
      </c>
      <c r="O1819" s="4">
        <f>_xlfn.CEILING.MATH(ABS(NiftyData[[#This Row],[Intraday Change %]]), 0.01)</f>
        <v>0.01</v>
      </c>
      <c r="P1819" s="6">
        <f>NiftyData[[#This Row],[Close]]-E1820</f>
        <v>-8.8500000000003638</v>
      </c>
      <c r="Q1819" s="4">
        <f>NiftyData[[#This Row],[DayChange]]/E1820</f>
        <v>-1.4657049875374274E-3</v>
      </c>
      <c r="R1819" s="7">
        <f>_xlfn.CEILING.MATH(ABS(NiftyData[[#This Row],[DayChange %]]), 0.01)</f>
        <v>0.01</v>
      </c>
    </row>
    <row r="1820" spans="1:18" x14ac:dyDescent="0.2">
      <c r="A1820" s="2">
        <v>41473</v>
      </c>
      <c r="B1820" s="1">
        <v>5984.7</v>
      </c>
      <c r="C1820" s="1">
        <v>6051.1</v>
      </c>
      <c r="D1820" s="1">
        <v>5974.55</v>
      </c>
      <c r="E1820" s="1">
        <v>6038.05</v>
      </c>
      <c r="F1820" s="1">
        <v>171728134</v>
      </c>
      <c r="G1820" s="1">
        <v>7774.83</v>
      </c>
      <c r="H1820" s="1" t="str">
        <f>TEXT(NiftyData[[#This Row],[Date]], "yyyy")</f>
        <v>2013</v>
      </c>
      <c r="I1820" s="1" t="str">
        <f>TEXT(NiftyData[[#This Row],[Date]], "mmm")</f>
        <v>Jul</v>
      </c>
      <c r="J1820" s="1" t="str">
        <f>TEXT(NiftyData[[#This Row],[Date]], "ddd")</f>
        <v>Thu</v>
      </c>
      <c r="K1820" s="1" t="str">
        <f>TEXT(NiftyData[[#This Row],[Date]], "mmm-yyyy")</f>
        <v>Jul-2013</v>
      </c>
      <c r="L1820" s="1" t="str">
        <f>IF(NiftyData[[#This Row],[Day]]="Thu", "Expiry", "")</f>
        <v>Expiry</v>
      </c>
      <c r="M1820" s="1">
        <f>NiftyData[[#This Row],[Close]]-NiftyData[[#This Row],[Open]]</f>
        <v>53.350000000000364</v>
      </c>
      <c r="N1820" s="4">
        <f>NiftyData[[#This Row],[Intraday Change]]/NiftyData[[#This Row],[Open]]</f>
        <v>8.9143983825422102E-3</v>
      </c>
      <c r="O1820" s="4">
        <f>_xlfn.CEILING.MATH(ABS(NiftyData[[#This Row],[Intraday Change %]]), 0.01)</f>
        <v>0.01</v>
      </c>
      <c r="P1820" s="6">
        <f>NiftyData[[#This Row],[Close]]-E1821</f>
        <v>64.75</v>
      </c>
      <c r="Q1820" s="4">
        <f>NiftyData[[#This Row],[DayChange]]/E1821</f>
        <v>1.0839904240537056E-2</v>
      </c>
      <c r="R1820" s="7">
        <f>_xlfn.CEILING.MATH(ABS(NiftyData[[#This Row],[DayChange %]]), 0.01)</f>
        <v>0.02</v>
      </c>
    </row>
    <row r="1821" spans="1:18" x14ac:dyDescent="0.2">
      <c r="A1821" s="2">
        <v>41472</v>
      </c>
      <c r="B1821" s="1">
        <v>5972.25</v>
      </c>
      <c r="C1821" s="1">
        <v>5989.8</v>
      </c>
      <c r="D1821" s="1">
        <v>5926.75</v>
      </c>
      <c r="E1821" s="1">
        <v>5973.3</v>
      </c>
      <c r="F1821" s="1">
        <v>191516153</v>
      </c>
      <c r="G1821" s="1">
        <v>8349.59</v>
      </c>
      <c r="H1821" s="1" t="str">
        <f>TEXT(NiftyData[[#This Row],[Date]], "yyyy")</f>
        <v>2013</v>
      </c>
      <c r="I1821" s="1" t="str">
        <f>TEXT(NiftyData[[#This Row],[Date]], "mmm")</f>
        <v>Jul</v>
      </c>
      <c r="J1821" s="1" t="str">
        <f>TEXT(NiftyData[[#This Row],[Date]], "ddd")</f>
        <v>Wed</v>
      </c>
      <c r="K1821" s="1" t="str">
        <f>TEXT(NiftyData[[#This Row],[Date]], "mmm-yyyy")</f>
        <v>Jul-2013</v>
      </c>
      <c r="L1821" s="1" t="str">
        <f>IF(NiftyData[[#This Row],[Day]]="Thu", "Expiry", "")</f>
        <v/>
      </c>
      <c r="M1821" s="1">
        <f>NiftyData[[#This Row],[Close]]-NiftyData[[#This Row],[Open]]</f>
        <v>1.0500000000001819</v>
      </c>
      <c r="N1821" s="4">
        <f>NiftyData[[#This Row],[Intraday Change]]/NiftyData[[#This Row],[Open]]</f>
        <v>1.7581313575288743E-4</v>
      </c>
      <c r="O1821" s="4">
        <f>_xlfn.CEILING.MATH(ABS(NiftyData[[#This Row],[Intraday Change %]]), 0.01)</f>
        <v>0.01</v>
      </c>
      <c r="P1821" s="6">
        <f>NiftyData[[#This Row],[Close]]-E1822</f>
        <v>18.050000000000182</v>
      </c>
      <c r="Q1821" s="4">
        <f>NiftyData[[#This Row],[DayChange]]/E1822</f>
        <v>3.030939087359923E-3</v>
      </c>
      <c r="R1821" s="7">
        <f>_xlfn.CEILING.MATH(ABS(NiftyData[[#This Row],[DayChange %]]), 0.01)</f>
        <v>0.01</v>
      </c>
    </row>
    <row r="1822" spans="1:18" x14ac:dyDescent="0.2">
      <c r="A1822" s="2">
        <v>41471</v>
      </c>
      <c r="B1822" s="1">
        <v>5930.8</v>
      </c>
      <c r="C1822" s="1">
        <v>5966.05</v>
      </c>
      <c r="D1822" s="1">
        <v>5910.95</v>
      </c>
      <c r="E1822" s="1">
        <v>5955.25</v>
      </c>
      <c r="F1822" s="1">
        <v>151162819</v>
      </c>
      <c r="G1822" s="1">
        <v>5915.8</v>
      </c>
      <c r="H1822" s="1" t="str">
        <f>TEXT(NiftyData[[#This Row],[Date]], "yyyy")</f>
        <v>2013</v>
      </c>
      <c r="I1822" s="1" t="str">
        <f>TEXT(NiftyData[[#This Row],[Date]], "mmm")</f>
        <v>Jul</v>
      </c>
      <c r="J1822" s="1" t="str">
        <f>TEXT(NiftyData[[#This Row],[Date]], "ddd")</f>
        <v>Tue</v>
      </c>
      <c r="K1822" s="1" t="str">
        <f>TEXT(NiftyData[[#This Row],[Date]], "mmm-yyyy")</f>
        <v>Jul-2013</v>
      </c>
      <c r="L1822" s="1" t="str">
        <f>IF(NiftyData[[#This Row],[Day]]="Thu", "Expiry", "")</f>
        <v/>
      </c>
      <c r="M1822" s="1">
        <f>NiftyData[[#This Row],[Close]]-NiftyData[[#This Row],[Open]]</f>
        <v>24.449999999999818</v>
      </c>
      <c r="N1822" s="4">
        <f>NiftyData[[#This Row],[Intraday Change]]/NiftyData[[#This Row],[Open]]</f>
        <v>4.1225467053348317E-3</v>
      </c>
      <c r="O1822" s="4">
        <f>_xlfn.CEILING.MATH(ABS(NiftyData[[#This Row],[Intraday Change %]]), 0.01)</f>
        <v>0.01</v>
      </c>
      <c r="P1822" s="6">
        <f>NiftyData[[#This Row],[Close]]-E1823</f>
        <v>-75.550000000000182</v>
      </c>
      <c r="Q1822" s="4">
        <f>NiftyData[[#This Row],[DayChange]]/E1823</f>
        <v>-1.2527359554288018E-2</v>
      </c>
      <c r="R1822" s="7">
        <f>_xlfn.CEILING.MATH(ABS(NiftyData[[#This Row],[DayChange %]]), 0.01)</f>
        <v>0.02</v>
      </c>
    </row>
    <row r="1823" spans="1:18" x14ac:dyDescent="0.2">
      <c r="A1823" s="2">
        <v>41470</v>
      </c>
      <c r="B1823" s="1">
        <v>5991.2</v>
      </c>
      <c r="C1823" s="1">
        <v>6038.2</v>
      </c>
      <c r="D1823" s="1">
        <v>5980.95</v>
      </c>
      <c r="E1823" s="1">
        <v>6030.8</v>
      </c>
      <c r="F1823" s="1">
        <v>116275729</v>
      </c>
      <c r="G1823" s="1">
        <v>4641.97</v>
      </c>
      <c r="H1823" s="1" t="str">
        <f>TEXT(NiftyData[[#This Row],[Date]], "yyyy")</f>
        <v>2013</v>
      </c>
      <c r="I1823" s="1" t="str">
        <f>TEXT(NiftyData[[#This Row],[Date]], "mmm")</f>
        <v>Jul</v>
      </c>
      <c r="J1823" s="1" t="str">
        <f>TEXT(NiftyData[[#This Row],[Date]], "ddd")</f>
        <v>Mon</v>
      </c>
      <c r="K1823" s="1" t="str">
        <f>TEXT(NiftyData[[#This Row],[Date]], "mmm-yyyy")</f>
        <v>Jul-2013</v>
      </c>
      <c r="L1823" s="1" t="str">
        <f>IF(NiftyData[[#This Row],[Day]]="Thu", "Expiry", "")</f>
        <v/>
      </c>
      <c r="M1823" s="1">
        <f>NiftyData[[#This Row],[Close]]-NiftyData[[#This Row],[Open]]</f>
        <v>39.600000000000364</v>
      </c>
      <c r="N1823" s="4">
        <f>NiftyData[[#This Row],[Intraday Change]]/NiftyData[[#This Row],[Open]]</f>
        <v>6.6096942181867345E-3</v>
      </c>
      <c r="O1823" s="4">
        <f>_xlfn.CEILING.MATH(ABS(NiftyData[[#This Row],[Intraday Change %]]), 0.01)</f>
        <v>0.01</v>
      </c>
      <c r="P1823" s="6">
        <f>NiftyData[[#This Row],[Close]]-E1824</f>
        <v>21.800000000000182</v>
      </c>
      <c r="Q1823" s="4">
        <f>NiftyData[[#This Row],[DayChange]]/E1824</f>
        <v>3.6278914960892299E-3</v>
      </c>
      <c r="R1823" s="7">
        <f>_xlfn.CEILING.MATH(ABS(NiftyData[[#This Row],[DayChange %]]), 0.01)</f>
        <v>0.01</v>
      </c>
    </row>
    <row r="1824" spans="1:18" x14ac:dyDescent="0.2">
      <c r="A1824" s="2">
        <v>41467</v>
      </c>
      <c r="B1824" s="1">
        <v>6000.5</v>
      </c>
      <c r="C1824" s="1">
        <v>6019</v>
      </c>
      <c r="D1824" s="1">
        <v>5951.15</v>
      </c>
      <c r="E1824" s="1">
        <v>6009</v>
      </c>
      <c r="F1824" s="1">
        <v>127707078</v>
      </c>
      <c r="G1824" s="1">
        <v>6591.27</v>
      </c>
      <c r="H1824" s="1" t="str">
        <f>TEXT(NiftyData[[#This Row],[Date]], "yyyy")</f>
        <v>2013</v>
      </c>
      <c r="I1824" s="1" t="str">
        <f>TEXT(NiftyData[[#This Row],[Date]], "mmm")</f>
        <v>Jul</v>
      </c>
      <c r="J1824" s="1" t="str">
        <f>TEXT(NiftyData[[#This Row],[Date]], "ddd")</f>
        <v>Fri</v>
      </c>
      <c r="K1824" s="1" t="str">
        <f>TEXT(NiftyData[[#This Row],[Date]], "mmm-yyyy")</f>
        <v>Jul-2013</v>
      </c>
      <c r="L1824" s="1" t="str">
        <f>IF(NiftyData[[#This Row],[Day]]="Thu", "Expiry", "")</f>
        <v/>
      </c>
      <c r="M1824" s="1">
        <f>NiftyData[[#This Row],[Close]]-NiftyData[[#This Row],[Open]]</f>
        <v>8.5</v>
      </c>
      <c r="N1824" s="4">
        <f>NiftyData[[#This Row],[Intraday Change]]/NiftyData[[#This Row],[Open]]</f>
        <v>1.4165486209482543E-3</v>
      </c>
      <c r="O1824" s="4">
        <f>_xlfn.CEILING.MATH(ABS(NiftyData[[#This Row],[Intraday Change %]]), 0.01)</f>
        <v>0.01</v>
      </c>
      <c r="P1824" s="6">
        <f>NiftyData[[#This Row],[Close]]-E1825</f>
        <v>73.899999999999636</v>
      </c>
      <c r="Q1824" s="4">
        <f>NiftyData[[#This Row],[DayChange]]/E1825</f>
        <v>1.2451348755707508E-2</v>
      </c>
      <c r="R1824" s="7">
        <f>_xlfn.CEILING.MATH(ABS(NiftyData[[#This Row],[DayChange %]]), 0.01)</f>
        <v>0.02</v>
      </c>
    </row>
    <row r="1825" spans="1:18" x14ac:dyDescent="0.2">
      <c r="A1825" s="2">
        <v>41466</v>
      </c>
      <c r="B1825" s="1">
        <v>5894.5</v>
      </c>
      <c r="C1825" s="1">
        <v>5948.85</v>
      </c>
      <c r="D1825" s="1">
        <v>5887.95</v>
      </c>
      <c r="E1825" s="1">
        <v>5935.1</v>
      </c>
      <c r="F1825" s="1">
        <v>120195681</v>
      </c>
      <c r="G1825" s="1">
        <v>4882.29</v>
      </c>
      <c r="H1825" s="1" t="str">
        <f>TEXT(NiftyData[[#This Row],[Date]], "yyyy")</f>
        <v>2013</v>
      </c>
      <c r="I1825" s="1" t="str">
        <f>TEXT(NiftyData[[#This Row],[Date]], "mmm")</f>
        <v>Jul</v>
      </c>
      <c r="J1825" s="1" t="str">
        <f>TEXT(NiftyData[[#This Row],[Date]], "ddd")</f>
        <v>Thu</v>
      </c>
      <c r="K1825" s="1" t="str">
        <f>TEXT(NiftyData[[#This Row],[Date]], "mmm-yyyy")</f>
        <v>Jul-2013</v>
      </c>
      <c r="L1825" s="1" t="str">
        <f>IF(NiftyData[[#This Row],[Day]]="Thu", "Expiry", "")</f>
        <v>Expiry</v>
      </c>
      <c r="M1825" s="1">
        <f>NiftyData[[#This Row],[Close]]-NiftyData[[#This Row],[Open]]</f>
        <v>40.600000000000364</v>
      </c>
      <c r="N1825" s="4">
        <f>NiftyData[[#This Row],[Intraday Change]]/NiftyData[[#This Row],[Open]]</f>
        <v>6.8877767410298356E-3</v>
      </c>
      <c r="O1825" s="4">
        <f>_xlfn.CEILING.MATH(ABS(NiftyData[[#This Row],[Intraday Change %]]), 0.01)</f>
        <v>0.01</v>
      </c>
      <c r="P1825" s="6">
        <f>NiftyData[[#This Row],[Close]]-E1826</f>
        <v>118.40000000000055</v>
      </c>
      <c r="Q1825" s="4">
        <f>NiftyData[[#This Row],[DayChange]]/E1826</f>
        <v>2.0355184210978827E-2</v>
      </c>
      <c r="R1825" s="7">
        <f>_xlfn.CEILING.MATH(ABS(NiftyData[[#This Row],[DayChange %]]), 0.01)</f>
        <v>0.03</v>
      </c>
    </row>
    <row r="1826" spans="1:18" x14ac:dyDescent="0.2">
      <c r="A1826" s="2">
        <v>41465</v>
      </c>
      <c r="B1826" s="1">
        <v>5869.9</v>
      </c>
      <c r="C1826" s="1">
        <v>5879.35</v>
      </c>
      <c r="D1826" s="1">
        <v>5802.85</v>
      </c>
      <c r="E1826" s="1">
        <v>5816.7</v>
      </c>
      <c r="F1826" s="1">
        <v>117516350</v>
      </c>
      <c r="G1826" s="1">
        <v>4820.53</v>
      </c>
      <c r="H1826" s="1" t="str">
        <f>TEXT(NiftyData[[#This Row],[Date]], "yyyy")</f>
        <v>2013</v>
      </c>
      <c r="I1826" s="1" t="str">
        <f>TEXT(NiftyData[[#This Row],[Date]], "mmm")</f>
        <v>Jul</v>
      </c>
      <c r="J1826" s="1" t="str">
        <f>TEXT(NiftyData[[#This Row],[Date]], "ddd")</f>
        <v>Wed</v>
      </c>
      <c r="K1826" s="1" t="str">
        <f>TEXT(NiftyData[[#This Row],[Date]], "mmm-yyyy")</f>
        <v>Jul-2013</v>
      </c>
      <c r="L1826" s="1" t="str">
        <f>IF(NiftyData[[#This Row],[Day]]="Thu", "Expiry", "")</f>
        <v/>
      </c>
      <c r="M1826" s="1">
        <f>NiftyData[[#This Row],[Close]]-NiftyData[[#This Row],[Open]]</f>
        <v>-53.199999999999818</v>
      </c>
      <c r="N1826" s="4">
        <f>NiftyData[[#This Row],[Intraday Change]]/NiftyData[[#This Row],[Open]]</f>
        <v>-9.0631867663844047E-3</v>
      </c>
      <c r="O1826" s="4">
        <f>_xlfn.CEILING.MATH(ABS(NiftyData[[#This Row],[Intraday Change %]]), 0.01)</f>
        <v>0.01</v>
      </c>
      <c r="P1826" s="6">
        <f>NiftyData[[#This Row],[Close]]-E1827</f>
        <v>-42.300000000000182</v>
      </c>
      <c r="Q1826" s="4">
        <f>NiftyData[[#This Row],[DayChange]]/E1827</f>
        <v>-7.2196620583717666E-3</v>
      </c>
      <c r="R1826" s="7">
        <f>_xlfn.CEILING.MATH(ABS(NiftyData[[#This Row],[DayChange %]]), 0.01)</f>
        <v>0.01</v>
      </c>
    </row>
    <row r="1827" spans="1:18" x14ac:dyDescent="0.2">
      <c r="A1827" s="2">
        <v>41464</v>
      </c>
      <c r="B1827" s="1">
        <v>5834.6</v>
      </c>
      <c r="C1827" s="1">
        <v>5864.95</v>
      </c>
      <c r="D1827" s="1">
        <v>5834.6</v>
      </c>
      <c r="E1827" s="1">
        <v>5859</v>
      </c>
      <c r="F1827" s="1">
        <v>110427867</v>
      </c>
      <c r="G1827" s="1">
        <v>4661.55</v>
      </c>
      <c r="H1827" s="1" t="str">
        <f>TEXT(NiftyData[[#This Row],[Date]], "yyyy")</f>
        <v>2013</v>
      </c>
      <c r="I1827" s="1" t="str">
        <f>TEXT(NiftyData[[#This Row],[Date]], "mmm")</f>
        <v>Jul</v>
      </c>
      <c r="J1827" s="1" t="str">
        <f>TEXT(NiftyData[[#This Row],[Date]], "ddd")</f>
        <v>Tue</v>
      </c>
      <c r="K1827" s="1" t="str">
        <f>TEXT(NiftyData[[#This Row],[Date]], "mmm-yyyy")</f>
        <v>Jul-2013</v>
      </c>
      <c r="L1827" s="1" t="str">
        <f>IF(NiftyData[[#This Row],[Day]]="Thu", "Expiry", "")</f>
        <v/>
      </c>
      <c r="M1827" s="1">
        <f>NiftyData[[#This Row],[Close]]-NiftyData[[#This Row],[Open]]</f>
        <v>24.399999999999636</v>
      </c>
      <c r="N1827" s="4">
        <f>NiftyData[[#This Row],[Intraday Change]]/NiftyData[[#This Row],[Open]]</f>
        <v>4.1819490624892255E-3</v>
      </c>
      <c r="O1827" s="4">
        <f>_xlfn.CEILING.MATH(ABS(NiftyData[[#This Row],[Intraday Change %]]), 0.01)</f>
        <v>0.01</v>
      </c>
      <c r="P1827" s="6">
        <f>NiftyData[[#This Row],[Close]]-E1828</f>
        <v>47.449999999999818</v>
      </c>
      <c r="Q1827" s="4">
        <f>NiftyData[[#This Row],[DayChange]]/E1828</f>
        <v>8.1647753181164785E-3</v>
      </c>
      <c r="R1827" s="7">
        <f>_xlfn.CEILING.MATH(ABS(NiftyData[[#This Row],[DayChange %]]), 0.01)</f>
        <v>0.01</v>
      </c>
    </row>
    <row r="1828" spans="1:18" x14ac:dyDescent="0.2">
      <c r="A1828" s="2">
        <v>41463</v>
      </c>
      <c r="B1828" s="1">
        <v>5833.15</v>
      </c>
      <c r="C1828" s="1">
        <v>5833.85</v>
      </c>
      <c r="D1828" s="1">
        <v>5775.55</v>
      </c>
      <c r="E1828" s="1">
        <v>5811.55</v>
      </c>
      <c r="F1828" s="1">
        <v>127624733</v>
      </c>
      <c r="G1828" s="1">
        <v>4823.5200000000004</v>
      </c>
      <c r="H1828" s="1" t="str">
        <f>TEXT(NiftyData[[#This Row],[Date]], "yyyy")</f>
        <v>2013</v>
      </c>
      <c r="I1828" s="1" t="str">
        <f>TEXT(NiftyData[[#This Row],[Date]], "mmm")</f>
        <v>Jul</v>
      </c>
      <c r="J1828" s="1" t="str">
        <f>TEXT(NiftyData[[#This Row],[Date]], "ddd")</f>
        <v>Mon</v>
      </c>
      <c r="K1828" s="1" t="str">
        <f>TEXT(NiftyData[[#This Row],[Date]], "mmm-yyyy")</f>
        <v>Jul-2013</v>
      </c>
      <c r="L1828" s="1" t="str">
        <f>IF(NiftyData[[#This Row],[Day]]="Thu", "Expiry", "")</f>
        <v/>
      </c>
      <c r="M1828" s="1">
        <f>NiftyData[[#This Row],[Close]]-NiftyData[[#This Row],[Open]]</f>
        <v>-21.599999999999454</v>
      </c>
      <c r="N1828" s="4">
        <f>NiftyData[[#This Row],[Intraday Change]]/NiftyData[[#This Row],[Open]]</f>
        <v>-3.7029735220248847E-3</v>
      </c>
      <c r="O1828" s="4">
        <f>_xlfn.CEILING.MATH(ABS(NiftyData[[#This Row],[Intraday Change %]]), 0.01)</f>
        <v>0.01</v>
      </c>
      <c r="P1828" s="6">
        <f>NiftyData[[#This Row],[Close]]-E1829</f>
        <v>-56.349999999999454</v>
      </c>
      <c r="Q1828" s="4">
        <f>NiftyData[[#This Row],[DayChange]]/E1829</f>
        <v>-9.6030948039331713E-3</v>
      </c>
      <c r="R1828" s="7">
        <f>_xlfn.CEILING.MATH(ABS(NiftyData[[#This Row],[DayChange %]]), 0.01)</f>
        <v>0.01</v>
      </c>
    </row>
    <row r="1829" spans="1:18" x14ac:dyDescent="0.2">
      <c r="A1829" s="2">
        <v>41460</v>
      </c>
      <c r="B1829" s="1">
        <v>5889.95</v>
      </c>
      <c r="C1829" s="1">
        <v>5900.45</v>
      </c>
      <c r="D1829" s="1">
        <v>5858.45</v>
      </c>
      <c r="E1829" s="1">
        <v>5867.9</v>
      </c>
      <c r="F1829" s="1">
        <v>123586417</v>
      </c>
      <c r="G1829" s="1">
        <v>4303.93</v>
      </c>
      <c r="H1829" s="1" t="str">
        <f>TEXT(NiftyData[[#This Row],[Date]], "yyyy")</f>
        <v>2013</v>
      </c>
      <c r="I1829" s="1" t="str">
        <f>TEXT(NiftyData[[#This Row],[Date]], "mmm")</f>
        <v>Jul</v>
      </c>
      <c r="J1829" s="1" t="str">
        <f>TEXT(NiftyData[[#This Row],[Date]], "ddd")</f>
        <v>Fri</v>
      </c>
      <c r="K1829" s="1" t="str">
        <f>TEXT(NiftyData[[#This Row],[Date]], "mmm-yyyy")</f>
        <v>Jul-2013</v>
      </c>
      <c r="L1829" s="1" t="str">
        <f>IF(NiftyData[[#This Row],[Day]]="Thu", "Expiry", "")</f>
        <v/>
      </c>
      <c r="M1829" s="1">
        <f>NiftyData[[#This Row],[Close]]-NiftyData[[#This Row],[Open]]</f>
        <v>-22.050000000000182</v>
      </c>
      <c r="N1829" s="4">
        <f>NiftyData[[#This Row],[Intraday Change]]/NiftyData[[#This Row],[Open]]</f>
        <v>-3.7436650565794588E-3</v>
      </c>
      <c r="O1829" s="4">
        <f>_xlfn.CEILING.MATH(ABS(NiftyData[[#This Row],[Intraday Change %]]), 0.01)</f>
        <v>0.01</v>
      </c>
      <c r="P1829" s="6">
        <f>NiftyData[[#This Row],[Close]]-E1830</f>
        <v>30.949999999999818</v>
      </c>
      <c r="Q1829" s="4">
        <f>NiftyData[[#This Row],[DayChange]]/E1830</f>
        <v>5.3024267811099665E-3</v>
      </c>
      <c r="R1829" s="7">
        <f>_xlfn.CEILING.MATH(ABS(NiftyData[[#This Row],[DayChange %]]), 0.01)</f>
        <v>0.01</v>
      </c>
    </row>
    <row r="1830" spans="1:18" x14ac:dyDescent="0.2">
      <c r="A1830" s="2">
        <v>41459</v>
      </c>
      <c r="B1830" s="1">
        <v>5794.75</v>
      </c>
      <c r="C1830" s="1">
        <v>5848.2</v>
      </c>
      <c r="D1830" s="1">
        <v>5786.05</v>
      </c>
      <c r="E1830" s="1">
        <v>5836.95</v>
      </c>
      <c r="F1830" s="1">
        <v>151929179</v>
      </c>
      <c r="G1830" s="1">
        <v>5429.87</v>
      </c>
      <c r="H1830" s="1" t="str">
        <f>TEXT(NiftyData[[#This Row],[Date]], "yyyy")</f>
        <v>2013</v>
      </c>
      <c r="I1830" s="1" t="str">
        <f>TEXT(NiftyData[[#This Row],[Date]], "mmm")</f>
        <v>Jul</v>
      </c>
      <c r="J1830" s="1" t="str">
        <f>TEXT(NiftyData[[#This Row],[Date]], "ddd")</f>
        <v>Thu</v>
      </c>
      <c r="K1830" s="1" t="str">
        <f>TEXT(NiftyData[[#This Row],[Date]], "mmm-yyyy")</f>
        <v>Jul-2013</v>
      </c>
      <c r="L1830" s="1" t="str">
        <f>IF(NiftyData[[#This Row],[Day]]="Thu", "Expiry", "")</f>
        <v>Expiry</v>
      </c>
      <c r="M1830" s="1">
        <f>NiftyData[[#This Row],[Close]]-NiftyData[[#This Row],[Open]]</f>
        <v>42.199999999999818</v>
      </c>
      <c r="N1830" s="4">
        <f>NiftyData[[#This Row],[Intraday Change]]/NiftyData[[#This Row],[Open]]</f>
        <v>7.2824539453815642E-3</v>
      </c>
      <c r="O1830" s="4">
        <f>_xlfn.CEILING.MATH(ABS(NiftyData[[#This Row],[Intraday Change %]]), 0.01)</f>
        <v>0.01</v>
      </c>
      <c r="P1830" s="6">
        <f>NiftyData[[#This Row],[Close]]-E1831</f>
        <v>66.050000000000182</v>
      </c>
      <c r="Q1830" s="4">
        <f>NiftyData[[#This Row],[DayChange]]/E1831</f>
        <v>1.1445355143911727E-2</v>
      </c>
      <c r="R1830" s="7">
        <f>_xlfn.CEILING.MATH(ABS(NiftyData[[#This Row],[DayChange %]]), 0.01)</f>
        <v>0.02</v>
      </c>
    </row>
    <row r="1831" spans="1:18" x14ac:dyDescent="0.2">
      <c r="A1831" s="2">
        <v>41458</v>
      </c>
      <c r="B1831" s="1">
        <v>5811.95</v>
      </c>
      <c r="C1831" s="1">
        <v>5815</v>
      </c>
      <c r="D1831" s="1">
        <v>5760.4</v>
      </c>
      <c r="E1831" s="1">
        <v>5770.9</v>
      </c>
      <c r="F1831" s="1">
        <v>160523863</v>
      </c>
      <c r="G1831" s="1">
        <v>5219.24</v>
      </c>
      <c r="H1831" s="1" t="str">
        <f>TEXT(NiftyData[[#This Row],[Date]], "yyyy")</f>
        <v>2013</v>
      </c>
      <c r="I1831" s="1" t="str">
        <f>TEXT(NiftyData[[#This Row],[Date]], "mmm")</f>
        <v>Jul</v>
      </c>
      <c r="J1831" s="1" t="str">
        <f>TEXT(NiftyData[[#This Row],[Date]], "ddd")</f>
        <v>Wed</v>
      </c>
      <c r="K1831" s="1" t="str">
        <f>TEXT(NiftyData[[#This Row],[Date]], "mmm-yyyy")</f>
        <v>Jul-2013</v>
      </c>
      <c r="L1831" s="1" t="str">
        <f>IF(NiftyData[[#This Row],[Day]]="Thu", "Expiry", "")</f>
        <v/>
      </c>
      <c r="M1831" s="1">
        <f>NiftyData[[#This Row],[Close]]-NiftyData[[#This Row],[Open]]</f>
        <v>-41.050000000000182</v>
      </c>
      <c r="N1831" s="4">
        <f>NiftyData[[#This Row],[Intraday Change]]/NiftyData[[#This Row],[Open]]</f>
        <v>-7.0630339214893768E-3</v>
      </c>
      <c r="O1831" s="4">
        <f>_xlfn.CEILING.MATH(ABS(NiftyData[[#This Row],[Intraday Change %]]), 0.01)</f>
        <v>0.01</v>
      </c>
      <c r="P1831" s="6">
        <f>NiftyData[[#This Row],[Close]]-E1832</f>
        <v>-86.650000000000546</v>
      </c>
      <c r="Q1831" s="4">
        <f>NiftyData[[#This Row],[DayChange]]/E1832</f>
        <v>-1.4792874153869885E-2</v>
      </c>
      <c r="R1831" s="7">
        <f>_xlfn.CEILING.MATH(ABS(NiftyData[[#This Row],[DayChange %]]), 0.01)</f>
        <v>0.02</v>
      </c>
    </row>
    <row r="1832" spans="1:18" x14ac:dyDescent="0.2">
      <c r="A1832" s="2">
        <v>41457</v>
      </c>
      <c r="B1832" s="1">
        <v>5885.5</v>
      </c>
      <c r="C1832" s="1">
        <v>5898.8</v>
      </c>
      <c r="D1832" s="1">
        <v>5852.3</v>
      </c>
      <c r="E1832" s="1">
        <v>5857.55</v>
      </c>
      <c r="F1832" s="1">
        <v>145721790</v>
      </c>
      <c r="G1832" s="1">
        <v>5163.09</v>
      </c>
      <c r="H1832" s="1" t="str">
        <f>TEXT(NiftyData[[#This Row],[Date]], "yyyy")</f>
        <v>2013</v>
      </c>
      <c r="I1832" s="1" t="str">
        <f>TEXT(NiftyData[[#This Row],[Date]], "mmm")</f>
        <v>Jul</v>
      </c>
      <c r="J1832" s="1" t="str">
        <f>TEXT(NiftyData[[#This Row],[Date]], "ddd")</f>
        <v>Tue</v>
      </c>
      <c r="K1832" s="1" t="str">
        <f>TEXT(NiftyData[[#This Row],[Date]], "mmm-yyyy")</f>
        <v>Jul-2013</v>
      </c>
      <c r="L1832" s="1" t="str">
        <f>IF(NiftyData[[#This Row],[Day]]="Thu", "Expiry", "")</f>
        <v/>
      </c>
      <c r="M1832" s="1">
        <f>NiftyData[[#This Row],[Close]]-NiftyData[[#This Row],[Open]]</f>
        <v>-27.949999999999818</v>
      </c>
      <c r="N1832" s="4">
        <f>NiftyData[[#This Row],[Intraday Change]]/NiftyData[[#This Row],[Open]]</f>
        <v>-4.7489593067708471E-3</v>
      </c>
      <c r="O1832" s="4">
        <f>_xlfn.CEILING.MATH(ABS(NiftyData[[#This Row],[Intraday Change %]]), 0.01)</f>
        <v>0.01</v>
      </c>
      <c r="P1832" s="6">
        <f>NiftyData[[#This Row],[Close]]-E1833</f>
        <v>-41.300000000000182</v>
      </c>
      <c r="Q1832" s="4">
        <f>NiftyData[[#This Row],[DayChange]]/E1833</f>
        <v>-7.0013646727752326E-3</v>
      </c>
      <c r="R1832" s="7">
        <f>_xlfn.CEILING.MATH(ABS(NiftyData[[#This Row],[DayChange %]]), 0.01)</f>
        <v>0.01</v>
      </c>
    </row>
    <row r="1833" spans="1:18" x14ac:dyDescent="0.2">
      <c r="A1833" s="2">
        <v>41456</v>
      </c>
      <c r="B1833" s="1">
        <v>5834.1</v>
      </c>
      <c r="C1833" s="1">
        <v>5904.35</v>
      </c>
      <c r="D1833" s="1">
        <v>5822.2</v>
      </c>
      <c r="E1833" s="1">
        <v>5898.85</v>
      </c>
      <c r="F1833" s="1">
        <v>144794030</v>
      </c>
      <c r="G1833" s="1">
        <v>5405.72</v>
      </c>
      <c r="H1833" s="1" t="str">
        <f>TEXT(NiftyData[[#This Row],[Date]], "yyyy")</f>
        <v>2013</v>
      </c>
      <c r="I1833" s="1" t="str">
        <f>TEXT(NiftyData[[#This Row],[Date]], "mmm")</f>
        <v>Jul</v>
      </c>
      <c r="J1833" s="1" t="str">
        <f>TEXT(NiftyData[[#This Row],[Date]], "ddd")</f>
        <v>Mon</v>
      </c>
      <c r="K1833" s="1" t="str">
        <f>TEXT(NiftyData[[#This Row],[Date]], "mmm-yyyy")</f>
        <v>Jul-2013</v>
      </c>
      <c r="L1833" s="1" t="str">
        <f>IF(NiftyData[[#This Row],[Day]]="Thu", "Expiry", "")</f>
        <v/>
      </c>
      <c r="M1833" s="1">
        <f>NiftyData[[#This Row],[Close]]-NiftyData[[#This Row],[Open]]</f>
        <v>64.75</v>
      </c>
      <c r="N1833" s="4">
        <f>NiftyData[[#This Row],[Intraday Change]]/NiftyData[[#This Row],[Open]]</f>
        <v>1.1098541334567455E-2</v>
      </c>
      <c r="O1833" s="4">
        <f>_xlfn.CEILING.MATH(ABS(NiftyData[[#This Row],[Intraday Change %]]), 0.01)</f>
        <v>0.02</v>
      </c>
      <c r="P1833" s="6">
        <f>NiftyData[[#This Row],[Close]]-E1834</f>
        <v>56.650000000000546</v>
      </c>
      <c r="Q1833" s="4">
        <f>NiftyData[[#This Row],[DayChange]]/E1834</f>
        <v>9.6966896032317524E-3</v>
      </c>
      <c r="R1833" s="7">
        <f>_xlfn.CEILING.MATH(ABS(NiftyData[[#This Row],[DayChange %]]), 0.01)</f>
        <v>0.01</v>
      </c>
    </row>
    <row r="1834" spans="1:18" x14ac:dyDescent="0.2">
      <c r="A1834" s="2">
        <v>41453</v>
      </c>
      <c r="B1834" s="1">
        <v>5749.5</v>
      </c>
      <c r="C1834" s="1">
        <v>5852.95</v>
      </c>
      <c r="D1834" s="1">
        <v>5749.5</v>
      </c>
      <c r="E1834" s="1">
        <v>5842.2</v>
      </c>
      <c r="F1834" s="1">
        <v>214402430</v>
      </c>
      <c r="G1834" s="1">
        <v>8753.33</v>
      </c>
      <c r="H1834" s="1" t="str">
        <f>TEXT(NiftyData[[#This Row],[Date]], "yyyy")</f>
        <v>2013</v>
      </c>
      <c r="I1834" s="1" t="str">
        <f>TEXT(NiftyData[[#This Row],[Date]], "mmm")</f>
        <v>Jun</v>
      </c>
      <c r="J1834" s="1" t="str">
        <f>TEXT(NiftyData[[#This Row],[Date]], "ddd")</f>
        <v>Fri</v>
      </c>
      <c r="K1834" s="1" t="str">
        <f>TEXT(NiftyData[[#This Row],[Date]], "mmm-yyyy")</f>
        <v>Jun-2013</v>
      </c>
      <c r="L1834" s="1" t="str">
        <f>IF(NiftyData[[#This Row],[Day]]="Thu", "Expiry", "")</f>
        <v/>
      </c>
      <c r="M1834" s="1">
        <f>NiftyData[[#This Row],[Close]]-NiftyData[[#This Row],[Open]]</f>
        <v>92.699999999999818</v>
      </c>
      <c r="N1834" s="4">
        <f>NiftyData[[#This Row],[Intraday Change]]/NiftyData[[#This Row],[Open]]</f>
        <v>1.612314114270803E-2</v>
      </c>
      <c r="O1834" s="4">
        <f>_xlfn.CEILING.MATH(ABS(NiftyData[[#This Row],[Intraday Change %]]), 0.01)</f>
        <v>0.02</v>
      </c>
      <c r="P1834" s="6">
        <f>NiftyData[[#This Row],[Close]]-E1835</f>
        <v>159.84999999999945</v>
      </c>
      <c r="Q1834" s="4">
        <f>NiftyData[[#This Row],[DayChange]]/E1835</f>
        <v>2.8130966941494178E-2</v>
      </c>
      <c r="R1834" s="7">
        <f>_xlfn.CEILING.MATH(ABS(NiftyData[[#This Row],[DayChange %]]), 0.01)</f>
        <v>0.03</v>
      </c>
    </row>
    <row r="1835" spans="1:18" x14ac:dyDescent="0.2">
      <c r="A1835" s="2">
        <v>41452</v>
      </c>
      <c r="B1835" s="1">
        <v>5647.95</v>
      </c>
      <c r="C1835" s="1">
        <v>5699.35</v>
      </c>
      <c r="D1835" s="1">
        <v>5630.95</v>
      </c>
      <c r="E1835" s="1">
        <v>5682.35</v>
      </c>
      <c r="F1835" s="1">
        <v>239029425</v>
      </c>
      <c r="G1835" s="1">
        <v>9184.2900000000009</v>
      </c>
      <c r="H1835" s="1" t="str">
        <f>TEXT(NiftyData[[#This Row],[Date]], "yyyy")</f>
        <v>2013</v>
      </c>
      <c r="I1835" s="1" t="str">
        <f>TEXT(NiftyData[[#This Row],[Date]], "mmm")</f>
        <v>Jun</v>
      </c>
      <c r="J1835" s="1" t="str">
        <f>TEXT(NiftyData[[#This Row],[Date]], "ddd")</f>
        <v>Thu</v>
      </c>
      <c r="K1835" s="1" t="str">
        <f>TEXT(NiftyData[[#This Row],[Date]], "mmm-yyyy")</f>
        <v>Jun-2013</v>
      </c>
      <c r="L1835" s="1" t="str">
        <f>IF(NiftyData[[#This Row],[Day]]="Thu", "Expiry", "")</f>
        <v>Expiry</v>
      </c>
      <c r="M1835" s="1">
        <f>NiftyData[[#This Row],[Close]]-NiftyData[[#This Row],[Open]]</f>
        <v>34.400000000000546</v>
      </c>
      <c r="N1835" s="4">
        <f>NiftyData[[#This Row],[Intraday Change]]/NiftyData[[#This Row],[Open]]</f>
        <v>6.0907054772086416E-3</v>
      </c>
      <c r="O1835" s="4">
        <f>_xlfn.CEILING.MATH(ABS(NiftyData[[#This Row],[Intraday Change %]]), 0.01)</f>
        <v>0.01</v>
      </c>
      <c r="P1835" s="6">
        <f>NiftyData[[#This Row],[Close]]-E1836</f>
        <v>93.650000000000546</v>
      </c>
      <c r="Q1835" s="4">
        <f>NiftyData[[#This Row],[DayChange]]/E1836</f>
        <v>1.6757027573496619E-2</v>
      </c>
      <c r="R1835" s="7">
        <f>_xlfn.CEILING.MATH(ABS(NiftyData[[#This Row],[DayChange %]]), 0.01)</f>
        <v>0.02</v>
      </c>
    </row>
    <row r="1836" spans="1:18" x14ac:dyDescent="0.2">
      <c r="A1836" s="2">
        <v>41451</v>
      </c>
      <c r="B1836" s="1">
        <v>5627.95</v>
      </c>
      <c r="C1836" s="1">
        <v>5635.25</v>
      </c>
      <c r="D1836" s="1">
        <v>5579.35</v>
      </c>
      <c r="E1836" s="1">
        <v>5588.7</v>
      </c>
      <c r="F1836" s="1">
        <v>160095940</v>
      </c>
      <c r="G1836" s="1">
        <v>5939.3</v>
      </c>
      <c r="H1836" s="1" t="str">
        <f>TEXT(NiftyData[[#This Row],[Date]], "yyyy")</f>
        <v>2013</v>
      </c>
      <c r="I1836" s="1" t="str">
        <f>TEXT(NiftyData[[#This Row],[Date]], "mmm")</f>
        <v>Jun</v>
      </c>
      <c r="J1836" s="1" t="str">
        <f>TEXT(NiftyData[[#This Row],[Date]], "ddd")</f>
        <v>Wed</v>
      </c>
      <c r="K1836" s="1" t="str">
        <f>TEXT(NiftyData[[#This Row],[Date]], "mmm-yyyy")</f>
        <v>Jun-2013</v>
      </c>
      <c r="L1836" s="1" t="str">
        <f>IF(NiftyData[[#This Row],[Day]]="Thu", "Expiry", "")</f>
        <v/>
      </c>
      <c r="M1836" s="1">
        <f>NiftyData[[#This Row],[Close]]-NiftyData[[#This Row],[Open]]</f>
        <v>-39.25</v>
      </c>
      <c r="N1836" s="4">
        <f>NiftyData[[#This Row],[Intraday Change]]/NiftyData[[#This Row],[Open]]</f>
        <v>-6.9741202391634611E-3</v>
      </c>
      <c r="O1836" s="4">
        <f>_xlfn.CEILING.MATH(ABS(NiftyData[[#This Row],[Intraday Change %]]), 0.01)</f>
        <v>0.01</v>
      </c>
      <c r="P1836" s="6">
        <f>NiftyData[[#This Row],[Close]]-E1837</f>
        <v>-20.400000000000546</v>
      </c>
      <c r="Q1836" s="4">
        <f>NiftyData[[#This Row],[DayChange]]/E1837</f>
        <v>-3.636947103813543E-3</v>
      </c>
      <c r="R1836" s="7">
        <f>_xlfn.CEILING.MATH(ABS(NiftyData[[#This Row],[DayChange %]]), 0.01)</f>
        <v>0.01</v>
      </c>
    </row>
    <row r="1837" spans="1:18" x14ac:dyDescent="0.2">
      <c r="A1837" s="2">
        <v>41450</v>
      </c>
      <c r="B1837" s="1">
        <v>5606.95</v>
      </c>
      <c r="C1837" s="1">
        <v>5666.25</v>
      </c>
      <c r="D1837" s="1">
        <v>5570.25</v>
      </c>
      <c r="E1837" s="1">
        <v>5609.1</v>
      </c>
      <c r="F1837" s="1">
        <v>196571543</v>
      </c>
      <c r="G1837" s="1">
        <v>6792.49</v>
      </c>
      <c r="H1837" s="1" t="str">
        <f>TEXT(NiftyData[[#This Row],[Date]], "yyyy")</f>
        <v>2013</v>
      </c>
      <c r="I1837" s="1" t="str">
        <f>TEXT(NiftyData[[#This Row],[Date]], "mmm")</f>
        <v>Jun</v>
      </c>
      <c r="J1837" s="1" t="str">
        <f>TEXT(NiftyData[[#This Row],[Date]], "ddd")</f>
        <v>Tue</v>
      </c>
      <c r="K1837" s="1" t="str">
        <f>TEXT(NiftyData[[#This Row],[Date]], "mmm-yyyy")</f>
        <v>Jun-2013</v>
      </c>
      <c r="L1837" s="1" t="str">
        <f>IF(NiftyData[[#This Row],[Day]]="Thu", "Expiry", "")</f>
        <v/>
      </c>
      <c r="M1837" s="1">
        <f>NiftyData[[#This Row],[Close]]-NiftyData[[#This Row],[Open]]</f>
        <v>2.1500000000005457</v>
      </c>
      <c r="N1837" s="4">
        <f>NiftyData[[#This Row],[Intraday Change]]/NiftyData[[#This Row],[Open]]</f>
        <v>3.8345267926422489E-4</v>
      </c>
      <c r="O1837" s="4">
        <f>_xlfn.CEILING.MATH(ABS(NiftyData[[#This Row],[Intraday Change %]]), 0.01)</f>
        <v>0.01</v>
      </c>
      <c r="P1837" s="6">
        <f>NiftyData[[#This Row],[Close]]-E1838</f>
        <v>18.850000000000364</v>
      </c>
      <c r="Q1837" s="4">
        <f>NiftyData[[#This Row],[DayChange]]/E1838</f>
        <v>3.3719422208309761E-3</v>
      </c>
      <c r="R1837" s="7">
        <f>_xlfn.CEILING.MATH(ABS(NiftyData[[#This Row],[DayChange %]]), 0.01)</f>
        <v>0.01</v>
      </c>
    </row>
    <row r="1838" spans="1:18" x14ac:dyDescent="0.2">
      <c r="A1838" s="2">
        <v>41449</v>
      </c>
      <c r="B1838" s="1">
        <v>5638.05</v>
      </c>
      <c r="C1838" s="1">
        <v>5640</v>
      </c>
      <c r="D1838" s="1">
        <v>5566.25</v>
      </c>
      <c r="E1838" s="1">
        <v>5590.25</v>
      </c>
      <c r="F1838" s="1">
        <v>193488581</v>
      </c>
      <c r="G1838" s="1">
        <v>6308.88</v>
      </c>
      <c r="H1838" s="1" t="str">
        <f>TEXT(NiftyData[[#This Row],[Date]], "yyyy")</f>
        <v>2013</v>
      </c>
      <c r="I1838" s="1" t="str">
        <f>TEXT(NiftyData[[#This Row],[Date]], "mmm")</f>
        <v>Jun</v>
      </c>
      <c r="J1838" s="1" t="str">
        <f>TEXT(NiftyData[[#This Row],[Date]], "ddd")</f>
        <v>Mon</v>
      </c>
      <c r="K1838" s="1" t="str">
        <f>TEXT(NiftyData[[#This Row],[Date]], "mmm-yyyy")</f>
        <v>Jun-2013</v>
      </c>
      <c r="L1838" s="1" t="str">
        <f>IF(NiftyData[[#This Row],[Day]]="Thu", "Expiry", "")</f>
        <v/>
      </c>
      <c r="M1838" s="1">
        <f>NiftyData[[#This Row],[Close]]-NiftyData[[#This Row],[Open]]</f>
        <v>-47.800000000000182</v>
      </c>
      <c r="N1838" s="4">
        <f>NiftyData[[#This Row],[Intraday Change]]/NiftyData[[#This Row],[Open]]</f>
        <v>-8.4781085659049113E-3</v>
      </c>
      <c r="O1838" s="4">
        <f>_xlfn.CEILING.MATH(ABS(NiftyData[[#This Row],[Intraday Change %]]), 0.01)</f>
        <v>0.01</v>
      </c>
      <c r="P1838" s="6">
        <f>NiftyData[[#This Row],[Close]]-E1839</f>
        <v>-77.399999999999636</v>
      </c>
      <c r="Q1838" s="4">
        <f>NiftyData[[#This Row],[DayChange]]/E1839</f>
        <v>-1.3656453733028618E-2</v>
      </c>
      <c r="R1838" s="7">
        <f>_xlfn.CEILING.MATH(ABS(NiftyData[[#This Row],[DayChange %]]), 0.01)</f>
        <v>0.02</v>
      </c>
    </row>
    <row r="1839" spans="1:18" x14ac:dyDescent="0.2">
      <c r="A1839" s="2">
        <v>41446</v>
      </c>
      <c r="B1839" s="1">
        <v>5639.9</v>
      </c>
      <c r="C1839" s="1">
        <v>5686.15</v>
      </c>
      <c r="D1839" s="1">
        <v>5616.85</v>
      </c>
      <c r="E1839" s="1">
        <v>5667.65</v>
      </c>
      <c r="F1839" s="1">
        <v>182410583</v>
      </c>
      <c r="G1839" s="1">
        <v>6697.18</v>
      </c>
      <c r="H1839" s="1" t="str">
        <f>TEXT(NiftyData[[#This Row],[Date]], "yyyy")</f>
        <v>2013</v>
      </c>
      <c r="I1839" s="1" t="str">
        <f>TEXT(NiftyData[[#This Row],[Date]], "mmm")</f>
        <v>Jun</v>
      </c>
      <c r="J1839" s="1" t="str">
        <f>TEXT(NiftyData[[#This Row],[Date]], "ddd")</f>
        <v>Fri</v>
      </c>
      <c r="K1839" s="1" t="str">
        <f>TEXT(NiftyData[[#This Row],[Date]], "mmm-yyyy")</f>
        <v>Jun-2013</v>
      </c>
      <c r="L1839" s="1" t="str">
        <f>IF(NiftyData[[#This Row],[Day]]="Thu", "Expiry", "")</f>
        <v/>
      </c>
      <c r="M1839" s="1">
        <f>NiftyData[[#This Row],[Close]]-NiftyData[[#This Row],[Open]]</f>
        <v>27.75</v>
      </c>
      <c r="N1839" s="4">
        <f>NiftyData[[#This Row],[Intraday Change]]/NiftyData[[#This Row],[Open]]</f>
        <v>4.9203000053192432E-3</v>
      </c>
      <c r="O1839" s="4">
        <f>_xlfn.CEILING.MATH(ABS(NiftyData[[#This Row],[Intraday Change %]]), 0.01)</f>
        <v>0.01</v>
      </c>
      <c r="P1839" s="6">
        <f>NiftyData[[#This Row],[Close]]-E1840</f>
        <v>11.75</v>
      </c>
      <c r="Q1839" s="4">
        <f>NiftyData[[#This Row],[DayChange]]/E1840</f>
        <v>2.0774766173376476E-3</v>
      </c>
      <c r="R1839" s="7">
        <f>_xlfn.CEILING.MATH(ABS(NiftyData[[#This Row],[DayChange %]]), 0.01)</f>
        <v>0.01</v>
      </c>
    </row>
    <row r="1840" spans="1:18" x14ac:dyDescent="0.2">
      <c r="A1840" s="2">
        <v>41445</v>
      </c>
      <c r="B1840" s="1">
        <v>5754.15</v>
      </c>
      <c r="C1840" s="1">
        <v>5755</v>
      </c>
      <c r="D1840" s="1">
        <v>5645.65</v>
      </c>
      <c r="E1840" s="1">
        <v>5655.9</v>
      </c>
      <c r="F1840" s="1">
        <v>198400131</v>
      </c>
      <c r="G1840" s="1">
        <v>7148</v>
      </c>
      <c r="H1840" s="1" t="str">
        <f>TEXT(NiftyData[[#This Row],[Date]], "yyyy")</f>
        <v>2013</v>
      </c>
      <c r="I1840" s="1" t="str">
        <f>TEXT(NiftyData[[#This Row],[Date]], "mmm")</f>
        <v>Jun</v>
      </c>
      <c r="J1840" s="1" t="str">
        <f>TEXT(NiftyData[[#This Row],[Date]], "ddd")</f>
        <v>Thu</v>
      </c>
      <c r="K1840" s="1" t="str">
        <f>TEXT(NiftyData[[#This Row],[Date]], "mmm-yyyy")</f>
        <v>Jun-2013</v>
      </c>
      <c r="L1840" s="1" t="str">
        <f>IF(NiftyData[[#This Row],[Day]]="Thu", "Expiry", "")</f>
        <v>Expiry</v>
      </c>
      <c r="M1840" s="1">
        <f>NiftyData[[#This Row],[Close]]-NiftyData[[#This Row],[Open]]</f>
        <v>-98.25</v>
      </c>
      <c r="N1840" s="4">
        <f>NiftyData[[#This Row],[Intraday Change]]/NiftyData[[#This Row],[Open]]</f>
        <v>-1.7074633090899613E-2</v>
      </c>
      <c r="O1840" s="4">
        <f>_xlfn.CEILING.MATH(ABS(NiftyData[[#This Row],[Intraday Change %]]), 0.01)</f>
        <v>0.02</v>
      </c>
      <c r="P1840" s="6">
        <f>NiftyData[[#This Row],[Close]]-E1841</f>
        <v>-166.35000000000036</v>
      </c>
      <c r="Q1840" s="4">
        <f>NiftyData[[#This Row],[DayChange]]/E1841</f>
        <v>-2.8571428571428633E-2</v>
      </c>
      <c r="R1840" s="7">
        <f>_xlfn.CEILING.MATH(ABS(NiftyData[[#This Row],[DayChange %]]), 0.01)</f>
        <v>0.03</v>
      </c>
    </row>
    <row r="1841" spans="1:18" x14ac:dyDescent="0.2">
      <c r="A1841" s="2">
        <v>41444</v>
      </c>
      <c r="B1841" s="1">
        <v>5805.75</v>
      </c>
      <c r="C1841" s="1">
        <v>5828.4</v>
      </c>
      <c r="D1841" s="1">
        <v>5777.9</v>
      </c>
      <c r="E1841" s="1">
        <v>5822.25</v>
      </c>
      <c r="F1841" s="1">
        <v>115539008</v>
      </c>
      <c r="G1841" s="1">
        <v>4643.17</v>
      </c>
      <c r="H1841" s="1" t="str">
        <f>TEXT(NiftyData[[#This Row],[Date]], "yyyy")</f>
        <v>2013</v>
      </c>
      <c r="I1841" s="1" t="str">
        <f>TEXT(NiftyData[[#This Row],[Date]], "mmm")</f>
        <v>Jun</v>
      </c>
      <c r="J1841" s="1" t="str">
        <f>TEXT(NiftyData[[#This Row],[Date]], "ddd")</f>
        <v>Wed</v>
      </c>
      <c r="K1841" s="1" t="str">
        <f>TEXT(NiftyData[[#This Row],[Date]], "mmm-yyyy")</f>
        <v>Jun-2013</v>
      </c>
      <c r="L1841" s="1" t="str">
        <f>IF(NiftyData[[#This Row],[Day]]="Thu", "Expiry", "")</f>
        <v/>
      </c>
      <c r="M1841" s="1">
        <f>NiftyData[[#This Row],[Close]]-NiftyData[[#This Row],[Open]]</f>
        <v>16.5</v>
      </c>
      <c r="N1841" s="4">
        <f>NiftyData[[#This Row],[Intraday Change]]/NiftyData[[#This Row],[Open]]</f>
        <v>2.842010076217543E-3</v>
      </c>
      <c r="O1841" s="4">
        <f>_xlfn.CEILING.MATH(ABS(NiftyData[[#This Row],[Intraday Change %]]), 0.01)</f>
        <v>0.01</v>
      </c>
      <c r="P1841" s="6">
        <f>NiftyData[[#This Row],[Close]]-E1842</f>
        <v>8.6499999999996362</v>
      </c>
      <c r="Q1841" s="4">
        <f>NiftyData[[#This Row],[DayChange]]/E1842</f>
        <v>1.4878904637401328E-3</v>
      </c>
      <c r="R1841" s="7">
        <f>_xlfn.CEILING.MATH(ABS(NiftyData[[#This Row],[DayChange %]]), 0.01)</f>
        <v>0.01</v>
      </c>
    </row>
    <row r="1842" spans="1:18" x14ac:dyDescent="0.2">
      <c r="A1842" s="2">
        <v>41443</v>
      </c>
      <c r="B1842" s="1">
        <v>5841.9</v>
      </c>
      <c r="C1842" s="1">
        <v>5863.4</v>
      </c>
      <c r="D1842" s="1">
        <v>5804.3</v>
      </c>
      <c r="E1842" s="1">
        <v>5813.6</v>
      </c>
      <c r="F1842" s="1">
        <v>117541145</v>
      </c>
      <c r="G1842" s="1">
        <v>4591.91</v>
      </c>
      <c r="H1842" s="1" t="str">
        <f>TEXT(NiftyData[[#This Row],[Date]], "yyyy")</f>
        <v>2013</v>
      </c>
      <c r="I1842" s="1" t="str">
        <f>TEXT(NiftyData[[#This Row],[Date]], "mmm")</f>
        <v>Jun</v>
      </c>
      <c r="J1842" s="1" t="str">
        <f>TEXT(NiftyData[[#This Row],[Date]], "ddd")</f>
        <v>Tue</v>
      </c>
      <c r="K1842" s="1" t="str">
        <f>TEXT(NiftyData[[#This Row],[Date]], "mmm-yyyy")</f>
        <v>Jun-2013</v>
      </c>
      <c r="L1842" s="1" t="str">
        <f>IF(NiftyData[[#This Row],[Day]]="Thu", "Expiry", "")</f>
        <v/>
      </c>
      <c r="M1842" s="1">
        <f>NiftyData[[#This Row],[Close]]-NiftyData[[#This Row],[Open]]</f>
        <v>-28.299999999999272</v>
      </c>
      <c r="N1842" s="4">
        <f>NiftyData[[#This Row],[Intraday Change]]/NiftyData[[#This Row],[Open]]</f>
        <v>-4.8443143497833366E-3</v>
      </c>
      <c r="O1842" s="4">
        <f>_xlfn.CEILING.MATH(ABS(NiftyData[[#This Row],[Intraday Change %]]), 0.01)</f>
        <v>0.01</v>
      </c>
      <c r="P1842" s="6">
        <f>NiftyData[[#This Row],[Close]]-E1843</f>
        <v>-36.449999999999818</v>
      </c>
      <c r="Q1842" s="4">
        <f>NiftyData[[#This Row],[DayChange]]/E1843</f>
        <v>-6.2307159767864915E-3</v>
      </c>
      <c r="R1842" s="7">
        <f>_xlfn.CEILING.MATH(ABS(NiftyData[[#This Row],[DayChange %]]), 0.01)</f>
        <v>0.01</v>
      </c>
    </row>
    <row r="1843" spans="1:18" x14ac:dyDescent="0.2">
      <c r="A1843" s="2">
        <v>41442</v>
      </c>
      <c r="B1843" s="1">
        <v>5820.4</v>
      </c>
      <c r="C1843" s="1">
        <v>5854.9</v>
      </c>
      <c r="D1843" s="1">
        <v>5770.25</v>
      </c>
      <c r="E1843" s="1">
        <v>5850.05</v>
      </c>
      <c r="F1843" s="1">
        <v>107160887</v>
      </c>
      <c r="G1843" s="1">
        <v>4560.84</v>
      </c>
      <c r="H1843" s="1" t="str">
        <f>TEXT(NiftyData[[#This Row],[Date]], "yyyy")</f>
        <v>2013</v>
      </c>
      <c r="I1843" s="1" t="str">
        <f>TEXT(NiftyData[[#This Row],[Date]], "mmm")</f>
        <v>Jun</v>
      </c>
      <c r="J1843" s="1" t="str">
        <f>TEXT(NiftyData[[#This Row],[Date]], "ddd")</f>
        <v>Mon</v>
      </c>
      <c r="K1843" s="1" t="str">
        <f>TEXT(NiftyData[[#This Row],[Date]], "mmm-yyyy")</f>
        <v>Jun-2013</v>
      </c>
      <c r="L1843" s="1" t="str">
        <f>IF(NiftyData[[#This Row],[Day]]="Thu", "Expiry", "")</f>
        <v/>
      </c>
      <c r="M1843" s="1">
        <f>NiftyData[[#This Row],[Close]]-NiftyData[[#This Row],[Open]]</f>
        <v>29.650000000000546</v>
      </c>
      <c r="N1843" s="4">
        <f>NiftyData[[#This Row],[Intraday Change]]/NiftyData[[#This Row],[Open]]</f>
        <v>5.0941516047008023E-3</v>
      </c>
      <c r="O1843" s="4">
        <f>_xlfn.CEILING.MATH(ABS(NiftyData[[#This Row],[Intraday Change %]]), 0.01)</f>
        <v>0.01</v>
      </c>
      <c r="P1843" s="6">
        <f>NiftyData[[#This Row],[Close]]-E1844</f>
        <v>41.650000000000546</v>
      </c>
      <c r="Q1843" s="4">
        <f>NiftyData[[#This Row],[DayChange]]/E1844</f>
        <v>7.1706494043110918E-3</v>
      </c>
      <c r="R1843" s="7">
        <f>_xlfn.CEILING.MATH(ABS(NiftyData[[#This Row],[DayChange %]]), 0.01)</f>
        <v>0.01</v>
      </c>
    </row>
    <row r="1844" spans="1:18" x14ac:dyDescent="0.2">
      <c r="A1844" s="2">
        <v>41439</v>
      </c>
      <c r="B1844" s="1">
        <v>5748.95</v>
      </c>
      <c r="C1844" s="1">
        <v>5819.4</v>
      </c>
      <c r="D1844" s="1">
        <v>5739.4</v>
      </c>
      <c r="E1844" s="1">
        <v>5808.4</v>
      </c>
      <c r="F1844" s="1">
        <v>124410018</v>
      </c>
      <c r="G1844" s="1">
        <v>5121.33</v>
      </c>
      <c r="H1844" s="1" t="str">
        <f>TEXT(NiftyData[[#This Row],[Date]], "yyyy")</f>
        <v>2013</v>
      </c>
      <c r="I1844" s="1" t="str">
        <f>TEXT(NiftyData[[#This Row],[Date]], "mmm")</f>
        <v>Jun</v>
      </c>
      <c r="J1844" s="1" t="str">
        <f>TEXT(NiftyData[[#This Row],[Date]], "ddd")</f>
        <v>Fri</v>
      </c>
      <c r="K1844" s="1" t="str">
        <f>TEXT(NiftyData[[#This Row],[Date]], "mmm-yyyy")</f>
        <v>Jun-2013</v>
      </c>
      <c r="L1844" s="1" t="str">
        <f>IF(NiftyData[[#This Row],[Day]]="Thu", "Expiry", "")</f>
        <v/>
      </c>
      <c r="M1844" s="1">
        <f>NiftyData[[#This Row],[Close]]-NiftyData[[#This Row],[Open]]</f>
        <v>59.449999999999818</v>
      </c>
      <c r="N1844" s="4">
        <f>NiftyData[[#This Row],[Intraday Change]]/NiftyData[[#This Row],[Open]]</f>
        <v>1.0341018794736399E-2</v>
      </c>
      <c r="O1844" s="4">
        <f>_xlfn.CEILING.MATH(ABS(NiftyData[[#This Row],[Intraday Change %]]), 0.01)</f>
        <v>0.02</v>
      </c>
      <c r="P1844" s="6">
        <f>NiftyData[[#This Row],[Close]]-E1845</f>
        <v>109.29999999999927</v>
      </c>
      <c r="Q1844" s="4">
        <f>NiftyData[[#This Row],[DayChange]]/E1845</f>
        <v>1.9178466775455646E-2</v>
      </c>
      <c r="R1844" s="7">
        <f>_xlfn.CEILING.MATH(ABS(NiftyData[[#This Row],[DayChange %]]), 0.01)</f>
        <v>0.02</v>
      </c>
    </row>
    <row r="1845" spans="1:18" x14ac:dyDescent="0.2">
      <c r="A1845" s="2">
        <v>41438</v>
      </c>
      <c r="B1845" s="1">
        <v>5709.35</v>
      </c>
      <c r="C1845" s="1">
        <v>5729.85</v>
      </c>
      <c r="D1845" s="1">
        <v>5683.1</v>
      </c>
      <c r="E1845" s="1">
        <v>5699.1</v>
      </c>
      <c r="F1845" s="1">
        <v>142041404</v>
      </c>
      <c r="G1845" s="1">
        <v>5462.45</v>
      </c>
      <c r="H1845" s="1" t="str">
        <f>TEXT(NiftyData[[#This Row],[Date]], "yyyy")</f>
        <v>2013</v>
      </c>
      <c r="I1845" s="1" t="str">
        <f>TEXT(NiftyData[[#This Row],[Date]], "mmm")</f>
        <v>Jun</v>
      </c>
      <c r="J1845" s="1" t="str">
        <f>TEXT(NiftyData[[#This Row],[Date]], "ddd")</f>
        <v>Thu</v>
      </c>
      <c r="K1845" s="1" t="str">
        <f>TEXT(NiftyData[[#This Row],[Date]], "mmm-yyyy")</f>
        <v>Jun-2013</v>
      </c>
      <c r="L1845" s="1" t="str">
        <f>IF(NiftyData[[#This Row],[Day]]="Thu", "Expiry", "")</f>
        <v>Expiry</v>
      </c>
      <c r="M1845" s="1">
        <f>NiftyData[[#This Row],[Close]]-NiftyData[[#This Row],[Open]]</f>
        <v>-10.25</v>
      </c>
      <c r="N1845" s="4">
        <f>NiftyData[[#This Row],[Intraday Change]]/NiftyData[[#This Row],[Open]]</f>
        <v>-1.7953006909718267E-3</v>
      </c>
      <c r="O1845" s="4">
        <f>_xlfn.CEILING.MATH(ABS(NiftyData[[#This Row],[Intraday Change %]]), 0.01)</f>
        <v>0.01</v>
      </c>
      <c r="P1845" s="6">
        <f>NiftyData[[#This Row],[Close]]-E1846</f>
        <v>-61.099999999999454</v>
      </c>
      <c r="Q1845" s="4">
        <f>NiftyData[[#This Row],[DayChange]]/E1846</f>
        <v>-1.0607270580882514E-2</v>
      </c>
      <c r="R1845" s="7">
        <f>_xlfn.CEILING.MATH(ABS(NiftyData[[#This Row],[DayChange %]]), 0.01)</f>
        <v>0.02</v>
      </c>
    </row>
    <row r="1846" spans="1:18" x14ac:dyDescent="0.2">
      <c r="A1846" s="2">
        <v>41437</v>
      </c>
      <c r="B1846" s="1">
        <v>5771.75</v>
      </c>
      <c r="C1846" s="1">
        <v>5792.9</v>
      </c>
      <c r="D1846" s="1">
        <v>5738.6</v>
      </c>
      <c r="E1846" s="1">
        <v>5760.2</v>
      </c>
      <c r="F1846" s="1">
        <v>140394424</v>
      </c>
      <c r="G1846" s="1">
        <v>5894.04</v>
      </c>
      <c r="H1846" s="1" t="str">
        <f>TEXT(NiftyData[[#This Row],[Date]], "yyyy")</f>
        <v>2013</v>
      </c>
      <c r="I1846" s="1" t="str">
        <f>TEXT(NiftyData[[#This Row],[Date]], "mmm")</f>
        <v>Jun</v>
      </c>
      <c r="J1846" s="1" t="str">
        <f>TEXT(NiftyData[[#This Row],[Date]], "ddd")</f>
        <v>Wed</v>
      </c>
      <c r="K1846" s="1" t="str">
        <f>TEXT(NiftyData[[#This Row],[Date]], "mmm-yyyy")</f>
        <v>Jun-2013</v>
      </c>
      <c r="L1846" s="1" t="str">
        <f>IF(NiftyData[[#This Row],[Day]]="Thu", "Expiry", "")</f>
        <v/>
      </c>
      <c r="M1846" s="1">
        <f>NiftyData[[#This Row],[Close]]-NiftyData[[#This Row],[Open]]</f>
        <v>-11.550000000000182</v>
      </c>
      <c r="N1846" s="4">
        <f>NiftyData[[#This Row],[Intraday Change]]/NiftyData[[#This Row],[Open]]</f>
        <v>-2.0011261749036569E-3</v>
      </c>
      <c r="O1846" s="4">
        <f>_xlfn.CEILING.MATH(ABS(NiftyData[[#This Row],[Intraday Change %]]), 0.01)</f>
        <v>0.01</v>
      </c>
      <c r="P1846" s="6">
        <f>NiftyData[[#This Row],[Close]]-E1847</f>
        <v>-28.600000000000364</v>
      </c>
      <c r="Q1846" s="4">
        <f>NiftyData[[#This Row],[DayChange]]/E1847</f>
        <v>-4.9405749032615329E-3</v>
      </c>
      <c r="R1846" s="7">
        <f>_xlfn.CEILING.MATH(ABS(NiftyData[[#This Row],[DayChange %]]), 0.01)</f>
        <v>0.01</v>
      </c>
    </row>
    <row r="1847" spans="1:18" x14ac:dyDescent="0.2">
      <c r="A1847" s="2">
        <v>41436</v>
      </c>
      <c r="B1847" s="1">
        <v>5848.75</v>
      </c>
      <c r="C1847" s="1">
        <v>5868.05</v>
      </c>
      <c r="D1847" s="1">
        <v>5780.35</v>
      </c>
      <c r="E1847" s="1">
        <v>5788.8</v>
      </c>
      <c r="F1847" s="1">
        <v>180902123</v>
      </c>
      <c r="G1847" s="1">
        <v>6695.57</v>
      </c>
      <c r="H1847" s="1" t="str">
        <f>TEXT(NiftyData[[#This Row],[Date]], "yyyy")</f>
        <v>2013</v>
      </c>
      <c r="I1847" s="1" t="str">
        <f>TEXT(NiftyData[[#This Row],[Date]], "mmm")</f>
        <v>Jun</v>
      </c>
      <c r="J1847" s="1" t="str">
        <f>TEXT(NiftyData[[#This Row],[Date]], "ddd")</f>
        <v>Tue</v>
      </c>
      <c r="K1847" s="1" t="str">
        <f>TEXT(NiftyData[[#This Row],[Date]], "mmm-yyyy")</f>
        <v>Jun-2013</v>
      </c>
      <c r="L1847" s="1" t="str">
        <f>IF(NiftyData[[#This Row],[Day]]="Thu", "Expiry", "")</f>
        <v/>
      </c>
      <c r="M1847" s="1">
        <f>NiftyData[[#This Row],[Close]]-NiftyData[[#This Row],[Open]]</f>
        <v>-59.949999999999818</v>
      </c>
      <c r="N1847" s="4">
        <f>NiftyData[[#This Row],[Intraday Change]]/NiftyData[[#This Row],[Open]]</f>
        <v>-1.0250053430220101E-2</v>
      </c>
      <c r="O1847" s="4">
        <f>_xlfn.CEILING.MATH(ABS(NiftyData[[#This Row],[Intraday Change %]]), 0.01)</f>
        <v>0.02</v>
      </c>
      <c r="P1847" s="6">
        <f>NiftyData[[#This Row],[Close]]-E1848</f>
        <v>-89.199999999999818</v>
      </c>
      <c r="Q1847" s="4">
        <f>NiftyData[[#This Row],[DayChange]]/E1848</f>
        <v>-1.5175229669955737E-2</v>
      </c>
      <c r="R1847" s="7">
        <f>_xlfn.CEILING.MATH(ABS(NiftyData[[#This Row],[DayChange %]]), 0.01)</f>
        <v>0.02</v>
      </c>
    </row>
    <row r="1848" spans="1:18" x14ac:dyDescent="0.2">
      <c r="A1848" s="2">
        <v>41435</v>
      </c>
      <c r="B1848" s="1">
        <v>5907.9</v>
      </c>
      <c r="C1848" s="1">
        <v>5931.65</v>
      </c>
      <c r="D1848" s="1">
        <v>5857.4</v>
      </c>
      <c r="E1848" s="1">
        <v>5878</v>
      </c>
      <c r="F1848" s="1">
        <v>100130739</v>
      </c>
      <c r="G1848" s="1">
        <v>4304.75</v>
      </c>
      <c r="H1848" s="1" t="str">
        <f>TEXT(NiftyData[[#This Row],[Date]], "yyyy")</f>
        <v>2013</v>
      </c>
      <c r="I1848" s="1" t="str">
        <f>TEXT(NiftyData[[#This Row],[Date]], "mmm")</f>
        <v>Jun</v>
      </c>
      <c r="J1848" s="1" t="str">
        <f>TEXT(NiftyData[[#This Row],[Date]], "ddd")</f>
        <v>Mon</v>
      </c>
      <c r="K1848" s="1" t="str">
        <f>TEXT(NiftyData[[#This Row],[Date]], "mmm-yyyy")</f>
        <v>Jun-2013</v>
      </c>
      <c r="L1848" s="1" t="str">
        <f>IF(NiftyData[[#This Row],[Day]]="Thu", "Expiry", "")</f>
        <v/>
      </c>
      <c r="M1848" s="1">
        <f>NiftyData[[#This Row],[Close]]-NiftyData[[#This Row],[Open]]</f>
        <v>-29.899999999999636</v>
      </c>
      <c r="N1848" s="4">
        <f>NiftyData[[#This Row],[Intraday Change]]/NiftyData[[#This Row],[Open]]</f>
        <v>-5.0610199901825756E-3</v>
      </c>
      <c r="O1848" s="4">
        <f>_xlfn.CEILING.MATH(ABS(NiftyData[[#This Row],[Intraday Change %]]), 0.01)</f>
        <v>0.01</v>
      </c>
      <c r="P1848" s="6">
        <f>NiftyData[[#This Row],[Close]]-E1849</f>
        <v>-3</v>
      </c>
      <c r="Q1848" s="4">
        <f>NiftyData[[#This Row],[DayChange]]/E1849</f>
        <v>-5.1011732698520663E-4</v>
      </c>
      <c r="R1848" s="7">
        <f>_xlfn.CEILING.MATH(ABS(NiftyData[[#This Row],[DayChange %]]), 0.01)</f>
        <v>0.01</v>
      </c>
    </row>
    <row r="1849" spans="1:18" x14ac:dyDescent="0.2">
      <c r="A1849" s="2">
        <v>41432</v>
      </c>
      <c r="B1849" s="1">
        <v>5900.05</v>
      </c>
      <c r="C1849" s="1">
        <v>5972.7</v>
      </c>
      <c r="D1849" s="1">
        <v>5871.3</v>
      </c>
      <c r="E1849" s="1">
        <v>5881</v>
      </c>
      <c r="F1849" s="1">
        <v>118346364</v>
      </c>
      <c r="G1849" s="1">
        <v>4888.6499999999996</v>
      </c>
      <c r="H1849" s="1" t="str">
        <f>TEXT(NiftyData[[#This Row],[Date]], "yyyy")</f>
        <v>2013</v>
      </c>
      <c r="I1849" s="1" t="str">
        <f>TEXT(NiftyData[[#This Row],[Date]], "mmm")</f>
        <v>Jun</v>
      </c>
      <c r="J1849" s="1" t="str">
        <f>TEXT(NiftyData[[#This Row],[Date]], "ddd")</f>
        <v>Fri</v>
      </c>
      <c r="K1849" s="1" t="str">
        <f>TEXT(NiftyData[[#This Row],[Date]], "mmm-yyyy")</f>
        <v>Jun-2013</v>
      </c>
      <c r="L1849" s="1" t="str">
        <f>IF(NiftyData[[#This Row],[Day]]="Thu", "Expiry", "")</f>
        <v/>
      </c>
      <c r="M1849" s="1">
        <f>NiftyData[[#This Row],[Close]]-NiftyData[[#This Row],[Open]]</f>
        <v>-19.050000000000182</v>
      </c>
      <c r="N1849" s="4">
        <f>NiftyData[[#This Row],[Intraday Change]]/NiftyData[[#This Row],[Open]]</f>
        <v>-3.2287861967271771E-3</v>
      </c>
      <c r="O1849" s="4">
        <f>_xlfn.CEILING.MATH(ABS(NiftyData[[#This Row],[Intraday Change %]]), 0.01)</f>
        <v>0.01</v>
      </c>
      <c r="P1849" s="6">
        <f>NiftyData[[#This Row],[Close]]-E1850</f>
        <v>-40.399999999999636</v>
      </c>
      <c r="Q1849" s="4">
        <f>NiftyData[[#This Row],[DayChange]]/E1850</f>
        <v>-6.8227108454081194E-3</v>
      </c>
      <c r="R1849" s="7">
        <f>_xlfn.CEILING.MATH(ABS(NiftyData[[#This Row],[DayChange %]]), 0.01)</f>
        <v>0.01</v>
      </c>
    </row>
    <row r="1850" spans="1:18" x14ac:dyDescent="0.2">
      <c r="A1850" s="2">
        <v>41431</v>
      </c>
      <c r="B1850" s="1">
        <v>5895</v>
      </c>
      <c r="C1850" s="1">
        <v>5956.55</v>
      </c>
      <c r="D1850" s="1">
        <v>5869.5</v>
      </c>
      <c r="E1850" s="1">
        <v>5921.4</v>
      </c>
      <c r="F1850" s="1">
        <v>114174694</v>
      </c>
      <c r="G1850" s="1">
        <v>4961.54</v>
      </c>
      <c r="H1850" s="1" t="str">
        <f>TEXT(NiftyData[[#This Row],[Date]], "yyyy")</f>
        <v>2013</v>
      </c>
      <c r="I1850" s="1" t="str">
        <f>TEXT(NiftyData[[#This Row],[Date]], "mmm")</f>
        <v>Jun</v>
      </c>
      <c r="J1850" s="1" t="str">
        <f>TEXT(NiftyData[[#This Row],[Date]], "ddd")</f>
        <v>Thu</v>
      </c>
      <c r="K1850" s="1" t="str">
        <f>TEXT(NiftyData[[#This Row],[Date]], "mmm-yyyy")</f>
        <v>Jun-2013</v>
      </c>
      <c r="L1850" s="1" t="str">
        <f>IF(NiftyData[[#This Row],[Day]]="Thu", "Expiry", "")</f>
        <v>Expiry</v>
      </c>
      <c r="M1850" s="1">
        <f>NiftyData[[#This Row],[Close]]-NiftyData[[#This Row],[Open]]</f>
        <v>26.399999999999636</v>
      </c>
      <c r="N1850" s="4">
        <f>NiftyData[[#This Row],[Intraday Change]]/NiftyData[[#This Row],[Open]]</f>
        <v>4.4783715012722027E-3</v>
      </c>
      <c r="O1850" s="4">
        <f>_xlfn.CEILING.MATH(ABS(NiftyData[[#This Row],[Intraday Change %]]), 0.01)</f>
        <v>0.01</v>
      </c>
      <c r="P1850" s="6">
        <f>NiftyData[[#This Row],[Close]]-E1851</f>
        <v>-2.4500000000007276</v>
      </c>
      <c r="Q1850" s="4">
        <f>NiftyData[[#This Row],[DayChange]]/E1851</f>
        <v>-4.1358238307869503E-4</v>
      </c>
      <c r="R1850" s="7">
        <f>_xlfn.CEILING.MATH(ABS(NiftyData[[#This Row],[DayChange %]]), 0.01)</f>
        <v>0.01</v>
      </c>
    </row>
    <row r="1851" spans="1:18" x14ac:dyDescent="0.2">
      <c r="A1851" s="2">
        <v>41430</v>
      </c>
      <c r="B1851" s="1">
        <v>5908.3</v>
      </c>
      <c r="C1851" s="1">
        <v>5935.2</v>
      </c>
      <c r="D1851" s="1">
        <v>5883.7</v>
      </c>
      <c r="E1851" s="1">
        <v>5923.85</v>
      </c>
      <c r="F1851" s="1">
        <v>110223279</v>
      </c>
      <c r="G1851" s="1">
        <v>4691.3900000000003</v>
      </c>
      <c r="H1851" s="1" t="str">
        <f>TEXT(NiftyData[[#This Row],[Date]], "yyyy")</f>
        <v>2013</v>
      </c>
      <c r="I1851" s="1" t="str">
        <f>TEXT(NiftyData[[#This Row],[Date]], "mmm")</f>
        <v>Jun</v>
      </c>
      <c r="J1851" s="1" t="str">
        <f>TEXT(NiftyData[[#This Row],[Date]], "ddd")</f>
        <v>Wed</v>
      </c>
      <c r="K1851" s="1" t="str">
        <f>TEXT(NiftyData[[#This Row],[Date]], "mmm-yyyy")</f>
        <v>Jun-2013</v>
      </c>
      <c r="L1851" s="1" t="str">
        <f>IF(NiftyData[[#This Row],[Day]]="Thu", "Expiry", "")</f>
        <v/>
      </c>
      <c r="M1851" s="1">
        <f>NiftyData[[#This Row],[Close]]-NiftyData[[#This Row],[Open]]</f>
        <v>15.550000000000182</v>
      </c>
      <c r="N1851" s="4">
        <f>NiftyData[[#This Row],[Intraday Change]]/NiftyData[[#This Row],[Open]]</f>
        <v>2.6318907299900446E-3</v>
      </c>
      <c r="O1851" s="4">
        <f>_xlfn.CEILING.MATH(ABS(NiftyData[[#This Row],[Intraday Change %]]), 0.01)</f>
        <v>0.01</v>
      </c>
      <c r="P1851" s="6">
        <f>NiftyData[[#This Row],[Close]]-E1852</f>
        <v>4.4000000000005457</v>
      </c>
      <c r="Q1851" s="4">
        <f>NiftyData[[#This Row],[DayChange]]/E1852</f>
        <v>7.4331230097400027E-4</v>
      </c>
      <c r="R1851" s="7">
        <f>_xlfn.CEILING.MATH(ABS(NiftyData[[#This Row],[DayChange %]]), 0.01)</f>
        <v>0.01</v>
      </c>
    </row>
    <row r="1852" spans="1:18" x14ac:dyDescent="0.2">
      <c r="A1852" s="2">
        <v>41429</v>
      </c>
      <c r="B1852" s="1">
        <v>5941.1</v>
      </c>
      <c r="C1852" s="1">
        <v>5981.6</v>
      </c>
      <c r="D1852" s="1">
        <v>5910.25</v>
      </c>
      <c r="E1852" s="1">
        <v>5919.45</v>
      </c>
      <c r="F1852" s="1">
        <v>114450873</v>
      </c>
      <c r="G1852" s="1">
        <v>4990.51</v>
      </c>
      <c r="H1852" s="1" t="str">
        <f>TEXT(NiftyData[[#This Row],[Date]], "yyyy")</f>
        <v>2013</v>
      </c>
      <c r="I1852" s="1" t="str">
        <f>TEXT(NiftyData[[#This Row],[Date]], "mmm")</f>
        <v>Jun</v>
      </c>
      <c r="J1852" s="1" t="str">
        <f>TEXT(NiftyData[[#This Row],[Date]], "ddd")</f>
        <v>Tue</v>
      </c>
      <c r="K1852" s="1" t="str">
        <f>TEXT(NiftyData[[#This Row],[Date]], "mmm-yyyy")</f>
        <v>Jun-2013</v>
      </c>
      <c r="L1852" s="1" t="str">
        <f>IF(NiftyData[[#This Row],[Day]]="Thu", "Expiry", "")</f>
        <v/>
      </c>
      <c r="M1852" s="1">
        <f>NiftyData[[#This Row],[Close]]-NiftyData[[#This Row],[Open]]</f>
        <v>-21.650000000000546</v>
      </c>
      <c r="N1852" s="4">
        <f>NiftyData[[#This Row],[Intraday Change]]/NiftyData[[#This Row],[Open]]</f>
        <v>-3.6441063102793329E-3</v>
      </c>
      <c r="O1852" s="4">
        <f>_xlfn.CEILING.MATH(ABS(NiftyData[[#This Row],[Intraday Change %]]), 0.01)</f>
        <v>0.01</v>
      </c>
      <c r="P1852" s="6">
        <f>NiftyData[[#This Row],[Close]]-E1853</f>
        <v>-19.850000000000364</v>
      </c>
      <c r="Q1852" s="4">
        <f>NiftyData[[#This Row],[DayChange]]/E1853</f>
        <v>-3.3421446971865984E-3</v>
      </c>
      <c r="R1852" s="7">
        <f>_xlfn.CEILING.MATH(ABS(NiftyData[[#This Row],[DayChange %]]), 0.01)</f>
        <v>0.01</v>
      </c>
    </row>
    <row r="1853" spans="1:18" x14ac:dyDescent="0.2">
      <c r="A1853" s="2">
        <v>41428</v>
      </c>
      <c r="B1853" s="1">
        <v>5997.35</v>
      </c>
      <c r="C1853" s="1">
        <v>6011</v>
      </c>
      <c r="D1853" s="1">
        <v>5916.35</v>
      </c>
      <c r="E1853" s="1">
        <v>5939.3</v>
      </c>
      <c r="F1853" s="1">
        <v>112123535</v>
      </c>
      <c r="G1853" s="1">
        <v>5702.24</v>
      </c>
      <c r="H1853" s="1" t="str">
        <f>TEXT(NiftyData[[#This Row],[Date]], "yyyy")</f>
        <v>2013</v>
      </c>
      <c r="I1853" s="1" t="str">
        <f>TEXT(NiftyData[[#This Row],[Date]], "mmm")</f>
        <v>Jun</v>
      </c>
      <c r="J1853" s="1" t="str">
        <f>TEXT(NiftyData[[#This Row],[Date]], "ddd")</f>
        <v>Mon</v>
      </c>
      <c r="K1853" s="1" t="str">
        <f>TEXT(NiftyData[[#This Row],[Date]], "mmm-yyyy")</f>
        <v>Jun-2013</v>
      </c>
      <c r="L1853" s="1" t="str">
        <f>IF(NiftyData[[#This Row],[Day]]="Thu", "Expiry", "")</f>
        <v/>
      </c>
      <c r="M1853" s="1">
        <f>NiftyData[[#This Row],[Close]]-NiftyData[[#This Row],[Open]]</f>
        <v>-58.050000000000182</v>
      </c>
      <c r="N1853" s="4">
        <f>NiftyData[[#This Row],[Intraday Change]]/NiftyData[[#This Row],[Open]]</f>
        <v>-9.6792750131308291E-3</v>
      </c>
      <c r="O1853" s="4">
        <f>_xlfn.CEILING.MATH(ABS(NiftyData[[#This Row],[Intraday Change %]]), 0.01)</f>
        <v>0.01</v>
      </c>
      <c r="P1853" s="6">
        <f>NiftyData[[#This Row],[Close]]-E1854</f>
        <v>-46.649999999999636</v>
      </c>
      <c r="Q1853" s="4">
        <f>NiftyData[[#This Row],[DayChange]]/E1854</f>
        <v>-7.7932491918575398E-3</v>
      </c>
      <c r="R1853" s="7">
        <f>_xlfn.CEILING.MATH(ABS(NiftyData[[#This Row],[DayChange %]]), 0.01)</f>
        <v>0.01</v>
      </c>
    </row>
    <row r="1854" spans="1:18" x14ac:dyDescent="0.2">
      <c r="A1854" s="2">
        <v>41425</v>
      </c>
      <c r="B1854" s="1">
        <v>6098.7</v>
      </c>
      <c r="C1854" s="1">
        <v>6106.25</v>
      </c>
      <c r="D1854" s="1">
        <v>5975.55</v>
      </c>
      <c r="E1854" s="1">
        <v>5985.95</v>
      </c>
      <c r="F1854" s="1">
        <v>175311989</v>
      </c>
      <c r="G1854" s="1">
        <v>7223.11</v>
      </c>
      <c r="H1854" s="1" t="str">
        <f>TEXT(NiftyData[[#This Row],[Date]], "yyyy")</f>
        <v>2013</v>
      </c>
      <c r="I1854" s="1" t="str">
        <f>TEXT(NiftyData[[#This Row],[Date]], "mmm")</f>
        <v>May</v>
      </c>
      <c r="J1854" s="1" t="str">
        <f>TEXT(NiftyData[[#This Row],[Date]], "ddd")</f>
        <v>Fri</v>
      </c>
      <c r="K1854" s="1" t="str">
        <f>TEXT(NiftyData[[#This Row],[Date]], "mmm-yyyy")</f>
        <v>May-2013</v>
      </c>
      <c r="L1854" s="1" t="str">
        <f>IF(NiftyData[[#This Row],[Day]]="Thu", "Expiry", "")</f>
        <v/>
      </c>
      <c r="M1854" s="1">
        <f>NiftyData[[#This Row],[Close]]-NiftyData[[#This Row],[Open]]</f>
        <v>-112.75</v>
      </c>
      <c r="N1854" s="4">
        <f>NiftyData[[#This Row],[Intraday Change]]/NiftyData[[#This Row],[Open]]</f>
        <v>-1.8487546526308886E-2</v>
      </c>
      <c r="O1854" s="4">
        <f>_xlfn.CEILING.MATH(ABS(NiftyData[[#This Row],[Intraday Change %]]), 0.01)</f>
        <v>0.02</v>
      </c>
      <c r="P1854" s="6">
        <f>NiftyData[[#This Row],[Close]]-E1855</f>
        <v>-138.10000000000036</v>
      </c>
      <c r="Q1854" s="4">
        <f>NiftyData[[#This Row],[DayChange]]/E1855</f>
        <v>-2.2550436394216306E-2</v>
      </c>
      <c r="R1854" s="7">
        <f>_xlfn.CEILING.MATH(ABS(NiftyData[[#This Row],[DayChange %]]), 0.01)</f>
        <v>0.03</v>
      </c>
    </row>
    <row r="1855" spans="1:18" x14ac:dyDescent="0.2">
      <c r="A1855" s="2">
        <v>41424</v>
      </c>
      <c r="B1855" s="1">
        <v>6072.15</v>
      </c>
      <c r="C1855" s="1">
        <v>6133.75</v>
      </c>
      <c r="D1855" s="1">
        <v>6072.15</v>
      </c>
      <c r="E1855" s="1">
        <v>6124.05</v>
      </c>
      <c r="F1855" s="1">
        <v>194092801</v>
      </c>
      <c r="G1855" s="1">
        <v>7794.82</v>
      </c>
      <c r="H1855" s="1" t="str">
        <f>TEXT(NiftyData[[#This Row],[Date]], "yyyy")</f>
        <v>2013</v>
      </c>
      <c r="I1855" s="1" t="str">
        <f>TEXT(NiftyData[[#This Row],[Date]], "mmm")</f>
        <v>May</v>
      </c>
      <c r="J1855" s="1" t="str">
        <f>TEXT(NiftyData[[#This Row],[Date]], "ddd")</f>
        <v>Thu</v>
      </c>
      <c r="K1855" s="1" t="str">
        <f>TEXT(NiftyData[[#This Row],[Date]], "mmm-yyyy")</f>
        <v>May-2013</v>
      </c>
      <c r="L1855" s="1" t="str">
        <f>IF(NiftyData[[#This Row],[Day]]="Thu", "Expiry", "")</f>
        <v>Expiry</v>
      </c>
      <c r="M1855" s="1">
        <f>NiftyData[[#This Row],[Close]]-NiftyData[[#This Row],[Open]]</f>
        <v>51.900000000000546</v>
      </c>
      <c r="N1855" s="4">
        <f>NiftyData[[#This Row],[Intraday Change]]/NiftyData[[#This Row],[Open]]</f>
        <v>8.5472196833083092E-3</v>
      </c>
      <c r="O1855" s="4">
        <f>_xlfn.CEILING.MATH(ABS(NiftyData[[#This Row],[Intraday Change %]]), 0.01)</f>
        <v>0.01</v>
      </c>
      <c r="P1855" s="6">
        <f>NiftyData[[#This Row],[Close]]-E1856</f>
        <v>19.75</v>
      </c>
      <c r="Q1855" s="4">
        <f>NiftyData[[#This Row],[DayChange]]/E1856</f>
        <v>3.2354242091640318E-3</v>
      </c>
      <c r="R1855" s="7">
        <f>_xlfn.CEILING.MATH(ABS(NiftyData[[#This Row],[DayChange %]]), 0.01)</f>
        <v>0.01</v>
      </c>
    </row>
    <row r="1856" spans="1:18" x14ac:dyDescent="0.2">
      <c r="A1856" s="2">
        <v>41423</v>
      </c>
      <c r="B1856" s="1">
        <v>6120.45</v>
      </c>
      <c r="C1856" s="1">
        <v>6125.05</v>
      </c>
      <c r="D1856" s="1">
        <v>6069.8</v>
      </c>
      <c r="E1856" s="1">
        <v>6104.3</v>
      </c>
      <c r="F1856" s="1">
        <v>120205054</v>
      </c>
      <c r="G1856" s="1">
        <v>5135.8</v>
      </c>
      <c r="H1856" s="1" t="str">
        <f>TEXT(NiftyData[[#This Row],[Date]], "yyyy")</f>
        <v>2013</v>
      </c>
      <c r="I1856" s="1" t="str">
        <f>TEXT(NiftyData[[#This Row],[Date]], "mmm")</f>
        <v>May</v>
      </c>
      <c r="J1856" s="1" t="str">
        <f>TEXT(NiftyData[[#This Row],[Date]], "ddd")</f>
        <v>Wed</v>
      </c>
      <c r="K1856" s="1" t="str">
        <f>TEXT(NiftyData[[#This Row],[Date]], "mmm-yyyy")</f>
        <v>May-2013</v>
      </c>
      <c r="L1856" s="1" t="str">
        <f>IF(NiftyData[[#This Row],[Day]]="Thu", "Expiry", "")</f>
        <v/>
      </c>
      <c r="M1856" s="1">
        <f>NiftyData[[#This Row],[Close]]-NiftyData[[#This Row],[Open]]</f>
        <v>-16.149999999999636</v>
      </c>
      <c r="N1856" s="4">
        <f>NiftyData[[#This Row],[Intraday Change]]/NiftyData[[#This Row],[Open]]</f>
        <v>-2.638694867207417E-3</v>
      </c>
      <c r="O1856" s="4">
        <f>_xlfn.CEILING.MATH(ABS(NiftyData[[#This Row],[Intraday Change %]]), 0.01)</f>
        <v>0.01</v>
      </c>
      <c r="P1856" s="6">
        <f>NiftyData[[#This Row],[Close]]-E1857</f>
        <v>-6.9499999999998181</v>
      </c>
      <c r="Q1856" s="4">
        <f>NiftyData[[#This Row],[DayChange]]/E1857</f>
        <v>-1.1372468807526804E-3</v>
      </c>
      <c r="R1856" s="7">
        <f>_xlfn.CEILING.MATH(ABS(NiftyData[[#This Row],[DayChange %]]), 0.01)</f>
        <v>0.01</v>
      </c>
    </row>
    <row r="1857" spans="1:18" x14ac:dyDescent="0.2">
      <c r="A1857" s="2">
        <v>41422</v>
      </c>
      <c r="B1857" s="1">
        <v>6086.35</v>
      </c>
      <c r="C1857" s="1">
        <v>6127.65</v>
      </c>
      <c r="D1857" s="1">
        <v>6055.4</v>
      </c>
      <c r="E1857" s="1">
        <v>6111.25</v>
      </c>
      <c r="F1857" s="1">
        <v>139668916</v>
      </c>
      <c r="G1857" s="1">
        <v>5481.14</v>
      </c>
      <c r="H1857" s="1" t="str">
        <f>TEXT(NiftyData[[#This Row],[Date]], "yyyy")</f>
        <v>2013</v>
      </c>
      <c r="I1857" s="1" t="str">
        <f>TEXT(NiftyData[[#This Row],[Date]], "mmm")</f>
        <v>May</v>
      </c>
      <c r="J1857" s="1" t="str">
        <f>TEXT(NiftyData[[#This Row],[Date]], "ddd")</f>
        <v>Tue</v>
      </c>
      <c r="K1857" s="1" t="str">
        <f>TEXT(NiftyData[[#This Row],[Date]], "mmm-yyyy")</f>
        <v>May-2013</v>
      </c>
      <c r="L1857" s="1" t="str">
        <f>IF(NiftyData[[#This Row],[Day]]="Thu", "Expiry", "")</f>
        <v/>
      </c>
      <c r="M1857" s="1">
        <f>NiftyData[[#This Row],[Close]]-NiftyData[[#This Row],[Open]]</f>
        <v>24.899999999999636</v>
      </c>
      <c r="N1857" s="4">
        <f>NiftyData[[#This Row],[Intraday Change]]/NiftyData[[#This Row],[Open]]</f>
        <v>4.0911219367929276E-3</v>
      </c>
      <c r="O1857" s="4">
        <f>_xlfn.CEILING.MATH(ABS(NiftyData[[#This Row],[Intraday Change %]]), 0.01)</f>
        <v>0.01</v>
      </c>
      <c r="P1857" s="6">
        <f>NiftyData[[#This Row],[Close]]-E1858</f>
        <v>28.100000000000364</v>
      </c>
      <c r="Q1857" s="4">
        <f>NiftyData[[#This Row],[DayChange]]/E1858</f>
        <v>4.6193172944938663E-3</v>
      </c>
      <c r="R1857" s="7">
        <f>_xlfn.CEILING.MATH(ABS(NiftyData[[#This Row],[DayChange %]]), 0.01)</f>
        <v>0.01</v>
      </c>
    </row>
    <row r="1858" spans="1:18" x14ac:dyDescent="0.2">
      <c r="A1858" s="2">
        <v>41421</v>
      </c>
      <c r="B1858" s="1">
        <v>5989.4</v>
      </c>
      <c r="C1858" s="1">
        <v>6099.9</v>
      </c>
      <c r="D1858" s="1">
        <v>5975.55</v>
      </c>
      <c r="E1858" s="1">
        <v>6083.15</v>
      </c>
      <c r="F1858" s="1">
        <v>115115365</v>
      </c>
      <c r="G1858" s="1">
        <v>4961.1499999999996</v>
      </c>
      <c r="H1858" s="1" t="str">
        <f>TEXT(NiftyData[[#This Row],[Date]], "yyyy")</f>
        <v>2013</v>
      </c>
      <c r="I1858" s="1" t="str">
        <f>TEXT(NiftyData[[#This Row],[Date]], "mmm")</f>
        <v>May</v>
      </c>
      <c r="J1858" s="1" t="str">
        <f>TEXT(NiftyData[[#This Row],[Date]], "ddd")</f>
        <v>Mon</v>
      </c>
      <c r="K1858" s="1" t="str">
        <f>TEXT(NiftyData[[#This Row],[Date]], "mmm-yyyy")</f>
        <v>May-2013</v>
      </c>
      <c r="L1858" s="1" t="str">
        <f>IF(NiftyData[[#This Row],[Day]]="Thu", "Expiry", "")</f>
        <v/>
      </c>
      <c r="M1858" s="1">
        <f>NiftyData[[#This Row],[Close]]-NiftyData[[#This Row],[Open]]</f>
        <v>93.75</v>
      </c>
      <c r="N1858" s="4">
        <f>NiftyData[[#This Row],[Intraday Change]]/NiftyData[[#This Row],[Open]]</f>
        <v>1.5652653020335926E-2</v>
      </c>
      <c r="O1858" s="4">
        <f>_xlfn.CEILING.MATH(ABS(NiftyData[[#This Row],[Intraday Change %]]), 0.01)</f>
        <v>0.02</v>
      </c>
      <c r="P1858" s="6">
        <f>NiftyData[[#This Row],[Close]]-E1859</f>
        <v>99.599999999999454</v>
      </c>
      <c r="Q1858" s="4">
        <f>NiftyData[[#This Row],[DayChange]]/E1859</f>
        <v>1.664563678752571E-2</v>
      </c>
      <c r="R1858" s="7">
        <f>_xlfn.CEILING.MATH(ABS(NiftyData[[#This Row],[DayChange %]]), 0.01)</f>
        <v>0.02</v>
      </c>
    </row>
    <row r="1859" spans="1:18" x14ac:dyDescent="0.2">
      <c r="A1859" s="2">
        <v>41418</v>
      </c>
      <c r="B1859" s="1">
        <v>6010.7</v>
      </c>
      <c r="C1859" s="1">
        <v>6015.3</v>
      </c>
      <c r="D1859" s="1">
        <v>5936.8</v>
      </c>
      <c r="E1859" s="1">
        <v>5983.55</v>
      </c>
      <c r="F1859" s="1">
        <v>161622562</v>
      </c>
      <c r="G1859" s="1">
        <v>6193</v>
      </c>
      <c r="H1859" s="1" t="str">
        <f>TEXT(NiftyData[[#This Row],[Date]], "yyyy")</f>
        <v>2013</v>
      </c>
      <c r="I1859" s="1" t="str">
        <f>TEXT(NiftyData[[#This Row],[Date]], "mmm")</f>
        <v>May</v>
      </c>
      <c r="J1859" s="1" t="str">
        <f>TEXT(NiftyData[[#This Row],[Date]], "ddd")</f>
        <v>Fri</v>
      </c>
      <c r="K1859" s="1" t="str">
        <f>TEXT(NiftyData[[#This Row],[Date]], "mmm-yyyy")</f>
        <v>May-2013</v>
      </c>
      <c r="L1859" s="1" t="str">
        <f>IF(NiftyData[[#This Row],[Day]]="Thu", "Expiry", "")</f>
        <v/>
      </c>
      <c r="M1859" s="1">
        <f>NiftyData[[#This Row],[Close]]-NiftyData[[#This Row],[Open]]</f>
        <v>-27.149999999999636</v>
      </c>
      <c r="N1859" s="4">
        <f>NiftyData[[#This Row],[Intraday Change]]/NiftyData[[#This Row],[Open]]</f>
        <v>-4.5169447818057193E-3</v>
      </c>
      <c r="O1859" s="4">
        <f>_xlfn.CEILING.MATH(ABS(NiftyData[[#This Row],[Intraday Change %]]), 0.01)</f>
        <v>0.01</v>
      </c>
      <c r="P1859" s="6">
        <f>NiftyData[[#This Row],[Close]]-E1860</f>
        <v>16.5</v>
      </c>
      <c r="Q1859" s="4">
        <f>NiftyData[[#This Row],[DayChange]]/E1860</f>
        <v>2.7651854769107013E-3</v>
      </c>
      <c r="R1859" s="7">
        <f>_xlfn.CEILING.MATH(ABS(NiftyData[[#This Row],[DayChange %]]), 0.01)</f>
        <v>0.01</v>
      </c>
    </row>
    <row r="1860" spans="1:18" x14ac:dyDescent="0.2">
      <c r="A1860" s="2">
        <v>41417</v>
      </c>
      <c r="B1860" s="1">
        <v>6050.4</v>
      </c>
      <c r="C1860" s="1">
        <v>6081.45</v>
      </c>
      <c r="D1860" s="1">
        <v>5955.7</v>
      </c>
      <c r="E1860" s="1">
        <v>5967.05</v>
      </c>
      <c r="F1860" s="1">
        <v>198930489</v>
      </c>
      <c r="G1860" s="1">
        <v>8230.1</v>
      </c>
      <c r="H1860" s="1" t="str">
        <f>TEXT(NiftyData[[#This Row],[Date]], "yyyy")</f>
        <v>2013</v>
      </c>
      <c r="I1860" s="1" t="str">
        <f>TEXT(NiftyData[[#This Row],[Date]], "mmm")</f>
        <v>May</v>
      </c>
      <c r="J1860" s="1" t="str">
        <f>TEXT(NiftyData[[#This Row],[Date]], "ddd")</f>
        <v>Thu</v>
      </c>
      <c r="K1860" s="1" t="str">
        <f>TEXT(NiftyData[[#This Row],[Date]], "mmm-yyyy")</f>
        <v>May-2013</v>
      </c>
      <c r="L1860" s="1" t="str">
        <f>IF(NiftyData[[#This Row],[Day]]="Thu", "Expiry", "")</f>
        <v>Expiry</v>
      </c>
      <c r="M1860" s="1">
        <f>NiftyData[[#This Row],[Close]]-NiftyData[[#This Row],[Open]]</f>
        <v>-83.349999999999454</v>
      </c>
      <c r="N1860" s="4">
        <f>NiftyData[[#This Row],[Intraday Change]]/NiftyData[[#This Row],[Open]]</f>
        <v>-1.377594869760668E-2</v>
      </c>
      <c r="O1860" s="4">
        <f>_xlfn.CEILING.MATH(ABS(NiftyData[[#This Row],[Intraday Change %]]), 0.01)</f>
        <v>0.02</v>
      </c>
      <c r="P1860" s="6">
        <f>NiftyData[[#This Row],[Close]]-E1861</f>
        <v>-127.44999999999982</v>
      </c>
      <c r="Q1860" s="4">
        <f>NiftyData[[#This Row],[DayChange]]/E1861</f>
        <v>-2.0912297973582707E-2</v>
      </c>
      <c r="R1860" s="7">
        <f>_xlfn.CEILING.MATH(ABS(NiftyData[[#This Row],[DayChange %]]), 0.01)</f>
        <v>0.03</v>
      </c>
    </row>
    <row r="1861" spans="1:18" x14ac:dyDescent="0.2">
      <c r="A1861" s="2">
        <v>41416</v>
      </c>
      <c r="B1861" s="1">
        <v>6127.05</v>
      </c>
      <c r="C1861" s="1">
        <v>6147.6</v>
      </c>
      <c r="D1861" s="1">
        <v>6074.45</v>
      </c>
      <c r="E1861" s="1">
        <v>6094.5</v>
      </c>
      <c r="F1861" s="1">
        <v>133763685</v>
      </c>
      <c r="G1861" s="1">
        <v>5837.19</v>
      </c>
      <c r="H1861" s="1" t="str">
        <f>TEXT(NiftyData[[#This Row],[Date]], "yyyy")</f>
        <v>2013</v>
      </c>
      <c r="I1861" s="1" t="str">
        <f>TEXT(NiftyData[[#This Row],[Date]], "mmm")</f>
        <v>May</v>
      </c>
      <c r="J1861" s="1" t="str">
        <f>TEXT(NiftyData[[#This Row],[Date]], "ddd")</f>
        <v>Wed</v>
      </c>
      <c r="K1861" s="1" t="str">
        <f>TEXT(NiftyData[[#This Row],[Date]], "mmm-yyyy")</f>
        <v>May-2013</v>
      </c>
      <c r="L1861" s="1" t="str">
        <f>IF(NiftyData[[#This Row],[Day]]="Thu", "Expiry", "")</f>
        <v/>
      </c>
      <c r="M1861" s="1">
        <f>NiftyData[[#This Row],[Close]]-NiftyData[[#This Row],[Open]]</f>
        <v>-32.550000000000182</v>
      </c>
      <c r="N1861" s="4">
        <f>NiftyData[[#This Row],[Intraday Change]]/NiftyData[[#This Row],[Open]]</f>
        <v>-5.3125076505006787E-3</v>
      </c>
      <c r="O1861" s="4">
        <f>_xlfn.CEILING.MATH(ABS(NiftyData[[#This Row],[Intraday Change %]]), 0.01)</f>
        <v>0.01</v>
      </c>
      <c r="P1861" s="6">
        <f>NiftyData[[#This Row],[Close]]-E1862</f>
        <v>-19.600000000000364</v>
      </c>
      <c r="Q1861" s="4">
        <f>NiftyData[[#This Row],[DayChange]]/E1862</f>
        <v>-3.2057048461752937E-3</v>
      </c>
      <c r="R1861" s="7">
        <f>_xlfn.CEILING.MATH(ABS(NiftyData[[#This Row],[DayChange %]]), 0.01)</f>
        <v>0.01</v>
      </c>
    </row>
    <row r="1862" spans="1:18" x14ac:dyDescent="0.2">
      <c r="A1862" s="2">
        <v>41415</v>
      </c>
      <c r="B1862" s="1">
        <v>6152.35</v>
      </c>
      <c r="C1862" s="1">
        <v>6180.25</v>
      </c>
      <c r="D1862" s="1">
        <v>6102.35</v>
      </c>
      <c r="E1862" s="1">
        <v>6114.1</v>
      </c>
      <c r="F1862" s="1">
        <v>130589228</v>
      </c>
      <c r="G1862" s="1">
        <v>5122.71</v>
      </c>
      <c r="H1862" s="1" t="str">
        <f>TEXT(NiftyData[[#This Row],[Date]], "yyyy")</f>
        <v>2013</v>
      </c>
      <c r="I1862" s="1" t="str">
        <f>TEXT(NiftyData[[#This Row],[Date]], "mmm")</f>
        <v>May</v>
      </c>
      <c r="J1862" s="1" t="str">
        <f>TEXT(NiftyData[[#This Row],[Date]], "ddd")</f>
        <v>Tue</v>
      </c>
      <c r="K1862" s="1" t="str">
        <f>TEXT(NiftyData[[#This Row],[Date]], "mmm-yyyy")</f>
        <v>May-2013</v>
      </c>
      <c r="L1862" s="1" t="str">
        <f>IF(NiftyData[[#This Row],[Day]]="Thu", "Expiry", "")</f>
        <v/>
      </c>
      <c r="M1862" s="1">
        <f>NiftyData[[#This Row],[Close]]-NiftyData[[#This Row],[Open]]</f>
        <v>-38.25</v>
      </c>
      <c r="N1862" s="4">
        <f>NiftyData[[#This Row],[Intraday Change]]/NiftyData[[#This Row],[Open]]</f>
        <v>-6.217136541321608E-3</v>
      </c>
      <c r="O1862" s="4">
        <f>_xlfn.CEILING.MATH(ABS(NiftyData[[#This Row],[Intraday Change %]]), 0.01)</f>
        <v>0.01</v>
      </c>
      <c r="P1862" s="6">
        <f>NiftyData[[#This Row],[Close]]-E1863</f>
        <v>-42.799999999999272</v>
      </c>
      <c r="Q1862" s="4">
        <f>NiftyData[[#This Row],[DayChange]]/E1863</f>
        <v>-6.9515502931668978E-3</v>
      </c>
      <c r="R1862" s="7">
        <f>_xlfn.CEILING.MATH(ABS(NiftyData[[#This Row],[DayChange %]]), 0.01)</f>
        <v>0.01</v>
      </c>
    </row>
    <row r="1863" spans="1:18" x14ac:dyDescent="0.2">
      <c r="A1863" s="2">
        <v>41414</v>
      </c>
      <c r="B1863" s="1">
        <v>6198</v>
      </c>
      <c r="C1863" s="1">
        <v>6229.45</v>
      </c>
      <c r="D1863" s="1">
        <v>6146.05</v>
      </c>
      <c r="E1863" s="1">
        <v>6156.9</v>
      </c>
      <c r="F1863" s="1">
        <v>122252978</v>
      </c>
      <c r="G1863" s="1">
        <v>5589.97</v>
      </c>
      <c r="H1863" s="1" t="str">
        <f>TEXT(NiftyData[[#This Row],[Date]], "yyyy")</f>
        <v>2013</v>
      </c>
      <c r="I1863" s="1" t="str">
        <f>TEXT(NiftyData[[#This Row],[Date]], "mmm")</f>
        <v>May</v>
      </c>
      <c r="J1863" s="1" t="str">
        <f>TEXT(NiftyData[[#This Row],[Date]], "ddd")</f>
        <v>Mon</v>
      </c>
      <c r="K1863" s="1" t="str">
        <f>TEXT(NiftyData[[#This Row],[Date]], "mmm-yyyy")</f>
        <v>May-2013</v>
      </c>
      <c r="L1863" s="1" t="str">
        <f>IF(NiftyData[[#This Row],[Day]]="Thu", "Expiry", "")</f>
        <v/>
      </c>
      <c r="M1863" s="1">
        <f>NiftyData[[#This Row],[Close]]-NiftyData[[#This Row],[Open]]</f>
        <v>-41.100000000000364</v>
      </c>
      <c r="N1863" s="4">
        <f>NiftyData[[#This Row],[Intraday Change]]/NiftyData[[#This Row],[Open]]</f>
        <v>-6.6311713455954116E-3</v>
      </c>
      <c r="O1863" s="4">
        <f>_xlfn.CEILING.MATH(ABS(NiftyData[[#This Row],[Intraday Change %]]), 0.01)</f>
        <v>0.01</v>
      </c>
      <c r="P1863" s="6">
        <f>NiftyData[[#This Row],[Close]]-E1864</f>
        <v>-30.400000000000546</v>
      </c>
      <c r="Q1863" s="4">
        <f>NiftyData[[#This Row],[DayChange]]/E1864</f>
        <v>-4.9132901265496335E-3</v>
      </c>
      <c r="R1863" s="7">
        <f>_xlfn.CEILING.MATH(ABS(NiftyData[[#This Row],[DayChange %]]), 0.01)</f>
        <v>0.01</v>
      </c>
    </row>
    <row r="1864" spans="1:18" x14ac:dyDescent="0.2">
      <c r="A1864" s="2">
        <v>41411</v>
      </c>
      <c r="B1864" s="1">
        <v>6172.95</v>
      </c>
      <c r="C1864" s="1">
        <v>6199.95</v>
      </c>
      <c r="D1864" s="1">
        <v>6146.15</v>
      </c>
      <c r="E1864" s="1">
        <v>6187.3</v>
      </c>
      <c r="F1864" s="1">
        <v>147280254</v>
      </c>
      <c r="G1864" s="1">
        <v>5870.44</v>
      </c>
      <c r="H1864" s="1" t="str">
        <f>TEXT(NiftyData[[#This Row],[Date]], "yyyy")</f>
        <v>2013</v>
      </c>
      <c r="I1864" s="1" t="str">
        <f>TEXT(NiftyData[[#This Row],[Date]], "mmm")</f>
        <v>May</v>
      </c>
      <c r="J1864" s="1" t="str">
        <f>TEXT(NiftyData[[#This Row],[Date]], "ddd")</f>
        <v>Fri</v>
      </c>
      <c r="K1864" s="1" t="str">
        <f>TEXT(NiftyData[[#This Row],[Date]], "mmm-yyyy")</f>
        <v>May-2013</v>
      </c>
      <c r="L1864" s="1" t="str">
        <f>IF(NiftyData[[#This Row],[Day]]="Thu", "Expiry", "")</f>
        <v/>
      </c>
      <c r="M1864" s="1">
        <f>NiftyData[[#This Row],[Close]]-NiftyData[[#This Row],[Open]]</f>
        <v>14.350000000000364</v>
      </c>
      <c r="N1864" s="4">
        <f>NiftyData[[#This Row],[Intraday Change]]/NiftyData[[#This Row],[Open]]</f>
        <v>2.3246583886149027E-3</v>
      </c>
      <c r="O1864" s="4">
        <f>_xlfn.CEILING.MATH(ABS(NiftyData[[#This Row],[Intraday Change %]]), 0.01)</f>
        <v>0.01</v>
      </c>
      <c r="P1864" s="6">
        <f>NiftyData[[#This Row],[Close]]-E1865</f>
        <v>17.400000000000546</v>
      </c>
      <c r="Q1864" s="4">
        <f>NiftyData[[#This Row],[DayChange]]/E1865</f>
        <v>2.8201429520738662E-3</v>
      </c>
      <c r="R1864" s="7">
        <f>_xlfn.CEILING.MATH(ABS(NiftyData[[#This Row],[DayChange %]]), 0.01)</f>
        <v>0.01</v>
      </c>
    </row>
    <row r="1865" spans="1:18" x14ac:dyDescent="0.2">
      <c r="A1865" s="2">
        <v>41410</v>
      </c>
      <c r="B1865" s="1">
        <v>6128.25</v>
      </c>
      <c r="C1865" s="1">
        <v>6187.3</v>
      </c>
      <c r="D1865" s="1">
        <v>6128.25</v>
      </c>
      <c r="E1865" s="1">
        <v>6169.9</v>
      </c>
      <c r="F1865" s="1">
        <v>158635506</v>
      </c>
      <c r="G1865" s="1">
        <v>6733.31</v>
      </c>
      <c r="H1865" s="1" t="str">
        <f>TEXT(NiftyData[[#This Row],[Date]], "yyyy")</f>
        <v>2013</v>
      </c>
      <c r="I1865" s="1" t="str">
        <f>TEXT(NiftyData[[#This Row],[Date]], "mmm")</f>
        <v>May</v>
      </c>
      <c r="J1865" s="1" t="str">
        <f>TEXT(NiftyData[[#This Row],[Date]], "ddd")</f>
        <v>Thu</v>
      </c>
      <c r="K1865" s="1" t="str">
        <f>TEXT(NiftyData[[#This Row],[Date]], "mmm-yyyy")</f>
        <v>May-2013</v>
      </c>
      <c r="L1865" s="1" t="str">
        <f>IF(NiftyData[[#This Row],[Day]]="Thu", "Expiry", "")</f>
        <v>Expiry</v>
      </c>
      <c r="M1865" s="1">
        <f>NiftyData[[#This Row],[Close]]-NiftyData[[#This Row],[Open]]</f>
        <v>41.649999999999636</v>
      </c>
      <c r="N1865" s="4">
        <f>NiftyData[[#This Row],[Intraday Change]]/NiftyData[[#This Row],[Open]]</f>
        <v>6.7963937502549072E-3</v>
      </c>
      <c r="O1865" s="4">
        <f>_xlfn.CEILING.MATH(ABS(NiftyData[[#This Row],[Intraday Change %]]), 0.01)</f>
        <v>0.01</v>
      </c>
      <c r="P1865" s="6">
        <f>NiftyData[[#This Row],[Close]]-E1866</f>
        <v>23.149999999999636</v>
      </c>
      <c r="Q1865" s="4">
        <f>NiftyData[[#This Row],[DayChange]]/E1866</f>
        <v>3.7662179200389856E-3</v>
      </c>
      <c r="R1865" s="7">
        <f>_xlfn.CEILING.MATH(ABS(NiftyData[[#This Row],[DayChange %]]), 0.01)</f>
        <v>0.01</v>
      </c>
    </row>
    <row r="1866" spans="1:18" x14ac:dyDescent="0.2">
      <c r="A1866" s="2">
        <v>41409</v>
      </c>
      <c r="B1866" s="1">
        <v>6018.85</v>
      </c>
      <c r="C1866" s="1">
        <v>6157.1</v>
      </c>
      <c r="D1866" s="1">
        <v>6018.85</v>
      </c>
      <c r="E1866" s="1">
        <v>6146.75</v>
      </c>
      <c r="F1866" s="1">
        <v>153892843</v>
      </c>
      <c r="G1866" s="1">
        <v>7240.73</v>
      </c>
      <c r="H1866" s="1" t="str">
        <f>TEXT(NiftyData[[#This Row],[Date]], "yyyy")</f>
        <v>2013</v>
      </c>
      <c r="I1866" s="1" t="str">
        <f>TEXT(NiftyData[[#This Row],[Date]], "mmm")</f>
        <v>May</v>
      </c>
      <c r="J1866" s="1" t="str">
        <f>TEXT(NiftyData[[#This Row],[Date]], "ddd")</f>
        <v>Wed</v>
      </c>
      <c r="K1866" s="1" t="str">
        <f>TEXT(NiftyData[[#This Row],[Date]], "mmm-yyyy")</f>
        <v>May-2013</v>
      </c>
      <c r="L1866" s="1" t="str">
        <f>IF(NiftyData[[#This Row],[Day]]="Thu", "Expiry", "")</f>
        <v/>
      </c>
      <c r="M1866" s="1">
        <f>NiftyData[[#This Row],[Close]]-NiftyData[[#This Row],[Open]]</f>
        <v>127.89999999999964</v>
      </c>
      <c r="N1866" s="4">
        <f>NiftyData[[#This Row],[Intraday Change]]/NiftyData[[#This Row],[Open]]</f>
        <v>2.1249906543608768E-2</v>
      </c>
      <c r="O1866" s="4">
        <f>_xlfn.CEILING.MATH(ABS(NiftyData[[#This Row],[Intraday Change %]]), 0.01)</f>
        <v>0.03</v>
      </c>
      <c r="P1866" s="6">
        <f>NiftyData[[#This Row],[Close]]-E1867</f>
        <v>151.35000000000036</v>
      </c>
      <c r="Q1866" s="4">
        <f>NiftyData[[#This Row],[DayChange]]/E1867</f>
        <v>2.5244354004737027E-2</v>
      </c>
      <c r="R1866" s="7">
        <f>_xlfn.CEILING.MATH(ABS(NiftyData[[#This Row],[DayChange %]]), 0.01)</f>
        <v>0.03</v>
      </c>
    </row>
    <row r="1867" spans="1:18" x14ac:dyDescent="0.2">
      <c r="A1867" s="2">
        <v>41408</v>
      </c>
      <c r="B1867" s="1">
        <v>5989.7</v>
      </c>
      <c r="C1867" s="1">
        <v>6026.2</v>
      </c>
      <c r="D1867" s="1">
        <v>5970.05</v>
      </c>
      <c r="E1867" s="1">
        <v>5995.4</v>
      </c>
      <c r="F1867" s="1">
        <v>119265483</v>
      </c>
      <c r="G1867" s="1">
        <v>4921.6499999999996</v>
      </c>
      <c r="H1867" s="1" t="str">
        <f>TEXT(NiftyData[[#This Row],[Date]], "yyyy")</f>
        <v>2013</v>
      </c>
      <c r="I1867" s="1" t="str">
        <f>TEXT(NiftyData[[#This Row],[Date]], "mmm")</f>
        <v>May</v>
      </c>
      <c r="J1867" s="1" t="str">
        <f>TEXT(NiftyData[[#This Row],[Date]], "ddd")</f>
        <v>Tue</v>
      </c>
      <c r="K1867" s="1" t="str">
        <f>TEXT(NiftyData[[#This Row],[Date]], "mmm-yyyy")</f>
        <v>May-2013</v>
      </c>
      <c r="L1867" s="1" t="str">
        <f>IF(NiftyData[[#This Row],[Day]]="Thu", "Expiry", "")</f>
        <v/>
      </c>
      <c r="M1867" s="1">
        <f>NiftyData[[#This Row],[Close]]-NiftyData[[#This Row],[Open]]</f>
        <v>5.6999999999998181</v>
      </c>
      <c r="N1867" s="4">
        <f>NiftyData[[#This Row],[Intraday Change]]/NiftyData[[#This Row],[Open]]</f>
        <v>9.5163363774476489E-4</v>
      </c>
      <c r="O1867" s="4">
        <f>_xlfn.CEILING.MATH(ABS(NiftyData[[#This Row],[Intraday Change %]]), 0.01)</f>
        <v>0.01</v>
      </c>
      <c r="P1867" s="6">
        <f>NiftyData[[#This Row],[Close]]-E1868</f>
        <v>14.949999999999818</v>
      </c>
      <c r="Q1867" s="4">
        <f>NiftyData[[#This Row],[DayChange]]/E1868</f>
        <v>2.4998118870653242E-3</v>
      </c>
      <c r="R1867" s="7">
        <f>_xlfn.CEILING.MATH(ABS(NiftyData[[#This Row],[DayChange %]]), 0.01)</f>
        <v>0.01</v>
      </c>
    </row>
    <row r="1868" spans="1:18" x14ac:dyDescent="0.2">
      <c r="A1868" s="2">
        <v>41407</v>
      </c>
      <c r="B1868" s="1">
        <v>6098.2</v>
      </c>
      <c r="C1868" s="1">
        <v>6104.95</v>
      </c>
      <c r="D1868" s="1">
        <v>5972.9</v>
      </c>
      <c r="E1868" s="1">
        <v>5980.45</v>
      </c>
      <c r="F1868" s="1">
        <v>107948706</v>
      </c>
      <c r="G1868" s="1">
        <v>4633.05</v>
      </c>
      <c r="H1868" s="1" t="str">
        <f>TEXT(NiftyData[[#This Row],[Date]], "yyyy")</f>
        <v>2013</v>
      </c>
      <c r="I1868" s="1" t="str">
        <f>TEXT(NiftyData[[#This Row],[Date]], "mmm")</f>
        <v>May</v>
      </c>
      <c r="J1868" s="1" t="str">
        <f>TEXT(NiftyData[[#This Row],[Date]], "ddd")</f>
        <v>Mon</v>
      </c>
      <c r="K1868" s="1" t="str">
        <f>TEXT(NiftyData[[#This Row],[Date]], "mmm-yyyy")</f>
        <v>May-2013</v>
      </c>
      <c r="L1868" s="1" t="str">
        <f>IF(NiftyData[[#This Row],[Day]]="Thu", "Expiry", "")</f>
        <v/>
      </c>
      <c r="M1868" s="1">
        <f>NiftyData[[#This Row],[Close]]-NiftyData[[#This Row],[Open]]</f>
        <v>-117.75</v>
      </c>
      <c r="N1868" s="4">
        <f>NiftyData[[#This Row],[Intraday Change]]/NiftyData[[#This Row],[Open]]</f>
        <v>-1.9308976419271262E-2</v>
      </c>
      <c r="O1868" s="4">
        <f>_xlfn.CEILING.MATH(ABS(NiftyData[[#This Row],[Intraday Change %]]), 0.01)</f>
        <v>0.02</v>
      </c>
      <c r="P1868" s="6">
        <f>NiftyData[[#This Row],[Close]]-E1869</f>
        <v>-126.80000000000018</v>
      </c>
      <c r="Q1868" s="4">
        <f>NiftyData[[#This Row],[DayChange]]/E1869</f>
        <v>-2.0762208850137163E-2</v>
      </c>
      <c r="R1868" s="7">
        <f>_xlfn.CEILING.MATH(ABS(NiftyData[[#This Row],[DayChange %]]), 0.01)</f>
        <v>0.03</v>
      </c>
    </row>
    <row r="1869" spans="1:18" x14ac:dyDescent="0.2">
      <c r="A1869" s="2">
        <v>41405</v>
      </c>
      <c r="B1869" s="1">
        <v>6088.2</v>
      </c>
      <c r="C1869" s="1">
        <v>6114.55</v>
      </c>
      <c r="D1869" s="1">
        <v>6084.15</v>
      </c>
      <c r="E1869" s="1">
        <v>6107.25</v>
      </c>
      <c r="F1869" s="1">
        <v>7991165</v>
      </c>
      <c r="G1869" s="1">
        <v>355.74</v>
      </c>
      <c r="H1869" s="1" t="str">
        <f>TEXT(NiftyData[[#This Row],[Date]], "yyyy")</f>
        <v>2013</v>
      </c>
      <c r="I1869" s="1" t="str">
        <f>TEXT(NiftyData[[#This Row],[Date]], "mmm")</f>
        <v>May</v>
      </c>
      <c r="J1869" s="1" t="str">
        <f>TEXT(NiftyData[[#This Row],[Date]], "ddd")</f>
        <v>Sat</v>
      </c>
      <c r="K1869" s="1" t="str">
        <f>TEXT(NiftyData[[#This Row],[Date]], "mmm-yyyy")</f>
        <v>May-2013</v>
      </c>
      <c r="L1869" s="1" t="str">
        <f>IF(NiftyData[[#This Row],[Day]]="Thu", "Expiry", "")</f>
        <v/>
      </c>
      <c r="M1869" s="1">
        <f>NiftyData[[#This Row],[Close]]-NiftyData[[#This Row],[Open]]</f>
        <v>19.050000000000182</v>
      </c>
      <c r="N1869" s="4">
        <f>NiftyData[[#This Row],[Intraday Change]]/NiftyData[[#This Row],[Open]]</f>
        <v>3.1290036463979803E-3</v>
      </c>
      <c r="O1869" s="4">
        <f>_xlfn.CEILING.MATH(ABS(NiftyData[[#This Row],[Intraday Change %]]), 0.01)</f>
        <v>0.01</v>
      </c>
      <c r="P1869" s="6">
        <f>NiftyData[[#This Row],[Close]]-E1870</f>
        <v>12.5</v>
      </c>
      <c r="Q1869" s="4">
        <f>NiftyData[[#This Row],[DayChange]]/E1870</f>
        <v>2.0509454858689854E-3</v>
      </c>
      <c r="R1869" s="7">
        <f>_xlfn.CEILING.MATH(ABS(NiftyData[[#This Row],[DayChange %]]), 0.01)</f>
        <v>0.01</v>
      </c>
    </row>
    <row r="1870" spans="1:18" x14ac:dyDescent="0.2">
      <c r="A1870" s="2">
        <v>41404</v>
      </c>
      <c r="B1870" s="1">
        <v>6046.25</v>
      </c>
      <c r="C1870" s="1">
        <v>6105.3</v>
      </c>
      <c r="D1870" s="1">
        <v>6045.6</v>
      </c>
      <c r="E1870" s="1">
        <v>6094.75</v>
      </c>
      <c r="F1870" s="1">
        <v>111351573</v>
      </c>
      <c r="G1870" s="1">
        <v>5162.22</v>
      </c>
      <c r="H1870" s="1" t="str">
        <f>TEXT(NiftyData[[#This Row],[Date]], "yyyy")</f>
        <v>2013</v>
      </c>
      <c r="I1870" s="1" t="str">
        <f>TEXT(NiftyData[[#This Row],[Date]], "mmm")</f>
        <v>May</v>
      </c>
      <c r="J1870" s="1" t="str">
        <f>TEXT(NiftyData[[#This Row],[Date]], "ddd")</f>
        <v>Fri</v>
      </c>
      <c r="K1870" s="1" t="str">
        <f>TEXT(NiftyData[[#This Row],[Date]], "mmm-yyyy")</f>
        <v>May-2013</v>
      </c>
      <c r="L1870" s="1" t="str">
        <f>IF(NiftyData[[#This Row],[Day]]="Thu", "Expiry", "")</f>
        <v/>
      </c>
      <c r="M1870" s="1">
        <f>NiftyData[[#This Row],[Close]]-NiftyData[[#This Row],[Open]]</f>
        <v>48.5</v>
      </c>
      <c r="N1870" s="4">
        <f>NiftyData[[#This Row],[Intraday Change]]/NiftyData[[#This Row],[Open]]</f>
        <v>8.021500930328716E-3</v>
      </c>
      <c r="O1870" s="4">
        <f>_xlfn.CEILING.MATH(ABS(NiftyData[[#This Row],[Intraday Change %]]), 0.01)</f>
        <v>0.01</v>
      </c>
      <c r="P1870" s="6">
        <f>NiftyData[[#This Row],[Close]]-E1871</f>
        <v>44.600000000000364</v>
      </c>
      <c r="Q1870" s="4">
        <f>NiftyData[[#This Row],[DayChange]]/E1871</f>
        <v>7.3717180565771702E-3</v>
      </c>
      <c r="R1870" s="7">
        <f>_xlfn.CEILING.MATH(ABS(NiftyData[[#This Row],[DayChange %]]), 0.01)</f>
        <v>0.01</v>
      </c>
    </row>
    <row r="1871" spans="1:18" x14ac:dyDescent="0.2">
      <c r="A1871" s="2">
        <v>41403</v>
      </c>
      <c r="B1871" s="1">
        <v>6078.35</v>
      </c>
      <c r="C1871" s="1">
        <v>6084.7</v>
      </c>
      <c r="D1871" s="1">
        <v>6040.45</v>
      </c>
      <c r="E1871" s="1">
        <v>6050.15</v>
      </c>
      <c r="F1871" s="1">
        <v>109997276</v>
      </c>
      <c r="G1871" s="1">
        <v>5164.76</v>
      </c>
      <c r="H1871" s="1" t="str">
        <f>TEXT(NiftyData[[#This Row],[Date]], "yyyy")</f>
        <v>2013</v>
      </c>
      <c r="I1871" s="1" t="str">
        <f>TEXT(NiftyData[[#This Row],[Date]], "mmm")</f>
        <v>May</v>
      </c>
      <c r="J1871" s="1" t="str">
        <f>TEXT(NiftyData[[#This Row],[Date]], "ddd")</f>
        <v>Thu</v>
      </c>
      <c r="K1871" s="1" t="str">
        <f>TEXT(NiftyData[[#This Row],[Date]], "mmm-yyyy")</f>
        <v>May-2013</v>
      </c>
      <c r="L1871" s="1" t="str">
        <f>IF(NiftyData[[#This Row],[Day]]="Thu", "Expiry", "")</f>
        <v>Expiry</v>
      </c>
      <c r="M1871" s="1">
        <f>NiftyData[[#This Row],[Close]]-NiftyData[[#This Row],[Open]]</f>
        <v>-28.200000000000728</v>
      </c>
      <c r="N1871" s="4">
        <f>NiftyData[[#This Row],[Intraday Change]]/NiftyData[[#This Row],[Open]]</f>
        <v>-4.6394169470334425E-3</v>
      </c>
      <c r="O1871" s="4">
        <f>_xlfn.CEILING.MATH(ABS(NiftyData[[#This Row],[Intraday Change %]]), 0.01)</f>
        <v>0.01</v>
      </c>
      <c r="P1871" s="6">
        <f>NiftyData[[#This Row],[Close]]-E1872</f>
        <v>-19.150000000000546</v>
      </c>
      <c r="Q1871" s="4">
        <f>NiftyData[[#This Row],[DayChange]]/E1872</f>
        <v>-3.1552238314139268E-3</v>
      </c>
      <c r="R1871" s="7">
        <f>_xlfn.CEILING.MATH(ABS(NiftyData[[#This Row],[DayChange %]]), 0.01)</f>
        <v>0.01</v>
      </c>
    </row>
    <row r="1872" spans="1:18" x14ac:dyDescent="0.2">
      <c r="A1872" s="2">
        <v>41402</v>
      </c>
      <c r="B1872" s="1">
        <v>6064.15</v>
      </c>
      <c r="C1872" s="1">
        <v>6083.55</v>
      </c>
      <c r="D1872" s="1">
        <v>6024.95</v>
      </c>
      <c r="E1872" s="1">
        <v>6069.3</v>
      </c>
      <c r="F1872" s="1">
        <v>122278698</v>
      </c>
      <c r="G1872" s="1">
        <v>5159.97</v>
      </c>
      <c r="H1872" s="1" t="str">
        <f>TEXT(NiftyData[[#This Row],[Date]], "yyyy")</f>
        <v>2013</v>
      </c>
      <c r="I1872" s="1" t="str">
        <f>TEXT(NiftyData[[#This Row],[Date]], "mmm")</f>
        <v>May</v>
      </c>
      <c r="J1872" s="1" t="str">
        <f>TEXT(NiftyData[[#This Row],[Date]], "ddd")</f>
        <v>Wed</v>
      </c>
      <c r="K1872" s="1" t="str">
        <f>TEXT(NiftyData[[#This Row],[Date]], "mmm-yyyy")</f>
        <v>May-2013</v>
      </c>
      <c r="L1872" s="1" t="str">
        <f>IF(NiftyData[[#This Row],[Day]]="Thu", "Expiry", "")</f>
        <v/>
      </c>
      <c r="M1872" s="1">
        <f>NiftyData[[#This Row],[Close]]-NiftyData[[#This Row],[Open]]</f>
        <v>5.1500000000005457</v>
      </c>
      <c r="N1872" s="4">
        <f>NiftyData[[#This Row],[Intraday Change]]/NiftyData[[#This Row],[Open]]</f>
        <v>8.4925339907498097E-4</v>
      </c>
      <c r="O1872" s="4">
        <f>_xlfn.CEILING.MATH(ABS(NiftyData[[#This Row],[Intraday Change %]]), 0.01)</f>
        <v>0.01</v>
      </c>
      <c r="P1872" s="6">
        <f>NiftyData[[#This Row],[Close]]-E1873</f>
        <v>25.75</v>
      </c>
      <c r="Q1872" s="4">
        <f>NiftyData[[#This Row],[DayChange]]/E1873</f>
        <v>4.2607407897676036E-3</v>
      </c>
      <c r="R1872" s="7">
        <f>_xlfn.CEILING.MATH(ABS(NiftyData[[#This Row],[DayChange %]]), 0.01)</f>
        <v>0.01</v>
      </c>
    </row>
    <row r="1873" spans="1:18" x14ac:dyDescent="0.2">
      <c r="A1873" s="2">
        <v>41401</v>
      </c>
      <c r="B1873" s="1">
        <v>5983.45</v>
      </c>
      <c r="C1873" s="1">
        <v>6050.5</v>
      </c>
      <c r="D1873" s="1">
        <v>5982.95</v>
      </c>
      <c r="E1873" s="1">
        <v>6043.55</v>
      </c>
      <c r="F1873" s="1">
        <v>136372981</v>
      </c>
      <c r="G1873" s="1">
        <v>5572.16</v>
      </c>
      <c r="H1873" s="1" t="str">
        <f>TEXT(NiftyData[[#This Row],[Date]], "yyyy")</f>
        <v>2013</v>
      </c>
      <c r="I1873" s="1" t="str">
        <f>TEXT(NiftyData[[#This Row],[Date]], "mmm")</f>
        <v>May</v>
      </c>
      <c r="J1873" s="1" t="str">
        <f>TEXT(NiftyData[[#This Row],[Date]], "ddd")</f>
        <v>Tue</v>
      </c>
      <c r="K1873" s="1" t="str">
        <f>TEXT(NiftyData[[#This Row],[Date]], "mmm-yyyy")</f>
        <v>May-2013</v>
      </c>
      <c r="L1873" s="1" t="str">
        <f>IF(NiftyData[[#This Row],[Day]]="Thu", "Expiry", "")</f>
        <v/>
      </c>
      <c r="M1873" s="1">
        <f>NiftyData[[#This Row],[Close]]-NiftyData[[#This Row],[Open]]</f>
        <v>60.100000000000364</v>
      </c>
      <c r="N1873" s="4">
        <f>NiftyData[[#This Row],[Intraday Change]]/NiftyData[[#This Row],[Open]]</f>
        <v>1.0044372393853106E-2</v>
      </c>
      <c r="O1873" s="4">
        <f>_xlfn.CEILING.MATH(ABS(NiftyData[[#This Row],[Intraday Change %]]), 0.01)</f>
        <v>0.02</v>
      </c>
      <c r="P1873" s="6">
        <f>NiftyData[[#This Row],[Close]]-E1874</f>
        <v>72.5</v>
      </c>
      <c r="Q1873" s="4">
        <f>NiftyData[[#This Row],[DayChange]]/E1874</f>
        <v>1.2141918088108456E-2</v>
      </c>
      <c r="R1873" s="7">
        <f>_xlfn.CEILING.MATH(ABS(NiftyData[[#This Row],[DayChange %]]), 0.01)</f>
        <v>0.02</v>
      </c>
    </row>
    <row r="1874" spans="1:18" x14ac:dyDescent="0.2">
      <c r="A1874" s="2">
        <v>41400</v>
      </c>
      <c r="B1874" s="1">
        <v>5944.9</v>
      </c>
      <c r="C1874" s="1">
        <v>5976.5</v>
      </c>
      <c r="D1874" s="1">
        <v>5928.45</v>
      </c>
      <c r="E1874" s="1">
        <v>5971.05</v>
      </c>
      <c r="F1874" s="1">
        <v>110166713</v>
      </c>
      <c r="G1874" s="1">
        <v>4612.49</v>
      </c>
      <c r="H1874" s="1" t="str">
        <f>TEXT(NiftyData[[#This Row],[Date]], "yyyy")</f>
        <v>2013</v>
      </c>
      <c r="I1874" s="1" t="str">
        <f>TEXT(NiftyData[[#This Row],[Date]], "mmm")</f>
        <v>May</v>
      </c>
      <c r="J1874" s="1" t="str">
        <f>TEXT(NiftyData[[#This Row],[Date]], "ddd")</f>
        <v>Mon</v>
      </c>
      <c r="K1874" s="1" t="str">
        <f>TEXT(NiftyData[[#This Row],[Date]], "mmm-yyyy")</f>
        <v>May-2013</v>
      </c>
      <c r="L1874" s="1" t="str">
        <f>IF(NiftyData[[#This Row],[Day]]="Thu", "Expiry", "")</f>
        <v/>
      </c>
      <c r="M1874" s="1">
        <f>NiftyData[[#This Row],[Close]]-NiftyData[[#This Row],[Open]]</f>
        <v>26.150000000000546</v>
      </c>
      <c r="N1874" s="4">
        <f>NiftyData[[#This Row],[Intraday Change]]/NiftyData[[#This Row],[Open]]</f>
        <v>4.3987283217548738E-3</v>
      </c>
      <c r="O1874" s="4">
        <f>_xlfn.CEILING.MATH(ABS(NiftyData[[#This Row],[Intraday Change %]]), 0.01)</f>
        <v>0.01</v>
      </c>
      <c r="P1874" s="6">
        <f>NiftyData[[#This Row],[Close]]-E1875</f>
        <v>27.050000000000182</v>
      </c>
      <c r="Q1874" s="4">
        <f>NiftyData[[#This Row],[DayChange]]/E1875</f>
        <v>4.5508075370121435E-3</v>
      </c>
      <c r="R1874" s="7">
        <f>_xlfn.CEILING.MATH(ABS(NiftyData[[#This Row],[DayChange %]]), 0.01)</f>
        <v>0.01</v>
      </c>
    </row>
    <row r="1875" spans="1:18" x14ac:dyDescent="0.2">
      <c r="A1875" s="2">
        <v>41397</v>
      </c>
      <c r="B1875" s="1">
        <v>5993.5</v>
      </c>
      <c r="C1875" s="1">
        <v>6000.3</v>
      </c>
      <c r="D1875" s="1">
        <v>5930.15</v>
      </c>
      <c r="E1875" s="1">
        <v>5944</v>
      </c>
      <c r="F1875" s="1">
        <v>145754275</v>
      </c>
      <c r="G1875" s="1">
        <v>6590.91</v>
      </c>
      <c r="H1875" s="1" t="str">
        <f>TEXT(NiftyData[[#This Row],[Date]], "yyyy")</f>
        <v>2013</v>
      </c>
      <c r="I1875" s="1" t="str">
        <f>TEXT(NiftyData[[#This Row],[Date]], "mmm")</f>
        <v>May</v>
      </c>
      <c r="J1875" s="1" t="str">
        <f>TEXT(NiftyData[[#This Row],[Date]], "ddd")</f>
        <v>Fri</v>
      </c>
      <c r="K1875" s="1" t="str">
        <f>TEXT(NiftyData[[#This Row],[Date]], "mmm-yyyy")</f>
        <v>May-2013</v>
      </c>
      <c r="L1875" s="1" t="str">
        <f>IF(NiftyData[[#This Row],[Day]]="Thu", "Expiry", "")</f>
        <v/>
      </c>
      <c r="M1875" s="1">
        <f>NiftyData[[#This Row],[Close]]-NiftyData[[#This Row],[Open]]</f>
        <v>-49.5</v>
      </c>
      <c r="N1875" s="4">
        <f>NiftyData[[#This Row],[Intraday Change]]/NiftyData[[#This Row],[Open]]</f>
        <v>-8.2589471927921911E-3</v>
      </c>
      <c r="O1875" s="4">
        <f>_xlfn.CEILING.MATH(ABS(NiftyData[[#This Row],[Intraday Change %]]), 0.01)</f>
        <v>0.01</v>
      </c>
      <c r="P1875" s="6">
        <f>NiftyData[[#This Row],[Close]]-E1876</f>
        <v>-55.350000000000364</v>
      </c>
      <c r="Q1875" s="4">
        <f>NiftyData[[#This Row],[DayChange]]/E1876</f>
        <v>-9.225999483277415E-3</v>
      </c>
      <c r="R1875" s="7">
        <f>_xlfn.CEILING.MATH(ABS(NiftyData[[#This Row],[DayChange %]]), 0.01)</f>
        <v>0.01</v>
      </c>
    </row>
    <row r="1876" spans="1:18" x14ac:dyDescent="0.2">
      <c r="A1876" s="2">
        <v>41396</v>
      </c>
      <c r="B1876" s="1">
        <v>5911.4</v>
      </c>
      <c r="C1876" s="1">
        <v>6019.45</v>
      </c>
      <c r="D1876" s="1">
        <v>5910.95</v>
      </c>
      <c r="E1876" s="1">
        <v>5999.35</v>
      </c>
      <c r="F1876" s="1">
        <v>162376438</v>
      </c>
      <c r="G1876" s="1">
        <v>7277.43</v>
      </c>
      <c r="H1876" s="1" t="str">
        <f>TEXT(NiftyData[[#This Row],[Date]], "yyyy")</f>
        <v>2013</v>
      </c>
      <c r="I1876" s="1" t="str">
        <f>TEXT(NiftyData[[#This Row],[Date]], "mmm")</f>
        <v>May</v>
      </c>
      <c r="J1876" s="1" t="str">
        <f>TEXT(NiftyData[[#This Row],[Date]], "ddd")</f>
        <v>Thu</v>
      </c>
      <c r="K1876" s="1" t="str">
        <f>TEXT(NiftyData[[#This Row],[Date]], "mmm-yyyy")</f>
        <v>May-2013</v>
      </c>
      <c r="L1876" s="1" t="str">
        <f>IF(NiftyData[[#This Row],[Day]]="Thu", "Expiry", "")</f>
        <v>Expiry</v>
      </c>
      <c r="M1876" s="1">
        <f>NiftyData[[#This Row],[Close]]-NiftyData[[#This Row],[Open]]</f>
        <v>87.950000000000728</v>
      </c>
      <c r="N1876" s="4">
        <f>NiftyData[[#This Row],[Intraday Change]]/NiftyData[[#This Row],[Open]]</f>
        <v>1.4878032276618184E-2</v>
      </c>
      <c r="O1876" s="4">
        <f>_xlfn.CEILING.MATH(ABS(NiftyData[[#This Row],[Intraday Change %]]), 0.01)</f>
        <v>0.02</v>
      </c>
      <c r="P1876" s="6">
        <f>NiftyData[[#This Row],[Close]]-E1877</f>
        <v>69.150000000000546</v>
      </c>
      <c r="Q1876" s="4">
        <f>NiftyData[[#This Row],[DayChange]]/E1877</f>
        <v>1.166065225456149E-2</v>
      </c>
      <c r="R1876" s="7">
        <f>_xlfn.CEILING.MATH(ABS(NiftyData[[#This Row],[DayChange %]]), 0.01)</f>
        <v>0.02</v>
      </c>
    </row>
    <row r="1877" spans="1:18" x14ac:dyDescent="0.2">
      <c r="A1877" s="2">
        <v>41394</v>
      </c>
      <c r="B1877" s="1">
        <v>5932.6</v>
      </c>
      <c r="C1877" s="1">
        <v>5962.3</v>
      </c>
      <c r="D1877" s="1">
        <v>5867.8</v>
      </c>
      <c r="E1877" s="1">
        <v>5930.2</v>
      </c>
      <c r="F1877" s="1">
        <v>153186197</v>
      </c>
      <c r="G1877" s="1">
        <v>6699.02</v>
      </c>
      <c r="H1877" s="1" t="str">
        <f>TEXT(NiftyData[[#This Row],[Date]], "yyyy")</f>
        <v>2013</v>
      </c>
      <c r="I1877" s="1" t="str">
        <f>TEXT(NiftyData[[#This Row],[Date]], "mmm")</f>
        <v>Apr</v>
      </c>
      <c r="J1877" s="1" t="str">
        <f>TEXT(NiftyData[[#This Row],[Date]], "ddd")</f>
        <v>Tue</v>
      </c>
      <c r="K1877" s="1" t="str">
        <f>TEXT(NiftyData[[#This Row],[Date]], "mmm-yyyy")</f>
        <v>Apr-2013</v>
      </c>
      <c r="L1877" s="1" t="str">
        <f>IF(NiftyData[[#This Row],[Day]]="Thu", "Expiry", "")</f>
        <v/>
      </c>
      <c r="M1877" s="1">
        <f>NiftyData[[#This Row],[Close]]-NiftyData[[#This Row],[Open]]</f>
        <v>-2.4000000000005457</v>
      </c>
      <c r="N1877" s="4">
        <f>NiftyData[[#This Row],[Intraday Change]]/NiftyData[[#This Row],[Open]]</f>
        <v>-4.0454438188998844E-4</v>
      </c>
      <c r="O1877" s="4">
        <f>_xlfn.CEILING.MATH(ABS(NiftyData[[#This Row],[Intraday Change %]]), 0.01)</f>
        <v>0.01</v>
      </c>
      <c r="P1877" s="6">
        <f>NiftyData[[#This Row],[Close]]-E1878</f>
        <v>26.099999999999454</v>
      </c>
      <c r="Q1877" s="4">
        <f>NiftyData[[#This Row],[DayChange]]/E1878</f>
        <v>4.4206568316931373E-3</v>
      </c>
      <c r="R1877" s="7">
        <f>_xlfn.CEILING.MATH(ABS(NiftyData[[#This Row],[DayChange %]]), 0.01)</f>
        <v>0.01</v>
      </c>
    </row>
    <row r="1878" spans="1:18" x14ac:dyDescent="0.2">
      <c r="A1878" s="2">
        <v>41393</v>
      </c>
      <c r="B1878" s="1">
        <v>5877.6</v>
      </c>
      <c r="C1878" s="1">
        <v>5918.65</v>
      </c>
      <c r="D1878" s="1">
        <v>5868.8</v>
      </c>
      <c r="E1878" s="1">
        <v>5904.1</v>
      </c>
      <c r="F1878" s="1">
        <v>118882089</v>
      </c>
      <c r="G1878" s="1">
        <v>5364.86</v>
      </c>
      <c r="H1878" s="1" t="str">
        <f>TEXT(NiftyData[[#This Row],[Date]], "yyyy")</f>
        <v>2013</v>
      </c>
      <c r="I1878" s="1" t="str">
        <f>TEXT(NiftyData[[#This Row],[Date]], "mmm")</f>
        <v>Apr</v>
      </c>
      <c r="J1878" s="1" t="str">
        <f>TEXT(NiftyData[[#This Row],[Date]], "ddd")</f>
        <v>Mon</v>
      </c>
      <c r="K1878" s="1" t="str">
        <f>TEXT(NiftyData[[#This Row],[Date]], "mmm-yyyy")</f>
        <v>Apr-2013</v>
      </c>
      <c r="L1878" s="1" t="str">
        <f>IF(NiftyData[[#This Row],[Day]]="Thu", "Expiry", "")</f>
        <v/>
      </c>
      <c r="M1878" s="1">
        <f>NiftyData[[#This Row],[Close]]-NiftyData[[#This Row],[Open]]</f>
        <v>26.5</v>
      </c>
      <c r="N1878" s="4">
        <f>NiftyData[[#This Row],[Intraday Change]]/NiftyData[[#This Row],[Open]]</f>
        <v>4.5086429835306929E-3</v>
      </c>
      <c r="O1878" s="4">
        <f>_xlfn.CEILING.MATH(ABS(NiftyData[[#This Row],[Intraday Change %]]), 0.01)</f>
        <v>0.01</v>
      </c>
      <c r="P1878" s="6">
        <f>NiftyData[[#This Row],[Close]]-E1879</f>
        <v>32.650000000000546</v>
      </c>
      <c r="Q1878" s="4">
        <f>NiftyData[[#This Row],[DayChange]]/E1879</f>
        <v>5.5608069556924693E-3</v>
      </c>
      <c r="R1878" s="7">
        <f>_xlfn.CEILING.MATH(ABS(NiftyData[[#This Row],[DayChange %]]), 0.01)</f>
        <v>0.01</v>
      </c>
    </row>
    <row r="1879" spans="1:18" x14ac:dyDescent="0.2">
      <c r="A1879" s="2">
        <v>41390</v>
      </c>
      <c r="B1879" s="1">
        <v>5899.75</v>
      </c>
      <c r="C1879" s="1">
        <v>5907.05</v>
      </c>
      <c r="D1879" s="1">
        <v>5860.5</v>
      </c>
      <c r="E1879" s="1">
        <v>5871.45</v>
      </c>
      <c r="F1879" s="1">
        <v>141311877</v>
      </c>
      <c r="G1879" s="1">
        <v>6840.01</v>
      </c>
      <c r="H1879" s="1" t="str">
        <f>TEXT(NiftyData[[#This Row],[Date]], "yyyy")</f>
        <v>2013</v>
      </c>
      <c r="I1879" s="1" t="str">
        <f>TEXT(NiftyData[[#This Row],[Date]], "mmm")</f>
        <v>Apr</v>
      </c>
      <c r="J1879" s="1" t="str">
        <f>TEXT(NiftyData[[#This Row],[Date]], "ddd")</f>
        <v>Fri</v>
      </c>
      <c r="K1879" s="1" t="str">
        <f>TEXT(NiftyData[[#This Row],[Date]], "mmm-yyyy")</f>
        <v>Apr-2013</v>
      </c>
      <c r="L1879" s="1" t="str">
        <f>IF(NiftyData[[#This Row],[Day]]="Thu", "Expiry", "")</f>
        <v/>
      </c>
      <c r="M1879" s="1">
        <f>NiftyData[[#This Row],[Close]]-NiftyData[[#This Row],[Open]]</f>
        <v>-28.300000000000182</v>
      </c>
      <c r="N1879" s="4">
        <f>NiftyData[[#This Row],[Intraday Change]]/NiftyData[[#This Row],[Open]]</f>
        <v>-4.7968134242976704E-3</v>
      </c>
      <c r="O1879" s="4">
        <f>_xlfn.CEILING.MATH(ABS(NiftyData[[#This Row],[Intraday Change %]]), 0.01)</f>
        <v>0.01</v>
      </c>
      <c r="P1879" s="6">
        <f>NiftyData[[#This Row],[Close]]-E1880</f>
        <v>-44.850000000000364</v>
      </c>
      <c r="Q1879" s="4">
        <f>NiftyData[[#This Row],[DayChange]]/E1880</f>
        <v>-7.5807514831905684E-3</v>
      </c>
      <c r="R1879" s="7">
        <f>_xlfn.CEILING.MATH(ABS(NiftyData[[#This Row],[DayChange %]]), 0.01)</f>
        <v>0.01</v>
      </c>
    </row>
    <row r="1880" spans="1:18" x14ac:dyDescent="0.2">
      <c r="A1880" s="2">
        <v>41389</v>
      </c>
      <c r="B1880" s="1">
        <v>5856.1</v>
      </c>
      <c r="C1880" s="1">
        <v>5924.6</v>
      </c>
      <c r="D1880" s="1">
        <v>5853.3</v>
      </c>
      <c r="E1880" s="1">
        <v>5916.3</v>
      </c>
      <c r="F1880" s="1">
        <v>199597725</v>
      </c>
      <c r="G1880" s="1">
        <v>9211.66</v>
      </c>
      <c r="H1880" s="1" t="str">
        <f>TEXT(NiftyData[[#This Row],[Date]], "yyyy")</f>
        <v>2013</v>
      </c>
      <c r="I1880" s="1" t="str">
        <f>TEXT(NiftyData[[#This Row],[Date]], "mmm")</f>
        <v>Apr</v>
      </c>
      <c r="J1880" s="1" t="str">
        <f>TEXT(NiftyData[[#This Row],[Date]], "ddd")</f>
        <v>Thu</v>
      </c>
      <c r="K1880" s="1" t="str">
        <f>TEXT(NiftyData[[#This Row],[Date]], "mmm-yyyy")</f>
        <v>Apr-2013</v>
      </c>
      <c r="L1880" s="1" t="str">
        <f>IF(NiftyData[[#This Row],[Day]]="Thu", "Expiry", "")</f>
        <v>Expiry</v>
      </c>
      <c r="M1880" s="1">
        <f>NiftyData[[#This Row],[Close]]-NiftyData[[#This Row],[Open]]</f>
        <v>60.199999999999818</v>
      </c>
      <c r="N1880" s="4">
        <f>NiftyData[[#This Row],[Intraday Change]]/NiftyData[[#This Row],[Open]]</f>
        <v>1.0279879100425165E-2</v>
      </c>
      <c r="O1880" s="4">
        <f>_xlfn.CEILING.MATH(ABS(NiftyData[[#This Row],[Intraday Change %]]), 0.01)</f>
        <v>0.02</v>
      </c>
      <c r="P1880" s="6">
        <f>NiftyData[[#This Row],[Close]]-E1881</f>
        <v>79.400000000000546</v>
      </c>
      <c r="Q1880" s="4">
        <f>NiftyData[[#This Row],[DayChange]]/E1881</f>
        <v>1.3603111240555868E-2</v>
      </c>
      <c r="R1880" s="7">
        <f>_xlfn.CEILING.MATH(ABS(NiftyData[[#This Row],[DayChange %]]), 0.01)</f>
        <v>0.02</v>
      </c>
    </row>
    <row r="1881" spans="1:18" x14ac:dyDescent="0.2">
      <c r="A1881" s="2">
        <v>41387</v>
      </c>
      <c r="B1881" s="1">
        <v>5843.1</v>
      </c>
      <c r="C1881" s="1">
        <v>5844.3</v>
      </c>
      <c r="D1881" s="1">
        <v>5791.55</v>
      </c>
      <c r="E1881" s="1">
        <v>5836.9</v>
      </c>
      <c r="F1881" s="1">
        <v>132218357</v>
      </c>
      <c r="G1881" s="1">
        <v>5366.87</v>
      </c>
      <c r="H1881" s="1" t="str">
        <f>TEXT(NiftyData[[#This Row],[Date]], "yyyy")</f>
        <v>2013</v>
      </c>
      <c r="I1881" s="1" t="str">
        <f>TEXT(NiftyData[[#This Row],[Date]], "mmm")</f>
        <v>Apr</v>
      </c>
      <c r="J1881" s="1" t="str">
        <f>TEXT(NiftyData[[#This Row],[Date]], "ddd")</f>
        <v>Tue</v>
      </c>
      <c r="K1881" s="1" t="str">
        <f>TEXT(NiftyData[[#This Row],[Date]], "mmm-yyyy")</f>
        <v>Apr-2013</v>
      </c>
      <c r="L1881" s="1" t="str">
        <f>IF(NiftyData[[#This Row],[Day]]="Thu", "Expiry", "")</f>
        <v/>
      </c>
      <c r="M1881" s="1">
        <f>NiftyData[[#This Row],[Close]]-NiftyData[[#This Row],[Open]]</f>
        <v>-6.2000000000007276</v>
      </c>
      <c r="N1881" s="4">
        <f>NiftyData[[#This Row],[Intraday Change]]/NiftyData[[#This Row],[Open]]</f>
        <v>-1.0610805907824146E-3</v>
      </c>
      <c r="O1881" s="4">
        <f>_xlfn.CEILING.MATH(ABS(NiftyData[[#This Row],[Intraday Change %]]), 0.01)</f>
        <v>0.01</v>
      </c>
      <c r="P1881" s="6">
        <f>NiftyData[[#This Row],[Close]]-E1882</f>
        <v>2.5</v>
      </c>
      <c r="Q1881" s="4">
        <f>NiftyData[[#This Row],[DayChange]]/E1882</f>
        <v>4.2849307555189911E-4</v>
      </c>
      <c r="R1881" s="7">
        <f>_xlfn.CEILING.MATH(ABS(NiftyData[[#This Row],[DayChange %]]), 0.01)</f>
        <v>0.01</v>
      </c>
    </row>
    <row r="1882" spans="1:18" x14ac:dyDescent="0.2">
      <c r="A1882" s="2">
        <v>41386</v>
      </c>
      <c r="B1882" s="1">
        <v>5789.85</v>
      </c>
      <c r="C1882" s="1">
        <v>5844.85</v>
      </c>
      <c r="D1882" s="1">
        <v>5789.8</v>
      </c>
      <c r="E1882" s="1">
        <v>5834.4</v>
      </c>
      <c r="F1882" s="1">
        <v>135095797</v>
      </c>
      <c r="G1882" s="1">
        <v>6073.25</v>
      </c>
      <c r="H1882" s="1" t="str">
        <f>TEXT(NiftyData[[#This Row],[Date]], "yyyy")</f>
        <v>2013</v>
      </c>
      <c r="I1882" s="1" t="str">
        <f>TEXT(NiftyData[[#This Row],[Date]], "mmm")</f>
        <v>Apr</v>
      </c>
      <c r="J1882" s="1" t="str">
        <f>TEXT(NiftyData[[#This Row],[Date]], "ddd")</f>
        <v>Mon</v>
      </c>
      <c r="K1882" s="1" t="str">
        <f>TEXT(NiftyData[[#This Row],[Date]], "mmm-yyyy")</f>
        <v>Apr-2013</v>
      </c>
      <c r="L1882" s="1" t="str">
        <f>IF(NiftyData[[#This Row],[Day]]="Thu", "Expiry", "")</f>
        <v/>
      </c>
      <c r="M1882" s="1">
        <f>NiftyData[[#This Row],[Close]]-NiftyData[[#This Row],[Open]]</f>
        <v>44.549999999999272</v>
      </c>
      <c r="N1882" s="4">
        <f>NiftyData[[#This Row],[Intraday Change]]/NiftyData[[#This Row],[Open]]</f>
        <v>7.6944998575091354E-3</v>
      </c>
      <c r="O1882" s="4">
        <f>_xlfn.CEILING.MATH(ABS(NiftyData[[#This Row],[Intraday Change %]]), 0.01)</f>
        <v>0.01</v>
      </c>
      <c r="P1882" s="6">
        <f>NiftyData[[#This Row],[Close]]-E1883</f>
        <v>51.299999999999272</v>
      </c>
      <c r="Q1882" s="4">
        <f>NiftyData[[#This Row],[DayChange]]/E1883</f>
        <v>8.8706748975461731E-3</v>
      </c>
      <c r="R1882" s="7">
        <f>_xlfn.CEILING.MATH(ABS(NiftyData[[#This Row],[DayChange %]]), 0.01)</f>
        <v>0.01</v>
      </c>
    </row>
    <row r="1883" spans="1:18" x14ac:dyDescent="0.2">
      <c r="A1883" s="2">
        <v>41382</v>
      </c>
      <c r="B1883" s="1">
        <v>5682.7</v>
      </c>
      <c r="C1883" s="1">
        <v>5794.35</v>
      </c>
      <c r="D1883" s="1">
        <v>5681.85</v>
      </c>
      <c r="E1883" s="1">
        <v>5783.1</v>
      </c>
      <c r="F1883" s="1">
        <v>149883469</v>
      </c>
      <c r="G1883" s="1">
        <v>6588.7</v>
      </c>
      <c r="H1883" s="1" t="str">
        <f>TEXT(NiftyData[[#This Row],[Date]], "yyyy")</f>
        <v>2013</v>
      </c>
      <c r="I1883" s="1" t="str">
        <f>TEXT(NiftyData[[#This Row],[Date]], "mmm")</f>
        <v>Apr</v>
      </c>
      <c r="J1883" s="1" t="str">
        <f>TEXT(NiftyData[[#This Row],[Date]], "ddd")</f>
        <v>Thu</v>
      </c>
      <c r="K1883" s="1" t="str">
        <f>TEXT(NiftyData[[#This Row],[Date]], "mmm-yyyy")</f>
        <v>Apr-2013</v>
      </c>
      <c r="L1883" s="1" t="str">
        <f>IF(NiftyData[[#This Row],[Day]]="Thu", "Expiry", "")</f>
        <v>Expiry</v>
      </c>
      <c r="M1883" s="1">
        <f>NiftyData[[#This Row],[Close]]-NiftyData[[#This Row],[Open]]</f>
        <v>100.40000000000055</v>
      </c>
      <c r="N1883" s="4">
        <f>NiftyData[[#This Row],[Intraday Change]]/NiftyData[[#This Row],[Open]]</f>
        <v>1.766765797948168E-2</v>
      </c>
      <c r="O1883" s="4">
        <f>_xlfn.CEILING.MATH(ABS(NiftyData[[#This Row],[Intraday Change %]]), 0.01)</f>
        <v>0.02</v>
      </c>
      <c r="P1883" s="6">
        <f>NiftyData[[#This Row],[Close]]-E1884</f>
        <v>94.400000000000546</v>
      </c>
      <c r="Q1883" s="4">
        <f>NiftyData[[#This Row],[DayChange]]/E1884</f>
        <v>1.6594300982649912E-2</v>
      </c>
      <c r="R1883" s="7">
        <f>_xlfn.CEILING.MATH(ABS(NiftyData[[#This Row],[DayChange %]]), 0.01)</f>
        <v>0.02</v>
      </c>
    </row>
    <row r="1884" spans="1:18" x14ac:dyDescent="0.2">
      <c r="A1884" s="2">
        <v>41381</v>
      </c>
      <c r="B1884" s="1">
        <v>5708.65</v>
      </c>
      <c r="C1884" s="1">
        <v>5732.15</v>
      </c>
      <c r="D1884" s="1">
        <v>5669</v>
      </c>
      <c r="E1884" s="1">
        <v>5688.7</v>
      </c>
      <c r="F1884" s="1">
        <v>154575403</v>
      </c>
      <c r="G1884" s="1">
        <v>7304.1</v>
      </c>
      <c r="H1884" s="1" t="str">
        <f>TEXT(NiftyData[[#This Row],[Date]], "yyyy")</f>
        <v>2013</v>
      </c>
      <c r="I1884" s="1" t="str">
        <f>TEXT(NiftyData[[#This Row],[Date]], "mmm")</f>
        <v>Apr</v>
      </c>
      <c r="J1884" s="1" t="str">
        <f>TEXT(NiftyData[[#This Row],[Date]], "ddd")</f>
        <v>Wed</v>
      </c>
      <c r="K1884" s="1" t="str">
        <f>TEXT(NiftyData[[#This Row],[Date]], "mmm-yyyy")</f>
        <v>Apr-2013</v>
      </c>
      <c r="L1884" s="1" t="str">
        <f>IF(NiftyData[[#This Row],[Day]]="Thu", "Expiry", "")</f>
        <v/>
      </c>
      <c r="M1884" s="1">
        <f>NiftyData[[#This Row],[Close]]-NiftyData[[#This Row],[Open]]</f>
        <v>-19.949999999999818</v>
      </c>
      <c r="N1884" s="4">
        <f>NiftyData[[#This Row],[Intraday Change]]/NiftyData[[#This Row],[Open]]</f>
        <v>-3.4946966445656715E-3</v>
      </c>
      <c r="O1884" s="4">
        <f>_xlfn.CEILING.MATH(ABS(NiftyData[[#This Row],[Intraday Change %]]), 0.01)</f>
        <v>0.01</v>
      </c>
      <c r="P1884" s="6">
        <f>NiftyData[[#This Row],[Close]]-E1885</f>
        <v>-0.25</v>
      </c>
      <c r="Q1884" s="4">
        <f>NiftyData[[#This Row],[DayChange]]/E1885</f>
        <v>-4.394484043628438E-5</v>
      </c>
      <c r="R1884" s="7">
        <f>_xlfn.CEILING.MATH(ABS(NiftyData[[#This Row],[DayChange %]]), 0.01)</f>
        <v>0.01</v>
      </c>
    </row>
    <row r="1885" spans="1:18" x14ac:dyDescent="0.2">
      <c r="A1885" s="2">
        <v>41380</v>
      </c>
      <c r="B1885" s="1">
        <v>5562.45</v>
      </c>
      <c r="C1885" s="1">
        <v>5699.25</v>
      </c>
      <c r="D1885" s="1">
        <v>5555.85</v>
      </c>
      <c r="E1885" s="1">
        <v>5688.95</v>
      </c>
      <c r="F1885" s="1">
        <v>142679244</v>
      </c>
      <c r="G1885" s="1">
        <v>5943.06</v>
      </c>
      <c r="H1885" s="1" t="str">
        <f>TEXT(NiftyData[[#This Row],[Date]], "yyyy")</f>
        <v>2013</v>
      </c>
      <c r="I1885" s="1" t="str">
        <f>TEXT(NiftyData[[#This Row],[Date]], "mmm")</f>
        <v>Apr</v>
      </c>
      <c r="J1885" s="1" t="str">
        <f>TEXT(NiftyData[[#This Row],[Date]], "ddd")</f>
        <v>Tue</v>
      </c>
      <c r="K1885" s="1" t="str">
        <f>TEXT(NiftyData[[#This Row],[Date]], "mmm-yyyy")</f>
        <v>Apr-2013</v>
      </c>
      <c r="L1885" s="1" t="str">
        <f>IF(NiftyData[[#This Row],[Day]]="Thu", "Expiry", "")</f>
        <v/>
      </c>
      <c r="M1885" s="1">
        <f>NiftyData[[#This Row],[Close]]-NiftyData[[#This Row],[Open]]</f>
        <v>126.5</v>
      </c>
      <c r="N1885" s="4">
        <f>NiftyData[[#This Row],[Intraday Change]]/NiftyData[[#This Row],[Open]]</f>
        <v>2.2741777454179365E-2</v>
      </c>
      <c r="O1885" s="4">
        <f>_xlfn.CEILING.MATH(ABS(NiftyData[[#This Row],[Intraday Change %]]), 0.01)</f>
        <v>0.03</v>
      </c>
      <c r="P1885" s="6">
        <f>NiftyData[[#This Row],[Close]]-E1886</f>
        <v>120.55000000000018</v>
      </c>
      <c r="Q1885" s="4">
        <f>NiftyData[[#This Row],[DayChange]]/E1886</f>
        <v>2.1648947633072371E-2</v>
      </c>
      <c r="R1885" s="7">
        <f>_xlfn.CEILING.MATH(ABS(NiftyData[[#This Row],[DayChange %]]), 0.01)</f>
        <v>0.03</v>
      </c>
    </row>
    <row r="1886" spans="1:18" x14ac:dyDescent="0.2">
      <c r="A1886" s="2">
        <v>41379</v>
      </c>
      <c r="B1886" s="1">
        <v>5508.5</v>
      </c>
      <c r="C1886" s="1">
        <v>5592.85</v>
      </c>
      <c r="D1886" s="1">
        <v>5500.3</v>
      </c>
      <c r="E1886" s="1">
        <v>5568.4</v>
      </c>
      <c r="F1886" s="1">
        <v>142918219</v>
      </c>
      <c r="G1886" s="1">
        <v>7133.92</v>
      </c>
      <c r="H1886" s="1" t="str">
        <f>TEXT(NiftyData[[#This Row],[Date]], "yyyy")</f>
        <v>2013</v>
      </c>
      <c r="I1886" s="1" t="str">
        <f>TEXT(NiftyData[[#This Row],[Date]], "mmm")</f>
        <v>Apr</v>
      </c>
      <c r="J1886" s="1" t="str">
        <f>TEXT(NiftyData[[#This Row],[Date]], "ddd")</f>
        <v>Mon</v>
      </c>
      <c r="K1886" s="1" t="str">
        <f>TEXT(NiftyData[[#This Row],[Date]], "mmm-yyyy")</f>
        <v>Apr-2013</v>
      </c>
      <c r="L1886" s="1" t="str">
        <f>IF(NiftyData[[#This Row],[Day]]="Thu", "Expiry", "")</f>
        <v/>
      </c>
      <c r="M1886" s="1">
        <f>NiftyData[[#This Row],[Close]]-NiftyData[[#This Row],[Open]]</f>
        <v>59.899999999999636</v>
      </c>
      <c r="N1886" s="4">
        <f>NiftyData[[#This Row],[Intraday Change]]/NiftyData[[#This Row],[Open]]</f>
        <v>1.0874103657983051E-2</v>
      </c>
      <c r="O1886" s="4">
        <f>_xlfn.CEILING.MATH(ABS(NiftyData[[#This Row],[Intraday Change %]]), 0.01)</f>
        <v>0.02</v>
      </c>
      <c r="P1886" s="6">
        <f>NiftyData[[#This Row],[Close]]-E1887</f>
        <v>39.849999999999454</v>
      </c>
      <c r="Q1886" s="4">
        <f>NiftyData[[#This Row],[DayChange]]/E1887</f>
        <v>7.2080382740500586E-3</v>
      </c>
      <c r="R1886" s="7">
        <f>_xlfn.CEILING.MATH(ABS(NiftyData[[#This Row],[DayChange %]]), 0.01)</f>
        <v>0.01</v>
      </c>
    </row>
    <row r="1887" spans="1:18" x14ac:dyDescent="0.2">
      <c r="A1887" s="2">
        <v>41376</v>
      </c>
      <c r="B1887" s="1">
        <v>5520.7</v>
      </c>
      <c r="C1887" s="1">
        <v>5544.5</v>
      </c>
      <c r="D1887" s="1">
        <v>5494.9</v>
      </c>
      <c r="E1887" s="1">
        <v>5528.55</v>
      </c>
      <c r="F1887" s="1">
        <v>127323273</v>
      </c>
      <c r="G1887" s="1">
        <v>7447.27</v>
      </c>
      <c r="H1887" s="1" t="str">
        <f>TEXT(NiftyData[[#This Row],[Date]], "yyyy")</f>
        <v>2013</v>
      </c>
      <c r="I1887" s="1" t="str">
        <f>TEXT(NiftyData[[#This Row],[Date]], "mmm")</f>
        <v>Apr</v>
      </c>
      <c r="J1887" s="1" t="str">
        <f>TEXT(NiftyData[[#This Row],[Date]], "ddd")</f>
        <v>Fri</v>
      </c>
      <c r="K1887" s="1" t="str">
        <f>TEXT(NiftyData[[#This Row],[Date]], "mmm-yyyy")</f>
        <v>Apr-2013</v>
      </c>
      <c r="L1887" s="1" t="str">
        <f>IF(NiftyData[[#This Row],[Day]]="Thu", "Expiry", "")</f>
        <v/>
      </c>
      <c r="M1887" s="1">
        <f>NiftyData[[#This Row],[Close]]-NiftyData[[#This Row],[Open]]</f>
        <v>7.8500000000003638</v>
      </c>
      <c r="N1887" s="4">
        <f>NiftyData[[#This Row],[Intraday Change]]/NiftyData[[#This Row],[Open]]</f>
        <v>1.4219211331896976E-3</v>
      </c>
      <c r="O1887" s="4">
        <f>_xlfn.CEILING.MATH(ABS(NiftyData[[#This Row],[Intraday Change %]]), 0.01)</f>
        <v>0.01</v>
      </c>
      <c r="P1887" s="6">
        <f>NiftyData[[#This Row],[Close]]-E1888</f>
        <v>-65.449999999999818</v>
      </c>
      <c r="Q1887" s="4">
        <f>NiftyData[[#This Row],[DayChange]]/E1888</f>
        <v>-1.170003575259203E-2</v>
      </c>
      <c r="R1887" s="7">
        <f>_xlfn.CEILING.MATH(ABS(NiftyData[[#This Row],[DayChange %]]), 0.01)</f>
        <v>0.02</v>
      </c>
    </row>
    <row r="1888" spans="1:18" x14ac:dyDescent="0.2">
      <c r="A1888" s="2">
        <v>41375</v>
      </c>
      <c r="B1888" s="1">
        <v>5601.65</v>
      </c>
      <c r="C1888" s="1">
        <v>5610.65</v>
      </c>
      <c r="D1888" s="1">
        <v>5542.85</v>
      </c>
      <c r="E1888" s="1">
        <v>5594</v>
      </c>
      <c r="F1888" s="1">
        <v>146828501</v>
      </c>
      <c r="G1888" s="1">
        <v>6469.38</v>
      </c>
      <c r="H1888" s="1" t="str">
        <f>TEXT(NiftyData[[#This Row],[Date]], "yyyy")</f>
        <v>2013</v>
      </c>
      <c r="I1888" s="1" t="str">
        <f>TEXT(NiftyData[[#This Row],[Date]], "mmm")</f>
        <v>Apr</v>
      </c>
      <c r="J1888" s="1" t="str">
        <f>TEXT(NiftyData[[#This Row],[Date]], "ddd")</f>
        <v>Thu</v>
      </c>
      <c r="K1888" s="1" t="str">
        <f>TEXT(NiftyData[[#This Row],[Date]], "mmm-yyyy")</f>
        <v>Apr-2013</v>
      </c>
      <c r="L1888" s="1" t="str">
        <f>IF(NiftyData[[#This Row],[Day]]="Thu", "Expiry", "")</f>
        <v>Expiry</v>
      </c>
      <c r="M1888" s="1">
        <f>NiftyData[[#This Row],[Close]]-NiftyData[[#This Row],[Open]]</f>
        <v>-7.6499999999996362</v>
      </c>
      <c r="N1888" s="4">
        <f>NiftyData[[#This Row],[Intraday Change]]/NiftyData[[#This Row],[Open]]</f>
        <v>-1.3656690439423449E-3</v>
      </c>
      <c r="O1888" s="4">
        <f>_xlfn.CEILING.MATH(ABS(NiftyData[[#This Row],[Intraday Change %]]), 0.01)</f>
        <v>0.01</v>
      </c>
      <c r="P1888" s="6">
        <f>NiftyData[[#This Row],[Close]]-E1889</f>
        <v>35.300000000000182</v>
      </c>
      <c r="Q1888" s="4">
        <f>NiftyData[[#This Row],[DayChange]]/E1889</f>
        <v>6.3504056703905919E-3</v>
      </c>
      <c r="R1888" s="7">
        <f>_xlfn.CEILING.MATH(ABS(NiftyData[[#This Row],[DayChange %]]), 0.01)</f>
        <v>0.01</v>
      </c>
    </row>
    <row r="1889" spans="1:18" x14ac:dyDescent="0.2">
      <c r="A1889" s="2">
        <v>41374</v>
      </c>
      <c r="B1889" s="1">
        <v>5536.25</v>
      </c>
      <c r="C1889" s="1">
        <v>5569.25</v>
      </c>
      <c r="D1889" s="1">
        <v>5477.2</v>
      </c>
      <c r="E1889" s="1">
        <v>5558.7</v>
      </c>
      <c r="F1889" s="1">
        <v>128558760</v>
      </c>
      <c r="G1889" s="1">
        <v>5387.08</v>
      </c>
      <c r="H1889" s="1" t="str">
        <f>TEXT(NiftyData[[#This Row],[Date]], "yyyy")</f>
        <v>2013</v>
      </c>
      <c r="I1889" s="1" t="str">
        <f>TEXT(NiftyData[[#This Row],[Date]], "mmm")</f>
        <v>Apr</v>
      </c>
      <c r="J1889" s="1" t="str">
        <f>TEXT(NiftyData[[#This Row],[Date]], "ddd")</f>
        <v>Wed</v>
      </c>
      <c r="K1889" s="1" t="str">
        <f>TEXT(NiftyData[[#This Row],[Date]], "mmm-yyyy")</f>
        <v>Apr-2013</v>
      </c>
      <c r="L1889" s="1" t="str">
        <f>IF(NiftyData[[#This Row],[Day]]="Thu", "Expiry", "")</f>
        <v/>
      </c>
      <c r="M1889" s="1">
        <f>NiftyData[[#This Row],[Close]]-NiftyData[[#This Row],[Open]]</f>
        <v>22.449999999999818</v>
      </c>
      <c r="N1889" s="4">
        <f>NiftyData[[#This Row],[Intraday Change]]/NiftyData[[#This Row],[Open]]</f>
        <v>4.0550914427635708E-3</v>
      </c>
      <c r="O1889" s="4">
        <f>_xlfn.CEILING.MATH(ABS(NiftyData[[#This Row],[Intraday Change %]]), 0.01)</f>
        <v>0.01</v>
      </c>
      <c r="P1889" s="6">
        <f>NiftyData[[#This Row],[Close]]-E1890</f>
        <v>63.599999999999454</v>
      </c>
      <c r="Q1889" s="4">
        <f>NiftyData[[#This Row],[DayChange]]/E1890</f>
        <v>1.1573947698858883E-2</v>
      </c>
      <c r="R1889" s="7">
        <f>_xlfn.CEILING.MATH(ABS(NiftyData[[#This Row],[DayChange %]]), 0.01)</f>
        <v>0.02</v>
      </c>
    </row>
    <row r="1890" spans="1:18" x14ac:dyDescent="0.2">
      <c r="A1890" s="2">
        <v>41373</v>
      </c>
      <c r="B1890" s="1">
        <v>5568.75</v>
      </c>
      <c r="C1890" s="1">
        <v>5603.05</v>
      </c>
      <c r="D1890" s="1">
        <v>5487</v>
      </c>
      <c r="E1890" s="1">
        <v>5495.1</v>
      </c>
      <c r="F1890" s="1">
        <v>138184712</v>
      </c>
      <c r="G1890" s="1">
        <v>5485.91</v>
      </c>
      <c r="H1890" s="1" t="str">
        <f>TEXT(NiftyData[[#This Row],[Date]], "yyyy")</f>
        <v>2013</v>
      </c>
      <c r="I1890" s="1" t="str">
        <f>TEXT(NiftyData[[#This Row],[Date]], "mmm")</f>
        <v>Apr</v>
      </c>
      <c r="J1890" s="1" t="str">
        <f>TEXT(NiftyData[[#This Row],[Date]], "ddd")</f>
        <v>Tue</v>
      </c>
      <c r="K1890" s="1" t="str">
        <f>TEXT(NiftyData[[#This Row],[Date]], "mmm-yyyy")</f>
        <v>Apr-2013</v>
      </c>
      <c r="L1890" s="1" t="str">
        <f>IF(NiftyData[[#This Row],[Day]]="Thu", "Expiry", "")</f>
        <v/>
      </c>
      <c r="M1890" s="1">
        <f>NiftyData[[#This Row],[Close]]-NiftyData[[#This Row],[Open]]</f>
        <v>-73.649999999999636</v>
      </c>
      <c r="N1890" s="4">
        <f>NiftyData[[#This Row],[Intraday Change]]/NiftyData[[#This Row],[Open]]</f>
        <v>-1.322558922558916E-2</v>
      </c>
      <c r="O1890" s="4">
        <f>_xlfn.CEILING.MATH(ABS(NiftyData[[#This Row],[Intraday Change %]]), 0.01)</f>
        <v>0.02</v>
      </c>
      <c r="P1890" s="6">
        <f>NiftyData[[#This Row],[Close]]-E1891</f>
        <v>-47.849999999999454</v>
      </c>
      <c r="Q1890" s="4">
        <f>NiftyData[[#This Row],[DayChange]]/E1891</f>
        <v>-8.6325873406758961E-3</v>
      </c>
      <c r="R1890" s="7">
        <f>_xlfn.CEILING.MATH(ABS(NiftyData[[#This Row],[DayChange %]]), 0.01)</f>
        <v>0.01</v>
      </c>
    </row>
    <row r="1891" spans="1:18" x14ac:dyDescent="0.2">
      <c r="A1891" s="2">
        <v>41372</v>
      </c>
      <c r="B1891" s="1">
        <v>5550.5</v>
      </c>
      <c r="C1891" s="1">
        <v>5569.2</v>
      </c>
      <c r="D1891" s="1">
        <v>5537.05</v>
      </c>
      <c r="E1891" s="1">
        <v>5542.95</v>
      </c>
      <c r="F1891" s="1">
        <v>97021471</v>
      </c>
      <c r="G1891" s="1">
        <v>3673.21</v>
      </c>
      <c r="H1891" s="1" t="str">
        <f>TEXT(NiftyData[[#This Row],[Date]], "yyyy")</f>
        <v>2013</v>
      </c>
      <c r="I1891" s="1" t="str">
        <f>TEXT(NiftyData[[#This Row],[Date]], "mmm")</f>
        <v>Apr</v>
      </c>
      <c r="J1891" s="1" t="str">
        <f>TEXT(NiftyData[[#This Row],[Date]], "ddd")</f>
        <v>Mon</v>
      </c>
      <c r="K1891" s="1" t="str">
        <f>TEXT(NiftyData[[#This Row],[Date]], "mmm-yyyy")</f>
        <v>Apr-2013</v>
      </c>
      <c r="L1891" s="1" t="str">
        <f>IF(NiftyData[[#This Row],[Day]]="Thu", "Expiry", "")</f>
        <v/>
      </c>
      <c r="M1891" s="1">
        <f>NiftyData[[#This Row],[Close]]-NiftyData[[#This Row],[Open]]</f>
        <v>-7.5500000000001819</v>
      </c>
      <c r="N1891" s="4">
        <f>NiftyData[[#This Row],[Intraday Change]]/NiftyData[[#This Row],[Open]]</f>
        <v>-1.3602378164129685E-3</v>
      </c>
      <c r="O1891" s="4">
        <f>_xlfn.CEILING.MATH(ABS(NiftyData[[#This Row],[Intraday Change %]]), 0.01)</f>
        <v>0.01</v>
      </c>
      <c r="P1891" s="6">
        <f>NiftyData[[#This Row],[Close]]-E1892</f>
        <v>-10.300000000000182</v>
      </c>
      <c r="Q1891" s="4">
        <f>NiftyData[[#This Row],[DayChange]]/E1892</f>
        <v>-1.8547697294377494E-3</v>
      </c>
      <c r="R1891" s="7">
        <f>_xlfn.CEILING.MATH(ABS(NiftyData[[#This Row],[DayChange %]]), 0.01)</f>
        <v>0.01</v>
      </c>
    </row>
    <row r="1892" spans="1:18" x14ac:dyDescent="0.2">
      <c r="A1892" s="2">
        <v>41369</v>
      </c>
      <c r="B1892" s="1">
        <v>5568.1</v>
      </c>
      <c r="C1892" s="1">
        <v>5577.3</v>
      </c>
      <c r="D1892" s="1">
        <v>5534.7</v>
      </c>
      <c r="E1892" s="1">
        <v>5553.25</v>
      </c>
      <c r="F1892" s="1">
        <v>137461477</v>
      </c>
      <c r="G1892" s="1">
        <v>5281.57</v>
      </c>
      <c r="H1892" s="1" t="str">
        <f>TEXT(NiftyData[[#This Row],[Date]], "yyyy")</f>
        <v>2013</v>
      </c>
      <c r="I1892" s="1" t="str">
        <f>TEXT(NiftyData[[#This Row],[Date]], "mmm")</f>
        <v>Apr</v>
      </c>
      <c r="J1892" s="1" t="str">
        <f>TEXT(NiftyData[[#This Row],[Date]], "ddd")</f>
        <v>Fri</v>
      </c>
      <c r="K1892" s="1" t="str">
        <f>TEXT(NiftyData[[#This Row],[Date]], "mmm-yyyy")</f>
        <v>Apr-2013</v>
      </c>
      <c r="L1892" s="1" t="str">
        <f>IF(NiftyData[[#This Row],[Day]]="Thu", "Expiry", "")</f>
        <v/>
      </c>
      <c r="M1892" s="1">
        <f>NiftyData[[#This Row],[Close]]-NiftyData[[#This Row],[Open]]</f>
        <v>-14.850000000000364</v>
      </c>
      <c r="N1892" s="4">
        <f>NiftyData[[#This Row],[Intraday Change]]/NiftyData[[#This Row],[Open]]</f>
        <v>-2.6669779637578999E-3</v>
      </c>
      <c r="O1892" s="4">
        <f>_xlfn.CEILING.MATH(ABS(NiftyData[[#This Row],[Intraday Change %]]), 0.01)</f>
        <v>0.01</v>
      </c>
      <c r="P1892" s="6">
        <f>NiftyData[[#This Row],[Close]]-E1893</f>
        <v>-21.5</v>
      </c>
      <c r="Q1892" s="4">
        <f>NiftyData[[#This Row],[DayChange]]/E1893</f>
        <v>-3.8566751872281266E-3</v>
      </c>
      <c r="R1892" s="7">
        <f>_xlfn.CEILING.MATH(ABS(NiftyData[[#This Row],[DayChange %]]), 0.01)</f>
        <v>0.01</v>
      </c>
    </row>
    <row r="1893" spans="1:18" x14ac:dyDescent="0.2">
      <c r="A1893" s="2">
        <v>41368</v>
      </c>
      <c r="B1893" s="1">
        <v>5640.65</v>
      </c>
      <c r="C1893" s="1">
        <v>5644.45</v>
      </c>
      <c r="D1893" s="1">
        <v>5565.65</v>
      </c>
      <c r="E1893" s="1">
        <v>5574.75</v>
      </c>
      <c r="F1893" s="1">
        <v>134586976</v>
      </c>
      <c r="G1893" s="1">
        <v>5000.4399999999996</v>
      </c>
      <c r="H1893" s="1" t="str">
        <f>TEXT(NiftyData[[#This Row],[Date]], "yyyy")</f>
        <v>2013</v>
      </c>
      <c r="I1893" s="1" t="str">
        <f>TEXT(NiftyData[[#This Row],[Date]], "mmm")</f>
        <v>Apr</v>
      </c>
      <c r="J1893" s="1" t="str">
        <f>TEXT(NiftyData[[#This Row],[Date]], "ddd")</f>
        <v>Thu</v>
      </c>
      <c r="K1893" s="1" t="str">
        <f>TEXT(NiftyData[[#This Row],[Date]], "mmm-yyyy")</f>
        <v>Apr-2013</v>
      </c>
      <c r="L1893" s="1" t="str">
        <f>IF(NiftyData[[#This Row],[Day]]="Thu", "Expiry", "")</f>
        <v>Expiry</v>
      </c>
      <c r="M1893" s="1">
        <f>NiftyData[[#This Row],[Close]]-NiftyData[[#This Row],[Open]]</f>
        <v>-65.899999999999636</v>
      </c>
      <c r="N1893" s="4">
        <f>NiftyData[[#This Row],[Intraday Change]]/NiftyData[[#This Row],[Open]]</f>
        <v>-1.1683050712240546E-2</v>
      </c>
      <c r="O1893" s="4">
        <f>_xlfn.CEILING.MATH(ABS(NiftyData[[#This Row],[Intraday Change %]]), 0.01)</f>
        <v>0.02</v>
      </c>
      <c r="P1893" s="6">
        <f>NiftyData[[#This Row],[Close]]-E1894</f>
        <v>-98.149999999999636</v>
      </c>
      <c r="Q1893" s="4">
        <f>NiftyData[[#This Row],[DayChange]]/E1894</f>
        <v>-1.7301556523118624E-2</v>
      </c>
      <c r="R1893" s="7">
        <f>_xlfn.CEILING.MATH(ABS(NiftyData[[#This Row],[DayChange %]]), 0.01)</f>
        <v>0.02</v>
      </c>
    </row>
    <row r="1894" spans="1:18" x14ac:dyDescent="0.2">
      <c r="A1894" s="2">
        <v>41367</v>
      </c>
      <c r="B1894" s="1">
        <v>5740.2</v>
      </c>
      <c r="C1894" s="1">
        <v>5744.95</v>
      </c>
      <c r="D1894" s="1">
        <v>5650.1</v>
      </c>
      <c r="E1894" s="1">
        <v>5672.9</v>
      </c>
      <c r="F1894" s="1">
        <v>140713330</v>
      </c>
      <c r="G1894" s="1">
        <v>5313.95</v>
      </c>
      <c r="H1894" s="1" t="str">
        <f>TEXT(NiftyData[[#This Row],[Date]], "yyyy")</f>
        <v>2013</v>
      </c>
      <c r="I1894" s="1" t="str">
        <f>TEXT(NiftyData[[#This Row],[Date]], "mmm")</f>
        <v>Apr</v>
      </c>
      <c r="J1894" s="1" t="str">
        <f>TEXT(NiftyData[[#This Row],[Date]], "ddd")</f>
        <v>Wed</v>
      </c>
      <c r="K1894" s="1" t="str">
        <f>TEXT(NiftyData[[#This Row],[Date]], "mmm-yyyy")</f>
        <v>Apr-2013</v>
      </c>
      <c r="L1894" s="1" t="str">
        <f>IF(NiftyData[[#This Row],[Day]]="Thu", "Expiry", "")</f>
        <v/>
      </c>
      <c r="M1894" s="1">
        <f>NiftyData[[#This Row],[Close]]-NiftyData[[#This Row],[Open]]</f>
        <v>-67.300000000000182</v>
      </c>
      <c r="N1894" s="4">
        <f>NiftyData[[#This Row],[Intraday Change]]/NiftyData[[#This Row],[Open]]</f>
        <v>-1.1724330162712134E-2</v>
      </c>
      <c r="O1894" s="4">
        <f>_xlfn.CEILING.MATH(ABS(NiftyData[[#This Row],[Intraday Change %]]), 0.01)</f>
        <v>0.02</v>
      </c>
      <c r="P1894" s="6">
        <f>NiftyData[[#This Row],[Close]]-E1895</f>
        <v>-75.200000000000728</v>
      </c>
      <c r="Q1894" s="4">
        <f>NiftyData[[#This Row],[DayChange]]/E1895</f>
        <v>-1.308258381030266E-2</v>
      </c>
      <c r="R1894" s="7">
        <f>_xlfn.CEILING.MATH(ABS(NiftyData[[#This Row],[DayChange %]]), 0.01)</f>
        <v>0.02</v>
      </c>
    </row>
    <row r="1895" spans="1:18" x14ac:dyDescent="0.2">
      <c r="A1895" s="2">
        <v>41366</v>
      </c>
      <c r="B1895" s="1">
        <v>5701.7</v>
      </c>
      <c r="C1895" s="1">
        <v>5754.6</v>
      </c>
      <c r="D1895" s="1">
        <v>5687.15</v>
      </c>
      <c r="E1895" s="1">
        <v>5748.1</v>
      </c>
      <c r="F1895" s="1">
        <v>106423845</v>
      </c>
      <c r="G1895" s="1">
        <v>4262.1499999999996</v>
      </c>
      <c r="H1895" s="1" t="str">
        <f>TEXT(NiftyData[[#This Row],[Date]], "yyyy")</f>
        <v>2013</v>
      </c>
      <c r="I1895" s="1" t="str">
        <f>TEXT(NiftyData[[#This Row],[Date]], "mmm")</f>
        <v>Apr</v>
      </c>
      <c r="J1895" s="1" t="str">
        <f>TEXT(NiftyData[[#This Row],[Date]], "ddd")</f>
        <v>Tue</v>
      </c>
      <c r="K1895" s="1" t="str">
        <f>TEXT(NiftyData[[#This Row],[Date]], "mmm-yyyy")</f>
        <v>Apr-2013</v>
      </c>
      <c r="L1895" s="1" t="str">
        <f>IF(NiftyData[[#This Row],[Day]]="Thu", "Expiry", "")</f>
        <v/>
      </c>
      <c r="M1895" s="1">
        <f>NiftyData[[#This Row],[Close]]-NiftyData[[#This Row],[Open]]</f>
        <v>46.400000000000546</v>
      </c>
      <c r="N1895" s="4">
        <f>NiftyData[[#This Row],[Intraday Change]]/NiftyData[[#This Row],[Open]]</f>
        <v>8.1379237771192006E-3</v>
      </c>
      <c r="O1895" s="4">
        <f>_xlfn.CEILING.MATH(ABS(NiftyData[[#This Row],[Intraday Change %]]), 0.01)</f>
        <v>0.01</v>
      </c>
      <c r="P1895" s="6">
        <f>NiftyData[[#This Row],[Close]]-E1896</f>
        <v>43.700000000000728</v>
      </c>
      <c r="Q1895" s="4">
        <f>NiftyData[[#This Row],[DayChange]]/E1896</f>
        <v>7.6607531028680892E-3</v>
      </c>
      <c r="R1895" s="7">
        <f>_xlfn.CEILING.MATH(ABS(NiftyData[[#This Row],[DayChange %]]), 0.01)</f>
        <v>0.01</v>
      </c>
    </row>
    <row r="1896" spans="1:18" x14ac:dyDescent="0.2">
      <c r="A1896" s="2">
        <v>41365</v>
      </c>
      <c r="B1896" s="1">
        <v>5697.35</v>
      </c>
      <c r="C1896" s="1">
        <v>5720.95</v>
      </c>
      <c r="D1896" s="1">
        <v>5675.9</v>
      </c>
      <c r="E1896" s="1">
        <v>5704.4</v>
      </c>
      <c r="F1896" s="1">
        <v>97779717</v>
      </c>
      <c r="G1896" s="1">
        <v>3683.38</v>
      </c>
      <c r="H1896" s="1" t="str">
        <f>TEXT(NiftyData[[#This Row],[Date]], "yyyy")</f>
        <v>2013</v>
      </c>
      <c r="I1896" s="1" t="str">
        <f>TEXT(NiftyData[[#This Row],[Date]], "mmm")</f>
        <v>Apr</v>
      </c>
      <c r="J1896" s="1" t="str">
        <f>TEXT(NiftyData[[#This Row],[Date]], "ddd")</f>
        <v>Mon</v>
      </c>
      <c r="K1896" s="1" t="str">
        <f>TEXT(NiftyData[[#This Row],[Date]], "mmm-yyyy")</f>
        <v>Apr-2013</v>
      </c>
      <c r="L1896" s="1" t="str">
        <f>IF(NiftyData[[#This Row],[Day]]="Thu", "Expiry", "")</f>
        <v/>
      </c>
      <c r="M1896" s="1">
        <f>NiftyData[[#This Row],[Close]]-NiftyData[[#This Row],[Open]]</f>
        <v>7.0499999999992724</v>
      </c>
      <c r="N1896" s="4">
        <f>NiftyData[[#This Row],[Intraday Change]]/NiftyData[[#This Row],[Open]]</f>
        <v>1.2374173958066947E-3</v>
      </c>
      <c r="O1896" s="4">
        <f>_xlfn.CEILING.MATH(ABS(NiftyData[[#This Row],[Intraday Change %]]), 0.01)</f>
        <v>0.01</v>
      </c>
      <c r="P1896" s="6">
        <f>NiftyData[[#This Row],[Close]]-E1897</f>
        <v>21.849999999999454</v>
      </c>
      <c r="Q1896" s="4">
        <f>NiftyData[[#This Row],[DayChange]]/E1897</f>
        <v>3.8451047505080383E-3</v>
      </c>
      <c r="R1896" s="7">
        <f>_xlfn.CEILING.MATH(ABS(NiftyData[[#This Row],[DayChange %]]), 0.01)</f>
        <v>0.01</v>
      </c>
    </row>
    <row r="1897" spans="1:18" x14ac:dyDescent="0.2">
      <c r="A1897" s="2">
        <v>41361</v>
      </c>
      <c r="B1897" s="1">
        <v>5647.75</v>
      </c>
      <c r="C1897" s="1">
        <v>5692.95</v>
      </c>
      <c r="D1897" s="1">
        <v>5604.85</v>
      </c>
      <c r="E1897" s="1">
        <v>5682.55</v>
      </c>
      <c r="F1897" s="1">
        <v>209658945</v>
      </c>
      <c r="G1897" s="1">
        <v>8372.35</v>
      </c>
      <c r="H1897" s="1" t="str">
        <f>TEXT(NiftyData[[#This Row],[Date]], "yyyy")</f>
        <v>2013</v>
      </c>
      <c r="I1897" s="1" t="str">
        <f>TEXT(NiftyData[[#This Row],[Date]], "mmm")</f>
        <v>Mar</v>
      </c>
      <c r="J1897" s="1" t="str">
        <f>TEXT(NiftyData[[#This Row],[Date]], "ddd")</f>
        <v>Thu</v>
      </c>
      <c r="K1897" s="1" t="str">
        <f>TEXT(NiftyData[[#This Row],[Date]], "mmm-yyyy")</f>
        <v>Mar-2013</v>
      </c>
      <c r="L1897" s="1" t="str">
        <f>IF(NiftyData[[#This Row],[Day]]="Thu", "Expiry", "")</f>
        <v>Expiry</v>
      </c>
      <c r="M1897" s="1">
        <f>NiftyData[[#This Row],[Close]]-NiftyData[[#This Row],[Open]]</f>
        <v>34.800000000000182</v>
      </c>
      <c r="N1897" s="4">
        <f>NiftyData[[#This Row],[Intraday Change]]/NiftyData[[#This Row],[Open]]</f>
        <v>6.1617458279846276E-3</v>
      </c>
      <c r="O1897" s="4">
        <f>_xlfn.CEILING.MATH(ABS(NiftyData[[#This Row],[Intraday Change %]]), 0.01)</f>
        <v>0.01</v>
      </c>
      <c r="P1897" s="6">
        <f>NiftyData[[#This Row],[Close]]-E1898</f>
        <v>40.949999999999818</v>
      </c>
      <c r="Q1897" s="4">
        <f>NiftyData[[#This Row],[DayChange]]/E1898</f>
        <v>7.2585791264889064E-3</v>
      </c>
      <c r="R1897" s="7">
        <f>_xlfn.CEILING.MATH(ABS(NiftyData[[#This Row],[DayChange %]]), 0.01)</f>
        <v>0.01</v>
      </c>
    </row>
    <row r="1898" spans="1:18" x14ac:dyDescent="0.2">
      <c r="A1898" s="2">
        <v>41359</v>
      </c>
      <c r="B1898" s="1">
        <v>5613.75</v>
      </c>
      <c r="C1898" s="1">
        <v>5655.3</v>
      </c>
      <c r="D1898" s="1">
        <v>5612.05</v>
      </c>
      <c r="E1898" s="1">
        <v>5641.6</v>
      </c>
      <c r="F1898" s="1">
        <v>126500524</v>
      </c>
      <c r="G1898" s="1">
        <v>4939.1899999999996</v>
      </c>
      <c r="H1898" s="1" t="str">
        <f>TEXT(NiftyData[[#This Row],[Date]], "yyyy")</f>
        <v>2013</v>
      </c>
      <c r="I1898" s="1" t="str">
        <f>TEXT(NiftyData[[#This Row],[Date]], "mmm")</f>
        <v>Mar</v>
      </c>
      <c r="J1898" s="1" t="str">
        <f>TEXT(NiftyData[[#This Row],[Date]], "ddd")</f>
        <v>Tue</v>
      </c>
      <c r="K1898" s="1" t="str">
        <f>TEXT(NiftyData[[#This Row],[Date]], "mmm-yyyy")</f>
        <v>Mar-2013</v>
      </c>
      <c r="L1898" s="1" t="str">
        <f>IF(NiftyData[[#This Row],[Day]]="Thu", "Expiry", "")</f>
        <v/>
      </c>
      <c r="M1898" s="1">
        <f>NiftyData[[#This Row],[Close]]-NiftyData[[#This Row],[Open]]</f>
        <v>27.850000000000364</v>
      </c>
      <c r="N1898" s="4">
        <f>NiftyData[[#This Row],[Intraday Change]]/NiftyData[[#This Row],[Open]]</f>
        <v>4.9610331774661079E-3</v>
      </c>
      <c r="O1898" s="4">
        <f>_xlfn.CEILING.MATH(ABS(NiftyData[[#This Row],[Intraday Change %]]), 0.01)</f>
        <v>0.01</v>
      </c>
      <c r="P1898" s="6">
        <f>NiftyData[[#This Row],[Close]]-E1899</f>
        <v>7.75</v>
      </c>
      <c r="Q1898" s="4">
        <f>NiftyData[[#This Row],[DayChange]]/E1899</f>
        <v>1.3756134792371113E-3</v>
      </c>
      <c r="R1898" s="7">
        <f>_xlfn.CEILING.MATH(ABS(NiftyData[[#This Row],[DayChange %]]), 0.01)</f>
        <v>0.01</v>
      </c>
    </row>
    <row r="1899" spans="1:18" x14ac:dyDescent="0.2">
      <c r="A1899" s="2">
        <v>41358</v>
      </c>
      <c r="B1899" s="1">
        <v>5707.3</v>
      </c>
      <c r="C1899" s="1">
        <v>5718.4</v>
      </c>
      <c r="D1899" s="1">
        <v>5624.4</v>
      </c>
      <c r="E1899" s="1">
        <v>5633.85</v>
      </c>
      <c r="F1899" s="1">
        <v>150388821</v>
      </c>
      <c r="G1899" s="1">
        <v>5683.44</v>
      </c>
      <c r="H1899" s="1" t="str">
        <f>TEXT(NiftyData[[#This Row],[Date]], "yyyy")</f>
        <v>2013</v>
      </c>
      <c r="I1899" s="1" t="str">
        <f>TEXT(NiftyData[[#This Row],[Date]], "mmm")</f>
        <v>Mar</v>
      </c>
      <c r="J1899" s="1" t="str">
        <f>TEXT(NiftyData[[#This Row],[Date]], "ddd")</f>
        <v>Mon</v>
      </c>
      <c r="K1899" s="1" t="str">
        <f>TEXT(NiftyData[[#This Row],[Date]], "mmm-yyyy")</f>
        <v>Mar-2013</v>
      </c>
      <c r="L1899" s="1" t="str">
        <f>IF(NiftyData[[#This Row],[Day]]="Thu", "Expiry", "")</f>
        <v/>
      </c>
      <c r="M1899" s="1">
        <f>NiftyData[[#This Row],[Close]]-NiftyData[[#This Row],[Open]]</f>
        <v>-73.449999999999818</v>
      </c>
      <c r="N1899" s="4">
        <f>NiftyData[[#This Row],[Intraday Change]]/NiftyData[[#This Row],[Open]]</f>
        <v>-1.2869482942897661E-2</v>
      </c>
      <c r="O1899" s="4">
        <f>_xlfn.CEILING.MATH(ABS(NiftyData[[#This Row],[Intraday Change %]]), 0.01)</f>
        <v>0.02</v>
      </c>
      <c r="P1899" s="6">
        <f>NiftyData[[#This Row],[Close]]-E1900</f>
        <v>-17.5</v>
      </c>
      <c r="Q1899" s="4">
        <f>NiftyData[[#This Row],[DayChange]]/E1900</f>
        <v>-3.0966052359170815E-3</v>
      </c>
      <c r="R1899" s="7">
        <f>_xlfn.CEILING.MATH(ABS(NiftyData[[#This Row],[DayChange %]]), 0.01)</f>
        <v>0.01</v>
      </c>
    </row>
    <row r="1900" spans="1:18" x14ac:dyDescent="0.2">
      <c r="A1900" s="2">
        <v>41355</v>
      </c>
      <c r="B1900" s="1">
        <v>5659.8</v>
      </c>
      <c r="C1900" s="1">
        <v>5691.45</v>
      </c>
      <c r="D1900" s="1">
        <v>5631.8</v>
      </c>
      <c r="E1900" s="1">
        <v>5651.35</v>
      </c>
      <c r="F1900" s="1">
        <v>165293291</v>
      </c>
      <c r="G1900" s="1">
        <v>5909.38</v>
      </c>
      <c r="H1900" s="1" t="str">
        <f>TEXT(NiftyData[[#This Row],[Date]], "yyyy")</f>
        <v>2013</v>
      </c>
      <c r="I1900" s="1" t="str">
        <f>TEXT(NiftyData[[#This Row],[Date]], "mmm")</f>
        <v>Mar</v>
      </c>
      <c r="J1900" s="1" t="str">
        <f>TEXT(NiftyData[[#This Row],[Date]], "ddd")</f>
        <v>Fri</v>
      </c>
      <c r="K1900" s="1" t="str">
        <f>TEXT(NiftyData[[#This Row],[Date]], "mmm-yyyy")</f>
        <v>Mar-2013</v>
      </c>
      <c r="L1900" s="1" t="str">
        <f>IF(NiftyData[[#This Row],[Day]]="Thu", "Expiry", "")</f>
        <v/>
      </c>
      <c r="M1900" s="1">
        <f>NiftyData[[#This Row],[Close]]-NiftyData[[#This Row],[Open]]</f>
        <v>-8.4499999999998181</v>
      </c>
      <c r="N1900" s="4">
        <f>NiftyData[[#This Row],[Intraday Change]]/NiftyData[[#This Row],[Open]]</f>
        <v>-1.4929856178663235E-3</v>
      </c>
      <c r="O1900" s="4">
        <f>_xlfn.CEILING.MATH(ABS(NiftyData[[#This Row],[Intraday Change %]]), 0.01)</f>
        <v>0.01</v>
      </c>
      <c r="P1900" s="6">
        <f>NiftyData[[#This Row],[Close]]-E1901</f>
        <v>-7.3999999999996362</v>
      </c>
      <c r="Q1900" s="4">
        <f>NiftyData[[#This Row],[DayChange]]/E1901</f>
        <v>-1.3077092997569491E-3</v>
      </c>
      <c r="R1900" s="7">
        <f>_xlfn.CEILING.MATH(ABS(NiftyData[[#This Row],[DayChange %]]), 0.01)</f>
        <v>0.01</v>
      </c>
    </row>
    <row r="1901" spans="1:18" x14ac:dyDescent="0.2">
      <c r="A1901" s="2">
        <v>41354</v>
      </c>
      <c r="B1901" s="1">
        <v>5705.9</v>
      </c>
      <c r="C1901" s="1">
        <v>5757.75</v>
      </c>
      <c r="D1901" s="1">
        <v>5647.95</v>
      </c>
      <c r="E1901" s="1">
        <v>5658.75</v>
      </c>
      <c r="F1901" s="1">
        <v>179177573</v>
      </c>
      <c r="G1901" s="1">
        <v>7053.93</v>
      </c>
      <c r="H1901" s="1" t="str">
        <f>TEXT(NiftyData[[#This Row],[Date]], "yyyy")</f>
        <v>2013</v>
      </c>
      <c r="I1901" s="1" t="str">
        <f>TEXT(NiftyData[[#This Row],[Date]], "mmm")</f>
        <v>Mar</v>
      </c>
      <c r="J1901" s="1" t="str">
        <f>TEXT(NiftyData[[#This Row],[Date]], "ddd")</f>
        <v>Thu</v>
      </c>
      <c r="K1901" s="1" t="str">
        <f>TEXT(NiftyData[[#This Row],[Date]], "mmm-yyyy")</f>
        <v>Mar-2013</v>
      </c>
      <c r="L1901" s="1" t="str">
        <f>IF(NiftyData[[#This Row],[Day]]="Thu", "Expiry", "")</f>
        <v>Expiry</v>
      </c>
      <c r="M1901" s="1">
        <f>NiftyData[[#This Row],[Close]]-NiftyData[[#This Row],[Open]]</f>
        <v>-47.149999999999636</v>
      </c>
      <c r="N1901" s="4">
        <f>NiftyData[[#This Row],[Intraday Change]]/NiftyData[[#This Row],[Open]]</f>
        <v>-8.2633765050210556E-3</v>
      </c>
      <c r="O1901" s="4">
        <f>_xlfn.CEILING.MATH(ABS(NiftyData[[#This Row],[Intraday Change %]]), 0.01)</f>
        <v>0.01</v>
      </c>
      <c r="P1901" s="6">
        <f>NiftyData[[#This Row],[Close]]-E1902</f>
        <v>-35.649999999999636</v>
      </c>
      <c r="Q1901" s="4">
        <f>NiftyData[[#This Row],[DayChange]]/E1902</f>
        <v>-6.2605366676031955E-3</v>
      </c>
      <c r="R1901" s="7">
        <f>_xlfn.CEILING.MATH(ABS(NiftyData[[#This Row],[DayChange %]]), 0.01)</f>
        <v>0.01</v>
      </c>
    </row>
    <row r="1902" spans="1:18" x14ac:dyDescent="0.2">
      <c r="A1902" s="2">
        <v>41353</v>
      </c>
      <c r="B1902" s="1">
        <v>5740.55</v>
      </c>
      <c r="C1902" s="1">
        <v>5745.3</v>
      </c>
      <c r="D1902" s="1">
        <v>5682.3</v>
      </c>
      <c r="E1902" s="1">
        <v>5694.4</v>
      </c>
      <c r="F1902" s="1">
        <v>187624850</v>
      </c>
      <c r="G1902" s="1">
        <v>7103.68</v>
      </c>
      <c r="H1902" s="1" t="str">
        <f>TEXT(NiftyData[[#This Row],[Date]], "yyyy")</f>
        <v>2013</v>
      </c>
      <c r="I1902" s="1" t="str">
        <f>TEXT(NiftyData[[#This Row],[Date]], "mmm")</f>
        <v>Mar</v>
      </c>
      <c r="J1902" s="1" t="str">
        <f>TEXT(NiftyData[[#This Row],[Date]], "ddd")</f>
        <v>Wed</v>
      </c>
      <c r="K1902" s="1" t="str">
        <f>TEXT(NiftyData[[#This Row],[Date]], "mmm-yyyy")</f>
        <v>Mar-2013</v>
      </c>
      <c r="L1902" s="1" t="str">
        <f>IF(NiftyData[[#This Row],[Day]]="Thu", "Expiry", "")</f>
        <v/>
      </c>
      <c r="M1902" s="1">
        <f>NiftyData[[#This Row],[Close]]-NiftyData[[#This Row],[Open]]</f>
        <v>-46.150000000000546</v>
      </c>
      <c r="N1902" s="4">
        <f>NiftyData[[#This Row],[Intraday Change]]/NiftyData[[#This Row],[Open]]</f>
        <v>-8.0392993702694936E-3</v>
      </c>
      <c r="O1902" s="4">
        <f>_xlfn.CEILING.MATH(ABS(NiftyData[[#This Row],[Intraday Change %]]), 0.01)</f>
        <v>0.01</v>
      </c>
      <c r="P1902" s="6">
        <f>NiftyData[[#This Row],[Close]]-E1903</f>
        <v>-51.550000000000182</v>
      </c>
      <c r="Q1902" s="4">
        <f>NiftyData[[#This Row],[DayChange]]/E1903</f>
        <v>-8.9715364735161608E-3</v>
      </c>
      <c r="R1902" s="7">
        <f>_xlfn.CEILING.MATH(ABS(NiftyData[[#This Row],[DayChange %]]), 0.01)</f>
        <v>0.01</v>
      </c>
    </row>
    <row r="1903" spans="1:18" x14ac:dyDescent="0.2">
      <c r="A1903" s="2">
        <v>41352</v>
      </c>
      <c r="B1903" s="1">
        <v>5859.5</v>
      </c>
      <c r="C1903" s="1">
        <v>5863.6</v>
      </c>
      <c r="D1903" s="1">
        <v>5724.3</v>
      </c>
      <c r="E1903" s="1">
        <v>5745.95</v>
      </c>
      <c r="F1903" s="1">
        <v>182311867</v>
      </c>
      <c r="G1903" s="1">
        <v>8255.0300000000007</v>
      </c>
      <c r="H1903" s="1" t="str">
        <f>TEXT(NiftyData[[#This Row],[Date]], "yyyy")</f>
        <v>2013</v>
      </c>
      <c r="I1903" s="1" t="str">
        <f>TEXT(NiftyData[[#This Row],[Date]], "mmm")</f>
        <v>Mar</v>
      </c>
      <c r="J1903" s="1" t="str">
        <f>TEXT(NiftyData[[#This Row],[Date]], "ddd")</f>
        <v>Tue</v>
      </c>
      <c r="K1903" s="1" t="str">
        <f>TEXT(NiftyData[[#This Row],[Date]], "mmm-yyyy")</f>
        <v>Mar-2013</v>
      </c>
      <c r="L1903" s="1" t="str">
        <f>IF(NiftyData[[#This Row],[Day]]="Thu", "Expiry", "")</f>
        <v/>
      </c>
      <c r="M1903" s="1">
        <f>NiftyData[[#This Row],[Close]]-NiftyData[[#This Row],[Open]]</f>
        <v>-113.55000000000018</v>
      </c>
      <c r="N1903" s="4">
        <f>NiftyData[[#This Row],[Intraday Change]]/NiftyData[[#This Row],[Open]]</f>
        <v>-1.9378786585886199E-2</v>
      </c>
      <c r="O1903" s="4">
        <f>_xlfn.CEILING.MATH(ABS(NiftyData[[#This Row],[Intraday Change %]]), 0.01)</f>
        <v>0.02</v>
      </c>
      <c r="P1903" s="6">
        <f>NiftyData[[#This Row],[Close]]-E1904</f>
        <v>-89.300000000000182</v>
      </c>
      <c r="Q1903" s="4">
        <f>NiftyData[[#This Row],[DayChange]]/E1904</f>
        <v>-1.5303543121545809E-2</v>
      </c>
      <c r="R1903" s="7">
        <f>_xlfn.CEILING.MATH(ABS(NiftyData[[#This Row],[DayChange %]]), 0.01)</f>
        <v>0.02</v>
      </c>
    </row>
    <row r="1904" spans="1:18" x14ac:dyDescent="0.2">
      <c r="A1904" s="2">
        <v>41351</v>
      </c>
      <c r="B1904" s="1">
        <v>5816.75</v>
      </c>
      <c r="C1904" s="1">
        <v>5850.2</v>
      </c>
      <c r="D1904" s="1">
        <v>5814.35</v>
      </c>
      <c r="E1904" s="1">
        <v>5835.25</v>
      </c>
      <c r="F1904" s="1">
        <v>102663402</v>
      </c>
      <c r="G1904" s="1">
        <v>4690.01</v>
      </c>
      <c r="H1904" s="1" t="str">
        <f>TEXT(NiftyData[[#This Row],[Date]], "yyyy")</f>
        <v>2013</v>
      </c>
      <c r="I1904" s="1" t="str">
        <f>TEXT(NiftyData[[#This Row],[Date]], "mmm")</f>
        <v>Mar</v>
      </c>
      <c r="J1904" s="1" t="str">
        <f>TEXT(NiftyData[[#This Row],[Date]], "ddd")</f>
        <v>Mon</v>
      </c>
      <c r="K1904" s="1" t="str">
        <f>TEXT(NiftyData[[#This Row],[Date]], "mmm-yyyy")</f>
        <v>Mar-2013</v>
      </c>
      <c r="L1904" s="1" t="str">
        <f>IF(NiftyData[[#This Row],[Day]]="Thu", "Expiry", "")</f>
        <v/>
      </c>
      <c r="M1904" s="1">
        <f>NiftyData[[#This Row],[Close]]-NiftyData[[#This Row],[Open]]</f>
        <v>18.5</v>
      </c>
      <c r="N1904" s="4">
        <f>NiftyData[[#This Row],[Intraday Change]]/NiftyData[[#This Row],[Open]]</f>
        <v>3.1804701938367647E-3</v>
      </c>
      <c r="O1904" s="4">
        <f>_xlfn.CEILING.MATH(ABS(NiftyData[[#This Row],[Intraday Change %]]), 0.01)</f>
        <v>0.01</v>
      </c>
      <c r="P1904" s="6">
        <f>NiftyData[[#This Row],[Close]]-E1905</f>
        <v>-37.350000000000364</v>
      </c>
      <c r="Q1904" s="4">
        <f>NiftyData[[#This Row],[DayChange]]/E1905</f>
        <v>-6.3600449545346801E-3</v>
      </c>
      <c r="R1904" s="7">
        <f>_xlfn.CEILING.MATH(ABS(NiftyData[[#This Row],[DayChange %]]), 0.01)</f>
        <v>0.01</v>
      </c>
    </row>
    <row r="1905" spans="1:18" x14ac:dyDescent="0.2">
      <c r="A1905" s="2">
        <v>41348</v>
      </c>
      <c r="B1905" s="1">
        <v>5914.9</v>
      </c>
      <c r="C1905" s="1">
        <v>5945.65</v>
      </c>
      <c r="D1905" s="1">
        <v>5861</v>
      </c>
      <c r="E1905" s="1">
        <v>5872.6</v>
      </c>
      <c r="F1905" s="1">
        <v>152156666</v>
      </c>
      <c r="G1905" s="1">
        <v>6984.19</v>
      </c>
      <c r="H1905" s="1" t="str">
        <f>TEXT(NiftyData[[#This Row],[Date]], "yyyy")</f>
        <v>2013</v>
      </c>
      <c r="I1905" s="1" t="str">
        <f>TEXT(NiftyData[[#This Row],[Date]], "mmm")</f>
        <v>Mar</v>
      </c>
      <c r="J1905" s="1" t="str">
        <f>TEXT(NiftyData[[#This Row],[Date]], "ddd")</f>
        <v>Fri</v>
      </c>
      <c r="K1905" s="1" t="str">
        <f>TEXT(NiftyData[[#This Row],[Date]], "mmm-yyyy")</f>
        <v>Mar-2013</v>
      </c>
      <c r="L1905" s="1" t="str">
        <f>IF(NiftyData[[#This Row],[Day]]="Thu", "Expiry", "")</f>
        <v/>
      </c>
      <c r="M1905" s="1">
        <f>NiftyData[[#This Row],[Close]]-NiftyData[[#This Row],[Open]]</f>
        <v>-42.299999999999272</v>
      </c>
      <c r="N1905" s="4">
        <f>NiftyData[[#This Row],[Intraday Change]]/NiftyData[[#This Row],[Open]]</f>
        <v>-7.1514311315490162E-3</v>
      </c>
      <c r="O1905" s="4">
        <f>_xlfn.CEILING.MATH(ABS(NiftyData[[#This Row],[Intraday Change %]]), 0.01)</f>
        <v>0.01</v>
      </c>
      <c r="P1905" s="6">
        <f>NiftyData[[#This Row],[Close]]-E1906</f>
        <v>-36.349999999999454</v>
      </c>
      <c r="Q1905" s="4">
        <f>NiftyData[[#This Row],[DayChange]]/E1906</f>
        <v>-6.1516851555690026E-3</v>
      </c>
      <c r="R1905" s="7">
        <f>_xlfn.CEILING.MATH(ABS(NiftyData[[#This Row],[DayChange %]]), 0.01)</f>
        <v>0.01</v>
      </c>
    </row>
    <row r="1906" spans="1:18" x14ac:dyDescent="0.2">
      <c r="A1906" s="2">
        <v>41347</v>
      </c>
      <c r="B1906" s="1">
        <v>5845.95</v>
      </c>
      <c r="C1906" s="1">
        <v>5920.15</v>
      </c>
      <c r="D1906" s="1">
        <v>5791.75</v>
      </c>
      <c r="E1906" s="1">
        <v>5908.95</v>
      </c>
      <c r="F1906" s="1">
        <v>149008437</v>
      </c>
      <c r="G1906" s="1">
        <v>7204.09</v>
      </c>
      <c r="H1906" s="1" t="str">
        <f>TEXT(NiftyData[[#This Row],[Date]], "yyyy")</f>
        <v>2013</v>
      </c>
      <c r="I1906" s="1" t="str">
        <f>TEXT(NiftyData[[#This Row],[Date]], "mmm")</f>
        <v>Mar</v>
      </c>
      <c r="J1906" s="1" t="str">
        <f>TEXT(NiftyData[[#This Row],[Date]], "ddd")</f>
        <v>Thu</v>
      </c>
      <c r="K1906" s="1" t="str">
        <f>TEXT(NiftyData[[#This Row],[Date]], "mmm-yyyy")</f>
        <v>Mar-2013</v>
      </c>
      <c r="L1906" s="1" t="str">
        <f>IF(NiftyData[[#This Row],[Day]]="Thu", "Expiry", "")</f>
        <v>Expiry</v>
      </c>
      <c r="M1906" s="1">
        <f>NiftyData[[#This Row],[Close]]-NiftyData[[#This Row],[Open]]</f>
        <v>63</v>
      </c>
      <c r="N1906" s="4">
        <f>NiftyData[[#This Row],[Intraday Change]]/NiftyData[[#This Row],[Open]]</f>
        <v>1.0776691555692403E-2</v>
      </c>
      <c r="O1906" s="4">
        <f>_xlfn.CEILING.MATH(ABS(NiftyData[[#This Row],[Intraday Change %]]), 0.01)</f>
        <v>0.02</v>
      </c>
      <c r="P1906" s="6">
        <f>NiftyData[[#This Row],[Close]]-E1907</f>
        <v>57.75</v>
      </c>
      <c r="Q1906" s="4">
        <f>NiftyData[[#This Row],[DayChange]]/E1907</f>
        <v>9.8697703035274826E-3</v>
      </c>
      <c r="R1906" s="7">
        <f>_xlfn.CEILING.MATH(ABS(NiftyData[[#This Row],[DayChange %]]), 0.01)</f>
        <v>0.01</v>
      </c>
    </row>
    <row r="1907" spans="1:18" x14ac:dyDescent="0.2">
      <c r="A1907" s="2">
        <v>41346</v>
      </c>
      <c r="B1907" s="1">
        <v>5884.8</v>
      </c>
      <c r="C1907" s="1">
        <v>5893.85</v>
      </c>
      <c r="D1907" s="1">
        <v>5842.25</v>
      </c>
      <c r="E1907" s="1">
        <v>5851.2</v>
      </c>
      <c r="F1907" s="1">
        <v>116710808</v>
      </c>
      <c r="G1907" s="1">
        <v>4950.09</v>
      </c>
      <c r="H1907" s="1" t="str">
        <f>TEXT(NiftyData[[#This Row],[Date]], "yyyy")</f>
        <v>2013</v>
      </c>
      <c r="I1907" s="1" t="str">
        <f>TEXT(NiftyData[[#This Row],[Date]], "mmm")</f>
        <v>Mar</v>
      </c>
      <c r="J1907" s="1" t="str">
        <f>TEXT(NiftyData[[#This Row],[Date]], "ddd")</f>
        <v>Wed</v>
      </c>
      <c r="K1907" s="1" t="str">
        <f>TEXT(NiftyData[[#This Row],[Date]], "mmm-yyyy")</f>
        <v>Mar-2013</v>
      </c>
      <c r="L1907" s="1" t="str">
        <f>IF(NiftyData[[#This Row],[Day]]="Thu", "Expiry", "")</f>
        <v/>
      </c>
      <c r="M1907" s="1">
        <f>NiftyData[[#This Row],[Close]]-NiftyData[[#This Row],[Open]]</f>
        <v>-33.600000000000364</v>
      </c>
      <c r="N1907" s="4">
        <f>NiftyData[[#This Row],[Intraday Change]]/NiftyData[[#This Row],[Open]]</f>
        <v>-5.7096247960848907E-3</v>
      </c>
      <c r="O1907" s="4">
        <f>_xlfn.CEILING.MATH(ABS(NiftyData[[#This Row],[Intraday Change %]]), 0.01)</f>
        <v>0.01</v>
      </c>
      <c r="P1907" s="6">
        <f>NiftyData[[#This Row],[Close]]-E1908</f>
        <v>-62.900000000000546</v>
      </c>
      <c r="Q1907" s="4">
        <f>NiftyData[[#This Row],[DayChange]]/E1908</f>
        <v>-1.0635599668588718E-2</v>
      </c>
      <c r="R1907" s="7">
        <f>_xlfn.CEILING.MATH(ABS(NiftyData[[#This Row],[DayChange %]]), 0.01)</f>
        <v>0.02</v>
      </c>
    </row>
    <row r="1908" spans="1:18" x14ac:dyDescent="0.2">
      <c r="A1908" s="2">
        <v>41345</v>
      </c>
      <c r="B1908" s="1">
        <v>5944.6</v>
      </c>
      <c r="C1908" s="1">
        <v>5952</v>
      </c>
      <c r="D1908" s="1">
        <v>5893.65</v>
      </c>
      <c r="E1908" s="1">
        <v>5914.1</v>
      </c>
      <c r="F1908" s="1">
        <v>115944389</v>
      </c>
      <c r="G1908" s="1">
        <v>5098.38</v>
      </c>
      <c r="H1908" s="1" t="str">
        <f>TEXT(NiftyData[[#This Row],[Date]], "yyyy")</f>
        <v>2013</v>
      </c>
      <c r="I1908" s="1" t="str">
        <f>TEXT(NiftyData[[#This Row],[Date]], "mmm")</f>
        <v>Mar</v>
      </c>
      <c r="J1908" s="1" t="str">
        <f>TEXT(NiftyData[[#This Row],[Date]], "ddd")</f>
        <v>Tue</v>
      </c>
      <c r="K1908" s="1" t="str">
        <f>TEXT(NiftyData[[#This Row],[Date]], "mmm-yyyy")</f>
        <v>Mar-2013</v>
      </c>
      <c r="L1908" s="1" t="str">
        <f>IF(NiftyData[[#This Row],[Day]]="Thu", "Expiry", "")</f>
        <v/>
      </c>
      <c r="M1908" s="1">
        <f>NiftyData[[#This Row],[Close]]-NiftyData[[#This Row],[Open]]</f>
        <v>-30.5</v>
      </c>
      <c r="N1908" s="4">
        <f>NiftyData[[#This Row],[Intraday Change]]/NiftyData[[#This Row],[Open]]</f>
        <v>-5.1307068600074017E-3</v>
      </c>
      <c r="O1908" s="4">
        <f>_xlfn.CEILING.MATH(ABS(NiftyData[[#This Row],[Intraday Change %]]), 0.01)</f>
        <v>0.01</v>
      </c>
      <c r="P1908" s="6">
        <f>NiftyData[[#This Row],[Close]]-E1909</f>
        <v>-28.25</v>
      </c>
      <c r="Q1908" s="4">
        <f>NiftyData[[#This Row],[DayChange]]/E1909</f>
        <v>-4.7540114601125815E-3</v>
      </c>
      <c r="R1908" s="7">
        <f>_xlfn.CEILING.MATH(ABS(NiftyData[[#This Row],[DayChange %]]), 0.01)</f>
        <v>0.01</v>
      </c>
    </row>
    <row r="1909" spans="1:18" x14ac:dyDescent="0.2">
      <c r="A1909" s="2">
        <v>41344</v>
      </c>
      <c r="B1909" s="1">
        <v>5946.1</v>
      </c>
      <c r="C1909" s="1">
        <v>5971.2</v>
      </c>
      <c r="D1909" s="1">
        <v>5930.35</v>
      </c>
      <c r="E1909" s="1">
        <v>5942.35</v>
      </c>
      <c r="F1909" s="1">
        <v>125384918</v>
      </c>
      <c r="G1909" s="1">
        <v>5688.38</v>
      </c>
      <c r="H1909" s="1" t="str">
        <f>TEXT(NiftyData[[#This Row],[Date]], "yyyy")</f>
        <v>2013</v>
      </c>
      <c r="I1909" s="1" t="str">
        <f>TEXT(NiftyData[[#This Row],[Date]], "mmm")</f>
        <v>Mar</v>
      </c>
      <c r="J1909" s="1" t="str">
        <f>TEXT(NiftyData[[#This Row],[Date]], "ddd")</f>
        <v>Mon</v>
      </c>
      <c r="K1909" s="1" t="str">
        <f>TEXT(NiftyData[[#This Row],[Date]], "mmm-yyyy")</f>
        <v>Mar-2013</v>
      </c>
      <c r="L1909" s="1" t="str">
        <f>IF(NiftyData[[#This Row],[Day]]="Thu", "Expiry", "")</f>
        <v/>
      </c>
      <c r="M1909" s="1">
        <f>NiftyData[[#This Row],[Close]]-NiftyData[[#This Row],[Open]]</f>
        <v>-3.75</v>
      </c>
      <c r="N1909" s="4">
        <f>NiftyData[[#This Row],[Intraday Change]]/NiftyData[[#This Row],[Open]]</f>
        <v>-6.306654782126099E-4</v>
      </c>
      <c r="O1909" s="4">
        <f>_xlfn.CEILING.MATH(ABS(NiftyData[[#This Row],[Intraday Change %]]), 0.01)</f>
        <v>0.01</v>
      </c>
      <c r="P1909" s="6">
        <f>NiftyData[[#This Row],[Close]]-E1910</f>
        <v>-3.3499999999994543</v>
      </c>
      <c r="Q1909" s="4">
        <f>NiftyData[[#This Row],[DayChange]]/E1910</f>
        <v>-5.6343239652176442E-4</v>
      </c>
      <c r="R1909" s="7">
        <f>_xlfn.CEILING.MATH(ABS(NiftyData[[#This Row],[DayChange %]]), 0.01)</f>
        <v>0.01</v>
      </c>
    </row>
    <row r="1910" spans="1:18" x14ac:dyDescent="0.2">
      <c r="A1910" s="2">
        <v>41341</v>
      </c>
      <c r="B1910" s="1">
        <v>5883.65</v>
      </c>
      <c r="C1910" s="1">
        <v>5952.85</v>
      </c>
      <c r="D1910" s="1">
        <v>5883</v>
      </c>
      <c r="E1910" s="1">
        <v>5945.7</v>
      </c>
      <c r="F1910" s="1">
        <v>150781148</v>
      </c>
      <c r="G1910" s="1">
        <v>6214.19</v>
      </c>
      <c r="H1910" s="1" t="str">
        <f>TEXT(NiftyData[[#This Row],[Date]], "yyyy")</f>
        <v>2013</v>
      </c>
      <c r="I1910" s="1" t="str">
        <f>TEXT(NiftyData[[#This Row],[Date]], "mmm")</f>
        <v>Mar</v>
      </c>
      <c r="J1910" s="1" t="str">
        <f>TEXT(NiftyData[[#This Row],[Date]], "ddd")</f>
        <v>Fri</v>
      </c>
      <c r="K1910" s="1" t="str">
        <f>TEXT(NiftyData[[#This Row],[Date]], "mmm-yyyy")</f>
        <v>Mar-2013</v>
      </c>
      <c r="L1910" s="1" t="str">
        <f>IF(NiftyData[[#This Row],[Day]]="Thu", "Expiry", "")</f>
        <v/>
      </c>
      <c r="M1910" s="1">
        <f>NiftyData[[#This Row],[Close]]-NiftyData[[#This Row],[Open]]</f>
        <v>62.050000000000182</v>
      </c>
      <c r="N1910" s="4">
        <f>NiftyData[[#This Row],[Intraday Change]]/NiftyData[[#This Row],[Open]]</f>
        <v>1.0546174568507675E-2</v>
      </c>
      <c r="O1910" s="4">
        <f>_xlfn.CEILING.MATH(ABS(NiftyData[[#This Row],[Intraday Change %]]), 0.01)</f>
        <v>0.02</v>
      </c>
      <c r="P1910" s="6">
        <f>NiftyData[[#This Row],[Close]]-E1911</f>
        <v>82.399999999999636</v>
      </c>
      <c r="Q1910" s="4">
        <f>NiftyData[[#This Row],[DayChange]]/E1911</f>
        <v>1.4053519349171905E-2</v>
      </c>
      <c r="R1910" s="7">
        <f>_xlfn.CEILING.MATH(ABS(NiftyData[[#This Row],[DayChange %]]), 0.01)</f>
        <v>0.02</v>
      </c>
    </row>
    <row r="1911" spans="1:18" x14ac:dyDescent="0.2">
      <c r="A1911" s="2">
        <v>41340</v>
      </c>
      <c r="B1911" s="1">
        <v>5801.3</v>
      </c>
      <c r="C1911" s="1">
        <v>5878</v>
      </c>
      <c r="D1911" s="1">
        <v>5801.3</v>
      </c>
      <c r="E1911" s="1">
        <v>5863.3</v>
      </c>
      <c r="F1911" s="1">
        <v>134679762</v>
      </c>
      <c r="G1911" s="1">
        <v>5676.89</v>
      </c>
      <c r="H1911" s="1" t="str">
        <f>TEXT(NiftyData[[#This Row],[Date]], "yyyy")</f>
        <v>2013</v>
      </c>
      <c r="I1911" s="1" t="str">
        <f>TEXT(NiftyData[[#This Row],[Date]], "mmm")</f>
        <v>Mar</v>
      </c>
      <c r="J1911" s="1" t="str">
        <f>TEXT(NiftyData[[#This Row],[Date]], "ddd")</f>
        <v>Thu</v>
      </c>
      <c r="K1911" s="1" t="str">
        <f>TEXT(NiftyData[[#This Row],[Date]], "mmm-yyyy")</f>
        <v>Mar-2013</v>
      </c>
      <c r="L1911" s="1" t="str">
        <f>IF(NiftyData[[#This Row],[Day]]="Thu", "Expiry", "")</f>
        <v>Expiry</v>
      </c>
      <c r="M1911" s="1">
        <f>NiftyData[[#This Row],[Close]]-NiftyData[[#This Row],[Open]]</f>
        <v>62</v>
      </c>
      <c r="N1911" s="4">
        <f>NiftyData[[#This Row],[Intraday Change]]/NiftyData[[#This Row],[Open]]</f>
        <v>1.0687259752124523E-2</v>
      </c>
      <c r="O1911" s="4">
        <f>_xlfn.CEILING.MATH(ABS(NiftyData[[#This Row],[Intraday Change %]]), 0.01)</f>
        <v>0.02</v>
      </c>
      <c r="P1911" s="6">
        <f>NiftyData[[#This Row],[Close]]-E1912</f>
        <v>44.699999999999818</v>
      </c>
      <c r="Q1911" s="4">
        <f>NiftyData[[#This Row],[DayChange]]/E1912</f>
        <v>7.6822603375382081E-3</v>
      </c>
      <c r="R1911" s="7">
        <f>_xlfn.CEILING.MATH(ABS(NiftyData[[#This Row],[DayChange %]]), 0.01)</f>
        <v>0.01</v>
      </c>
    </row>
    <row r="1912" spans="1:18" x14ac:dyDescent="0.2">
      <c r="A1912" s="2">
        <v>41339</v>
      </c>
      <c r="B1912" s="1">
        <v>5816.4</v>
      </c>
      <c r="C1912" s="1">
        <v>5828.7</v>
      </c>
      <c r="D1912" s="1">
        <v>5795.05</v>
      </c>
      <c r="E1912" s="1">
        <v>5818.6</v>
      </c>
      <c r="F1912" s="1">
        <v>156901392</v>
      </c>
      <c r="G1912" s="1">
        <v>6244.47</v>
      </c>
      <c r="H1912" s="1" t="str">
        <f>TEXT(NiftyData[[#This Row],[Date]], "yyyy")</f>
        <v>2013</v>
      </c>
      <c r="I1912" s="1" t="str">
        <f>TEXT(NiftyData[[#This Row],[Date]], "mmm")</f>
        <v>Mar</v>
      </c>
      <c r="J1912" s="1" t="str">
        <f>TEXT(NiftyData[[#This Row],[Date]], "ddd")</f>
        <v>Wed</v>
      </c>
      <c r="K1912" s="1" t="str">
        <f>TEXT(NiftyData[[#This Row],[Date]], "mmm-yyyy")</f>
        <v>Mar-2013</v>
      </c>
      <c r="L1912" s="1" t="str">
        <f>IF(NiftyData[[#This Row],[Day]]="Thu", "Expiry", "")</f>
        <v/>
      </c>
      <c r="M1912" s="1">
        <f>NiftyData[[#This Row],[Close]]-NiftyData[[#This Row],[Open]]</f>
        <v>2.2000000000007276</v>
      </c>
      <c r="N1912" s="4">
        <f>NiftyData[[#This Row],[Intraday Change]]/NiftyData[[#This Row],[Open]]</f>
        <v>3.7824083625622855E-4</v>
      </c>
      <c r="O1912" s="4">
        <f>_xlfn.CEILING.MATH(ABS(NiftyData[[#This Row],[Intraday Change %]]), 0.01)</f>
        <v>0.01</v>
      </c>
      <c r="P1912" s="6">
        <f>NiftyData[[#This Row],[Close]]-E1913</f>
        <v>34.350000000000364</v>
      </c>
      <c r="Q1912" s="4">
        <f>NiftyData[[#This Row],[DayChange]]/E1913</f>
        <v>5.9385400008644795E-3</v>
      </c>
      <c r="R1912" s="7">
        <f>_xlfn.CEILING.MATH(ABS(NiftyData[[#This Row],[DayChange %]]), 0.01)</f>
        <v>0.01</v>
      </c>
    </row>
    <row r="1913" spans="1:18" x14ac:dyDescent="0.2">
      <c r="A1913" s="2">
        <v>41338</v>
      </c>
      <c r="B1913" s="1">
        <v>5722.45</v>
      </c>
      <c r="C1913" s="1">
        <v>5790.1</v>
      </c>
      <c r="D1913" s="1">
        <v>5722.4</v>
      </c>
      <c r="E1913" s="1">
        <v>5784.25</v>
      </c>
      <c r="F1913" s="1">
        <v>154406134</v>
      </c>
      <c r="G1913" s="1">
        <v>6321.31</v>
      </c>
      <c r="H1913" s="1" t="str">
        <f>TEXT(NiftyData[[#This Row],[Date]], "yyyy")</f>
        <v>2013</v>
      </c>
      <c r="I1913" s="1" t="str">
        <f>TEXT(NiftyData[[#This Row],[Date]], "mmm")</f>
        <v>Mar</v>
      </c>
      <c r="J1913" s="1" t="str">
        <f>TEXT(NiftyData[[#This Row],[Date]], "ddd")</f>
        <v>Tue</v>
      </c>
      <c r="K1913" s="1" t="str">
        <f>TEXT(NiftyData[[#This Row],[Date]], "mmm-yyyy")</f>
        <v>Mar-2013</v>
      </c>
      <c r="L1913" s="1" t="str">
        <f>IF(NiftyData[[#This Row],[Day]]="Thu", "Expiry", "")</f>
        <v/>
      </c>
      <c r="M1913" s="1">
        <f>NiftyData[[#This Row],[Close]]-NiftyData[[#This Row],[Open]]</f>
        <v>61.800000000000182</v>
      </c>
      <c r="N1913" s="4">
        <f>NiftyData[[#This Row],[Intraday Change]]/NiftyData[[#This Row],[Open]]</f>
        <v>1.079957011419937E-2</v>
      </c>
      <c r="O1913" s="4">
        <f>_xlfn.CEILING.MATH(ABS(NiftyData[[#This Row],[Intraday Change %]]), 0.01)</f>
        <v>0.02</v>
      </c>
      <c r="P1913" s="6">
        <f>NiftyData[[#This Row],[Close]]-E1914</f>
        <v>85.75</v>
      </c>
      <c r="Q1913" s="4">
        <f>NiftyData[[#This Row],[DayChange]]/E1914</f>
        <v>1.5047819601649557E-2</v>
      </c>
      <c r="R1913" s="7">
        <f>_xlfn.CEILING.MATH(ABS(NiftyData[[#This Row],[DayChange %]]), 0.01)</f>
        <v>0.02</v>
      </c>
    </row>
    <row r="1914" spans="1:18" x14ac:dyDescent="0.2">
      <c r="A1914" s="2">
        <v>41337</v>
      </c>
      <c r="B1914" s="1">
        <v>5704.7</v>
      </c>
      <c r="C1914" s="1">
        <v>5712</v>
      </c>
      <c r="D1914" s="1">
        <v>5663.6</v>
      </c>
      <c r="E1914" s="1">
        <v>5698.5</v>
      </c>
      <c r="F1914" s="1">
        <v>144887325</v>
      </c>
      <c r="G1914" s="1">
        <v>5778.72</v>
      </c>
      <c r="H1914" s="1" t="str">
        <f>TEXT(NiftyData[[#This Row],[Date]], "yyyy")</f>
        <v>2013</v>
      </c>
      <c r="I1914" s="1" t="str">
        <f>TEXT(NiftyData[[#This Row],[Date]], "mmm")</f>
        <v>Mar</v>
      </c>
      <c r="J1914" s="1" t="str">
        <f>TEXT(NiftyData[[#This Row],[Date]], "ddd")</f>
        <v>Mon</v>
      </c>
      <c r="K1914" s="1" t="str">
        <f>TEXT(NiftyData[[#This Row],[Date]], "mmm-yyyy")</f>
        <v>Mar-2013</v>
      </c>
      <c r="L1914" s="1" t="str">
        <f>IF(NiftyData[[#This Row],[Day]]="Thu", "Expiry", "")</f>
        <v/>
      </c>
      <c r="M1914" s="1">
        <f>NiftyData[[#This Row],[Close]]-NiftyData[[#This Row],[Open]]</f>
        <v>-6.1999999999998181</v>
      </c>
      <c r="N1914" s="4">
        <f>NiftyData[[#This Row],[Intraday Change]]/NiftyData[[#This Row],[Open]]</f>
        <v>-1.0868231458270932E-3</v>
      </c>
      <c r="O1914" s="4">
        <f>_xlfn.CEILING.MATH(ABS(NiftyData[[#This Row],[Intraday Change %]]), 0.01)</f>
        <v>0.01</v>
      </c>
      <c r="P1914" s="6">
        <f>NiftyData[[#This Row],[Close]]-E1915</f>
        <v>-21.199999999999818</v>
      </c>
      <c r="Q1914" s="4">
        <f>NiftyData[[#This Row],[DayChange]]/E1915</f>
        <v>-3.7064881025228279E-3</v>
      </c>
      <c r="R1914" s="7">
        <f>_xlfn.CEILING.MATH(ABS(NiftyData[[#This Row],[DayChange %]]), 0.01)</f>
        <v>0.01</v>
      </c>
    </row>
    <row r="1915" spans="1:18" x14ac:dyDescent="0.2">
      <c r="A1915" s="2">
        <v>41334</v>
      </c>
      <c r="B1915" s="1">
        <v>5702.45</v>
      </c>
      <c r="C1915" s="1">
        <v>5739.45</v>
      </c>
      <c r="D1915" s="1">
        <v>5679.9</v>
      </c>
      <c r="E1915" s="1">
        <v>5719.7</v>
      </c>
      <c r="F1915" s="1">
        <v>174517984</v>
      </c>
      <c r="G1915" s="1">
        <v>6877.59</v>
      </c>
      <c r="H1915" s="1" t="str">
        <f>TEXT(NiftyData[[#This Row],[Date]], "yyyy")</f>
        <v>2013</v>
      </c>
      <c r="I1915" s="1" t="str">
        <f>TEXT(NiftyData[[#This Row],[Date]], "mmm")</f>
        <v>Mar</v>
      </c>
      <c r="J1915" s="1" t="str">
        <f>TEXT(NiftyData[[#This Row],[Date]], "ddd")</f>
        <v>Fri</v>
      </c>
      <c r="K1915" s="1" t="str">
        <f>TEXT(NiftyData[[#This Row],[Date]], "mmm-yyyy")</f>
        <v>Mar-2013</v>
      </c>
      <c r="L1915" s="1" t="str">
        <f>IF(NiftyData[[#This Row],[Day]]="Thu", "Expiry", "")</f>
        <v/>
      </c>
      <c r="M1915" s="1">
        <f>NiftyData[[#This Row],[Close]]-NiftyData[[#This Row],[Open]]</f>
        <v>17.25</v>
      </c>
      <c r="N1915" s="4">
        <f>NiftyData[[#This Row],[Intraday Change]]/NiftyData[[#This Row],[Open]]</f>
        <v>3.0250155634858702E-3</v>
      </c>
      <c r="O1915" s="4">
        <f>_xlfn.CEILING.MATH(ABS(NiftyData[[#This Row],[Intraday Change %]]), 0.01)</f>
        <v>0.01</v>
      </c>
      <c r="P1915" s="6">
        <f>NiftyData[[#This Row],[Close]]-E1916</f>
        <v>26.649999999999636</v>
      </c>
      <c r="Q1915" s="4">
        <f>NiftyData[[#This Row],[DayChange]]/E1916</f>
        <v>4.6811463099743784E-3</v>
      </c>
      <c r="R1915" s="7">
        <f>_xlfn.CEILING.MATH(ABS(NiftyData[[#This Row],[DayChange %]]), 0.01)</f>
        <v>0.01</v>
      </c>
    </row>
    <row r="1916" spans="1:18" x14ac:dyDescent="0.2">
      <c r="A1916" s="2">
        <v>41333</v>
      </c>
      <c r="B1916" s="1">
        <v>5834.35</v>
      </c>
      <c r="C1916" s="1">
        <v>5849.9</v>
      </c>
      <c r="D1916" s="1">
        <v>5671.9</v>
      </c>
      <c r="E1916" s="1">
        <v>5693.05</v>
      </c>
      <c r="F1916" s="1">
        <v>334852895</v>
      </c>
      <c r="G1916" s="1">
        <v>12964.2</v>
      </c>
      <c r="H1916" s="1" t="str">
        <f>TEXT(NiftyData[[#This Row],[Date]], "yyyy")</f>
        <v>2013</v>
      </c>
      <c r="I1916" s="1" t="str">
        <f>TEXT(NiftyData[[#This Row],[Date]], "mmm")</f>
        <v>Feb</v>
      </c>
      <c r="J1916" s="1" t="str">
        <f>TEXT(NiftyData[[#This Row],[Date]], "ddd")</f>
        <v>Thu</v>
      </c>
      <c r="K1916" s="1" t="str">
        <f>TEXT(NiftyData[[#This Row],[Date]], "mmm-yyyy")</f>
        <v>Feb-2013</v>
      </c>
      <c r="L1916" s="1" t="str">
        <f>IF(NiftyData[[#This Row],[Day]]="Thu", "Expiry", "")</f>
        <v>Expiry</v>
      </c>
      <c r="M1916" s="1">
        <f>NiftyData[[#This Row],[Close]]-NiftyData[[#This Row],[Open]]</f>
        <v>-141.30000000000018</v>
      </c>
      <c r="N1916" s="4">
        <f>NiftyData[[#This Row],[Intraday Change]]/NiftyData[[#This Row],[Open]]</f>
        <v>-2.4218636180551419E-2</v>
      </c>
      <c r="O1916" s="4">
        <f>_xlfn.CEILING.MATH(ABS(NiftyData[[#This Row],[Intraday Change %]]), 0.01)</f>
        <v>0.03</v>
      </c>
      <c r="P1916" s="6">
        <f>NiftyData[[#This Row],[Close]]-E1917</f>
        <v>-103.84999999999945</v>
      </c>
      <c r="Q1916" s="4">
        <f>NiftyData[[#This Row],[DayChange]]/E1917</f>
        <v>-1.7914747537476836E-2</v>
      </c>
      <c r="R1916" s="7">
        <f>_xlfn.CEILING.MATH(ABS(NiftyData[[#This Row],[DayChange %]]), 0.01)</f>
        <v>0.02</v>
      </c>
    </row>
    <row r="1917" spans="1:18" x14ac:dyDescent="0.2">
      <c r="A1917" s="2">
        <v>41332</v>
      </c>
      <c r="B1917" s="1">
        <v>5784.9</v>
      </c>
      <c r="C1917" s="1">
        <v>5818.2</v>
      </c>
      <c r="D1917" s="1">
        <v>5749.7</v>
      </c>
      <c r="E1917" s="1">
        <v>5796.9</v>
      </c>
      <c r="F1917" s="1">
        <v>175165933</v>
      </c>
      <c r="G1917" s="1">
        <v>6202.31</v>
      </c>
      <c r="H1917" s="1" t="str">
        <f>TEXT(NiftyData[[#This Row],[Date]], "yyyy")</f>
        <v>2013</v>
      </c>
      <c r="I1917" s="1" t="str">
        <f>TEXT(NiftyData[[#This Row],[Date]], "mmm")</f>
        <v>Feb</v>
      </c>
      <c r="J1917" s="1" t="str">
        <f>TEXT(NiftyData[[#This Row],[Date]], "ddd")</f>
        <v>Wed</v>
      </c>
      <c r="K1917" s="1" t="str">
        <f>TEXT(NiftyData[[#This Row],[Date]], "mmm-yyyy")</f>
        <v>Feb-2013</v>
      </c>
      <c r="L1917" s="1" t="str">
        <f>IF(NiftyData[[#This Row],[Day]]="Thu", "Expiry", "")</f>
        <v/>
      </c>
      <c r="M1917" s="1">
        <f>NiftyData[[#This Row],[Close]]-NiftyData[[#This Row],[Open]]</f>
        <v>12</v>
      </c>
      <c r="N1917" s="4">
        <f>NiftyData[[#This Row],[Intraday Change]]/NiftyData[[#This Row],[Open]]</f>
        <v>2.0743660218845617E-3</v>
      </c>
      <c r="O1917" s="4">
        <f>_xlfn.CEILING.MATH(ABS(NiftyData[[#This Row],[Intraday Change %]]), 0.01)</f>
        <v>0.01</v>
      </c>
      <c r="P1917" s="6">
        <f>NiftyData[[#This Row],[Close]]-E1918</f>
        <v>35.549999999999272</v>
      </c>
      <c r="Q1917" s="4">
        <f>NiftyData[[#This Row],[DayChange]]/E1918</f>
        <v>6.1704288057485256E-3</v>
      </c>
      <c r="R1917" s="7">
        <f>_xlfn.CEILING.MATH(ABS(NiftyData[[#This Row],[DayChange %]]), 0.01)</f>
        <v>0.01</v>
      </c>
    </row>
    <row r="1918" spans="1:18" x14ac:dyDescent="0.2">
      <c r="A1918" s="2">
        <v>41331</v>
      </c>
      <c r="B1918" s="1">
        <v>5838.3</v>
      </c>
      <c r="C1918" s="1">
        <v>5838.85</v>
      </c>
      <c r="D1918" s="1">
        <v>5748.6</v>
      </c>
      <c r="E1918" s="1">
        <v>5761.35</v>
      </c>
      <c r="F1918" s="1">
        <v>157360222</v>
      </c>
      <c r="G1918" s="1">
        <v>5842.04</v>
      </c>
      <c r="H1918" s="1" t="str">
        <f>TEXT(NiftyData[[#This Row],[Date]], "yyyy")</f>
        <v>2013</v>
      </c>
      <c r="I1918" s="1" t="str">
        <f>TEXT(NiftyData[[#This Row],[Date]], "mmm")</f>
        <v>Feb</v>
      </c>
      <c r="J1918" s="1" t="str">
        <f>TEXT(NiftyData[[#This Row],[Date]], "ddd")</f>
        <v>Tue</v>
      </c>
      <c r="K1918" s="1" t="str">
        <f>TEXT(NiftyData[[#This Row],[Date]], "mmm-yyyy")</f>
        <v>Feb-2013</v>
      </c>
      <c r="L1918" s="1" t="str">
        <f>IF(NiftyData[[#This Row],[Day]]="Thu", "Expiry", "")</f>
        <v/>
      </c>
      <c r="M1918" s="1">
        <f>NiftyData[[#This Row],[Close]]-NiftyData[[#This Row],[Open]]</f>
        <v>-76.949999999999818</v>
      </c>
      <c r="N1918" s="4">
        <f>NiftyData[[#This Row],[Intraday Change]]/NiftyData[[#This Row],[Open]]</f>
        <v>-1.3180206566980083E-2</v>
      </c>
      <c r="O1918" s="4">
        <f>_xlfn.CEILING.MATH(ABS(NiftyData[[#This Row],[Intraday Change %]]), 0.01)</f>
        <v>0.02</v>
      </c>
      <c r="P1918" s="6">
        <f>NiftyData[[#This Row],[Close]]-E1919</f>
        <v>-93.399999999999636</v>
      </c>
      <c r="Q1918" s="4">
        <f>NiftyData[[#This Row],[DayChange]]/E1919</f>
        <v>-1.5952858789871408E-2</v>
      </c>
      <c r="R1918" s="7">
        <f>_xlfn.CEILING.MATH(ABS(NiftyData[[#This Row],[DayChange %]]), 0.01)</f>
        <v>0.02</v>
      </c>
    </row>
    <row r="1919" spans="1:18" x14ac:dyDescent="0.2">
      <c r="A1919" s="2">
        <v>41330</v>
      </c>
      <c r="B1919" s="1">
        <v>5870.55</v>
      </c>
      <c r="C1919" s="1">
        <v>5878.4</v>
      </c>
      <c r="D1919" s="1">
        <v>5825</v>
      </c>
      <c r="E1919" s="1">
        <v>5854.75</v>
      </c>
      <c r="F1919" s="1">
        <v>125128736</v>
      </c>
      <c r="G1919" s="1">
        <v>4851.54</v>
      </c>
      <c r="H1919" s="1" t="str">
        <f>TEXT(NiftyData[[#This Row],[Date]], "yyyy")</f>
        <v>2013</v>
      </c>
      <c r="I1919" s="1" t="str">
        <f>TEXT(NiftyData[[#This Row],[Date]], "mmm")</f>
        <v>Feb</v>
      </c>
      <c r="J1919" s="1" t="str">
        <f>TEXT(NiftyData[[#This Row],[Date]], "ddd")</f>
        <v>Mon</v>
      </c>
      <c r="K1919" s="1" t="str">
        <f>TEXT(NiftyData[[#This Row],[Date]], "mmm-yyyy")</f>
        <v>Feb-2013</v>
      </c>
      <c r="L1919" s="1" t="str">
        <f>IF(NiftyData[[#This Row],[Day]]="Thu", "Expiry", "")</f>
        <v/>
      </c>
      <c r="M1919" s="1">
        <f>NiftyData[[#This Row],[Close]]-NiftyData[[#This Row],[Open]]</f>
        <v>-15.800000000000182</v>
      </c>
      <c r="N1919" s="4">
        <f>NiftyData[[#This Row],[Intraday Change]]/NiftyData[[#This Row],[Open]]</f>
        <v>-2.6914002946913291E-3</v>
      </c>
      <c r="O1919" s="4">
        <f>_xlfn.CEILING.MATH(ABS(NiftyData[[#This Row],[Intraday Change %]]), 0.01)</f>
        <v>0.01</v>
      </c>
      <c r="P1919" s="6">
        <f>NiftyData[[#This Row],[Close]]-E1920</f>
        <v>4.4499999999998181</v>
      </c>
      <c r="Q1919" s="4">
        <f>NiftyData[[#This Row],[DayChange]]/E1920</f>
        <v>7.6064475326048544E-4</v>
      </c>
      <c r="R1919" s="7">
        <f>_xlfn.CEILING.MATH(ABS(NiftyData[[#This Row],[DayChange %]]), 0.01)</f>
        <v>0.01</v>
      </c>
    </row>
    <row r="1920" spans="1:18" x14ac:dyDescent="0.2">
      <c r="A1920" s="2">
        <v>41327</v>
      </c>
      <c r="B1920" s="1">
        <v>5837.95</v>
      </c>
      <c r="C1920" s="1">
        <v>5873.8</v>
      </c>
      <c r="D1920" s="1">
        <v>5835.8</v>
      </c>
      <c r="E1920" s="1">
        <v>5850.3</v>
      </c>
      <c r="F1920" s="1">
        <v>157046865</v>
      </c>
      <c r="G1920" s="1">
        <v>5487.58</v>
      </c>
      <c r="H1920" s="1" t="str">
        <f>TEXT(NiftyData[[#This Row],[Date]], "yyyy")</f>
        <v>2013</v>
      </c>
      <c r="I1920" s="1" t="str">
        <f>TEXT(NiftyData[[#This Row],[Date]], "mmm")</f>
        <v>Feb</v>
      </c>
      <c r="J1920" s="1" t="str">
        <f>TEXT(NiftyData[[#This Row],[Date]], "ddd")</f>
        <v>Fri</v>
      </c>
      <c r="K1920" s="1" t="str">
        <f>TEXT(NiftyData[[#This Row],[Date]], "mmm-yyyy")</f>
        <v>Feb-2013</v>
      </c>
      <c r="L1920" s="1" t="str">
        <f>IF(NiftyData[[#This Row],[Day]]="Thu", "Expiry", "")</f>
        <v/>
      </c>
      <c r="M1920" s="1">
        <f>NiftyData[[#This Row],[Close]]-NiftyData[[#This Row],[Open]]</f>
        <v>12.350000000000364</v>
      </c>
      <c r="N1920" s="4">
        <f>NiftyData[[#This Row],[Intraday Change]]/NiftyData[[#This Row],[Open]]</f>
        <v>2.1154686148391754E-3</v>
      </c>
      <c r="O1920" s="4">
        <f>_xlfn.CEILING.MATH(ABS(NiftyData[[#This Row],[Intraday Change %]]), 0.01)</f>
        <v>0.01</v>
      </c>
      <c r="P1920" s="6">
        <f>NiftyData[[#This Row],[Close]]-E1921</f>
        <v>-1.9499999999998181</v>
      </c>
      <c r="Q1920" s="4">
        <f>NiftyData[[#This Row],[DayChange]]/E1921</f>
        <v>-3.3320517749580385E-4</v>
      </c>
      <c r="R1920" s="7">
        <f>_xlfn.CEILING.MATH(ABS(NiftyData[[#This Row],[DayChange %]]), 0.01)</f>
        <v>0.01</v>
      </c>
    </row>
    <row r="1921" spans="1:18" x14ac:dyDescent="0.2">
      <c r="A1921" s="2">
        <v>41326</v>
      </c>
      <c r="B1921" s="1">
        <v>5909.65</v>
      </c>
      <c r="C1921" s="1">
        <v>5921.15</v>
      </c>
      <c r="D1921" s="1">
        <v>5844.4</v>
      </c>
      <c r="E1921" s="1">
        <v>5852.25</v>
      </c>
      <c r="F1921" s="1">
        <v>159401234</v>
      </c>
      <c r="G1921" s="1">
        <v>6407.29</v>
      </c>
      <c r="H1921" s="1" t="str">
        <f>TEXT(NiftyData[[#This Row],[Date]], "yyyy")</f>
        <v>2013</v>
      </c>
      <c r="I1921" s="1" t="str">
        <f>TEXT(NiftyData[[#This Row],[Date]], "mmm")</f>
        <v>Feb</v>
      </c>
      <c r="J1921" s="1" t="str">
        <f>TEXT(NiftyData[[#This Row],[Date]], "ddd")</f>
        <v>Thu</v>
      </c>
      <c r="K1921" s="1" t="str">
        <f>TEXT(NiftyData[[#This Row],[Date]], "mmm-yyyy")</f>
        <v>Feb-2013</v>
      </c>
      <c r="L1921" s="1" t="str">
        <f>IF(NiftyData[[#This Row],[Day]]="Thu", "Expiry", "")</f>
        <v>Expiry</v>
      </c>
      <c r="M1921" s="1">
        <f>NiftyData[[#This Row],[Close]]-NiftyData[[#This Row],[Open]]</f>
        <v>-57.399999999999636</v>
      </c>
      <c r="N1921" s="4">
        <f>NiftyData[[#This Row],[Intraday Change]]/NiftyData[[#This Row],[Open]]</f>
        <v>-9.7129271615069655E-3</v>
      </c>
      <c r="O1921" s="4">
        <f>_xlfn.CEILING.MATH(ABS(NiftyData[[#This Row],[Intraday Change %]]), 0.01)</f>
        <v>0.01</v>
      </c>
      <c r="P1921" s="6">
        <f>NiftyData[[#This Row],[Close]]-E1922</f>
        <v>-90.800000000000182</v>
      </c>
      <c r="Q1921" s="4">
        <f>NiftyData[[#This Row],[DayChange]]/E1922</f>
        <v>-1.5278350341996143E-2</v>
      </c>
      <c r="R1921" s="7">
        <f>_xlfn.CEILING.MATH(ABS(NiftyData[[#This Row],[DayChange %]]), 0.01)</f>
        <v>0.02</v>
      </c>
    </row>
    <row r="1922" spans="1:18" x14ac:dyDescent="0.2">
      <c r="A1922" s="2">
        <v>41325</v>
      </c>
      <c r="B1922" s="1">
        <v>5966.3</v>
      </c>
      <c r="C1922" s="1">
        <v>5971</v>
      </c>
      <c r="D1922" s="1">
        <v>5937.55</v>
      </c>
      <c r="E1922" s="1">
        <v>5943.05</v>
      </c>
      <c r="F1922" s="1">
        <v>135354164</v>
      </c>
      <c r="G1922" s="1">
        <v>5330.7</v>
      </c>
      <c r="H1922" s="1" t="str">
        <f>TEXT(NiftyData[[#This Row],[Date]], "yyyy")</f>
        <v>2013</v>
      </c>
      <c r="I1922" s="1" t="str">
        <f>TEXT(NiftyData[[#This Row],[Date]], "mmm")</f>
        <v>Feb</v>
      </c>
      <c r="J1922" s="1" t="str">
        <f>TEXT(NiftyData[[#This Row],[Date]], "ddd")</f>
        <v>Wed</v>
      </c>
      <c r="K1922" s="1" t="str">
        <f>TEXT(NiftyData[[#This Row],[Date]], "mmm-yyyy")</f>
        <v>Feb-2013</v>
      </c>
      <c r="L1922" s="1" t="str">
        <f>IF(NiftyData[[#This Row],[Day]]="Thu", "Expiry", "")</f>
        <v/>
      </c>
      <c r="M1922" s="1">
        <f>NiftyData[[#This Row],[Close]]-NiftyData[[#This Row],[Open]]</f>
        <v>-23.25</v>
      </c>
      <c r="N1922" s="4">
        <f>NiftyData[[#This Row],[Intraday Change]]/NiftyData[[#This Row],[Open]]</f>
        <v>-3.8968875182273772E-3</v>
      </c>
      <c r="O1922" s="4">
        <f>_xlfn.CEILING.MATH(ABS(NiftyData[[#This Row],[Intraday Change %]]), 0.01)</f>
        <v>0.01</v>
      </c>
      <c r="P1922" s="6">
        <f>NiftyData[[#This Row],[Close]]-E1923</f>
        <v>3.3500000000003638</v>
      </c>
      <c r="Q1922" s="4">
        <f>NiftyData[[#This Row],[DayChange]]/E1923</f>
        <v>5.6400154889983732E-4</v>
      </c>
      <c r="R1922" s="7">
        <f>_xlfn.CEILING.MATH(ABS(NiftyData[[#This Row],[DayChange %]]), 0.01)</f>
        <v>0.01</v>
      </c>
    </row>
    <row r="1923" spans="1:18" x14ac:dyDescent="0.2">
      <c r="A1923" s="2">
        <v>41324</v>
      </c>
      <c r="B1923" s="1">
        <v>5900.2</v>
      </c>
      <c r="C1923" s="1">
        <v>5947.55</v>
      </c>
      <c r="D1923" s="1">
        <v>5883.15</v>
      </c>
      <c r="E1923" s="1">
        <v>5939.7</v>
      </c>
      <c r="F1923" s="1">
        <v>100984778</v>
      </c>
      <c r="G1923" s="1">
        <v>3743.8</v>
      </c>
      <c r="H1923" s="1" t="str">
        <f>TEXT(NiftyData[[#This Row],[Date]], "yyyy")</f>
        <v>2013</v>
      </c>
      <c r="I1923" s="1" t="str">
        <f>TEXT(NiftyData[[#This Row],[Date]], "mmm")</f>
        <v>Feb</v>
      </c>
      <c r="J1923" s="1" t="str">
        <f>TEXT(NiftyData[[#This Row],[Date]], "ddd")</f>
        <v>Tue</v>
      </c>
      <c r="K1923" s="1" t="str">
        <f>TEXT(NiftyData[[#This Row],[Date]], "mmm-yyyy")</f>
        <v>Feb-2013</v>
      </c>
      <c r="L1923" s="1" t="str">
        <f>IF(NiftyData[[#This Row],[Day]]="Thu", "Expiry", "")</f>
        <v/>
      </c>
      <c r="M1923" s="1">
        <f>NiftyData[[#This Row],[Close]]-NiftyData[[#This Row],[Open]]</f>
        <v>39.5</v>
      </c>
      <c r="N1923" s="4">
        <f>NiftyData[[#This Row],[Intraday Change]]/NiftyData[[#This Row],[Open]]</f>
        <v>6.6946883156503174E-3</v>
      </c>
      <c r="O1923" s="4">
        <f>_xlfn.CEILING.MATH(ABS(NiftyData[[#This Row],[Intraday Change %]]), 0.01)</f>
        <v>0.01</v>
      </c>
      <c r="P1923" s="6">
        <f>NiftyData[[#This Row],[Close]]-E1924</f>
        <v>41.5</v>
      </c>
      <c r="Q1923" s="4">
        <f>NiftyData[[#This Row],[DayChange]]/E1924</f>
        <v>7.0360448950527281E-3</v>
      </c>
      <c r="R1923" s="7">
        <f>_xlfn.CEILING.MATH(ABS(NiftyData[[#This Row],[DayChange %]]), 0.01)</f>
        <v>0.01</v>
      </c>
    </row>
    <row r="1924" spans="1:18" x14ac:dyDescent="0.2">
      <c r="A1924" s="2">
        <v>41323</v>
      </c>
      <c r="B1924" s="1">
        <v>5888.65</v>
      </c>
      <c r="C1924" s="1">
        <v>5911</v>
      </c>
      <c r="D1924" s="1">
        <v>5878.45</v>
      </c>
      <c r="E1924" s="1">
        <v>5898.2</v>
      </c>
      <c r="F1924" s="1">
        <v>114284193</v>
      </c>
      <c r="G1924" s="1">
        <v>4187.1899999999996</v>
      </c>
      <c r="H1924" s="1" t="str">
        <f>TEXT(NiftyData[[#This Row],[Date]], "yyyy")</f>
        <v>2013</v>
      </c>
      <c r="I1924" s="1" t="str">
        <f>TEXT(NiftyData[[#This Row],[Date]], "mmm")</f>
        <v>Feb</v>
      </c>
      <c r="J1924" s="1" t="str">
        <f>TEXT(NiftyData[[#This Row],[Date]], "ddd")</f>
        <v>Mon</v>
      </c>
      <c r="K1924" s="1" t="str">
        <f>TEXT(NiftyData[[#This Row],[Date]], "mmm-yyyy")</f>
        <v>Feb-2013</v>
      </c>
      <c r="L1924" s="1" t="str">
        <f>IF(NiftyData[[#This Row],[Day]]="Thu", "Expiry", "")</f>
        <v/>
      </c>
      <c r="M1924" s="1">
        <f>NiftyData[[#This Row],[Close]]-NiftyData[[#This Row],[Open]]</f>
        <v>9.5500000000001819</v>
      </c>
      <c r="N1924" s="4">
        <f>NiftyData[[#This Row],[Intraday Change]]/NiftyData[[#This Row],[Open]]</f>
        <v>1.6217639017432148E-3</v>
      </c>
      <c r="O1924" s="4">
        <f>_xlfn.CEILING.MATH(ABS(NiftyData[[#This Row],[Intraday Change %]]), 0.01)</f>
        <v>0.01</v>
      </c>
      <c r="P1924" s="6">
        <f>NiftyData[[#This Row],[Close]]-E1925</f>
        <v>10.800000000000182</v>
      </c>
      <c r="Q1924" s="4">
        <f>NiftyData[[#This Row],[DayChange]]/E1925</f>
        <v>1.8344260624384588E-3</v>
      </c>
      <c r="R1924" s="7">
        <f>_xlfn.CEILING.MATH(ABS(NiftyData[[#This Row],[DayChange %]]), 0.01)</f>
        <v>0.01</v>
      </c>
    </row>
    <row r="1925" spans="1:18" x14ac:dyDescent="0.2">
      <c r="A1925" s="2">
        <v>41320</v>
      </c>
      <c r="B1925" s="1">
        <v>5869.95</v>
      </c>
      <c r="C1925" s="1">
        <v>5899.95</v>
      </c>
      <c r="D1925" s="1">
        <v>5853.9</v>
      </c>
      <c r="E1925" s="1">
        <v>5887.4</v>
      </c>
      <c r="F1925" s="1">
        <v>125091945</v>
      </c>
      <c r="G1925" s="1">
        <v>5187.91</v>
      </c>
      <c r="H1925" s="1" t="str">
        <f>TEXT(NiftyData[[#This Row],[Date]], "yyyy")</f>
        <v>2013</v>
      </c>
      <c r="I1925" s="1" t="str">
        <f>TEXT(NiftyData[[#This Row],[Date]], "mmm")</f>
        <v>Feb</v>
      </c>
      <c r="J1925" s="1" t="str">
        <f>TEXT(NiftyData[[#This Row],[Date]], "ddd")</f>
        <v>Fri</v>
      </c>
      <c r="K1925" s="1" t="str">
        <f>TEXT(NiftyData[[#This Row],[Date]], "mmm-yyyy")</f>
        <v>Feb-2013</v>
      </c>
      <c r="L1925" s="1" t="str">
        <f>IF(NiftyData[[#This Row],[Day]]="Thu", "Expiry", "")</f>
        <v/>
      </c>
      <c r="M1925" s="1">
        <f>NiftyData[[#This Row],[Close]]-NiftyData[[#This Row],[Open]]</f>
        <v>17.449999999999818</v>
      </c>
      <c r="N1925" s="4">
        <f>NiftyData[[#This Row],[Intraday Change]]/NiftyData[[#This Row],[Open]]</f>
        <v>2.9727680814998114E-3</v>
      </c>
      <c r="O1925" s="4">
        <f>_xlfn.CEILING.MATH(ABS(NiftyData[[#This Row],[Intraday Change %]]), 0.01)</f>
        <v>0.01</v>
      </c>
      <c r="P1925" s="6">
        <f>NiftyData[[#This Row],[Close]]-E1926</f>
        <v>-9.5500000000001819</v>
      </c>
      <c r="Q1925" s="4">
        <f>NiftyData[[#This Row],[DayChange]]/E1926</f>
        <v>-1.6194812572601399E-3</v>
      </c>
      <c r="R1925" s="7">
        <f>_xlfn.CEILING.MATH(ABS(NiftyData[[#This Row],[DayChange %]]), 0.01)</f>
        <v>0.01</v>
      </c>
    </row>
    <row r="1926" spans="1:18" x14ac:dyDescent="0.2">
      <c r="A1926" s="2">
        <v>41319</v>
      </c>
      <c r="B1926" s="1">
        <v>5933.2</v>
      </c>
      <c r="C1926" s="1">
        <v>5940.2</v>
      </c>
      <c r="D1926" s="1">
        <v>5884.55</v>
      </c>
      <c r="E1926" s="1">
        <v>5896.95</v>
      </c>
      <c r="F1926" s="1">
        <v>143830565</v>
      </c>
      <c r="G1926" s="1">
        <v>7125.55</v>
      </c>
      <c r="H1926" s="1" t="str">
        <f>TEXT(NiftyData[[#This Row],[Date]], "yyyy")</f>
        <v>2013</v>
      </c>
      <c r="I1926" s="1" t="str">
        <f>TEXT(NiftyData[[#This Row],[Date]], "mmm")</f>
        <v>Feb</v>
      </c>
      <c r="J1926" s="1" t="str">
        <f>TEXT(NiftyData[[#This Row],[Date]], "ddd")</f>
        <v>Thu</v>
      </c>
      <c r="K1926" s="1" t="str">
        <f>TEXT(NiftyData[[#This Row],[Date]], "mmm-yyyy")</f>
        <v>Feb-2013</v>
      </c>
      <c r="L1926" s="1" t="str">
        <f>IF(NiftyData[[#This Row],[Day]]="Thu", "Expiry", "")</f>
        <v>Expiry</v>
      </c>
      <c r="M1926" s="1">
        <f>NiftyData[[#This Row],[Close]]-NiftyData[[#This Row],[Open]]</f>
        <v>-36.25</v>
      </c>
      <c r="N1926" s="4">
        <f>NiftyData[[#This Row],[Intraday Change]]/NiftyData[[#This Row],[Open]]</f>
        <v>-6.1096878581541163E-3</v>
      </c>
      <c r="O1926" s="4">
        <f>_xlfn.CEILING.MATH(ABS(NiftyData[[#This Row],[Intraday Change %]]), 0.01)</f>
        <v>0.01</v>
      </c>
      <c r="P1926" s="6">
        <f>NiftyData[[#This Row],[Close]]-E1927</f>
        <v>-36</v>
      </c>
      <c r="Q1926" s="4">
        <f>NiftyData[[#This Row],[DayChange]]/E1927</f>
        <v>-6.0678077516244031E-3</v>
      </c>
      <c r="R1926" s="7">
        <f>_xlfn.CEILING.MATH(ABS(NiftyData[[#This Row],[DayChange %]]), 0.01)</f>
        <v>0.01</v>
      </c>
    </row>
    <row r="1927" spans="1:18" x14ac:dyDescent="0.2">
      <c r="A1927" s="2">
        <v>41318</v>
      </c>
      <c r="B1927" s="1">
        <v>5943.15</v>
      </c>
      <c r="C1927" s="1">
        <v>5969.5</v>
      </c>
      <c r="D1927" s="1">
        <v>5922.95</v>
      </c>
      <c r="E1927" s="1">
        <v>5932.95</v>
      </c>
      <c r="F1927" s="1">
        <v>142636632</v>
      </c>
      <c r="G1927" s="1">
        <v>5714.83</v>
      </c>
      <c r="H1927" s="1" t="str">
        <f>TEXT(NiftyData[[#This Row],[Date]], "yyyy")</f>
        <v>2013</v>
      </c>
      <c r="I1927" s="1" t="str">
        <f>TEXT(NiftyData[[#This Row],[Date]], "mmm")</f>
        <v>Feb</v>
      </c>
      <c r="J1927" s="1" t="str">
        <f>TEXT(NiftyData[[#This Row],[Date]], "ddd")</f>
        <v>Wed</v>
      </c>
      <c r="K1927" s="1" t="str">
        <f>TEXT(NiftyData[[#This Row],[Date]], "mmm-yyyy")</f>
        <v>Feb-2013</v>
      </c>
      <c r="L1927" s="1" t="str">
        <f>IF(NiftyData[[#This Row],[Day]]="Thu", "Expiry", "")</f>
        <v/>
      </c>
      <c r="M1927" s="1">
        <f>NiftyData[[#This Row],[Close]]-NiftyData[[#This Row],[Open]]</f>
        <v>-10.199999999999818</v>
      </c>
      <c r="N1927" s="4">
        <f>NiftyData[[#This Row],[Intraday Change]]/NiftyData[[#This Row],[Open]]</f>
        <v>-1.716261578455839E-3</v>
      </c>
      <c r="O1927" s="4">
        <f>_xlfn.CEILING.MATH(ABS(NiftyData[[#This Row],[Intraday Change %]]), 0.01)</f>
        <v>0.01</v>
      </c>
      <c r="P1927" s="6">
        <f>NiftyData[[#This Row],[Close]]-E1928</f>
        <v>10.449999999999818</v>
      </c>
      <c r="Q1927" s="4">
        <f>NiftyData[[#This Row],[DayChange]]/E1928</f>
        <v>1.7644575770366937E-3</v>
      </c>
      <c r="R1927" s="7">
        <f>_xlfn.CEILING.MATH(ABS(NiftyData[[#This Row],[DayChange %]]), 0.01)</f>
        <v>0.01</v>
      </c>
    </row>
    <row r="1928" spans="1:18" x14ac:dyDescent="0.2">
      <c r="A1928" s="2">
        <v>41317</v>
      </c>
      <c r="B1928" s="1">
        <v>5894.35</v>
      </c>
      <c r="C1928" s="1">
        <v>5927.65</v>
      </c>
      <c r="D1928" s="1">
        <v>5886.45</v>
      </c>
      <c r="E1928" s="1">
        <v>5922.5</v>
      </c>
      <c r="F1928" s="1">
        <v>142844560</v>
      </c>
      <c r="G1928" s="1">
        <v>4844.1099999999997</v>
      </c>
      <c r="H1928" s="1" t="str">
        <f>TEXT(NiftyData[[#This Row],[Date]], "yyyy")</f>
        <v>2013</v>
      </c>
      <c r="I1928" s="1" t="str">
        <f>TEXT(NiftyData[[#This Row],[Date]], "mmm")</f>
        <v>Feb</v>
      </c>
      <c r="J1928" s="1" t="str">
        <f>TEXT(NiftyData[[#This Row],[Date]], "ddd")</f>
        <v>Tue</v>
      </c>
      <c r="K1928" s="1" t="str">
        <f>TEXT(NiftyData[[#This Row],[Date]], "mmm-yyyy")</f>
        <v>Feb-2013</v>
      </c>
      <c r="L1928" s="1" t="str">
        <f>IF(NiftyData[[#This Row],[Day]]="Thu", "Expiry", "")</f>
        <v/>
      </c>
      <c r="M1928" s="1">
        <f>NiftyData[[#This Row],[Close]]-NiftyData[[#This Row],[Open]]</f>
        <v>28.149999999999636</v>
      </c>
      <c r="N1928" s="4">
        <f>NiftyData[[#This Row],[Intraday Change]]/NiftyData[[#This Row],[Open]]</f>
        <v>4.7757598378107228E-3</v>
      </c>
      <c r="O1928" s="4">
        <f>_xlfn.CEILING.MATH(ABS(NiftyData[[#This Row],[Intraday Change %]]), 0.01)</f>
        <v>0.01</v>
      </c>
      <c r="P1928" s="6">
        <f>NiftyData[[#This Row],[Close]]-E1929</f>
        <v>24.649999999999636</v>
      </c>
      <c r="Q1928" s="4">
        <f>NiftyData[[#This Row],[DayChange]]/E1929</f>
        <v>4.1794891358714848E-3</v>
      </c>
      <c r="R1928" s="7">
        <f>_xlfn.CEILING.MATH(ABS(NiftyData[[#This Row],[DayChange %]]), 0.01)</f>
        <v>0.01</v>
      </c>
    </row>
    <row r="1929" spans="1:18" x14ac:dyDescent="0.2">
      <c r="A1929" s="2">
        <v>41316</v>
      </c>
      <c r="B1929" s="1">
        <v>5920.05</v>
      </c>
      <c r="C1929" s="1">
        <v>5924.15</v>
      </c>
      <c r="D1929" s="1">
        <v>5879.1</v>
      </c>
      <c r="E1929" s="1">
        <v>5897.85</v>
      </c>
      <c r="F1929" s="1">
        <v>121958667</v>
      </c>
      <c r="G1929" s="1">
        <v>5506.43</v>
      </c>
      <c r="H1929" s="1" t="str">
        <f>TEXT(NiftyData[[#This Row],[Date]], "yyyy")</f>
        <v>2013</v>
      </c>
      <c r="I1929" s="1" t="str">
        <f>TEXT(NiftyData[[#This Row],[Date]], "mmm")</f>
        <v>Feb</v>
      </c>
      <c r="J1929" s="1" t="str">
        <f>TEXT(NiftyData[[#This Row],[Date]], "ddd")</f>
        <v>Mon</v>
      </c>
      <c r="K1929" s="1" t="str">
        <f>TEXT(NiftyData[[#This Row],[Date]], "mmm-yyyy")</f>
        <v>Feb-2013</v>
      </c>
      <c r="L1929" s="1" t="str">
        <f>IF(NiftyData[[#This Row],[Day]]="Thu", "Expiry", "")</f>
        <v/>
      </c>
      <c r="M1929" s="1">
        <f>NiftyData[[#This Row],[Close]]-NiftyData[[#This Row],[Open]]</f>
        <v>-22.199999999999818</v>
      </c>
      <c r="N1929" s="4">
        <f>NiftyData[[#This Row],[Intraday Change]]/NiftyData[[#This Row],[Open]]</f>
        <v>-3.7499683279701721E-3</v>
      </c>
      <c r="O1929" s="4">
        <f>_xlfn.CEILING.MATH(ABS(NiftyData[[#This Row],[Intraday Change %]]), 0.01)</f>
        <v>0.01</v>
      </c>
      <c r="P1929" s="6">
        <f>NiftyData[[#This Row],[Close]]-E1930</f>
        <v>-5.6499999999996362</v>
      </c>
      <c r="Q1929" s="4">
        <f>NiftyData[[#This Row],[DayChange]]/E1930</f>
        <v>-9.5705937155918285E-4</v>
      </c>
      <c r="R1929" s="7">
        <f>_xlfn.CEILING.MATH(ABS(NiftyData[[#This Row],[DayChange %]]), 0.01)</f>
        <v>0.01</v>
      </c>
    </row>
    <row r="1930" spans="1:18" x14ac:dyDescent="0.2">
      <c r="A1930" s="2">
        <v>41313</v>
      </c>
      <c r="B1930" s="1">
        <v>5929.1</v>
      </c>
      <c r="C1930" s="1">
        <v>5953.7</v>
      </c>
      <c r="D1930" s="1">
        <v>5883.65</v>
      </c>
      <c r="E1930" s="1">
        <v>5903.5</v>
      </c>
      <c r="F1930" s="1">
        <v>192607376</v>
      </c>
      <c r="G1930" s="1">
        <v>6761.75</v>
      </c>
      <c r="H1930" s="1" t="str">
        <f>TEXT(NiftyData[[#This Row],[Date]], "yyyy")</f>
        <v>2013</v>
      </c>
      <c r="I1930" s="1" t="str">
        <f>TEXT(NiftyData[[#This Row],[Date]], "mmm")</f>
        <v>Feb</v>
      </c>
      <c r="J1930" s="1" t="str">
        <f>TEXT(NiftyData[[#This Row],[Date]], "ddd")</f>
        <v>Fri</v>
      </c>
      <c r="K1930" s="1" t="str">
        <f>TEXT(NiftyData[[#This Row],[Date]], "mmm-yyyy")</f>
        <v>Feb-2013</v>
      </c>
      <c r="L1930" s="1" t="str">
        <f>IF(NiftyData[[#This Row],[Day]]="Thu", "Expiry", "")</f>
        <v/>
      </c>
      <c r="M1930" s="1">
        <f>NiftyData[[#This Row],[Close]]-NiftyData[[#This Row],[Open]]</f>
        <v>-25.600000000000364</v>
      </c>
      <c r="N1930" s="4">
        <f>NiftyData[[#This Row],[Intraday Change]]/NiftyData[[#This Row],[Open]]</f>
        <v>-4.3176873387192598E-3</v>
      </c>
      <c r="O1930" s="4">
        <f>_xlfn.CEILING.MATH(ABS(NiftyData[[#This Row],[Intraday Change %]]), 0.01)</f>
        <v>0.01</v>
      </c>
      <c r="P1930" s="6">
        <f>NiftyData[[#This Row],[Close]]-E1931</f>
        <v>-35.300000000000182</v>
      </c>
      <c r="Q1930" s="4">
        <f>NiftyData[[#This Row],[DayChange]]/E1931</f>
        <v>-5.9439617431131173E-3</v>
      </c>
      <c r="R1930" s="7">
        <f>_xlfn.CEILING.MATH(ABS(NiftyData[[#This Row],[DayChange %]]), 0.01)</f>
        <v>0.01</v>
      </c>
    </row>
    <row r="1931" spans="1:18" x14ac:dyDescent="0.2">
      <c r="A1931" s="2">
        <v>41312</v>
      </c>
      <c r="B1931" s="1">
        <v>5936.45</v>
      </c>
      <c r="C1931" s="1">
        <v>5978.5</v>
      </c>
      <c r="D1931" s="1">
        <v>5927.6</v>
      </c>
      <c r="E1931" s="1">
        <v>5938.8</v>
      </c>
      <c r="F1931" s="1">
        <v>157647191</v>
      </c>
      <c r="G1931" s="1">
        <v>5555.4</v>
      </c>
      <c r="H1931" s="1" t="str">
        <f>TEXT(NiftyData[[#This Row],[Date]], "yyyy")</f>
        <v>2013</v>
      </c>
      <c r="I1931" s="1" t="str">
        <f>TEXT(NiftyData[[#This Row],[Date]], "mmm")</f>
        <v>Feb</v>
      </c>
      <c r="J1931" s="1" t="str">
        <f>TEXT(NiftyData[[#This Row],[Date]], "ddd")</f>
        <v>Thu</v>
      </c>
      <c r="K1931" s="1" t="str">
        <f>TEXT(NiftyData[[#This Row],[Date]], "mmm-yyyy")</f>
        <v>Feb-2013</v>
      </c>
      <c r="L1931" s="1" t="str">
        <f>IF(NiftyData[[#This Row],[Day]]="Thu", "Expiry", "")</f>
        <v>Expiry</v>
      </c>
      <c r="M1931" s="1">
        <f>NiftyData[[#This Row],[Close]]-NiftyData[[#This Row],[Open]]</f>
        <v>2.3500000000003638</v>
      </c>
      <c r="N1931" s="4">
        <f>NiftyData[[#This Row],[Intraday Change]]/NiftyData[[#This Row],[Open]]</f>
        <v>3.9585947830780415E-4</v>
      </c>
      <c r="O1931" s="4">
        <f>_xlfn.CEILING.MATH(ABS(NiftyData[[#This Row],[Intraday Change %]]), 0.01)</f>
        <v>0.01</v>
      </c>
      <c r="P1931" s="6">
        <f>NiftyData[[#This Row],[Close]]-E1932</f>
        <v>-20.399999999999636</v>
      </c>
      <c r="Q1931" s="4">
        <f>NiftyData[[#This Row],[DayChange]]/E1932</f>
        <v>-3.4232782923881793E-3</v>
      </c>
      <c r="R1931" s="7">
        <f>_xlfn.CEILING.MATH(ABS(NiftyData[[#This Row],[DayChange %]]), 0.01)</f>
        <v>0.01</v>
      </c>
    </row>
    <row r="1932" spans="1:18" x14ac:dyDescent="0.2">
      <c r="A1932" s="2">
        <v>41311</v>
      </c>
      <c r="B1932" s="1">
        <v>5988.05</v>
      </c>
      <c r="C1932" s="1">
        <v>5990.9</v>
      </c>
      <c r="D1932" s="1">
        <v>5953.15</v>
      </c>
      <c r="E1932" s="1">
        <v>5959.2</v>
      </c>
      <c r="F1932" s="1">
        <v>157815926</v>
      </c>
      <c r="G1932" s="1">
        <v>5865.83</v>
      </c>
      <c r="H1932" s="1" t="str">
        <f>TEXT(NiftyData[[#This Row],[Date]], "yyyy")</f>
        <v>2013</v>
      </c>
      <c r="I1932" s="1" t="str">
        <f>TEXT(NiftyData[[#This Row],[Date]], "mmm")</f>
        <v>Feb</v>
      </c>
      <c r="J1932" s="1" t="str">
        <f>TEXT(NiftyData[[#This Row],[Date]], "ddd")</f>
        <v>Wed</v>
      </c>
      <c r="K1932" s="1" t="str">
        <f>TEXT(NiftyData[[#This Row],[Date]], "mmm-yyyy")</f>
        <v>Feb-2013</v>
      </c>
      <c r="L1932" s="1" t="str">
        <f>IF(NiftyData[[#This Row],[Day]]="Thu", "Expiry", "")</f>
        <v/>
      </c>
      <c r="M1932" s="1">
        <f>NiftyData[[#This Row],[Close]]-NiftyData[[#This Row],[Open]]</f>
        <v>-28.850000000000364</v>
      </c>
      <c r="N1932" s="4">
        <f>NiftyData[[#This Row],[Intraday Change]]/NiftyData[[#This Row],[Open]]</f>
        <v>-4.8179290420087275E-3</v>
      </c>
      <c r="O1932" s="4">
        <f>_xlfn.CEILING.MATH(ABS(NiftyData[[#This Row],[Intraday Change %]]), 0.01)</f>
        <v>0.01</v>
      </c>
      <c r="P1932" s="6">
        <f>NiftyData[[#This Row],[Close]]-E1933</f>
        <v>2.3000000000001819</v>
      </c>
      <c r="Q1932" s="4">
        <f>NiftyData[[#This Row],[DayChange]]/E1933</f>
        <v>3.8610686766609847E-4</v>
      </c>
      <c r="R1932" s="7">
        <f>_xlfn.CEILING.MATH(ABS(NiftyData[[#This Row],[DayChange %]]), 0.01)</f>
        <v>0.01</v>
      </c>
    </row>
    <row r="1933" spans="1:18" x14ac:dyDescent="0.2">
      <c r="A1933" s="2">
        <v>41310</v>
      </c>
      <c r="B1933" s="1">
        <v>5948.2</v>
      </c>
      <c r="C1933" s="1">
        <v>5970.35</v>
      </c>
      <c r="D1933" s="1">
        <v>5946.9</v>
      </c>
      <c r="E1933" s="1">
        <v>5956.9</v>
      </c>
      <c r="F1933" s="1">
        <v>136227506</v>
      </c>
      <c r="G1933" s="1">
        <v>5332.28</v>
      </c>
      <c r="H1933" s="1" t="str">
        <f>TEXT(NiftyData[[#This Row],[Date]], "yyyy")</f>
        <v>2013</v>
      </c>
      <c r="I1933" s="1" t="str">
        <f>TEXT(NiftyData[[#This Row],[Date]], "mmm")</f>
        <v>Feb</v>
      </c>
      <c r="J1933" s="1" t="str">
        <f>TEXT(NiftyData[[#This Row],[Date]], "ddd")</f>
        <v>Tue</v>
      </c>
      <c r="K1933" s="1" t="str">
        <f>TEXT(NiftyData[[#This Row],[Date]], "mmm-yyyy")</f>
        <v>Feb-2013</v>
      </c>
      <c r="L1933" s="1" t="str">
        <f>IF(NiftyData[[#This Row],[Day]]="Thu", "Expiry", "")</f>
        <v/>
      </c>
      <c r="M1933" s="1">
        <f>NiftyData[[#This Row],[Close]]-NiftyData[[#This Row],[Open]]</f>
        <v>8.6999999999998181</v>
      </c>
      <c r="N1933" s="4">
        <f>NiftyData[[#This Row],[Intraday Change]]/NiftyData[[#This Row],[Open]]</f>
        <v>1.4626273494502233E-3</v>
      </c>
      <c r="O1933" s="4">
        <f>_xlfn.CEILING.MATH(ABS(NiftyData[[#This Row],[Intraday Change %]]), 0.01)</f>
        <v>0.01</v>
      </c>
      <c r="P1933" s="6">
        <f>NiftyData[[#This Row],[Close]]-E1934</f>
        <v>-30.350000000000364</v>
      </c>
      <c r="Q1933" s="4">
        <f>NiftyData[[#This Row],[DayChange]]/E1934</f>
        <v>-5.0691051818448143E-3</v>
      </c>
      <c r="R1933" s="7">
        <f>_xlfn.CEILING.MATH(ABS(NiftyData[[#This Row],[DayChange %]]), 0.01)</f>
        <v>0.01</v>
      </c>
    </row>
    <row r="1934" spans="1:18" x14ac:dyDescent="0.2">
      <c r="A1934" s="2">
        <v>41309</v>
      </c>
      <c r="B1934" s="1">
        <v>6025.2</v>
      </c>
      <c r="C1934" s="1">
        <v>6038.5</v>
      </c>
      <c r="D1934" s="1">
        <v>5981.25</v>
      </c>
      <c r="E1934" s="1">
        <v>5987.25</v>
      </c>
      <c r="F1934" s="1">
        <v>141741868</v>
      </c>
      <c r="G1934" s="1">
        <v>6166.05</v>
      </c>
      <c r="H1934" s="1" t="str">
        <f>TEXT(NiftyData[[#This Row],[Date]], "yyyy")</f>
        <v>2013</v>
      </c>
      <c r="I1934" s="1" t="str">
        <f>TEXT(NiftyData[[#This Row],[Date]], "mmm")</f>
        <v>Feb</v>
      </c>
      <c r="J1934" s="1" t="str">
        <f>TEXT(NiftyData[[#This Row],[Date]], "ddd")</f>
        <v>Mon</v>
      </c>
      <c r="K1934" s="1" t="str">
        <f>TEXT(NiftyData[[#This Row],[Date]], "mmm-yyyy")</f>
        <v>Feb-2013</v>
      </c>
      <c r="L1934" s="1" t="str">
        <f>IF(NiftyData[[#This Row],[Day]]="Thu", "Expiry", "")</f>
        <v/>
      </c>
      <c r="M1934" s="1">
        <f>NiftyData[[#This Row],[Close]]-NiftyData[[#This Row],[Open]]</f>
        <v>-37.949999999999818</v>
      </c>
      <c r="N1934" s="4">
        <f>NiftyData[[#This Row],[Intraday Change]]/NiftyData[[#This Row],[Open]]</f>
        <v>-6.2985461063532859E-3</v>
      </c>
      <c r="O1934" s="4">
        <f>_xlfn.CEILING.MATH(ABS(NiftyData[[#This Row],[Intraday Change %]]), 0.01)</f>
        <v>0.01</v>
      </c>
      <c r="P1934" s="6">
        <f>NiftyData[[#This Row],[Close]]-E1935</f>
        <v>-11.649999999999636</v>
      </c>
      <c r="Q1934" s="4">
        <f>NiftyData[[#This Row],[DayChange]]/E1935</f>
        <v>-1.9420227041623693E-3</v>
      </c>
      <c r="R1934" s="7">
        <f>_xlfn.CEILING.MATH(ABS(NiftyData[[#This Row],[DayChange %]]), 0.01)</f>
        <v>0.01</v>
      </c>
    </row>
    <row r="1935" spans="1:18" x14ac:dyDescent="0.2">
      <c r="A1935" s="2">
        <v>41306</v>
      </c>
      <c r="B1935" s="1">
        <v>6040.95</v>
      </c>
      <c r="C1935" s="1">
        <v>6052.95</v>
      </c>
      <c r="D1935" s="1">
        <v>5983.2</v>
      </c>
      <c r="E1935" s="1">
        <v>5998.9</v>
      </c>
      <c r="F1935" s="1">
        <v>159271140</v>
      </c>
      <c r="G1935" s="1">
        <v>6189.27</v>
      </c>
      <c r="H1935" s="1" t="str">
        <f>TEXT(NiftyData[[#This Row],[Date]], "yyyy")</f>
        <v>2013</v>
      </c>
      <c r="I1935" s="1" t="str">
        <f>TEXT(NiftyData[[#This Row],[Date]], "mmm")</f>
        <v>Feb</v>
      </c>
      <c r="J1935" s="1" t="str">
        <f>TEXT(NiftyData[[#This Row],[Date]], "ddd")</f>
        <v>Fri</v>
      </c>
      <c r="K1935" s="1" t="str">
        <f>TEXT(NiftyData[[#This Row],[Date]], "mmm-yyyy")</f>
        <v>Feb-2013</v>
      </c>
      <c r="L1935" s="1" t="str">
        <f>IF(NiftyData[[#This Row],[Day]]="Thu", "Expiry", "")</f>
        <v/>
      </c>
      <c r="M1935" s="1">
        <f>NiftyData[[#This Row],[Close]]-NiftyData[[#This Row],[Open]]</f>
        <v>-42.050000000000182</v>
      </c>
      <c r="N1935" s="4">
        <f>NiftyData[[#This Row],[Intraday Change]]/NiftyData[[#This Row],[Open]]</f>
        <v>-6.9608256979448897E-3</v>
      </c>
      <c r="O1935" s="4">
        <f>_xlfn.CEILING.MATH(ABS(NiftyData[[#This Row],[Intraday Change %]]), 0.01)</f>
        <v>0.01</v>
      </c>
      <c r="P1935" s="6">
        <f>NiftyData[[#This Row],[Close]]-E1936</f>
        <v>-35.850000000000364</v>
      </c>
      <c r="Q1935" s="4">
        <f>NiftyData[[#This Row],[DayChange]]/E1936</f>
        <v>-5.9405940594060005E-3</v>
      </c>
      <c r="R1935" s="7">
        <f>_xlfn.CEILING.MATH(ABS(NiftyData[[#This Row],[DayChange %]]), 0.01)</f>
        <v>0.01</v>
      </c>
    </row>
    <row r="1936" spans="1:18" x14ac:dyDescent="0.2">
      <c r="A1936" s="2">
        <v>41305</v>
      </c>
      <c r="B1936" s="1">
        <v>6045.65</v>
      </c>
      <c r="C1936" s="1">
        <v>6058.05</v>
      </c>
      <c r="D1936" s="1">
        <v>6025.15</v>
      </c>
      <c r="E1936" s="1">
        <v>6034.75</v>
      </c>
      <c r="F1936" s="1">
        <v>168516750</v>
      </c>
      <c r="G1936" s="1">
        <v>8753.14</v>
      </c>
      <c r="H1936" s="1" t="str">
        <f>TEXT(NiftyData[[#This Row],[Date]], "yyyy")</f>
        <v>2013</v>
      </c>
      <c r="I1936" s="1" t="str">
        <f>TEXT(NiftyData[[#This Row],[Date]], "mmm")</f>
        <v>Jan</v>
      </c>
      <c r="J1936" s="1" t="str">
        <f>TEXT(NiftyData[[#This Row],[Date]], "ddd")</f>
        <v>Thu</v>
      </c>
      <c r="K1936" s="1" t="str">
        <f>TEXT(NiftyData[[#This Row],[Date]], "mmm-yyyy")</f>
        <v>Jan-2013</v>
      </c>
      <c r="L1936" s="1" t="str">
        <f>IF(NiftyData[[#This Row],[Day]]="Thu", "Expiry", "")</f>
        <v>Expiry</v>
      </c>
      <c r="M1936" s="1">
        <f>NiftyData[[#This Row],[Close]]-NiftyData[[#This Row],[Open]]</f>
        <v>-10.899999999999636</v>
      </c>
      <c r="N1936" s="4">
        <f>NiftyData[[#This Row],[Intraday Change]]/NiftyData[[#This Row],[Open]]</f>
        <v>-1.8029492279572315E-3</v>
      </c>
      <c r="O1936" s="4">
        <f>_xlfn.CEILING.MATH(ABS(NiftyData[[#This Row],[Intraday Change %]]), 0.01)</f>
        <v>0.01</v>
      </c>
      <c r="P1936" s="6">
        <f>NiftyData[[#This Row],[Close]]-E1937</f>
        <v>-21</v>
      </c>
      <c r="Q1936" s="4">
        <f>NiftyData[[#This Row],[DayChange]]/E1937</f>
        <v>-3.4677785575692524E-3</v>
      </c>
      <c r="R1936" s="7">
        <f>_xlfn.CEILING.MATH(ABS(NiftyData[[#This Row],[DayChange %]]), 0.01)</f>
        <v>0.01</v>
      </c>
    </row>
    <row r="1937" spans="1:18" x14ac:dyDescent="0.2">
      <c r="A1937" s="2">
        <v>41304</v>
      </c>
      <c r="B1937" s="1">
        <v>6065</v>
      </c>
      <c r="C1937" s="1">
        <v>6071.95</v>
      </c>
      <c r="D1937" s="1">
        <v>6044.15</v>
      </c>
      <c r="E1937" s="1">
        <v>6055.75</v>
      </c>
      <c r="F1937" s="1">
        <v>124222858</v>
      </c>
      <c r="G1937" s="1">
        <v>6220.8</v>
      </c>
      <c r="H1937" s="1" t="str">
        <f>TEXT(NiftyData[[#This Row],[Date]], "yyyy")</f>
        <v>2013</v>
      </c>
      <c r="I1937" s="1" t="str">
        <f>TEXT(NiftyData[[#This Row],[Date]], "mmm")</f>
        <v>Jan</v>
      </c>
      <c r="J1937" s="1" t="str">
        <f>TEXT(NiftyData[[#This Row],[Date]], "ddd")</f>
        <v>Wed</v>
      </c>
      <c r="K1937" s="1" t="str">
        <f>TEXT(NiftyData[[#This Row],[Date]], "mmm-yyyy")</f>
        <v>Jan-2013</v>
      </c>
      <c r="L1937" s="1" t="str">
        <f>IF(NiftyData[[#This Row],[Day]]="Thu", "Expiry", "")</f>
        <v/>
      </c>
      <c r="M1937" s="1">
        <f>NiftyData[[#This Row],[Close]]-NiftyData[[#This Row],[Open]]</f>
        <v>-9.25</v>
      </c>
      <c r="N1937" s="4">
        <f>NiftyData[[#This Row],[Intraday Change]]/NiftyData[[#This Row],[Open]]</f>
        <v>-1.5251442704039572E-3</v>
      </c>
      <c r="O1937" s="4">
        <f>_xlfn.CEILING.MATH(ABS(NiftyData[[#This Row],[Intraday Change %]]), 0.01)</f>
        <v>0.01</v>
      </c>
      <c r="P1937" s="6">
        <f>NiftyData[[#This Row],[Close]]-E1938</f>
        <v>5.8500000000003638</v>
      </c>
      <c r="Q1937" s="4">
        <f>NiftyData[[#This Row],[DayChange]]/E1938</f>
        <v>9.669581315394245E-4</v>
      </c>
      <c r="R1937" s="7">
        <f>_xlfn.CEILING.MATH(ABS(NiftyData[[#This Row],[DayChange %]]), 0.01)</f>
        <v>0.01</v>
      </c>
    </row>
    <row r="1938" spans="1:18" x14ac:dyDescent="0.2">
      <c r="A1938" s="2">
        <v>41303</v>
      </c>
      <c r="B1938" s="1">
        <v>6064.7</v>
      </c>
      <c r="C1938" s="1">
        <v>6111.8</v>
      </c>
      <c r="D1938" s="1">
        <v>6042.45</v>
      </c>
      <c r="E1938" s="1">
        <v>6049.9</v>
      </c>
      <c r="F1938" s="1">
        <v>157553752</v>
      </c>
      <c r="G1938" s="1">
        <v>8261.34</v>
      </c>
      <c r="H1938" s="1" t="str">
        <f>TEXT(NiftyData[[#This Row],[Date]], "yyyy")</f>
        <v>2013</v>
      </c>
      <c r="I1938" s="1" t="str">
        <f>TEXT(NiftyData[[#This Row],[Date]], "mmm")</f>
        <v>Jan</v>
      </c>
      <c r="J1938" s="1" t="str">
        <f>TEXT(NiftyData[[#This Row],[Date]], "ddd")</f>
        <v>Tue</v>
      </c>
      <c r="K1938" s="1" t="str">
        <f>TEXT(NiftyData[[#This Row],[Date]], "mmm-yyyy")</f>
        <v>Jan-2013</v>
      </c>
      <c r="L1938" s="1" t="str">
        <f>IF(NiftyData[[#This Row],[Day]]="Thu", "Expiry", "")</f>
        <v/>
      </c>
      <c r="M1938" s="1">
        <f>NiftyData[[#This Row],[Close]]-NiftyData[[#This Row],[Open]]</f>
        <v>-14.800000000000182</v>
      </c>
      <c r="N1938" s="4">
        <f>NiftyData[[#This Row],[Intraday Change]]/NiftyData[[#This Row],[Open]]</f>
        <v>-2.4403515425330492E-3</v>
      </c>
      <c r="O1938" s="4">
        <f>_xlfn.CEILING.MATH(ABS(NiftyData[[#This Row],[Intraday Change %]]), 0.01)</f>
        <v>0.01</v>
      </c>
      <c r="P1938" s="6">
        <f>NiftyData[[#This Row],[Close]]-E1939</f>
        <v>-24.900000000000546</v>
      </c>
      <c r="Q1938" s="4">
        <f>NiftyData[[#This Row],[DayChange]]/E1939</f>
        <v>-4.0989003753210875E-3</v>
      </c>
      <c r="R1938" s="7">
        <f>_xlfn.CEILING.MATH(ABS(NiftyData[[#This Row],[DayChange %]]), 0.01)</f>
        <v>0.01</v>
      </c>
    </row>
    <row r="1939" spans="1:18" x14ac:dyDescent="0.2">
      <c r="A1939" s="2">
        <v>41302</v>
      </c>
      <c r="B1939" s="1">
        <v>6082.1</v>
      </c>
      <c r="C1939" s="1">
        <v>6088.4</v>
      </c>
      <c r="D1939" s="1">
        <v>6061.4</v>
      </c>
      <c r="E1939" s="1">
        <v>6074.8</v>
      </c>
      <c r="F1939" s="1">
        <v>113113004</v>
      </c>
      <c r="G1939" s="1">
        <v>5592.39</v>
      </c>
      <c r="H1939" s="1" t="str">
        <f>TEXT(NiftyData[[#This Row],[Date]], "yyyy")</f>
        <v>2013</v>
      </c>
      <c r="I1939" s="1" t="str">
        <f>TEXT(NiftyData[[#This Row],[Date]], "mmm")</f>
        <v>Jan</v>
      </c>
      <c r="J1939" s="1" t="str">
        <f>TEXT(NiftyData[[#This Row],[Date]], "ddd")</f>
        <v>Mon</v>
      </c>
      <c r="K1939" s="1" t="str">
        <f>TEXT(NiftyData[[#This Row],[Date]], "mmm-yyyy")</f>
        <v>Jan-2013</v>
      </c>
      <c r="L1939" s="1" t="str">
        <f>IF(NiftyData[[#This Row],[Day]]="Thu", "Expiry", "")</f>
        <v/>
      </c>
      <c r="M1939" s="1">
        <f>NiftyData[[#This Row],[Close]]-NiftyData[[#This Row],[Open]]</f>
        <v>-7.3000000000001819</v>
      </c>
      <c r="N1939" s="4">
        <f>NiftyData[[#This Row],[Intraday Change]]/NiftyData[[#This Row],[Open]]</f>
        <v>-1.2002433370053404E-3</v>
      </c>
      <c r="O1939" s="4">
        <f>_xlfn.CEILING.MATH(ABS(NiftyData[[#This Row],[Intraday Change %]]), 0.01)</f>
        <v>0.01</v>
      </c>
      <c r="P1939" s="6">
        <f>NiftyData[[#This Row],[Close]]-E1940</f>
        <v>0.1500000000005457</v>
      </c>
      <c r="Q1939" s="4">
        <f>NiftyData[[#This Row],[DayChange]]/E1940</f>
        <v>2.4692780654119283E-5</v>
      </c>
      <c r="R1939" s="7">
        <f>_xlfn.CEILING.MATH(ABS(NiftyData[[#This Row],[DayChange %]]), 0.01)</f>
        <v>0.01</v>
      </c>
    </row>
    <row r="1940" spans="1:18" x14ac:dyDescent="0.2">
      <c r="A1940" s="2">
        <v>41299</v>
      </c>
      <c r="B1940" s="1">
        <v>6024.5</v>
      </c>
      <c r="C1940" s="1">
        <v>6080.55</v>
      </c>
      <c r="D1940" s="1">
        <v>6014.45</v>
      </c>
      <c r="E1940" s="1">
        <v>6074.65</v>
      </c>
      <c r="F1940" s="1">
        <v>147587200</v>
      </c>
      <c r="G1940" s="1">
        <v>6384.65</v>
      </c>
      <c r="H1940" s="1" t="str">
        <f>TEXT(NiftyData[[#This Row],[Date]], "yyyy")</f>
        <v>2013</v>
      </c>
      <c r="I1940" s="1" t="str">
        <f>TEXT(NiftyData[[#This Row],[Date]], "mmm")</f>
        <v>Jan</v>
      </c>
      <c r="J1940" s="1" t="str">
        <f>TEXT(NiftyData[[#This Row],[Date]], "ddd")</f>
        <v>Fri</v>
      </c>
      <c r="K1940" s="1" t="str">
        <f>TEXT(NiftyData[[#This Row],[Date]], "mmm-yyyy")</f>
        <v>Jan-2013</v>
      </c>
      <c r="L1940" s="1" t="str">
        <f>IF(NiftyData[[#This Row],[Day]]="Thu", "Expiry", "")</f>
        <v/>
      </c>
      <c r="M1940" s="1">
        <f>NiftyData[[#This Row],[Close]]-NiftyData[[#This Row],[Open]]</f>
        <v>50.149999999999636</v>
      </c>
      <c r="N1940" s="4">
        <f>NiftyData[[#This Row],[Intraday Change]]/NiftyData[[#This Row],[Open]]</f>
        <v>8.3243422690679122E-3</v>
      </c>
      <c r="O1940" s="4">
        <f>_xlfn.CEILING.MATH(ABS(NiftyData[[#This Row],[Intraday Change %]]), 0.01)</f>
        <v>0.01</v>
      </c>
      <c r="P1940" s="6">
        <f>NiftyData[[#This Row],[Close]]-E1941</f>
        <v>55.299999999999272</v>
      </c>
      <c r="Q1940" s="4">
        <f>NiftyData[[#This Row],[DayChange]]/E1941</f>
        <v>9.1870384676085073E-3</v>
      </c>
      <c r="R1940" s="7">
        <f>_xlfn.CEILING.MATH(ABS(NiftyData[[#This Row],[DayChange %]]), 0.01)</f>
        <v>0.01</v>
      </c>
    </row>
    <row r="1941" spans="1:18" x14ac:dyDescent="0.2">
      <c r="A1941" s="2">
        <v>41298</v>
      </c>
      <c r="B1941" s="1">
        <v>6046.2</v>
      </c>
      <c r="C1941" s="1">
        <v>6065.3</v>
      </c>
      <c r="D1941" s="1">
        <v>6007.85</v>
      </c>
      <c r="E1941" s="1">
        <v>6019.35</v>
      </c>
      <c r="F1941" s="1">
        <v>185210189</v>
      </c>
      <c r="G1941" s="1">
        <v>7884.14</v>
      </c>
      <c r="H1941" s="1" t="str">
        <f>TEXT(NiftyData[[#This Row],[Date]], "yyyy")</f>
        <v>2013</v>
      </c>
      <c r="I1941" s="1" t="str">
        <f>TEXT(NiftyData[[#This Row],[Date]], "mmm")</f>
        <v>Jan</v>
      </c>
      <c r="J1941" s="1" t="str">
        <f>TEXT(NiftyData[[#This Row],[Date]], "ddd")</f>
        <v>Thu</v>
      </c>
      <c r="K1941" s="1" t="str">
        <f>TEXT(NiftyData[[#This Row],[Date]], "mmm-yyyy")</f>
        <v>Jan-2013</v>
      </c>
      <c r="L1941" s="1" t="str">
        <f>IF(NiftyData[[#This Row],[Day]]="Thu", "Expiry", "")</f>
        <v>Expiry</v>
      </c>
      <c r="M1941" s="1">
        <f>NiftyData[[#This Row],[Close]]-NiftyData[[#This Row],[Open]]</f>
        <v>-26.849999999999454</v>
      </c>
      <c r="N1941" s="4">
        <f>NiftyData[[#This Row],[Intraday Change]]/NiftyData[[#This Row],[Open]]</f>
        <v>-4.440805795375518E-3</v>
      </c>
      <c r="O1941" s="4">
        <f>_xlfn.CEILING.MATH(ABS(NiftyData[[#This Row],[Intraday Change %]]), 0.01)</f>
        <v>0.01</v>
      </c>
      <c r="P1941" s="6">
        <f>NiftyData[[#This Row],[Close]]-E1942</f>
        <v>-34.949999999999818</v>
      </c>
      <c r="Q1941" s="4">
        <f>NiftyData[[#This Row],[DayChange]]/E1942</f>
        <v>-5.7727565531935678E-3</v>
      </c>
      <c r="R1941" s="7">
        <f>_xlfn.CEILING.MATH(ABS(NiftyData[[#This Row],[DayChange %]]), 0.01)</f>
        <v>0.01</v>
      </c>
    </row>
    <row r="1942" spans="1:18" x14ac:dyDescent="0.2">
      <c r="A1942" s="2">
        <v>41297</v>
      </c>
      <c r="B1942" s="1">
        <v>6052.85</v>
      </c>
      <c r="C1942" s="1">
        <v>6069.8</v>
      </c>
      <c r="D1942" s="1">
        <v>6021.15</v>
      </c>
      <c r="E1942" s="1">
        <v>6054.3</v>
      </c>
      <c r="F1942" s="1">
        <v>136989190</v>
      </c>
      <c r="G1942" s="1">
        <v>5932.29</v>
      </c>
      <c r="H1942" s="1" t="str">
        <f>TEXT(NiftyData[[#This Row],[Date]], "yyyy")</f>
        <v>2013</v>
      </c>
      <c r="I1942" s="1" t="str">
        <f>TEXT(NiftyData[[#This Row],[Date]], "mmm")</f>
        <v>Jan</v>
      </c>
      <c r="J1942" s="1" t="str">
        <f>TEXT(NiftyData[[#This Row],[Date]], "ddd")</f>
        <v>Wed</v>
      </c>
      <c r="K1942" s="1" t="str">
        <f>TEXT(NiftyData[[#This Row],[Date]], "mmm-yyyy")</f>
        <v>Jan-2013</v>
      </c>
      <c r="L1942" s="1" t="str">
        <f>IF(NiftyData[[#This Row],[Day]]="Thu", "Expiry", "")</f>
        <v/>
      </c>
      <c r="M1942" s="1">
        <f>NiftyData[[#This Row],[Close]]-NiftyData[[#This Row],[Open]]</f>
        <v>1.4499999999998181</v>
      </c>
      <c r="N1942" s="4">
        <f>NiftyData[[#This Row],[Intraday Change]]/NiftyData[[#This Row],[Open]]</f>
        <v>2.3955657252365713E-4</v>
      </c>
      <c r="O1942" s="4">
        <f>_xlfn.CEILING.MATH(ABS(NiftyData[[#This Row],[Intraday Change %]]), 0.01)</f>
        <v>0.01</v>
      </c>
      <c r="P1942" s="6">
        <f>NiftyData[[#This Row],[Close]]-E1943</f>
        <v>5.8000000000001819</v>
      </c>
      <c r="Q1942" s="4">
        <f>NiftyData[[#This Row],[DayChange]]/E1943</f>
        <v>9.5891543357860332E-4</v>
      </c>
      <c r="R1942" s="7">
        <f>_xlfn.CEILING.MATH(ABS(NiftyData[[#This Row],[DayChange %]]), 0.01)</f>
        <v>0.01</v>
      </c>
    </row>
    <row r="1943" spans="1:18" x14ac:dyDescent="0.2">
      <c r="A1943" s="2">
        <v>41296</v>
      </c>
      <c r="B1943" s="1">
        <v>6080.15</v>
      </c>
      <c r="C1943" s="1">
        <v>6101.3</v>
      </c>
      <c r="D1943" s="1">
        <v>6040.5</v>
      </c>
      <c r="E1943" s="1">
        <v>6048.5</v>
      </c>
      <c r="F1943" s="1">
        <v>129041713</v>
      </c>
      <c r="G1943" s="1">
        <v>5744.09</v>
      </c>
      <c r="H1943" s="1" t="str">
        <f>TEXT(NiftyData[[#This Row],[Date]], "yyyy")</f>
        <v>2013</v>
      </c>
      <c r="I1943" s="1" t="str">
        <f>TEXT(NiftyData[[#This Row],[Date]], "mmm")</f>
        <v>Jan</v>
      </c>
      <c r="J1943" s="1" t="str">
        <f>TEXT(NiftyData[[#This Row],[Date]], "ddd")</f>
        <v>Tue</v>
      </c>
      <c r="K1943" s="1" t="str">
        <f>TEXT(NiftyData[[#This Row],[Date]], "mmm-yyyy")</f>
        <v>Jan-2013</v>
      </c>
      <c r="L1943" s="1" t="str">
        <f>IF(NiftyData[[#This Row],[Day]]="Thu", "Expiry", "")</f>
        <v/>
      </c>
      <c r="M1943" s="1">
        <f>NiftyData[[#This Row],[Close]]-NiftyData[[#This Row],[Open]]</f>
        <v>-31.649999999999636</v>
      </c>
      <c r="N1943" s="4">
        <f>NiftyData[[#This Row],[Intraday Change]]/NiftyData[[#This Row],[Open]]</f>
        <v>-5.2054636809946526E-3</v>
      </c>
      <c r="O1943" s="4">
        <f>_xlfn.CEILING.MATH(ABS(NiftyData[[#This Row],[Intraday Change %]]), 0.01)</f>
        <v>0.01</v>
      </c>
      <c r="P1943" s="6">
        <f>NiftyData[[#This Row],[Close]]-E1944</f>
        <v>-33.800000000000182</v>
      </c>
      <c r="Q1943" s="4">
        <f>NiftyData[[#This Row],[DayChange]]/E1944</f>
        <v>-5.5571083307301809E-3</v>
      </c>
      <c r="R1943" s="7">
        <f>_xlfn.CEILING.MATH(ABS(NiftyData[[#This Row],[DayChange %]]), 0.01)</f>
        <v>0.01</v>
      </c>
    </row>
    <row r="1944" spans="1:18" x14ac:dyDescent="0.2">
      <c r="A1944" s="2">
        <v>41295</v>
      </c>
      <c r="B1944" s="1">
        <v>6085.75</v>
      </c>
      <c r="C1944" s="1">
        <v>6094.35</v>
      </c>
      <c r="D1944" s="1">
        <v>6065.1</v>
      </c>
      <c r="E1944" s="1">
        <v>6082.3</v>
      </c>
      <c r="F1944" s="1">
        <v>130866385</v>
      </c>
      <c r="G1944" s="1">
        <v>6065.99</v>
      </c>
      <c r="H1944" s="1" t="str">
        <f>TEXT(NiftyData[[#This Row],[Date]], "yyyy")</f>
        <v>2013</v>
      </c>
      <c r="I1944" s="1" t="str">
        <f>TEXT(NiftyData[[#This Row],[Date]], "mmm")</f>
        <v>Jan</v>
      </c>
      <c r="J1944" s="1" t="str">
        <f>TEXT(NiftyData[[#This Row],[Date]], "ddd")</f>
        <v>Mon</v>
      </c>
      <c r="K1944" s="1" t="str">
        <f>TEXT(NiftyData[[#This Row],[Date]], "mmm-yyyy")</f>
        <v>Jan-2013</v>
      </c>
      <c r="L1944" s="1" t="str">
        <f>IF(NiftyData[[#This Row],[Day]]="Thu", "Expiry", "")</f>
        <v/>
      </c>
      <c r="M1944" s="1">
        <f>NiftyData[[#This Row],[Close]]-NiftyData[[#This Row],[Open]]</f>
        <v>-3.4499999999998181</v>
      </c>
      <c r="N1944" s="4">
        <f>NiftyData[[#This Row],[Intraday Change]]/NiftyData[[#This Row],[Open]]</f>
        <v>-5.6689808158399838E-4</v>
      </c>
      <c r="O1944" s="4">
        <f>_xlfn.CEILING.MATH(ABS(NiftyData[[#This Row],[Intraday Change %]]), 0.01)</f>
        <v>0.01</v>
      </c>
      <c r="P1944" s="6">
        <f>NiftyData[[#This Row],[Close]]-E1945</f>
        <v>17.900000000000546</v>
      </c>
      <c r="Q1944" s="4">
        <f>NiftyData[[#This Row],[DayChange]]/E1945</f>
        <v>2.9516522656817734E-3</v>
      </c>
      <c r="R1944" s="7">
        <f>_xlfn.CEILING.MATH(ABS(NiftyData[[#This Row],[DayChange %]]), 0.01)</f>
        <v>0.01</v>
      </c>
    </row>
    <row r="1945" spans="1:18" x14ac:dyDescent="0.2">
      <c r="A1945" s="2">
        <v>41292</v>
      </c>
      <c r="B1945" s="1">
        <v>6059.85</v>
      </c>
      <c r="C1945" s="1">
        <v>6083.4</v>
      </c>
      <c r="D1945" s="1">
        <v>6048.3</v>
      </c>
      <c r="E1945" s="1">
        <v>6064.4</v>
      </c>
      <c r="F1945" s="1">
        <v>186460701</v>
      </c>
      <c r="G1945" s="1">
        <v>8321.15</v>
      </c>
      <c r="H1945" s="1" t="str">
        <f>TEXT(NiftyData[[#This Row],[Date]], "yyyy")</f>
        <v>2013</v>
      </c>
      <c r="I1945" s="1" t="str">
        <f>TEXT(NiftyData[[#This Row],[Date]], "mmm")</f>
        <v>Jan</v>
      </c>
      <c r="J1945" s="1" t="str">
        <f>TEXT(NiftyData[[#This Row],[Date]], "ddd")</f>
        <v>Fri</v>
      </c>
      <c r="K1945" s="1" t="str">
        <f>TEXT(NiftyData[[#This Row],[Date]], "mmm-yyyy")</f>
        <v>Jan-2013</v>
      </c>
      <c r="L1945" s="1" t="str">
        <f>IF(NiftyData[[#This Row],[Day]]="Thu", "Expiry", "")</f>
        <v/>
      </c>
      <c r="M1945" s="1">
        <f>NiftyData[[#This Row],[Close]]-NiftyData[[#This Row],[Open]]</f>
        <v>4.5499999999992724</v>
      </c>
      <c r="N1945" s="4">
        <f>NiftyData[[#This Row],[Intraday Change]]/NiftyData[[#This Row],[Open]]</f>
        <v>7.5084366774743141E-4</v>
      </c>
      <c r="O1945" s="4">
        <f>_xlfn.CEILING.MATH(ABS(NiftyData[[#This Row],[Intraday Change %]]), 0.01)</f>
        <v>0.01</v>
      </c>
      <c r="P1945" s="6">
        <f>NiftyData[[#This Row],[Close]]-E1946</f>
        <v>25.199999999999818</v>
      </c>
      <c r="Q1945" s="4">
        <f>NiftyData[[#This Row],[DayChange]]/E1946</f>
        <v>4.1727381110080505E-3</v>
      </c>
      <c r="R1945" s="7">
        <f>_xlfn.CEILING.MATH(ABS(NiftyData[[#This Row],[DayChange %]]), 0.01)</f>
        <v>0.01</v>
      </c>
    </row>
    <row r="1946" spans="1:18" x14ac:dyDescent="0.2">
      <c r="A1946" s="2">
        <v>41291</v>
      </c>
      <c r="B1946" s="1">
        <v>6001.25</v>
      </c>
      <c r="C1946" s="1">
        <v>6053.2</v>
      </c>
      <c r="D1946" s="1">
        <v>5988.1</v>
      </c>
      <c r="E1946" s="1">
        <v>6039.2</v>
      </c>
      <c r="F1946" s="1">
        <v>178954867</v>
      </c>
      <c r="G1946" s="1">
        <v>7569.17</v>
      </c>
      <c r="H1946" s="1" t="str">
        <f>TEXT(NiftyData[[#This Row],[Date]], "yyyy")</f>
        <v>2013</v>
      </c>
      <c r="I1946" s="1" t="str">
        <f>TEXT(NiftyData[[#This Row],[Date]], "mmm")</f>
        <v>Jan</v>
      </c>
      <c r="J1946" s="1" t="str">
        <f>TEXT(NiftyData[[#This Row],[Date]], "ddd")</f>
        <v>Thu</v>
      </c>
      <c r="K1946" s="1" t="str">
        <f>TEXT(NiftyData[[#This Row],[Date]], "mmm-yyyy")</f>
        <v>Jan-2013</v>
      </c>
      <c r="L1946" s="1" t="str">
        <f>IF(NiftyData[[#This Row],[Day]]="Thu", "Expiry", "")</f>
        <v>Expiry</v>
      </c>
      <c r="M1946" s="1">
        <f>NiftyData[[#This Row],[Close]]-NiftyData[[#This Row],[Open]]</f>
        <v>37.949999999999818</v>
      </c>
      <c r="N1946" s="4">
        <f>NiftyData[[#This Row],[Intraday Change]]/NiftyData[[#This Row],[Open]]</f>
        <v>6.3236825661320255E-3</v>
      </c>
      <c r="O1946" s="4">
        <f>_xlfn.CEILING.MATH(ABS(NiftyData[[#This Row],[Intraday Change %]]), 0.01)</f>
        <v>0.01</v>
      </c>
      <c r="P1946" s="6">
        <f>NiftyData[[#This Row],[Close]]-E1947</f>
        <v>37.349999999999454</v>
      </c>
      <c r="Q1946" s="4">
        <f>NiftyData[[#This Row],[DayChange]]/E1947</f>
        <v>6.2230812166247824E-3</v>
      </c>
      <c r="R1946" s="7">
        <f>_xlfn.CEILING.MATH(ABS(NiftyData[[#This Row],[DayChange %]]), 0.01)</f>
        <v>0.01</v>
      </c>
    </row>
    <row r="1947" spans="1:18" x14ac:dyDescent="0.2">
      <c r="A1947" s="2">
        <v>41290</v>
      </c>
      <c r="B1947" s="1">
        <v>6049</v>
      </c>
      <c r="C1947" s="1">
        <v>6055.95</v>
      </c>
      <c r="D1947" s="1">
        <v>5992.05</v>
      </c>
      <c r="E1947" s="1">
        <v>6001.85</v>
      </c>
      <c r="F1947" s="1">
        <v>128985952</v>
      </c>
      <c r="G1947" s="1">
        <v>6172.67</v>
      </c>
      <c r="H1947" s="1" t="str">
        <f>TEXT(NiftyData[[#This Row],[Date]], "yyyy")</f>
        <v>2013</v>
      </c>
      <c r="I1947" s="1" t="str">
        <f>TEXT(NiftyData[[#This Row],[Date]], "mmm")</f>
        <v>Jan</v>
      </c>
      <c r="J1947" s="1" t="str">
        <f>TEXT(NiftyData[[#This Row],[Date]], "ddd")</f>
        <v>Wed</v>
      </c>
      <c r="K1947" s="1" t="str">
        <f>TEXT(NiftyData[[#This Row],[Date]], "mmm-yyyy")</f>
        <v>Jan-2013</v>
      </c>
      <c r="L1947" s="1" t="str">
        <f>IF(NiftyData[[#This Row],[Day]]="Thu", "Expiry", "")</f>
        <v/>
      </c>
      <c r="M1947" s="1">
        <f>NiftyData[[#This Row],[Close]]-NiftyData[[#This Row],[Open]]</f>
        <v>-47.149999999999636</v>
      </c>
      <c r="N1947" s="4">
        <f>NiftyData[[#This Row],[Intraday Change]]/NiftyData[[#This Row],[Open]]</f>
        <v>-7.79467680608359E-3</v>
      </c>
      <c r="O1947" s="4">
        <f>_xlfn.CEILING.MATH(ABS(NiftyData[[#This Row],[Intraday Change %]]), 0.01)</f>
        <v>0.01</v>
      </c>
      <c r="P1947" s="6">
        <f>NiftyData[[#This Row],[Close]]-E1948</f>
        <v>-54.75</v>
      </c>
      <c r="Q1947" s="4">
        <f>NiftyData[[#This Row],[DayChange]]/E1948</f>
        <v>-9.0397252583957997E-3</v>
      </c>
      <c r="R1947" s="7">
        <f>_xlfn.CEILING.MATH(ABS(NiftyData[[#This Row],[DayChange %]]), 0.01)</f>
        <v>0.01</v>
      </c>
    </row>
    <row r="1948" spans="1:18" x14ac:dyDescent="0.2">
      <c r="A1948" s="2">
        <v>41289</v>
      </c>
      <c r="B1948" s="1">
        <v>6037.85</v>
      </c>
      <c r="C1948" s="1">
        <v>6068.5</v>
      </c>
      <c r="D1948" s="1">
        <v>6018.6</v>
      </c>
      <c r="E1948" s="1">
        <v>6056.6</v>
      </c>
      <c r="F1948" s="1">
        <v>138364003</v>
      </c>
      <c r="G1948" s="1">
        <v>6978.26</v>
      </c>
      <c r="H1948" s="1" t="str">
        <f>TEXT(NiftyData[[#This Row],[Date]], "yyyy")</f>
        <v>2013</v>
      </c>
      <c r="I1948" s="1" t="str">
        <f>TEXT(NiftyData[[#This Row],[Date]], "mmm")</f>
        <v>Jan</v>
      </c>
      <c r="J1948" s="1" t="str">
        <f>TEXT(NiftyData[[#This Row],[Date]], "ddd")</f>
        <v>Tue</v>
      </c>
      <c r="K1948" s="1" t="str">
        <f>TEXT(NiftyData[[#This Row],[Date]], "mmm-yyyy")</f>
        <v>Jan-2013</v>
      </c>
      <c r="L1948" s="1" t="str">
        <f>IF(NiftyData[[#This Row],[Day]]="Thu", "Expiry", "")</f>
        <v/>
      </c>
      <c r="M1948" s="1">
        <f>NiftyData[[#This Row],[Close]]-NiftyData[[#This Row],[Open]]</f>
        <v>18.75</v>
      </c>
      <c r="N1948" s="4">
        <f>NiftyData[[#This Row],[Intraday Change]]/NiftyData[[#This Row],[Open]]</f>
        <v>3.1054100383414622E-3</v>
      </c>
      <c r="O1948" s="4">
        <f>_xlfn.CEILING.MATH(ABS(NiftyData[[#This Row],[Intraday Change %]]), 0.01)</f>
        <v>0.01</v>
      </c>
      <c r="P1948" s="6">
        <f>NiftyData[[#This Row],[Close]]-E1949</f>
        <v>32.550000000000182</v>
      </c>
      <c r="Q1948" s="4">
        <f>NiftyData[[#This Row],[DayChange]]/E1949</f>
        <v>5.4033416057303945E-3</v>
      </c>
      <c r="R1948" s="7">
        <f>_xlfn.CEILING.MATH(ABS(NiftyData[[#This Row],[DayChange %]]), 0.01)</f>
        <v>0.01</v>
      </c>
    </row>
    <row r="1949" spans="1:18" x14ac:dyDescent="0.2">
      <c r="A1949" s="2">
        <v>41288</v>
      </c>
      <c r="B1949" s="1">
        <v>5967.2</v>
      </c>
      <c r="C1949" s="1">
        <v>6036.9</v>
      </c>
      <c r="D1949" s="1">
        <v>5962.15</v>
      </c>
      <c r="E1949" s="1">
        <v>6024.05</v>
      </c>
      <c r="F1949" s="1">
        <v>134711348</v>
      </c>
      <c r="G1949" s="1">
        <v>7279.83</v>
      </c>
      <c r="H1949" s="1" t="str">
        <f>TEXT(NiftyData[[#This Row],[Date]], "yyyy")</f>
        <v>2013</v>
      </c>
      <c r="I1949" s="1" t="str">
        <f>TEXT(NiftyData[[#This Row],[Date]], "mmm")</f>
        <v>Jan</v>
      </c>
      <c r="J1949" s="1" t="str">
        <f>TEXT(NiftyData[[#This Row],[Date]], "ddd")</f>
        <v>Mon</v>
      </c>
      <c r="K1949" s="1" t="str">
        <f>TEXT(NiftyData[[#This Row],[Date]], "mmm-yyyy")</f>
        <v>Jan-2013</v>
      </c>
      <c r="L1949" s="1" t="str">
        <f>IF(NiftyData[[#This Row],[Day]]="Thu", "Expiry", "")</f>
        <v/>
      </c>
      <c r="M1949" s="1">
        <f>NiftyData[[#This Row],[Close]]-NiftyData[[#This Row],[Open]]</f>
        <v>56.850000000000364</v>
      </c>
      <c r="N1949" s="4">
        <f>NiftyData[[#This Row],[Intraday Change]]/NiftyData[[#This Row],[Open]]</f>
        <v>9.5270813782008922E-3</v>
      </c>
      <c r="O1949" s="4">
        <f>_xlfn.CEILING.MATH(ABS(NiftyData[[#This Row],[Intraday Change %]]), 0.01)</f>
        <v>0.01</v>
      </c>
      <c r="P1949" s="6">
        <f>NiftyData[[#This Row],[Close]]-E1950</f>
        <v>72.75</v>
      </c>
      <c r="Q1949" s="4">
        <f>NiftyData[[#This Row],[DayChange]]/E1950</f>
        <v>1.222421991833717E-2</v>
      </c>
      <c r="R1949" s="7">
        <f>_xlfn.CEILING.MATH(ABS(NiftyData[[#This Row],[DayChange %]]), 0.01)</f>
        <v>0.02</v>
      </c>
    </row>
    <row r="1950" spans="1:18" x14ac:dyDescent="0.2">
      <c r="A1950" s="2">
        <v>41285</v>
      </c>
      <c r="B1950" s="1">
        <v>6012.4</v>
      </c>
      <c r="C1950" s="1">
        <v>6018.85</v>
      </c>
      <c r="D1950" s="1">
        <v>5940.6</v>
      </c>
      <c r="E1950" s="1">
        <v>5951.3</v>
      </c>
      <c r="F1950" s="1">
        <v>128022002</v>
      </c>
      <c r="G1950" s="1">
        <v>8228.7099999999991</v>
      </c>
      <c r="H1950" s="1" t="str">
        <f>TEXT(NiftyData[[#This Row],[Date]], "yyyy")</f>
        <v>2013</v>
      </c>
      <c r="I1950" s="1" t="str">
        <f>TEXT(NiftyData[[#This Row],[Date]], "mmm")</f>
        <v>Jan</v>
      </c>
      <c r="J1950" s="1" t="str">
        <f>TEXT(NiftyData[[#This Row],[Date]], "ddd")</f>
        <v>Fri</v>
      </c>
      <c r="K1950" s="1" t="str">
        <f>TEXT(NiftyData[[#This Row],[Date]], "mmm-yyyy")</f>
        <v>Jan-2013</v>
      </c>
      <c r="L1950" s="1" t="str">
        <f>IF(NiftyData[[#This Row],[Day]]="Thu", "Expiry", "")</f>
        <v/>
      </c>
      <c r="M1950" s="1">
        <f>NiftyData[[#This Row],[Close]]-NiftyData[[#This Row],[Open]]</f>
        <v>-61.099999999999454</v>
      </c>
      <c r="N1950" s="4">
        <f>NiftyData[[#This Row],[Intraday Change]]/NiftyData[[#This Row],[Open]]</f>
        <v>-1.0162331182223315E-2</v>
      </c>
      <c r="O1950" s="4">
        <f>_xlfn.CEILING.MATH(ABS(NiftyData[[#This Row],[Intraday Change %]]), 0.01)</f>
        <v>0.02</v>
      </c>
      <c r="P1950" s="6">
        <f>NiftyData[[#This Row],[Close]]-E1951</f>
        <v>-17.349999999999454</v>
      </c>
      <c r="Q1950" s="4">
        <f>NiftyData[[#This Row],[DayChange]]/E1951</f>
        <v>-2.9068549839577551E-3</v>
      </c>
      <c r="R1950" s="7">
        <f>_xlfn.CEILING.MATH(ABS(NiftyData[[#This Row],[DayChange %]]), 0.01)</f>
        <v>0.01</v>
      </c>
    </row>
    <row r="1951" spans="1:18" x14ac:dyDescent="0.2">
      <c r="A1951" s="2">
        <v>41284</v>
      </c>
      <c r="B1951" s="1">
        <v>5998.8</v>
      </c>
      <c r="C1951" s="1">
        <v>6005.15</v>
      </c>
      <c r="D1951" s="1">
        <v>5947.3</v>
      </c>
      <c r="E1951" s="1">
        <v>5968.65</v>
      </c>
      <c r="F1951" s="1">
        <v>129767384</v>
      </c>
      <c r="G1951" s="1">
        <v>6191.88</v>
      </c>
      <c r="H1951" s="1" t="str">
        <f>TEXT(NiftyData[[#This Row],[Date]], "yyyy")</f>
        <v>2013</v>
      </c>
      <c r="I1951" s="1" t="str">
        <f>TEXT(NiftyData[[#This Row],[Date]], "mmm")</f>
        <v>Jan</v>
      </c>
      <c r="J1951" s="1" t="str">
        <f>TEXT(NiftyData[[#This Row],[Date]], "ddd")</f>
        <v>Thu</v>
      </c>
      <c r="K1951" s="1" t="str">
        <f>TEXT(NiftyData[[#This Row],[Date]], "mmm-yyyy")</f>
        <v>Jan-2013</v>
      </c>
      <c r="L1951" s="1" t="str">
        <f>IF(NiftyData[[#This Row],[Day]]="Thu", "Expiry", "")</f>
        <v>Expiry</v>
      </c>
      <c r="M1951" s="1">
        <f>NiftyData[[#This Row],[Close]]-NiftyData[[#This Row],[Open]]</f>
        <v>-30.150000000000546</v>
      </c>
      <c r="N1951" s="4">
        <f>NiftyData[[#This Row],[Intraday Change]]/NiftyData[[#This Row],[Open]]</f>
        <v>-5.026005201040299E-3</v>
      </c>
      <c r="O1951" s="4">
        <f>_xlfn.CEILING.MATH(ABS(NiftyData[[#This Row],[Intraday Change %]]), 0.01)</f>
        <v>0.01</v>
      </c>
      <c r="P1951" s="6">
        <f>NiftyData[[#This Row],[Close]]-E1952</f>
        <v>-2.8500000000003638</v>
      </c>
      <c r="Q1951" s="4">
        <f>NiftyData[[#This Row],[DayChange]]/E1952</f>
        <v>-4.7726701833716216E-4</v>
      </c>
      <c r="R1951" s="7">
        <f>_xlfn.CEILING.MATH(ABS(NiftyData[[#This Row],[DayChange %]]), 0.01)</f>
        <v>0.01</v>
      </c>
    </row>
    <row r="1952" spans="1:18" x14ac:dyDescent="0.2">
      <c r="A1952" s="2">
        <v>41283</v>
      </c>
      <c r="B1952" s="1">
        <v>6006.2</v>
      </c>
      <c r="C1952" s="1">
        <v>6020.1</v>
      </c>
      <c r="D1952" s="1">
        <v>5958.45</v>
      </c>
      <c r="E1952" s="1">
        <v>5971.5</v>
      </c>
      <c r="F1952" s="1">
        <v>129635568</v>
      </c>
      <c r="G1952" s="1">
        <v>6462.35</v>
      </c>
      <c r="H1952" s="1" t="str">
        <f>TEXT(NiftyData[[#This Row],[Date]], "yyyy")</f>
        <v>2013</v>
      </c>
      <c r="I1952" s="1" t="str">
        <f>TEXT(NiftyData[[#This Row],[Date]], "mmm")</f>
        <v>Jan</v>
      </c>
      <c r="J1952" s="1" t="str">
        <f>TEXT(NiftyData[[#This Row],[Date]], "ddd")</f>
        <v>Wed</v>
      </c>
      <c r="K1952" s="1" t="str">
        <f>TEXT(NiftyData[[#This Row],[Date]], "mmm-yyyy")</f>
        <v>Jan-2013</v>
      </c>
      <c r="L1952" s="1" t="str">
        <f>IF(NiftyData[[#This Row],[Day]]="Thu", "Expiry", "")</f>
        <v/>
      </c>
      <c r="M1952" s="1">
        <f>NiftyData[[#This Row],[Close]]-NiftyData[[#This Row],[Open]]</f>
        <v>-34.699999999999818</v>
      </c>
      <c r="N1952" s="4">
        <f>NiftyData[[#This Row],[Intraday Change]]/NiftyData[[#This Row],[Open]]</f>
        <v>-5.7773633911624355E-3</v>
      </c>
      <c r="O1952" s="4">
        <f>_xlfn.CEILING.MATH(ABS(NiftyData[[#This Row],[Intraday Change %]]), 0.01)</f>
        <v>0.01</v>
      </c>
      <c r="P1952" s="6">
        <f>NiftyData[[#This Row],[Close]]-E1953</f>
        <v>-30.199999999999818</v>
      </c>
      <c r="Q1952" s="4">
        <f>NiftyData[[#This Row],[DayChange]]/E1953</f>
        <v>-5.0319076261725543E-3</v>
      </c>
      <c r="R1952" s="7">
        <f>_xlfn.CEILING.MATH(ABS(NiftyData[[#This Row],[DayChange %]]), 0.01)</f>
        <v>0.01</v>
      </c>
    </row>
    <row r="1953" spans="1:18" x14ac:dyDescent="0.2">
      <c r="A1953" s="2">
        <v>41282</v>
      </c>
      <c r="B1953" s="1">
        <v>5983.45</v>
      </c>
      <c r="C1953" s="1">
        <v>6007.05</v>
      </c>
      <c r="D1953" s="1">
        <v>5964.4</v>
      </c>
      <c r="E1953" s="1">
        <v>6001.7</v>
      </c>
      <c r="F1953" s="1">
        <v>109937502</v>
      </c>
      <c r="G1953" s="1">
        <v>5247.74</v>
      </c>
      <c r="H1953" s="1" t="str">
        <f>TEXT(NiftyData[[#This Row],[Date]], "yyyy")</f>
        <v>2013</v>
      </c>
      <c r="I1953" s="1" t="str">
        <f>TEXT(NiftyData[[#This Row],[Date]], "mmm")</f>
        <v>Jan</v>
      </c>
      <c r="J1953" s="1" t="str">
        <f>TEXT(NiftyData[[#This Row],[Date]], "ddd")</f>
        <v>Tue</v>
      </c>
      <c r="K1953" s="1" t="str">
        <f>TEXT(NiftyData[[#This Row],[Date]], "mmm-yyyy")</f>
        <v>Jan-2013</v>
      </c>
      <c r="L1953" s="1" t="str">
        <f>IF(NiftyData[[#This Row],[Day]]="Thu", "Expiry", "")</f>
        <v/>
      </c>
      <c r="M1953" s="1">
        <f>NiftyData[[#This Row],[Close]]-NiftyData[[#This Row],[Open]]</f>
        <v>18.25</v>
      </c>
      <c r="N1953" s="4">
        <f>NiftyData[[#This Row],[Intraday Change]]/NiftyData[[#This Row],[Open]]</f>
        <v>3.0500798034578712E-3</v>
      </c>
      <c r="O1953" s="4">
        <f>_xlfn.CEILING.MATH(ABS(NiftyData[[#This Row],[Intraday Change %]]), 0.01)</f>
        <v>0.01</v>
      </c>
      <c r="P1953" s="6">
        <f>NiftyData[[#This Row],[Close]]-E1954</f>
        <v>13.300000000000182</v>
      </c>
      <c r="Q1953" s="4">
        <f>NiftyData[[#This Row],[DayChange]]/E1954</f>
        <v>2.2209605236791436E-3</v>
      </c>
      <c r="R1953" s="7">
        <f>_xlfn.CEILING.MATH(ABS(NiftyData[[#This Row],[DayChange %]]), 0.01)</f>
        <v>0.01</v>
      </c>
    </row>
    <row r="1954" spans="1:18" x14ac:dyDescent="0.2">
      <c r="A1954" s="2">
        <v>41281</v>
      </c>
      <c r="B1954" s="1">
        <v>6042.15</v>
      </c>
      <c r="C1954" s="1">
        <v>6042.15</v>
      </c>
      <c r="D1954" s="1">
        <v>5977.15</v>
      </c>
      <c r="E1954" s="1">
        <v>5988.4</v>
      </c>
      <c r="F1954" s="1">
        <v>110248018</v>
      </c>
      <c r="G1954" s="1">
        <v>5093.62</v>
      </c>
      <c r="H1954" s="1" t="str">
        <f>TEXT(NiftyData[[#This Row],[Date]], "yyyy")</f>
        <v>2013</v>
      </c>
      <c r="I1954" s="1" t="str">
        <f>TEXT(NiftyData[[#This Row],[Date]], "mmm")</f>
        <v>Jan</v>
      </c>
      <c r="J1954" s="1" t="str">
        <f>TEXT(NiftyData[[#This Row],[Date]], "ddd")</f>
        <v>Mon</v>
      </c>
      <c r="K1954" s="1" t="str">
        <f>TEXT(NiftyData[[#This Row],[Date]], "mmm-yyyy")</f>
        <v>Jan-2013</v>
      </c>
      <c r="L1954" s="1" t="str">
        <f>IF(NiftyData[[#This Row],[Day]]="Thu", "Expiry", "")</f>
        <v/>
      </c>
      <c r="M1954" s="1">
        <f>NiftyData[[#This Row],[Close]]-NiftyData[[#This Row],[Open]]</f>
        <v>-53.75</v>
      </c>
      <c r="N1954" s="4">
        <f>NiftyData[[#This Row],[Intraday Change]]/NiftyData[[#This Row],[Open]]</f>
        <v>-8.8958400569333768E-3</v>
      </c>
      <c r="O1954" s="4">
        <f>_xlfn.CEILING.MATH(ABS(NiftyData[[#This Row],[Intraday Change %]]), 0.01)</f>
        <v>0.01</v>
      </c>
      <c r="P1954" s="6">
        <f>NiftyData[[#This Row],[Close]]-E1955</f>
        <v>-27.75</v>
      </c>
      <c r="Q1954" s="4">
        <f>NiftyData[[#This Row],[DayChange]]/E1955</f>
        <v>-4.6125844601613989E-3</v>
      </c>
      <c r="R1954" s="7">
        <f>_xlfn.CEILING.MATH(ABS(NiftyData[[#This Row],[DayChange %]]), 0.01)</f>
        <v>0.01</v>
      </c>
    </row>
    <row r="1955" spans="1:18" x14ac:dyDescent="0.2">
      <c r="A1955" s="2">
        <v>41278</v>
      </c>
      <c r="B1955" s="1">
        <v>6011.95</v>
      </c>
      <c r="C1955" s="1">
        <v>6020.75</v>
      </c>
      <c r="D1955" s="1">
        <v>5981.55</v>
      </c>
      <c r="E1955" s="1">
        <v>6016.15</v>
      </c>
      <c r="F1955" s="1">
        <v>113232990</v>
      </c>
      <c r="G1955" s="1">
        <v>5191.38</v>
      </c>
      <c r="H1955" s="1" t="str">
        <f>TEXT(NiftyData[[#This Row],[Date]], "yyyy")</f>
        <v>2013</v>
      </c>
      <c r="I1955" s="1" t="str">
        <f>TEXT(NiftyData[[#This Row],[Date]], "mmm")</f>
        <v>Jan</v>
      </c>
      <c r="J1955" s="1" t="str">
        <f>TEXT(NiftyData[[#This Row],[Date]], "ddd")</f>
        <v>Fri</v>
      </c>
      <c r="K1955" s="1" t="str">
        <f>TEXT(NiftyData[[#This Row],[Date]], "mmm-yyyy")</f>
        <v>Jan-2013</v>
      </c>
      <c r="L1955" s="1" t="str">
        <f>IF(NiftyData[[#This Row],[Day]]="Thu", "Expiry", "")</f>
        <v/>
      </c>
      <c r="M1955" s="1">
        <f>NiftyData[[#This Row],[Close]]-NiftyData[[#This Row],[Open]]</f>
        <v>4.1999999999998181</v>
      </c>
      <c r="N1955" s="4">
        <f>NiftyData[[#This Row],[Intraday Change]]/NiftyData[[#This Row],[Open]]</f>
        <v>6.9860860452928219E-4</v>
      </c>
      <c r="O1955" s="4">
        <f>_xlfn.CEILING.MATH(ABS(NiftyData[[#This Row],[Intraday Change %]]), 0.01)</f>
        <v>0.01</v>
      </c>
      <c r="P1955" s="6">
        <f>NiftyData[[#This Row],[Close]]-E1956</f>
        <v>6.6499999999996362</v>
      </c>
      <c r="Q1955" s="4">
        <f>NiftyData[[#This Row],[DayChange]]/E1956</f>
        <v>1.1065812463598695E-3</v>
      </c>
      <c r="R1955" s="7">
        <f>_xlfn.CEILING.MATH(ABS(NiftyData[[#This Row],[DayChange %]]), 0.01)</f>
        <v>0.01</v>
      </c>
    </row>
    <row r="1956" spans="1:18" x14ac:dyDescent="0.2">
      <c r="A1956" s="2">
        <v>41277</v>
      </c>
      <c r="B1956" s="1">
        <v>6015.8</v>
      </c>
      <c r="C1956" s="1">
        <v>6017</v>
      </c>
      <c r="D1956" s="1">
        <v>5986.55</v>
      </c>
      <c r="E1956" s="1">
        <v>6009.5</v>
      </c>
      <c r="F1956" s="1">
        <v>99989933</v>
      </c>
      <c r="G1956" s="1">
        <v>4883.13</v>
      </c>
      <c r="H1956" s="1" t="str">
        <f>TEXT(NiftyData[[#This Row],[Date]], "yyyy")</f>
        <v>2013</v>
      </c>
      <c r="I1956" s="1" t="str">
        <f>TEXT(NiftyData[[#This Row],[Date]], "mmm")</f>
        <v>Jan</v>
      </c>
      <c r="J1956" s="1" t="str">
        <f>TEXT(NiftyData[[#This Row],[Date]], "ddd")</f>
        <v>Thu</v>
      </c>
      <c r="K1956" s="1" t="str">
        <f>TEXT(NiftyData[[#This Row],[Date]], "mmm-yyyy")</f>
        <v>Jan-2013</v>
      </c>
      <c r="L1956" s="1" t="str">
        <f>IF(NiftyData[[#This Row],[Day]]="Thu", "Expiry", "")</f>
        <v>Expiry</v>
      </c>
      <c r="M1956" s="1">
        <f>NiftyData[[#This Row],[Close]]-NiftyData[[#This Row],[Open]]</f>
        <v>-6.3000000000001819</v>
      </c>
      <c r="N1956" s="4">
        <f>NiftyData[[#This Row],[Intraday Change]]/NiftyData[[#This Row],[Open]]</f>
        <v>-1.0472422620433162E-3</v>
      </c>
      <c r="O1956" s="4">
        <f>_xlfn.CEILING.MATH(ABS(NiftyData[[#This Row],[Intraday Change %]]), 0.01)</f>
        <v>0.01</v>
      </c>
      <c r="P1956" s="6">
        <f>NiftyData[[#This Row],[Close]]-E1957</f>
        <v>16.25</v>
      </c>
      <c r="Q1956" s="4">
        <f>NiftyData[[#This Row],[DayChange]]/E1957</f>
        <v>2.7113836399282527E-3</v>
      </c>
      <c r="R1956" s="7">
        <f>_xlfn.CEILING.MATH(ABS(NiftyData[[#This Row],[DayChange %]]), 0.01)</f>
        <v>0.01</v>
      </c>
    </row>
    <row r="1957" spans="1:18" x14ac:dyDescent="0.2">
      <c r="A1957" s="2">
        <v>41276</v>
      </c>
      <c r="B1957" s="1">
        <v>5982.6</v>
      </c>
      <c r="C1957" s="1">
        <v>6006.05</v>
      </c>
      <c r="D1957" s="1">
        <v>5982</v>
      </c>
      <c r="E1957" s="1">
        <v>5993.25</v>
      </c>
      <c r="F1957" s="1">
        <v>116057389</v>
      </c>
      <c r="G1957" s="1">
        <v>4992.8999999999996</v>
      </c>
      <c r="H1957" s="1" t="str">
        <f>TEXT(NiftyData[[#This Row],[Date]], "yyyy")</f>
        <v>2013</v>
      </c>
      <c r="I1957" s="1" t="str">
        <f>TEXT(NiftyData[[#This Row],[Date]], "mmm")</f>
        <v>Jan</v>
      </c>
      <c r="J1957" s="1" t="str">
        <f>TEXT(NiftyData[[#This Row],[Date]], "ddd")</f>
        <v>Wed</v>
      </c>
      <c r="K1957" s="1" t="str">
        <f>TEXT(NiftyData[[#This Row],[Date]], "mmm-yyyy")</f>
        <v>Jan-2013</v>
      </c>
      <c r="L1957" s="1" t="str">
        <f>IF(NiftyData[[#This Row],[Day]]="Thu", "Expiry", "")</f>
        <v/>
      </c>
      <c r="M1957" s="1">
        <f>NiftyData[[#This Row],[Close]]-NiftyData[[#This Row],[Open]]</f>
        <v>10.649999999999636</v>
      </c>
      <c r="N1957" s="4">
        <f>NiftyData[[#This Row],[Intraday Change]]/NiftyData[[#This Row],[Open]]</f>
        <v>1.7801624711663215E-3</v>
      </c>
      <c r="O1957" s="4">
        <f>_xlfn.CEILING.MATH(ABS(NiftyData[[#This Row],[Intraday Change %]]), 0.01)</f>
        <v>0.01</v>
      </c>
      <c r="P1957" s="6">
        <f>NiftyData[[#This Row],[Close]]-E1958</f>
        <v>42.399999999999636</v>
      </c>
      <c r="Q1957" s="4">
        <f>NiftyData[[#This Row],[DayChange]]/E1958</f>
        <v>7.125032558373952E-3</v>
      </c>
      <c r="R1957" s="7">
        <f>_xlfn.CEILING.MATH(ABS(NiftyData[[#This Row],[DayChange %]]), 0.01)</f>
        <v>0.01</v>
      </c>
    </row>
    <row r="1958" spans="1:18" x14ac:dyDescent="0.2">
      <c r="A1958" s="2">
        <v>41275</v>
      </c>
      <c r="B1958" s="1">
        <v>5937.65</v>
      </c>
      <c r="C1958" s="1">
        <v>5963.9</v>
      </c>
      <c r="D1958" s="1">
        <v>5935.2</v>
      </c>
      <c r="E1958" s="1">
        <v>5950.85</v>
      </c>
      <c r="F1958" s="1">
        <v>77902745</v>
      </c>
      <c r="G1958" s="1">
        <v>3298.74</v>
      </c>
      <c r="H1958" s="1" t="str">
        <f>TEXT(NiftyData[[#This Row],[Date]], "yyyy")</f>
        <v>2013</v>
      </c>
      <c r="I1958" s="1" t="str">
        <f>TEXT(NiftyData[[#This Row],[Date]], "mmm")</f>
        <v>Jan</v>
      </c>
      <c r="J1958" s="1" t="str">
        <f>TEXT(NiftyData[[#This Row],[Date]], "ddd")</f>
        <v>Tue</v>
      </c>
      <c r="K1958" s="1" t="str">
        <f>TEXT(NiftyData[[#This Row],[Date]], "mmm-yyyy")</f>
        <v>Jan-2013</v>
      </c>
      <c r="L1958" s="1" t="str">
        <f>IF(NiftyData[[#This Row],[Day]]="Thu", "Expiry", "")</f>
        <v/>
      </c>
      <c r="M1958" s="1">
        <f>NiftyData[[#This Row],[Close]]-NiftyData[[#This Row],[Open]]</f>
        <v>13.200000000000728</v>
      </c>
      <c r="N1958" s="4">
        <f>NiftyData[[#This Row],[Intraday Change]]/NiftyData[[#This Row],[Open]]</f>
        <v>2.2231017321668891E-3</v>
      </c>
      <c r="O1958" s="4">
        <f>_xlfn.CEILING.MATH(ABS(NiftyData[[#This Row],[Intraday Change %]]), 0.01)</f>
        <v>0.01</v>
      </c>
      <c r="P1958" s="6">
        <f>NiftyData[[#This Row],[Close]]-E1959</f>
        <v>45.75</v>
      </c>
      <c r="Q1958" s="4">
        <f>NiftyData[[#This Row],[DayChange]]/E1959</f>
        <v>7.7475402618075893E-3</v>
      </c>
      <c r="R1958" s="7">
        <f>_xlfn.CEILING.MATH(ABS(NiftyData[[#This Row],[DayChange %]]), 0.01)</f>
        <v>0.01</v>
      </c>
    </row>
    <row r="1959" spans="1:18" x14ac:dyDescent="0.2">
      <c r="A1959" s="2">
        <v>41274</v>
      </c>
      <c r="B1959" s="1">
        <v>5901.2</v>
      </c>
      <c r="C1959" s="1">
        <v>5919</v>
      </c>
      <c r="D1959" s="1">
        <v>5897.15</v>
      </c>
      <c r="E1959" s="1">
        <v>5905.1</v>
      </c>
      <c r="F1959" s="1">
        <v>64809641</v>
      </c>
      <c r="G1959" s="1">
        <v>3021.71</v>
      </c>
      <c r="H1959" s="1" t="str">
        <f>TEXT(NiftyData[[#This Row],[Date]], "yyyy")</f>
        <v>2012</v>
      </c>
      <c r="I1959" s="1" t="str">
        <f>TEXT(NiftyData[[#This Row],[Date]], "mmm")</f>
        <v>Dec</v>
      </c>
      <c r="J1959" s="1" t="str">
        <f>TEXT(NiftyData[[#This Row],[Date]], "ddd")</f>
        <v>Mon</v>
      </c>
      <c r="K1959" s="1" t="str">
        <f>TEXT(NiftyData[[#This Row],[Date]], "mmm-yyyy")</f>
        <v>Dec-2012</v>
      </c>
      <c r="L1959" s="1" t="str">
        <f>IF(NiftyData[[#This Row],[Day]]="Thu", "Expiry", "")</f>
        <v/>
      </c>
      <c r="M1959" s="1">
        <f>NiftyData[[#This Row],[Close]]-NiftyData[[#This Row],[Open]]</f>
        <v>3.9000000000005457</v>
      </c>
      <c r="N1959" s="4">
        <f>NiftyData[[#This Row],[Intraday Change]]/NiftyData[[#This Row],[Open]]</f>
        <v>6.6088253236639089E-4</v>
      </c>
      <c r="O1959" s="4">
        <f>_xlfn.CEILING.MATH(ABS(NiftyData[[#This Row],[Intraday Change %]]), 0.01)</f>
        <v>0.01</v>
      </c>
      <c r="P1959" s="6">
        <f>NiftyData[[#This Row],[Close]]-E1960</f>
        <v>-3.25</v>
      </c>
      <c r="Q1959" s="4">
        <f>NiftyData[[#This Row],[DayChange]]/E1960</f>
        <v>-5.5006897018626175E-4</v>
      </c>
      <c r="R1959" s="7">
        <f>_xlfn.CEILING.MATH(ABS(NiftyData[[#This Row],[DayChange %]]), 0.01)</f>
        <v>0.01</v>
      </c>
    </row>
    <row r="1960" spans="1:18" x14ac:dyDescent="0.2">
      <c r="A1960" s="2">
        <v>41271</v>
      </c>
      <c r="B1960" s="1">
        <v>5887.15</v>
      </c>
      <c r="C1960" s="1">
        <v>5915.75</v>
      </c>
      <c r="D1960" s="1">
        <v>5879.5</v>
      </c>
      <c r="E1960" s="1">
        <v>5908.35</v>
      </c>
      <c r="F1960" s="1">
        <v>89669021</v>
      </c>
      <c r="G1960" s="1">
        <v>3863.47</v>
      </c>
      <c r="H1960" s="1" t="str">
        <f>TEXT(NiftyData[[#This Row],[Date]], "yyyy")</f>
        <v>2012</v>
      </c>
      <c r="I1960" s="1" t="str">
        <f>TEXT(NiftyData[[#This Row],[Date]], "mmm")</f>
        <v>Dec</v>
      </c>
      <c r="J1960" s="1" t="str">
        <f>TEXT(NiftyData[[#This Row],[Date]], "ddd")</f>
        <v>Fri</v>
      </c>
      <c r="K1960" s="1" t="str">
        <f>TEXT(NiftyData[[#This Row],[Date]], "mmm-yyyy")</f>
        <v>Dec-2012</v>
      </c>
      <c r="L1960" s="1" t="str">
        <f>IF(NiftyData[[#This Row],[Day]]="Thu", "Expiry", "")</f>
        <v/>
      </c>
      <c r="M1960" s="1">
        <f>NiftyData[[#This Row],[Close]]-NiftyData[[#This Row],[Open]]</f>
        <v>21.200000000000728</v>
      </c>
      <c r="N1960" s="4">
        <f>NiftyData[[#This Row],[Intraday Change]]/NiftyData[[#This Row],[Open]]</f>
        <v>3.6010633328521831E-3</v>
      </c>
      <c r="O1960" s="4">
        <f>_xlfn.CEILING.MATH(ABS(NiftyData[[#This Row],[Intraday Change %]]), 0.01)</f>
        <v>0.01</v>
      </c>
      <c r="P1960" s="6">
        <f>NiftyData[[#This Row],[Close]]-E1961</f>
        <v>38.25</v>
      </c>
      <c r="Q1960" s="4">
        <f>NiftyData[[#This Row],[DayChange]]/E1961</f>
        <v>6.5160729800173758E-3</v>
      </c>
      <c r="R1960" s="7">
        <f>_xlfn.CEILING.MATH(ABS(NiftyData[[#This Row],[DayChange %]]), 0.01)</f>
        <v>0.01</v>
      </c>
    </row>
    <row r="1961" spans="1:18" x14ac:dyDescent="0.2">
      <c r="A1961" s="2">
        <v>41270</v>
      </c>
      <c r="B1961" s="1">
        <v>5930.2</v>
      </c>
      <c r="C1961" s="1">
        <v>5930.8</v>
      </c>
      <c r="D1961" s="1">
        <v>5864.7</v>
      </c>
      <c r="E1961" s="1">
        <v>5870.1</v>
      </c>
      <c r="F1961" s="1">
        <v>139613235</v>
      </c>
      <c r="G1961" s="1">
        <v>5955.51</v>
      </c>
      <c r="H1961" s="1" t="str">
        <f>TEXT(NiftyData[[#This Row],[Date]], "yyyy")</f>
        <v>2012</v>
      </c>
      <c r="I1961" s="1" t="str">
        <f>TEXT(NiftyData[[#This Row],[Date]], "mmm")</f>
        <v>Dec</v>
      </c>
      <c r="J1961" s="1" t="str">
        <f>TEXT(NiftyData[[#This Row],[Date]], "ddd")</f>
        <v>Thu</v>
      </c>
      <c r="K1961" s="1" t="str">
        <f>TEXT(NiftyData[[#This Row],[Date]], "mmm-yyyy")</f>
        <v>Dec-2012</v>
      </c>
      <c r="L1961" s="1" t="str">
        <f>IF(NiftyData[[#This Row],[Day]]="Thu", "Expiry", "")</f>
        <v>Expiry</v>
      </c>
      <c r="M1961" s="1">
        <f>NiftyData[[#This Row],[Close]]-NiftyData[[#This Row],[Open]]</f>
        <v>-60.099999999999454</v>
      </c>
      <c r="N1961" s="4">
        <f>NiftyData[[#This Row],[Intraday Change]]/NiftyData[[#This Row],[Open]]</f>
        <v>-1.0134565444672937E-2</v>
      </c>
      <c r="O1961" s="4">
        <f>_xlfn.CEILING.MATH(ABS(NiftyData[[#This Row],[Intraday Change %]]), 0.01)</f>
        <v>0.02</v>
      </c>
      <c r="P1961" s="6">
        <f>NiftyData[[#This Row],[Close]]-E1962</f>
        <v>-35.5</v>
      </c>
      <c r="Q1961" s="4">
        <f>NiftyData[[#This Row],[DayChange]]/E1962</f>
        <v>-6.0112435654294223E-3</v>
      </c>
      <c r="R1961" s="7">
        <f>_xlfn.CEILING.MATH(ABS(NiftyData[[#This Row],[DayChange %]]), 0.01)</f>
        <v>0.01</v>
      </c>
    </row>
    <row r="1962" spans="1:18" x14ac:dyDescent="0.2">
      <c r="A1962" s="2">
        <v>41269</v>
      </c>
      <c r="B1962" s="1">
        <v>5864.95</v>
      </c>
      <c r="C1962" s="1">
        <v>5917.3</v>
      </c>
      <c r="D1962" s="1">
        <v>5859.55</v>
      </c>
      <c r="E1962" s="1">
        <v>5905.6</v>
      </c>
      <c r="F1962" s="1">
        <v>83871326</v>
      </c>
      <c r="G1962" s="1">
        <v>3447.53</v>
      </c>
      <c r="H1962" s="1" t="str">
        <f>TEXT(NiftyData[[#This Row],[Date]], "yyyy")</f>
        <v>2012</v>
      </c>
      <c r="I1962" s="1" t="str">
        <f>TEXT(NiftyData[[#This Row],[Date]], "mmm")</f>
        <v>Dec</v>
      </c>
      <c r="J1962" s="1" t="str">
        <f>TEXT(NiftyData[[#This Row],[Date]], "ddd")</f>
        <v>Wed</v>
      </c>
      <c r="K1962" s="1" t="str">
        <f>TEXT(NiftyData[[#This Row],[Date]], "mmm-yyyy")</f>
        <v>Dec-2012</v>
      </c>
      <c r="L1962" s="1" t="str">
        <f>IF(NiftyData[[#This Row],[Day]]="Thu", "Expiry", "")</f>
        <v/>
      </c>
      <c r="M1962" s="1">
        <f>NiftyData[[#This Row],[Close]]-NiftyData[[#This Row],[Open]]</f>
        <v>40.650000000000546</v>
      </c>
      <c r="N1962" s="4">
        <f>NiftyData[[#This Row],[Intraday Change]]/NiftyData[[#This Row],[Open]]</f>
        <v>6.9310053794150927E-3</v>
      </c>
      <c r="O1962" s="4">
        <f>_xlfn.CEILING.MATH(ABS(NiftyData[[#This Row],[Intraday Change %]]), 0.01)</f>
        <v>0.01</v>
      </c>
      <c r="P1962" s="6">
        <f>NiftyData[[#This Row],[Close]]-E1963</f>
        <v>49.850000000000364</v>
      </c>
      <c r="Q1962" s="4">
        <f>NiftyData[[#This Row],[DayChange]]/E1963</f>
        <v>8.5130000426931422E-3</v>
      </c>
      <c r="R1962" s="7">
        <f>_xlfn.CEILING.MATH(ABS(NiftyData[[#This Row],[DayChange %]]), 0.01)</f>
        <v>0.01</v>
      </c>
    </row>
    <row r="1963" spans="1:18" x14ac:dyDescent="0.2">
      <c r="A1963" s="2">
        <v>41267</v>
      </c>
      <c r="B1963" s="1">
        <v>5869</v>
      </c>
      <c r="C1963" s="1">
        <v>5871.9</v>
      </c>
      <c r="D1963" s="1">
        <v>5844.7</v>
      </c>
      <c r="E1963" s="1">
        <v>5855.75</v>
      </c>
      <c r="F1963" s="1">
        <v>85336999</v>
      </c>
      <c r="G1963" s="1">
        <v>3433.98</v>
      </c>
      <c r="H1963" s="1" t="str">
        <f>TEXT(NiftyData[[#This Row],[Date]], "yyyy")</f>
        <v>2012</v>
      </c>
      <c r="I1963" s="1" t="str">
        <f>TEXT(NiftyData[[#This Row],[Date]], "mmm")</f>
        <v>Dec</v>
      </c>
      <c r="J1963" s="1" t="str">
        <f>TEXT(NiftyData[[#This Row],[Date]], "ddd")</f>
        <v>Mon</v>
      </c>
      <c r="K1963" s="1" t="str">
        <f>TEXT(NiftyData[[#This Row],[Date]], "mmm-yyyy")</f>
        <v>Dec-2012</v>
      </c>
      <c r="L1963" s="1" t="str">
        <f>IF(NiftyData[[#This Row],[Day]]="Thu", "Expiry", "")</f>
        <v/>
      </c>
      <c r="M1963" s="1">
        <f>NiftyData[[#This Row],[Close]]-NiftyData[[#This Row],[Open]]</f>
        <v>-13.25</v>
      </c>
      <c r="N1963" s="4">
        <f>NiftyData[[#This Row],[Intraday Change]]/NiftyData[[#This Row],[Open]]</f>
        <v>-2.2576248083148748E-3</v>
      </c>
      <c r="O1963" s="4">
        <f>_xlfn.CEILING.MATH(ABS(NiftyData[[#This Row],[Intraday Change %]]), 0.01)</f>
        <v>0.01</v>
      </c>
      <c r="P1963" s="6">
        <f>NiftyData[[#This Row],[Close]]-E1964</f>
        <v>8.0500000000001819</v>
      </c>
      <c r="Q1963" s="4">
        <f>NiftyData[[#This Row],[DayChange]]/E1964</f>
        <v>1.3766096071960228E-3</v>
      </c>
      <c r="R1963" s="7">
        <f>_xlfn.CEILING.MATH(ABS(NiftyData[[#This Row],[DayChange %]]), 0.01)</f>
        <v>0.01</v>
      </c>
    </row>
    <row r="1964" spans="1:18" x14ac:dyDescent="0.2">
      <c r="A1964" s="2">
        <v>41264</v>
      </c>
      <c r="B1964" s="1">
        <v>5888</v>
      </c>
      <c r="C1964" s="1">
        <v>5888</v>
      </c>
      <c r="D1964" s="1">
        <v>5841.65</v>
      </c>
      <c r="E1964" s="1">
        <v>5847.7</v>
      </c>
      <c r="F1964" s="1">
        <v>141152911</v>
      </c>
      <c r="G1964" s="1">
        <v>5603.96</v>
      </c>
      <c r="H1964" s="1" t="str">
        <f>TEXT(NiftyData[[#This Row],[Date]], "yyyy")</f>
        <v>2012</v>
      </c>
      <c r="I1964" s="1" t="str">
        <f>TEXT(NiftyData[[#This Row],[Date]], "mmm")</f>
        <v>Dec</v>
      </c>
      <c r="J1964" s="1" t="str">
        <f>TEXT(NiftyData[[#This Row],[Date]], "ddd")</f>
        <v>Fri</v>
      </c>
      <c r="K1964" s="1" t="str">
        <f>TEXT(NiftyData[[#This Row],[Date]], "mmm-yyyy")</f>
        <v>Dec-2012</v>
      </c>
      <c r="L1964" s="1" t="str">
        <f>IF(NiftyData[[#This Row],[Day]]="Thu", "Expiry", "")</f>
        <v/>
      </c>
      <c r="M1964" s="1">
        <f>NiftyData[[#This Row],[Close]]-NiftyData[[#This Row],[Open]]</f>
        <v>-40.300000000000182</v>
      </c>
      <c r="N1964" s="4">
        <f>NiftyData[[#This Row],[Intraday Change]]/NiftyData[[#This Row],[Open]]</f>
        <v>-6.8444293478261177E-3</v>
      </c>
      <c r="O1964" s="4">
        <f>_xlfn.CEILING.MATH(ABS(NiftyData[[#This Row],[Intraday Change %]]), 0.01)</f>
        <v>0.01</v>
      </c>
      <c r="P1964" s="6">
        <f>NiftyData[[#This Row],[Close]]-E1965</f>
        <v>-68.699999999999818</v>
      </c>
      <c r="Q1964" s="4">
        <f>NiftyData[[#This Row],[DayChange]]/E1965</f>
        <v>-1.1611790953958458E-2</v>
      </c>
      <c r="R1964" s="7">
        <f>_xlfn.CEILING.MATH(ABS(NiftyData[[#This Row],[DayChange %]]), 0.01)</f>
        <v>0.02</v>
      </c>
    </row>
    <row r="1965" spans="1:18" x14ac:dyDescent="0.2">
      <c r="A1965" s="2">
        <v>41263</v>
      </c>
      <c r="B1965" s="1">
        <v>5934.45</v>
      </c>
      <c r="C1965" s="1">
        <v>5937.6</v>
      </c>
      <c r="D1965" s="1">
        <v>5881.45</v>
      </c>
      <c r="E1965" s="1">
        <v>5916.4</v>
      </c>
      <c r="F1965" s="1">
        <v>123911218</v>
      </c>
      <c r="G1965" s="1">
        <v>5390.76</v>
      </c>
      <c r="H1965" s="1" t="str">
        <f>TEXT(NiftyData[[#This Row],[Date]], "yyyy")</f>
        <v>2012</v>
      </c>
      <c r="I1965" s="1" t="str">
        <f>TEXT(NiftyData[[#This Row],[Date]], "mmm")</f>
        <v>Dec</v>
      </c>
      <c r="J1965" s="1" t="str">
        <f>TEXT(NiftyData[[#This Row],[Date]], "ddd")</f>
        <v>Thu</v>
      </c>
      <c r="K1965" s="1" t="str">
        <f>TEXT(NiftyData[[#This Row],[Date]], "mmm-yyyy")</f>
        <v>Dec-2012</v>
      </c>
      <c r="L1965" s="1" t="str">
        <f>IF(NiftyData[[#This Row],[Day]]="Thu", "Expiry", "")</f>
        <v>Expiry</v>
      </c>
      <c r="M1965" s="1">
        <f>NiftyData[[#This Row],[Close]]-NiftyData[[#This Row],[Open]]</f>
        <v>-18.050000000000182</v>
      </c>
      <c r="N1965" s="4">
        <f>NiftyData[[#This Row],[Intraday Change]]/NiftyData[[#This Row],[Open]]</f>
        <v>-3.0415624025815673E-3</v>
      </c>
      <c r="O1965" s="4">
        <f>_xlfn.CEILING.MATH(ABS(NiftyData[[#This Row],[Intraday Change %]]), 0.01)</f>
        <v>0.01</v>
      </c>
      <c r="P1965" s="6">
        <f>NiftyData[[#This Row],[Close]]-E1966</f>
        <v>-13.200000000000728</v>
      </c>
      <c r="Q1965" s="4">
        <f>NiftyData[[#This Row],[DayChange]]/E1966</f>
        <v>-2.2261198057205757E-3</v>
      </c>
      <c r="R1965" s="7">
        <f>_xlfn.CEILING.MATH(ABS(NiftyData[[#This Row],[DayChange %]]), 0.01)</f>
        <v>0.01</v>
      </c>
    </row>
    <row r="1966" spans="1:18" x14ac:dyDescent="0.2">
      <c r="A1966" s="2">
        <v>41262</v>
      </c>
      <c r="B1966" s="1">
        <v>5917.3</v>
      </c>
      <c r="C1966" s="1">
        <v>5939.4</v>
      </c>
      <c r="D1966" s="1">
        <v>5910.8</v>
      </c>
      <c r="E1966" s="1">
        <v>5929.6</v>
      </c>
      <c r="F1966" s="1">
        <v>149439204</v>
      </c>
      <c r="G1966" s="1">
        <v>6731.27</v>
      </c>
      <c r="H1966" s="1" t="str">
        <f>TEXT(NiftyData[[#This Row],[Date]], "yyyy")</f>
        <v>2012</v>
      </c>
      <c r="I1966" s="1" t="str">
        <f>TEXT(NiftyData[[#This Row],[Date]], "mmm")</f>
        <v>Dec</v>
      </c>
      <c r="J1966" s="1" t="str">
        <f>TEXT(NiftyData[[#This Row],[Date]], "ddd")</f>
        <v>Wed</v>
      </c>
      <c r="K1966" s="1" t="str">
        <f>TEXT(NiftyData[[#This Row],[Date]], "mmm-yyyy")</f>
        <v>Dec-2012</v>
      </c>
      <c r="L1966" s="1" t="str">
        <f>IF(NiftyData[[#This Row],[Day]]="Thu", "Expiry", "")</f>
        <v/>
      </c>
      <c r="M1966" s="1">
        <f>NiftyData[[#This Row],[Close]]-NiftyData[[#This Row],[Open]]</f>
        <v>12.300000000000182</v>
      </c>
      <c r="N1966" s="4">
        <f>NiftyData[[#This Row],[Intraday Change]]/NiftyData[[#This Row],[Open]]</f>
        <v>2.0786507359775879E-3</v>
      </c>
      <c r="O1966" s="4">
        <f>_xlfn.CEILING.MATH(ABS(NiftyData[[#This Row],[Intraday Change %]]), 0.01)</f>
        <v>0.01</v>
      </c>
      <c r="P1966" s="6">
        <f>NiftyData[[#This Row],[Close]]-E1967</f>
        <v>32.800000000000182</v>
      </c>
      <c r="Q1966" s="4">
        <f>NiftyData[[#This Row],[DayChange]]/E1967</f>
        <v>5.5623388956722595E-3</v>
      </c>
      <c r="R1966" s="7">
        <f>_xlfn.CEILING.MATH(ABS(NiftyData[[#This Row],[DayChange %]]), 0.01)</f>
        <v>0.01</v>
      </c>
    </row>
    <row r="1967" spans="1:18" x14ac:dyDescent="0.2">
      <c r="A1967" s="2">
        <v>41261</v>
      </c>
      <c r="B1967" s="1">
        <v>5873.6</v>
      </c>
      <c r="C1967" s="1">
        <v>5905.8</v>
      </c>
      <c r="D1967" s="1">
        <v>5823.15</v>
      </c>
      <c r="E1967" s="1">
        <v>5896.8</v>
      </c>
      <c r="F1967" s="1">
        <v>148907334</v>
      </c>
      <c r="G1967" s="1">
        <v>6740.66</v>
      </c>
      <c r="H1967" s="1" t="str">
        <f>TEXT(NiftyData[[#This Row],[Date]], "yyyy")</f>
        <v>2012</v>
      </c>
      <c r="I1967" s="1" t="str">
        <f>TEXT(NiftyData[[#This Row],[Date]], "mmm")</f>
        <v>Dec</v>
      </c>
      <c r="J1967" s="1" t="str">
        <f>TEXT(NiftyData[[#This Row],[Date]], "ddd")</f>
        <v>Tue</v>
      </c>
      <c r="K1967" s="1" t="str">
        <f>TEXT(NiftyData[[#This Row],[Date]], "mmm-yyyy")</f>
        <v>Dec-2012</v>
      </c>
      <c r="L1967" s="1" t="str">
        <f>IF(NiftyData[[#This Row],[Day]]="Thu", "Expiry", "")</f>
        <v/>
      </c>
      <c r="M1967" s="1">
        <f>NiftyData[[#This Row],[Close]]-NiftyData[[#This Row],[Open]]</f>
        <v>23.199999999999818</v>
      </c>
      <c r="N1967" s="4">
        <f>NiftyData[[#This Row],[Intraday Change]]/NiftyData[[#This Row],[Open]]</f>
        <v>3.9498774175973535E-3</v>
      </c>
      <c r="O1967" s="4">
        <f>_xlfn.CEILING.MATH(ABS(NiftyData[[#This Row],[Intraday Change %]]), 0.01)</f>
        <v>0.01</v>
      </c>
      <c r="P1967" s="6">
        <f>NiftyData[[#This Row],[Close]]-E1968</f>
        <v>38.900000000000546</v>
      </c>
      <c r="Q1967" s="4">
        <f>NiftyData[[#This Row],[DayChange]]/E1968</f>
        <v>6.6406049949641593E-3</v>
      </c>
      <c r="R1967" s="7">
        <f>_xlfn.CEILING.MATH(ABS(NiftyData[[#This Row],[DayChange %]]), 0.01)</f>
        <v>0.01</v>
      </c>
    </row>
    <row r="1968" spans="1:18" x14ac:dyDescent="0.2">
      <c r="A1968" s="2">
        <v>41260</v>
      </c>
      <c r="B1968" s="1">
        <v>5860.5</v>
      </c>
      <c r="C1968" s="1">
        <v>5886.05</v>
      </c>
      <c r="D1968" s="1">
        <v>5850.15</v>
      </c>
      <c r="E1968" s="1">
        <v>5857.9</v>
      </c>
      <c r="F1968" s="1">
        <v>109547002</v>
      </c>
      <c r="G1968" s="1">
        <v>4998.1899999999996</v>
      </c>
      <c r="H1968" s="1" t="str">
        <f>TEXT(NiftyData[[#This Row],[Date]], "yyyy")</f>
        <v>2012</v>
      </c>
      <c r="I1968" s="1" t="str">
        <f>TEXT(NiftyData[[#This Row],[Date]], "mmm")</f>
        <v>Dec</v>
      </c>
      <c r="J1968" s="1" t="str">
        <f>TEXT(NiftyData[[#This Row],[Date]], "ddd")</f>
        <v>Mon</v>
      </c>
      <c r="K1968" s="1" t="str">
        <f>TEXT(NiftyData[[#This Row],[Date]], "mmm-yyyy")</f>
        <v>Dec-2012</v>
      </c>
      <c r="L1968" s="1" t="str">
        <f>IF(NiftyData[[#This Row],[Day]]="Thu", "Expiry", "")</f>
        <v/>
      </c>
      <c r="M1968" s="1">
        <f>NiftyData[[#This Row],[Close]]-NiftyData[[#This Row],[Open]]</f>
        <v>-2.6000000000003638</v>
      </c>
      <c r="N1968" s="4">
        <f>NiftyData[[#This Row],[Intraday Change]]/NiftyData[[#This Row],[Open]]</f>
        <v>-4.4364815288804092E-4</v>
      </c>
      <c r="O1968" s="4">
        <f>_xlfn.CEILING.MATH(ABS(NiftyData[[#This Row],[Intraday Change %]]), 0.01)</f>
        <v>0.01</v>
      </c>
      <c r="P1968" s="6">
        <f>NiftyData[[#This Row],[Close]]-E1969</f>
        <v>-21.700000000000728</v>
      </c>
      <c r="Q1968" s="4">
        <f>NiftyData[[#This Row],[DayChange]]/E1969</f>
        <v>-3.6907272603579708E-3</v>
      </c>
      <c r="R1968" s="7">
        <f>_xlfn.CEILING.MATH(ABS(NiftyData[[#This Row],[DayChange %]]), 0.01)</f>
        <v>0.01</v>
      </c>
    </row>
    <row r="1969" spans="1:18" x14ac:dyDescent="0.2">
      <c r="A1969" s="2">
        <v>41257</v>
      </c>
      <c r="B1969" s="1">
        <v>5846.9</v>
      </c>
      <c r="C1969" s="1">
        <v>5886.1</v>
      </c>
      <c r="D1969" s="1">
        <v>5839.15</v>
      </c>
      <c r="E1969" s="1">
        <v>5879.6</v>
      </c>
      <c r="F1969" s="1">
        <v>115159830</v>
      </c>
      <c r="G1969" s="1">
        <v>5012.83</v>
      </c>
      <c r="H1969" s="1" t="str">
        <f>TEXT(NiftyData[[#This Row],[Date]], "yyyy")</f>
        <v>2012</v>
      </c>
      <c r="I1969" s="1" t="str">
        <f>TEXT(NiftyData[[#This Row],[Date]], "mmm")</f>
        <v>Dec</v>
      </c>
      <c r="J1969" s="1" t="str">
        <f>TEXT(NiftyData[[#This Row],[Date]], "ddd")</f>
        <v>Fri</v>
      </c>
      <c r="K1969" s="1" t="str">
        <f>TEXT(NiftyData[[#This Row],[Date]], "mmm-yyyy")</f>
        <v>Dec-2012</v>
      </c>
      <c r="L1969" s="1" t="str">
        <f>IF(NiftyData[[#This Row],[Day]]="Thu", "Expiry", "")</f>
        <v/>
      </c>
      <c r="M1969" s="1">
        <f>NiftyData[[#This Row],[Close]]-NiftyData[[#This Row],[Open]]</f>
        <v>32.700000000000728</v>
      </c>
      <c r="N1969" s="4">
        <f>NiftyData[[#This Row],[Intraday Change]]/NiftyData[[#This Row],[Open]]</f>
        <v>5.592707246575233E-3</v>
      </c>
      <c r="O1969" s="4">
        <f>_xlfn.CEILING.MATH(ABS(NiftyData[[#This Row],[Intraday Change %]]), 0.01)</f>
        <v>0.01</v>
      </c>
      <c r="P1969" s="6">
        <f>NiftyData[[#This Row],[Close]]-E1970</f>
        <v>28.100000000000364</v>
      </c>
      <c r="Q1969" s="4">
        <f>NiftyData[[#This Row],[DayChange]]/E1970</f>
        <v>4.8021874732975074E-3</v>
      </c>
      <c r="R1969" s="7">
        <f>_xlfn.CEILING.MATH(ABS(NiftyData[[#This Row],[DayChange %]]), 0.01)</f>
        <v>0.01</v>
      </c>
    </row>
    <row r="1970" spans="1:18" x14ac:dyDescent="0.2">
      <c r="A1970" s="2">
        <v>41256</v>
      </c>
      <c r="B1970" s="1">
        <v>5900.35</v>
      </c>
      <c r="C1970" s="1">
        <v>5907.45</v>
      </c>
      <c r="D1970" s="1">
        <v>5841.35</v>
      </c>
      <c r="E1970" s="1">
        <v>5851.5</v>
      </c>
      <c r="F1970" s="1">
        <v>136616335</v>
      </c>
      <c r="G1970" s="1">
        <v>5976.15</v>
      </c>
      <c r="H1970" s="1" t="str">
        <f>TEXT(NiftyData[[#This Row],[Date]], "yyyy")</f>
        <v>2012</v>
      </c>
      <c r="I1970" s="1" t="str">
        <f>TEXT(NiftyData[[#This Row],[Date]], "mmm")</f>
        <v>Dec</v>
      </c>
      <c r="J1970" s="1" t="str">
        <f>TEXT(NiftyData[[#This Row],[Date]], "ddd")</f>
        <v>Thu</v>
      </c>
      <c r="K1970" s="1" t="str">
        <f>TEXT(NiftyData[[#This Row],[Date]], "mmm-yyyy")</f>
        <v>Dec-2012</v>
      </c>
      <c r="L1970" s="1" t="str">
        <f>IF(NiftyData[[#This Row],[Day]]="Thu", "Expiry", "")</f>
        <v>Expiry</v>
      </c>
      <c r="M1970" s="1">
        <f>NiftyData[[#This Row],[Close]]-NiftyData[[#This Row],[Open]]</f>
        <v>-48.850000000000364</v>
      </c>
      <c r="N1970" s="4">
        <f>NiftyData[[#This Row],[Intraday Change]]/NiftyData[[#This Row],[Open]]</f>
        <v>-8.2791698797529574E-3</v>
      </c>
      <c r="O1970" s="4">
        <f>_xlfn.CEILING.MATH(ABS(NiftyData[[#This Row],[Intraday Change %]]), 0.01)</f>
        <v>0.01</v>
      </c>
      <c r="P1970" s="6">
        <f>NiftyData[[#This Row],[Close]]-E1971</f>
        <v>-36.5</v>
      </c>
      <c r="Q1970" s="4">
        <f>NiftyData[[#This Row],[DayChange]]/E1971</f>
        <v>-6.199048913043478E-3</v>
      </c>
      <c r="R1970" s="7">
        <f>_xlfn.CEILING.MATH(ABS(NiftyData[[#This Row],[DayChange %]]), 0.01)</f>
        <v>0.01</v>
      </c>
    </row>
    <row r="1971" spans="1:18" x14ac:dyDescent="0.2">
      <c r="A1971" s="2">
        <v>41255</v>
      </c>
      <c r="B1971" s="1">
        <v>5917.8</v>
      </c>
      <c r="C1971" s="1">
        <v>5924.6</v>
      </c>
      <c r="D1971" s="1">
        <v>5874.25</v>
      </c>
      <c r="E1971" s="1">
        <v>5888</v>
      </c>
      <c r="F1971" s="1">
        <v>132665649</v>
      </c>
      <c r="G1971" s="1">
        <v>6117.63</v>
      </c>
      <c r="H1971" s="1" t="str">
        <f>TEXT(NiftyData[[#This Row],[Date]], "yyyy")</f>
        <v>2012</v>
      </c>
      <c r="I1971" s="1" t="str">
        <f>TEXT(NiftyData[[#This Row],[Date]], "mmm")</f>
        <v>Dec</v>
      </c>
      <c r="J1971" s="1" t="str">
        <f>TEXT(NiftyData[[#This Row],[Date]], "ddd")</f>
        <v>Wed</v>
      </c>
      <c r="K1971" s="1" t="str">
        <f>TEXT(NiftyData[[#This Row],[Date]], "mmm-yyyy")</f>
        <v>Dec-2012</v>
      </c>
      <c r="L1971" s="1" t="str">
        <f>IF(NiftyData[[#This Row],[Day]]="Thu", "Expiry", "")</f>
        <v/>
      </c>
      <c r="M1971" s="1">
        <f>NiftyData[[#This Row],[Close]]-NiftyData[[#This Row],[Open]]</f>
        <v>-29.800000000000182</v>
      </c>
      <c r="N1971" s="4">
        <f>NiftyData[[#This Row],[Intraday Change]]/NiftyData[[#This Row],[Open]]</f>
        <v>-5.0356551421136542E-3</v>
      </c>
      <c r="O1971" s="4">
        <f>_xlfn.CEILING.MATH(ABS(NiftyData[[#This Row],[Intraday Change %]]), 0.01)</f>
        <v>0.01</v>
      </c>
      <c r="P1971" s="6">
        <f>NiftyData[[#This Row],[Close]]-E1972</f>
        <v>-10.800000000000182</v>
      </c>
      <c r="Q1971" s="4">
        <f>NiftyData[[#This Row],[DayChange]]/E1972</f>
        <v>-1.8308808571235134E-3</v>
      </c>
      <c r="R1971" s="7">
        <f>_xlfn.CEILING.MATH(ABS(NiftyData[[#This Row],[DayChange %]]), 0.01)</f>
        <v>0.01</v>
      </c>
    </row>
    <row r="1972" spans="1:18" x14ac:dyDescent="0.2">
      <c r="A1972" s="2">
        <v>41254</v>
      </c>
      <c r="B1972" s="1">
        <v>5923.8</v>
      </c>
      <c r="C1972" s="1">
        <v>5965.15</v>
      </c>
      <c r="D1972" s="1">
        <v>5865.45</v>
      </c>
      <c r="E1972" s="1">
        <v>5898.8</v>
      </c>
      <c r="F1972" s="1">
        <v>137415161</v>
      </c>
      <c r="G1972" s="1">
        <v>6403.06</v>
      </c>
      <c r="H1972" s="1" t="str">
        <f>TEXT(NiftyData[[#This Row],[Date]], "yyyy")</f>
        <v>2012</v>
      </c>
      <c r="I1972" s="1" t="str">
        <f>TEXT(NiftyData[[#This Row],[Date]], "mmm")</f>
        <v>Dec</v>
      </c>
      <c r="J1972" s="1" t="str">
        <f>TEXT(NiftyData[[#This Row],[Date]], "ddd")</f>
        <v>Tue</v>
      </c>
      <c r="K1972" s="1" t="str">
        <f>TEXT(NiftyData[[#This Row],[Date]], "mmm-yyyy")</f>
        <v>Dec-2012</v>
      </c>
      <c r="L1972" s="1" t="str">
        <f>IF(NiftyData[[#This Row],[Day]]="Thu", "Expiry", "")</f>
        <v/>
      </c>
      <c r="M1972" s="1">
        <f>NiftyData[[#This Row],[Close]]-NiftyData[[#This Row],[Open]]</f>
        <v>-25</v>
      </c>
      <c r="N1972" s="4">
        <f>NiftyData[[#This Row],[Intraday Change]]/NiftyData[[#This Row],[Open]]</f>
        <v>-4.2202640197170731E-3</v>
      </c>
      <c r="O1972" s="4">
        <f>_xlfn.CEILING.MATH(ABS(NiftyData[[#This Row],[Intraday Change %]]), 0.01)</f>
        <v>0.01</v>
      </c>
      <c r="P1972" s="6">
        <f>NiftyData[[#This Row],[Close]]-E1973</f>
        <v>-10.099999999999454</v>
      </c>
      <c r="Q1972" s="4">
        <f>NiftyData[[#This Row],[DayChange]]/E1973</f>
        <v>-1.7092859923165827E-3</v>
      </c>
      <c r="R1972" s="7">
        <f>_xlfn.CEILING.MATH(ABS(NiftyData[[#This Row],[DayChange %]]), 0.01)</f>
        <v>0.01</v>
      </c>
    </row>
    <row r="1973" spans="1:18" x14ac:dyDescent="0.2">
      <c r="A1973" s="2">
        <v>41253</v>
      </c>
      <c r="B1973" s="1">
        <v>5916.05</v>
      </c>
      <c r="C1973" s="1">
        <v>5919.95</v>
      </c>
      <c r="D1973" s="1">
        <v>5888.1</v>
      </c>
      <c r="E1973" s="1">
        <v>5908.9</v>
      </c>
      <c r="F1973" s="1">
        <v>95975757</v>
      </c>
      <c r="G1973" s="1">
        <v>4339.84</v>
      </c>
      <c r="H1973" s="1" t="str">
        <f>TEXT(NiftyData[[#This Row],[Date]], "yyyy")</f>
        <v>2012</v>
      </c>
      <c r="I1973" s="1" t="str">
        <f>TEXT(NiftyData[[#This Row],[Date]], "mmm")</f>
        <v>Dec</v>
      </c>
      <c r="J1973" s="1" t="str">
        <f>TEXT(NiftyData[[#This Row],[Date]], "ddd")</f>
        <v>Mon</v>
      </c>
      <c r="K1973" s="1" t="str">
        <f>TEXT(NiftyData[[#This Row],[Date]], "mmm-yyyy")</f>
        <v>Dec-2012</v>
      </c>
      <c r="L1973" s="1" t="str">
        <f>IF(NiftyData[[#This Row],[Day]]="Thu", "Expiry", "")</f>
        <v/>
      </c>
      <c r="M1973" s="1">
        <f>NiftyData[[#This Row],[Close]]-NiftyData[[#This Row],[Open]]</f>
        <v>-7.1500000000005457</v>
      </c>
      <c r="N1973" s="4">
        <f>NiftyData[[#This Row],[Intraday Change]]/NiftyData[[#This Row],[Open]]</f>
        <v>-1.2085766685542795E-3</v>
      </c>
      <c r="O1973" s="4">
        <f>_xlfn.CEILING.MATH(ABS(NiftyData[[#This Row],[Intraday Change %]]), 0.01)</f>
        <v>0.01</v>
      </c>
      <c r="P1973" s="6">
        <f>NiftyData[[#This Row],[Close]]-E1974</f>
        <v>1.5</v>
      </c>
      <c r="Q1973" s="4">
        <f>NiftyData[[#This Row],[DayChange]]/E1974</f>
        <v>2.5391881369130244E-4</v>
      </c>
      <c r="R1973" s="7">
        <f>_xlfn.CEILING.MATH(ABS(NiftyData[[#This Row],[DayChange %]]), 0.01)</f>
        <v>0.01</v>
      </c>
    </row>
    <row r="1974" spans="1:18" x14ac:dyDescent="0.2">
      <c r="A1974" s="2">
        <v>41250</v>
      </c>
      <c r="B1974" s="1">
        <v>5934</v>
      </c>
      <c r="C1974" s="1">
        <v>5949.85</v>
      </c>
      <c r="D1974" s="1">
        <v>5888.65</v>
      </c>
      <c r="E1974" s="1">
        <v>5907.4</v>
      </c>
      <c r="F1974" s="1">
        <v>127607078</v>
      </c>
      <c r="G1974" s="1">
        <v>5722.45</v>
      </c>
      <c r="H1974" s="1" t="str">
        <f>TEXT(NiftyData[[#This Row],[Date]], "yyyy")</f>
        <v>2012</v>
      </c>
      <c r="I1974" s="1" t="str">
        <f>TEXT(NiftyData[[#This Row],[Date]], "mmm")</f>
        <v>Dec</v>
      </c>
      <c r="J1974" s="1" t="str">
        <f>TEXT(NiftyData[[#This Row],[Date]], "ddd")</f>
        <v>Fri</v>
      </c>
      <c r="K1974" s="1" t="str">
        <f>TEXT(NiftyData[[#This Row],[Date]], "mmm-yyyy")</f>
        <v>Dec-2012</v>
      </c>
      <c r="L1974" s="1" t="str">
        <f>IF(NiftyData[[#This Row],[Day]]="Thu", "Expiry", "")</f>
        <v/>
      </c>
      <c r="M1974" s="1">
        <f>NiftyData[[#This Row],[Close]]-NiftyData[[#This Row],[Open]]</f>
        <v>-26.600000000000364</v>
      </c>
      <c r="N1974" s="4">
        <f>NiftyData[[#This Row],[Intraday Change]]/NiftyData[[#This Row],[Open]]</f>
        <v>-4.4826423997304287E-3</v>
      </c>
      <c r="O1974" s="4">
        <f>_xlfn.CEILING.MATH(ABS(NiftyData[[#This Row],[Intraday Change %]]), 0.01)</f>
        <v>0.01</v>
      </c>
      <c r="P1974" s="6">
        <f>NiftyData[[#This Row],[Close]]-E1975</f>
        <v>-23.5</v>
      </c>
      <c r="Q1974" s="4">
        <f>NiftyData[[#This Row],[DayChange]]/E1975</f>
        <v>-3.9622991451550354E-3</v>
      </c>
      <c r="R1974" s="7">
        <f>_xlfn.CEILING.MATH(ABS(NiftyData[[#This Row],[DayChange %]]), 0.01)</f>
        <v>0.01</v>
      </c>
    </row>
    <row r="1975" spans="1:18" x14ac:dyDescent="0.2">
      <c r="A1975" s="2">
        <v>41249</v>
      </c>
      <c r="B1975" s="1">
        <v>5926.3</v>
      </c>
      <c r="C1975" s="1">
        <v>5942.55</v>
      </c>
      <c r="D1975" s="1">
        <v>5838.9</v>
      </c>
      <c r="E1975" s="1">
        <v>5930.9</v>
      </c>
      <c r="F1975" s="1">
        <v>140267080</v>
      </c>
      <c r="G1975" s="1">
        <v>5667.65</v>
      </c>
      <c r="H1975" s="1" t="str">
        <f>TEXT(NiftyData[[#This Row],[Date]], "yyyy")</f>
        <v>2012</v>
      </c>
      <c r="I1975" s="1" t="str">
        <f>TEXT(NiftyData[[#This Row],[Date]], "mmm")</f>
        <v>Dec</v>
      </c>
      <c r="J1975" s="1" t="str">
        <f>TEXT(NiftyData[[#This Row],[Date]], "ddd")</f>
        <v>Thu</v>
      </c>
      <c r="K1975" s="1" t="str">
        <f>TEXT(NiftyData[[#This Row],[Date]], "mmm-yyyy")</f>
        <v>Dec-2012</v>
      </c>
      <c r="L1975" s="1" t="str">
        <f>IF(NiftyData[[#This Row],[Day]]="Thu", "Expiry", "")</f>
        <v>Expiry</v>
      </c>
      <c r="M1975" s="1">
        <f>NiftyData[[#This Row],[Close]]-NiftyData[[#This Row],[Open]]</f>
        <v>4.5999999999994543</v>
      </c>
      <c r="N1975" s="4">
        <f>NiftyData[[#This Row],[Intraday Change]]/NiftyData[[#This Row],[Open]]</f>
        <v>7.7620100231163701E-4</v>
      </c>
      <c r="O1975" s="4">
        <f>_xlfn.CEILING.MATH(ABS(NiftyData[[#This Row],[Intraday Change %]]), 0.01)</f>
        <v>0.01</v>
      </c>
      <c r="P1975" s="6">
        <f>NiftyData[[#This Row],[Close]]-E1976</f>
        <v>30.399999999999636</v>
      </c>
      <c r="Q1975" s="4">
        <f>NiftyData[[#This Row],[DayChange]]/E1976</f>
        <v>5.1521057537496206E-3</v>
      </c>
      <c r="R1975" s="7">
        <f>_xlfn.CEILING.MATH(ABS(NiftyData[[#This Row],[DayChange %]]), 0.01)</f>
        <v>0.01</v>
      </c>
    </row>
    <row r="1976" spans="1:18" x14ac:dyDescent="0.2">
      <c r="A1976" s="2">
        <v>41248</v>
      </c>
      <c r="B1976" s="1">
        <v>5906.6</v>
      </c>
      <c r="C1976" s="1">
        <v>5917.8</v>
      </c>
      <c r="D1976" s="1">
        <v>5891.35</v>
      </c>
      <c r="E1976" s="1">
        <v>5900.5</v>
      </c>
      <c r="F1976" s="1">
        <v>139653957</v>
      </c>
      <c r="G1976" s="1">
        <v>5583.78</v>
      </c>
      <c r="H1976" s="1" t="str">
        <f>TEXT(NiftyData[[#This Row],[Date]], "yyyy")</f>
        <v>2012</v>
      </c>
      <c r="I1976" s="1" t="str">
        <f>TEXT(NiftyData[[#This Row],[Date]], "mmm")</f>
        <v>Dec</v>
      </c>
      <c r="J1976" s="1" t="str">
        <f>TEXT(NiftyData[[#This Row],[Date]], "ddd")</f>
        <v>Wed</v>
      </c>
      <c r="K1976" s="1" t="str">
        <f>TEXT(NiftyData[[#This Row],[Date]], "mmm-yyyy")</f>
        <v>Dec-2012</v>
      </c>
      <c r="L1976" s="1" t="str">
        <f>IF(NiftyData[[#This Row],[Day]]="Thu", "Expiry", "")</f>
        <v/>
      </c>
      <c r="M1976" s="1">
        <f>NiftyData[[#This Row],[Close]]-NiftyData[[#This Row],[Open]]</f>
        <v>-6.1000000000003638</v>
      </c>
      <c r="N1976" s="4">
        <f>NiftyData[[#This Row],[Intraday Change]]/NiftyData[[#This Row],[Open]]</f>
        <v>-1.0327430332171407E-3</v>
      </c>
      <c r="O1976" s="4">
        <f>_xlfn.CEILING.MATH(ABS(NiftyData[[#This Row],[Intraday Change %]]), 0.01)</f>
        <v>0.01</v>
      </c>
      <c r="P1976" s="6">
        <f>NiftyData[[#This Row],[Close]]-E1977</f>
        <v>11.25</v>
      </c>
      <c r="Q1976" s="4">
        <f>NiftyData[[#This Row],[DayChange]]/E1977</f>
        <v>1.9102602198921765E-3</v>
      </c>
      <c r="R1976" s="7">
        <f>_xlfn.CEILING.MATH(ABS(NiftyData[[#This Row],[DayChange %]]), 0.01)</f>
        <v>0.01</v>
      </c>
    </row>
    <row r="1977" spans="1:18" x14ac:dyDescent="0.2">
      <c r="A1977" s="2">
        <v>41247</v>
      </c>
      <c r="B1977" s="1">
        <v>5866.8</v>
      </c>
      <c r="C1977" s="1">
        <v>5894.95</v>
      </c>
      <c r="D1977" s="1">
        <v>5859</v>
      </c>
      <c r="E1977" s="1">
        <v>5889.25</v>
      </c>
      <c r="F1977" s="1">
        <v>131020191</v>
      </c>
      <c r="G1977" s="1">
        <v>4816.7</v>
      </c>
      <c r="H1977" s="1" t="str">
        <f>TEXT(NiftyData[[#This Row],[Date]], "yyyy")</f>
        <v>2012</v>
      </c>
      <c r="I1977" s="1" t="str">
        <f>TEXT(NiftyData[[#This Row],[Date]], "mmm")</f>
        <v>Dec</v>
      </c>
      <c r="J1977" s="1" t="str">
        <f>TEXT(NiftyData[[#This Row],[Date]], "ddd")</f>
        <v>Tue</v>
      </c>
      <c r="K1977" s="1" t="str">
        <f>TEXT(NiftyData[[#This Row],[Date]], "mmm-yyyy")</f>
        <v>Dec-2012</v>
      </c>
      <c r="L1977" s="1" t="str">
        <f>IF(NiftyData[[#This Row],[Day]]="Thu", "Expiry", "")</f>
        <v/>
      </c>
      <c r="M1977" s="1">
        <f>NiftyData[[#This Row],[Close]]-NiftyData[[#This Row],[Open]]</f>
        <v>22.449999999999818</v>
      </c>
      <c r="N1977" s="4">
        <f>NiftyData[[#This Row],[Intraday Change]]/NiftyData[[#This Row],[Open]]</f>
        <v>3.826617576873222E-3</v>
      </c>
      <c r="O1977" s="4">
        <f>_xlfn.CEILING.MATH(ABS(NiftyData[[#This Row],[Intraday Change %]]), 0.01)</f>
        <v>0.01</v>
      </c>
      <c r="P1977" s="6">
        <f>NiftyData[[#This Row],[Close]]-E1978</f>
        <v>18.300000000000182</v>
      </c>
      <c r="Q1977" s="4">
        <f>NiftyData[[#This Row],[DayChange]]/E1978</f>
        <v>3.1170423866665842E-3</v>
      </c>
      <c r="R1977" s="7">
        <f>_xlfn.CEILING.MATH(ABS(NiftyData[[#This Row],[DayChange %]]), 0.01)</f>
        <v>0.01</v>
      </c>
    </row>
    <row r="1978" spans="1:18" x14ac:dyDescent="0.2">
      <c r="A1978" s="2">
        <v>41246</v>
      </c>
      <c r="B1978" s="1">
        <v>5878.25</v>
      </c>
      <c r="C1978" s="1">
        <v>5899.15</v>
      </c>
      <c r="D1978" s="1">
        <v>5854.6</v>
      </c>
      <c r="E1978" s="1">
        <v>5870.95</v>
      </c>
      <c r="F1978" s="1">
        <v>113423350</v>
      </c>
      <c r="G1978" s="1">
        <v>4726.68</v>
      </c>
      <c r="H1978" s="1" t="str">
        <f>TEXT(NiftyData[[#This Row],[Date]], "yyyy")</f>
        <v>2012</v>
      </c>
      <c r="I1978" s="1" t="str">
        <f>TEXT(NiftyData[[#This Row],[Date]], "mmm")</f>
        <v>Dec</v>
      </c>
      <c r="J1978" s="1" t="str">
        <f>TEXT(NiftyData[[#This Row],[Date]], "ddd")</f>
        <v>Mon</v>
      </c>
      <c r="K1978" s="1" t="str">
        <f>TEXT(NiftyData[[#This Row],[Date]], "mmm-yyyy")</f>
        <v>Dec-2012</v>
      </c>
      <c r="L1978" s="1" t="str">
        <f>IF(NiftyData[[#This Row],[Day]]="Thu", "Expiry", "")</f>
        <v/>
      </c>
      <c r="M1978" s="1">
        <f>NiftyData[[#This Row],[Close]]-NiftyData[[#This Row],[Open]]</f>
        <v>-7.3000000000001819</v>
      </c>
      <c r="N1978" s="4">
        <f>NiftyData[[#This Row],[Intraday Change]]/NiftyData[[#This Row],[Open]]</f>
        <v>-1.2418662016756997E-3</v>
      </c>
      <c r="O1978" s="4">
        <f>_xlfn.CEILING.MATH(ABS(NiftyData[[#This Row],[Intraday Change %]]), 0.01)</f>
        <v>0.01</v>
      </c>
      <c r="P1978" s="6">
        <f>NiftyData[[#This Row],[Close]]-E1979</f>
        <v>-8.9000000000005457</v>
      </c>
      <c r="Q1978" s="4">
        <f>NiftyData[[#This Row],[DayChange]]/E1979</f>
        <v>-1.5136440555457273E-3</v>
      </c>
      <c r="R1978" s="7">
        <f>_xlfn.CEILING.MATH(ABS(NiftyData[[#This Row],[DayChange %]]), 0.01)</f>
        <v>0.01</v>
      </c>
    </row>
    <row r="1979" spans="1:18" x14ac:dyDescent="0.2">
      <c r="A1979" s="2">
        <v>41243</v>
      </c>
      <c r="B1979" s="1">
        <v>5836</v>
      </c>
      <c r="C1979" s="1">
        <v>5885.25</v>
      </c>
      <c r="D1979" s="1">
        <v>5827.85</v>
      </c>
      <c r="E1979" s="1">
        <v>5879.85</v>
      </c>
      <c r="F1979" s="1">
        <v>257047977</v>
      </c>
      <c r="G1979" s="1">
        <v>10777.34</v>
      </c>
      <c r="H1979" s="1" t="str">
        <f>TEXT(NiftyData[[#This Row],[Date]], "yyyy")</f>
        <v>2012</v>
      </c>
      <c r="I1979" s="1" t="str">
        <f>TEXT(NiftyData[[#This Row],[Date]], "mmm")</f>
        <v>Nov</v>
      </c>
      <c r="J1979" s="1" t="str">
        <f>TEXT(NiftyData[[#This Row],[Date]], "ddd")</f>
        <v>Fri</v>
      </c>
      <c r="K1979" s="1" t="str">
        <f>TEXT(NiftyData[[#This Row],[Date]], "mmm-yyyy")</f>
        <v>Nov-2012</v>
      </c>
      <c r="L1979" s="1" t="str">
        <f>IF(NiftyData[[#This Row],[Day]]="Thu", "Expiry", "")</f>
        <v/>
      </c>
      <c r="M1979" s="1">
        <f>NiftyData[[#This Row],[Close]]-NiftyData[[#This Row],[Open]]</f>
        <v>43.850000000000364</v>
      </c>
      <c r="N1979" s="4">
        <f>NiftyData[[#This Row],[Intraday Change]]/NiftyData[[#This Row],[Open]]</f>
        <v>7.5137080191912892E-3</v>
      </c>
      <c r="O1979" s="4">
        <f>_xlfn.CEILING.MATH(ABS(NiftyData[[#This Row],[Intraday Change %]]), 0.01)</f>
        <v>0.01</v>
      </c>
      <c r="P1979" s="6">
        <f>NiftyData[[#This Row],[Close]]-E1980</f>
        <v>54.850000000000364</v>
      </c>
      <c r="Q1979" s="4">
        <f>NiftyData[[#This Row],[DayChange]]/E1980</f>
        <v>9.4163090128755993E-3</v>
      </c>
      <c r="R1979" s="7">
        <f>_xlfn.CEILING.MATH(ABS(NiftyData[[#This Row],[DayChange %]]), 0.01)</f>
        <v>0.01</v>
      </c>
    </row>
    <row r="1980" spans="1:18" x14ac:dyDescent="0.2">
      <c r="A1980" s="2">
        <v>41242</v>
      </c>
      <c r="B1980" s="1">
        <v>5736.7</v>
      </c>
      <c r="C1980" s="1">
        <v>5833.5</v>
      </c>
      <c r="D1980" s="1">
        <v>5736.1</v>
      </c>
      <c r="E1980" s="1">
        <v>5825</v>
      </c>
      <c r="F1980" s="1">
        <v>207295475</v>
      </c>
      <c r="G1980" s="1">
        <v>9110.93</v>
      </c>
      <c r="H1980" s="1" t="str">
        <f>TEXT(NiftyData[[#This Row],[Date]], "yyyy")</f>
        <v>2012</v>
      </c>
      <c r="I1980" s="1" t="str">
        <f>TEXT(NiftyData[[#This Row],[Date]], "mmm")</f>
        <v>Nov</v>
      </c>
      <c r="J1980" s="1" t="str">
        <f>TEXT(NiftyData[[#This Row],[Date]], "ddd")</f>
        <v>Thu</v>
      </c>
      <c r="K1980" s="1" t="str">
        <f>TEXT(NiftyData[[#This Row],[Date]], "mmm-yyyy")</f>
        <v>Nov-2012</v>
      </c>
      <c r="L1980" s="1" t="str">
        <f>IF(NiftyData[[#This Row],[Day]]="Thu", "Expiry", "")</f>
        <v>Expiry</v>
      </c>
      <c r="M1980" s="1">
        <f>NiftyData[[#This Row],[Close]]-NiftyData[[#This Row],[Open]]</f>
        <v>88.300000000000182</v>
      </c>
      <c r="N1980" s="4">
        <f>NiftyData[[#This Row],[Intraday Change]]/NiftyData[[#This Row],[Open]]</f>
        <v>1.539212439207213E-2</v>
      </c>
      <c r="O1980" s="4">
        <f>_xlfn.CEILING.MATH(ABS(NiftyData[[#This Row],[Intraday Change %]]), 0.01)</f>
        <v>0.02</v>
      </c>
      <c r="P1980" s="6">
        <f>NiftyData[[#This Row],[Close]]-E1981</f>
        <v>97.550000000000182</v>
      </c>
      <c r="Q1980" s="4">
        <f>NiftyData[[#This Row],[DayChange]]/E1981</f>
        <v>1.7032012501200393E-2</v>
      </c>
      <c r="R1980" s="7">
        <f>_xlfn.CEILING.MATH(ABS(NiftyData[[#This Row],[DayChange %]]), 0.01)</f>
        <v>0.02</v>
      </c>
    </row>
    <row r="1981" spans="1:18" x14ac:dyDescent="0.2">
      <c r="A1981" s="2">
        <v>41240</v>
      </c>
      <c r="B1981" s="1">
        <v>5658.5</v>
      </c>
      <c r="C1981" s="1">
        <v>5733.2</v>
      </c>
      <c r="D1981" s="1">
        <v>5658</v>
      </c>
      <c r="E1981" s="1">
        <v>5727.45</v>
      </c>
      <c r="F1981" s="1">
        <v>134407735</v>
      </c>
      <c r="G1981" s="1">
        <v>5380.95</v>
      </c>
      <c r="H1981" s="1" t="str">
        <f>TEXT(NiftyData[[#This Row],[Date]], "yyyy")</f>
        <v>2012</v>
      </c>
      <c r="I1981" s="1" t="str">
        <f>TEXT(NiftyData[[#This Row],[Date]], "mmm")</f>
        <v>Nov</v>
      </c>
      <c r="J1981" s="1" t="str">
        <f>TEXT(NiftyData[[#This Row],[Date]], "ddd")</f>
        <v>Tue</v>
      </c>
      <c r="K1981" s="1" t="str">
        <f>TEXT(NiftyData[[#This Row],[Date]], "mmm-yyyy")</f>
        <v>Nov-2012</v>
      </c>
      <c r="L1981" s="1" t="str">
        <f>IF(NiftyData[[#This Row],[Day]]="Thu", "Expiry", "")</f>
        <v/>
      </c>
      <c r="M1981" s="1">
        <f>NiftyData[[#This Row],[Close]]-NiftyData[[#This Row],[Open]]</f>
        <v>68.949999999999818</v>
      </c>
      <c r="N1981" s="4">
        <f>NiftyData[[#This Row],[Intraday Change]]/NiftyData[[#This Row],[Open]]</f>
        <v>1.2185208094017817E-2</v>
      </c>
      <c r="O1981" s="4">
        <f>_xlfn.CEILING.MATH(ABS(NiftyData[[#This Row],[Intraday Change %]]), 0.01)</f>
        <v>0.02</v>
      </c>
      <c r="P1981" s="6">
        <f>NiftyData[[#This Row],[Close]]-E1982</f>
        <v>91.550000000000182</v>
      </c>
      <c r="Q1981" s="4">
        <f>NiftyData[[#This Row],[DayChange]]/E1982</f>
        <v>1.6244078141911707E-2</v>
      </c>
      <c r="R1981" s="7">
        <f>_xlfn.CEILING.MATH(ABS(NiftyData[[#This Row],[DayChange %]]), 0.01)</f>
        <v>0.02</v>
      </c>
    </row>
    <row r="1982" spans="1:18" x14ac:dyDescent="0.2">
      <c r="A1982" s="2">
        <v>41239</v>
      </c>
      <c r="B1982" s="1">
        <v>5648.65</v>
      </c>
      <c r="C1982" s="1">
        <v>5649.2</v>
      </c>
      <c r="D1982" s="1">
        <v>5623.45</v>
      </c>
      <c r="E1982" s="1">
        <v>5635.9</v>
      </c>
      <c r="F1982" s="1">
        <v>79291426</v>
      </c>
      <c r="G1982" s="1">
        <v>3246.23</v>
      </c>
      <c r="H1982" s="1" t="str">
        <f>TEXT(NiftyData[[#This Row],[Date]], "yyyy")</f>
        <v>2012</v>
      </c>
      <c r="I1982" s="1" t="str">
        <f>TEXT(NiftyData[[#This Row],[Date]], "mmm")</f>
        <v>Nov</v>
      </c>
      <c r="J1982" s="1" t="str">
        <f>TEXT(NiftyData[[#This Row],[Date]], "ddd")</f>
        <v>Mon</v>
      </c>
      <c r="K1982" s="1" t="str">
        <f>TEXT(NiftyData[[#This Row],[Date]], "mmm-yyyy")</f>
        <v>Nov-2012</v>
      </c>
      <c r="L1982" s="1" t="str">
        <f>IF(NiftyData[[#This Row],[Day]]="Thu", "Expiry", "")</f>
        <v/>
      </c>
      <c r="M1982" s="1">
        <f>NiftyData[[#This Row],[Close]]-NiftyData[[#This Row],[Open]]</f>
        <v>-12.75</v>
      </c>
      <c r="N1982" s="4">
        <f>NiftyData[[#This Row],[Intraday Change]]/NiftyData[[#This Row],[Open]]</f>
        <v>-2.2571764934984466E-3</v>
      </c>
      <c r="O1982" s="4">
        <f>_xlfn.CEILING.MATH(ABS(NiftyData[[#This Row],[Intraday Change %]]), 0.01)</f>
        <v>0.01</v>
      </c>
      <c r="P1982" s="6">
        <f>NiftyData[[#This Row],[Close]]-E1983</f>
        <v>9.2999999999992724</v>
      </c>
      <c r="Q1982" s="4">
        <f>NiftyData[[#This Row],[DayChange]]/E1983</f>
        <v>1.6528631855826381E-3</v>
      </c>
      <c r="R1982" s="7">
        <f>_xlfn.CEILING.MATH(ABS(NiftyData[[#This Row],[DayChange %]]), 0.01)</f>
        <v>0.01</v>
      </c>
    </row>
    <row r="1983" spans="1:18" x14ac:dyDescent="0.2">
      <c r="A1983" s="2">
        <v>41236</v>
      </c>
      <c r="B1983" s="1">
        <v>5635.45</v>
      </c>
      <c r="C1983" s="1">
        <v>5637.75</v>
      </c>
      <c r="D1983" s="1">
        <v>5593.55</v>
      </c>
      <c r="E1983" s="1">
        <v>5626.6</v>
      </c>
      <c r="F1983" s="1">
        <v>85082220</v>
      </c>
      <c r="G1983" s="1">
        <v>3213.06</v>
      </c>
      <c r="H1983" s="1" t="str">
        <f>TEXT(NiftyData[[#This Row],[Date]], "yyyy")</f>
        <v>2012</v>
      </c>
      <c r="I1983" s="1" t="str">
        <f>TEXT(NiftyData[[#This Row],[Date]], "mmm")</f>
        <v>Nov</v>
      </c>
      <c r="J1983" s="1" t="str">
        <f>TEXT(NiftyData[[#This Row],[Date]], "ddd")</f>
        <v>Fri</v>
      </c>
      <c r="K1983" s="1" t="str">
        <f>TEXT(NiftyData[[#This Row],[Date]], "mmm-yyyy")</f>
        <v>Nov-2012</v>
      </c>
      <c r="L1983" s="1" t="str">
        <f>IF(NiftyData[[#This Row],[Day]]="Thu", "Expiry", "")</f>
        <v/>
      </c>
      <c r="M1983" s="1">
        <f>NiftyData[[#This Row],[Close]]-NiftyData[[#This Row],[Open]]</f>
        <v>-8.8499999999994543</v>
      </c>
      <c r="N1983" s="4">
        <f>NiftyData[[#This Row],[Intraday Change]]/NiftyData[[#This Row],[Open]]</f>
        <v>-1.5704158496658571E-3</v>
      </c>
      <c r="O1983" s="4">
        <f>_xlfn.CEILING.MATH(ABS(NiftyData[[#This Row],[Intraday Change %]]), 0.01)</f>
        <v>0.01</v>
      </c>
      <c r="P1983" s="6">
        <f>NiftyData[[#This Row],[Close]]-E1984</f>
        <v>-1.1499999999996362</v>
      </c>
      <c r="Q1983" s="4">
        <f>NiftyData[[#This Row],[DayChange]]/E1984</f>
        <v>-2.0434454266796432E-4</v>
      </c>
      <c r="R1983" s="7">
        <f>_xlfn.CEILING.MATH(ABS(NiftyData[[#This Row],[DayChange %]]), 0.01)</f>
        <v>0.01</v>
      </c>
    </row>
    <row r="1984" spans="1:18" x14ac:dyDescent="0.2">
      <c r="A1984" s="2">
        <v>41235</v>
      </c>
      <c r="B1984" s="1">
        <v>5628.6</v>
      </c>
      <c r="C1984" s="1">
        <v>5643.35</v>
      </c>
      <c r="D1984" s="1">
        <v>5608</v>
      </c>
      <c r="E1984" s="1">
        <v>5627.75</v>
      </c>
      <c r="F1984" s="1">
        <v>94058612</v>
      </c>
      <c r="G1984" s="1">
        <v>3867.76</v>
      </c>
      <c r="H1984" s="1" t="str">
        <f>TEXT(NiftyData[[#This Row],[Date]], "yyyy")</f>
        <v>2012</v>
      </c>
      <c r="I1984" s="1" t="str">
        <f>TEXT(NiftyData[[#This Row],[Date]], "mmm")</f>
        <v>Nov</v>
      </c>
      <c r="J1984" s="1" t="str">
        <f>TEXT(NiftyData[[#This Row],[Date]], "ddd")</f>
        <v>Thu</v>
      </c>
      <c r="K1984" s="1" t="str">
        <f>TEXT(NiftyData[[#This Row],[Date]], "mmm-yyyy")</f>
        <v>Nov-2012</v>
      </c>
      <c r="L1984" s="1" t="str">
        <f>IF(NiftyData[[#This Row],[Day]]="Thu", "Expiry", "")</f>
        <v>Expiry</v>
      </c>
      <c r="M1984" s="1">
        <f>NiftyData[[#This Row],[Close]]-NiftyData[[#This Row],[Open]]</f>
        <v>-0.8500000000003638</v>
      </c>
      <c r="N1984" s="4">
        <f>NiftyData[[#This Row],[Intraday Change]]/NiftyData[[#This Row],[Open]]</f>
        <v>-1.5101446185558821E-4</v>
      </c>
      <c r="O1984" s="4">
        <f>_xlfn.CEILING.MATH(ABS(NiftyData[[#This Row],[Intraday Change %]]), 0.01)</f>
        <v>0.01</v>
      </c>
      <c r="P1984" s="6">
        <f>NiftyData[[#This Row],[Close]]-E1985</f>
        <v>12.949999999999818</v>
      </c>
      <c r="Q1984" s="4">
        <f>NiftyData[[#This Row],[DayChange]]/E1985</f>
        <v>2.3064045023865175E-3</v>
      </c>
      <c r="R1984" s="7">
        <f>_xlfn.CEILING.MATH(ABS(NiftyData[[#This Row],[DayChange %]]), 0.01)</f>
        <v>0.01</v>
      </c>
    </row>
    <row r="1985" spans="1:18" x14ac:dyDescent="0.2">
      <c r="A1985" s="2">
        <v>41234</v>
      </c>
      <c r="B1985" s="1">
        <v>5582.5</v>
      </c>
      <c r="C1985" s="1">
        <v>5620.2</v>
      </c>
      <c r="D1985" s="1">
        <v>5561.4</v>
      </c>
      <c r="E1985" s="1">
        <v>5614.8</v>
      </c>
      <c r="F1985" s="1">
        <v>105148728</v>
      </c>
      <c r="G1985" s="1">
        <v>4228.47</v>
      </c>
      <c r="H1985" s="1" t="str">
        <f>TEXT(NiftyData[[#This Row],[Date]], "yyyy")</f>
        <v>2012</v>
      </c>
      <c r="I1985" s="1" t="str">
        <f>TEXT(NiftyData[[#This Row],[Date]], "mmm")</f>
        <v>Nov</v>
      </c>
      <c r="J1985" s="1" t="str">
        <f>TEXT(NiftyData[[#This Row],[Date]], "ddd")</f>
        <v>Wed</v>
      </c>
      <c r="K1985" s="1" t="str">
        <f>TEXT(NiftyData[[#This Row],[Date]], "mmm-yyyy")</f>
        <v>Nov-2012</v>
      </c>
      <c r="L1985" s="1" t="str">
        <f>IF(NiftyData[[#This Row],[Day]]="Thu", "Expiry", "")</f>
        <v/>
      </c>
      <c r="M1985" s="1">
        <f>NiftyData[[#This Row],[Close]]-NiftyData[[#This Row],[Open]]</f>
        <v>32.300000000000182</v>
      </c>
      <c r="N1985" s="4">
        <f>NiftyData[[#This Row],[Intraday Change]]/NiftyData[[#This Row],[Open]]</f>
        <v>5.7859381997313357E-3</v>
      </c>
      <c r="O1985" s="4">
        <f>_xlfn.CEILING.MATH(ABS(NiftyData[[#This Row],[Intraday Change %]]), 0.01)</f>
        <v>0.01</v>
      </c>
      <c r="P1985" s="6">
        <f>NiftyData[[#This Row],[Close]]-E1986</f>
        <v>43.25</v>
      </c>
      <c r="Q1985" s="4">
        <f>NiftyData[[#This Row],[DayChange]]/E1986</f>
        <v>7.7626513268300558E-3</v>
      </c>
      <c r="R1985" s="7">
        <f>_xlfn.CEILING.MATH(ABS(NiftyData[[#This Row],[DayChange %]]), 0.01)</f>
        <v>0.01</v>
      </c>
    </row>
    <row r="1986" spans="1:18" x14ac:dyDescent="0.2">
      <c r="A1986" s="2">
        <v>41233</v>
      </c>
      <c r="B1986" s="1">
        <v>5604.8</v>
      </c>
      <c r="C1986" s="1">
        <v>5613.7</v>
      </c>
      <c r="D1986" s="1">
        <v>5548.35</v>
      </c>
      <c r="E1986" s="1">
        <v>5571.55</v>
      </c>
      <c r="F1986" s="1">
        <v>107481297</v>
      </c>
      <c r="G1986" s="1">
        <v>4399.93</v>
      </c>
      <c r="H1986" s="1" t="str">
        <f>TEXT(NiftyData[[#This Row],[Date]], "yyyy")</f>
        <v>2012</v>
      </c>
      <c r="I1986" s="1" t="str">
        <f>TEXT(NiftyData[[#This Row],[Date]], "mmm")</f>
        <v>Nov</v>
      </c>
      <c r="J1986" s="1" t="str">
        <f>TEXT(NiftyData[[#This Row],[Date]], "ddd")</f>
        <v>Tue</v>
      </c>
      <c r="K1986" s="1" t="str">
        <f>TEXT(NiftyData[[#This Row],[Date]], "mmm-yyyy")</f>
        <v>Nov-2012</v>
      </c>
      <c r="L1986" s="1" t="str">
        <f>IF(NiftyData[[#This Row],[Day]]="Thu", "Expiry", "")</f>
        <v/>
      </c>
      <c r="M1986" s="1">
        <f>NiftyData[[#This Row],[Close]]-NiftyData[[#This Row],[Open]]</f>
        <v>-33.25</v>
      </c>
      <c r="N1986" s="4">
        <f>NiftyData[[#This Row],[Intraday Change]]/NiftyData[[#This Row],[Open]]</f>
        <v>-5.9324150727947476E-3</v>
      </c>
      <c r="O1986" s="4">
        <f>_xlfn.CEILING.MATH(ABS(NiftyData[[#This Row],[Intraday Change %]]), 0.01)</f>
        <v>0.01</v>
      </c>
      <c r="P1986" s="6">
        <f>NiftyData[[#This Row],[Close]]-E1987</f>
        <v>0.1500000000005457</v>
      </c>
      <c r="Q1986" s="4">
        <f>NiftyData[[#This Row],[DayChange]]/E1987</f>
        <v>2.6923214990944053E-5</v>
      </c>
      <c r="R1986" s="7">
        <f>_xlfn.CEILING.MATH(ABS(NiftyData[[#This Row],[DayChange %]]), 0.01)</f>
        <v>0.01</v>
      </c>
    </row>
    <row r="1987" spans="1:18" x14ac:dyDescent="0.2">
      <c r="A1987" s="2">
        <v>41232</v>
      </c>
      <c r="B1987" s="1">
        <v>5577.3</v>
      </c>
      <c r="C1987" s="1">
        <v>5592.75</v>
      </c>
      <c r="D1987" s="1">
        <v>5549.25</v>
      </c>
      <c r="E1987" s="1">
        <v>5571.4</v>
      </c>
      <c r="F1987" s="1">
        <v>106988015</v>
      </c>
      <c r="G1987" s="1">
        <v>4336.84</v>
      </c>
      <c r="H1987" s="1" t="str">
        <f>TEXT(NiftyData[[#This Row],[Date]], "yyyy")</f>
        <v>2012</v>
      </c>
      <c r="I1987" s="1" t="str">
        <f>TEXT(NiftyData[[#This Row],[Date]], "mmm")</f>
        <v>Nov</v>
      </c>
      <c r="J1987" s="1" t="str">
        <f>TEXT(NiftyData[[#This Row],[Date]], "ddd")</f>
        <v>Mon</v>
      </c>
      <c r="K1987" s="1" t="str">
        <f>TEXT(NiftyData[[#This Row],[Date]], "mmm-yyyy")</f>
        <v>Nov-2012</v>
      </c>
      <c r="L1987" s="1" t="str">
        <f>IF(NiftyData[[#This Row],[Day]]="Thu", "Expiry", "")</f>
        <v/>
      </c>
      <c r="M1987" s="1">
        <f>NiftyData[[#This Row],[Close]]-NiftyData[[#This Row],[Open]]</f>
        <v>-5.9000000000005457</v>
      </c>
      <c r="N1987" s="4">
        <f>NiftyData[[#This Row],[Intraday Change]]/NiftyData[[#This Row],[Open]]</f>
        <v>-1.0578595377692692E-3</v>
      </c>
      <c r="O1987" s="4">
        <f>_xlfn.CEILING.MATH(ABS(NiftyData[[#This Row],[Intraday Change %]]), 0.01)</f>
        <v>0.01</v>
      </c>
      <c r="P1987" s="6">
        <f>NiftyData[[#This Row],[Close]]-E1988</f>
        <v>-2.6500000000005457</v>
      </c>
      <c r="Q1987" s="4">
        <f>NiftyData[[#This Row],[DayChange]]/E1988</f>
        <v>-4.7541733568958757E-4</v>
      </c>
      <c r="R1987" s="7">
        <f>_xlfn.CEILING.MATH(ABS(NiftyData[[#This Row],[DayChange %]]), 0.01)</f>
        <v>0.01</v>
      </c>
    </row>
    <row r="1988" spans="1:18" x14ac:dyDescent="0.2">
      <c r="A1988" s="2">
        <v>41229</v>
      </c>
      <c r="B1988" s="1">
        <v>5624.8</v>
      </c>
      <c r="C1988" s="1">
        <v>5650.15</v>
      </c>
      <c r="D1988" s="1">
        <v>5559.8</v>
      </c>
      <c r="E1988" s="1">
        <v>5574.05</v>
      </c>
      <c r="F1988" s="1">
        <v>121900570</v>
      </c>
      <c r="G1988" s="1">
        <v>4996.1499999999996</v>
      </c>
      <c r="H1988" s="1" t="str">
        <f>TEXT(NiftyData[[#This Row],[Date]], "yyyy")</f>
        <v>2012</v>
      </c>
      <c r="I1988" s="1" t="str">
        <f>TEXT(NiftyData[[#This Row],[Date]], "mmm")</f>
        <v>Nov</v>
      </c>
      <c r="J1988" s="1" t="str">
        <f>TEXT(NiftyData[[#This Row],[Date]], "ddd")</f>
        <v>Fri</v>
      </c>
      <c r="K1988" s="1" t="str">
        <f>TEXT(NiftyData[[#This Row],[Date]], "mmm-yyyy")</f>
        <v>Nov-2012</v>
      </c>
      <c r="L1988" s="1" t="str">
        <f>IF(NiftyData[[#This Row],[Day]]="Thu", "Expiry", "")</f>
        <v/>
      </c>
      <c r="M1988" s="1">
        <f>NiftyData[[#This Row],[Close]]-NiftyData[[#This Row],[Open]]</f>
        <v>-50.75</v>
      </c>
      <c r="N1988" s="4">
        <f>NiftyData[[#This Row],[Intraday Change]]/NiftyData[[#This Row],[Open]]</f>
        <v>-9.0225430237519562E-3</v>
      </c>
      <c r="O1988" s="4">
        <f>_xlfn.CEILING.MATH(ABS(NiftyData[[#This Row],[Intraday Change %]]), 0.01)</f>
        <v>0.01</v>
      </c>
      <c r="P1988" s="6">
        <f>NiftyData[[#This Row],[Close]]-E1989</f>
        <v>-56.949999999999818</v>
      </c>
      <c r="Q1988" s="4">
        <f>NiftyData[[#This Row],[DayChange]]/E1989</f>
        <v>-1.0113656544130673E-2</v>
      </c>
      <c r="R1988" s="7">
        <f>_xlfn.CEILING.MATH(ABS(NiftyData[[#This Row],[DayChange %]]), 0.01)</f>
        <v>0.02</v>
      </c>
    </row>
    <row r="1989" spans="1:18" x14ac:dyDescent="0.2">
      <c r="A1989" s="2">
        <v>41228</v>
      </c>
      <c r="B1989" s="1">
        <v>5650.35</v>
      </c>
      <c r="C1989" s="1">
        <v>5651.65</v>
      </c>
      <c r="D1989" s="1">
        <v>5603.55</v>
      </c>
      <c r="E1989" s="1">
        <v>5631</v>
      </c>
      <c r="F1989" s="1">
        <v>133979470</v>
      </c>
      <c r="G1989" s="1">
        <v>5554.05</v>
      </c>
      <c r="H1989" s="1" t="str">
        <f>TEXT(NiftyData[[#This Row],[Date]], "yyyy")</f>
        <v>2012</v>
      </c>
      <c r="I1989" s="1" t="str">
        <f>TEXT(NiftyData[[#This Row],[Date]], "mmm")</f>
        <v>Nov</v>
      </c>
      <c r="J1989" s="1" t="str">
        <f>TEXT(NiftyData[[#This Row],[Date]], "ddd")</f>
        <v>Thu</v>
      </c>
      <c r="K1989" s="1" t="str">
        <f>TEXT(NiftyData[[#This Row],[Date]], "mmm-yyyy")</f>
        <v>Nov-2012</v>
      </c>
      <c r="L1989" s="1" t="str">
        <f>IF(NiftyData[[#This Row],[Day]]="Thu", "Expiry", "")</f>
        <v>Expiry</v>
      </c>
      <c r="M1989" s="1">
        <f>NiftyData[[#This Row],[Close]]-NiftyData[[#This Row],[Open]]</f>
        <v>-19.350000000000364</v>
      </c>
      <c r="N1989" s="4">
        <f>NiftyData[[#This Row],[Intraday Change]]/NiftyData[[#This Row],[Open]]</f>
        <v>-3.4245666197669812E-3</v>
      </c>
      <c r="O1989" s="4">
        <f>_xlfn.CEILING.MATH(ABS(NiftyData[[#This Row],[Intraday Change %]]), 0.01)</f>
        <v>0.01</v>
      </c>
      <c r="P1989" s="6">
        <f>NiftyData[[#This Row],[Close]]-E1990</f>
        <v>-35.949999999999818</v>
      </c>
      <c r="Q1989" s="4">
        <f>NiftyData[[#This Row],[DayChange]]/E1990</f>
        <v>-6.3438004570359396E-3</v>
      </c>
      <c r="R1989" s="7">
        <f>_xlfn.CEILING.MATH(ABS(NiftyData[[#This Row],[DayChange %]]), 0.01)</f>
        <v>0.01</v>
      </c>
    </row>
    <row r="1990" spans="1:18" x14ac:dyDescent="0.2">
      <c r="A1990" s="2">
        <v>41226</v>
      </c>
      <c r="B1990" s="1">
        <v>5689.7</v>
      </c>
      <c r="C1990" s="1">
        <v>5698.25</v>
      </c>
      <c r="D1990" s="1">
        <v>5660.35</v>
      </c>
      <c r="E1990" s="1">
        <v>5666.95</v>
      </c>
      <c r="F1990" s="1">
        <v>16516842</v>
      </c>
      <c r="G1990" s="1">
        <v>680.72</v>
      </c>
      <c r="H1990" s="1" t="str">
        <f>TEXT(NiftyData[[#This Row],[Date]], "yyyy")</f>
        <v>2012</v>
      </c>
      <c r="I1990" s="1" t="str">
        <f>TEXT(NiftyData[[#This Row],[Date]], "mmm")</f>
        <v>Nov</v>
      </c>
      <c r="J1990" s="1" t="str">
        <f>TEXT(NiftyData[[#This Row],[Date]], "ddd")</f>
        <v>Tue</v>
      </c>
      <c r="K1990" s="1" t="str">
        <f>TEXT(NiftyData[[#This Row],[Date]], "mmm-yyyy")</f>
        <v>Nov-2012</v>
      </c>
      <c r="L1990" s="1" t="str">
        <f>IF(NiftyData[[#This Row],[Day]]="Thu", "Expiry", "")</f>
        <v/>
      </c>
      <c r="M1990" s="1">
        <f>NiftyData[[#This Row],[Close]]-NiftyData[[#This Row],[Open]]</f>
        <v>-22.75</v>
      </c>
      <c r="N1990" s="4">
        <f>NiftyData[[#This Row],[Intraday Change]]/NiftyData[[#This Row],[Open]]</f>
        <v>-3.9984533455190959E-3</v>
      </c>
      <c r="O1990" s="4">
        <f>_xlfn.CEILING.MATH(ABS(NiftyData[[#This Row],[Intraday Change %]]), 0.01)</f>
        <v>0.01</v>
      </c>
      <c r="P1990" s="6">
        <f>NiftyData[[#This Row],[Close]]-E1991</f>
        <v>-16.75</v>
      </c>
      <c r="Q1990" s="4">
        <f>NiftyData[[#This Row],[DayChange]]/E1991</f>
        <v>-2.9470239456691944E-3</v>
      </c>
      <c r="R1990" s="7">
        <f>_xlfn.CEILING.MATH(ABS(NiftyData[[#This Row],[DayChange %]]), 0.01)</f>
        <v>0.01</v>
      </c>
    </row>
    <row r="1991" spans="1:18" x14ac:dyDescent="0.2">
      <c r="A1991" s="2">
        <v>41225</v>
      </c>
      <c r="B1991" s="1">
        <v>5688.45</v>
      </c>
      <c r="C1991" s="1">
        <v>5718.9</v>
      </c>
      <c r="D1991" s="1">
        <v>5665.75</v>
      </c>
      <c r="E1991" s="1">
        <v>5683.7</v>
      </c>
      <c r="F1991" s="1">
        <v>92702799</v>
      </c>
      <c r="G1991" s="1">
        <v>4082.62</v>
      </c>
      <c r="H1991" s="1" t="str">
        <f>TEXT(NiftyData[[#This Row],[Date]], "yyyy")</f>
        <v>2012</v>
      </c>
      <c r="I1991" s="1" t="str">
        <f>TEXT(NiftyData[[#This Row],[Date]], "mmm")</f>
        <v>Nov</v>
      </c>
      <c r="J1991" s="1" t="str">
        <f>TEXT(NiftyData[[#This Row],[Date]], "ddd")</f>
        <v>Mon</v>
      </c>
      <c r="K1991" s="1" t="str">
        <f>TEXT(NiftyData[[#This Row],[Date]], "mmm-yyyy")</f>
        <v>Nov-2012</v>
      </c>
      <c r="L1991" s="1" t="str">
        <f>IF(NiftyData[[#This Row],[Day]]="Thu", "Expiry", "")</f>
        <v/>
      </c>
      <c r="M1991" s="1">
        <f>NiftyData[[#This Row],[Close]]-NiftyData[[#This Row],[Open]]</f>
        <v>-4.75</v>
      </c>
      <c r="N1991" s="4">
        <f>NiftyData[[#This Row],[Intraday Change]]/NiftyData[[#This Row],[Open]]</f>
        <v>-8.3502535840167356E-4</v>
      </c>
      <c r="O1991" s="4">
        <f>_xlfn.CEILING.MATH(ABS(NiftyData[[#This Row],[Intraday Change %]]), 0.01)</f>
        <v>0.01</v>
      </c>
      <c r="P1991" s="6">
        <f>NiftyData[[#This Row],[Close]]-E1992</f>
        <v>-2.5500000000001819</v>
      </c>
      <c r="Q1991" s="4">
        <f>NiftyData[[#This Row],[DayChange]]/E1992</f>
        <v>-4.4845020883713902E-4</v>
      </c>
      <c r="R1991" s="7">
        <f>_xlfn.CEILING.MATH(ABS(NiftyData[[#This Row],[DayChange %]]), 0.01)</f>
        <v>0.01</v>
      </c>
    </row>
    <row r="1992" spans="1:18" x14ac:dyDescent="0.2">
      <c r="A1992" s="2">
        <v>41222</v>
      </c>
      <c r="B1992" s="1">
        <v>5731.1</v>
      </c>
      <c r="C1992" s="1">
        <v>5751.7</v>
      </c>
      <c r="D1992" s="1">
        <v>5677.75</v>
      </c>
      <c r="E1992" s="1">
        <v>5686.25</v>
      </c>
      <c r="F1992" s="1">
        <v>98763127</v>
      </c>
      <c r="G1992" s="1">
        <v>4833.6400000000003</v>
      </c>
      <c r="H1992" s="1" t="str">
        <f>TEXT(NiftyData[[#This Row],[Date]], "yyyy")</f>
        <v>2012</v>
      </c>
      <c r="I1992" s="1" t="str">
        <f>TEXT(NiftyData[[#This Row],[Date]], "mmm")</f>
        <v>Nov</v>
      </c>
      <c r="J1992" s="1" t="str">
        <f>TEXT(NiftyData[[#This Row],[Date]], "ddd")</f>
        <v>Fri</v>
      </c>
      <c r="K1992" s="1" t="str">
        <f>TEXT(NiftyData[[#This Row],[Date]], "mmm-yyyy")</f>
        <v>Nov-2012</v>
      </c>
      <c r="L1992" s="1" t="str">
        <f>IF(NiftyData[[#This Row],[Day]]="Thu", "Expiry", "")</f>
        <v/>
      </c>
      <c r="M1992" s="1">
        <f>NiftyData[[#This Row],[Close]]-NiftyData[[#This Row],[Open]]</f>
        <v>-44.850000000000364</v>
      </c>
      <c r="N1992" s="4">
        <f>NiftyData[[#This Row],[Intraday Change]]/NiftyData[[#This Row],[Open]]</f>
        <v>-7.8257228106297858E-3</v>
      </c>
      <c r="O1992" s="4">
        <f>_xlfn.CEILING.MATH(ABS(NiftyData[[#This Row],[Intraday Change %]]), 0.01)</f>
        <v>0.01</v>
      </c>
      <c r="P1992" s="6">
        <f>NiftyData[[#This Row],[Close]]-E1993</f>
        <v>-52.5</v>
      </c>
      <c r="Q1992" s="4">
        <f>NiftyData[[#This Row],[DayChange]]/E1993</f>
        <v>-9.1483336963624484E-3</v>
      </c>
      <c r="R1992" s="7">
        <f>_xlfn.CEILING.MATH(ABS(NiftyData[[#This Row],[DayChange %]]), 0.01)</f>
        <v>0.01</v>
      </c>
    </row>
    <row r="1993" spans="1:18" x14ac:dyDescent="0.2">
      <c r="A1993" s="2">
        <v>41221</v>
      </c>
      <c r="B1993" s="1">
        <v>5709</v>
      </c>
      <c r="C1993" s="1">
        <v>5744.5</v>
      </c>
      <c r="D1993" s="1">
        <v>5693.95</v>
      </c>
      <c r="E1993" s="1">
        <v>5738.75</v>
      </c>
      <c r="F1993" s="1">
        <v>117590261</v>
      </c>
      <c r="G1993" s="1">
        <v>4883.8999999999996</v>
      </c>
      <c r="H1993" s="1" t="str">
        <f>TEXT(NiftyData[[#This Row],[Date]], "yyyy")</f>
        <v>2012</v>
      </c>
      <c r="I1993" s="1" t="str">
        <f>TEXT(NiftyData[[#This Row],[Date]], "mmm")</f>
        <v>Nov</v>
      </c>
      <c r="J1993" s="1" t="str">
        <f>TEXT(NiftyData[[#This Row],[Date]], "ddd")</f>
        <v>Thu</v>
      </c>
      <c r="K1993" s="1" t="str">
        <f>TEXT(NiftyData[[#This Row],[Date]], "mmm-yyyy")</f>
        <v>Nov-2012</v>
      </c>
      <c r="L1993" s="1" t="str">
        <f>IF(NiftyData[[#This Row],[Day]]="Thu", "Expiry", "")</f>
        <v>Expiry</v>
      </c>
      <c r="M1993" s="1">
        <f>NiftyData[[#This Row],[Close]]-NiftyData[[#This Row],[Open]]</f>
        <v>29.75</v>
      </c>
      <c r="N1993" s="4">
        <f>NiftyData[[#This Row],[Intraday Change]]/NiftyData[[#This Row],[Open]]</f>
        <v>5.2110702399719737E-3</v>
      </c>
      <c r="O1993" s="4">
        <f>_xlfn.CEILING.MATH(ABS(NiftyData[[#This Row],[Intraday Change %]]), 0.01)</f>
        <v>0.01</v>
      </c>
      <c r="P1993" s="6">
        <f>NiftyData[[#This Row],[Close]]-E1994</f>
        <v>-21.350000000000364</v>
      </c>
      <c r="Q1993" s="4">
        <f>NiftyData[[#This Row],[DayChange]]/E1994</f>
        <v>-3.7065328726932452E-3</v>
      </c>
      <c r="R1993" s="7">
        <f>_xlfn.CEILING.MATH(ABS(NiftyData[[#This Row],[DayChange %]]), 0.01)</f>
        <v>0.01</v>
      </c>
    </row>
    <row r="1994" spans="1:18" x14ac:dyDescent="0.2">
      <c r="A1994" s="2">
        <v>41220</v>
      </c>
      <c r="B1994" s="1">
        <v>5718.6</v>
      </c>
      <c r="C1994" s="1">
        <v>5777.3</v>
      </c>
      <c r="D1994" s="1">
        <v>5711.4</v>
      </c>
      <c r="E1994" s="1">
        <v>5760.1</v>
      </c>
      <c r="F1994" s="1">
        <v>133740615</v>
      </c>
      <c r="G1994" s="1">
        <v>5242.18</v>
      </c>
      <c r="H1994" s="1" t="str">
        <f>TEXT(NiftyData[[#This Row],[Date]], "yyyy")</f>
        <v>2012</v>
      </c>
      <c r="I1994" s="1" t="str">
        <f>TEXT(NiftyData[[#This Row],[Date]], "mmm")</f>
        <v>Nov</v>
      </c>
      <c r="J1994" s="1" t="str">
        <f>TEXT(NiftyData[[#This Row],[Date]], "ddd")</f>
        <v>Wed</v>
      </c>
      <c r="K1994" s="1" t="str">
        <f>TEXT(NiftyData[[#This Row],[Date]], "mmm-yyyy")</f>
        <v>Nov-2012</v>
      </c>
      <c r="L1994" s="1" t="str">
        <f>IF(NiftyData[[#This Row],[Day]]="Thu", "Expiry", "")</f>
        <v/>
      </c>
      <c r="M1994" s="1">
        <f>NiftyData[[#This Row],[Close]]-NiftyData[[#This Row],[Open]]</f>
        <v>41.5</v>
      </c>
      <c r="N1994" s="4">
        <f>NiftyData[[#This Row],[Intraday Change]]/NiftyData[[#This Row],[Open]]</f>
        <v>7.2570209491833659E-3</v>
      </c>
      <c r="O1994" s="4">
        <f>_xlfn.CEILING.MATH(ABS(NiftyData[[#This Row],[Intraday Change %]]), 0.01)</f>
        <v>0.01</v>
      </c>
      <c r="P1994" s="6">
        <f>NiftyData[[#This Row],[Close]]-E1995</f>
        <v>35.700000000000728</v>
      </c>
      <c r="Q1994" s="4">
        <f>NiftyData[[#This Row],[DayChange]]/E1995</f>
        <v>6.2364614632102458E-3</v>
      </c>
      <c r="R1994" s="7">
        <f>_xlfn.CEILING.MATH(ABS(NiftyData[[#This Row],[DayChange %]]), 0.01)</f>
        <v>0.01</v>
      </c>
    </row>
    <row r="1995" spans="1:18" x14ac:dyDescent="0.2">
      <c r="A1995" s="2">
        <v>41219</v>
      </c>
      <c r="B1995" s="1">
        <v>5694.1</v>
      </c>
      <c r="C1995" s="1">
        <v>5730.8</v>
      </c>
      <c r="D1995" s="1">
        <v>5693.65</v>
      </c>
      <c r="E1995" s="1">
        <v>5724.4</v>
      </c>
      <c r="F1995" s="1">
        <v>115018796</v>
      </c>
      <c r="G1995" s="1">
        <v>4677.92</v>
      </c>
      <c r="H1995" s="1" t="str">
        <f>TEXT(NiftyData[[#This Row],[Date]], "yyyy")</f>
        <v>2012</v>
      </c>
      <c r="I1995" s="1" t="str">
        <f>TEXT(NiftyData[[#This Row],[Date]], "mmm")</f>
        <v>Nov</v>
      </c>
      <c r="J1995" s="1" t="str">
        <f>TEXT(NiftyData[[#This Row],[Date]], "ddd")</f>
        <v>Tue</v>
      </c>
      <c r="K1995" s="1" t="str">
        <f>TEXT(NiftyData[[#This Row],[Date]], "mmm-yyyy")</f>
        <v>Nov-2012</v>
      </c>
      <c r="L1995" s="1" t="str">
        <f>IF(NiftyData[[#This Row],[Day]]="Thu", "Expiry", "")</f>
        <v/>
      </c>
      <c r="M1995" s="1">
        <f>NiftyData[[#This Row],[Close]]-NiftyData[[#This Row],[Open]]</f>
        <v>30.299999999999272</v>
      </c>
      <c r="N1995" s="4">
        <f>NiftyData[[#This Row],[Intraday Change]]/NiftyData[[#This Row],[Open]]</f>
        <v>5.3212974833598409E-3</v>
      </c>
      <c r="O1995" s="4">
        <f>_xlfn.CEILING.MATH(ABS(NiftyData[[#This Row],[Intraday Change %]]), 0.01)</f>
        <v>0.01</v>
      </c>
      <c r="P1995" s="6">
        <f>NiftyData[[#This Row],[Close]]-E1996</f>
        <v>20.199999999999818</v>
      </c>
      <c r="Q1995" s="4">
        <f>NiftyData[[#This Row],[DayChange]]/E1996</f>
        <v>3.5412503067914552E-3</v>
      </c>
      <c r="R1995" s="7">
        <f>_xlfn.CEILING.MATH(ABS(NiftyData[[#This Row],[DayChange %]]), 0.01)</f>
        <v>0.01</v>
      </c>
    </row>
    <row r="1996" spans="1:18" x14ac:dyDescent="0.2">
      <c r="A1996" s="2">
        <v>41218</v>
      </c>
      <c r="B1996" s="1">
        <v>5693.05</v>
      </c>
      <c r="C1996" s="1">
        <v>5709.2</v>
      </c>
      <c r="D1996" s="1">
        <v>5679.5</v>
      </c>
      <c r="E1996" s="1">
        <v>5704.2</v>
      </c>
      <c r="F1996" s="1">
        <v>74829213</v>
      </c>
      <c r="G1996" s="1">
        <v>3236.08</v>
      </c>
      <c r="H1996" s="1" t="str">
        <f>TEXT(NiftyData[[#This Row],[Date]], "yyyy")</f>
        <v>2012</v>
      </c>
      <c r="I1996" s="1" t="str">
        <f>TEXT(NiftyData[[#This Row],[Date]], "mmm")</f>
        <v>Nov</v>
      </c>
      <c r="J1996" s="1" t="str">
        <f>TEXT(NiftyData[[#This Row],[Date]], "ddd")</f>
        <v>Mon</v>
      </c>
      <c r="K1996" s="1" t="str">
        <f>TEXT(NiftyData[[#This Row],[Date]], "mmm-yyyy")</f>
        <v>Nov-2012</v>
      </c>
      <c r="L1996" s="1" t="str">
        <f>IF(NiftyData[[#This Row],[Day]]="Thu", "Expiry", "")</f>
        <v/>
      </c>
      <c r="M1996" s="1">
        <f>NiftyData[[#This Row],[Close]]-NiftyData[[#This Row],[Open]]</f>
        <v>11.149999999999636</v>
      </c>
      <c r="N1996" s="4">
        <f>NiftyData[[#This Row],[Intraday Change]]/NiftyData[[#This Row],[Open]]</f>
        <v>1.9585283810961852E-3</v>
      </c>
      <c r="O1996" s="4">
        <f>_xlfn.CEILING.MATH(ABS(NiftyData[[#This Row],[Intraday Change %]]), 0.01)</f>
        <v>0.01</v>
      </c>
      <c r="P1996" s="6">
        <f>NiftyData[[#This Row],[Close]]-E1997</f>
        <v>6.5</v>
      </c>
      <c r="Q1996" s="4">
        <f>NiftyData[[#This Row],[DayChange]]/E1997</f>
        <v>1.1408112045211225E-3</v>
      </c>
      <c r="R1996" s="7">
        <f>_xlfn.CEILING.MATH(ABS(NiftyData[[#This Row],[DayChange %]]), 0.01)</f>
        <v>0.01</v>
      </c>
    </row>
    <row r="1997" spans="1:18" x14ac:dyDescent="0.2">
      <c r="A1997" s="2">
        <v>41215</v>
      </c>
      <c r="B1997" s="1">
        <v>5696.35</v>
      </c>
      <c r="C1997" s="1">
        <v>5711.3</v>
      </c>
      <c r="D1997" s="1">
        <v>5682.55</v>
      </c>
      <c r="E1997" s="1">
        <v>5697.7</v>
      </c>
      <c r="F1997" s="1">
        <v>111162841</v>
      </c>
      <c r="G1997" s="1">
        <v>4924.33</v>
      </c>
      <c r="H1997" s="1" t="str">
        <f>TEXT(NiftyData[[#This Row],[Date]], "yyyy")</f>
        <v>2012</v>
      </c>
      <c r="I1997" s="1" t="str">
        <f>TEXT(NiftyData[[#This Row],[Date]], "mmm")</f>
        <v>Nov</v>
      </c>
      <c r="J1997" s="1" t="str">
        <f>TEXT(NiftyData[[#This Row],[Date]], "ddd")</f>
        <v>Fri</v>
      </c>
      <c r="K1997" s="1" t="str">
        <f>TEXT(NiftyData[[#This Row],[Date]], "mmm-yyyy")</f>
        <v>Nov-2012</v>
      </c>
      <c r="L1997" s="1" t="str">
        <f>IF(NiftyData[[#This Row],[Day]]="Thu", "Expiry", "")</f>
        <v/>
      </c>
      <c r="M1997" s="1">
        <f>NiftyData[[#This Row],[Close]]-NiftyData[[#This Row],[Open]]</f>
        <v>1.3499999999994543</v>
      </c>
      <c r="N1997" s="4">
        <f>NiftyData[[#This Row],[Intraday Change]]/NiftyData[[#This Row],[Open]]</f>
        <v>2.3699386449207901E-4</v>
      </c>
      <c r="O1997" s="4">
        <f>_xlfn.CEILING.MATH(ABS(NiftyData[[#This Row],[Intraday Change %]]), 0.01)</f>
        <v>0.01</v>
      </c>
      <c r="P1997" s="6">
        <f>NiftyData[[#This Row],[Close]]-E1998</f>
        <v>52.649999999999636</v>
      </c>
      <c r="Q1997" s="4">
        <f>NiftyData[[#This Row],[DayChange]]/E1998</f>
        <v>9.3267552988901131E-3</v>
      </c>
      <c r="R1997" s="7">
        <f>_xlfn.CEILING.MATH(ABS(NiftyData[[#This Row],[DayChange %]]), 0.01)</f>
        <v>0.01</v>
      </c>
    </row>
    <row r="1998" spans="1:18" x14ac:dyDescent="0.2">
      <c r="A1998" s="2">
        <v>41214</v>
      </c>
      <c r="B1998" s="1">
        <v>5609.85</v>
      </c>
      <c r="C1998" s="1">
        <v>5649.75</v>
      </c>
      <c r="D1998" s="1">
        <v>5601.95</v>
      </c>
      <c r="E1998" s="1">
        <v>5645.05</v>
      </c>
      <c r="F1998" s="1">
        <v>107393402</v>
      </c>
      <c r="G1998" s="1">
        <v>4633.1099999999997</v>
      </c>
      <c r="H1998" s="1" t="str">
        <f>TEXT(NiftyData[[#This Row],[Date]], "yyyy")</f>
        <v>2012</v>
      </c>
      <c r="I1998" s="1" t="str">
        <f>TEXT(NiftyData[[#This Row],[Date]], "mmm")</f>
        <v>Nov</v>
      </c>
      <c r="J1998" s="1" t="str">
        <f>TEXT(NiftyData[[#This Row],[Date]], "ddd")</f>
        <v>Thu</v>
      </c>
      <c r="K1998" s="1" t="str">
        <f>TEXT(NiftyData[[#This Row],[Date]], "mmm-yyyy")</f>
        <v>Nov-2012</v>
      </c>
      <c r="L1998" s="1" t="str">
        <f>IF(NiftyData[[#This Row],[Day]]="Thu", "Expiry", "")</f>
        <v>Expiry</v>
      </c>
      <c r="M1998" s="1">
        <f>NiftyData[[#This Row],[Close]]-NiftyData[[#This Row],[Open]]</f>
        <v>35.199999999999818</v>
      </c>
      <c r="N1998" s="4">
        <f>NiftyData[[#This Row],[Intraday Change]]/NiftyData[[#This Row],[Open]]</f>
        <v>6.274677576049238E-3</v>
      </c>
      <c r="O1998" s="4">
        <f>_xlfn.CEILING.MATH(ABS(NiftyData[[#This Row],[Intraday Change %]]), 0.01)</f>
        <v>0.01</v>
      </c>
      <c r="P1998" s="6">
        <f>NiftyData[[#This Row],[Close]]-E1999</f>
        <v>25.350000000000364</v>
      </c>
      <c r="Q1998" s="4">
        <f>NiftyData[[#This Row],[DayChange]]/E1999</f>
        <v>4.5109169528623171E-3</v>
      </c>
      <c r="R1998" s="7">
        <f>_xlfn.CEILING.MATH(ABS(NiftyData[[#This Row],[DayChange %]]), 0.01)</f>
        <v>0.01</v>
      </c>
    </row>
    <row r="1999" spans="1:18" x14ac:dyDescent="0.2">
      <c r="A1999" s="2">
        <v>41213</v>
      </c>
      <c r="B1999" s="1">
        <v>5596.75</v>
      </c>
      <c r="C1999" s="1">
        <v>5624.4</v>
      </c>
      <c r="D1999" s="1">
        <v>5583.05</v>
      </c>
      <c r="E1999" s="1">
        <v>5619.7</v>
      </c>
      <c r="F1999" s="1">
        <v>112075316</v>
      </c>
      <c r="G1999" s="1">
        <v>4918.55</v>
      </c>
      <c r="H1999" s="1" t="str">
        <f>TEXT(NiftyData[[#This Row],[Date]], "yyyy")</f>
        <v>2012</v>
      </c>
      <c r="I1999" s="1" t="str">
        <f>TEXT(NiftyData[[#This Row],[Date]], "mmm")</f>
        <v>Oct</v>
      </c>
      <c r="J1999" s="1" t="str">
        <f>TEXT(NiftyData[[#This Row],[Date]], "ddd")</f>
        <v>Wed</v>
      </c>
      <c r="K1999" s="1" t="str">
        <f>TEXT(NiftyData[[#This Row],[Date]], "mmm-yyyy")</f>
        <v>Oct-2012</v>
      </c>
      <c r="L1999" s="1" t="str">
        <f>IF(NiftyData[[#This Row],[Day]]="Thu", "Expiry", "")</f>
        <v/>
      </c>
      <c r="M1999" s="1">
        <f>NiftyData[[#This Row],[Close]]-NiftyData[[#This Row],[Open]]</f>
        <v>22.949999999999818</v>
      </c>
      <c r="N1999" s="4">
        <f>NiftyData[[#This Row],[Intraday Change]]/NiftyData[[#This Row],[Open]]</f>
        <v>4.1005940947871208E-3</v>
      </c>
      <c r="O1999" s="4">
        <f>_xlfn.CEILING.MATH(ABS(NiftyData[[#This Row],[Intraday Change %]]), 0.01)</f>
        <v>0.01</v>
      </c>
      <c r="P1999" s="6">
        <f>NiftyData[[#This Row],[Close]]-E2000</f>
        <v>21.800000000000182</v>
      </c>
      <c r="Q1999" s="4">
        <f>NiftyData[[#This Row],[DayChange]]/E2000</f>
        <v>3.8943175119241472E-3</v>
      </c>
      <c r="R1999" s="7">
        <f>_xlfn.CEILING.MATH(ABS(NiftyData[[#This Row],[DayChange %]]), 0.01)</f>
        <v>0.01</v>
      </c>
    </row>
    <row r="2000" spans="1:18" x14ac:dyDescent="0.2">
      <c r="A2000" s="2">
        <v>41212</v>
      </c>
      <c r="B2000" s="1">
        <v>5656.35</v>
      </c>
      <c r="C2000" s="1">
        <v>5689.9</v>
      </c>
      <c r="D2000" s="1">
        <v>5589.9</v>
      </c>
      <c r="E2000" s="1">
        <v>5597.9</v>
      </c>
      <c r="F2000" s="1">
        <v>116678775</v>
      </c>
      <c r="G2000" s="1">
        <v>5550.86</v>
      </c>
      <c r="H2000" s="1" t="str">
        <f>TEXT(NiftyData[[#This Row],[Date]], "yyyy")</f>
        <v>2012</v>
      </c>
      <c r="I2000" s="1" t="str">
        <f>TEXT(NiftyData[[#This Row],[Date]], "mmm")</f>
        <v>Oct</v>
      </c>
      <c r="J2000" s="1" t="str">
        <f>TEXT(NiftyData[[#This Row],[Date]], "ddd")</f>
        <v>Tue</v>
      </c>
      <c r="K2000" s="1" t="str">
        <f>TEXT(NiftyData[[#This Row],[Date]], "mmm-yyyy")</f>
        <v>Oct-2012</v>
      </c>
      <c r="L2000" s="1" t="str">
        <f>IF(NiftyData[[#This Row],[Day]]="Thu", "Expiry", "")</f>
        <v/>
      </c>
      <c r="M2000" s="1">
        <f>NiftyData[[#This Row],[Close]]-NiftyData[[#This Row],[Open]]</f>
        <v>-58.450000000000728</v>
      </c>
      <c r="N2000" s="4">
        <f>NiftyData[[#This Row],[Intraday Change]]/NiftyData[[#This Row],[Open]]</f>
        <v>-1.0333518965410684E-2</v>
      </c>
      <c r="O2000" s="4">
        <f>_xlfn.CEILING.MATH(ABS(NiftyData[[#This Row],[Intraday Change %]]), 0.01)</f>
        <v>0.02</v>
      </c>
      <c r="P2000" s="6">
        <f>NiftyData[[#This Row],[Close]]-E2001</f>
        <v>-67.700000000000728</v>
      </c>
      <c r="Q2000" s="4">
        <f>NiftyData[[#This Row],[DayChange]]/E2001</f>
        <v>-1.1949308105055198E-2</v>
      </c>
      <c r="R2000" s="7">
        <f>_xlfn.CEILING.MATH(ABS(NiftyData[[#This Row],[DayChange %]]), 0.01)</f>
        <v>0.02</v>
      </c>
    </row>
    <row r="2001" spans="1:18" x14ac:dyDescent="0.2">
      <c r="A2001" s="2">
        <v>41211</v>
      </c>
      <c r="B2001" s="1">
        <v>5665.2</v>
      </c>
      <c r="C2001" s="1">
        <v>5698.3</v>
      </c>
      <c r="D2001" s="1">
        <v>5645.1</v>
      </c>
      <c r="E2001" s="1">
        <v>5665.6</v>
      </c>
      <c r="F2001" s="1">
        <v>93555816</v>
      </c>
      <c r="G2001" s="1">
        <v>3953.86</v>
      </c>
      <c r="H2001" s="1" t="str">
        <f>TEXT(NiftyData[[#This Row],[Date]], "yyyy")</f>
        <v>2012</v>
      </c>
      <c r="I2001" s="1" t="str">
        <f>TEXT(NiftyData[[#This Row],[Date]], "mmm")</f>
        <v>Oct</v>
      </c>
      <c r="J2001" s="1" t="str">
        <f>TEXT(NiftyData[[#This Row],[Date]], "ddd")</f>
        <v>Mon</v>
      </c>
      <c r="K2001" s="1" t="str">
        <f>TEXT(NiftyData[[#This Row],[Date]], "mmm-yyyy")</f>
        <v>Oct-2012</v>
      </c>
      <c r="L2001" s="1" t="str">
        <f>IF(NiftyData[[#This Row],[Day]]="Thu", "Expiry", "")</f>
        <v/>
      </c>
      <c r="M2001" s="1">
        <f>NiftyData[[#This Row],[Close]]-NiftyData[[#This Row],[Open]]</f>
        <v>0.4000000000005457</v>
      </c>
      <c r="N2001" s="4">
        <f>NiftyData[[#This Row],[Intraday Change]]/NiftyData[[#This Row],[Open]]</f>
        <v>7.0606509920310967E-5</v>
      </c>
      <c r="O2001" s="4">
        <f>_xlfn.CEILING.MATH(ABS(NiftyData[[#This Row],[Intraday Change %]]), 0.01)</f>
        <v>0.01</v>
      </c>
      <c r="P2001" s="6">
        <f>NiftyData[[#This Row],[Close]]-E2002</f>
        <v>1.3000000000001819</v>
      </c>
      <c r="Q2001" s="4">
        <f>NiftyData[[#This Row],[DayChange]]/E2002</f>
        <v>2.2950761788750274E-4</v>
      </c>
      <c r="R2001" s="7">
        <f>_xlfn.CEILING.MATH(ABS(NiftyData[[#This Row],[DayChange %]]), 0.01)</f>
        <v>0.01</v>
      </c>
    </row>
    <row r="2002" spans="1:18" x14ac:dyDescent="0.2">
      <c r="A2002" s="2">
        <v>41208</v>
      </c>
      <c r="B2002" s="1">
        <v>5683.55</v>
      </c>
      <c r="C2002" s="1">
        <v>5697.2</v>
      </c>
      <c r="D2002" s="1">
        <v>5641.75</v>
      </c>
      <c r="E2002" s="1">
        <v>5664.3</v>
      </c>
      <c r="F2002" s="1">
        <v>101663820</v>
      </c>
      <c r="G2002" s="1">
        <v>4718.97</v>
      </c>
      <c r="H2002" s="1" t="str">
        <f>TEXT(NiftyData[[#This Row],[Date]], "yyyy")</f>
        <v>2012</v>
      </c>
      <c r="I2002" s="1" t="str">
        <f>TEXT(NiftyData[[#This Row],[Date]], "mmm")</f>
        <v>Oct</v>
      </c>
      <c r="J2002" s="1" t="str">
        <f>TEXT(NiftyData[[#This Row],[Date]], "ddd")</f>
        <v>Fri</v>
      </c>
      <c r="K2002" s="1" t="str">
        <f>TEXT(NiftyData[[#This Row],[Date]], "mmm-yyyy")</f>
        <v>Oct-2012</v>
      </c>
      <c r="L2002" s="1" t="str">
        <f>IF(NiftyData[[#This Row],[Day]]="Thu", "Expiry", "")</f>
        <v/>
      </c>
      <c r="M2002" s="1">
        <f>NiftyData[[#This Row],[Close]]-NiftyData[[#This Row],[Open]]</f>
        <v>-19.25</v>
      </c>
      <c r="N2002" s="4">
        <f>NiftyData[[#This Row],[Intraday Change]]/NiftyData[[#This Row],[Open]]</f>
        <v>-3.3869676522595912E-3</v>
      </c>
      <c r="O2002" s="4">
        <f>_xlfn.CEILING.MATH(ABS(NiftyData[[#This Row],[Intraday Change %]]), 0.01)</f>
        <v>0.01</v>
      </c>
      <c r="P2002" s="6">
        <f>NiftyData[[#This Row],[Close]]-E2003</f>
        <v>-41</v>
      </c>
      <c r="Q2002" s="4">
        <f>NiftyData[[#This Row],[DayChange]]/E2003</f>
        <v>-7.1863004574693702E-3</v>
      </c>
      <c r="R2002" s="7">
        <f>_xlfn.CEILING.MATH(ABS(NiftyData[[#This Row],[DayChange %]]), 0.01)</f>
        <v>0.01</v>
      </c>
    </row>
    <row r="2003" spans="1:18" x14ac:dyDescent="0.2">
      <c r="A2003" s="2">
        <v>41207</v>
      </c>
      <c r="B2003" s="1">
        <v>5688.8</v>
      </c>
      <c r="C2003" s="1">
        <v>5718.75</v>
      </c>
      <c r="D2003" s="1">
        <v>5685.7</v>
      </c>
      <c r="E2003" s="1">
        <v>5705.3</v>
      </c>
      <c r="F2003" s="1">
        <v>158343061</v>
      </c>
      <c r="G2003" s="1">
        <v>7359.34</v>
      </c>
      <c r="H2003" s="1" t="str">
        <f>TEXT(NiftyData[[#This Row],[Date]], "yyyy")</f>
        <v>2012</v>
      </c>
      <c r="I2003" s="1" t="str">
        <f>TEXT(NiftyData[[#This Row],[Date]], "mmm")</f>
        <v>Oct</v>
      </c>
      <c r="J2003" s="1" t="str">
        <f>TEXT(NiftyData[[#This Row],[Date]], "ddd")</f>
        <v>Thu</v>
      </c>
      <c r="K2003" s="1" t="str">
        <f>TEXT(NiftyData[[#This Row],[Date]], "mmm-yyyy")</f>
        <v>Oct-2012</v>
      </c>
      <c r="L2003" s="1" t="str">
        <f>IF(NiftyData[[#This Row],[Day]]="Thu", "Expiry", "")</f>
        <v>Expiry</v>
      </c>
      <c r="M2003" s="1">
        <f>NiftyData[[#This Row],[Close]]-NiftyData[[#This Row],[Open]]</f>
        <v>16.5</v>
      </c>
      <c r="N2003" s="4">
        <f>NiftyData[[#This Row],[Intraday Change]]/NiftyData[[#This Row],[Open]]</f>
        <v>2.9004359443116296E-3</v>
      </c>
      <c r="O2003" s="4">
        <f>_xlfn.CEILING.MATH(ABS(NiftyData[[#This Row],[Intraday Change %]]), 0.01)</f>
        <v>0.01</v>
      </c>
      <c r="P2003" s="6">
        <f>NiftyData[[#This Row],[Close]]-E2004</f>
        <v>13.900000000000546</v>
      </c>
      <c r="Q2003" s="4">
        <f>NiftyData[[#This Row],[DayChange]]/E2004</f>
        <v>2.4422813367537947E-3</v>
      </c>
      <c r="R2003" s="7">
        <f>_xlfn.CEILING.MATH(ABS(NiftyData[[#This Row],[DayChange %]]), 0.01)</f>
        <v>0.01</v>
      </c>
    </row>
    <row r="2004" spans="1:18" x14ac:dyDescent="0.2">
      <c r="A2004" s="2">
        <v>41205</v>
      </c>
      <c r="B2004" s="1">
        <v>5715.65</v>
      </c>
      <c r="C2004" s="1">
        <v>5720.8</v>
      </c>
      <c r="D2004" s="1">
        <v>5681.45</v>
      </c>
      <c r="E2004" s="1">
        <v>5691.4</v>
      </c>
      <c r="F2004" s="1">
        <v>81501427</v>
      </c>
      <c r="G2004" s="1">
        <v>3803.5</v>
      </c>
      <c r="H2004" s="1" t="str">
        <f>TEXT(NiftyData[[#This Row],[Date]], "yyyy")</f>
        <v>2012</v>
      </c>
      <c r="I2004" s="1" t="str">
        <f>TEXT(NiftyData[[#This Row],[Date]], "mmm")</f>
        <v>Oct</v>
      </c>
      <c r="J2004" s="1" t="str">
        <f>TEXT(NiftyData[[#This Row],[Date]], "ddd")</f>
        <v>Tue</v>
      </c>
      <c r="K2004" s="1" t="str">
        <f>TEXT(NiftyData[[#This Row],[Date]], "mmm-yyyy")</f>
        <v>Oct-2012</v>
      </c>
      <c r="L2004" s="1" t="str">
        <f>IF(NiftyData[[#This Row],[Day]]="Thu", "Expiry", "")</f>
        <v/>
      </c>
      <c r="M2004" s="1">
        <f>NiftyData[[#This Row],[Close]]-NiftyData[[#This Row],[Open]]</f>
        <v>-24.25</v>
      </c>
      <c r="N2004" s="4">
        <f>NiftyData[[#This Row],[Intraday Change]]/NiftyData[[#This Row],[Open]]</f>
        <v>-4.2427370465301416E-3</v>
      </c>
      <c r="O2004" s="4">
        <f>_xlfn.CEILING.MATH(ABS(NiftyData[[#This Row],[Intraday Change %]]), 0.01)</f>
        <v>0.01</v>
      </c>
      <c r="P2004" s="6">
        <f>NiftyData[[#This Row],[Close]]-E2005</f>
        <v>-25.75</v>
      </c>
      <c r="Q2004" s="4">
        <f>NiftyData[[#This Row],[DayChange]]/E2005</f>
        <v>-4.5039923738226214E-3</v>
      </c>
      <c r="R2004" s="7">
        <f>_xlfn.CEILING.MATH(ABS(NiftyData[[#This Row],[DayChange %]]), 0.01)</f>
        <v>0.01</v>
      </c>
    </row>
    <row r="2005" spans="1:18" x14ac:dyDescent="0.2">
      <c r="A2005" s="2">
        <v>41204</v>
      </c>
      <c r="B2005" s="1">
        <v>5667.6</v>
      </c>
      <c r="C2005" s="1">
        <v>5721.55</v>
      </c>
      <c r="D2005" s="1">
        <v>5658.05</v>
      </c>
      <c r="E2005" s="1">
        <v>5717.15</v>
      </c>
      <c r="F2005" s="1">
        <v>103372318</v>
      </c>
      <c r="G2005" s="1">
        <v>4994.75</v>
      </c>
      <c r="H2005" s="1" t="str">
        <f>TEXT(NiftyData[[#This Row],[Date]], "yyyy")</f>
        <v>2012</v>
      </c>
      <c r="I2005" s="1" t="str">
        <f>TEXT(NiftyData[[#This Row],[Date]], "mmm")</f>
        <v>Oct</v>
      </c>
      <c r="J2005" s="1" t="str">
        <f>TEXT(NiftyData[[#This Row],[Date]], "ddd")</f>
        <v>Mon</v>
      </c>
      <c r="K2005" s="1" t="str">
        <f>TEXT(NiftyData[[#This Row],[Date]], "mmm-yyyy")</f>
        <v>Oct-2012</v>
      </c>
      <c r="L2005" s="1" t="str">
        <f>IF(NiftyData[[#This Row],[Day]]="Thu", "Expiry", "")</f>
        <v/>
      </c>
      <c r="M2005" s="1">
        <f>NiftyData[[#This Row],[Close]]-NiftyData[[#This Row],[Open]]</f>
        <v>49.549999999999272</v>
      </c>
      <c r="N2005" s="4">
        <f>NiftyData[[#This Row],[Intraday Change]]/NiftyData[[#This Row],[Open]]</f>
        <v>8.7426776766178407E-3</v>
      </c>
      <c r="O2005" s="4">
        <f>_xlfn.CEILING.MATH(ABS(NiftyData[[#This Row],[Intraday Change %]]), 0.01)</f>
        <v>0.01</v>
      </c>
      <c r="P2005" s="6">
        <f>NiftyData[[#This Row],[Close]]-E2006</f>
        <v>32.899999999999636</v>
      </c>
      <c r="Q2005" s="4">
        <f>NiftyData[[#This Row],[DayChange]]/E2006</f>
        <v>5.7879227690547808E-3</v>
      </c>
      <c r="R2005" s="7">
        <f>_xlfn.CEILING.MATH(ABS(NiftyData[[#This Row],[DayChange %]]), 0.01)</f>
        <v>0.01</v>
      </c>
    </row>
    <row r="2006" spans="1:18" x14ac:dyDescent="0.2">
      <c r="A2006" s="2">
        <v>41201</v>
      </c>
      <c r="B2006" s="1">
        <v>5703.3</v>
      </c>
      <c r="C2006" s="1">
        <v>5711.7</v>
      </c>
      <c r="D2006" s="1">
        <v>5660</v>
      </c>
      <c r="E2006" s="1">
        <v>5684.25</v>
      </c>
      <c r="F2006" s="1">
        <v>124262817</v>
      </c>
      <c r="G2006" s="1">
        <v>5410.95</v>
      </c>
      <c r="H2006" s="1" t="str">
        <f>TEXT(NiftyData[[#This Row],[Date]], "yyyy")</f>
        <v>2012</v>
      </c>
      <c r="I2006" s="1" t="str">
        <f>TEXT(NiftyData[[#This Row],[Date]], "mmm")</f>
        <v>Oct</v>
      </c>
      <c r="J2006" s="1" t="str">
        <f>TEXT(NiftyData[[#This Row],[Date]], "ddd")</f>
        <v>Fri</v>
      </c>
      <c r="K2006" s="1" t="str">
        <f>TEXT(NiftyData[[#This Row],[Date]], "mmm-yyyy")</f>
        <v>Oct-2012</v>
      </c>
      <c r="L2006" s="1" t="str">
        <f>IF(NiftyData[[#This Row],[Day]]="Thu", "Expiry", "")</f>
        <v/>
      </c>
      <c r="M2006" s="1">
        <f>NiftyData[[#This Row],[Close]]-NiftyData[[#This Row],[Open]]</f>
        <v>-19.050000000000182</v>
      </c>
      <c r="N2006" s="4">
        <f>NiftyData[[#This Row],[Intraday Change]]/NiftyData[[#This Row],[Open]]</f>
        <v>-3.3401714796696966E-3</v>
      </c>
      <c r="O2006" s="4">
        <f>_xlfn.CEILING.MATH(ABS(NiftyData[[#This Row],[Intraday Change %]]), 0.01)</f>
        <v>0.01</v>
      </c>
      <c r="P2006" s="6">
        <f>NiftyData[[#This Row],[Close]]-E2007</f>
        <v>-34.449999999999818</v>
      </c>
      <c r="Q2006" s="4">
        <f>NiftyData[[#This Row],[DayChange]]/E2007</f>
        <v>-6.0240963855421369E-3</v>
      </c>
      <c r="R2006" s="7">
        <f>_xlfn.CEILING.MATH(ABS(NiftyData[[#This Row],[DayChange %]]), 0.01)</f>
        <v>0.01</v>
      </c>
    </row>
    <row r="2007" spans="1:18" x14ac:dyDescent="0.2">
      <c r="A2007" s="2">
        <v>41200</v>
      </c>
      <c r="B2007" s="1">
        <v>5675.3</v>
      </c>
      <c r="C2007" s="1">
        <v>5722.5</v>
      </c>
      <c r="D2007" s="1">
        <v>5650.55</v>
      </c>
      <c r="E2007" s="1">
        <v>5718.7</v>
      </c>
      <c r="F2007" s="1">
        <v>144097860</v>
      </c>
      <c r="G2007" s="1">
        <v>6264.78</v>
      </c>
      <c r="H2007" s="1" t="str">
        <f>TEXT(NiftyData[[#This Row],[Date]], "yyyy")</f>
        <v>2012</v>
      </c>
      <c r="I2007" s="1" t="str">
        <f>TEXT(NiftyData[[#This Row],[Date]], "mmm")</f>
        <v>Oct</v>
      </c>
      <c r="J2007" s="1" t="str">
        <f>TEXT(NiftyData[[#This Row],[Date]], "ddd")</f>
        <v>Thu</v>
      </c>
      <c r="K2007" s="1" t="str">
        <f>TEXT(NiftyData[[#This Row],[Date]], "mmm-yyyy")</f>
        <v>Oct-2012</v>
      </c>
      <c r="L2007" s="1" t="str">
        <f>IF(NiftyData[[#This Row],[Day]]="Thu", "Expiry", "")</f>
        <v>Expiry</v>
      </c>
      <c r="M2007" s="1">
        <f>NiftyData[[#This Row],[Close]]-NiftyData[[#This Row],[Open]]</f>
        <v>43.399999999999636</v>
      </c>
      <c r="N2007" s="4">
        <f>NiftyData[[#This Row],[Intraday Change]]/NiftyData[[#This Row],[Open]]</f>
        <v>7.6471728366781727E-3</v>
      </c>
      <c r="O2007" s="4">
        <f>_xlfn.CEILING.MATH(ABS(NiftyData[[#This Row],[Intraday Change %]]), 0.01)</f>
        <v>0.01</v>
      </c>
      <c r="P2007" s="6">
        <f>NiftyData[[#This Row],[Close]]-E2008</f>
        <v>58.449999999999818</v>
      </c>
      <c r="Q2007" s="4">
        <f>NiftyData[[#This Row],[DayChange]]/E2008</f>
        <v>1.0326399010644374E-2</v>
      </c>
      <c r="R2007" s="7">
        <f>_xlfn.CEILING.MATH(ABS(NiftyData[[#This Row],[DayChange %]]), 0.01)</f>
        <v>0.02</v>
      </c>
    </row>
    <row r="2008" spans="1:18" x14ac:dyDescent="0.2">
      <c r="A2008" s="2">
        <v>41199</v>
      </c>
      <c r="B2008" s="1">
        <v>5681.1</v>
      </c>
      <c r="C2008" s="1">
        <v>5684.35</v>
      </c>
      <c r="D2008" s="1">
        <v>5633.9</v>
      </c>
      <c r="E2008" s="1">
        <v>5660.25</v>
      </c>
      <c r="F2008" s="1">
        <v>123974371</v>
      </c>
      <c r="G2008" s="1">
        <v>5259.46</v>
      </c>
      <c r="H2008" s="1" t="str">
        <f>TEXT(NiftyData[[#This Row],[Date]], "yyyy")</f>
        <v>2012</v>
      </c>
      <c r="I2008" s="1" t="str">
        <f>TEXT(NiftyData[[#This Row],[Date]], "mmm")</f>
        <v>Oct</v>
      </c>
      <c r="J2008" s="1" t="str">
        <f>TEXT(NiftyData[[#This Row],[Date]], "ddd")</f>
        <v>Wed</v>
      </c>
      <c r="K2008" s="1" t="str">
        <f>TEXT(NiftyData[[#This Row],[Date]], "mmm-yyyy")</f>
        <v>Oct-2012</v>
      </c>
      <c r="L2008" s="1" t="str">
        <f>IF(NiftyData[[#This Row],[Day]]="Thu", "Expiry", "")</f>
        <v/>
      </c>
      <c r="M2008" s="1">
        <f>NiftyData[[#This Row],[Close]]-NiftyData[[#This Row],[Open]]</f>
        <v>-20.850000000000364</v>
      </c>
      <c r="N2008" s="4">
        <f>NiftyData[[#This Row],[Intraday Change]]/NiftyData[[#This Row],[Open]]</f>
        <v>-3.670063896076528E-3</v>
      </c>
      <c r="O2008" s="4">
        <f>_xlfn.CEILING.MATH(ABS(NiftyData[[#This Row],[Intraday Change %]]), 0.01)</f>
        <v>0.01</v>
      </c>
      <c r="P2008" s="6">
        <f>NiftyData[[#This Row],[Close]]-E2009</f>
        <v>12.25</v>
      </c>
      <c r="Q2008" s="4">
        <f>NiftyData[[#This Row],[DayChange]]/E2009</f>
        <v>2.1689093484419265E-3</v>
      </c>
      <c r="R2008" s="7">
        <f>_xlfn.CEILING.MATH(ABS(NiftyData[[#This Row],[DayChange %]]), 0.01)</f>
        <v>0.01</v>
      </c>
    </row>
    <row r="2009" spans="1:18" x14ac:dyDescent="0.2">
      <c r="A2009" s="2">
        <v>41198</v>
      </c>
      <c r="B2009" s="1">
        <v>5705.6</v>
      </c>
      <c r="C2009" s="1">
        <v>5714</v>
      </c>
      <c r="D2009" s="1">
        <v>5635.6</v>
      </c>
      <c r="E2009" s="1">
        <v>5648</v>
      </c>
      <c r="F2009" s="1">
        <v>117415701</v>
      </c>
      <c r="G2009" s="1">
        <v>5043.3</v>
      </c>
      <c r="H2009" s="1" t="str">
        <f>TEXT(NiftyData[[#This Row],[Date]], "yyyy")</f>
        <v>2012</v>
      </c>
      <c r="I2009" s="1" t="str">
        <f>TEXT(NiftyData[[#This Row],[Date]], "mmm")</f>
        <v>Oct</v>
      </c>
      <c r="J2009" s="1" t="str">
        <f>TEXT(NiftyData[[#This Row],[Date]], "ddd")</f>
        <v>Tue</v>
      </c>
      <c r="K2009" s="1" t="str">
        <f>TEXT(NiftyData[[#This Row],[Date]], "mmm-yyyy")</f>
        <v>Oct-2012</v>
      </c>
      <c r="L2009" s="1" t="str">
        <f>IF(NiftyData[[#This Row],[Day]]="Thu", "Expiry", "")</f>
        <v/>
      </c>
      <c r="M2009" s="1">
        <f>NiftyData[[#This Row],[Close]]-NiftyData[[#This Row],[Open]]</f>
        <v>-57.600000000000364</v>
      </c>
      <c r="N2009" s="4">
        <f>NiftyData[[#This Row],[Intraday Change]]/NiftyData[[#This Row],[Open]]</f>
        <v>-1.0095344924284976E-2</v>
      </c>
      <c r="O2009" s="4">
        <f>_xlfn.CEILING.MATH(ABS(NiftyData[[#This Row],[Intraday Change %]]), 0.01)</f>
        <v>0.02</v>
      </c>
      <c r="P2009" s="6">
        <f>NiftyData[[#This Row],[Close]]-E2010</f>
        <v>-39.25</v>
      </c>
      <c r="Q2009" s="4">
        <f>NiftyData[[#This Row],[DayChange]]/E2010</f>
        <v>-6.9014022594399756E-3</v>
      </c>
      <c r="R2009" s="7">
        <f>_xlfn.CEILING.MATH(ABS(NiftyData[[#This Row],[DayChange %]]), 0.01)</f>
        <v>0.01</v>
      </c>
    </row>
    <row r="2010" spans="1:18" x14ac:dyDescent="0.2">
      <c r="A2010" s="2">
        <v>41197</v>
      </c>
      <c r="B2010" s="1">
        <v>5674.25</v>
      </c>
      <c r="C2010" s="1">
        <v>5693.7</v>
      </c>
      <c r="D2010" s="1">
        <v>5651.05</v>
      </c>
      <c r="E2010" s="1">
        <v>5687.25</v>
      </c>
      <c r="F2010" s="1">
        <v>93693482</v>
      </c>
      <c r="G2010" s="1">
        <v>3962.97</v>
      </c>
      <c r="H2010" s="1" t="str">
        <f>TEXT(NiftyData[[#This Row],[Date]], "yyyy")</f>
        <v>2012</v>
      </c>
      <c r="I2010" s="1" t="str">
        <f>TEXT(NiftyData[[#This Row],[Date]], "mmm")</f>
        <v>Oct</v>
      </c>
      <c r="J2010" s="1" t="str">
        <f>TEXT(NiftyData[[#This Row],[Date]], "ddd")</f>
        <v>Mon</v>
      </c>
      <c r="K2010" s="1" t="str">
        <f>TEXT(NiftyData[[#This Row],[Date]], "mmm-yyyy")</f>
        <v>Oct-2012</v>
      </c>
      <c r="L2010" s="1" t="str">
        <f>IF(NiftyData[[#This Row],[Day]]="Thu", "Expiry", "")</f>
        <v/>
      </c>
      <c r="M2010" s="1">
        <f>NiftyData[[#This Row],[Close]]-NiftyData[[#This Row],[Open]]</f>
        <v>13</v>
      </c>
      <c r="N2010" s="4">
        <f>NiftyData[[#This Row],[Intraday Change]]/NiftyData[[#This Row],[Open]]</f>
        <v>2.2910516808388776E-3</v>
      </c>
      <c r="O2010" s="4">
        <f>_xlfn.CEILING.MATH(ABS(NiftyData[[#This Row],[Intraday Change %]]), 0.01)</f>
        <v>0.01</v>
      </c>
      <c r="P2010" s="6">
        <f>NiftyData[[#This Row],[Close]]-E2011</f>
        <v>11.199999999999818</v>
      </c>
      <c r="Q2010" s="4">
        <f>NiftyData[[#This Row],[DayChange]]/E2011</f>
        <v>1.97320319588443E-3</v>
      </c>
      <c r="R2010" s="7">
        <f>_xlfn.CEILING.MATH(ABS(NiftyData[[#This Row],[DayChange %]]), 0.01)</f>
        <v>0.01</v>
      </c>
    </row>
    <row r="2011" spans="1:18" x14ac:dyDescent="0.2">
      <c r="A2011" s="2">
        <v>41194</v>
      </c>
      <c r="B2011" s="1">
        <v>5681.7</v>
      </c>
      <c r="C2011" s="1">
        <v>5725</v>
      </c>
      <c r="D2011" s="1">
        <v>5659.35</v>
      </c>
      <c r="E2011" s="1">
        <v>5676.05</v>
      </c>
      <c r="F2011" s="1">
        <v>130076802</v>
      </c>
      <c r="G2011" s="1">
        <v>6475.3</v>
      </c>
      <c r="H2011" s="1" t="str">
        <f>TEXT(NiftyData[[#This Row],[Date]], "yyyy")</f>
        <v>2012</v>
      </c>
      <c r="I2011" s="1" t="str">
        <f>TEXT(NiftyData[[#This Row],[Date]], "mmm")</f>
        <v>Oct</v>
      </c>
      <c r="J2011" s="1" t="str">
        <f>TEXT(NiftyData[[#This Row],[Date]], "ddd")</f>
        <v>Fri</v>
      </c>
      <c r="K2011" s="1" t="str">
        <f>TEXT(NiftyData[[#This Row],[Date]], "mmm-yyyy")</f>
        <v>Oct-2012</v>
      </c>
      <c r="L2011" s="1" t="str">
        <f>IF(NiftyData[[#This Row],[Day]]="Thu", "Expiry", "")</f>
        <v/>
      </c>
      <c r="M2011" s="1">
        <f>NiftyData[[#This Row],[Close]]-NiftyData[[#This Row],[Open]]</f>
        <v>-5.6499999999996362</v>
      </c>
      <c r="N2011" s="4">
        <f>NiftyData[[#This Row],[Intraday Change]]/NiftyData[[#This Row],[Open]]</f>
        <v>-9.9442068395016211E-4</v>
      </c>
      <c r="O2011" s="4">
        <f>_xlfn.CEILING.MATH(ABS(NiftyData[[#This Row],[Intraday Change %]]), 0.01)</f>
        <v>0.01</v>
      </c>
      <c r="P2011" s="6">
        <f>NiftyData[[#This Row],[Close]]-E2012</f>
        <v>-32</v>
      </c>
      <c r="Q2011" s="4">
        <f>NiftyData[[#This Row],[DayChange]]/E2012</f>
        <v>-5.6061176759138404E-3</v>
      </c>
      <c r="R2011" s="7">
        <f>_xlfn.CEILING.MATH(ABS(NiftyData[[#This Row],[DayChange %]]), 0.01)</f>
        <v>0.01</v>
      </c>
    </row>
    <row r="2012" spans="1:18" x14ac:dyDescent="0.2">
      <c r="A2012" s="2">
        <v>41193</v>
      </c>
      <c r="B2012" s="1">
        <v>5663.5</v>
      </c>
      <c r="C2012" s="1">
        <v>5721.1</v>
      </c>
      <c r="D2012" s="1">
        <v>5636.95</v>
      </c>
      <c r="E2012" s="1">
        <v>5708.05</v>
      </c>
      <c r="F2012" s="1">
        <v>148283847</v>
      </c>
      <c r="G2012" s="1">
        <v>6542.71</v>
      </c>
      <c r="H2012" s="1" t="str">
        <f>TEXT(NiftyData[[#This Row],[Date]], "yyyy")</f>
        <v>2012</v>
      </c>
      <c r="I2012" s="1" t="str">
        <f>TEXT(NiftyData[[#This Row],[Date]], "mmm")</f>
        <v>Oct</v>
      </c>
      <c r="J2012" s="1" t="str">
        <f>TEXT(NiftyData[[#This Row],[Date]], "ddd")</f>
        <v>Thu</v>
      </c>
      <c r="K2012" s="1" t="str">
        <f>TEXT(NiftyData[[#This Row],[Date]], "mmm-yyyy")</f>
        <v>Oct-2012</v>
      </c>
      <c r="L2012" s="1" t="str">
        <f>IF(NiftyData[[#This Row],[Day]]="Thu", "Expiry", "")</f>
        <v>Expiry</v>
      </c>
      <c r="M2012" s="1">
        <f>NiftyData[[#This Row],[Close]]-NiftyData[[#This Row],[Open]]</f>
        <v>44.550000000000182</v>
      </c>
      <c r="N2012" s="4">
        <f>NiftyData[[#This Row],[Intraday Change]]/NiftyData[[#This Row],[Open]]</f>
        <v>7.8661605014567291E-3</v>
      </c>
      <c r="O2012" s="4">
        <f>_xlfn.CEILING.MATH(ABS(NiftyData[[#This Row],[Intraday Change %]]), 0.01)</f>
        <v>0.01</v>
      </c>
      <c r="P2012" s="6">
        <f>NiftyData[[#This Row],[Close]]-E2013</f>
        <v>55.900000000000546</v>
      </c>
      <c r="Q2012" s="4">
        <f>NiftyData[[#This Row],[DayChange]]/E2013</f>
        <v>9.890041842484815E-3</v>
      </c>
      <c r="R2012" s="7">
        <f>_xlfn.CEILING.MATH(ABS(NiftyData[[#This Row],[DayChange %]]), 0.01)</f>
        <v>0.01</v>
      </c>
    </row>
    <row r="2013" spans="1:18" x14ac:dyDescent="0.2">
      <c r="A2013" s="2">
        <v>41192</v>
      </c>
      <c r="B2013" s="1">
        <v>5671.15</v>
      </c>
      <c r="C2013" s="1">
        <v>5686.5</v>
      </c>
      <c r="D2013" s="1">
        <v>5647.05</v>
      </c>
      <c r="E2013" s="1">
        <v>5652.15</v>
      </c>
      <c r="F2013" s="1">
        <v>126294361</v>
      </c>
      <c r="G2013" s="1">
        <v>4564.3900000000003</v>
      </c>
      <c r="H2013" s="1" t="str">
        <f>TEXT(NiftyData[[#This Row],[Date]], "yyyy")</f>
        <v>2012</v>
      </c>
      <c r="I2013" s="1" t="str">
        <f>TEXT(NiftyData[[#This Row],[Date]], "mmm")</f>
        <v>Oct</v>
      </c>
      <c r="J2013" s="1" t="str">
        <f>TEXT(NiftyData[[#This Row],[Date]], "ddd")</f>
        <v>Wed</v>
      </c>
      <c r="K2013" s="1" t="str">
        <f>TEXT(NiftyData[[#This Row],[Date]], "mmm-yyyy")</f>
        <v>Oct-2012</v>
      </c>
      <c r="L2013" s="1" t="str">
        <f>IF(NiftyData[[#This Row],[Day]]="Thu", "Expiry", "")</f>
        <v/>
      </c>
      <c r="M2013" s="1">
        <f>NiftyData[[#This Row],[Close]]-NiftyData[[#This Row],[Open]]</f>
        <v>-19</v>
      </c>
      <c r="N2013" s="4">
        <f>NiftyData[[#This Row],[Intraday Change]]/NiftyData[[#This Row],[Open]]</f>
        <v>-3.3502905054530389E-3</v>
      </c>
      <c r="O2013" s="4">
        <f>_xlfn.CEILING.MATH(ABS(NiftyData[[#This Row],[Intraday Change %]]), 0.01)</f>
        <v>0.01</v>
      </c>
      <c r="P2013" s="6">
        <f>NiftyData[[#This Row],[Close]]-E2014</f>
        <v>-52.450000000000728</v>
      </c>
      <c r="Q2013" s="4">
        <f>NiftyData[[#This Row],[DayChange]]/E2014</f>
        <v>-9.1943343968027072E-3</v>
      </c>
      <c r="R2013" s="7">
        <f>_xlfn.CEILING.MATH(ABS(NiftyData[[#This Row],[DayChange %]]), 0.01)</f>
        <v>0.01</v>
      </c>
    </row>
    <row r="2014" spans="1:18" x14ac:dyDescent="0.2">
      <c r="A2014" s="2">
        <v>41191</v>
      </c>
      <c r="B2014" s="1">
        <v>5708.15</v>
      </c>
      <c r="C2014" s="1">
        <v>5728.65</v>
      </c>
      <c r="D2014" s="1">
        <v>5677.9</v>
      </c>
      <c r="E2014" s="1">
        <v>5704.6</v>
      </c>
      <c r="F2014" s="1">
        <v>119300415</v>
      </c>
      <c r="G2014" s="1">
        <v>5047.01</v>
      </c>
      <c r="H2014" s="1" t="str">
        <f>TEXT(NiftyData[[#This Row],[Date]], "yyyy")</f>
        <v>2012</v>
      </c>
      <c r="I2014" s="1" t="str">
        <f>TEXT(NiftyData[[#This Row],[Date]], "mmm")</f>
        <v>Oct</v>
      </c>
      <c r="J2014" s="1" t="str">
        <f>TEXT(NiftyData[[#This Row],[Date]], "ddd")</f>
        <v>Tue</v>
      </c>
      <c r="K2014" s="1" t="str">
        <f>TEXT(NiftyData[[#This Row],[Date]], "mmm-yyyy")</f>
        <v>Oct-2012</v>
      </c>
      <c r="L2014" s="1" t="str">
        <f>IF(NiftyData[[#This Row],[Day]]="Thu", "Expiry", "")</f>
        <v/>
      </c>
      <c r="M2014" s="1">
        <f>NiftyData[[#This Row],[Close]]-NiftyData[[#This Row],[Open]]</f>
        <v>-3.5499999999992724</v>
      </c>
      <c r="N2014" s="4">
        <f>NiftyData[[#This Row],[Intraday Change]]/NiftyData[[#This Row],[Open]]</f>
        <v>-6.2191778422067965E-4</v>
      </c>
      <c r="O2014" s="4">
        <f>_xlfn.CEILING.MATH(ABS(NiftyData[[#This Row],[Intraday Change %]]), 0.01)</f>
        <v>0.01</v>
      </c>
      <c r="P2014" s="6">
        <f>NiftyData[[#This Row],[Close]]-E2015</f>
        <v>28.600000000000364</v>
      </c>
      <c r="Q2014" s="4">
        <f>NiftyData[[#This Row],[DayChange]]/E2015</f>
        <v>5.0387596899225447E-3</v>
      </c>
      <c r="R2014" s="7">
        <f>_xlfn.CEILING.MATH(ABS(NiftyData[[#This Row],[DayChange %]]), 0.01)</f>
        <v>0.01</v>
      </c>
    </row>
    <row r="2015" spans="1:18" x14ac:dyDescent="0.2">
      <c r="A2015" s="2">
        <v>41190</v>
      </c>
      <c r="B2015" s="1">
        <v>5751.85</v>
      </c>
      <c r="C2015" s="1">
        <v>5751.85</v>
      </c>
      <c r="D2015" s="1">
        <v>5666.2</v>
      </c>
      <c r="E2015" s="1">
        <v>5676</v>
      </c>
      <c r="F2015" s="1">
        <v>142319000</v>
      </c>
      <c r="G2015" s="1">
        <v>5853.56</v>
      </c>
      <c r="H2015" s="1" t="str">
        <f>TEXT(NiftyData[[#This Row],[Date]], "yyyy")</f>
        <v>2012</v>
      </c>
      <c r="I2015" s="1" t="str">
        <f>TEXT(NiftyData[[#This Row],[Date]], "mmm")</f>
        <v>Oct</v>
      </c>
      <c r="J2015" s="1" t="str">
        <f>TEXT(NiftyData[[#This Row],[Date]], "ddd")</f>
        <v>Mon</v>
      </c>
      <c r="K2015" s="1" t="str">
        <f>TEXT(NiftyData[[#This Row],[Date]], "mmm-yyyy")</f>
        <v>Oct-2012</v>
      </c>
      <c r="L2015" s="1" t="str">
        <f>IF(NiftyData[[#This Row],[Day]]="Thu", "Expiry", "")</f>
        <v/>
      </c>
      <c r="M2015" s="1">
        <f>NiftyData[[#This Row],[Close]]-NiftyData[[#This Row],[Open]]</f>
        <v>-75.850000000000364</v>
      </c>
      <c r="N2015" s="4">
        <f>NiftyData[[#This Row],[Intraday Change]]/NiftyData[[#This Row],[Open]]</f>
        <v>-1.318706155410874E-2</v>
      </c>
      <c r="O2015" s="4">
        <f>_xlfn.CEILING.MATH(ABS(NiftyData[[#This Row],[Intraday Change %]]), 0.01)</f>
        <v>0.02</v>
      </c>
      <c r="P2015" s="6">
        <f>NiftyData[[#This Row],[Close]]-E2016</f>
        <v>-70.949999999999818</v>
      </c>
      <c r="Q2015" s="4">
        <f>NiftyData[[#This Row],[DayChange]]/E2016</f>
        <v>-1.2345679012345647E-2</v>
      </c>
      <c r="R2015" s="7">
        <f>_xlfn.CEILING.MATH(ABS(NiftyData[[#This Row],[DayChange %]]), 0.01)</f>
        <v>0.02</v>
      </c>
    </row>
    <row r="2016" spans="1:18" x14ac:dyDescent="0.2">
      <c r="A2016" s="2">
        <v>41187</v>
      </c>
      <c r="B2016" s="1">
        <v>5815</v>
      </c>
      <c r="C2016" s="1">
        <v>5815.35</v>
      </c>
      <c r="D2016" s="1">
        <v>4888.2</v>
      </c>
      <c r="E2016" s="1">
        <v>5746.95</v>
      </c>
      <c r="F2016" s="1">
        <v>255569804</v>
      </c>
      <c r="G2016" s="1">
        <v>12995.8</v>
      </c>
      <c r="H2016" s="1" t="str">
        <f>TEXT(NiftyData[[#This Row],[Date]], "yyyy")</f>
        <v>2012</v>
      </c>
      <c r="I2016" s="1" t="str">
        <f>TEXT(NiftyData[[#This Row],[Date]], "mmm")</f>
        <v>Oct</v>
      </c>
      <c r="J2016" s="1" t="str">
        <f>TEXT(NiftyData[[#This Row],[Date]], "ddd")</f>
        <v>Fri</v>
      </c>
      <c r="K2016" s="1" t="str">
        <f>TEXT(NiftyData[[#This Row],[Date]], "mmm-yyyy")</f>
        <v>Oct-2012</v>
      </c>
      <c r="L2016" s="1" t="str">
        <f>IF(NiftyData[[#This Row],[Day]]="Thu", "Expiry", "")</f>
        <v/>
      </c>
      <c r="M2016" s="1">
        <f>NiftyData[[#This Row],[Close]]-NiftyData[[#This Row],[Open]]</f>
        <v>-68.050000000000182</v>
      </c>
      <c r="N2016" s="4">
        <f>NiftyData[[#This Row],[Intraday Change]]/NiftyData[[#This Row],[Open]]</f>
        <v>-1.1702493551160823E-2</v>
      </c>
      <c r="O2016" s="4">
        <f>_xlfn.CEILING.MATH(ABS(NiftyData[[#This Row],[Intraday Change %]]), 0.01)</f>
        <v>0.02</v>
      </c>
      <c r="P2016" s="6">
        <f>NiftyData[[#This Row],[Close]]-E2017</f>
        <v>-40.650000000000546</v>
      </c>
      <c r="Q2016" s="4">
        <f>NiftyData[[#This Row],[DayChange]]/E2017</f>
        <v>-7.0236367406179669E-3</v>
      </c>
      <c r="R2016" s="7">
        <f>_xlfn.CEILING.MATH(ABS(NiftyData[[#This Row],[DayChange %]]), 0.01)</f>
        <v>0.01</v>
      </c>
    </row>
    <row r="2017" spans="1:18" x14ac:dyDescent="0.2">
      <c r="A2017" s="2">
        <v>41186</v>
      </c>
      <c r="B2017" s="1">
        <v>5751.55</v>
      </c>
      <c r="C2017" s="1">
        <v>5807.25</v>
      </c>
      <c r="D2017" s="1">
        <v>5751.35</v>
      </c>
      <c r="E2017" s="1">
        <v>5787.6</v>
      </c>
      <c r="F2017" s="1">
        <v>171404290</v>
      </c>
      <c r="G2017" s="1">
        <v>6954.74</v>
      </c>
      <c r="H2017" s="1" t="str">
        <f>TEXT(NiftyData[[#This Row],[Date]], "yyyy")</f>
        <v>2012</v>
      </c>
      <c r="I2017" s="1" t="str">
        <f>TEXT(NiftyData[[#This Row],[Date]], "mmm")</f>
        <v>Oct</v>
      </c>
      <c r="J2017" s="1" t="str">
        <f>TEXT(NiftyData[[#This Row],[Date]], "ddd")</f>
        <v>Thu</v>
      </c>
      <c r="K2017" s="1" t="str">
        <f>TEXT(NiftyData[[#This Row],[Date]], "mmm-yyyy")</f>
        <v>Oct-2012</v>
      </c>
      <c r="L2017" s="1" t="str">
        <f>IF(NiftyData[[#This Row],[Day]]="Thu", "Expiry", "")</f>
        <v>Expiry</v>
      </c>
      <c r="M2017" s="1">
        <f>NiftyData[[#This Row],[Close]]-NiftyData[[#This Row],[Open]]</f>
        <v>36.050000000000182</v>
      </c>
      <c r="N2017" s="4">
        <f>NiftyData[[#This Row],[Intraday Change]]/NiftyData[[#This Row],[Open]]</f>
        <v>6.2678756161382897E-3</v>
      </c>
      <c r="O2017" s="4">
        <f>_xlfn.CEILING.MATH(ABS(NiftyData[[#This Row],[Intraday Change %]]), 0.01)</f>
        <v>0.01</v>
      </c>
      <c r="P2017" s="6">
        <f>NiftyData[[#This Row],[Close]]-E2018</f>
        <v>56.350000000000364</v>
      </c>
      <c r="Q2017" s="4">
        <f>NiftyData[[#This Row],[DayChange]]/E2018</f>
        <v>9.8320610687023541E-3</v>
      </c>
      <c r="R2017" s="7">
        <f>_xlfn.CEILING.MATH(ABS(NiftyData[[#This Row],[DayChange %]]), 0.01)</f>
        <v>0.01</v>
      </c>
    </row>
    <row r="2018" spans="1:18" x14ac:dyDescent="0.2">
      <c r="A2018" s="2">
        <v>41185</v>
      </c>
      <c r="B2018" s="1">
        <v>5727.7</v>
      </c>
      <c r="C2018" s="1">
        <v>5743.25</v>
      </c>
      <c r="D2018" s="1">
        <v>5715.8</v>
      </c>
      <c r="E2018" s="1">
        <v>5731.25</v>
      </c>
      <c r="F2018" s="1">
        <v>165037864</v>
      </c>
      <c r="G2018" s="1">
        <v>6654.02</v>
      </c>
      <c r="H2018" s="1" t="str">
        <f>TEXT(NiftyData[[#This Row],[Date]], "yyyy")</f>
        <v>2012</v>
      </c>
      <c r="I2018" s="1" t="str">
        <f>TEXT(NiftyData[[#This Row],[Date]], "mmm")</f>
        <v>Oct</v>
      </c>
      <c r="J2018" s="1" t="str">
        <f>TEXT(NiftyData[[#This Row],[Date]], "ddd")</f>
        <v>Wed</v>
      </c>
      <c r="K2018" s="1" t="str">
        <f>TEXT(NiftyData[[#This Row],[Date]], "mmm-yyyy")</f>
        <v>Oct-2012</v>
      </c>
      <c r="L2018" s="1" t="str">
        <f>IF(NiftyData[[#This Row],[Day]]="Thu", "Expiry", "")</f>
        <v/>
      </c>
      <c r="M2018" s="1">
        <f>NiftyData[[#This Row],[Close]]-NiftyData[[#This Row],[Open]]</f>
        <v>3.5500000000001819</v>
      </c>
      <c r="N2018" s="4">
        <f>NiftyData[[#This Row],[Intraday Change]]/NiftyData[[#This Row],[Open]]</f>
        <v>6.1979503116437352E-4</v>
      </c>
      <c r="O2018" s="4">
        <f>_xlfn.CEILING.MATH(ABS(NiftyData[[#This Row],[Intraday Change %]]), 0.01)</f>
        <v>0.01</v>
      </c>
      <c r="P2018" s="6">
        <f>NiftyData[[#This Row],[Close]]-E2019</f>
        <v>12.449999999999818</v>
      </c>
      <c r="Q2018" s="4">
        <f>NiftyData[[#This Row],[DayChange]]/E2019</f>
        <v>2.1770301461844824E-3</v>
      </c>
      <c r="R2018" s="7">
        <f>_xlfn.CEILING.MATH(ABS(NiftyData[[#This Row],[DayChange %]]), 0.01)</f>
        <v>0.01</v>
      </c>
    </row>
    <row r="2019" spans="1:18" x14ac:dyDescent="0.2">
      <c r="A2019" s="2">
        <v>41183</v>
      </c>
      <c r="B2019" s="1">
        <v>5704.75</v>
      </c>
      <c r="C2019" s="1">
        <v>5722.95</v>
      </c>
      <c r="D2019" s="1">
        <v>5694</v>
      </c>
      <c r="E2019" s="1">
        <v>5718.8</v>
      </c>
      <c r="F2019" s="1">
        <v>123138510</v>
      </c>
      <c r="G2019" s="1">
        <v>4798.17</v>
      </c>
      <c r="H2019" s="1" t="str">
        <f>TEXT(NiftyData[[#This Row],[Date]], "yyyy")</f>
        <v>2012</v>
      </c>
      <c r="I2019" s="1" t="str">
        <f>TEXT(NiftyData[[#This Row],[Date]], "mmm")</f>
        <v>Oct</v>
      </c>
      <c r="J2019" s="1" t="str">
        <f>TEXT(NiftyData[[#This Row],[Date]], "ddd")</f>
        <v>Mon</v>
      </c>
      <c r="K2019" s="1" t="str">
        <f>TEXT(NiftyData[[#This Row],[Date]], "mmm-yyyy")</f>
        <v>Oct-2012</v>
      </c>
      <c r="L2019" s="1" t="str">
        <f>IF(NiftyData[[#This Row],[Day]]="Thu", "Expiry", "")</f>
        <v/>
      </c>
      <c r="M2019" s="1">
        <f>NiftyData[[#This Row],[Close]]-NiftyData[[#This Row],[Open]]</f>
        <v>14.050000000000182</v>
      </c>
      <c r="N2019" s="4">
        <f>NiftyData[[#This Row],[Intraday Change]]/NiftyData[[#This Row],[Open]]</f>
        <v>2.462859897453908E-3</v>
      </c>
      <c r="O2019" s="4">
        <f>_xlfn.CEILING.MATH(ABS(NiftyData[[#This Row],[Intraday Change %]]), 0.01)</f>
        <v>0.01</v>
      </c>
      <c r="P2019" s="6">
        <f>NiftyData[[#This Row],[Close]]-E2020</f>
        <v>15.5</v>
      </c>
      <c r="Q2019" s="4">
        <f>NiftyData[[#This Row],[DayChange]]/E2020</f>
        <v>2.7177248259779426E-3</v>
      </c>
      <c r="R2019" s="7">
        <f>_xlfn.CEILING.MATH(ABS(NiftyData[[#This Row],[DayChange %]]), 0.01)</f>
        <v>0.01</v>
      </c>
    </row>
    <row r="2020" spans="1:18" x14ac:dyDescent="0.2">
      <c r="A2020" s="2">
        <v>41180</v>
      </c>
      <c r="B2020" s="1">
        <v>5684.8</v>
      </c>
      <c r="C2020" s="1">
        <v>5735.15</v>
      </c>
      <c r="D2020" s="1">
        <v>5683.45</v>
      </c>
      <c r="E2020" s="1">
        <v>5703.3</v>
      </c>
      <c r="F2020" s="1">
        <v>163660805</v>
      </c>
      <c r="G2020" s="1">
        <v>6948.17</v>
      </c>
      <c r="H2020" s="1" t="str">
        <f>TEXT(NiftyData[[#This Row],[Date]], "yyyy")</f>
        <v>2012</v>
      </c>
      <c r="I2020" s="1" t="str">
        <f>TEXT(NiftyData[[#This Row],[Date]], "mmm")</f>
        <v>Sep</v>
      </c>
      <c r="J2020" s="1" t="str">
        <f>TEXT(NiftyData[[#This Row],[Date]], "ddd")</f>
        <v>Fri</v>
      </c>
      <c r="K2020" s="1" t="str">
        <f>TEXT(NiftyData[[#This Row],[Date]], "mmm-yyyy")</f>
        <v>Sep-2012</v>
      </c>
      <c r="L2020" s="1" t="str">
        <f>IF(NiftyData[[#This Row],[Day]]="Thu", "Expiry", "")</f>
        <v/>
      </c>
      <c r="M2020" s="1">
        <f>NiftyData[[#This Row],[Close]]-NiftyData[[#This Row],[Open]]</f>
        <v>18.5</v>
      </c>
      <c r="N2020" s="4">
        <f>NiftyData[[#This Row],[Intraday Change]]/NiftyData[[#This Row],[Open]]</f>
        <v>3.254292147481002E-3</v>
      </c>
      <c r="O2020" s="4">
        <f>_xlfn.CEILING.MATH(ABS(NiftyData[[#This Row],[Intraday Change %]]), 0.01)</f>
        <v>0.01</v>
      </c>
      <c r="P2020" s="6">
        <f>NiftyData[[#This Row],[Close]]-E2021</f>
        <v>53.800000000000182</v>
      </c>
      <c r="Q2020" s="4">
        <f>NiftyData[[#This Row],[DayChange]]/E2021</f>
        <v>9.52296663421545E-3</v>
      </c>
      <c r="R2020" s="7">
        <f>_xlfn.CEILING.MATH(ABS(NiftyData[[#This Row],[DayChange %]]), 0.01)</f>
        <v>0.01</v>
      </c>
    </row>
    <row r="2021" spans="1:18" x14ac:dyDescent="0.2">
      <c r="A2021" s="2">
        <v>41179</v>
      </c>
      <c r="B2021" s="1">
        <v>5673.75</v>
      </c>
      <c r="C2021" s="1">
        <v>5693.7</v>
      </c>
      <c r="D2021" s="1">
        <v>5639.7</v>
      </c>
      <c r="E2021" s="1">
        <v>5649.5</v>
      </c>
      <c r="F2021" s="1">
        <v>238991690</v>
      </c>
      <c r="G2021" s="1">
        <v>9368.11</v>
      </c>
      <c r="H2021" s="1" t="str">
        <f>TEXT(NiftyData[[#This Row],[Date]], "yyyy")</f>
        <v>2012</v>
      </c>
      <c r="I2021" s="1" t="str">
        <f>TEXT(NiftyData[[#This Row],[Date]], "mmm")</f>
        <v>Sep</v>
      </c>
      <c r="J2021" s="1" t="str">
        <f>TEXT(NiftyData[[#This Row],[Date]], "ddd")</f>
        <v>Thu</v>
      </c>
      <c r="K2021" s="1" t="str">
        <f>TEXT(NiftyData[[#This Row],[Date]], "mmm-yyyy")</f>
        <v>Sep-2012</v>
      </c>
      <c r="L2021" s="1" t="str">
        <f>IF(NiftyData[[#This Row],[Day]]="Thu", "Expiry", "")</f>
        <v>Expiry</v>
      </c>
      <c r="M2021" s="1">
        <f>NiftyData[[#This Row],[Close]]-NiftyData[[#This Row],[Open]]</f>
        <v>-24.25</v>
      </c>
      <c r="N2021" s="4">
        <f>NiftyData[[#This Row],[Intraday Change]]/NiftyData[[#This Row],[Open]]</f>
        <v>-4.2740691782330907E-3</v>
      </c>
      <c r="O2021" s="4">
        <f>_xlfn.CEILING.MATH(ABS(NiftyData[[#This Row],[Intraday Change %]]), 0.01)</f>
        <v>0.01</v>
      </c>
      <c r="P2021" s="6">
        <f>NiftyData[[#This Row],[Close]]-E2022</f>
        <v>-13.949999999999818</v>
      </c>
      <c r="Q2021" s="4">
        <f>NiftyData[[#This Row],[DayChange]]/E2022</f>
        <v>-2.4631629130653257E-3</v>
      </c>
      <c r="R2021" s="7">
        <f>_xlfn.CEILING.MATH(ABS(NiftyData[[#This Row],[DayChange %]]), 0.01)</f>
        <v>0.01</v>
      </c>
    </row>
    <row r="2022" spans="1:18" x14ac:dyDescent="0.2">
      <c r="A2022" s="2">
        <v>41178</v>
      </c>
      <c r="B2022" s="1">
        <v>5653.4</v>
      </c>
      <c r="C2022" s="1">
        <v>5672.8</v>
      </c>
      <c r="D2022" s="1">
        <v>5638.65</v>
      </c>
      <c r="E2022" s="1">
        <v>5663.45</v>
      </c>
      <c r="F2022" s="1">
        <v>170771069</v>
      </c>
      <c r="G2022" s="1">
        <v>6754.98</v>
      </c>
      <c r="H2022" s="1" t="str">
        <f>TEXT(NiftyData[[#This Row],[Date]], "yyyy")</f>
        <v>2012</v>
      </c>
      <c r="I2022" s="1" t="str">
        <f>TEXT(NiftyData[[#This Row],[Date]], "mmm")</f>
        <v>Sep</v>
      </c>
      <c r="J2022" s="1" t="str">
        <f>TEXT(NiftyData[[#This Row],[Date]], "ddd")</f>
        <v>Wed</v>
      </c>
      <c r="K2022" s="1" t="str">
        <f>TEXT(NiftyData[[#This Row],[Date]], "mmm-yyyy")</f>
        <v>Sep-2012</v>
      </c>
      <c r="L2022" s="1" t="str">
        <f>IF(NiftyData[[#This Row],[Day]]="Thu", "Expiry", "")</f>
        <v/>
      </c>
      <c r="M2022" s="1">
        <f>NiftyData[[#This Row],[Close]]-NiftyData[[#This Row],[Open]]</f>
        <v>10.050000000000182</v>
      </c>
      <c r="N2022" s="4">
        <f>NiftyData[[#This Row],[Intraday Change]]/NiftyData[[#This Row],[Open]]</f>
        <v>1.7776913008101642E-3</v>
      </c>
      <c r="O2022" s="4">
        <f>_xlfn.CEILING.MATH(ABS(NiftyData[[#This Row],[Intraday Change %]]), 0.01)</f>
        <v>0.01</v>
      </c>
      <c r="P2022" s="6">
        <f>NiftyData[[#This Row],[Close]]-E2023</f>
        <v>-10.449999999999818</v>
      </c>
      <c r="Q2022" s="4">
        <f>NiftyData[[#This Row],[DayChange]]/E2023</f>
        <v>-1.8417666860536526E-3</v>
      </c>
      <c r="R2022" s="7">
        <f>_xlfn.CEILING.MATH(ABS(NiftyData[[#This Row],[DayChange %]]), 0.01)</f>
        <v>0.01</v>
      </c>
    </row>
    <row r="2023" spans="1:18" x14ac:dyDescent="0.2">
      <c r="A2023" s="2">
        <v>41177</v>
      </c>
      <c r="B2023" s="1">
        <v>5674.9</v>
      </c>
      <c r="C2023" s="1">
        <v>5702.7</v>
      </c>
      <c r="D2023" s="1">
        <v>5652.45</v>
      </c>
      <c r="E2023" s="1">
        <v>5673.9</v>
      </c>
      <c r="F2023" s="1">
        <v>341387116</v>
      </c>
      <c r="G2023" s="1">
        <v>12551.6</v>
      </c>
      <c r="H2023" s="1" t="str">
        <f>TEXT(NiftyData[[#This Row],[Date]], "yyyy")</f>
        <v>2012</v>
      </c>
      <c r="I2023" s="1" t="str">
        <f>TEXT(NiftyData[[#This Row],[Date]], "mmm")</f>
        <v>Sep</v>
      </c>
      <c r="J2023" s="1" t="str">
        <f>TEXT(NiftyData[[#This Row],[Date]], "ddd")</f>
        <v>Tue</v>
      </c>
      <c r="K2023" s="1" t="str">
        <f>TEXT(NiftyData[[#This Row],[Date]], "mmm-yyyy")</f>
        <v>Sep-2012</v>
      </c>
      <c r="L2023" s="1" t="str">
        <f>IF(NiftyData[[#This Row],[Day]]="Thu", "Expiry", "")</f>
        <v/>
      </c>
      <c r="M2023" s="1">
        <f>NiftyData[[#This Row],[Close]]-NiftyData[[#This Row],[Open]]</f>
        <v>-1</v>
      </c>
      <c r="N2023" s="4">
        <f>NiftyData[[#This Row],[Intraday Change]]/NiftyData[[#This Row],[Open]]</f>
        <v>-1.7621455884685194E-4</v>
      </c>
      <c r="O2023" s="4">
        <f>_xlfn.CEILING.MATH(ABS(NiftyData[[#This Row],[Intraday Change %]]), 0.01)</f>
        <v>0.01</v>
      </c>
      <c r="P2023" s="6">
        <f>NiftyData[[#This Row],[Close]]-E2024</f>
        <v>4.2999999999992724</v>
      </c>
      <c r="Q2023" s="4">
        <f>NiftyData[[#This Row],[DayChange]]/E2024</f>
        <v>7.5843092987146752E-4</v>
      </c>
      <c r="R2023" s="7">
        <f>_xlfn.CEILING.MATH(ABS(NiftyData[[#This Row],[DayChange %]]), 0.01)</f>
        <v>0.01</v>
      </c>
    </row>
    <row r="2024" spans="1:18" x14ac:dyDescent="0.2">
      <c r="A2024" s="2">
        <v>41176</v>
      </c>
      <c r="B2024" s="1">
        <v>5691.95</v>
      </c>
      <c r="C2024" s="1">
        <v>5709.85</v>
      </c>
      <c r="D2024" s="1">
        <v>5662.75</v>
      </c>
      <c r="E2024" s="1">
        <v>5669.6</v>
      </c>
      <c r="F2024" s="1">
        <v>210419441</v>
      </c>
      <c r="G2024" s="1">
        <v>8380.56</v>
      </c>
      <c r="H2024" s="1" t="str">
        <f>TEXT(NiftyData[[#This Row],[Date]], "yyyy")</f>
        <v>2012</v>
      </c>
      <c r="I2024" s="1" t="str">
        <f>TEXT(NiftyData[[#This Row],[Date]], "mmm")</f>
        <v>Sep</v>
      </c>
      <c r="J2024" s="1" t="str">
        <f>TEXT(NiftyData[[#This Row],[Date]], "ddd")</f>
        <v>Mon</v>
      </c>
      <c r="K2024" s="1" t="str">
        <f>TEXT(NiftyData[[#This Row],[Date]], "mmm-yyyy")</f>
        <v>Sep-2012</v>
      </c>
      <c r="L2024" s="1" t="str">
        <f>IF(NiftyData[[#This Row],[Day]]="Thu", "Expiry", "")</f>
        <v/>
      </c>
      <c r="M2024" s="1">
        <f>NiftyData[[#This Row],[Close]]-NiftyData[[#This Row],[Open]]</f>
        <v>-22.349999999999454</v>
      </c>
      <c r="N2024" s="4">
        <f>NiftyData[[#This Row],[Intraday Change]]/NiftyData[[#This Row],[Open]]</f>
        <v>-3.9265980902853069E-3</v>
      </c>
      <c r="O2024" s="4">
        <f>_xlfn.CEILING.MATH(ABS(NiftyData[[#This Row],[Intraday Change %]]), 0.01)</f>
        <v>0.01</v>
      </c>
      <c r="P2024" s="6">
        <f>NiftyData[[#This Row],[Close]]-E2025</f>
        <v>-21.549999999999272</v>
      </c>
      <c r="Q2024" s="4">
        <f>NiftyData[[#This Row],[DayChange]]/E2025</f>
        <v>-3.7865809194976893E-3</v>
      </c>
      <c r="R2024" s="7">
        <f>_xlfn.CEILING.MATH(ABS(NiftyData[[#This Row],[DayChange %]]), 0.01)</f>
        <v>0.01</v>
      </c>
    </row>
    <row r="2025" spans="1:18" x14ac:dyDescent="0.2">
      <c r="A2025" s="2">
        <v>41173</v>
      </c>
      <c r="B2025" s="1">
        <v>5577</v>
      </c>
      <c r="C2025" s="1">
        <v>5720</v>
      </c>
      <c r="D2025" s="1">
        <v>5575.45</v>
      </c>
      <c r="E2025" s="1">
        <v>5691.15</v>
      </c>
      <c r="F2025" s="1">
        <v>278023825</v>
      </c>
      <c r="G2025" s="1">
        <v>11101.32</v>
      </c>
      <c r="H2025" s="1" t="str">
        <f>TEXT(NiftyData[[#This Row],[Date]], "yyyy")</f>
        <v>2012</v>
      </c>
      <c r="I2025" s="1" t="str">
        <f>TEXT(NiftyData[[#This Row],[Date]], "mmm")</f>
        <v>Sep</v>
      </c>
      <c r="J2025" s="1" t="str">
        <f>TEXT(NiftyData[[#This Row],[Date]], "ddd")</f>
        <v>Fri</v>
      </c>
      <c r="K2025" s="1" t="str">
        <f>TEXT(NiftyData[[#This Row],[Date]], "mmm-yyyy")</f>
        <v>Sep-2012</v>
      </c>
      <c r="L2025" s="1" t="str">
        <f>IF(NiftyData[[#This Row],[Day]]="Thu", "Expiry", "")</f>
        <v/>
      </c>
      <c r="M2025" s="1">
        <f>NiftyData[[#This Row],[Close]]-NiftyData[[#This Row],[Open]]</f>
        <v>114.14999999999964</v>
      </c>
      <c r="N2025" s="4">
        <f>NiftyData[[#This Row],[Intraday Change]]/NiftyData[[#This Row],[Open]]</f>
        <v>2.0467993544916557E-2</v>
      </c>
      <c r="O2025" s="4">
        <f>_xlfn.CEILING.MATH(ABS(NiftyData[[#This Row],[Intraday Change %]]), 0.01)</f>
        <v>0.03</v>
      </c>
      <c r="P2025" s="6">
        <f>NiftyData[[#This Row],[Close]]-E2026</f>
        <v>136.89999999999964</v>
      </c>
      <c r="Q2025" s="4">
        <f>NiftyData[[#This Row],[DayChange]]/E2026</f>
        <v>2.4647792231174262E-2</v>
      </c>
      <c r="R2025" s="7">
        <f>_xlfn.CEILING.MATH(ABS(NiftyData[[#This Row],[DayChange %]]), 0.01)</f>
        <v>0.03</v>
      </c>
    </row>
    <row r="2026" spans="1:18" x14ac:dyDescent="0.2">
      <c r="A2026" s="2">
        <v>41172</v>
      </c>
      <c r="B2026" s="1">
        <v>5536.95</v>
      </c>
      <c r="C2026" s="1">
        <v>5581.35</v>
      </c>
      <c r="D2026" s="1">
        <v>5534.9</v>
      </c>
      <c r="E2026" s="1">
        <v>5554.25</v>
      </c>
      <c r="F2026" s="1">
        <v>165684942</v>
      </c>
      <c r="G2026" s="1">
        <v>6768.88</v>
      </c>
      <c r="H2026" s="1" t="str">
        <f>TEXT(NiftyData[[#This Row],[Date]], "yyyy")</f>
        <v>2012</v>
      </c>
      <c r="I2026" s="1" t="str">
        <f>TEXT(NiftyData[[#This Row],[Date]], "mmm")</f>
        <v>Sep</v>
      </c>
      <c r="J2026" s="1" t="str">
        <f>TEXT(NiftyData[[#This Row],[Date]], "ddd")</f>
        <v>Thu</v>
      </c>
      <c r="K2026" s="1" t="str">
        <f>TEXT(NiftyData[[#This Row],[Date]], "mmm-yyyy")</f>
        <v>Sep-2012</v>
      </c>
      <c r="L2026" s="1" t="str">
        <f>IF(NiftyData[[#This Row],[Day]]="Thu", "Expiry", "")</f>
        <v>Expiry</v>
      </c>
      <c r="M2026" s="1">
        <f>NiftyData[[#This Row],[Close]]-NiftyData[[#This Row],[Open]]</f>
        <v>17.300000000000182</v>
      </c>
      <c r="N2026" s="4">
        <f>NiftyData[[#This Row],[Intraday Change]]/NiftyData[[#This Row],[Open]]</f>
        <v>3.1244638293645749E-3</v>
      </c>
      <c r="O2026" s="4">
        <f>_xlfn.CEILING.MATH(ABS(NiftyData[[#This Row],[Intraday Change %]]), 0.01)</f>
        <v>0.01</v>
      </c>
      <c r="P2026" s="6">
        <f>NiftyData[[#This Row],[Close]]-E2027</f>
        <v>-45.800000000000182</v>
      </c>
      <c r="Q2026" s="4">
        <f>NiftyData[[#This Row],[DayChange]]/E2027</f>
        <v>-8.1784984062642611E-3</v>
      </c>
      <c r="R2026" s="7">
        <f>_xlfn.CEILING.MATH(ABS(NiftyData[[#This Row],[DayChange %]]), 0.01)</f>
        <v>0.01</v>
      </c>
    </row>
    <row r="2027" spans="1:18" x14ac:dyDescent="0.2">
      <c r="A2027" s="2">
        <v>41170</v>
      </c>
      <c r="B2027" s="1">
        <v>5602.4</v>
      </c>
      <c r="C2027" s="1">
        <v>5620.55</v>
      </c>
      <c r="D2027" s="1">
        <v>5586.45</v>
      </c>
      <c r="E2027" s="1">
        <v>5600.05</v>
      </c>
      <c r="F2027" s="1">
        <v>175488961</v>
      </c>
      <c r="G2027" s="1">
        <v>7272.63</v>
      </c>
      <c r="H2027" s="1" t="str">
        <f>TEXT(NiftyData[[#This Row],[Date]], "yyyy")</f>
        <v>2012</v>
      </c>
      <c r="I2027" s="1" t="str">
        <f>TEXT(NiftyData[[#This Row],[Date]], "mmm")</f>
        <v>Sep</v>
      </c>
      <c r="J2027" s="1" t="str">
        <f>TEXT(NiftyData[[#This Row],[Date]], "ddd")</f>
        <v>Tue</v>
      </c>
      <c r="K2027" s="1" t="str">
        <f>TEXT(NiftyData[[#This Row],[Date]], "mmm-yyyy")</f>
        <v>Sep-2012</v>
      </c>
      <c r="L2027" s="1" t="str">
        <f>IF(NiftyData[[#This Row],[Day]]="Thu", "Expiry", "")</f>
        <v/>
      </c>
      <c r="M2027" s="1">
        <f>NiftyData[[#This Row],[Close]]-NiftyData[[#This Row],[Open]]</f>
        <v>-2.3499999999994543</v>
      </c>
      <c r="N2027" s="4">
        <f>NiftyData[[#This Row],[Intraday Change]]/NiftyData[[#This Row],[Open]]</f>
        <v>-4.1946308724822478E-4</v>
      </c>
      <c r="O2027" s="4">
        <f>_xlfn.CEILING.MATH(ABS(NiftyData[[#This Row],[Intraday Change %]]), 0.01)</f>
        <v>0.01</v>
      </c>
      <c r="P2027" s="6">
        <f>NiftyData[[#This Row],[Close]]-E2028</f>
        <v>-9.9499999999998181</v>
      </c>
      <c r="Q2027" s="4">
        <f>NiftyData[[#This Row],[DayChange]]/E2028</f>
        <v>-1.7736185383243883E-3</v>
      </c>
      <c r="R2027" s="7">
        <f>_xlfn.CEILING.MATH(ABS(NiftyData[[#This Row],[DayChange %]]), 0.01)</f>
        <v>0.01</v>
      </c>
    </row>
    <row r="2028" spans="1:18" x14ac:dyDescent="0.2">
      <c r="A2028" s="2">
        <v>41169</v>
      </c>
      <c r="B2028" s="1">
        <v>5631.75</v>
      </c>
      <c r="C2028" s="1">
        <v>5652.2</v>
      </c>
      <c r="D2028" s="1">
        <v>5585.15</v>
      </c>
      <c r="E2028" s="1">
        <v>5610</v>
      </c>
      <c r="F2028" s="1">
        <v>258912780</v>
      </c>
      <c r="G2028" s="1">
        <v>10924.57</v>
      </c>
      <c r="H2028" s="1" t="str">
        <f>TEXT(NiftyData[[#This Row],[Date]], "yyyy")</f>
        <v>2012</v>
      </c>
      <c r="I2028" s="1" t="str">
        <f>TEXT(NiftyData[[#This Row],[Date]], "mmm")</f>
        <v>Sep</v>
      </c>
      <c r="J2028" s="1" t="str">
        <f>TEXT(NiftyData[[#This Row],[Date]], "ddd")</f>
        <v>Mon</v>
      </c>
      <c r="K2028" s="1" t="str">
        <f>TEXT(NiftyData[[#This Row],[Date]], "mmm-yyyy")</f>
        <v>Sep-2012</v>
      </c>
      <c r="L2028" s="1" t="str">
        <f>IF(NiftyData[[#This Row],[Day]]="Thu", "Expiry", "")</f>
        <v/>
      </c>
      <c r="M2028" s="1">
        <f>NiftyData[[#This Row],[Close]]-NiftyData[[#This Row],[Open]]</f>
        <v>-21.75</v>
      </c>
      <c r="N2028" s="4">
        <f>NiftyData[[#This Row],[Intraday Change]]/NiftyData[[#This Row],[Open]]</f>
        <v>-3.862032227993075E-3</v>
      </c>
      <c r="O2028" s="4">
        <f>_xlfn.CEILING.MATH(ABS(NiftyData[[#This Row],[Intraday Change %]]), 0.01)</f>
        <v>0.01</v>
      </c>
      <c r="P2028" s="6">
        <f>NiftyData[[#This Row],[Close]]-E2029</f>
        <v>32.350000000000364</v>
      </c>
      <c r="Q2028" s="4">
        <f>NiftyData[[#This Row],[DayChange]]/E2029</f>
        <v>5.7999336638190572E-3</v>
      </c>
      <c r="R2028" s="7">
        <f>_xlfn.CEILING.MATH(ABS(NiftyData[[#This Row],[DayChange %]]), 0.01)</f>
        <v>0.01</v>
      </c>
    </row>
    <row r="2029" spans="1:18" x14ac:dyDescent="0.2">
      <c r="A2029" s="2">
        <v>41166</v>
      </c>
      <c r="B2029" s="1">
        <v>5528.35</v>
      </c>
      <c r="C2029" s="1">
        <v>5586.65</v>
      </c>
      <c r="D2029" s="1">
        <v>5526.95</v>
      </c>
      <c r="E2029" s="1">
        <v>5577.65</v>
      </c>
      <c r="F2029" s="1">
        <v>233783031</v>
      </c>
      <c r="G2029" s="1">
        <v>9263.5300000000007</v>
      </c>
      <c r="H2029" s="1" t="str">
        <f>TEXT(NiftyData[[#This Row],[Date]], "yyyy")</f>
        <v>2012</v>
      </c>
      <c r="I2029" s="1" t="str">
        <f>TEXT(NiftyData[[#This Row],[Date]], "mmm")</f>
        <v>Sep</v>
      </c>
      <c r="J2029" s="1" t="str">
        <f>TEXT(NiftyData[[#This Row],[Date]], "ddd")</f>
        <v>Fri</v>
      </c>
      <c r="K2029" s="1" t="str">
        <f>TEXT(NiftyData[[#This Row],[Date]], "mmm-yyyy")</f>
        <v>Sep-2012</v>
      </c>
      <c r="L2029" s="1" t="str">
        <f>IF(NiftyData[[#This Row],[Day]]="Thu", "Expiry", "")</f>
        <v/>
      </c>
      <c r="M2029" s="1">
        <f>NiftyData[[#This Row],[Close]]-NiftyData[[#This Row],[Open]]</f>
        <v>49.299999999999272</v>
      </c>
      <c r="N2029" s="4">
        <f>NiftyData[[#This Row],[Intraday Change]]/NiftyData[[#This Row],[Open]]</f>
        <v>8.9176698291532318E-3</v>
      </c>
      <c r="O2029" s="4">
        <f>_xlfn.CEILING.MATH(ABS(NiftyData[[#This Row],[Intraday Change %]]), 0.01)</f>
        <v>0.01</v>
      </c>
      <c r="P2029" s="6">
        <f>NiftyData[[#This Row],[Close]]-E2030</f>
        <v>142.29999999999927</v>
      </c>
      <c r="Q2029" s="4">
        <f>NiftyData[[#This Row],[DayChange]]/E2030</f>
        <v>2.6180466759270198E-2</v>
      </c>
      <c r="R2029" s="7">
        <f>_xlfn.CEILING.MATH(ABS(NiftyData[[#This Row],[DayChange %]]), 0.01)</f>
        <v>0.03</v>
      </c>
    </row>
    <row r="2030" spans="1:18" x14ac:dyDescent="0.2">
      <c r="A2030" s="2">
        <v>41165</v>
      </c>
      <c r="B2030" s="1">
        <v>5435.2</v>
      </c>
      <c r="C2030" s="1">
        <v>5447.45</v>
      </c>
      <c r="D2030" s="1">
        <v>5421.85</v>
      </c>
      <c r="E2030" s="1">
        <v>5435.35</v>
      </c>
      <c r="F2030" s="1">
        <v>110774177</v>
      </c>
      <c r="G2030" s="1">
        <v>4199.37</v>
      </c>
      <c r="H2030" s="1" t="str">
        <f>TEXT(NiftyData[[#This Row],[Date]], "yyyy")</f>
        <v>2012</v>
      </c>
      <c r="I2030" s="1" t="str">
        <f>TEXT(NiftyData[[#This Row],[Date]], "mmm")</f>
        <v>Sep</v>
      </c>
      <c r="J2030" s="1" t="str">
        <f>TEXT(NiftyData[[#This Row],[Date]], "ddd")</f>
        <v>Thu</v>
      </c>
      <c r="K2030" s="1" t="str">
        <f>TEXT(NiftyData[[#This Row],[Date]], "mmm-yyyy")</f>
        <v>Sep-2012</v>
      </c>
      <c r="L2030" s="1" t="str">
        <f>IF(NiftyData[[#This Row],[Day]]="Thu", "Expiry", "")</f>
        <v>Expiry</v>
      </c>
      <c r="M2030" s="1">
        <f>NiftyData[[#This Row],[Close]]-NiftyData[[#This Row],[Open]]</f>
        <v>0.1500000000005457</v>
      </c>
      <c r="N2030" s="4">
        <f>NiftyData[[#This Row],[Intraday Change]]/NiftyData[[#This Row],[Open]]</f>
        <v>2.7597880482879325E-5</v>
      </c>
      <c r="O2030" s="4">
        <f>_xlfn.CEILING.MATH(ABS(NiftyData[[#This Row],[Intraday Change %]]), 0.01)</f>
        <v>0.01</v>
      </c>
      <c r="P2030" s="6">
        <f>NiftyData[[#This Row],[Close]]-E2031</f>
        <v>4.3500000000003638</v>
      </c>
      <c r="Q2030" s="4">
        <f>NiftyData[[#This Row],[DayChange]]/E2031</f>
        <v>8.0095746639667902E-4</v>
      </c>
      <c r="R2030" s="7">
        <f>_xlfn.CEILING.MATH(ABS(NiftyData[[#This Row],[DayChange %]]), 0.01)</f>
        <v>0.01</v>
      </c>
    </row>
    <row r="2031" spans="1:18" x14ac:dyDescent="0.2">
      <c r="A2031" s="2">
        <v>41164</v>
      </c>
      <c r="B2031" s="1">
        <v>5404.45</v>
      </c>
      <c r="C2031" s="1">
        <v>5435.55</v>
      </c>
      <c r="D2031" s="1">
        <v>5393.95</v>
      </c>
      <c r="E2031" s="1">
        <v>5431</v>
      </c>
      <c r="F2031" s="1">
        <v>139920871</v>
      </c>
      <c r="G2031" s="1">
        <v>4885.71</v>
      </c>
      <c r="H2031" s="1" t="str">
        <f>TEXT(NiftyData[[#This Row],[Date]], "yyyy")</f>
        <v>2012</v>
      </c>
      <c r="I2031" s="1" t="str">
        <f>TEXT(NiftyData[[#This Row],[Date]], "mmm")</f>
        <v>Sep</v>
      </c>
      <c r="J2031" s="1" t="str">
        <f>TEXT(NiftyData[[#This Row],[Date]], "ddd")</f>
        <v>Wed</v>
      </c>
      <c r="K2031" s="1" t="str">
        <f>TEXT(NiftyData[[#This Row],[Date]], "mmm-yyyy")</f>
        <v>Sep-2012</v>
      </c>
      <c r="L2031" s="1" t="str">
        <f>IF(NiftyData[[#This Row],[Day]]="Thu", "Expiry", "")</f>
        <v/>
      </c>
      <c r="M2031" s="1">
        <f>NiftyData[[#This Row],[Close]]-NiftyData[[#This Row],[Open]]</f>
        <v>26.550000000000182</v>
      </c>
      <c r="N2031" s="4">
        <f>NiftyData[[#This Row],[Intraday Change]]/NiftyData[[#This Row],[Open]]</f>
        <v>4.9126183052854927E-3</v>
      </c>
      <c r="O2031" s="4">
        <f>_xlfn.CEILING.MATH(ABS(NiftyData[[#This Row],[Intraday Change %]]), 0.01)</f>
        <v>0.01</v>
      </c>
      <c r="P2031" s="6">
        <f>NiftyData[[#This Row],[Close]]-E2032</f>
        <v>41</v>
      </c>
      <c r="Q2031" s="4">
        <f>NiftyData[[#This Row],[DayChange]]/E2032</f>
        <v>7.6066790352504639E-3</v>
      </c>
      <c r="R2031" s="7">
        <f>_xlfn.CEILING.MATH(ABS(NiftyData[[#This Row],[DayChange %]]), 0.01)</f>
        <v>0.01</v>
      </c>
    </row>
    <row r="2032" spans="1:18" x14ac:dyDescent="0.2">
      <c r="A2032" s="2">
        <v>41163</v>
      </c>
      <c r="B2032" s="1">
        <v>5336.1</v>
      </c>
      <c r="C2032" s="1">
        <v>5393.35</v>
      </c>
      <c r="D2032" s="1">
        <v>5332.1</v>
      </c>
      <c r="E2032" s="1">
        <v>5390</v>
      </c>
      <c r="F2032" s="1">
        <v>112878090</v>
      </c>
      <c r="G2032" s="1">
        <v>4081.42</v>
      </c>
      <c r="H2032" s="1" t="str">
        <f>TEXT(NiftyData[[#This Row],[Date]], "yyyy")</f>
        <v>2012</v>
      </c>
      <c r="I2032" s="1" t="str">
        <f>TEXT(NiftyData[[#This Row],[Date]], "mmm")</f>
        <v>Sep</v>
      </c>
      <c r="J2032" s="1" t="str">
        <f>TEXT(NiftyData[[#This Row],[Date]], "ddd")</f>
        <v>Tue</v>
      </c>
      <c r="K2032" s="1" t="str">
        <f>TEXT(NiftyData[[#This Row],[Date]], "mmm-yyyy")</f>
        <v>Sep-2012</v>
      </c>
      <c r="L2032" s="1" t="str">
        <f>IF(NiftyData[[#This Row],[Day]]="Thu", "Expiry", "")</f>
        <v/>
      </c>
      <c r="M2032" s="1">
        <f>NiftyData[[#This Row],[Close]]-NiftyData[[#This Row],[Open]]</f>
        <v>53.899999999999636</v>
      </c>
      <c r="N2032" s="4">
        <f>NiftyData[[#This Row],[Intraday Change]]/NiftyData[[#This Row],[Open]]</f>
        <v>1.0101010101010032E-2</v>
      </c>
      <c r="O2032" s="4">
        <f>_xlfn.CEILING.MATH(ABS(NiftyData[[#This Row],[Intraday Change %]]), 0.01)</f>
        <v>0.02</v>
      </c>
      <c r="P2032" s="6">
        <f>NiftyData[[#This Row],[Close]]-E2033</f>
        <v>26.550000000000182</v>
      </c>
      <c r="Q2032" s="4">
        <f>NiftyData[[#This Row],[DayChange]]/E2033</f>
        <v>4.9501719975016418E-3</v>
      </c>
      <c r="R2032" s="7">
        <f>_xlfn.CEILING.MATH(ABS(NiftyData[[#This Row],[DayChange %]]), 0.01)</f>
        <v>0.01</v>
      </c>
    </row>
    <row r="2033" spans="1:18" x14ac:dyDescent="0.2">
      <c r="A2033" s="2">
        <v>41162</v>
      </c>
      <c r="B2033" s="1">
        <v>5361.9</v>
      </c>
      <c r="C2033" s="1">
        <v>5375.45</v>
      </c>
      <c r="D2033" s="1">
        <v>5349.1</v>
      </c>
      <c r="E2033" s="1">
        <v>5363.45</v>
      </c>
      <c r="F2033" s="1">
        <v>109607506</v>
      </c>
      <c r="G2033" s="1">
        <v>4183.01</v>
      </c>
      <c r="H2033" s="1" t="str">
        <f>TEXT(NiftyData[[#This Row],[Date]], "yyyy")</f>
        <v>2012</v>
      </c>
      <c r="I2033" s="1" t="str">
        <f>TEXT(NiftyData[[#This Row],[Date]], "mmm")</f>
        <v>Sep</v>
      </c>
      <c r="J2033" s="1" t="str">
        <f>TEXT(NiftyData[[#This Row],[Date]], "ddd")</f>
        <v>Mon</v>
      </c>
      <c r="K2033" s="1" t="str">
        <f>TEXT(NiftyData[[#This Row],[Date]], "mmm-yyyy")</f>
        <v>Sep-2012</v>
      </c>
      <c r="L2033" s="1" t="str">
        <f>IF(NiftyData[[#This Row],[Day]]="Thu", "Expiry", "")</f>
        <v/>
      </c>
      <c r="M2033" s="1">
        <f>NiftyData[[#This Row],[Close]]-NiftyData[[#This Row],[Open]]</f>
        <v>1.5500000000001819</v>
      </c>
      <c r="N2033" s="4">
        <f>NiftyData[[#This Row],[Intraday Change]]/NiftyData[[#This Row],[Open]]</f>
        <v>2.89076633283012E-4</v>
      </c>
      <c r="O2033" s="4">
        <f>_xlfn.CEILING.MATH(ABS(NiftyData[[#This Row],[Intraday Change %]]), 0.01)</f>
        <v>0.01</v>
      </c>
      <c r="P2033" s="6">
        <f>NiftyData[[#This Row],[Close]]-E2034</f>
        <v>4.75</v>
      </c>
      <c r="Q2033" s="4">
        <f>NiftyData[[#This Row],[DayChange]]/E2034</f>
        <v>8.8640901711235938E-4</v>
      </c>
      <c r="R2033" s="7">
        <f>_xlfn.CEILING.MATH(ABS(NiftyData[[#This Row],[DayChange %]]), 0.01)</f>
        <v>0.01</v>
      </c>
    </row>
    <row r="2034" spans="1:18" x14ac:dyDescent="0.2">
      <c r="A2034" s="2">
        <v>41160</v>
      </c>
      <c r="B2034" s="1">
        <v>5343.65</v>
      </c>
      <c r="C2034" s="1">
        <v>5366.3</v>
      </c>
      <c r="D2034" s="1">
        <v>5343.45</v>
      </c>
      <c r="E2034" s="1">
        <v>5358.7</v>
      </c>
      <c r="F2034" s="1">
        <v>11221064</v>
      </c>
      <c r="G2034" s="1">
        <v>376.34</v>
      </c>
      <c r="H2034" s="1" t="str">
        <f>TEXT(NiftyData[[#This Row],[Date]], "yyyy")</f>
        <v>2012</v>
      </c>
      <c r="I2034" s="1" t="str">
        <f>TEXT(NiftyData[[#This Row],[Date]], "mmm")</f>
        <v>Sep</v>
      </c>
      <c r="J2034" s="1" t="str">
        <f>TEXT(NiftyData[[#This Row],[Date]], "ddd")</f>
        <v>Sat</v>
      </c>
      <c r="K2034" s="1" t="str">
        <f>TEXT(NiftyData[[#This Row],[Date]], "mmm-yyyy")</f>
        <v>Sep-2012</v>
      </c>
      <c r="L2034" s="1" t="str">
        <f>IF(NiftyData[[#This Row],[Day]]="Thu", "Expiry", "")</f>
        <v/>
      </c>
      <c r="M2034" s="1">
        <f>NiftyData[[#This Row],[Close]]-NiftyData[[#This Row],[Open]]</f>
        <v>15.050000000000182</v>
      </c>
      <c r="N2034" s="4">
        <f>NiftyData[[#This Row],[Intraday Change]]/NiftyData[[#This Row],[Open]]</f>
        <v>2.8164269740720638E-3</v>
      </c>
      <c r="O2034" s="4">
        <f>_xlfn.CEILING.MATH(ABS(NiftyData[[#This Row],[Intraday Change %]]), 0.01)</f>
        <v>0.01</v>
      </c>
      <c r="P2034" s="6">
        <f>NiftyData[[#This Row],[Close]]-E2035</f>
        <v>16.599999999999454</v>
      </c>
      <c r="Q2034" s="4">
        <f>NiftyData[[#This Row],[DayChange]]/E2035</f>
        <v>3.1073922240316453E-3</v>
      </c>
      <c r="R2034" s="7">
        <f>_xlfn.CEILING.MATH(ABS(NiftyData[[#This Row],[DayChange %]]), 0.01)</f>
        <v>0.01</v>
      </c>
    </row>
    <row r="2035" spans="1:18" x14ac:dyDescent="0.2">
      <c r="A2035" s="2">
        <v>41159</v>
      </c>
      <c r="B2035" s="1">
        <v>5309.45</v>
      </c>
      <c r="C2035" s="1">
        <v>5347.15</v>
      </c>
      <c r="D2035" s="1">
        <v>5309.2</v>
      </c>
      <c r="E2035" s="1">
        <v>5342.1</v>
      </c>
      <c r="F2035" s="1">
        <v>149584722</v>
      </c>
      <c r="G2035" s="1">
        <v>5590.04</v>
      </c>
      <c r="H2035" s="1" t="str">
        <f>TEXT(NiftyData[[#This Row],[Date]], "yyyy")</f>
        <v>2012</v>
      </c>
      <c r="I2035" s="1" t="str">
        <f>TEXT(NiftyData[[#This Row],[Date]], "mmm")</f>
        <v>Sep</v>
      </c>
      <c r="J2035" s="1" t="str">
        <f>TEXT(NiftyData[[#This Row],[Date]], "ddd")</f>
        <v>Fri</v>
      </c>
      <c r="K2035" s="1" t="str">
        <f>TEXT(NiftyData[[#This Row],[Date]], "mmm-yyyy")</f>
        <v>Sep-2012</v>
      </c>
      <c r="L2035" s="1" t="str">
        <f>IF(NiftyData[[#This Row],[Day]]="Thu", "Expiry", "")</f>
        <v/>
      </c>
      <c r="M2035" s="1">
        <f>NiftyData[[#This Row],[Close]]-NiftyData[[#This Row],[Open]]</f>
        <v>32.650000000000546</v>
      </c>
      <c r="N2035" s="4">
        <f>NiftyData[[#This Row],[Intraday Change]]/NiftyData[[#This Row],[Open]]</f>
        <v>6.1494128393714126E-3</v>
      </c>
      <c r="O2035" s="4">
        <f>_xlfn.CEILING.MATH(ABS(NiftyData[[#This Row],[Intraday Change %]]), 0.01)</f>
        <v>0.01</v>
      </c>
      <c r="P2035" s="6">
        <f>NiftyData[[#This Row],[Close]]-E2036</f>
        <v>103.70000000000073</v>
      </c>
      <c r="Q2035" s="4">
        <f>NiftyData[[#This Row],[DayChange]]/E2036</f>
        <v>1.9796120952962876E-2</v>
      </c>
      <c r="R2035" s="7">
        <f>_xlfn.CEILING.MATH(ABS(NiftyData[[#This Row],[DayChange %]]), 0.01)</f>
        <v>0.02</v>
      </c>
    </row>
    <row r="2036" spans="1:18" x14ac:dyDescent="0.2">
      <c r="A2036" s="2">
        <v>41158</v>
      </c>
      <c r="B2036" s="1">
        <v>5217.6499999999996</v>
      </c>
      <c r="C2036" s="1">
        <v>5260.6</v>
      </c>
      <c r="D2036" s="1">
        <v>5217.6499999999996</v>
      </c>
      <c r="E2036" s="1">
        <v>5238.3999999999996</v>
      </c>
      <c r="F2036" s="1">
        <v>134008569</v>
      </c>
      <c r="G2036" s="1">
        <v>4622.16</v>
      </c>
      <c r="H2036" s="1" t="str">
        <f>TEXT(NiftyData[[#This Row],[Date]], "yyyy")</f>
        <v>2012</v>
      </c>
      <c r="I2036" s="1" t="str">
        <f>TEXT(NiftyData[[#This Row],[Date]], "mmm")</f>
        <v>Sep</v>
      </c>
      <c r="J2036" s="1" t="str">
        <f>TEXT(NiftyData[[#This Row],[Date]], "ddd")</f>
        <v>Thu</v>
      </c>
      <c r="K2036" s="1" t="str">
        <f>TEXT(NiftyData[[#This Row],[Date]], "mmm-yyyy")</f>
        <v>Sep-2012</v>
      </c>
      <c r="L2036" s="1" t="str">
        <f>IF(NiftyData[[#This Row],[Day]]="Thu", "Expiry", "")</f>
        <v>Expiry</v>
      </c>
      <c r="M2036" s="1">
        <f>NiftyData[[#This Row],[Close]]-NiftyData[[#This Row],[Open]]</f>
        <v>20.75</v>
      </c>
      <c r="N2036" s="4">
        <f>NiftyData[[#This Row],[Intraday Change]]/NiftyData[[#This Row],[Open]]</f>
        <v>3.9768861460619245E-3</v>
      </c>
      <c r="O2036" s="4">
        <f>_xlfn.CEILING.MATH(ABS(NiftyData[[#This Row],[Intraday Change %]]), 0.01)</f>
        <v>0.01</v>
      </c>
      <c r="P2036" s="6">
        <f>NiftyData[[#This Row],[Close]]-E2037</f>
        <v>12.699999999999818</v>
      </c>
      <c r="Q2036" s="4">
        <f>NiftyData[[#This Row],[DayChange]]/E2037</f>
        <v>2.4302964196183897E-3</v>
      </c>
      <c r="R2036" s="7">
        <f>_xlfn.CEILING.MATH(ABS(NiftyData[[#This Row],[DayChange %]]), 0.01)</f>
        <v>0.01</v>
      </c>
    </row>
    <row r="2037" spans="1:18" x14ac:dyDescent="0.2">
      <c r="A2037" s="2">
        <v>41157</v>
      </c>
      <c r="B2037" s="1">
        <v>5243.9</v>
      </c>
      <c r="C2037" s="1">
        <v>5259.5</v>
      </c>
      <c r="D2037" s="1">
        <v>5215.7</v>
      </c>
      <c r="E2037" s="1">
        <v>5225.7</v>
      </c>
      <c r="F2037" s="1">
        <v>126162071</v>
      </c>
      <c r="G2037" s="1">
        <v>4904.68</v>
      </c>
      <c r="H2037" s="1" t="str">
        <f>TEXT(NiftyData[[#This Row],[Date]], "yyyy")</f>
        <v>2012</v>
      </c>
      <c r="I2037" s="1" t="str">
        <f>TEXT(NiftyData[[#This Row],[Date]], "mmm")</f>
        <v>Sep</v>
      </c>
      <c r="J2037" s="1" t="str">
        <f>TEXT(NiftyData[[#This Row],[Date]], "ddd")</f>
        <v>Wed</v>
      </c>
      <c r="K2037" s="1" t="str">
        <f>TEXT(NiftyData[[#This Row],[Date]], "mmm-yyyy")</f>
        <v>Sep-2012</v>
      </c>
      <c r="L2037" s="1" t="str">
        <f>IF(NiftyData[[#This Row],[Day]]="Thu", "Expiry", "")</f>
        <v/>
      </c>
      <c r="M2037" s="1">
        <f>NiftyData[[#This Row],[Close]]-NiftyData[[#This Row],[Open]]</f>
        <v>-18.199999999999818</v>
      </c>
      <c r="N2037" s="4">
        <f>NiftyData[[#This Row],[Intraday Change]]/NiftyData[[#This Row],[Open]]</f>
        <v>-3.4706992886973089E-3</v>
      </c>
      <c r="O2037" s="4">
        <f>_xlfn.CEILING.MATH(ABS(NiftyData[[#This Row],[Intraday Change %]]), 0.01)</f>
        <v>0.01</v>
      </c>
      <c r="P2037" s="6">
        <f>NiftyData[[#This Row],[Close]]-E2038</f>
        <v>-48.300000000000182</v>
      </c>
      <c r="Q2037" s="4">
        <f>NiftyData[[#This Row],[DayChange]]/E2038</f>
        <v>-9.1581342434585104E-3</v>
      </c>
      <c r="R2037" s="7">
        <f>_xlfn.CEILING.MATH(ABS(NiftyData[[#This Row],[DayChange %]]), 0.01)</f>
        <v>0.01</v>
      </c>
    </row>
    <row r="2038" spans="1:18" x14ac:dyDescent="0.2">
      <c r="A2038" s="2">
        <v>41156</v>
      </c>
      <c r="B2038" s="1">
        <v>5249.15</v>
      </c>
      <c r="C2038" s="1">
        <v>5278.35</v>
      </c>
      <c r="D2038" s="1">
        <v>5233.2</v>
      </c>
      <c r="E2038" s="1">
        <v>5274</v>
      </c>
      <c r="F2038" s="1">
        <v>106316880</v>
      </c>
      <c r="G2038" s="1">
        <v>3726.52</v>
      </c>
      <c r="H2038" s="1" t="str">
        <f>TEXT(NiftyData[[#This Row],[Date]], "yyyy")</f>
        <v>2012</v>
      </c>
      <c r="I2038" s="1" t="str">
        <f>TEXT(NiftyData[[#This Row],[Date]], "mmm")</f>
        <v>Sep</v>
      </c>
      <c r="J2038" s="1" t="str">
        <f>TEXT(NiftyData[[#This Row],[Date]], "ddd")</f>
        <v>Tue</v>
      </c>
      <c r="K2038" s="1" t="str">
        <f>TEXT(NiftyData[[#This Row],[Date]], "mmm-yyyy")</f>
        <v>Sep-2012</v>
      </c>
      <c r="L2038" s="1" t="str">
        <f>IF(NiftyData[[#This Row],[Day]]="Thu", "Expiry", "")</f>
        <v/>
      </c>
      <c r="M2038" s="1">
        <f>NiftyData[[#This Row],[Close]]-NiftyData[[#This Row],[Open]]</f>
        <v>24.850000000000364</v>
      </c>
      <c r="N2038" s="4">
        <f>NiftyData[[#This Row],[Intraday Change]]/NiftyData[[#This Row],[Open]]</f>
        <v>4.7340998066354298E-3</v>
      </c>
      <c r="O2038" s="4">
        <f>_xlfn.CEILING.MATH(ABS(NiftyData[[#This Row],[Intraday Change %]]), 0.01)</f>
        <v>0.01</v>
      </c>
      <c r="P2038" s="6">
        <f>NiftyData[[#This Row],[Close]]-E2039</f>
        <v>20.25</v>
      </c>
      <c r="Q2038" s="4">
        <f>NiftyData[[#This Row],[DayChange]]/E2039</f>
        <v>3.854389721627409E-3</v>
      </c>
      <c r="R2038" s="7">
        <f>_xlfn.CEILING.MATH(ABS(NiftyData[[#This Row],[DayChange %]]), 0.01)</f>
        <v>0.01</v>
      </c>
    </row>
    <row r="2039" spans="1:18" x14ac:dyDescent="0.2">
      <c r="A2039" s="2">
        <v>41155</v>
      </c>
      <c r="B2039" s="1">
        <v>5276.5</v>
      </c>
      <c r="C2039" s="1">
        <v>5295.8</v>
      </c>
      <c r="D2039" s="1">
        <v>5243.15</v>
      </c>
      <c r="E2039" s="1">
        <v>5253.75</v>
      </c>
      <c r="F2039" s="1">
        <v>110380869</v>
      </c>
      <c r="G2039" s="1">
        <v>4015.55</v>
      </c>
      <c r="H2039" s="1" t="str">
        <f>TEXT(NiftyData[[#This Row],[Date]], "yyyy")</f>
        <v>2012</v>
      </c>
      <c r="I2039" s="1" t="str">
        <f>TEXT(NiftyData[[#This Row],[Date]], "mmm")</f>
        <v>Sep</v>
      </c>
      <c r="J2039" s="1" t="str">
        <f>TEXT(NiftyData[[#This Row],[Date]], "ddd")</f>
        <v>Mon</v>
      </c>
      <c r="K2039" s="1" t="str">
        <f>TEXT(NiftyData[[#This Row],[Date]], "mmm-yyyy")</f>
        <v>Sep-2012</v>
      </c>
      <c r="L2039" s="1" t="str">
        <f>IF(NiftyData[[#This Row],[Day]]="Thu", "Expiry", "")</f>
        <v/>
      </c>
      <c r="M2039" s="1">
        <f>NiftyData[[#This Row],[Close]]-NiftyData[[#This Row],[Open]]</f>
        <v>-22.75</v>
      </c>
      <c r="N2039" s="4">
        <f>NiftyData[[#This Row],[Intraday Change]]/NiftyData[[#This Row],[Open]]</f>
        <v>-4.3115701696200132E-3</v>
      </c>
      <c r="O2039" s="4">
        <f>_xlfn.CEILING.MATH(ABS(NiftyData[[#This Row],[Intraday Change %]]), 0.01)</f>
        <v>0.01</v>
      </c>
      <c r="P2039" s="6">
        <f>NiftyData[[#This Row],[Close]]-E2040</f>
        <v>-4.75</v>
      </c>
      <c r="Q2039" s="4">
        <f>NiftyData[[#This Row],[DayChange]]/E2040</f>
        <v>-9.0329941998668821E-4</v>
      </c>
      <c r="R2039" s="7">
        <f>_xlfn.CEILING.MATH(ABS(NiftyData[[#This Row],[DayChange %]]), 0.01)</f>
        <v>0.01</v>
      </c>
    </row>
    <row r="2040" spans="1:18" x14ac:dyDescent="0.2">
      <c r="A2040" s="2">
        <v>41152</v>
      </c>
      <c r="B2040" s="1">
        <v>5298.2</v>
      </c>
      <c r="C2040" s="1">
        <v>5303.25</v>
      </c>
      <c r="D2040" s="1">
        <v>5238.8999999999996</v>
      </c>
      <c r="E2040" s="1">
        <v>5258.5</v>
      </c>
      <c r="F2040" s="1">
        <v>167393902</v>
      </c>
      <c r="G2040" s="1">
        <v>6600.58</v>
      </c>
      <c r="H2040" s="1" t="str">
        <f>TEXT(NiftyData[[#This Row],[Date]], "yyyy")</f>
        <v>2012</v>
      </c>
      <c r="I2040" s="1" t="str">
        <f>TEXT(NiftyData[[#This Row],[Date]], "mmm")</f>
        <v>Aug</v>
      </c>
      <c r="J2040" s="1" t="str">
        <f>TEXT(NiftyData[[#This Row],[Date]], "ddd")</f>
        <v>Fri</v>
      </c>
      <c r="K2040" s="1" t="str">
        <f>TEXT(NiftyData[[#This Row],[Date]], "mmm-yyyy")</f>
        <v>Aug-2012</v>
      </c>
      <c r="L2040" s="1" t="str">
        <f>IF(NiftyData[[#This Row],[Day]]="Thu", "Expiry", "")</f>
        <v/>
      </c>
      <c r="M2040" s="1">
        <f>NiftyData[[#This Row],[Close]]-NiftyData[[#This Row],[Open]]</f>
        <v>-39.699999999999818</v>
      </c>
      <c r="N2040" s="4">
        <f>NiftyData[[#This Row],[Intraday Change]]/NiftyData[[#This Row],[Open]]</f>
        <v>-7.4931108678418746E-3</v>
      </c>
      <c r="O2040" s="4">
        <f>_xlfn.CEILING.MATH(ABS(NiftyData[[#This Row],[Intraday Change %]]), 0.01)</f>
        <v>0.01</v>
      </c>
      <c r="P2040" s="6">
        <f>NiftyData[[#This Row],[Close]]-E2041</f>
        <v>-56.550000000000182</v>
      </c>
      <c r="Q2040" s="4">
        <f>NiftyData[[#This Row],[DayChange]]/E2041</f>
        <v>-1.0639598874893026E-2</v>
      </c>
      <c r="R2040" s="7">
        <f>_xlfn.CEILING.MATH(ABS(NiftyData[[#This Row],[DayChange %]]), 0.01)</f>
        <v>0.02</v>
      </c>
    </row>
    <row r="2041" spans="1:18" x14ac:dyDescent="0.2">
      <c r="A2041" s="2">
        <v>41151</v>
      </c>
      <c r="B2041" s="1">
        <v>5268.6</v>
      </c>
      <c r="C2041" s="1">
        <v>5342.8</v>
      </c>
      <c r="D2041" s="1">
        <v>5255.05</v>
      </c>
      <c r="E2041" s="1">
        <v>5315.05</v>
      </c>
      <c r="F2041" s="1">
        <v>226494000</v>
      </c>
      <c r="G2041" s="1">
        <v>8374.69</v>
      </c>
      <c r="H2041" s="1" t="str">
        <f>TEXT(NiftyData[[#This Row],[Date]], "yyyy")</f>
        <v>2012</v>
      </c>
      <c r="I2041" s="1" t="str">
        <f>TEXT(NiftyData[[#This Row],[Date]], "mmm")</f>
        <v>Aug</v>
      </c>
      <c r="J2041" s="1" t="str">
        <f>TEXT(NiftyData[[#This Row],[Date]], "ddd")</f>
        <v>Thu</v>
      </c>
      <c r="K2041" s="1" t="str">
        <f>TEXT(NiftyData[[#This Row],[Date]], "mmm-yyyy")</f>
        <v>Aug-2012</v>
      </c>
      <c r="L2041" s="1" t="str">
        <f>IF(NiftyData[[#This Row],[Day]]="Thu", "Expiry", "")</f>
        <v>Expiry</v>
      </c>
      <c r="M2041" s="1">
        <f>NiftyData[[#This Row],[Close]]-NiftyData[[#This Row],[Open]]</f>
        <v>46.449999999999818</v>
      </c>
      <c r="N2041" s="4">
        <f>NiftyData[[#This Row],[Intraday Change]]/NiftyData[[#This Row],[Open]]</f>
        <v>8.8163838590896663E-3</v>
      </c>
      <c r="O2041" s="4">
        <f>_xlfn.CEILING.MATH(ABS(NiftyData[[#This Row],[Intraday Change %]]), 0.01)</f>
        <v>0.01</v>
      </c>
      <c r="P2041" s="6">
        <f>NiftyData[[#This Row],[Close]]-E2042</f>
        <v>27.25</v>
      </c>
      <c r="Q2041" s="4">
        <f>NiftyData[[#This Row],[DayChange]]/E2042</f>
        <v>5.153371912704716E-3</v>
      </c>
      <c r="R2041" s="7">
        <f>_xlfn.CEILING.MATH(ABS(NiftyData[[#This Row],[DayChange %]]), 0.01)</f>
        <v>0.01</v>
      </c>
    </row>
    <row r="2042" spans="1:18" x14ac:dyDescent="0.2">
      <c r="A2042" s="2">
        <v>41150</v>
      </c>
      <c r="B2042" s="1">
        <v>5343.85</v>
      </c>
      <c r="C2042" s="1">
        <v>5345.5</v>
      </c>
      <c r="D2042" s="1">
        <v>5282.7</v>
      </c>
      <c r="E2042" s="1">
        <v>5287.8</v>
      </c>
      <c r="F2042" s="1">
        <v>157470632</v>
      </c>
      <c r="G2042" s="1">
        <v>4581.21</v>
      </c>
      <c r="H2042" s="1" t="str">
        <f>TEXT(NiftyData[[#This Row],[Date]], "yyyy")</f>
        <v>2012</v>
      </c>
      <c r="I2042" s="1" t="str">
        <f>TEXT(NiftyData[[#This Row],[Date]], "mmm")</f>
        <v>Aug</v>
      </c>
      <c r="J2042" s="1" t="str">
        <f>TEXT(NiftyData[[#This Row],[Date]], "ddd")</f>
        <v>Wed</v>
      </c>
      <c r="K2042" s="1" t="str">
        <f>TEXT(NiftyData[[#This Row],[Date]], "mmm-yyyy")</f>
        <v>Aug-2012</v>
      </c>
      <c r="L2042" s="1" t="str">
        <f>IF(NiftyData[[#This Row],[Day]]="Thu", "Expiry", "")</f>
        <v/>
      </c>
      <c r="M2042" s="1">
        <f>NiftyData[[#This Row],[Close]]-NiftyData[[#This Row],[Open]]</f>
        <v>-56.050000000000182</v>
      </c>
      <c r="N2042" s="4">
        <f>NiftyData[[#This Row],[Intraday Change]]/NiftyData[[#This Row],[Open]]</f>
        <v>-1.0488692609261146E-2</v>
      </c>
      <c r="O2042" s="4">
        <f>_xlfn.CEILING.MATH(ABS(NiftyData[[#This Row],[Intraday Change %]]), 0.01)</f>
        <v>0.02</v>
      </c>
      <c r="P2042" s="6">
        <f>NiftyData[[#This Row],[Close]]-E2043</f>
        <v>-46.800000000000182</v>
      </c>
      <c r="Q2042" s="4">
        <f>NiftyData[[#This Row],[DayChange]]/E2043</f>
        <v>-8.772916432347351E-3</v>
      </c>
      <c r="R2042" s="7">
        <f>_xlfn.CEILING.MATH(ABS(NiftyData[[#This Row],[DayChange %]]), 0.01)</f>
        <v>0.01</v>
      </c>
    </row>
    <row r="2043" spans="1:18" x14ac:dyDescent="0.2">
      <c r="A2043" s="2">
        <v>41149</v>
      </c>
      <c r="B2043" s="1">
        <v>5348.05</v>
      </c>
      <c r="C2043" s="1">
        <v>5359.25</v>
      </c>
      <c r="D2043" s="1">
        <v>5312.6</v>
      </c>
      <c r="E2043" s="1">
        <v>5334.6</v>
      </c>
      <c r="F2043" s="1">
        <v>123683723</v>
      </c>
      <c r="G2043" s="1">
        <v>4771</v>
      </c>
      <c r="H2043" s="1" t="str">
        <f>TEXT(NiftyData[[#This Row],[Date]], "yyyy")</f>
        <v>2012</v>
      </c>
      <c r="I2043" s="1" t="str">
        <f>TEXT(NiftyData[[#This Row],[Date]], "mmm")</f>
        <v>Aug</v>
      </c>
      <c r="J2043" s="1" t="str">
        <f>TEXT(NiftyData[[#This Row],[Date]], "ddd")</f>
        <v>Tue</v>
      </c>
      <c r="K2043" s="1" t="str">
        <f>TEXT(NiftyData[[#This Row],[Date]], "mmm-yyyy")</f>
        <v>Aug-2012</v>
      </c>
      <c r="L2043" s="1" t="str">
        <f>IF(NiftyData[[#This Row],[Day]]="Thu", "Expiry", "")</f>
        <v/>
      </c>
      <c r="M2043" s="1">
        <f>NiftyData[[#This Row],[Close]]-NiftyData[[#This Row],[Open]]</f>
        <v>-13.449999999999818</v>
      </c>
      <c r="N2043" s="4">
        <f>NiftyData[[#This Row],[Intraday Change]]/NiftyData[[#This Row],[Open]]</f>
        <v>-2.5149353502678207E-3</v>
      </c>
      <c r="O2043" s="4">
        <f>_xlfn.CEILING.MATH(ABS(NiftyData[[#This Row],[Intraday Change %]]), 0.01)</f>
        <v>0.01</v>
      </c>
      <c r="P2043" s="6">
        <f>NiftyData[[#This Row],[Close]]-E2044</f>
        <v>-15.649999999999636</v>
      </c>
      <c r="Q2043" s="4">
        <f>NiftyData[[#This Row],[DayChange]]/E2044</f>
        <v>-2.9250969580860028E-3</v>
      </c>
      <c r="R2043" s="7">
        <f>_xlfn.CEILING.MATH(ABS(NiftyData[[#This Row],[DayChange %]]), 0.01)</f>
        <v>0.01</v>
      </c>
    </row>
    <row r="2044" spans="1:18" x14ac:dyDescent="0.2">
      <c r="A2044" s="2">
        <v>41148</v>
      </c>
      <c r="B2044" s="1">
        <v>5387.85</v>
      </c>
      <c r="C2044" s="1">
        <v>5399.15</v>
      </c>
      <c r="D2044" s="1">
        <v>5346.65</v>
      </c>
      <c r="E2044" s="1">
        <v>5350.25</v>
      </c>
      <c r="F2044" s="1">
        <v>89987572</v>
      </c>
      <c r="G2044" s="1">
        <v>3882.41</v>
      </c>
      <c r="H2044" s="1" t="str">
        <f>TEXT(NiftyData[[#This Row],[Date]], "yyyy")</f>
        <v>2012</v>
      </c>
      <c r="I2044" s="1" t="str">
        <f>TEXT(NiftyData[[#This Row],[Date]], "mmm")</f>
        <v>Aug</v>
      </c>
      <c r="J2044" s="1" t="str">
        <f>TEXT(NiftyData[[#This Row],[Date]], "ddd")</f>
        <v>Mon</v>
      </c>
      <c r="K2044" s="1" t="str">
        <f>TEXT(NiftyData[[#This Row],[Date]], "mmm-yyyy")</f>
        <v>Aug-2012</v>
      </c>
      <c r="L2044" s="1" t="str">
        <f>IF(NiftyData[[#This Row],[Day]]="Thu", "Expiry", "")</f>
        <v/>
      </c>
      <c r="M2044" s="1">
        <f>NiftyData[[#This Row],[Close]]-NiftyData[[#This Row],[Open]]</f>
        <v>-37.600000000000364</v>
      </c>
      <c r="N2044" s="4">
        <f>NiftyData[[#This Row],[Intraday Change]]/NiftyData[[#This Row],[Open]]</f>
        <v>-6.9786649591210524E-3</v>
      </c>
      <c r="O2044" s="4">
        <f>_xlfn.CEILING.MATH(ABS(NiftyData[[#This Row],[Intraday Change %]]), 0.01)</f>
        <v>0.01</v>
      </c>
      <c r="P2044" s="6">
        <f>NiftyData[[#This Row],[Close]]-E2045</f>
        <v>-36.449999999999818</v>
      </c>
      <c r="Q2044" s="4">
        <f>NiftyData[[#This Row],[DayChange]]/E2045</f>
        <v>-6.766666047858581E-3</v>
      </c>
      <c r="R2044" s="7">
        <f>_xlfn.CEILING.MATH(ABS(NiftyData[[#This Row],[DayChange %]]), 0.01)</f>
        <v>0.01</v>
      </c>
    </row>
    <row r="2045" spans="1:18" x14ac:dyDescent="0.2">
      <c r="A2045" s="2">
        <v>41145</v>
      </c>
      <c r="B2045" s="1">
        <v>5392.6</v>
      </c>
      <c r="C2045" s="1">
        <v>5399.65</v>
      </c>
      <c r="D2045" s="1">
        <v>5371</v>
      </c>
      <c r="E2045" s="1">
        <v>5386.7</v>
      </c>
      <c r="F2045" s="1">
        <v>114346965</v>
      </c>
      <c r="G2045" s="1">
        <v>4520.37</v>
      </c>
      <c r="H2045" s="1" t="str">
        <f>TEXT(NiftyData[[#This Row],[Date]], "yyyy")</f>
        <v>2012</v>
      </c>
      <c r="I2045" s="1" t="str">
        <f>TEXT(NiftyData[[#This Row],[Date]], "mmm")</f>
        <v>Aug</v>
      </c>
      <c r="J2045" s="1" t="str">
        <f>TEXT(NiftyData[[#This Row],[Date]], "ddd")</f>
        <v>Fri</v>
      </c>
      <c r="K2045" s="1" t="str">
        <f>TEXT(NiftyData[[#This Row],[Date]], "mmm-yyyy")</f>
        <v>Aug-2012</v>
      </c>
      <c r="L2045" s="1" t="str">
        <f>IF(NiftyData[[#This Row],[Day]]="Thu", "Expiry", "")</f>
        <v/>
      </c>
      <c r="M2045" s="1">
        <f>NiftyData[[#This Row],[Close]]-NiftyData[[#This Row],[Open]]</f>
        <v>-5.9000000000005457</v>
      </c>
      <c r="N2045" s="4">
        <f>NiftyData[[#This Row],[Intraday Change]]/NiftyData[[#This Row],[Open]]</f>
        <v>-1.0940919037200137E-3</v>
      </c>
      <c r="O2045" s="4">
        <f>_xlfn.CEILING.MATH(ABS(NiftyData[[#This Row],[Intraday Change %]]), 0.01)</f>
        <v>0.01</v>
      </c>
      <c r="P2045" s="6">
        <f>NiftyData[[#This Row],[Close]]-E2046</f>
        <v>-28.650000000000546</v>
      </c>
      <c r="Q2045" s="4">
        <f>NiftyData[[#This Row],[DayChange]]/E2046</f>
        <v>-5.2905167717692382E-3</v>
      </c>
      <c r="R2045" s="7">
        <f>_xlfn.CEILING.MATH(ABS(NiftyData[[#This Row],[DayChange %]]), 0.01)</f>
        <v>0.01</v>
      </c>
    </row>
    <row r="2046" spans="1:18" x14ac:dyDescent="0.2">
      <c r="A2046" s="2">
        <v>41144</v>
      </c>
      <c r="B2046" s="1">
        <v>5426.15</v>
      </c>
      <c r="C2046" s="1">
        <v>5448.6</v>
      </c>
      <c r="D2046" s="1">
        <v>5393.85</v>
      </c>
      <c r="E2046" s="1">
        <v>5415.35</v>
      </c>
      <c r="F2046" s="1">
        <v>127995889</v>
      </c>
      <c r="G2046" s="1">
        <v>5462.34</v>
      </c>
      <c r="H2046" s="1" t="str">
        <f>TEXT(NiftyData[[#This Row],[Date]], "yyyy")</f>
        <v>2012</v>
      </c>
      <c r="I2046" s="1" t="str">
        <f>TEXT(NiftyData[[#This Row],[Date]], "mmm")</f>
        <v>Aug</v>
      </c>
      <c r="J2046" s="1" t="str">
        <f>TEXT(NiftyData[[#This Row],[Date]], "ddd")</f>
        <v>Thu</v>
      </c>
      <c r="K2046" s="1" t="str">
        <f>TEXT(NiftyData[[#This Row],[Date]], "mmm-yyyy")</f>
        <v>Aug-2012</v>
      </c>
      <c r="L2046" s="1" t="str">
        <f>IF(NiftyData[[#This Row],[Day]]="Thu", "Expiry", "")</f>
        <v>Expiry</v>
      </c>
      <c r="M2046" s="1">
        <f>NiftyData[[#This Row],[Close]]-NiftyData[[#This Row],[Open]]</f>
        <v>-10.799999999999272</v>
      </c>
      <c r="N2046" s="4">
        <f>NiftyData[[#This Row],[Intraday Change]]/NiftyData[[#This Row],[Open]]</f>
        <v>-1.9903614901908857E-3</v>
      </c>
      <c r="O2046" s="4">
        <f>_xlfn.CEILING.MATH(ABS(NiftyData[[#This Row],[Intraday Change %]]), 0.01)</f>
        <v>0.01</v>
      </c>
      <c r="P2046" s="6">
        <f>NiftyData[[#This Row],[Close]]-E2047</f>
        <v>2.5</v>
      </c>
      <c r="Q2046" s="4">
        <f>NiftyData[[#This Row],[DayChange]]/E2047</f>
        <v>4.6186389794655307E-4</v>
      </c>
      <c r="R2046" s="7">
        <f>_xlfn.CEILING.MATH(ABS(NiftyData[[#This Row],[DayChange %]]), 0.01)</f>
        <v>0.01</v>
      </c>
    </row>
    <row r="2047" spans="1:18" x14ac:dyDescent="0.2">
      <c r="A2047" s="2">
        <v>41143</v>
      </c>
      <c r="B2047" s="1">
        <v>5395.75</v>
      </c>
      <c r="C2047" s="1">
        <v>5433.35</v>
      </c>
      <c r="D2047" s="1">
        <v>5394.8</v>
      </c>
      <c r="E2047" s="1">
        <v>5412.85</v>
      </c>
      <c r="F2047" s="1">
        <v>103103501</v>
      </c>
      <c r="G2047" s="1">
        <v>4156.18</v>
      </c>
      <c r="H2047" s="1" t="str">
        <f>TEXT(NiftyData[[#This Row],[Date]], "yyyy")</f>
        <v>2012</v>
      </c>
      <c r="I2047" s="1" t="str">
        <f>TEXT(NiftyData[[#This Row],[Date]], "mmm")</f>
        <v>Aug</v>
      </c>
      <c r="J2047" s="1" t="str">
        <f>TEXT(NiftyData[[#This Row],[Date]], "ddd")</f>
        <v>Wed</v>
      </c>
      <c r="K2047" s="1" t="str">
        <f>TEXT(NiftyData[[#This Row],[Date]], "mmm-yyyy")</f>
        <v>Aug-2012</v>
      </c>
      <c r="L2047" s="1" t="str">
        <f>IF(NiftyData[[#This Row],[Day]]="Thu", "Expiry", "")</f>
        <v/>
      </c>
      <c r="M2047" s="1">
        <f>NiftyData[[#This Row],[Close]]-NiftyData[[#This Row],[Open]]</f>
        <v>17.100000000000364</v>
      </c>
      <c r="N2047" s="4">
        <f>NiftyData[[#This Row],[Intraday Change]]/NiftyData[[#This Row],[Open]]</f>
        <v>3.169160913682132E-3</v>
      </c>
      <c r="O2047" s="4">
        <f>_xlfn.CEILING.MATH(ABS(NiftyData[[#This Row],[Intraday Change %]]), 0.01)</f>
        <v>0.01</v>
      </c>
      <c r="P2047" s="6">
        <f>NiftyData[[#This Row],[Close]]-E2048</f>
        <v>-8.1499999999996362</v>
      </c>
      <c r="Q2047" s="4">
        <f>NiftyData[[#This Row],[DayChange]]/E2048</f>
        <v>-1.503412654491724E-3</v>
      </c>
      <c r="R2047" s="7">
        <f>_xlfn.CEILING.MATH(ABS(NiftyData[[#This Row],[DayChange %]]), 0.01)</f>
        <v>0.01</v>
      </c>
    </row>
    <row r="2048" spans="1:18" x14ac:dyDescent="0.2">
      <c r="A2048" s="2">
        <v>41142</v>
      </c>
      <c r="B2048" s="1">
        <v>5368.7</v>
      </c>
      <c r="C2048" s="1">
        <v>5425.15</v>
      </c>
      <c r="D2048" s="1">
        <v>5368.7</v>
      </c>
      <c r="E2048" s="1">
        <v>5421</v>
      </c>
      <c r="F2048" s="1">
        <v>124343357</v>
      </c>
      <c r="G2048" s="1">
        <v>4986.5</v>
      </c>
      <c r="H2048" s="1" t="str">
        <f>TEXT(NiftyData[[#This Row],[Date]], "yyyy")</f>
        <v>2012</v>
      </c>
      <c r="I2048" s="1" t="str">
        <f>TEXT(NiftyData[[#This Row],[Date]], "mmm")</f>
        <v>Aug</v>
      </c>
      <c r="J2048" s="1" t="str">
        <f>TEXT(NiftyData[[#This Row],[Date]], "ddd")</f>
        <v>Tue</v>
      </c>
      <c r="K2048" s="1" t="str">
        <f>TEXT(NiftyData[[#This Row],[Date]], "mmm-yyyy")</f>
        <v>Aug-2012</v>
      </c>
      <c r="L2048" s="1" t="str">
        <f>IF(NiftyData[[#This Row],[Day]]="Thu", "Expiry", "")</f>
        <v/>
      </c>
      <c r="M2048" s="1">
        <f>NiftyData[[#This Row],[Close]]-NiftyData[[#This Row],[Open]]</f>
        <v>52.300000000000182</v>
      </c>
      <c r="N2048" s="4">
        <f>NiftyData[[#This Row],[Intraday Change]]/NiftyData[[#This Row],[Open]]</f>
        <v>9.7416506789353447E-3</v>
      </c>
      <c r="O2048" s="4">
        <f>_xlfn.CEILING.MATH(ABS(NiftyData[[#This Row],[Intraday Change %]]), 0.01)</f>
        <v>0.01</v>
      </c>
      <c r="P2048" s="6">
        <f>NiftyData[[#This Row],[Close]]-E2049</f>
        <v>54.699999999999818</v>
      </c>
      <c r="Q2048" s="4">
        <f>NiftyData[[#This Row],[DayChange]]/E2049</f>
        <v>1.0193243016603584E-2</v>
      </c>
      <c r="R2048" s="7">
        <f>_xlfn.CEILING.MATH(ABS(NiftyData[[#This Row],[DayChange %]]), 0.01)</f>
        <v>0.02</v>
      </c>
    </row>
    <row r="2049" spans="1:18" x14ac:dyDescent="0.2">
      <c r="A2049" s="2">
        <v>41138</v>
      </c>
      <c r="B2049" s="1">
        <v>5368.6</v>
      </c>
      <c r="C2049" s="1">
        <v>5399.95</v>
      </c>
      <c r="D2049" s="1">
        <v>5341.7</v>
      </c>
      <c r="E2049" s="1">
        <v>5366.3</v>
      </c>
      <c r="F2049" s="1">
        <v>134985473</v>
      </c>
      <c r="G2049" s="1">
        <v>5262.34</v>
      </c>
      <c r="H2049" s="1" t="str">
        <f>TEXT(NiftyData[[#This Row],[Date]], "yyyy")</f>
        <v>2012</v>
      </c>
      <c r="I2049" s="1" t="str">
        <f>TEXT(NiftyData[[#This Row],[Date]], "mmm")</f>
        <v>Aug</v>
      </c>
      <c r="J2049" s="1" t="str">
        <f>TEXT(NiftyData[[#This Row],[Date]], "ddd")</f>
        <v>Fri</v>
      </c>
      <c r="K2049" s="1" t="str">
        <f>TEXT(NiftyData[[#This Row],[Date]], "mmm-yyyy")</f>
        <v>Aug-2012</v>
      </c>
      <c r="L2049" s="1" t="str">
        <f>IF(NiftyData[[#This Row],[Day]]="Thu", "Expiry", "")</f>
        <v/>
      </c>
      <c r="M2049" s="1">
        <f>NiftyData[[#This Row],[Close]]-NiftyData[[#This Row],[Open]]</f>
        <v>-2.3000000000001819</v>
      </c>
      <c r="N2049" s="4">
        <f>NiftyData[[#This Row],[Intraday Change]]/NiftyData[[#This Row],[Open]]</f>
        <v>-4.2841709197932081E-4</v>
      </c>
      <c r="O2049" s="4">
        <f>_xlfn.CEILING.MATH(ABS(NiftyData[[#This Row],[Intraday Change %]]), 0.01)</f>
        <v>0.01</v>
      </c>
      <c r="P2049" s="6">
        <f>NiftyData[[#This Row],[Close]]-E2050</f>
        <v>3.3500000000003638</v>
      </c>
      <c r="Q2049" s="4">
        <f>NiftyData[[#This Row],[DayChange]]/E2050</f>
        <v>6.2465620600609068E-4</v>
      </c>
      <c r="R2049" s="7">
        <f>_xlfn.CEILING.MATH(ABS(NiftyData[[#This Row],[DayChange %]]), 0.01)</f>
        <v>0.01</v>
      </c>
    </row>
    <row r="2050" spans="1:18" x14ac:dyDescent="0.2">
      <c r="A2050" s="2">
        <v>41137</v>
      </c>
      <c r="B2050" s="1">
        <v>5385.95</v>
      </c>
      <c r="C2050" s="1">
        <v>5390.65</v>
      </c>
      <c r="D2050" s="1">
        <v>5356.65</v>
      </c>
      <c r="E2050" s="1">
        <v>5362.95</v>
      </c>
      <c r="F2050" s="1">
        <v>133996943</v>
      </c>
      <c r="G2050" s="1">
        <v>5285.5</v>
      </c>
      <c r="H2050" s="1" t="str">
        <f>TEXT(NiftyData[[#This Row],[Date]], "yyyy")</f>
        <v>2012</v>
      </c>
      <c r="I2050" s="1" t="str">
        <f>TEXT(NiftyData[[#This Row],[Date]], "mmm")</f>
        <v>Aug</v>
      </c>
      <c r="J2050" s="1" t="str">
        <f>TEXT(NiftyData[[#This Row],[Date]], "ddd")</f>
        <v>Thu</v>
      </c>
      <c r="K2050" s="1" t="str">
        <f>TEXT(NiftyData[[#This Row],[Date]], "mmm-yyyy")</f>
        <v>Aug-2012</v>
      </c>
      <c r="L2050" s="1" t="str">
        <f>IF(NiftyData[[#This Row],[Day]]="Thu", "Expiry", "")</f>
        <v>Expiry</v>
      </c>
      <c r="M2050" s="1">
        <f>NiftyData[[#This Row],[Close]]-NiftyData[[#This Row],[Open]]</f>
        <v>-23</v>
      </c>
      <c r="N2050" s="4">
        <f>NiftyData[[#This Row],[Intraday Change]]/NiftyData[[#This Row],[Open]]</f>
        <v>-4.2703701296892844E-3</v>
      </c>
      <c r="O2050" s="4">
        <f>_xlfn.CEILING.MATH(ABS(NiftyData[[#This Row],[Intraday Change %]]), 0.01)</f>
        <v>0.01</v>
      </c>
      <c r="P2050" s="6">
        <f>NiftyData[[#This Row],[Close]]-E2051</f>
        <v>-17.400000000000546</v>
      </c>
      <c r="Q2050" s="4">
        <f>NiftyData[[#This Row],[DayChange]]/E2051</f>
        <v>-3.233990353787494E-3</v>
      </c>
      <c r="R2050" s="7">
        <f>_xlfn.CEILING.MATH(ABS(NiftyData[[#This Row],[DayChange %]]), 0.01)</f>
        <v>0.01</v>
      </c>
    </row>
    <row r="2051" spans="1:18" x14ac:dyDescent="0.2">
      <c r="A2051" s="2">
        <v>41135</v>
      </c>
      <c r="B2051" s="1">
        <v>5343.25</v>
      </c>
      <c r="C2051" s="1">
        <v>5387.05</v>
      </c>
      <c r="D2051" s="1">
        <v>5328.8</v>
      </c>
      <c r="E2051" s="1">
        <v>5380.35</v>
      </c>
      <c r="F2051" s="1">
        <v>109794400</v>
      </c>
      <c r="G2051" s="1">
        <v>4742.47</v>
      </c>
      <c r="H2051" s="1" t="str">
        <f>TEXT(NiftyData[[#This Row],[Date]], "yyyy")</f>
        <v>2012</v>
      </c>
      <c r="I2051" s="1" t="str">
        <f>TEXT(NiftyData[[#This Row],[Date]], "mmm")</f>
        <v>Aug</v>
      </c>
      <c r="J2051" s="1" t="str">
        <f>TEXT(NiftyData[[#This Row],[Date]], "ddd")</f>
        <v>Tue</v>
      </c>
      <c r="K2051" s="1" t="str">
        <f>TEXT(NiftyData[[#This Row],[Date]], "mmm-yyyy")</f>
        <v>Aug-2012</v>
      </c>
      <c r="L2051" s="1" t="str">
        <f>IF(NiftyData[[#This Row],[Day]]="Thu", "Expiry", "")</f>
        <v/>
      </c>
      <c r="M2051" s="1">
        <f>NiftyData[[#This Row],[Close]]-NiftyData[[#This Row],[Open]]</f>
        <v>37.100000000000364</v>
      </c>
      <c r="N2051" s="4">
        <f>NiftyData[[#This Row],[Intraday Change]]/NiftyData[[#This Row],[Open]]</f>
        <v>6.9433397276938875E-3</v>
      </c>
      <c r="O2051" s="4">
        <f>_xlfn.CEILING.MATH(ABS(NiftyData[[#This Row],[Intraday Change %]]), 0.01)</f>
        <v>0.01</v>
      </c>
      <c r="P2051" s="6">
        <f>NiftyData[[#This Row],[Close]]-E2052</f>
        <v>32.450000000000728</v>
      </c>
      <c r="Q2051" s="4">
        <f>NiftyData[[#This Row],[DayChange]]/E2052</f>
        <v>6.0678023149274909E-3</v>
      </c>
      <c r="R2051" s="7">
        <f>_xlfn.CEILING.MATH(ABS(NiftyData[[#This Row],[DayChange %]]), 0.01)</f>
        <v>0.01</v>
      </c>
    </row>
    <row r="2052" spans="1:18" x14ac:dyDescent="0.2">
      <c r="A2052" s="2">
        <v>41134</v>
      </c>
      <c r="B2052" s="1">
        <v>5316.35</v>
      </c>
      <c r="C2052" s="1">
        <v>5352.45</v>
      </c>
      <c r="D2052" s="1">
        <v>5309.05</v>
      </c>
      <c r="E2052" s="1">
        <v>5347.9</v>
      </c>
      <c r="F2052" s="1">
        <v>107578773</v>
      </c>
      <c r="G2052" s="1">
        <v>4678.33</v>
      </c>
      <c r="H2052" s="1" t="str">
        <f>TEXT(NiftyData[[#This Row],[Date]], "yyyy")</f>
        <v>2012</v>
      </c>
      <c r="I2052" s="1" t="str">
        <f>TEXT(NiftyData[[#This Row],[Date]], "mmm")</f>
        <v>Aug</v>
      </c>
      <c r="J2052" s="1" t="str">
        <f>TEXT(NiftyData[[#This Row],[Date]], "ddd")</f>
        <v>Mon</v>
      </c>
      <c r="K2052" s="1" t="str">
        <f>TEXT(NiftyData[[#This Row],[Date]], "mmm-yyyy")</f>
        <v>Aug-2012</v>
      </c>
      <c r="L2052" s="1" t="str">
        <f>IF(NiftyData[[#This Row],[Day]]="Thu", "Expiry", "")</f>
        <v/>
      </c>
      <c r="M2052" s="1">
        <f>NiftyData[[#This Row],[Close]]-NiftyData[[#This Row],[Open]]</f>
        <v>31.549999999999272</v>
      </c>
      <c r="N2052" s="4">
        <f>NiftyData[[#This Row],[Intraday Change]]/NiftyData[[#This Row],[Open]]</f>
        <v>5.9345227458687385E-3</v>
      </c>
      <c r="O2052" s="4">
        <f>_xlfn.CEILING.MATH(ABS(NiftyData[[#This Row],[Intraday Change %]]), 0.01)</f>
        <v>0.01</v>
      </c>
      <c r="P2052" s="6">
        <f>NiftyData[[#This Row],[Close]]-E2053</f>
        <v>27.5</v>
      </c>
      <c r="Q2052" s="4">
        <f>NiftyData[[#This Row],[DayChange]]/E2053</f>
        <v>5.1687843019321859E-3</v>
      </c>
      <c r="R2052" s="7">
        <f>_xlfn.CEILING.MATH(ABS(NiftyData[[#This Row],[DayChange %]]), 0.01)</f>
        <v>0.01</v>
      </c>
    </row>
    <row r="2053" spans="1:18" x14ac:dyDescent="0.2">
      <c r="A2053" s="2">
        <v>41131</v>
      </c>
      <c r="B2053" s="1">
        <v>5308.2</v>
      </c>
      <c r="C2053" s="1">
        <v>5330.1</v>
      </c>
      <c r="D2053" s="1">
        <v>5294.1</v>
      </c>
      <c r="E2053" s="1">
        <v>5320.4</v>
      </c>
      <c r="F2053" s="1">
        <v>130090985</v>
      </c>
      <c r="G2053" s="1">
        <v>6540.77</v>
      </c>
      <c r="H2053" s="1" t="str">
        <f>TEXT(NiftyData[[#This Row],[Date]], "yyyy")</f>
        <v>2012</v>
      </c>
      <c r="I2053" s="1" t="str">
        <f>TEXT(NiftyData[[#This Row],[Date]], "mmm")</f>
        <v>Aug</v>
      </c>
      <c r="J2053" s="1" t="str">
        <f>TEXT(NiftyData[[#This Row],[Date]], "ddd")</f>
        <v>Fri</v>
      </c>
      <c r="K2053" s="1" t="str">
        <f>TEXT(NiftyData[[#This Row],[Date]], "mmm-yyyy")</f>
        <v>Aug-2012</v>
      </c>
      <c r="L2053" s="1" t="str">
        <f>IF(NiftyData[[#This Row],[Day]]="Thu", "Expiry", "")</f>
        <v/>
      </c>
      <c r="M2053" s="1">
        <f>NiftyData[[#This Row],[Close]]-NiftyData[[#This Row],[Open]]</f>
        <v>12.199999999999818</v>
      </c>
      <c r="N2053" s="4">
        <f>NiftyData[[#This Row],[Intraday Change]]/NiftyData[[#This Row],[Open]]</f>
        <v>2.2983308842921928E-3</v>
      </c>
      <c r="O2053" s="4">
        <f>_xlfn.CEILING.MATH(ABS(NiftyData[[#This Row],[Intraday Change %]]), 0.01)</f>
        <v>0.01</v>
      </c>
      <c r="P2053" s="6">
        <f>NiftyData[[#This Row],[Close]]-E2054</f>
        <v>-2.5500000000001819</v>
      </c>
      <c r="Q2053" s="4">
        <f>NiftyData[[#This Row],[DayChange]]/E2054</f>
        <v>-4.7905766539234487E-4</v>
      </c>
      <c r="R2053" s="7">
        <f>_xlfn.CEILING.MATH(ABS(NiftyData[[#This Row],[DayChange %]]), 0.01)</f>
        <v>0.01</v>
      </c>
    </row>
    <row r="2054" spans="1:18" x14ac:dyDescent="0.2">
      <c r="A2054" s="2">
        <v>41130</v>
      </c>
      <c r="B2054" s="1">
        <v>5348.3</v>
      </c>
      <c r="C2054" s="1">
        <v>5368.2</v>
      </c>
      <c r="D2054" s="1">
        <v>5312.1</v>
      </c>
      <c r="E2054" s="1">
        <v>5322.95</v>
      </c>
      <c r="F2054" s="1">
        <v>181419777</v>
      </c>
      <c r="G2054" s="1">
        <v>6763.23</v>
      </c>
      <c r="H2054" s="1" t="str">
        <f>TEXT(NiftyData[[#This Row],[Date]], "yyyy")</f>
        <v>2012</v>
      </c>
      <c r="I2054" s="1" t="str">
        <f>TEXT(NiftyData[[#This Row],[Date]], "mmm")</f>
        <v>Aug</v>
      </c>
      <c r="J2054" s="1" t="str">
        <f>TEXT(NiftyData[[#This Row],[Date]], "ddd")</f>
        <v>Thu</v>
      </c>
      <c r="K2054" s="1" t="str">
        <f>TEXT(NiftyData[[#This Row],[Date]], "mmm-yyyy")</f>
        <v>Aug-2012</v>
      </c>
      <c r="L2054" s="1" t="str">
        <f>IF(NiftyData[[#This Row],[Day]]="Thu", "Expiry", "")</f>
        <v>Expiry</v>
      </c>
      <c r="M2054" s="1">
        <f>NiftyData[[#This Row],[Close]]-NiftyData[[#This Row],[Open]]</f>
        <v>-25.350000000000364</v>
      </c>
      <c r="N2054" s="4">
        <f>NiftyData[[#This Row],[Intraday Change]]/NiftyData[[#This Row],[Open]]</f>
        <v>-4.7398238692669377E-3</v>
      </c>
      <c r="O2054" s="4">
        <f>_xlfn.CEILING.MATH(ABS(NiftyData[[#This Row],[Intraday Change %]]), 0.01)</f>
        <v>0.01</v>
      </c>
      <c r="P2054" s="6">
        <f>NiftyData[[#This Row],[Close]]-E2055</f>
        <v>-15.050000000000182</v>
      </c>
      <c r="Q2054" s="4">
        <f>NiftyData[[#This Row],[DayChange]]/E2055</f>
        <v>-2.8194080179842979E-3</v>
      </c>
      <c r="R2054" s="7">
        <f>_xlfn.CEILING.MATH(ABS(NiftyData[[#This Row],[DayChange %]]), 0.01)</f>
        <v>0.01</v>
      </c>
    </row>
    <row r="2055" spans="1:18" x14ac:dyDescent="0.2">
      <c r="A2055" s="2">
        <v>41129</v>
      </c>
      <c r="B2055" s="1">
        <v>5345.25</v>
      </c>
      <c r="C2055" s="1">
        <v>5377.6</v>
      </c>
      <c r="D2055" s="1">
        <v>5331.05</v>
      </c>
      <c r="E2055" s="1">
        <v>5338</v>
      </c>
      <c r="F2055" s="1">
        <v>165954895</v>
      </c>
      <c r="G2055" s="1">
        <v>6069.12</v>
      </c>
      <c r="H2055" s="1" t="str">
        <f>TEXT(NiftyData[[#This Row],[Date]], "yyyy")</f>
        <v>2012</v>
      </c>
      <c r="I2055" s="1" t="str">
        <f>TEXT(NiftyData[[#This Row],[Date]], "mmm")</f>
        <v>Aug</v>
      </c>
      <c r="J2055" s="1" t="str">
        <f>TEXT(NiftyData[[#This Row],[Date]], "ddd")</f>
        <v>Wed</v>
      </c>
      <c r="K2055" s="1" t="str">
        <f>TEXT(NiftyData[[#This Row],[Date]], "mmm-yyyy")</f>
        <v>Aug-2012</v>
      </c>
      <c r="L2055" s="1" t="str">
        <f>IF(NiftyData[[#This Row],[Day]]="Thu", "Expiry", "")</f>
        <v/>
      </c>
      <c r="M2055" s="1">
        <f>NiftyData[[#This Row],[Close]]-NiftyData[[#This Row],[Open]]</f>
        <v>-7.25</v>
      </c>
      <c r="N2055" s="4">
        <f>NiftyData[[#This Row],[Intraday Change]]/NiftyData[[#This Row],[Open]]</f>
        <v>-1.3563444179411628E-3</v>
      </c>
      <c r="O2055" s="4">
        <f>_xlfn.CEILING.MATH(ABS(NiftyData[[#This Row],[Intraday Change %]]), 0.01)</f>
        <v>0.01</v>
      </c>
      <c r="P2055" s="6">
        <f>NiftyData[[#This Row],[Close]]-E2056</f>
        <v>1.3000000000001819</v>
      </c>
      <c r="Q2055" s="4">
        <f>NiftyData[[#This Row],[DayChange]]/E2056</f>
        <v>2.4359622987992242E-4</v>
      </c>
      <c r="R2055" s="7">
        <f>_xlfn.CEILING.MATH(ABS(NiftyData[[#This Row],[DayChange %]]), 0.01)</f>
        <v>0.01</v>
      </c>
    </row>
    <row r="2056" spans="1:18" x14ac:dyDescent="0.2">
      <c r="A2056" s="2">
        <v>41128</v>
      </c>
      <c r="B2056" s="1">
        <v>5295.4</v>
      </c>
      <c r="C2056" s="1">
        <v>5350.1</v>
      </c>
      <c r="D2056" s="1">
        <v>5281.65</v>
      </c>
      <c r="E2056" s="1">
        <v>5336.7</v>
      </c>
      <c r="F2056" s="1">
        <v>130431591</v>
      </c>
      <c r="G2056" s="1">
        <v>5226.33</v>
      </c>
      <c r="H2056" s="1" t="str">
        <f>TEXT(NiftyData[[#This Row],[Date]], "yyyy")</f>
        <v>2012</v>
      </c>
      <c r="I2056" s="1" t="str">
        <f>TEXT(NiftyData[[#This Row],[Date]], "mmm")</f>
        <v>Aug</v>
      </c>
      <c r="J2056" s="1" t="str">
        <f>TEXT(NiftyData[[#This Row],[Date]], "ddd")</f>
        <v>Tue</v>
      </c>
      <c r="K2056" s="1" t="str">
        <f>TEXT(NiftyData[[#This Row],[Date]], "mmm-yyyy")</f>
        <v>Aug-2012</v>
      </c>
      <c r="L2056" s="1" t="str">
        <f>IF(NiftyData[[#This Row],[Day]]="Thu", "Expiry", "")</f>
        <v/>
      </c>
      <c r="M2056" s="1">
        <f>NiftyData[[#This Row],[Close]]-NiftyData[[#This Row],[Open]]</f>
        <v>41.300000000000182</v>
      </c>
      <c r="N2056" s="4">
        <f>NiftyData[[#This Row],[Intraday Change]]/NiftyData[[#This Row],[Open]]</f>
        <v>7.7992219662348806E-3</v>
      </c>
      <c r="O2056" s="4">
        <f>_xlfn.CEILING.MATH(ABS(NiftyData[[#This Row],[Intraday Change %]]), 0.01)</f>
        <v>0.01</v>
      </c>
      <c r="P2056" s="6">
        <f>NiftyData[[#This Row],[Close]]-E2057</f>
        <v>54.149999999999636</v>
      </c>
      <c r="Q2056" s="4">
        <f>NiftyData[[#This Row],[DayChange]]/E2057</f>
        <v>1.025073118096367E-2</v>
      </c>
      <c r="R2056" s="7">
        <f>_xlfn.CEILING.MATH(ABS(NiftyData[[#This Row],[DayChange %]]), 0.01)</f>
        <v>0.02</v>
      </c>
    </row>
    <row r="2057" spans="1:18" x14ac:dyDescent="0.2">
      <c r="A2057" s="2">
        <v>41127</v>
      </c>
      <c r="B2057" s="1">
        <v>5260.85</v>
      </c>
      <c r="C2057" s="1">
        <v>5293.2</v>
      </c>
      <c r="D2057" s="1">
        <v>5260.85</v>
      </c>
      <c r="E2057" s="1">
        <v>5282.55</v>
      </c>
      <c r="F2057" s="1">
        <v>103148076</v>
      </c>
      <c r="G2057" s="1">
        <v>4271.5</v>
      </c>
      <c r="H2057" s="1" t="str">
        <f>TEXT(NiftyData[[#This Row],[Date]], "yyyy")</f>
        <v>2012</v>
      </c>
      <c r="I2057" s="1" t="str">
        <f>TEXT(NiftyData[[#This Row],[Date]], "mmm")</f>
        <v>Aug</v>
      </c>
      <c r="J2057" s="1" t="str">
        <f>TEXT(NiftyData[[#This Row],[Date]], "ddd")</f>
        <v>Mon</v>
      </c>
      <c r="K2057" s="1" t="str">
        <f>TEXT(NiftyData[[#This Row],[Date]], "mmm-yyyy")</f>
        <v>Aug-2012</v>
      </c>
      <c r="L2057" s="1" t="str">
        <f>IF(NiftyData[[#This Row],[Day]]="Thu", "Expiry", "")</f>
        <v/>
      </c>
      <c r="M2057" s="1">
        <f>NiftyData[[#This Row],[Close]]-NiftyData[[#This Row],[Open]]</f>
        <v>21.699999999999818</v>
      </c>
      <c r="N2057" s="4">
        <f>NiftyData[[#This Row],[Intraday Change]]/NiftyData[[#This Row],[Open]]</f>
        <v>4.124808728627468E-3</v>
      </c>
      <c r="O2057" s="4">
        <f>_xlfn.CEILING.MATH(ABS(NiftyData[[#This Row],[Intraday Change %]]), 0.01)</f>
        <v>0.01</v>
      </c>
      <c r="P2057" s="6">
        <f>NiftyData[[#This Row],[Close]]-E2058</f>
        <v>66.850000000000364</v>
      </c>
      <c r="Q2057" s="4">
        <f>NiftyData[[#This Row],[DayChange]]/E2058</f>
        <v>1.2817071534022348E-2</v>
      </c>
      <c r="R2057" s="7">
        <f>_xlfn.CEILING.MATH(ABS(NiftyData[[#This Row],[DayChange %]]), 0.01)</f>
        <v>0.02</v>
      </c>
    </row>
    <row r="2058" spans="1:18" x14ac:dyDescent="0.2">
      <c r="A2058" s="2">
        <v>41124</v>
      </c>
      <c r="B2058" s="1">
        <v>5195.6000000000004</v>
      </c>
      <c r="C2058" s="1">
        <v>5220.2</v>
      </c>
      <c r="D2058" s="1">
        <v>5164.6499999999996</v>
      </c>
      <c r="E2058" s="1">
        <v>5215.7</v>
      </c>
      <c r="F2058" s="1">
        <v>112918653</v>
      </c>
      <c r="G2058" s="1">
        <v>4213.76</v>
      </c>
      <c r="H2058" s="1" t="str">
        <f>TEXT(NiftyData[[#This Row],[Date]], "yyyy")</f>
        <v>2012</v>
      </c>
      <c r="I2058" s="1" t="str">
        <f>TEXT(NiftyData[[#This Row],[Date]], "mmm")</f>
        <v>Aug</v>
      </c>
      <c r="J2058" s="1" t="str">
        <f>TEXT(NiftyData[[#This Row],[Date]], "ddd")</f>
        <v>Fri</v>
      </c>
      <c r="K2058" s="1" t="str">
        <f>TEXT(NiftyData[[#This Row],[Date]], "mmm-yyyy")</f>
        <v>Aug-2012</v>
      </c>
      <c r="L2058" s="1" t="str">
        <f>IF(NiftyData[[#This Row],[Day]]="Thu", "Expiry", "")</f>
        <v/>
      </c>
      <c r="M2058" s="1">
        <f>NiftyData[[#This Row],[Close]]-NiftyData[[#This Row],[Open]]</f>
        <v>20.099999999999454</v>
      </c>
      <c r="N2058" s="4">
        <f>NiftyData[[#This Row],[Intraday Change]]/NiftyData[[#This Row],[Open]]</f>
        <v>3.8686580953113119E-3</v>
      </c>
      <c r="O2058" s="4">
        <f>_xlfn.CEILING.MATH(ABS(NiftyData[[#This Row],[Intraday Change %]]), 0.01)</f>
        <v>0.01</v>
      </c>
      <c r="P2058" s="6">
        <f>NiftyData[[#This Row],[Close]]-E2059</f>
        <v>-12.050000000000182</v>
      </c>
      <c r="Q2058" s="4">
        <f>NiftyData[[#This Row],[DayChange]]/E2059</f>
        <v>-2.3050069341495256E-3</v>
      </c>
      <c r="R2058" s="7">
        <f>_xlfn.CEILING.MATH(ABS(NiftyData[[#This Row],[DayChange %]]), 0.01)</f>
        <v>0.01</v>
      </c>
    </row>
    <row r="2059" spans="1:18" x14ac:dyDescent="0.2">
      <c r="A2059" s="2">
        <v>41123</v>
      </c>
      <c r="B2059" s="1">
        <v>5233.1000000000004</v>
      </c>
      <c r="C2059" s="1">
        <v>5236.8999999999996</v>
      </c>
      <c r="D2059" s="1">
        <v>5209.95</v>
      </c>
      <c r="E2059" s="1">
        <v>5227.75</v>
      </c>
      <c r="F2059" s="1">
        <v>92972386</v>
      </c>
      <c r="G2059" s="1">
        <v>3699.59</v>
      </c>
      <c r="H2059" s="1" t="str">
        <f>TEXT(NiftyData[[#This Row],[Date]], "yyyy")</f>
        <v>2012</v>
      </c>
      <c r="I2059" s="1" t="str">
        <f>TEXT(NiftyData[[#This Row],[Date]], "mmm")</f>
        <v>Aug</v>
      </c>
      <c r="J2059" s="1" t="str">
        <f>TEXT(NiftyData[[#This Row],[Date]], "ddd")</f>
        <v>Thu</v>
      </c>
      <c r="K2059" s="1" t="str">
        <f>TEXT(NiftyData[[#This Row],[Date]], "mmm-yyyy")</f>
        <v>Aug-2012</v>
      </c>
      <c r="L2059" s="1" t="str">
        <f>IF(NiftyData[[#This Row],[Day]]="Thu", "Expiry", "")</f>
        <v>Expiry</v>
      </c>
      <c r="M2059" s="1">
        <f>NiftyData[[#This Row],[Close]]-NiftyData[[#This Row],[Open]]</f>
        <v>-5.3500000000003638</v>
      </c>
      <c r="N2059" s="4">
        <f>NiftyData[[#This Row],[Intraday Change]]/NiftyData[[#This Row],[Open]]</f>
        <v>-1.0223385756053512E-3</v>
      </c>
      <c r="O2059" s="4">
        <f>_xlfn.CEILING.MATH(ABS(NiftyData[[#This Row],[Intraday Change %]]), 0.01)</f>
        <v>0.01</v>
      </c>
      <c r="P2059" s="6">
        <f>NiftyData[[#This Row],[Close]]-E2060</f>
        <v>-12.75</v>
      </c>
      <c r="Q2059" s="4">
        <f>NiftyData[[#This Row],[DayChange]]/E2060</f>
        <v>-2.4329739528670927E-3</v>
      </c>
      <c r="R2059" s="7">
        <f>_xlfn.CEILING.MATH(ABS(NiftyData[[#This Row],[DayChange %]]), 0.01)</f>
        <v>0.01</v>
      </c>
    </row>
    <row r="2060" spans="1:18" x14ac:dyDescent="0.2">
      <c r="A2060" s="2">
        <v>41122</v>
      </c>
      <c r="B2060" s="1">
        <v>5220.7</v>
      </c>
      <c r="C2060" s="1">
        <v>5246.35</v>
      </c>
      <c r="D2060" s="1">
        <v>5212.6499999999996</v>
      </c>
      <c r="E2060" s="1">
        <v>5240.5</v>
      </c>
      <c r="F2060" s="1">
        <v>113815730</v>
      </c>
      <c r="G2060" s="1">
        <v>4408.1899999999996</v>
      </c>
      <c r="H2060" s="1" t="str">
        <f>TEXT(NiftyData[[#This Row],[Date]], "yyyy")</f>
        <v>2012</v>
      </c>
      <c r="I2060" s="1" t="str">
        <f>TEXT(NiftyData[[#This Row],[Date]], "mmm")</f>
        <v>Aug</v>
      </c>
      <c r="J2060" s="1" t="str">
        <f>TEXT(NiftyData[[#This Row],[Date]], "ddd")</f>
        <v>Wed</v>
      </c>
      <c r="K2060" s="1" t="str">
        <f>TEXT(NiftyData[[#This Row],[Date]], "mmm-yyyy")</f>
        <v>Aug-2012</v>
      </c>
      <c r="L2060" s="1" t="str">
        <f>IF(NiftyData[[#This Row],[Day]]="Thu", "Expiry", "")</f>
        <v/>
      </c>
      <c r="M2060" s="1">
        <f>NiftyData[[#This Row],[Close]]-NiftyData[[#This Row],[Open]]</f>
        <v>19.800000000000182</v>
      </c>
      <c r="N2060" s="4">
        <f>NiftyData[[#This Row],[Intraday Change]]/NiftyData[[#This Row],[Open]]</f>
        <v>3.7925948627579027E-3</v>
      </c>
      <c r="O2060" s="4">
        <f>_xlfn.CEILING.MATH(ABS(NiftyData[[#This Row],[Intraday Change %]]), 0.01)</f>
        <v>0.01</v>
      </c>
      <c r="P2060" s="6">
        <f>NiftyData[[#This Row],[Close]]-E2061</f>
        <v>11.5</v>
      </c>
      <c r="Q2060" s="4">
        <f>NiftyData[[#This Row],[DayChange]]/E2061</f>
        <v>2.1992732836106331E-3</v>
      </c>
      <c r="R2060" s="7">
        <f>_xlfn.CEILING.MATH(ABS(NiftyData[[#This Row],[DayChange %]]), 0.01)</f>
        <v>0.01</v>
      </c>
    </row>
    <row r="2061" spans="1:18" x14ac:dyDescent="0.2">
      <c r="A2061" s="2">
        <v>41121</v>
      </c>
      <c r="B2061" s="1">
        <v>5214.8500000000004</v>
      </c>
      <c r="C2061" s="1">
        <v>5234.55</v>
      </c>
      <c r="D2061" s="1">
        <v>5154.05</v>
      </c>
      <c r="E2061" s="1">
        <v>5229</v>
      </c>
      <c r="F2061" s="1">
        <v>147059808</v>
      </c>
      <c r="G2061" s="1">
        <v>6254.67</v>
      </c>
      <c r="H2061" s="1" t="str">
        <f>TEXT(NiftyData[[#This Row],[Date]], "yyyy")</f>
        <v>2012</v>
      </c>
      <c r="I2061" s="1" t="str">
        <f>TEXT(NiftyData[[#This Row],[Date]], "mmm")</f>
        <v>Jul</v>
      </c>
      <c r="J2061" s="1" t="str">
        <f>TEXT(NiftyData[[#This Row],[Date]], "ddd")</f>
        <v>Tue</v>
      </c>
      <c r="K2061" s="1" t="str">
        <f>TEXT(NiftyData[[#This Row],[Date]], "mmm-yyyy")</f>
        <v>Jul-2012</v>
      </c>
      <c r="L2061" s="1" t="str">
        <f>IF(NiftyData[[#This Row],[Day]]="Thu", "Expiry", "")</f>
        <v/>
      </c>
      <c r="M2061" s="1">
        <f>NiftyData[[#This Row],[Close]]-NiftyData[[#This Row],[Open]]</f>
        <v>14.149999999999636</v>
      </c>
      <c r="N2061" s="4">
        <f>NiftyData[[#This Row],[Intraday Change]]/NiftyData[[#This Row],[Open]]</f>
        <v>2.7134049876793454E-3</v>
      </c>
      <c r="O2061" s="4">
        <f>_xlfn.CEILING.MATH(ABS(NiftyData[[#This Row],[Intraday Change %]]), 0.01)</f>
        <v>0.01</v>
      </c>
      <c r="P2061" s="6">
        <f>NiftyData[[#This Row],[Close]]-E2062</f>
        <v>29.199999999999818</v>
      </c>
      <c r="Q2061" s="4">
        <f>NiftyData[[#This Row],[DayChange]]/E2062</f>
        <v>5.6156006000230426E-3</v>
      </c>
      <c r="R2061" s="7">
        <f>_xlfn.CEILING.MATH(ABS(NiftyData[[#This Row],[DayChange %]]), 0.01)</f>
        <v>0.01</v>
      </c>
    </row>
    <row r="2062" spans="1:18" x14ac:dyDescent="0.2">
      <c r="A2062" s="2">
        <v>41120</v>
      </c>
      <c r="B2062" s="1">
        <v>5129.75</v>
      </c>
      <c r="C2062" s="1">
        <v>5206.6000000000004</v>
      </c>
      <c r="D2062" s="1">
        <v>5129.75</v>
      </c>
      <c r="E2062" s="1">
        <v>5199.8</v>
      </c>
      <c r="F2062" s="1">
        <v>117523733</v>
      </c>
      <c r="G2062" s="1">
        <v>5278.7</v>
      </c>
      <c r="H2062" s="1" t="str">
        <f>TEXT(NiftyData[[#This Row],[Date]], "yyyy")</f>
        <v>2012</v>
      </c>
      <c r="I2062" s="1" t="str">
        <f>TEXT(NiftyData[[#This Row],[Date]], "mmm")</f>
        <v>Jul</v>
      </c>
      <c r="J2062" s="1" t="str">
        <f>TEXT(NiftyData[[#This Row],[Date]], "ddd")</f>
        <v>Mon</v>
      </c>
      <c r="K2062" s="1" t="str">
        <f>TEXT(NiftyData[[#This Row],[Date]], "mmm-yyyy")</f>
        <v>Jul-2012</v>
      </c>
      <c r="L2062" s="1" t="str">
        <f>IF(NiftyData[[#This Row],[Day]]="Thu", "Expiry", "")</f>
        <v/>
      </c>
      <c r="M2062" s="1">
        <f>NiftyData[[#This Row],[Close]]-NiftyData[[#This Row],[Open]]</f>
        <v>70.050000000000182</v>
      </c>
      <c r="N2062" s="4">
        <f>NiftyData[[#This Row],[Intraday Change]]/NiftyData[[#This Row],[Open]]</f>
        <v>1.3655636239582861E-2</v>
      </c>
      <c r="O2062" s="4">
        <f>_xlfn.CEILING.MATH(ABS(NiftyData[[#This Row],[Intraday Change %]]), 0.01)</f>
        <v>0.02</v>
      </c>
      <c r="P2062" s="6">
        <f>NiftyData[[#This Row],[Close]]-E2063</f>
        <v>99.949999999999818</v>
      </c>
      <c r="Q2062" s="4">
        <f>NiftyData[[#This Row],[DayChange]]/E2063</f>
        <v>1.9598615645558166E-2</v>
      </c>
      <c r="R2062" s="7">
        <f>_xlfn.CEILING.MATH(ABS(NiftyData[[#This Row],[DayChange %]]), 0.01)</f>
        <v>0.02</v>
      </c>
    </row>
    <row r="2063" spans="1:18" x14ac:dyDescent="0.2">
      <c r="A2063" s="2">
        <v>41117</v>
      </c>
      <c r="B2063" s="1">
        <v>5124.3</v>
      </c>
      <c r="C2063" s="1">
        <v>5149.95</v>
      </c>
      <c r="D2063" s="1">
        <v>5077.5</v>
      </c>
      <c r="E2063" s="1">
        <v>5099.8500000000004</v>
      </c>
      <c r="F2063" s="1">
        <v>131948378</v>
      </c>
      <c r="G2063" s="1">
        <v>5828.12</v>
      </c>
      <c r="H2063" s="1" t="str">
        <f>TEXT(NiftyData[[#This Row],[Date]], "yyyy")</f>
        <v>2012</v>
      </c>
      <c r="I2063" s="1" t="str">
        <f>TEXT(NiftyData[[#This Row],[Date]], "mmm")</f>
        <v>Jul</v>
      </c>
      <c r="J2063" s="1" t="str">
        <f>TEXT(NiftyData[[#This Row],[Date]], "ddd")</f>
        <v>Fri</v>
      </c>
      <c r="K2063" s="1" t="str">
        <f>TEXT(NiftyData[[#This Row],[Date]], "mmm-yyyy")</f>
        <v>Jul-2012</v>
      </c>
      <c r="L2063" s="1" t="str">
        <f>IF(NiftyData[[#This Row],[Day]]="Thu", "Expiry", "")</f>
        <v/>
      </c>
      <c r="M2063" s="1">
        <f>NiftyData[[#This Row],[Close]]-NiftyData[[#This Row],[Open]]</f>
        <v>-24.449999999999818</v>
      </c>
      <c r="N2063" s="4">
        <f>NiftyData[[#This Row],[Intraday Change]]/NiftyData[[#This Row],[Open]]</f>
        <v>-4.7713834084655111E-3</v>
      </c>
      <c r="O2063" s="4">
        <f>_xlfn.CEILING.MATH(ABS(NiftyData[[#This Row],[Intraday Change %]]), 0.01)</f>
        <v>0.01</v>
      </c>
      <c r="P2063" s="6">
        <f>NiftyData[[#This Row],[Close]]-E2064</f>
        <v>56.850000000000364</v>
      </c>
      <c r="Q2063" s="4">
        <f>NiftyData[[#This Row],[DayChange]]/E2064</f>
        <v>1.1273051754907865E-2</v>
      </c>
      <c r="R2063" s="7">
        <f>_xlfn.CEILING.MATH(ABS(NiftyData[[#This Row],[DayChange %]]), 0.01)</f>
        <v>0.02</v>
      </c>
    </row>
    <row r="2064" spans="1:18" x14ac:dyDescent="0.2">
      <c r="A2064" s="2">
        <v>41116</v>
      </c>
      <c r="B2064" s="1">
        <v>5126.3</v>
      </c>
      <c r="C2064" s="1">
        <v>5126.3</v>
      </c>
      <c r="D2064" s="1">
        <v>5032.3999999999996</v>
      </c>
      <c r="E2064" s="1">
        <v>5043</v>
      </c>
      <c r="F2064" s="1">
        <v>180131639</v>
      </c>
      <c r="G2064" s="1">
        <v>6920.23</v>
      </c>
      <c r="H2064" s="1" t="str">
        <f>TEXT(NiftyData[[#This Row],[Date]], "yyyy")</f>
        <v>2012</v>
      </c>
      <c r="I2064" s="1" t="str">
        <f>TEXT(NiftyData[[#This Row],[Date]], "mmm")</f>
        <v>Jul</v>
      </c>
      <c r="J2064" s="1" t="str">
        <f>TEXT(NiftyData[[#This Row],[Date]], "ddd")</f>
        <v>Thu</v>
      </c>
      <c r="K2064" s="1" t="str">
        <f>TEXT(NiftyData[[#This Row],[Date]], "mmm-yyyy")</f>
        <v>Jul-2012</v>
      </c>
      <c r="L2064" s="1" t="str">
        <f>IF(NiftyData[[#This Row],[Day]]="Thu", "Expiry", "")</f>
        <v>Expiry</v>
      </c>
      <c r="M2064" s="1">
        <f>NiftyData[[#This Row],[Close]]-NiftyData[[#This Row],[Open]]</f>
        <v>-83.300000000000182</v>
      </c>
      <c r="N2064" s="4">
        <f>NiftyData[[#This Row],[Intraday Change]]/NiftyData[[#This Row],[Open]]</f>
        <v>-1.6249536702885158E-2</v>
      </c>
      <c r="O2064" s="4">
        <f>_xlfn.CEILING.MATH(ABS(NiftyData[[#This Row],[Intraday Change %]]), 0.01)</f>
        <v>0.02</v>
      </c>
      <c r="P2064" s="6">
        <f>NiftyData[[#This Row],[Close]]-E2065</f>
        <v>-66.600000000000364</v>
      </c>
      <c r="Q2064" s="4">
        <f>NiftyData[[#This Row],[DayChange]]/E2065</f>
        <v>-1.3034288398309135E-2</v>
      </c>
      <c r="R2064" s="7">
        <f>_xlfn.CEILING.MATH(ABS(NiftyData[[#This Row],[DayChange %]]), 0.01)</f>
        <v>0.02</v>
      </c>
    </row>
    <row r="2065" spans="1:18" x14ac:dyDescent="0.2">
      <c r="A2065" s="2">
        <v>41115</v>
      </c>
      <c r="B2065" s="1">
        <v>5118.3999999999996</v>
      </c>
      <c r="C2065" s="1">
        <v>5121.6000000000004</v>
      </c>
      <c r="D2065" s="1">
        <v>5076.6000000000004</v>
      </c>
      <c r="E2065" s="1">
        <v>5109.6000000000004</v>
      </c>
      <c r="F2065" s="1">
        <v>130965621</v>
      </c>
      <c r="G2065" s="1">
        <v>4654.17</v>
      </c>
      <c r="H2065" s="1" t="str">
        <f>TEXT(NiftyData[[#This Row],[Date]], "yyyy")</f>
        <v>2012</v>
      </c>
      <c r="I2065" s="1" t="str">
        <f>TEXT(NiftyData[[#This Row],[Date]], "mmm")</f>
        <v>Jul</v>
      </c>
      <c r="J2065" s="1" t="str">
        <f>TEXT(NiftyData[[#This Row],[Date]], "ddd")</f>
        <v>Wed</v>
      </c>
      <c r="K2065" s="1" t="str">
        <f>TEXT(NiftyData[[#This Row],[Date]], "mmm-yyyy")</f>
        <v>Jul-2012</v>
      </c>
      <c r="L2065" s="1" t="str">
        <f>IF(NiftyData[[#This Row],[Day]]="Thu", "Expiry", "")</f>
        <v/>
      </c>
      <c r="M2065" s="1">
        <f>NiftyData[[#This Row],[Close]]-NiftyData[[#This Row],[Open]]</f>
        <v>-8.7999999999992724</v>
      </c>
      <c r="N2065" s="4">
        <f>NiftyData[[#This Row],[Intraday Change]]/NiftyData[[#This Row],[Open]]</f>
        <v>-1.7192872772740062E-3</v>
      </c>
      <c r="O2065" s="4">
        <f>_xlfn.CEILING.MATH(ABS(NiftyData[[#This Row],[Intraday Change %]]), 0.01)</f>
        <v>0.01</v>
      </c>
      <c r="P2065" s="6">
        <f>NiftyData[[#This Row],[Close]]-E2066</f>
        <v>-18.599999999999454</v>
      </c>
      <c r="Q2065" s="4">
        <f>NiftyData[[#This Row],[DayChange]]/E2066</f>
        <v>-3.6270036270035209E-3</v>
      </c>
      <c r="R2065" s="7">
        <f>_xlfn.CEILING.MATH(ABS(NiftyData[[#This Row],[DayChange %]]), 0.01)</f>
        <v>0.01</v>
      </c>
    </row>
    <row r="2066" spans="1:18" x14ac:dyDescent="0.2">
      <c r="A2066" s="2">
        <v>41114</v>
      </c>
      <c r="B2066" s="1">
        <v>5128.8</v>
      </c>
      <c r="C2066" s="1">
        <v>5144</v>
      </c>
      <c r="D2066" s="1">
        <v>5103.25</v>
      </c>
      <c r="E2066" s="1">
        <v>5128.2</v>
      </c>
      <c r="F2066" s="1">
        <v>116516931</v>
      </c>
      <c r="G2066" s="1">
        <v>4567.2</v>
      </c>
      <c r="H2066" s="1" t="str">
        <f>TEXT(NiftyData[[#This Row],[Date]], "yyyy")</f>
        <v>2012</v>
      </c>
      <c r="I2066" s="1" t="str">
        <f>TEXT(NiftyData[[#This Row],[Date]], "mmm")</f>
        <v>Jul</v>
      </c>
      <c r="J2066" s="1" t="str">
        <f>TEXT(NiftyData[[#This Row],[Date]], "ddd")</f>
        <v>Tue</v>
      </c>
      <c r="K2066" s="1" t="str">
        <f>TEXT(NiftyData[[#This Row],[Date]], "mmm-yyyy")</f>
        <v>Jul-2012</v>
      </c>
      <c r="L2066" s="1" t="str">
        <f>IF(NiftyData[[#This Row],[Day]]="Thu", "Expiry", "")</f>
        <v/>
      </c>
      <c r="M2066" s="1">
        <f>NiftyData[[#This Row],[Close]]-NiftyData[[#This Row],[Open]]</f>
        <v>-0.6000000000003638</v>
      </c>
      <c r="N2066" s="4">
        <f>NiftyData[[#This Row],[Intraday Change]]/NiftyData[[#This Row],[Open]]</f>
        <v>-1.1698642957424032E-4</v>
      </c>
      <c r="O2066" s="4">
        <f>_xlfn.CEILING.MATH(ABS(NiftyData[[#This Row],[Intraday Change %]]), 0.01)</f>
        <v>0.01</v>
      </c>
      <c r="P2066" s="6">
        <f>NiftyData[[#This Row],[Close]]-E2067</f>
        <v>10.25</v>
      </c>
      <c r="Q2066" s="4">
        <f>NiftyData[[#This Row],[DayChange]]/E2067</f>
        <v>2.0027550093299077E-3</v>
      </c>
      <c r="R2066" s="7">
        <f>_xlfn.CEILING.MATH(ABS(NiftyData[[#This Row],[DayChange %]]), 0.01)</f>
        <v>0.01</v>
      </c>
    </row>
    <row r="2067" spans="1:18" x14ac:dyDescent="0.2">
      <c r="A2067" s="2">
        <v>41113</v>
      </c>
      <c r="B2067" s="1">
        <v>5163.25</v>
      </c>
      <c r="C2067" s="1">
        <v>5164.2</v>
      </c>
      <c r="D2067" s="1">
        <v>5108.1000000000004</v>
      </c>
      <c r="E2067" s="1">
        <v>5117.95</v>
      </c>
      <c r="F2067" s="1">
        <v>104770324</v>
      </c>
      <c r="G2067" s="1">
        <v>4394.24</v>
      </c>
      <c r="H2067" s="1" t="str">
        <f>TEXT(NiftyData[[#This Row],[Date]], "yyyy")</f>
        <v>2012</v>
      </c>
      <c r="I2067" s="1" t="str">
        <f>TEXT(NiftyData[[#This Row],[Date]], "mmm")</f>
        <v>Jul</v>
      </c>
      <c r="J2067" s="1" t="str">
        <f>TEXT(NiftyData[[#This Row],[Date]], "ddd")</f>
        <v>Mon</v>
      </c>
      <c r="K2067" s="1" t="str">
        <f>TEXT(NiftyData[[#This Row],[Date]], "mmm-yyyy")</f>
        <v>Jul-2012</v>
      </c>
      <c r="L2067" s="1" t="str">
        <f>IF(NiftyData[[#This Row],[Day]]="Thu", "Expiry", "")</f>
        <v/>
      </c>
      <c r="M2067" s="1">
        <f>NiftyData[[#This Row],[Close]]-NiftyData[[#This Row],[Open]]</f>
        <v>-45.300000000000182</v>
      </c>
      <c r="N2067" s="4">
        <f>NiftyData[[#This Row],[Intraday Change]]/NiftyData[[#This Row],[Open]]</f>
        <v>-8.7735437950903373E-3</v>
      </c>
      <c r="O2067" s="4">
        <f>_xlfn.CEILING.MATH(ABS(NiftyData[[#This Row],[Intraday Change %]]), 0.01)</f>
        <v>0.01</v>
      </c>
      <c r="P2067" s="6">
        <f>NiftyData[[#This Row],[Close]]-E2068</f>
        <v>-87.150000000000546</v>
      </c>
      <c r="Q2067" s="4">
        <f>NiftyData[[#This Row],[DayChange]]/E2068</f>
        <v>-1.6743194174943909E-2</v>
      </c>
      <c r="R2067" s="7">
        <f>_xlfn.CEILING.MATH(ABS(NiftyData[[#This Row],[DayChange %]]), 0.01)</f>
        <v>0.02</v>
      </c>
    </row>
    <row r="2068" spans="1:18" x14ac:dyDescent="0.2">
      <c r="A2068" s="2">
        <v>41110</v>
      </c>
      <c r="B2068" s="1">
        <v>5233.55</v>
      </c>
      <c r="C2068" s="1">
        <v>5238.7</v>
      </c>
      <c r="D2068" s="1">
        <v>5197.5</v>
      </c>
      <c r="E2068" s="1">
        <v>5205.1000000000004</v>
      </c>
      <c r="F2068" s="1">
        <v>89729408</v>
      </c>
      <c r="G2068" s="1">
        <v>4527.8900000000003</v>
      </c>
      <c r="H2068" s="1" t="str">
        <f>TEXT(NiftyData[[#This Row],[Date]], "yyyy")</f>
        <v>2012</v>
      </c>
      <c r="I2068" s="1" t="str">
        <f>TEXT(NiftyData[[#This Row],[Date]], "mmm")</f>
        <v>Jul</v>
      </c>
      <c r="J2068" s="1" t="str">
        <f>TEXT(NiftyData[[#This Row],[Date]], "ddd")</f>
        <v>Fri</v>
      </c>
      <c r="K2068" s="1" t="str">
        <f>TEXT(NiftyData[[#This Row],[Date]], "mmm-yyyy")</f>
        <v>Jul-2012</v>
      </c>
      <c r="L2068" s="1" t="str">
        <f>IF(NiftyData[[#This Row],[Day]]="Thu", "Expiry", "")</f>
        <v/>
      </c>
      <c r="M2068" s="1">
        <f>NiftyData[[#This Row],[Close]]-NiftyData[[#This Row],[Open]]</f>
        <v>-28.449999999999818</v>
      </c>
      <c r="N2068" s="4">
        <f>NiftyData[[#This Row],[Intraday Change]]/NiftyData[[#This Row],[Open]]</f>
        <v>-5.4360806718192845E-3</v>
      </c>
      <c r="O2068" s="4">
        <f>_xlfn.CEILING.MATH(ABS(NiftyData[[#This Row],[Intraday Change %]]), 0.01)</f>
        <v>0.01</v>
      </c>
      <c r="P2068" s="6">
        <f>NiftyData[[#This Row],[Close]]-E2069</f>
        <v>-37.599999999999454</v>
      </c>
      <c r="Q2068" s="4">
        <f>NiftyData[[#This Row],[DayChange]]/E2069</f>
        <v>-7.1718770862340886E-3</v>
      </c>
      <c r="R2068" s="7">
        <f>_xlfn.CEILING.MATH(ABS(NiftyData[[#This Row],[DayChange %]]), 0.01)</f>
        <v>0.01</v>
      </c>
    </row>
    <row r="2069" spans="1:18" x14ac:dyDescent="0.2">
      <c r="A2069" s="2">
        <v>41109</v>
      </c>
      <c r="B2069" s="1">
        <v>5249.85</v>
      </c>
      <c r="C2069" s="1">
        <v>5257.75</v>
      </c>
      <c r="D2069" s="1">
        <v>5233.1499999999996</v>
      </c>
      <c r="E2069" s="1">
        <v>5242.7</v>
      </c>
      <c r="F2069" s="1">
        <v>109769282</v>
      </c>
      <c r="G2069" s="1">
        <v>5494.99</v>
      </c>
      <c r="H2069" s="1" t="str">
        <f>TEXT(NiftyData[[#This Row],[Date]], "yyyy")</f>
        <v>2012</v>
      </c>
      <c r="I2069" s="1" t="str">
        <f>TEXT(NiftyData[[#This Row],[Date]], "mmm")</f>
        <v>Jul</v>
      </c>
      <c r="J2069" s="1" t="str">
        <f>TEXT(NiftyData[[#This Row],[Date]], "ddd")</f>
        <v>Thu</v>
      </c>
      <c r="K2069" s="1" t="str">
        <f>TEXT(NiftyData[[#This Row],[Date]], "mmm-yyyy")</f>
        <v>Jul-2012</v>
      </c>
      <c r="L2069" s="1" t="str">
        <f>IF(NiftyData[[#This Row],[Day]]="Thu", "Expiry", "")</f>
        <v>Expiry</v>
      </c>
      <c r="M2069" s="1">
        <f>NiftyData[[#This Row],[Close]]-NiftyData[[#This Row],[Open]]</f>
        <v>-7.1500000000005457</v>
      </c>
      <c r="N2069" s="4">
        <f>NiftyData[[#This Row],[Intraday Change]]/NiftyData[[#This Row],[Open]]</f>
        <v>-1.3619436745812823E-3</v>
      </c>
      <c r="O2069" s="4">
        <f>_xlfn.CEILING.MATH(ABS(NiftyData[[#This Row],[Intraday Change %]]), 0.01)</f>
        <v>0.01</v>
      </c>
      <c r="P2069" s="6">
        <f>NiftyData[[#This Row],[Close]]-E2070</f>
        <v>26.399999999999636</v>
      </c>
      <c r="Q2069" s="4">
        <f>NiftyData[[#This Row],[DayChange]]/E2070</f>
        <v>5.0610586047580919E-3</v>
      </c>
      <c r="R2069" s="7">
        <f>_xlfn.CEILING.MATH(ABS(NiftyData[[#This Row],[DayChange %]]), 0.01)</f>
        <v>0.01</v>
      </c>
    </row>
    <row r="2070" spans="1:18" x14ac:dyDescent="0.2">
      <c r="A2070" s="2">
        <v>41108</v>
      </c>
      <c r="B2070" s="1">
        <v>5199.1000000000004</v>
      </c>
      <c r="C2070" s="1">
        <v>5222.8500000000004</v>
      </c>
      <c r="D2070" s="1">
        <v>5169.05</v>
      </c>
      <c r="E2070" s="1">
        <v>5216.3</v>
      </c>
      <c r="F2070" s="1">
        <v>109647297</v>
      </c>
      <c r="G2070" s="1">
        <v>4759.5200000000004</v>
      </c>
      <c r="H2070" s="1" t="str">
        <f>TEXT(NiftyData[[#This Row],[Date]], "yyyy")</f>
        <v>2012</v>
      </c>
      <c r="I2070" s="1" t="str">
        <f>TEXT(NiftyData[[#This Row],[Date]], "mmm")</f>
        <v>Jul</v>
      </c>
      <c r="J2070" s="1" t="str">
        <f>TEXT(NiftyData[[#This Row],[Date]], "ddd")</f>
        <v>Wed</v>
      </c>
      <c r="K2070" s="1" t="str">
        <f>TEXT(NiftyData[[#This Row],[Date]], "mmm-yyyy")</f>
        <v>Jul-2012</v>
      </c>
      <c r="L2070" s="1" t="str">
        <f>IF(NiftyData[[#This Row],[Day]]="Thu", "Expiry", "")</f>
        <v/>
      </c>
      <c r="M2070" s="1">
        <f>NiftyData[[#This Row],[Close]]-NiftyData[[#This Row],[Open]]</f>
        <v>17.199999999999818</v>
      </c>
      <c r="N2070" s="4">
        <f>NiftyData[[#This Row],[Intraday Change]]/NiftyData[[#This Row],[Open]]</f>
        <v>3.3082648920005034E-3</v>
      </c>
      <c r="O2070" s="4">
        <f>_xlfn.CEILING.MATH(ABS(NiftyData[[#This Row],[Intraday Change %]]), 0.01)</f>
        <v>0.01</v>
      </c>
      <c r="P2070" s="6">
        <f>NiftyData[[#This Row],[Close]]-E2071</f>
        <v>23.449999999999818</v>
      </c>
      <c r="Q2070" s="4">
        <f>NiftyData[[#This Row],[DayChange]]/E2071</f>
        <v>4.5158246435001619E-3</v>
      </c>
      <c r="R2070" s="7">
        <f>_xlfn.CEILING.MATH(ABS(NiftyData[[#This Row],[DayChange %]]), 0.01)</f>
        <v>0.01</v>
      </c>
    </row>
    <row r="2071" spans="1:18" x14ac:dyDescent="0.2">
      <c r="A2071" s="2">
        <v>41107</v>
      </c>
      <c r="B2071" s="1">
        <v>5228.05</v>
      </c>
      <c r="C2071" s="1">
        <v>5236.7</v>
      </c>
      <c r="D2071" s="1">
        <v>5181.7</v>
      </c>
      <c r="E2071" s="1">
        <v>5192.8500000000004</v>
      </c>
      <c r="F2071" s="1">
        <v>111768115</v>
      </c>
      <c r="G2071" s="1">
        <v>4719.2</v>
      </c>
      <c r="H2071" s="1" t="str">
        <f>TEXT(NiftyData[[#This Row],[Date]], "yyyy")</f>
        <v>2012</v>
      </c>
      <c r="I2071" s="1" t="str">
        <f>TEXT(NiftyData[[#This Row],[Date]], "mmm")</f>
        <v>Jul</v>
      </c>
      <c r="J2071" s="1" t="str">
        <f>TEXT(NiftyData[[#This Row],[Date]], "ddd")</f>
        <v>Tue</v>
      </c>
      <c r="K2071" s="1" t="str">
        <f>TEXT(NiftyData[[#This Row],[Date]], "mmm-yyyy")</f>
        <v>Jul-2012</v>
      </c>
      <c r="L2071" s="1" t="str">
        <f>IF(NiftyData[[#This Row],[Day]]="Thu", "Expiry", "")</f>
        <v/>
      </c>
      <c r="M2071" s="1">
        <f>NiftyData[[#This Row],[Close]]-NiftyData[[#This Row],[Open]]</f>
        <v>-35.199999999999818</v>
      </c>
      <c r="N2071" s="4">
        <f>NiftyData[[#This Row],[Intraday Change]]/NiftyData[[#This Row],[Open]]</f>
        <v>-6.732911888753898E-3</v>
      </c>
      <c r="O2071" s="4">
        <f>_xlfn.CEILING.MATH(ABS(NiftyData[[#This Row],[Intraday Change %]]), 0.01)</f>
        <v>0.01</v>
      </c>
      <c r="P2071" s="6">
        <f>NiftyData[[#This Row],[Close]]-E2072</f>
        <v>-4.3999999999996362</v>
      </c>
      <c r="Q2071" s="4">
        <f>NiftyData[[#This Row],[DayChange]]/E2072</f>
        <v>-8.4660156813692552E-4</v>
      </c>
      <c r="R2071" s="7">
        <f>_xlfn.CEILING.MATH(ABS(NiftyData[[#This Row],[DayChange %]]), 0.01)</f>
        <v>0.01</v>
      </c>
    </row>
    <row r="2072" spans="1:18" x14ac:dyDescent="0.2">
      <c r="A2072" s="2">
        <v>41106</v>
      </c>
      <c r="B2072" s="1">
        <v>5232.3500000000004</v>
      </c>
      <c r="C2072" s="1">
        <v>5246.85</v>
      </c>
      <c r="D2072" s="1">
        <v>5190.45</v>
      </c>
      <c r="E2072" s="1">
        <v>5197.25</v>
      </c>
      <c r="F2072" s="1">
        <v>106313144</v>
      </c>
      <c r="G2072" s="1">
        <v>4283.22</v>
      </c>
      <c r="H2072" s="1" t="str">
        <f>TEXT(NiftyData[[#This Row],[Date]], "yyyy")</f>
        <v>2012</v>
      </c>
      <c r="I2072" s="1" t="str">
        <f>TEXT(NiftyData[[#This Row],[Date]], "mmm")</f>
        <v>Jul</v>
      </c>
      <c r="J2072" s="1" t="str">
        <f>TEXT(NiftyData[[#This Row],[Date]], "ddd")</f>
        <v>Mon</v>
      </c>
      <c r="K2072" s="1" t="str">
        <f>TEXT(NiftyData[[#This Row],[Date]], "mmm-yyyy")</f>
        <v>Jul-2012</v>
      </c>
      <c r="L2072" s="1" t="str">
        <f>IF(NiftyData[[#This Row],[Day]]="Thu", "Expiry", "")</f>
        <v/>
      </c>
      <c r="M2072" s="1">
        <f>NiftyData[[#This Row],[Close]]-NiftyData[[#This Row],[Open]]</f>
        <v>-35.100000000000364</v>
      </c>
      <c r="N2072" s="4">
        <f>NiftyData[[#This Row],[Intraday Change]]/NiftyData[[#This Row],[Open]]</f>
        <v>-6.7082668399477026E-3</v>
      </c>
      <c r="O2072" s="4">
        <f>_xlfn.CEILING.MATH(ABS(NiftyData[[#This Row],[Intraday Change %]]), 0.01)</f>
        <v>0.01</v>
      </c>
      <c r="P2072" s="6">
        <f>NiftyData[[#This Row],[Close]]-E2073</f>
        <v>-30</v>
      </c>
      <c r="Q2072" s="4">
        <f>NiftyData[[#This Row],[DayChange]]/E2073</f>
        <v>-5.7391553876321201E-3</v>
      </c>
      <c r="R2072" s="7">
        <f>_xlfn.CEILING.MATH(ABS(NiftyData[[#This Row],[DayChange %]]), 0.01)</f>
        <v>0.01</v>
      </c>
    </row>
    <row r="2073" spans="1:18" x14ac:dyDescent="0.2">
      <c r="A2073" s="2">
        <v>41103</v>
      </c>
      <c r="B2073" s="1">
        <v>5242.75</v>
      </c>
      <c r="C2073" s="1">
        <v>5267.15</v>
      </c>
      <c r="D2073" s="1">
        <v>5216.8500000000004</v>
      </c>
      <c r="E2073" s="1">
        <v>5227.25</v>
      </c>
      <c r="F2073" s="1">
        <v>99045088</v>
      </c>
      <c r="G2073" s="1">
        <v>4451.8999999999996</v>
      </c>
      <c r="H2073" s="1" t="str">
        <f>TEXT(NiftyData[[#This Row],[Date]], "yyyy")</f>
        <v>2012</v>
      </c>
      <c r="I2073" s="1" t="str">
        <f>TEXT(NiftyData[[#This Row],[Date]], "mmm")</f>
        <v>Jul</v>
      </c>
      <c r="J2073" s="1" t="str">
        <f>TEXT(NiftyData[[#This Row],[Date]], "ddd")</f>
        <v>Fri</v>
      </c>
      <c r="K2073" s="1" t="str">
        <f>TEXT(NiftyData[[#This Row],[Date]], "mmm-yyyy")</f>
        <v>Jul-2012</v>
      </c>
      <c r="L2073" s="1" t="str">
        <f>IF(NiftyData[[#This Row],[Day]]="Thu", "Expiry", "")</f>
        <v/>
      </c>
      <c r="M2073" s="1">
        <f>NiftyData[[#This Row],[Close]]-NiftyData[[#This Row],[Open]]</f>
        <v>-15.5</v>
      </c>
      <c r="N2073" s="4">
        <f>NiftyData[[#This Row],[Intraday Change]]/NiftyData[[#This Row],[Open]]</f>
        <v>-2.9564636879500263E-3</v>
      </c>
      <c r="O2073" s="4">
        <f>_xlfn.CEILING.MATH(ABS(NiftyData[[#This Row],[Intraday Change %]]), 0.01)</f>
        <v>0.01</v>
      </c>
      <c r="P2073" s="6">
        <f>NiftyData[[#This Row],[Close]]-E2074</f>
        <v>-8</v>
      </c>
      <c r="Q2073" s="4">
        <f>NiftyData[[#This Row],[DayChange]]/E2074</f>
        <v>-1.5281027649109403E-3</v>
      </c>
      <c r="R2073" s="7">
        <f>_xlfn.CEILING.MATH(ABS(NiftyData[[#This Row],[DayChange %]]), 0.01)</f>
        <v>0.01</v>
      </c>
    </row>
    <row r="2074" spans="1:18" x14ac:dyDescent="0.2">
      <c r="A2074" s="2">
        <v>41102</v>
      </c>
      <c r="B2074" s="1">
        <v>5240</v>
      </c>
      <c r="C2074" s="1">
        <v>5261.75</v>
      </c>
      <c r="D2074" s="1">
        <v>5217.7</v>
      </c>
      <c r="E2074" s="1">
        <v>5235.25</v>
      </c>
      <c r="F2074" s="1">
        <v>131190833</v>
      </c>
      <c r="G2074" s="1">
        <v>6193.59</v>
      </c>
      <c r="H2074" s="1" t="str">
        <f>TEXT(NiftyData[[#This Row],[Date]], "yyyy")</f>
        <v>2012</v>
      </c>
      <c r="I2074" s="1" t="str">
        <f>TEXT(NiftyData[[#This Row],[Date]], "mmm")</f>
        <v>Jul</v>
      </c>
      <c r="J2074" s="1" t="str">
        <f>TEXT(NiftyData[[#This Row],[Date]], "ddd")</f>
        <v>Thu</v>
      </c>
      <c r="K2074" s="1" t="str">
        <f>TEXT(NiftyData[[#This Row],[Date]], "mmm-yyyy")</f>
        <v>Jul-2012</v>
      </c>
      <c r="L2074" s="1" t="str">
        <f>IF(NiftyData[[#This Row],[Day]]="Thu", "Expiry", "")</f>
        <v>Expiry</v>
      </c>
      <c r="M2074" s="1">
        <f>NiftyData[[#This Row],[Close]]-NiftyData[[#This Row],[Open]]</f>
        <v>-4.75</v>
      </c>
      <c r="N2074" s="4">
        <f>NiftyData[[#This Row],[Intraday Change]]/NiftyData[[#This Row],[Open]]</f>
        <v>-9.0648854961832058E-4</v>
      </c>
      <c r="O2074" s="4">
        <f>_xlfn.CEILING.MATH(ABS(NiftyData[[#This Row],[Intraday Change %]]), 0.01)</f>
        <v>0.01</v>
      </c>
      <c r="P2074" s="6">
        <f>NiftyData[[#This Row],[Close]]-E2075</f>
        <v>-71.050000000000182</v>
      </c>
      <c r="Q2074" s="4">
        <f>NiftyData[[#This Row],[DayChange]]/E2075</f>
        <v>-1.3389744266249587E-2</v>
      </c>
      <c r="R2074" s="7">
        <f>_xlfn.CEILING.MATH(ABS(NiftyData[[#This Row],[DayChange %]]), 0.01)</f>
        <v>0.02</v>
      </c>
    </row>
    <row r="2075" spans="1:18" x14ac:dyDescent="0.2">
      <c r="A2075" s="2">
        <v>41101</v>
      </c>
      <c r="B2075" s="1">
        <v>5315.25</v>
      </c>
      <c r="C2075" s="1">
        <v>5336.45</v>
      </c>
      <c r="D2075" s="1">
        <v>5300.25</v>
      </c>
      <c r="E2075" s="1">
        <v>5306.3</v>
      </c>
      <c r="F2075" s="1">
        <v>113530679</v>
      </c>
      <c r="G2075" s="1">
        <v>5086.9799999999996</v>
      </c>
      <c r="H2075" s="1" t="str">
        <f>TEXT(NiftyData[[#This Row],[Date]], "yyyy")</f>
        <v>2012</v>
      </c>
      <c r="I2075" s="1" t="str">
        <f>TEXT(NiftyData[[#This Row],[Date]], "mmm")</f>
        <v>Jul</v>
      </c>
      <c r="J2075" s="1" t="str">
        <f>TEXT(NiftyData[[#This Row],[Date]], "ddd")</f>
        <v>Wed</v>
      </c>
      <c r="K2075" s="1" t="str">
        <f>TEXT(NiftyData[[#This Row],[Date]], "mmm-yyyy")</f>
        <v>Jul-2012</v>
      </c>
      <c r="L2075" s="1" t="str">
        <f>IF(NiftyData[[#This Row],[Day]]="Thu", "Expiry", "")</f>
        <v/>
      </c>
      <c r="M2075" s="1">
        <f>NiftyData[[#This Row],[Close]]-NiftyData[[#This Row],[Open]]</f>
        <v>-8.9499999999998181</v>
      </c>
      <c r="N2075" s="4">
        <f>NiftyData[[#This Row],[Intraday Change]]/NiftyData[[#This Row],[Open]]</f>
        <v>-1.6838342505055865E-3</v>
      </c>
      <c r="O2075" s="4">
        <f>_xlfn.CEILING.MATH(ABS(NiftyData[[#This Row],[Intraday Change %]]), 0.01)</f>
        <v>0.01</v>
      </c>
      <c r="P2075" s="6">
        <f>NiftyData[[#This Row],[Close]]-E2076</f>
        <v>-39.050000000000182</v>
      </c>
      <c r="Q2075" s="4">
        <f>NiftyData[[#This Row],[DayChange]]/E2076</f>
        <v>-7.3054149868577696E-3</v>
      </c>
      <c r="R2075" s="7">
        <f>_xlfn.CEILING.MATH(ABS(NiftyData[[#This Row],[DayChange %]]), 0.01)</f>
        <v>0.01</v>
      </c>
    </row>
    <row r="2076" spans="1:18" x14ac:dyDescent="0.2">
      <c r="A2076" s="2">
        <v>41100</v>
      </c>
      <c r="B2076" s="1">
        <v>5286.6</v>
      </c>
      <c r="C2076" s="1">
        <v>5348.55</v>
      </c>
      <c r="D2076" s="1">
        <v>5284.55</v>
      </c>
      <c r="E2076" s="1">
        <v>5345.35</v>
      </c>
      <c r="F2076" s="1">
        <v>123947633</v>
      </c>
      <c r="G2076" s="1">
        <v>5024.13</v>
      </c>
      <c r="H2076" s="1" t="str">
        <f>TEXT(NiftyData[[#This Row],[Date]], "yyyy")</f>
        <v>2012</v>
      </c>
      <c r="I2076" s="1" t="str">
        <f>TEXT(NiftyData[[#This Row],[Date]], "mmm")</f>
        <v>Jul</v>
      </c>
      <c r="J2076" s="1" t="str">
        <f>TEXT(NiftyData[[#This Row],[Date]], "ddd")</f>
        <v>Tue</v>
      </c>
      <c r="K2076" s="1" t="str">
        <f>TEXT(NiftyData[[#This Row],[Date]], "mmm-yyyy")</f>
        <v>Jul-2012</v>
      </c>
      <c r="L2076" s="1" t="str">
        <f>IF(NiftyData[[#This Row],[Day]]="Thu", "Expiry", "")</f>
        <v/>
      </c>
      <c r="M2076" s="1">
        <f>NiftyData[[#This Row],[Close]]-NiftyData[[#This Row],[Open]]</f>
        <v>58.75</v>
      </c>
      <c r="N2076" s="4">
        <f>NiftyData[[#This Row],[Intraday Change]]/NiftyData[[#This Row],[Open]]</f>
        <v>1.1113002686036393E-2</v>
      </c>
      <c r="O2076" s="4">
        <f>_xlfn.CEILING.MATH(ABS(NiftyData[[#This Row],[Intraday Change %]]), 0.01)</f>
        <v>0.02</v>
      </c>
      <c r="P2076" s="6">
        <f>NiftyData[[#This Row],[Close]]-E2077</f>
        <v>70.200000000000728</v>
      </c>
      <c r="Q2076" s="4">
        <f>NiftyData[[#This Row],[DayChange]]/E2077</f>
        <v>1.3307678454641239E-2</v>
      </c>
      <c r="R2076" s="7">
        <f>_xlfn.CEILING.MATH(ABS(NiftyData[[#This Row],[DayChange %]]), 0.01)</f>
        <v>0.02</v>
      </c>
    </row>
    <row r="2077" spans="1:18" x14ac:dyDescent="0.2">
      <c r="A2077" s="2">
        <v>41099</v>
      </c>
      <c r="B2077" s="1">
        <v>5283.7</v>
      </c>
      <c r="C2077" s="1">
        <v>5300.6</v>
      </c>
      <c r="D2077" s="1">
        <v>5257.75</v>
      </c>
      <c r="E2077" s="1">
        <v>5275.15</v>
      </c>
      <c r="F2077" s="1">
        <v>101169926</v>
      </c>
      <c r="G2077" s="1">
        <v>4189.25</v>
      </c>
      <c r="H2077" s="1" t="str">
        <f>TEXT(NiftyData[[#This Row],[Date]], "yyyy")</f>
        <v>2012</v>
      </c>
      <c r="I2077" s="1" t="str">
        <f>TEXT(NiftyData[[#This Row],[Date]], "mmm")</f>
        <v>Jul</v>
      </c>
      <c r="J2077" s="1" t="str">
        <f>TEXT(NiftyData[[#This Row],[Date]], "ddd")</f>
        <v>Mon</v>
      </c>
      <c r="K2077" s="1" t="str">
        <f>TEXT(NiftyData[[#This Row],[Date]], "mmm-yyyy")</f>
        <v>Jul-2012</v>
      </c>
      <c r="L2077" s="1" t="str">
        <f>IF(NiftyData[[#This Row],[Day]]="Thu", "Expiry", "")</f>
        <v/>
      </c>
      <c r="M2077" s="1">
        <f>NiftyData[[#This Row],[Close]]-NiftyData[[#This Row],[Open]]</f>
        <v>-8.5500000000001819</v>
      </c>
      <c r="N2077" s="4">
        <f>NiftyData[[#This Row],[Intraday Change]]/NiftyData[[#This Row],[Open]]</f>
        <v>-1.6181842269622011E-3</v>
      </c>
      <c r="O2077" s="4">
        <f>_xlfn.CEILING.MATH(ABS(NiftyData[[#This Row],[Intraday Change %]]), 0.01)</f>
        <v>0.01</v>
      </c>
      <c r="P2077" s="6">
        <f>NiftyData[[#This Row],[Close]]-E2078</f>
        <v>-41.800000000000182</v>
      </c>
      <c r="Q2077" s="4">
        <f>NiftyData[[#This Row],[DayChange]]/E2078</f>
        <v>-7.8616500061125614E-3</v>
      </c>
      <c r="R2077" s="7">
        <f>_xlfn.CEILING.MATH(ABS(NiftyData[[#This Row],[DayChange %]]), 0.01)</f>
        <v>0.01</v>
      </c>
    </row>
    <row r="2078" spans="1:18" x14ac:dyDescent="0.2">
      <c r="A2078" s="2">
        <v>41096</v>
      </c>
      <c r="B2078" s="1">
        <v>5324.7</v>
      </c>
      <c r="C2078" s="1">
        <v>5327.2</v>
      </c>
      <c r="D2078" s="1">
        <v>5287.75</v>
      </c>
      <c r="E2078" s="1">
        <v>5316.95</v>
      </c>
      <c r="F2078" s="1">
        <v>113300726</v>
      </c>
      <c r="G2078" s="1">
        <v>4760.51</v>
      </c>
      <c r="H2078" s="1" t="str">
        <f>TEXT(NiftyData[[#This Row],[Date]], "yyyy")</f>
        <v>2012</v>
      </c>
      <c r="I2078" s="1" t="str">
        <f>TEXT(NiftyData[[#This Row],[Date]], "mmm")</f>
        <v>Jul</v>
      </c>
      <c r="J2078" s="1" t="str">
        <f>TEXT(NiftyData[[#This Row],[Date]], "ddd")</f>
        <v>Fri</v>
      </c>
      <c r="K2078" s="1" t="str">
        <f>TEXT(NiftyData[[#This Row],[Date]], "mmm-yyyy")</f>
        <v>Jul-2012</v>
      </c>
      <c r="L2078" s="1" t="str">
        <f>IF(NiftyData[[#This Row],[Day]]="Thu", "Expiry", "")</f>
        <v/>
      </c>
      <c r="M2078" s="1">
        <f>NiftyData[[#This Row],[Close]]-NiftyData[[#This Row],[Open]]</f>
        <v>-7.75</v>
      </c>
      <c r="N2078" s="4">
        <f>NiftyData[[#This Row],[Intraday Change]]/NiftyData[[#This Row],[Open]]</f>
        <v>-1.4554810599658196E-3</v>
      </c>
      <c r="O2078" s="4">
        <f>_xlfn.CEILING.MATH(ABS(NiftyData[[#This Row],[Intraday Change %]]), 0.01)</f>
        <v>0.01</v>
      </c>
      <c r="P2078" s="6">
        <f>NiftyData[[#This Row],[Close]]-E2079</f>
        <v>-10.350000000000364</v>
      </c>
      <c r="Q2078" s="4">
        <f>NiftyData[[#This Row],[DayChange]]/E2079</f>
        <v>-1.9428228183132851E-3</v>
      </c>
      <c r="R2078" s="7">
        <f>_xlfn.CEILING.MATH(ABS(NiftyData[[#This Row],[DayChange %]]), 0.01)</f>
        <v>0.01</v>
      </c>
    </row>
    <row r="2079" spans="1:18" x14ac:dyDescent="0.2">
      <c r="A2079" s="2">
        <v>41095</v>
      </c>
      <c r="B2079" s="1">
        <v>5297.05</v>
      </c>
      <c r="C2079" s="1">
        <v>5333.65</v>
      </c>
      <c r="D2079" s="1">
        <v>5288.85</v>
      </c>
      <c r="E2079" s="1">
        <v>5327.3</v>
      </c>
      <c r="F2079" s="1">
        <v>118915392</v>
      </c>
      <c r="G2079" s="1">
        <v>4709.79</v>
      </c>
      <c r="H2079" s="1" t="str">
        <f>TEXT(NiftyData[[#This Row],[Date]], "yyyy")</f>
        <v>2012</v>
      </c>
      <c r="I2079" s="1" t="str">
        <f>TEXT(NiftyData[[#This Row],[Date]], "mmm")</f>
        <v>Jul</v>
      </c>
      <c r="J2079" s="1" t="str">
        <f>TEXT(NiftyData[[#This Row],[Date]], "ddd")</f>
        <v>Thu</v>
      </c>
      <c r="K2079" s="1" t="str">
        <f>TEXT(NiftyData[[#This Row],[Date]], "mmm-yyyy")</f>
        <v>Jul-2012</v>
      </c>
      <c r="L2079" s="1" t="str">
        <f>IF(NiftyData[[#This Row],[Day]]="Thu", "Expiry", "")</f>
        <v>Expiry</v>
      </c>
      <c r="M2079" s="1">
        <f>NiftyData[[#This Row],[Close]]-NiftyData[[#This Row],[Open]]</f>
        <v>30.25</v>
      </c>
      <c r="N2079" s="4">
        <f>NiftyData[[#This Row],[Intraday Change]]/NiftyData[[#This Row],[Open]]</f>
        <v>5.7107257813311177E-3</v>
      </c>
      <c r="O2079" s="4">
        <f>_xlfn.CEILING.MATH(ABS(NiftyData[[#This Row],[Intraday Change %]]), 0.01)</f>
        <v>0.01</v>
      </c>
      <c r="P2079" s="6">
        <f>NiftyData[[#This Row],[Close]]-E2080</f>
        <v>24.75</v>
      </c>
      <c r="Q2079" s="4">
        <f>NiftyData[[#This Row],[DayChange]]/E2080</f>
        <v>4.6675656052276729E-3</v>
      </c>
      <c r="R2079" s="7">
        <f>_xlfn.CEILING.MATH(ABS(NiftyData[[#This Row],[DayChange %]]), 0.01)</f>
        <v>0.01</v>
      </c>
    </row>
    <row r="2080" spans="1:18" x14ac:dyDescent="0.2">
      <c r="A2080" s="2">
        <v>41094</v>
      </c>
      <c r="B2080" s="1">
        <v>5310.4</v>
      </c>
      <c r="C2080" s="1">
        <v>5317.65</v>
      </c>
      <c r="D2080" s="1">
        <v>5273.3</v>
      </c>
      <c r="E2080" s="1">
        <v>5302.55</v>
      </c>
      <c r="F2080" s="1">
        <v>155995887</v>
      </c>
      <c r="G2080" s="1">
        <v>5750.1</v>
      </c>
      <c r="H2080" s="1" t="str">
        <f>TEXT(NiftyData[[#This Row],[Date]], "yyyy")</f>
        <v>2012</v>
      </c>
      <c r="I2080" s="1" t="str">
        <f>TEXT(NiftyData[[#This Row],[Date]], "mmm")</f>
        <v>Jul</v>
      </c>
      <c r="J2080" s="1" t="str">
        <f>TEXT(NiftyData[[#This Row],[Date]], "ddd")</f>
        <v>Wed</v>
      </c>
      <c r="K2080" s="1" t="str">
        <f>TEXT(NiftyData[[#This Row],[Date]], "mmm-yyyy")</f>
        <v>Jul-2012</v>
      </c>
      <c r="L2080" s="1" t="str">
        <f>IF(NiftyData[[#This Row],[Day]]="Thu", "Expiry", "")</f>
        <v/>
      </c>
      <c r="M2080" s="1">
        <f>NiftyData[[#This Row],[Close]]-NiftyData[[#This Row],[Open]]</f>
        <v>-7.8499999999994543</v>
      </c>
      <c r="N2080" s="4">
        <f>NiftyData[[#This Row],[Intraday Change]]/NiftyData[[#This Row],[Open]]</f>
        <v>-1.4782313949983908E-3</v>
      </c>
      <c r="O2080" s="4">
        <f>_xlfn.CEILING.MATH(ABS(NiftyData[[#This Row],[Intraday Change %]]), 0.01)</f>
        <v>0.01</v>
      </c>
      <c r="P2080" s="6">
        <f>NiftyData[[#This Row],[Close]]-E2081</f>
        <v>14.600000000000364</v>
      </c>
      <c r="Q2080" s="4">
        <f>NiftyData[[#This Row],[DayChange]]/E2081</f>
        <v>2.7609943361794958E-3</v>
      </c>
      <c r="R2080" s="7">
        <f>_xlfn.CEILING.MATH(ABS(NiftyData[[#This Row],[DayChange %]]), 0.01)</f>
        <v>0.01</v>
      </c>
    </row>
    <row r="2081" spans="1:18" x14ac:dyDescent="0.2">
      <c r="A2081" s="2">
        <v>41093</v>
      </c>
      <c r="B2081" s="1">
        <v>5298.85</v>
      </c>
      <c r="C2081" s="1">
        <v>5317</v>
      </c>
      <c r="D2081" s="1">
        <v>5265.95</v>
      </c>
      <c r="E2081" s="1">
        <v>5287.95</v>
      </c>
      <c r="F2081" s="1">
        <v>133117055</v>
      </c>
      <c r="G2081" s="1">
        <v>5161.82</v>
      </c>
      <c r="H2081" s="1" t="str">
        <f>TEXT(NiftyData[[#This Row],[Date]], "yyyy")</f>
        <v>2012</v>
      </c>
      <c r="I2081" s="1" t="str">
        <f>TEXT(NiftyData[[#This Row],[Date]], "mmm")</f>
        <v>Jul</v>
      </c>
      <c r="J2081" s="1" t="str">
        <f>TEXT(NiftyData[[#This Row],[Date]], "ddd")</f>
        <v>Tue</v>
      </c>
      <c r="K2081" s="1" t="str">
        <f>TEXT(NiftyData[[#This Row],[Date]], "mmm-yyyy")</f>
        <v>Jul-2012</v>
      </c>
      <c r="L2081" s="1" t="str">
        <f>IF(NiftyData[[#This Row],[Day]]="Thu", "Expiry", "")</f>
        <v/>
      </c>
      <c r="M2081" s="1">
        <f>NiftyData[[#This Row],[Close]]-NiftyData[[#This Row],[Open]]</f>
        <v>-10.900000000000546</v>
      </c>
      <c r="N2081" s="4">
        <f>NiftyData[[#This Row],[Intraday Change]]/NiftyData[[#This Row],[Open]]</f>
        <v>-2.0570501146476208E-3</v>
      </c>
      <c r="O2081" s="4">
        <f>_xlfn.CEILING.MATH(ABS(NiftyData[[#This Row],[Intraday Change %]]), 0.01)</f>
        <v>0.01</v>
      </c>
      <c r="P2081" s="6">
        <f>NiftyData[[#This Row],[Close]]-E2082</f>
        <v>9.3499999999994543</v>
      </c>
      <c r="Q2081" s="4">
        <f>NiftyData[[#This Row],[DayChange]]/E2082</f>
        <v>1.7713029970066786E-3</v>
      </c>
      <c r="R2081" s="7">
        <f>_xlfn.CEILING.MATH(ABS(NiftyData[[#This Row],[DayChange %]]), 0.01)</f>
        <v>0.01</v>
      </c>
    </row>
    <row r="2082" spans="1:18" x14ac:dyDescent="0.2">
      <c r="A2082" s="2">
        <v>41092</v>
      </c>
      <c r="B2082" s="1">
        <v>5283.85</v>
      </c>
      <c r="C2082" s="1">
        <v>5302.15</v>
      </c>
      <c r="D2082" s="1">
        <v>5263.35</v>
      </c>
      <c r="E2082" s="1">
        <v>5278.6</v>
      </c>
      <c r="F2082" s="1">
        <v>126161441</v>
      </c>
      <c r="G2082" s="1">
        <v>4991.57</v>
      </c>
      <c r="H2082" s="1" t="str">
        <f>TEXT(NiftyData[[#This Row],[Date]], "yyyy")</f>
        <v>2012</v>
      </c>
      <c r="I2082" s="1" t="str">
        <f>TEXT(NiftyData[[#This Row],[Date]], "mmm")</f>
        <v>Jul</v>
      </c>
      <c r="J2082" s="1" t="str">
        <f>TEXT(NiftyData[[#This Row],[Date]], "ddd")</f>
        <v>Mon</v>
      </c>
      <c r="K2082" s="1" t="str">
        <f>TEXT(NiftyData[[#This Row],[Date]], "mmm-yyyy")</f>
        <v>Jul-2012</v>
      </c>
      <c r="L2082" s="1" t="str">
        <f>IF(NiftyData[[#This Row],[Day]]="Thu", "Expiry", "")</f>
        <v/>
      </c>
      <c r="M2082" s="1">
        <f>NiftyData[[#This Row],[Close]]-NiftyData[[#This Row],[Open]]</f>
        <v>-5.25</v>
      </c>
      <c r="N2082" s="4">
        <f>NiftyData[[#This Row],[Intraday Change]]/NiftyData[[#This Row],[Open]]</f>
        <v>-9.9359368642183243E-4</v>
      </c>
      <c r="O2082" s="4">
        <f>_xlfn.CEILING.MATH(ABS(NiftyData[[#This Row],[Intraday Change %]]), 0.01)</f>
        <v>0.01</v>
      </c>
      <c r="P2082" s="6">
        <f>NiftyData[[#This Row],[Close]]-E2083</f>
        <v>-0.2999999999992724</v>
      </c>
      <c r="Q2082" s="4">
        <f>NiftyData[[#This Row],[DayChange]]/E2083</f>
        <v>-5.6830021405836904E-5</v>
      </c>
      <c r="R2082" s="7">
        <f>_xlfn.CEILING.MATH(ABS(NiftyData[[#This Row],[DayChange %]]), 0.01)</f>
        <v>0.01</v>
      </c>
    </row>
    <row r="2083" spans="1:18" x14ac:dyDescent="0.2">
      <c r="A2083" s="2">
        <v>41089</v>
      </c>
      <c r="B2083" s="1">
        <v>5191.25</v>
      </c>
      <c r="C2083" s="1">
        <v>5286.25</v>
      </c>
      <c r="D2083" s="1">
        <v>5189</v>
      </c>
      <c r="E2083" s="1">
        <v>5278.9</v>
      </c>
      <c r="F2083" s="1">
        <v>226523598</v>
      </c>
      <c r="G2083" s="1">
        <v>8461.24</v>
      </c>
      <c r="H2083" s="1" t="str">
        <f>TEXT(NiftyData[[#This Row],[Date]], "yyyy")</f>
        <v>2012</v>
      </c>
      <c r="I2083" s="1" t="str">
        <f>TEXT(NiftyData[[#This Row],[Date]], "mmm")</f>
        <v>Jun</v>
      </c>
      <c r="J2083" s="1" t="str">
        <f>TEXT(NiftyData[[#This Row],[Date]], "ddd")</f>
        <v>Fri</v>
      </c>
      <c r="K2083" s="1" t="str">
        <f>TEXT(NiftyData[[#This Row],[Date]], "mmm-yyyy")</f>
        <v>Jun-2012</v>
      </c>
      <c r="L2083" s="1" t="str">
        <f>IF(NiftyData[[#This Row],[Day]]="Thu", "Expiry", "")</f>
        <v/>
      </c>
      <c r="M2083" s="1">
        <f>NiftyData[[#This Row],[Close]]-NiftyData[[#This Row],[Open]]</f>
        <v>87.649999999999636</v>
      </c>
      <c r="N2083" s="4">
        <f>NiftyData[[#This Row],[Intraday Change]]/NiftyData[[#This Row],[Open]]</f>
        <v>1.6884180110763234E-2</v>
      </c>
      <c r="O2083" s="4">
        <f>_xlfn.CEILING.MATH(ABS(NiftyData[[#This Row],[Intraday Change %]]), 0.01)</f>
        <v>0.02</v>
      </c>
      <c r="P2083" s="6">
        <f>NiftyData[[#This Row],[Close]]-E2084</f>
        <v>129.75</v>
      </c>
      <c r="Q2083" s="4">
        <f>NiftyData[[#This Row],[DayChange]]/E2084</f>
        <v>2.5198333705563056E-2</v>
      </c>
      <c r="R2083" s="7">
        <f>_xlfn.CEILING.MATH(ABS(NiftyData[[#This Row],[DayChange %]]), 0.01)</f>
        <v>0.03</v>
      </c>
    </row>
    <row r="2084" spans="1:18" x14ac:dyDescent="0.2">
      <c r="A2084" s="2">
        <v>41088</v>
      </c>
      <c r="B2084" s="1">
        <v>5148.95</v>
      </c>
      <c r="C2084" s="1">
        <v>5159.05</v>
      </c>
      <c r="D2084" s="1">
        <v>5125.3</v>
      </c>
      <c r="E2084" s="1">
        <v>5149.1499999999996</v>
      </c>
      <c r="F2084" s="1">
        <v>143073791</v>
      </c>
      <c r="G2084" s="1">
        <v>5597.52</v>
      </c>
      <c r="H2084" s="1" t="str">
        <f>TEXT(NiftyData[[#This Row],[Date]], "yyyy")</f>
        <v>2012</v>
      </c>
      <c r="I2084" s="1" t="str">
        <f>TEXT(NiftyData[[#This Row],[Date]], "mmm")</f>
        <v>Jun</v>
      </c>
      <c r="J2084" s="1" t="str">
        <f>TEXT(NiftyData[[#This Row],[Date]], "ddd")</f>
        <v>Thu</v>
      </c>
      <c r="K2084" s="1" t="str">
        <f>TEXT(NiftyData[[#This Row],[Date]], "mmm-yyyy")</f>
        <v>Jun-2012</v>
      </c>
      <c r="L2084" s="1" t="str">
        <f>IF(NiftyData[[#This Row],[Day]]="Thu", "Expiry", "")</f>
        <v>Expiry</v>
      </c>
      <c r="M2084" s="1">
        <f>NiftyData[[#This Row],[Close]]-NiftyData[[#This Row],[Open]]</f>
        <v>0.1999999999998181</v>
      </c>
      <c r="N2084" s="4">
        <f>NiftyData[[#This Row],[Intraday Change]]/NiftyData[[#This Row],[Open]]</f>
        <v>3.8842870876551163E-5</v>
      </c>
      <c r="O2084" s="4">
        <f>_xlfn.CEILING.MATH(ABS(NiftyData[[#This Row],[Intraday Change %]]), 0.01)</f>
        <v>0.01</v>
      </c>
      <c r="P2084" s="6">
        <f>NiftyData[[#This Row],[Close]]-E2085</f>
        <v>7.25</v>
      </c>
      <c r="Q2084" s="4">
        <f>NiftyData[[#This Row],[DayChange]]/E2085</f>
        <v>1.4099846360294834E-3</v>
      </c>
      <c r="R2084" s="7">
        <f>_xlfn.CEILING.MATH(ABS(NiftyData[[#This Row],[DayChange %]]), 0.01)</f>
        <v>0.01</v>
      </c>
    </row>
    <row r="2085" spans="1:18" x14ac:dyDescent="0.2">
      <c r="A2085" s="2">
        <v>41087</v>
      </c>
      <c r="B2085" s="1">
        <v>5149.45</v>
      </c>
      <c r="C2085" s="1">
        <v>5160.1000000000004</v>
      </c>
      <c r="D2085" s="1">
        <v>5129.25</v>
      </c>
      <c r="E2085" s="1">
        <v>5141.8999999999996</v>
      </c>
      <c r="F2085" s="1">
        <v>112269218</v>
      </c>
      <c r="G2085" s="1">
        <v>4238.62</v>
      </c>
      <c r="H2085" s="1" t="str">
        <f>TEXT(NiftyData[[#This Row],[Date]], "yyyy")</f>
        <v>2012</v>
      </c>
      <c r="I2085" s="1" t="str">
        <f>TEXT(NiftyData[[#This Row],[Date]], "mmm")</f>
        <v>Jun</v>
      </c>
      <c r="J2085" s="1" t="str">
        <f>TEXT(NiftyData[[#This Row],[Date]], "ddd")</f>
        <v>Wed</v>
      </c>
      <c r="K2085" s="1" t="str">
        <f>TEXT(NiftyData[[#This Row],[Date]], "mmm-yyyy")</f>
        <v>Jun-2012</v>
      </c>
      <c r="L2085" s="1" t="str">
        <f>IF(NiftyData[[#This Row],[Day]]="Thu", "Expiry", "")</f>
        <v/>
      </c>
      <c r="M2085" s="1">
        <f>NiftyData[[#This Row],[Close]]-NiftyData[[#This Row],[Open]]</f>
        <v>-7.5500000000001819</v>
      </c>
      <c r="N2085" s="4">
        <f>NiftyData[[#This Row],[Intraday Change]]/NiftyData[[#This Row],[Open]]</f>
        <v>-1.4661759993786097E-3</v>
      </c>
      <c r="O2085" s="4">
        <f>_xlfn.CEILING.MATH(ABS(NiftyData[[#This Row],[Intraday Change %]]), 0.01)</f>
        <v>0.01</v>
      </c>
      <c r="P2085" s="6">
        <f>NiftyData[[#This Row],[Close]]-E2086</f>
        <v>21.099999999999454</v>
      </c>
      <c r="Q2085" s="4">
        <f>NiftyData[[#This Row],[DayChange]]/E2086</f>
        <v>4.1204499296983782E-3</v>
      </c>
      <c r="R2085" s="7">
        <f>_xlfn.CEILING.MATH(ABS(NiftyData[[#This Row],[DayChange %]]), 0.01)</f>
        <v>0.01</v>
      </c>
    </row>
    <row r="2086" spans="1:18" x14ac:dyDescent="0.2">
      <c r="A2086" s="2">
        <v>41086</v>
      </c>
      <c r="B2086" s="1">
        <v>5107.45</v>
      </c>
      <c r="C2086" s="1">
        <v>5134.55</v>
      </c>
      <c r="D2086" s="1">
        <v>5095.5</v>
      </c>
      <c r="E2086" s="1">
        <v>5120.8</v>
      </c>
      <c r="F2086" s="1">
        <v>99404566</v>
      </c>
      <c r="G2086" s="1">
        <v>4119.6899999999996</v>
      </c>
      <c r="H2086" s="1" t="str">
        <f>TEXT(NiftyData[[#This Row],[Date]], "yyyy")</f>
        <v>2012</v>
      </c>
      <c r="I2086" s="1" t="str">
        <f>TEXT(NiftyData[[#This Row],[Date]], "mmm")</f>
        <v>Jun</v>
      </c>
      <c r="J2086" s="1" t="str">
        <f>TEXT(NiftyData[[#This Row],[Date]], "ddd")</f>
        <v>Tue</v>
      </c>
      <c r="K2086" s="1" t="str">
        <f>TEXT(NiftyData[[#This Row],[Date]], "mmm-yyyy")</f>
        <v>Jun-2012</v>
      </c>
      <c r="L2086" s="1" t="str">
        <f>IF(NiftyData[[#This Row],[Day]]="Thu", "Expiry", "")</f>
        <v/>
      </c>
      <c r="M2086" s="1">
        <f>NiftyData[[#This Row],[Close]]-NiftyData[[#This Row],[Open]]</f>
        <v>13.350000000000364</v>
      </c>
      <c r="N2086" s="4">
        <f>NiftyData[[#This Row],[Intraday Change]]/NiftyData[[#This Row],[Open]]</f>
        <v>2.6138288186865E-3</v>
      </c>
      <c r="O2086" s="4">
        <f>_xlfn.CEILING.MATH(ABS(NiftyData[[#This Row],[Intraday Change %]]), 0.01)</f>
        <v>0.01</v>
      </c>
      <c r="P2086" s="6">
        <f>NiftyData[[#This Row],[Close]]-E2087</f>
        <v>6.1500000000005457</v>
      </c>
      <c r="Q2086" s="4">
        <f>NiftyData[[#This Row],[DayChange]]/E2087</f>
        <v>1.2024283186533871E-3</v>
      </c>
      <c r="R2086" s="7">
        <f>_xlfn.CEILING.MATH(ABS(NiftyData[[#This Row],[DayChange %]]), 0.01)</f>
        <v>0.01</v>
      </c>
    </row>
    <row r="2087" spans="1:18" x14ac:dyDescent="0.2">
      <c r="A2087" s="2">
        <v>41085</v>
      </c>
      <c r="B2087" s="1">
        <v>5158.5</v>
      </c>
      <c r="C2087" s="1">
        <v>5194.6000000000004</v>
      </c>
      <c r="D2087" s="1">
        <v>5105.6499999999996</v>
      </c>
      <c r="E2087" s="1">
        <v>5114.6499999999996</v>
      </c>
      <c r="F2087" s="1">
        <v>123503010</v>
      </c>
      <c r="G2087" s="1">
        <v>4894.04</v>
      </c>
      <c r="H2087" s="1" t="str">
        <f>TEXT(NiftyData[[#This Row],[Date]], "yyyy")</f>
        <v>2012</v>
      </c>
      <c r="I2087" s="1" t="str">
        <f>TEXT(NiftyData[[#This Row],[Date]], "mmm")</f>
        <v>Jun</v>
      </c>
      <c r="J2087" s="1" t="str">
        <f>TEXT(NiftyData[[#This Row],[Date]], "ddd")</f>
        <v>Mon</v>
      </c>
      <c r="K2087" s="1" t="str">
        <f>TEXT(NiftyData[[#This Row],[Date]], "mmm-yyyy")</f>
        <v>Jun-2012</v>
      </c>
      <c r="L2087" s="1" t="str">
        <f>IF(NiftyData[[#This Row],[Day]]="Thu", "Expiry", "")</f>
        <v/>
      </c>
      <c r="M2087" s="1">
        <f>NiftyData[[#This Row],[Close]]-NiftyData[[#This Row],[Open]]</f>
        <v>-43.850000000000364</v>
      </c>
      <c r="N2087" s="4">
        <f>NiftyData[[#This Row],[Intraday Change]]/NiftyData[[#This Row],[Open]]</f>
        <v>-8.5005331007076412E-3</v>
      </c>
      <c r="O2087" s="4">
        <f>_xlfn.CEILING.MATH(ABS(NiftyData[[#This Row],[Intraday Change %]]), 0.01)</f>
        <v>0.01</v>
      </c>
      <c r="P2087" s="6">
        <f>NiftyData[[#This Row],[Close]]-E2088</f>
        <v>-31.400000000000546</v>
      </c>
      <c r="Q2087" s="4">
        <f>NiftyData[[#This Row],[DayChange]]/E2088</f>
        <v>-6.1017673749770296E-3</v>
      </c>
      <c r="R2087" s="7">
        <f>_xlfn.CEILING.MATH(ABS(NiftyData[[#This Row],[DayChange %]]), 0.01)</f>
        <v>0.01</v>
      </c>
    </row>
    <row r="2088" spans="1:18" x14ac:dyDescent="0.2">
      <c r="A2088" s="2">
        <v>41082</v>
      </c>
      <c r="B2088" s="1">
        <v>5101.75</v>
      </c>
      <c r="C2088" s="1">
        <v>5159.8</v>
      </c>
      <c r="D2088" s="1">
        <v>5094</v>
      </c>
      <c r="E2088" s="1">
        <v>5146.05</v>
      </c>
      <c r="F2088" s="1">
        <v>159747192</v>
      </c>
      <c r="G2088" s="1">
        <v>5500.44</v>
      </c>
      <c r="H2088" s="1" t="str">
        <f>TEXT(NiftyData[[#This Row],[Date]], "yyyy")</f>
        <v>2012</v>
      </c>
      <c r="I2088" s="1" t="str">
        <f>TEXT(NiftyData[[#This Row],[Date]], "mmm")</f>
        <v>Jun</v>
      </c>
      <c r="J2088" s="1" t="str">
        <f>TEXT(NiftyData[[#This Row],[Date]], "ddd")</f>
        <v>Fri</v>
      </c>
      <c r="K2088" s="1" t="str">
        <f>TEXT(NiftyData[[#This Row],[Date]], "mmm-yyyy")</f>
        <v>Jun-2012</v>
      </c>
      <c r="L2088" s="1" t="str">
        <f>IF(NiftyData[[#This Row],[Day]]="Thu", "Expiry", "")</f>
        <v/>
      </c>
      <c r="M2088" s="1">
        <f>NiftyData[[#This Row],[Close]]-NiftyData[[#This Row],[Open]]</f>
        <v>44.300000000000182</v>
      </c>
      <c r="N2088" s="4">
        <f>NiftyData[[#This Row],[Intraday Change]]/NiftyData[[#This Row],[Open]]</f>
        <v>8.6832949478120609E-3</v>
      </c>
      <c r="O2088" s="4">
        <f>_xlfn.CEILING.MATH(ABS(NiftyData[[#This Row],[Intraday Change %]]), 0.01)</f>
        <v>0.01</v>
      </c>
      <c r="P2088" s="6">
        <f>NiftyData[[#This Row],[Close]]-E2089</f>
        <v>-18.949999999999818</v>
      </c>
      <c r="Q2088" s="4">
        <f>NiftyData[[#This Row],[DayChange]]/E2089</f>
        <v>-3.6689254598257152E-3</v>
      </c>
      <c r="R2088" s="7">
        <f>_xlfn.CEILING.MATH(ABS(NiftyData[[#This Row],[DayChange %]]), 0.01)</f>
        <v>0.01</v>
      </c>
    </row>
    <row r="2089" spans="1:18" x14ac:dyDescent="0.2">
      <c r="A2089" s="2">
        <v>41081</v>
      </c>
      <c r="B2089" s="1">
        <v>5097.3500000000004</v>
      </c>
      <c r="C2089" s="1">
        <v>5170.3999999999996</v>
      </c>
      <c r="D2089" s="1">
        <v>5093.45</v>
      </c>
      <c r="E2089" s="1">
        <v>5165</v>
      </c>
      <c r="F2089" s="1">
        <v>142992948</v>
      </c>
      <c r="G2089" s="1">
        <v>5558.56</v>
      </c>
      <c r="H2089" s="1" t="str">
        <f>TEXT(NiftyData[[#This Row],[Date]], "yyyy")</f>
        <v>2012</v>
      </c>
      <c r="I2089" s="1" t="str">
        <f>TEXT(NiftyData[[#This Row],[Date]], "mmm")</f>
        <v>Jun</v>
      </c>
      <c r="J2089" s="1" t="str">
        <f>TEXT(NiftyData[[#This Row],[Date]], "ddd")</f>
        <v>Thu</v>
      </c>
      <c r="K2089" s="1" t="str">
        <f>TEXT(NiftyData[[#This Row],[Date]], "mmm-yyyy")</f>
        <v>Jun-2012</v>
      </c>
      <c r="L2089" s="1" t="str">
        <f>IF(NiftyData[[#This Row],[Day]]="Thu", "Expiry", "")</f>
        <v>Expiry</v>
      </c>
      <c r="M2089" s="1">
        <f>NiftyData[[#This Row],[Close]]-NiftyData[[#This Row],[Open]]</f>
        <v>67.649999999999636</v>
      </c>
      <c r="N2089" s="4">
        <f>NiftyData[[#This Row],[Intraday Change]]/NiftyData[[#This Row],[Open]]</f>
        <v>1.3271601910796715E-2</v>
      </c>
      <c r="O2089" s="4">
        <f>_xlfn.CEILING.MATH(ABS(NiftyData[[#This Row],[Intraday Change %]]), 0.01)</f>
        <v>0.02</v>
      </c>
      <c r="P2089" s="6">
        <f>NiftyData[[#This Row],[Close]]-E2090</f>
        <v>44.449999999999818</v>
      </c>
      <c r="Q2089" s="4">
        <f>NiftyData[[#This Row],[DayChange]]/E2090</f>
        <v>8.6807081270566279E-3</v>
      </c>
      <c r="R2089" s="7">
        <f>_xlfn.CEILING.MATH(ABS(NiftyData[[#This Row],[DayChange %]]), 0.01)</f>
        <v>0.01</v>
      </c>
    </row>
    <row r="2090" spans="1:18" x14ac:dyDescent="0.2">
      <c r="A2090" s="2">
        <v>41080</v>
      </c>
      <c r="B2090" s="1">
        <v>5114.55</v>
      </c>
      <c r="C2090" s="1">
        <v>5141.7</v>
      </c>
      <c r="D2090" s="1">
        <v>5100.7</v>
      </c>
      <c r="E2090" s="1">
        <v>5120.55</v>
      </c>
      <c r="F2090" s="1">
        <v>160505645</v>
      </c>
      <c r="G2090" s="1">
        <v>5313.6</v>
      </c>
      <c r="H2090" s="1" t="str">
        <f>TEXT(NiftyData[[#This Row],[Date]], "yyyy")</f>
        <v>2012</v>
      </c>
      <c r="I2090" s="1" t="str">
        <f>TEXT(NiftyData[[#This Row],[Date]], "mmm")</f>
        <v>Jun</v>
      </c>
      <c r="J2090" s="1" t="str">
        <f>TEXT(NiftyData[[#This Row],[Date]], "ddd")</f>
        <v>Wed</v>
      </c>
      <c r="K2090" s="1" t="str">
        <f>TEXT(NiftyData[[#This Row],[Date]], "mmm-yyyy")</f>
        <v>Jun-2012</v>
      </c>
      <c r="L2090" s="1" t="str">
        <f>IF(NiftyData[[#This Row],[Day]]="Thu", "Expiry", "")</f>
        <v/>
      </c>
      <c r="M2090" s="1">
        <f>NiftyData[[#This Row],[Close]]-NiftyData[[#This Row],[Open]]</f>
        <v>6</v>
      </c>
      <c r="N2090" s="4">
        <f>NiftyData[[#This Row],[Intraday Change]]/NiftyData[[#This Row],[Open]]</f>
        <v>1.1731237352259729E-3</v>
      </c>
      <c r="O2090" s="4">
        <f>_xlfn.CEILING.MATH(ABS(NiftyData[[#This Row],[Intraday Change %]]), 0.01)</f>
        <v>0.01</v>
      </c>
      <c r="P2090" s="6">
        <f>NiftyData[[#This Row],[Close]]-E2091</f>
        <v>16.699999999999818</v>
      </c>
      <c r="Q2090" s="4">
        <f>NiftyData[[#This Row],[DayChange]]/E2091</f>
        <v>3.2720397347100359E-3</v>
      </c>
      <c r="R2090" s="7">
        <f>_xlfn.CEILING.MATH(ABS(NiftyData[[#This Row],[DayChange %]]), 0.01)</f>
        <v>0.01</v>
      </c>
    </row>
    <row r="2091" spans="1:18" x14ac:dyDescent="0.2">
      <c r="A2091" s="2">
        <v>41079</v>
      </c>
      <c r="B2091" s="1">
        <v>5050.8</v>
      </c>
      <c r="C2091" s="1">
        <v>5113.6000000000004</v>
      </c>
      <c r="D2091" s="1">
        <v>5048.1000000000004</v>
      </c>
      <c r="E2091" s="1">
        <v>5103.8500000000004</v>
      </c>
      <c r="F2091" s="1">
        <v>149416155</v>
      </c>
      <c r="G2091" s="1">
        <v>5336.22</v>
      </c>
      <c r="H2091" s="1" t="str">
        <f>TEXT(NiftyData[[#This Row],[Date]], "yyyy")</f>
        <v>2012</v>
      </c>
      <c r="I2091" s="1" t="str">
        <f>TEXT(NiftyData[[#This Row],[Date]], "mmm")</f>
        <v>Jun</v>
      </c>
      <c r="J2091" s="1" t="str">
        <f>TEXT(NiftyData[[#This Row],[Date]], "ddd")</f>
        <v>Tue</v>
      </c>
      <c r="K2091" s="1" t="str">
        <f>TEXT(NiftyData[[#This Row],[Date]], "mmm-yyyy")</f>
        <v>Jun-2012</v>
      </c>
      <c r="L2091" s="1" t="str">
        <f>IF(NiftyData[[#This Row],[Day]]="Thu", "Expiry", "")</f>
        <v/>
      </c>
      <c r="M2091" s="1">
        <f>NiftyData[[#This Row],[Close]]-NiftyData[[#This Row],[Open]]</f>
        <v>53.050000000000182</v>
      </c>
      <c r="N2091" s="4">
        <f>NiftyData[[#This Row],[Intraday Change]]/NiftyData[[#This Row],[Open]]</f>
        <v>1.0503286608062126E-2</v>
      </c>
      <c r="O2091" s="4">
        <f>_xlfn.CEILING.MATH(ABS(NiftyData[[#This Row],[Intraday Change %]]), 0.01)</f>
        <v>0.02</v>
      </c>
      <c r="P2091" s="6">
        <f>NiftyData[[#This Row],[Close]]-E2092</f>
        <v>39.600000000000364</v>
      </c>
      <c r="Q2091" s="4">
        <f>NiftyData[[#This Row],[DayChange]]/E2092</f>
        <v>7.8195191785556326E-3</v>
      </c>
      <c r="R2091" s="7">
        <f>_xlfn.CEILING.MATH(ABS(NiftyData[[#This Row],[DayChange %]]), 0.01)</f>
        <v>0.01</v>
      </c>
    </row>
    <row r="2092" spans="1:18" x14ac:dyDescent="0.2">
      <c r="A2092" s="2">
        <v>41078</v>
      </c>
      <c r="B2092" s="1">
        <v>5174</v>
      </c>
      <c r="C2092" s="1">
        <v>5190.2</v>
      </c>
      <c r="D2092" s="1">
        <v>5041.7</v>
      </c>
      <c r="E2092" s="1">
        <v>5064.25</v>
      </c>
      <c r="F2092" s="1">
        <v>153461067</v>
      </c>
      <c r="G2092" s="1">
        <v>6005.83</v>
      </c>
      <c r="H2092" s="1" t="str">
        <f>TEXT(NiftyData[[#This Row],[Date]], "yyyy")</f>
        <v>2012</v>
      </c>
      <c r="I2092" s="1" t="str">
        <f>TEXT(NiftyData[[#This Row],[Date]], "mmm")</f>
        <v>Jun</v>
      </c>
      <c r="J2092" s="1" t="str">
        <f>TEXT(NiftyData[[#This Row],[Date]], "ddd")</f>
        <v>Mon</v>
      </c>
      <c r="K2092" s="1" t="str">
        <f>TEXT(NiftyData[[#This Row],[Date]], "mmm-yyyy")</f>
        <v>Jun-2012</v>
      </c>
      <c r="L2092" s="1" t="str">
        <f>IF(NiftyData[[#This Row],[Day]]="Thu", "Expiry", "")</f>
        <v/>
      </c>
      <c r="M2092" s="1">
        <f>NiftyData[[#This Row],[Close]]-NiftyData[[#This Row],[Open]]</f>
        <v>-109.75</v>
      </c>
      <c r="N2092" s="4">
        <f>NiftyData[[#This Row],[Intraday Change]]/NiftyData[[#This Row],[Open]]</f>
        <v>-2.1211828372632392E-2</v>
      </c>
      <c r="O2092" s="4">
        <f>_xlfn.CEILING.MATH(ABS(NiftyData[[#This Row],[Intraday Change %]]), 0.01)</f>
        <v>0.03</v>
      </c>
      <c r="P2092" s="6">
        <f>NiftyData[[#This Row],[Close]]-E2093</f>
        <v>-74.800000000000182</v>
      </c>
      <c r="Q2092" s="4">
        <f>NiftyData[[#This Row],[DayChange]]/E2093</f>
        <v>-1.4555219349879876E-2</v>
      </c>
      <c r="R2092" s="7">
        <f>_xlfn.CEILING.MATH(ABS(NiftyData[[#This Row],[DayChange %]]), 0.01)</f>
        <v>0.02</v>
      </c>
    </row>
    <row r="2093" spans="1:18" x14ac:dyDescent="0.2">
      <c r="A2093" s="2">
        <v>41075</v>
      </c>
      <c r="B2093" s="1">
        <v>5069.55</v>
      </c>
      <c r="C2093" s="1">
        <v>5146.2</v>
      </c>
      <c r="D2093" s="1">
        <v>5069.1499999999996</v>
      </c>
      <c r="E2093" s="1">
        <v>5139.05</v>
      </c>
      <c r="F2093" s="1">
        <v>155437144</v>
      </c>
      <c r="G2093" s="1">
        <v>5944</v>
      </c>
      <c r="H2093" s="1" t="str">
        <f>TEXT(NiftyData[[#This Row],[Date]], "yyyy")</f>
        <v>2012</v>
      </c>
      <c r="I2093" s="1" t="str">
        <f>TEXT(NiftyData[[#This Row],[Date]], "mmm")</f>
        <v>Jun</v>
      </c>
      <c r="J2093" s="1" t="str">
        <f>TEXT(NiftyData[[#This Row],[Date]], "ddd")</f>
        <v>Fri</v>
      </c>
      <c r="K2093" s="1" t="str">
        <f>TEXT(NiftyData[[#This Row],[Date]], "mmm-yyyy")</f>
        <v>Jun-2012</v>
      </c>
      <c r="L2093" s="1" t="str">
        <f>IF(NiftyData[[#This Row],[Day]]="Thu", "Expiry", "")</f>
        <v/>
      </c>
      <c r="M2093" s="1">
        <f>NiftyData[[#This Row],[Close]]-NiftyData[[#This Row],[Open]]</f>
        <v>69.5</v>
      </c>
      <c r="N2093" s="4">
        <f>NiftyData[[#This Row],[Intraday Change]]/NiftyData[[#This Row],[Open]]</f>
        <v>1.3709303587103391E-2</v>
      </c>
      <c r="O2093" s="4">
        <f>_xlfn.CEILING.MATH(ABS(NiftyData[[#This Row],[Intraday Change %]]), 0.01)</f>
        <v>0.02</v>
      </c>
      <c r="P2093" s="6">
        <f>NiftyData[[#This Row],[Close]]-E2094</f>
        <v>84.300000000000182</v>
      </c>
      <c r="Q2093" s="4">
        <f>NiftyData[[#This Row],[DayChange]]/E2094</f>
        <v>1.6677382659874413E-2</v>
      </c>
      <c r="R2093" s="7">
        <f>_xlfn.CEILING.MATH(ABS(NiftyData[[#This Row],[DayChange %]]), 0.01)</f>
        <v>0.02</v>
      </c>
    </row>
    <row r="2094" spans="1:18" x14ac:dyDescent="0.2">
      <c r="A2094" s="2">
        <v>41074</v>
      </c>
      <c r="B2094" s="1">
        <v>5105.1000000000004</v>
      </c>
      <c r="C2094" s="1">
        <v>5130</v>
      </c>
      <c r="D2094" s="1">
        <v>5047.6000000000004</v>
      </c>
      <c r="E2094" s="1">
        <v>5054.75</v>
      </c>
      <c r="F2094" s="1">
        <v>118353366</v>
      </c>
      <c r="G2094" s="1">
        <v>4751.8599999999997</v>
      </c>
      <c r="H2094" s="1" t="str">
        <f>TEXT(NiftyData[[#This Row],[Date]], "yyyy")</f>
        <v>2012</v>
      </c>
      <c r="I2094" s="1" t="str">
        <f>TEXT(NiftyData[[#This Row],[Date]], "mmm")</f>
        <v>Jun</v>
      </c>
      <c r="J2094" s="1" t="str">
        <f>TEXT(NiftyData[[#This Row],[Date]], "ddd")</f>
        <v>Thu</v>
      </c>
      <c r="K2094" s="1" t="str">
        <f>TEXT(NiftyData[[#This Row],[Date]], "mmm-yyyy")</f>
        <v>Jun-2012</v>
      </c>
      <c r="L2094" s="1" t="str">
        <f>IF(NiftyData[[#This Row],[Day]]="Thu", "Expiry", "")</f>
        <v>Expiry</v>
      </c>
      <c r="M2094" s="1">
        <f>NiftyData[[#This Row],[Close]]-NiftyData[[#This Row],[Open]]</f>
        <v>-50.350000000000364</v>
      </c>
      <c r="N2094" s="4">
        <f>NiftyData[[#This Row],[Intraday Change]]/NiftyData[[#This Row],[Open]]</f>
        <v>-9.8626863332746395E-3</v>
      </c>
      <c r="O2094" s="4">
        <f>_xlfn.CEILING.MATH(ABS(NiftyData[[#This Row],[Intraday Change %]]), 0.01)</f>
        <v>0.01</v>
      </c>
      <c r="P2094" s="6">
        <f>NiftyData[[#This Row],[Close]]-E2095</f>
        <v>-66.699999999999818</v>
      </c>
      <c r="Q2094" s="4">
        <f>NiftyData[[#This Row],[DayChange]]/E2095</f>
        <v>-1.3023655410088904E-2</v>
      </c>
      <c r="R2094" s="7">
        <f>_xlfn.CEILING.MATH(ABS(NiftyData[[#This Row],[DayChange %]]), 0.01)</f>
        <v>0.02</v>
      </c>
    </row>
    <row r="2095" spans="1:18" x14ac:dyDescent="0.2">
      <c r="A2095" s="2">
        <v>41073</v>
      </c>
      <c r="B2095" s="1">
        <v>5117.55</v>
      </c>
      <c r="C2095" s="1">
        <v>5144.8999999999996</v>
      </c>
      <c r="D2095" s="1">
        <v>5095.45</v>
      </c>
      <c r="E2095" s="1">
        <v>5121.45</v>
      </c>
      <c r="F2095" s="1">
        <v>125668126</v>
      </c>
      <c r="G2095" s="1">
        <v>5287.08</v>
      </c>
      <c r="H2095" s="1" t="str">
        <f>TEXT(NiftyData[[#This Row],[Date]], "yyyy")</f>
        <v>2012</v>
      </c>
      <c r="I2095" s="1" t="str">
        <f>TEXT(NiftyData[[#This Row],[Date]], "mmm")</f>
        <v>Jun</v>
      </c>
      <c r="J2095" s="1" t="str">
        <f>TEXT(NiftyData[[#This Row],[Date]], "ddd")</f>
        <v>Wed</v>
      </c>
      <c r="K2095" s="1" t="str">
        <f>TEXT(NiftyData[[#This Row],[Date]], "mmm-yyyy")</f>
        <v>Jun-2012</v>
      </c>
      <c r="L2095" s="1" t="str">
        <f>IF(NiftyData[[#This Row],[Day]]="Thu", "Expiry", "")</f>
        <v/>
      </c>
      <c r="M2095" s="1">
        <f>NiftyData[[#This Row],[Close]]-NiftyData[[#This Row],[Open]]</f>
        <v>3.8999999999996362</v>
      </c>
      <c r="N2095" s="4">
        <f>NiftyData[[#This Row],[Intraday Change]]/NiftyData[[#This Row],[Open]]</f>
        <v>7.6208341882338937E-4</v>
      </c>
      <c r="O2095" s="4">
        <f>_xlfn.CEILING.MATH(ABS(NiftyData[[#This Row],[Intraday Change %]]), 0.01)</f>
        <v>0.01</v>
      </c>
      <c r="P2095" s="6">
        <f>NiftyData[[#This Row],[Close]]-E2096</f>
        <v>5.5500000000001819</v>
      </c>
      <c r="Q2095" s="4">
        <f>NiftyData[[#This Row],[DayChange]]/E2096</f>
        <v>1.0848531050255442E-3</v>
      </c>
      <c r="R2095" s="7">
        <f>_xlfn.CEILING.MATH(ABS(NiftyData[[#This Row],[DayChange %]]), 0.01)</f>
        <v>0.01</v>
      </c>
    </row>
    <row r="2096" spans="1:18" x14ac:dyDescent="0.2">
      <c r="A2096" s="2">
        <v>41072</v>
      </c>
      <c r="B2096" s="1">
        <v>5015.5</v>
      </c>
      <c r="C2096" s="1">
        <v>5128.8999999999996</v>
      </c>
      <c r="D2096" s="1">
        <v>5015.1499999999996</v>
      </c>
      <c r="E2096" s="1">
        <v>5115.8999999999996</v>
      </c>
      <c r="F2096" s="1">
        <v>135478015</v>
      </c>
      <c r="G2096" s="1">
        <v>5205.8999999999996</v>
      </c>
      <c r="H2096" s="1" t="str">
        <f>TEXT(NiftyData[[#This Row],[Date]], "yyyy")</f>
        <v>2012</v>
      </c>
      <c r="I2096" s="1" t="str">
        <f>TEXT(NiftyData[[#This Row],[Date]], "mmm")</f>
        <v>Jun</v>
      </c>
      <c r="J2096" s="1" t="str">
        <f>TEXT(NiftyData[[#This Row],[Date]], "ddd")</f>
        <v>Tue</v>
      </c>
      <c r="K2096" s="1" t="str">
        <f>TEXT(NiftyData[[#This Row],[Date]], "mmm-yyyy")</f>
        <v>Jun-2012</v>
      </c>
      <c r="L2096" s="1" t="str">
        <f>IF(NiftyData[[#This Row],[Day]]="Thu", "Expiry", "")</f>
        <v/>
      </c>
      <c r="M2096" s="1">
        <f>NiftyData[[#This Row],[Close]]-NiftyData[[#This Row],[Open]]</f>
        <v>100.39999999999964</v>
      </c>
      <c r="N2096" s="4">
        <f>NiftyData[[#This Row],[Intraday Change]]/NiftyData[[#This Row],[Open]]</f>
        <v>2.0017944372445348E-2</v>
      </c>
      <c r="O2096" s="4">
        <f>_xlfn.CEILING.MATH(ABS(NiftyData[[#This Row],[Intraday Change %]]), 0.01)</f>
        <v>0.03</v>
      </c>
      <c r="P2096" s="6">
        <f>NiftyData[[#This Row],[Close]]-E2097</f>
        <v>61.799999999999272</v>
      </c>
      <c r="Q2096" s="4">
        <f>NiftyData[[#This Row],[DayChange]]/E2097</f>
        <v>1.2227696325755183E-2</v>
      </c>
      <c r="R2096" s="7">
        <f>_xlfn.CEILING.MATH(ABS(NiftyData[[#This Row],[DayChange %]]), 0.01)</f>
        <v>0.02</v>
      </c>
    </row>
    <row r="2097" spans="1:18" x14ac:dyDescent="0.2">
      <c r="A2097" s="2">
        <v>41071</v>
      </c>
      <c r="B2097" s="1">
        <v>5096.7</v>
      </c>
      <c r="C2097" s="1">
        <v>5124.45</v>
      </c>
      <c r="D2097" s="1">
        <v>5040.7</v>
      </c>
      <c r="E2097" s="1">
        <v>5054.1000000000004</v>
      </c>
      <c r="F2097" s="1">
        <v>125615102</v>
      </c>
      <c r="G2097" s="1">
        <v>4813.82</v>
      </c>
      <c r="H2097" s="1" t="str">
        <f>TEXT(NiftyData[[#This Row],[Date]], "yyyy")</f>
        <v>2012</v>
      </c>
      <c r="I2097" s="1" t="str">
        <f>TEXT(NiftyData[[#This Row],[Date]], "mmm")</f>
        <v>Jun</v>
      </c>
      <c r="J2097" s="1" t="str">
        <f>TEXT(NiftyData[[#This Row],[Date]], "ddd")</f>
        <v>Mon</v>
      </c>
      <c r="K2097" s="1" t="str">
        <f>TEXT(NiftyData[[#This Row],[Date]], "mmm-yyyy")</f>
        <v>Jun-2012</v>
      </c>
      <c r="L2097" s="1" t="str">
        <f>IF(NiftyData[[#This Row],[Day]]="Thu", "Expiry", "")</f>
        <v/>
      </c>
      <c r="M2097" s="1">
        <f>NiftyData[[#This Row],[Close]]-NiftyData[[#This Row],[Open]]</f>
        <v>-42.599999999999454</v>
      </c>
      <c r="N2097" s="4">
        <f>NiftyData[[#This Row],[Intraday Change]]/NiftyData[[#This Row],[Open]]</f>
        <v>-8.3583495202777195E-3</v>
      </c>
      <c r="O2097" s="4">
        <f>_xlfn.CEILING.MATH(ABS(NiftyData[[#This Row],[Intraday Change %]]), 0.01)</f>
        <v>0.01</v>
      </c>
      <c r="P2097" s="6">
        <f>NiftyData[[#This Row],[Close]]-E2098</f>
        <v>-14.25</v>
      </c>
      <c r="Q2097" s="4">
        <f>NiftyData[[#This Row],[DayChange]]/E2098</f>
        <v>-2.8115658942259314E-3</v>
      </c>
      <c r="R2097" s="7">
        <f>_xlfn.CEILING.MATH(ABS(NiftyData[[#This Row],[DayChange %]]), 0.01)</f>
        <v>0.01</v>
      </c>
    </row>
    <row r="2098" spans="1:18" x14ac:dyDescent="0.2">
      <c r="A2098" s="2">
        <v>41068</v>
      </c>
      <c r="B2098" s="1">
        <v>5044.25</v>
      </c>
      <c r="C2098" s="1">
        <v>5084.45</v>
      </c>
      <c r="D2098" s="1">
        <v>4994.8</v>
      </c>
      <c r="E2098" s="1">
        <v>5068.3500000000004</v>
      </c>
      <c r="F2098" s="1">
        <v>138389395</v>
      </c>
      <c r="G2098" s="1">
        <v>5249.81</v>
      </c>
      <c r="H2098" s="1" t="str">
        <f>TEXT(NiftyData[[#This Row],[Date]], "yyyy")</f>
        <v>2012</v>
      </c>
      <c r="I2098" s="1" t="str">
        <f>TEXT(NiftyData[[#This Row],[Date]], "mmm")</f>
        <v>Jun</v>
      </c>
      <c r="J2098" s="1" t="str">
        <f>TEXT(NiftyData[[#This Row],[Date]], "ddd")</f>
        <v>Fri</v>
      </c>
      <c r="K2098" s="1" t="str">
        <f>TEXT(NiftyData[[#This Row],[Date]], "mmm-yyyy")</f>
        <v>Jun-2012</v>
      </c>
      <c r="L2098" s="1" t="str">
        <f>IF(NiftyData[[#This Row],[Day]]="Thu", "Expiry", "")</f>
        <v/>
      </c>
      <c r="M2098" s="1">
        <f>NiftyData[[#This Row],[Close]]-NiftyData[[#This Row],[Open]]</f>
        <v>24.100000000000364</v>
      </c>
      <c r="N2098" s="4">
        <f>NiftyData[[#This Row],[Intraday Change]]/NiftyData[[#This Row],[Open]]</f>
        <v>4.7777172027556845E-3</v>
      </c>
      <c r="O2098" s="4">
        <f>_xlfn.CEILING.MATH(ABS(NiftyData[[#This Row],[Intraday Change %]]), 0.01)</f>
        <v>0.01</v>
      </c>
      <c r="P2098" s="6">
        <f>NiftyData[[#This Row],[Close]]-E2099</f>
        <v>18.700000000000728</v>
      </c>
      <c r="Q2098" s="4">
        <f>NiftyData[[#This Row],[DayChange]]/E2099</f>
        <v>3.70322695632385E-3</v>
      </c>
      <c r="R2098" s="7">
        <f>_xlfn.CEILING.MATH(ABS(NiftyData[[#This Row],[DayChange %]]), 0.01)</f>
        <v>0.01</v>
      </c>
    </row>
    <row r="2099" spans="1:18" x14ac:dyDescent="0.2">
      <c r="A2099" s="2">
        <v>41067</v>
      </c>
      <c r="B2099" s="1">
        <v>5035.3500000000004</v>
      </c>
      <c r="C2099" s="1">
        <v>5059.6499999999996</v>
      </c>
      <c r="D2099" s="1">
        <v>5007.75</v>
      </c>
      <c r="E2099" s="1">
        <v>5049.6499999999996</v>
      </c>
      <c r="F2099" s="1">
        <v>150558164</v>
      </c>
      <c r="G2099" s="1">
        <v>6077.37</v>
      </c>
      <c r="H2099" s="1" t="str">
        <f>TEXT(NiftyData[[#This Row],[Date]], "yyyy")</f>
        <v>2012</v>
      </c>
      <c r="I2099" s="1" t="str">
        <f>TEXT(NiftyData[[#This Row],[Date]], "mmm")</f>
        <v>Jun</v>
      </c>
      <c r="J2099" s="1" t="str">
        <f>TEXT(NiftyData[[#This Row],[Date]], "ddd")</f>
        <v>Thu</v>
      </c>
      <c r="K2099" s="1" t="str">
        <f>TEXT(NiftyData[[#This Row],[Date]], "mmm-yyyy")</f>
        <v>Jun-2012</v>
      </c>
      <c r="L2099" s="1" t="str">
        <f>IF(NiftyData[[#This Row],[Day]]="Thu", "Expiry", "")</f>
        <v>Expiry</v>
      </c>
      <c r="M2099" s="1">
        <f>NiftyData[[#This Row],[Close]]-NiftyData[[#This Row],[Open]]</f>
        <v>14.299999999999272</v>
      </c>
      <c r="N2099" s="4">
        <f>NiftyData[[#This Row],[Intraday Change]]/NiftyData[[#This Row],[Open]]</f>
        <v>2.839921753204697E-3</v>
      </c>
      <c r="O2099" s="4">
        <f>_xlfn.CEILING.MATH(ABS(NiftyData[[#This Row],[Intraday Change %]]), 0.01)</f>
        <v>0.01</v>
      </c>
      <c r="P2099" s="6">
        <f>NiftyData[[#This Row],[Close]]-E2100</f>
        <v>52.549999999999272</v>
      </c>
      <c r="Q2099" s="4">
        <f>NiftyData[[#This Row],[DayChange]]/E2100</f>
        <v>1.0516099337615671E-2</v>
      </c>
      <c r="R2099" s="7">
        <f>_xlfn.CEILING.MATH(ABS(NiftyData[[#This Row],[DayChange %]]), 0.01)</f>
        <v>0.02</v>
      </c>
    </row>
    <row r="2100" spans="1:18" x14ac:dyDescent="0.2">
      <c r="A2100" s="2">
        <v>41066</v>
      </c>
      <c r="B2100" s="1">
        <v>4886.6499999999996</v>
      </c>
      <c r="C2100" s="1">
        <v>5010.45</v>
      </c>
      <c r="D2100" s="1">
        <v>4886.1499999999996</v>
      </c>
      <c r="E2100" s="1">
        <v>4997.1000000000004</v>
      </c>
      <c r="F2100" s="1">
        <v>185340406</v>
      </c>
      <c r="G2100" s="1">
        <v>7188.42</v>
      </c>
      <c r="H2100" s="1" t="str">
        <f>TEXT(NiftyData[[#This Row],[Date]], "yyyy")</f>
        <v>2012</v>
      </c>
      <c r="I2100" s="1" t="str">
        <f>TEXT(NiftyData[[#This Row],[Date]], "mmm")</f>
        <v>Jun</v>
      </c>
      <c r="J2100" s="1" t="str">
        <f>TEXT(NiftyData[[#This Row],[Date]], "ddd")</f>
        <v>Wed</v>
      </c>
      <c r="K2100" s="1" t="str">
        <f>TEXT(NiftyData[[#This Row],[Date]], "mmm-yyyy")</f>
        <v>Jun-2012</v>
      </c>
      <c r="L2100" s="1" t="str">
        <f>IF(NiftyData[[#This Row],[Day]]="Thu", "Expiry", "")</f>
        <v/>
      </c>
      <c r="M2100" s="1">
        <f>NiftyData[[#This Row],[Close]]-NiftyData[[#This Row],[Open]]</f>
        <v>110.45000000000073</v>
      </c>
      <c r="N2100" s="4">
        <f>NiftyData[[#This Row],[Intraday Change]]/NiftyData[[#This Row],[Open]]</f>
        <v>2.2602396324680658E-2</v>
      </c>
      <c r="O2100" s="4">
        <f>_xlfn.CEILING.MATH(ABS(NiftyData[[#This Row],[Intraday Change %]]), 0.01)</f>
        <v>0.03</v>
      </c>
      <c r="P2100" s="6">
        <f>NiftyData[[#This Row],[Close]]-E2101</f>
        <v>133.80000000000018</v>
      </c>
      <c r="Q2100" s="4">
        <f>NiftyData[[#This Row],[DayChange]]/E2101</f>
        <v>2.7512183085559225E-2</v>
      </c>
      <c r="R2100" s="7">
        <f>_xlfn.CEILING.MATH(ABS(NiftyData[[#This Row],[DayChange %]]), 0.01)</f>
        <v>0.03</v>
      </c>
    </row>
    <row r="2101" spans="1:18" x14ac:dyDescent="0.2">
      <c r="A2101" s="2">
        <v>41065</v>
      </c>
      <c r="B2101" s="1">
        <v>4869.45</v>
      </c>
      <c r="C2101" s="1">
        <v>4898.95</v>
      </c>
      <c r="D2101" s="1">
        <v>4847.7</v>
      </c>
      <c r="E2101" s="1">
        <v>4863.3</v>
      </c>
      <c r="F2101" s="1">
        <v>141476962</v>
      </c>
      <c r="G2101" s="1">
        <v>5016.41</v>
      </c>
      <c r="H2101" s="1" t="str">
        <f>TEXT(NiftyData[[#This Row],[Date]], "yyyy")</f>
        <v>2012</v>
      </c>
      <c r="I2101" s="1" t="str">
        <f>TEXT(NiftyData[[#This Row],[Date]], "mmm")</f>
        <v>Jun</v>
      </c>
      <c r="J2101" s="1" t="str">
        <f>TEXT(NiftyData[[#This Row],[Date]], "ddd")</f>
        <v>Tue</v>
      </c>
      <c r="K2101" s="1" t="str">
        <f>TEXT(NiftyData[[#This Row],[Date]], "mmm-yyyy")</f>
        <v>Jun-2012</v>
      </c>
      <c r="L2101" s="1" t="str">
        <f>IF(NiftyData[[#This Row],[Day]]="Thu", "Expiry", "")</f>
        <v/>
      </c>
      <c r="M2101" s="1">
        <f>NiftyData[[#This Row],[Close]]-NiftyData[[#This Row],[Open]]</f>
        <v>-6.1499999999996362</v>
      </c>
      <c r="N2101" s="4">
        <f>NiftyData[[#This Row],[Intraday Change]]/NiftyData[[#This Row],[Open]]</f>
        <v>-1.2629763114930098E-3</v>
      </c>
      <c r="O2101" s="4">
        <f>_xlfn.CEILING.MATH(ABS(NiftyData[[#This Row],[Intraday Change %]]), 0.01)</f>
        <v>0.01</v>
      </c>
      <c r="P2101" s="6">
        <f>NiftyData[[#This Row],[Close]]-E2102</f>
        <v>15.150000000000546</v>
      </c>
      <c r="Q2101" s="4">
        <f>NiftyData[[#This Row],[DayChange]]/E2102</f>
        <v>3.1249033136352107E-3</v>
      </c>
      <c r="R2101" s="7">
        <f>_xlfn.CEILING.MATH(ABS(NiftyData[[#This Row],[DayChange %]]), 0.01)</f>
        <v>0.01</v>
      </c>
    </row>
    <row r="2102" spans="1:18" x14ac:dyDescent="0.2">
      <c r="A2102" s="2">
        <v>41064</v>
      </c>
      <c r="B2102" s="1">
        <v>4797.3</v>
      </c>
      <c r="C2102" s="1">
        <v>4858.3</v>
      </c>
      <c r="D2102" s="1">
        <v>4770.3500000000004</v>
      </c>
      <c r="E2102" s="1">
        <v>4848.1499999999996</v>
      </c>
      <c r="F2102" s="1">
        <v>152339865</v>
      </c>
      <c r="G2102" s="1">
        <v>5143.54</v>
      </c>
      <c r="H2102" s="1" t="str">
        <f>TEXT(NiftyData[[#This Row],[Date]], "yyyy")</f>
        <v>2012</v>
      </c>
      <c r="I2102" s="1" t="str">
        <f>TEXT(NiftyData[[#This Row],[Date]], "mmm")</f>
        <v>Jun</v>
      </c>
      <c r="J2102" s="1" t="str">
        <f>TEXT(NiftyData[[#This Row],[Date]], "ddd")</f>
        <v>Mon</v>
      </c>
      <c r="K2102" s="1" t="str">
        <f>TEXT(NiftyData[[#This Row],[Date]], "mmm-yyyy")</f>
        <v>Jun-2012</v>
      </c>
      <c r="L2102" s="1" t="str">
        <f>IF(NiftyData[[#This Row],[Day]]="Thu", "Expiry", "")</f>
        <v/>
      </c>
      <c r="M2102" s="1">
        <f>NiftyData[[#This Row],[Close]]-NiftyData[[#This Row],[Open]]</f>
        <v>50.849999999999454</v>
      </c>
      <c r="N2102" s="4">
        <f>NiftyData[[#This Row],[Intraday Change]]/NiftyData[[#This Row],[Open]]</f>
        <v>1.0599712338190117E-2</v>
      </c>
      <c r="O2102" s="4">
        <f>_xlfn.CEILING.MATH(ABS(NiftyData[[#This Row],[Intraday Change %]]), 0.01)</f>
        <v>0.02</v>
      </c>
      <c r="P2102" s="6">
        <f>NiftyData[[#This Row],[Close]]-E2103</f>
        <v>6.5499999999992724</v>
      </c>
      <c r="Q2102" s="4">
        <f>NiftyData[[#This Row],[DayChange]]/E2103</f>
        <v>1.3528585591538482E-3</v>
      </c>
      <c r="R2102" s="7">
        <f>_xlfn.CEILING.MATH(ABS(NiftyData[[#This Row],[DayChange %]]), 0.01)</f>
        <v>0.01</v>
      </c>
    </row>
    <row r="2103" spans="1:18" x14ac:dyDescent="0.2">
      <c r="A2103" s="2">
        <v>41061</v>
      </c>
      <c r="B2103" s="1">
        <v>4910.8500000000004</v>
      </c>
      <c r="C2103" s="1">
        <v>4925</v>
      </c>
      <c r="D2103" s="1">
        <v>4831.75</v>
      </c>
      <c r="E2103" s="1">
        <v>4841.6000000000004</v>
      </c>
      <c r="F2103" s="1">
        <v>138767416</v>
      </c>
      <c r="G2103" s="1">
        <v>4989.22</v>
      </c>
      <c r="H2103" s="1" t="str">
        <f>TEXT(NiftyData[[#This Row],[Date]], "yyyy")</f>
        <v>2012</v>
      </c>
      <c r="I2103" s="1" t="str">
        <f>TEXT(NiftyData[[#This Row],[Date]], "mmm")</f>
        <v>Jun</v>
      </c>
      <c r="J2103" s="1" t="str">
        <f>TEXT(NiftyData[[#This Row],[Date]], "ddd")</f>
        <v>Fri</v>
      </c>
      <c r="K2103" s="1" t="str">
        <f>TEXT(NiftyData[[#This Row],[Date]], "mmm-yyyy")</f>
        <v>Jun-2012</v>
      </c>
      <c r="L2103" s="1" t="str">
        <f>IF(NiftyData[[#This Row],[Day]]="Thu", "Expiry", "")</f>
        <v/>
      </c>
      <c r="M2103" s="1">
        <f>NiftyData[[#This Row],[Close]]-NiftyData[[#This Row],[Open]]</f>
        <v>-69.25</v>
      </c>
      <c r="N2103" s="4">
        <f>NiftyData[[#This Row],[Intraday Change]]/NiftyData[[#This Row],[Open]]</f>
        <v>-1.4101428469613202E-2</v>
      </c>
      <c r="O2103" s="4">
        <f>_xlfn.CEILING.MATH(ABS(NiftyData[[#This Row],[Intraday Change %]]), 0.01)</f>
        <v>0.02</v>
      </c>
      <c r="P2103" s="6">
        <f>NiftyData[[#This Row],[Close]]-E2104</f>
        <v>-82.649999999999636</v>
      </c>
      <c r="Q2103" s="4">
        <f>NiftyData[[#This Row],[DayChange]]/E2104</f>
        <v>-1.678428187033551E-2</v>
      </c>
      <c r="R2103" s="7">
        <f>_xlfn.CEILING.MATH(ABS(NiftyData[[#This Row],[DayChange %]]), 0.01)</f>
        <v>0.02</v>
      </c>
    </row>
    <row r="2104" spans="1:18" x14ac:dyDescent="0.2">
      <c r="A2104" s="2">
        <v>41060</v>
      </c>
      <c r="B2104" s="1">
        <v>4896.1000000000004</v>
      </c>
      <c r="C2104" s="1">
        <v>4949.25</v>
      </c>
      <c r="D2104" s="1">
        <v>4883.55</v>
      </c>
      <c r="E2104" s="1">
        <v>4924.25</v>
      </c>
      <c r="F2104" s="1">
        <v>296911390</v>
      </c>
      <c r="G2104" s="1">
        <v>10662.01</v>
      </c>
      <c r="H2104" s="1" t="str">
        <f>TEXT(NiftyData[[#This Row],[Date]], "yyyy")</f>
        <v>2012</v>
      </c>
      <c r="I2104" s="1" t="str">
        <f>TEXT(NiftyData[[#This Row],[Date]], "mmm")</f>
        <v>May</v>
      </c>
      <c r="J2104" s="1" t="str">
        <f>TEXT(NiftyData[[#This Row],[Date]], "ddd")</f>
        <v>Thu</v>
      </c>
      <c r="K2104" s="1" t="str">
        <f>TEXT(NiftyData[[#This Row],[Date]], "mmm-yyyy")</f>
        <v>May-2012</v>
      </c>
      <c r="L2104" s="1" t="str">
        <f>IF(NiftyData[[#This Row],[Day]]="Thu", "Expiry", "")</f>
        <v>Expiry</v>
      </c>
      <c r="M2104" s="1">
        <f>NiftyData[[#This Row],[Close]]-NiftyData[[#This Row],[Open]]</f>
        <v>28.149999999999636</v>
      </c>
      <c r="N2104" s="4">
        <f>NiftyData[[#This Row],[Intraday Change]]/NiftyData[[#This Row],[Open]]</f>
        <v>5.7494740711994518E-3</v>
      </c>
      <c r="O2104" s="4">
        <f>_xlfn.CEILING.MATH(ABS(NiftyData[[#This Row],[Intraday Change %]]), 0.01)</f>
        <v>0.01</v>
      </c>
      <c r="P2104" s="6">
        <f>NiftyData[[#This Row],[Close]]-E2105</f>
        <v>-26.5</v>
      </c>
      <c r="Q2104" s="4">
        <f>NiftyData[[#This Row],[DayChange]]/E2105</f>
        <v>-5.352724334696763E-3</v>
      </c>
      <c r="R2104" s="7">
        <f>_xlfn.CEILING.MATH(ABS(NiftyData[[#This Row],[DayChange %]]), 0.01)</f>
        <v>0.01</v>
      </c>
    </row>
    <row r="2105" spans="1:18" x14ac:dyDescent="0.2">
      <c r="A2105" s="2">
        <v>41059</v>
      </c>
      <c r="B2105" s="1">
        <v>4964.25</v>
      </c>
      <c r="C2105" s="1">
        <v>4982.25</v>
      </c>
      <c r="D2105" s="1">
        <v>4944.8999999999996</v>
      </c>
      <c r="E2105" s="1">
        <v>4950.75</v>
      </c>
      <c r="F2105" s="1">
        <v>146005250</v>
      </c>
      <c r="G2105" s="1">
        <v>5374.65</v>
      </c>
      <c r="H2105" s="1" t="str">
        <f>TEXT(NiftyData[[#This Row],[Date]], "yyyy")</f>
        <v>2012</v>
      </c>
      <c r="I2105" s="1" t="str">
        <f>TEXT(NiftyData[[#This Row],[Date]], "mmm")</f>
        <v>May</v>
      </c>
      <c r="J2105" s="1" t="str">
        <f>TEXT(NiftyData[[#This Row],[Date]], "ddd")</f>
        <v>Wed</v>
      </c>
      <c r="K2105" s="1" t="str">
        <f>TEXT(NiftyData[[#This Row],[Date]], "mmm-yyyy")</f>
        <v>May-2012</v>
      </c>
      <c r="L2105" s="1" t="str">
        <f>IF(NiftyData[[#This Row],[Day]]="Thu", "Expiry", "")</f>
        <v/>
      </c>
      <c r="M2105" s="1">
        <f>NiftyData[[#This Row],[Close]]-NiftyData[[#This Row],[Open]]</f>
        <v>-13.5</v>
      </c>
      <c r="N2105" s="4">
        <f>NiftyData[[#This Row],[Intraday Change]]/NiftyData[[#This Row],[Open]]</f>
        <v>-2.7194440247771566E-3</v>
      </c>
      <c r="O2105" s="4">
        <f>_xlfn.CEILING.MATH(ABS(NiftyData[[#This Row],[Intraday Change %]]), 0.01)</f>
        <v>0.01</v>
      </c>
      <c r="P2105" s="6">
        <f>NiftyData[[#This Row],[Close]]-E2106</f>
        <v>-39.350000000000364</v>
      </c>
      <c r="Q2105" s="4">
        <f>NiftyData[[#This Row],[DayChange]]/E2106</f>
        <v>-7.8856135147592956E-3</v>
      </c>
      <c r="R2105" s="7">
        <f>_xlfn.CEILING.MATH(ABS(NiftyData[[#This Row],[DayChange %]]), 0.01)</f>
        <v>0.01</v>
      </c>
    </row>
    <row r="2106" spans="1:18" x14ac:dyDescent="0.2">
      <c r="A2106" s="2">
        <v>41058</v>
      </c>
      <c r="B2106" s="1">
        <v>5005.3500000000004</v>
      </c>
      <c r="C2106" s="1">
        <v>5020.1499999999996</v>
      </c>
      <c r="D2106" s="1">
        <v>4982.1499999999996</v>
      </c>
      <c r="E2106" s="1">
        <v>4990.1000000000004</v>
      </c>
      <c r="F2106" s="1">
        <v>124219839</v>
      </c>
      <c r="G2106" s="1">
        <v>4923.5600000000004</v>
      </c>
      <c r="H2106" s="1" t="str">
        <f>TEXT(NiftyData[[#This Row],[Date]], "yyyy")</f>
        <v>2012</v>
      </c>
      <c r="I2106" s="1" t="str">
        <f>TEXT(NiftyData[[#This Row],[Date]], "mmm")</f>
        <v>May</v>
      </c>
      <c r="J2106" s="1" t="str">
        <f>TEXT(NiftyData[[#This Row],[Date]], "ddd")</f>
        <v>Tue</v>
      </c>
      <c r="K2106" s="1" t="str">
        <f>TEXT(NiftyData[[#This Row],[Date]], "mmm-yyyy")</f>
        <v>May-2012</v>
      </c>
      <c r="L2106" s="1" t="str">
        <f>IF(NiftyData[[#This Row],[Day]]="Thu", "Expiry", "")</f>
        <v/>
      </c>
      <c r="M2106" s="1">
        <f>NiftyData[[#This Row],[Close]]-NiftyData[[#This Row],[Open]]</f>
        <v>-15.25</v>
      </c>
      <c r="N2106" s="4">
        <f>NiftyData[[#This Row],[Intraday Change]]/NiftyData[[#This Row],[Open]]</f>
        <v>-3.0467399882126121E-3</v>
      </c>
      <c r="O2106" s="4">
        <f>_xlfn.CEILING.MATH(ABS(NiftyData[[#This Row],[Intraday Change %]]), 0.01)</f>
        <v>0.01</v>
      </c>
      <c r="P2106" s="6">
        <f>NiftyData[[#This Row],[Close]]-E2107</f>
        <v>4.4500000000007276</v>
      </c>
      <c r="Q2106" s="4">
        <f>NiftyData[[#This Row],[DayChange]]/E2107</f>
        <v>8.9256165194121688E-4</v>
      </c>
      <c r="R2106" s="7">
        <f>_xlfn.CEILING.MATH(ABS(NiftyData[[#This Row],[DayChange %]]), 0.01)</f>
        <v>0.01</v>
      </c>
    </row>
    <row r="2107" spans="1:18" x14ac:dyDescent="0.2">
      <c r="A2107" s="2">
        <v>41057</v>
      </c>
      <c r="B2107" s="1">
        <v>4931.7</v>
      </c>
      <c r="C2107" s="1">
        <v>4994.95</v>
      </c>
      <c r="D2107" s="1">
        <v>4931.3</v>
      </c>
      <c r="E2107" s="1">
        <v>4985.6499999999996</v>
      </c>
      <c r="F2107" s="1">
        <v>97260991</v>
      </c>
      <c r="G2107" s="1">
        <v>3983.53</v>
      </c>
      <c r="H2107" s="1" t="str">
        <f>TEXT(NiftyData[[#This Row],[Date]], "yyyy")</f>
        <v>2012</v>
      </c>
      <c r="I2107" s="1" t="str">
        <f>TEXT(NiftyData[[#This Row],[Date]], "mmm")</f>
        <v>May</v>
      </c>
      <c r="J2107" s="1" t="str">
        <f>TEXT(NiftyData[[#This Row],[Date]], "ddd")</f>
        <v>Mon</v>
      </c>
      <c r="K2107" s="1" t="str">
        <f>TEXT(NiftyData[[#This Row],[Date]], "mmm-yyyy")</f>
        <v>May-2012</v>
      </c>
      <c r="L2107" s="1" t="str">
        <f>IF(NiftyData[[#This Row],[Day]]="Thu", "Expiry", "")</f>
        <v/>
      </c>
      <c r="M2107" s="1">
        <f>NiftyData[[#This Row],[Close]]-NiftyData[[#This Row],[Open]]</f>
        <v>53.949999999999818</v>
      </c>
      <c r="N2107" s="4">
        <f>NiftyData[[#This Row],[Intraday Change]]/NiftyData[[#This Row],[Open]]</f>
        <v>1.0939432649998949E-2</v>
      </c>
      <c r="O2107" s="4">
        <f>_xlfn.CEILING.MATH(ABS(NiftyData[[#This Row],[Intraday Change %]]), 0.01)</f>
        <v>0.02</v>
      </c>
      <c r="P2107" s="6">
        <f>NiftyData[[#This Row],[Close]]-E2108</f>
        <v>65.25</v>
      </c>
      <c r="Q2107" s="4">
        <f>NiftyData[[#This Row],[DayChange]]/E2108</f>
        <v>1.3261116982359159E-2</v>
      </c>
      <c r="R2107" s="7">
        <f>_xlfn.CEILING.MATH(ABS(NiftyData[[#This Row],[DayChange %]]), 0.01)</f>
        <v>0.02</v>
      </c>
    </row>
    <row r="2108" spans="1:18" x14ac:dyDescent="0.2">
      <c r="A2108" s="2">
        <v>41054</v>
      </c>
      <c r="B2108" s="1">
        <v>4905.95</v>
      </c>
      <c r="C2108" s="1">
        <v>4935.8</v>
      </c>
      <c r="D2108" s="1">
        <v>4889.3500000000004</v>
      </c>
      <c r="E2108" s="1">
        <v>4920.3999999999996</v>
      </c>
      <c r="F2108" s="1">
        <v>118191157</v>
      </c>
      <c r="G2108" s="1">
        <v>4398.09</v>
      </c>
      <c r="H2108" s="1" t="str">
        <f>TEXT(NiftyData[[#This Row],[Date]], "yyyy")</f>
        <v>2012</v>
      </c>
      <c r="I2108" s="1" t="str">
        <f>TEXT(NiftyData[[#This Row],[Date]], "mmm")</f>
        <v>May</v>
      </c>
      <c r="J2108" s="1" t="str">
        <f>TEXT(NiftyData[[#This Row],[Date]], "ddd")</f>
        <v>Fri</v>
      </c>
      <c r="K2108" s="1" t="str">
        <f>TEXT(NiftyData[[#This Row],[Date]], "mmm-yyyy")</f>
        <v>May-2012</v>
      </c>
      <c r="L2108" s="1" t="str">
        <f>IF(NiftyData[[#This Row],[Day]]="Thu", "Expiry", "")</f>
        <v/>
      </c>
      <c r="M2108" s="1">
        <f>NiftyData[[#This Row],[Close]]-NiftyData[[#This Row],[Open]]</f>
        <v>14.449999999999818</v>
      </c>
      <c r="N2108" s="4">
        <f>NiftyData[[#This Row],[Intraday Change]]/NiftyData[[#This Row],[Open]]</f>
        <v>2.9454030310133244E-3</v>
      </c>
      <c r="O2108" s="4">
        <f>_xlfn.CEILING.MATH(ABS(NiftyData[[#This Row],[Intraday Change %]]), 0.01)</f>
        <v>0.01</v>
      </c>
      <c r="P2108" s="6">
        <f>NiftyData[[#This Row],[Close]]-E2109</f>
        <v>-1</v>
      </c>
      <c r="Q2108" s="4">
        <f>NiftyData[[#This Row],[DayChange]]/E2109</f>
        <v>-2.0319421302881295E-4</v>
      </c>
      <c r="R2108" s="7">
        <f>_xlfn.CEILING.MATH(ABS(NiftyData[[#This Row],[DayChange %]]), 0.01)</f>
        <v>0.01</v>
      </c>
    </row>
    <row r="2109" spans="1:18" x14ac:dyDescent="0.2">
      <c r="A2109" s="2">
        <v>41053</v>
      </c>
      <c r="B2109" s="1">
        <v>4863.3999999999996</v>
      </c>
      <c r="C2109" s="1">
        <v>4931.8999999999996</v>
      </c>
      <c r="D2109" s="1">
        <v>4830.1499999999996</v>
      </c>
      <c r="E2109" s="1">
        <v>4921.3999999999996</v>
      </c>
      <c r="F2109" s="1">
        <v>140474832</v>
      </c>
      <c r="G2109" s="1">
        <v>5012.08</v>
      </c>
      <c r="H2109" s="1" t="str">
        <f>TEXT(NiftyData[[#This Row],[Date]], "yyyy")</f>
        <v>2012</v>
      </c>
      <c r="I2109" s="1" t="str">
        <f>TEXT(NiftyData[[#This Row],[Date]], "mmm")</f>
        <v>May</v>
      </c>
      <c r="J2109" s="1" t="str">
        <f>TEXT(NiftyData[[#This Row],[Date]], "ddd")</f>
        <v>Thu</v>
      </c>
      <c r="K2109" s="1" t="str">
        <f>TEXT(NiftyData[[#This Row],[Date]], "mmm-yyyy")</f>
        <v>May-2012</v>
      </c>
      <c r="L2109" s="1" t="str">
        <f>IF(NiftyData[[#This Row],[Day]]="Thu", "Expiry", "")</f>
        <v>Expiry</v>
      </c>
      <c r="M2109" s="1">
        <f>NiftyData[[#This Row],[Close]]-NiftyData[[#This Row],[Open]]</f>
        <v>58</v>
      </c>
      <c r="N2109" s="4">
        <f>NiftyData[[#This Row],[Intraday Change]]/NiftyData[[#This Row],[Open]]</f>
        <v>1.1925813217090925E-2</v>
      </c>
      <c r="O2109" s="4">
        <f>_xlfn.CEILING.MATH(ABS(NiftyData[[#This Row],[Intraday Change %]]), 0.01)</f>
        <v>0.02</v>
      </c>
      <c r="P2109" s="6">
        <f>NiftyData[[#This Row],[Close]]-E2110</f>
        <v>85.75</v>
      </c>
      <c r="Q2109" s="4">
        <f>NiftyData[[#This Row],[DayChange]]/E2110</f>
        <v>1.7732879757633411E-2</v>
      </c>
      <c r="R2109" s="7">
        <f>_xlfn.CEILING.MATH(ABS(NiftyData[[#This Row],[DayChange %]]), 0.01)</f>
        <v>0.02</v>
      </c>
    </row>
    <row r="2110" spans="1:18" x14ac:dyDescent="0.2">
      <c r="A2110" s="2">
        <v>41052</v>
      </c>
      <c r="B2110" s="1">
        <v>4843</v>
      </c>
      <c r="C2110" s="1">
        <v>4853.75</v>
      </c>
      <c r="D2110" s="1">
        <v>4803.95</v>
      </c>
      <c r="E2110" s="1">
        <v>4835.6499999999996</v>
      </c>
      <c r="F2110" s="1">
        <v>136108067</v>
      </c>
      <c r="G2110" s="1">
        <v>4854.1499999999996</v>
      </c>
      <c r="H2110" s="1" t="str">
        <f>TEXT(NiftyData[[#This Row],[Date]], "yyyy")</f>
        <v>2012</v>
      </c>
      <c r="I2110" s="1" t="str">
        <f>TEXT(NiftyData[[#This Row],[Date]], "mmm")</f>
        <v>May</v>
      </c>
      <c r="J2110" s="1" t="str">
        <f>TEXT(NiftyData[[#This Row],[Date]], "ddd")</f>
        <v>Wed</v>
      </c>
      <c r="K2110" s="1" t="str">
        <f>TEXT(NiftyData[[#This Row],[Date]], "mmm-yyyy")</f>
        <v>May-2012</v>
      </c>
      <c r="L2110" s="1" t="str">
        <f>IF(NiftyData[[#This Row],[Day]]="Thu", "Expiry", "")</f>
        <v/>
      </c>
      <c r="M2110" s="1">
        <f>NiftyData[[#This Row],[Close]]-NiftyData[[#This Row],[Open]]</f>
        <v>-7.3500000000003638</v>
      </c>
      <c r="N2110" s="4">
        <f>NiftyData[[#This Row],[Intraday Change]]/NiftyData[[#This Row],[Open]]</f>
        <v>-1.51765434647953E-3</v>
      </c>
      <c r="O2110" s="4">
        <f>_xlfn.CEILING.MATH(ABS(NiftyData[[#This Row],[Intraday Change %]]), 0.01)</f>
        <v>0.01</v>
      </c>
      <c r="P2110" s="6">
        <f>NiftyData[[#This Row],[Close]]-E2111</f>
        <v>-24.850000000000364</v>
      </c>
      <c r="Q2110" s="4">
        <f>NiftyData[[#This Row],[DayChange]]/E2111</f>
        <v>-5.1126427322292691E-3</v>
      </c>
      <c r="R2110" s="7">
        <f>_xlfn.CEILING.MATH(ABS(NiftyData[[#This Row],[DayChange %]]), 0.01)</f>
        <v>0.01</v>
      </c>
    </row>
    <row r="2111" spans="1:18" x14ac:dyDescent="0.2">
      <c r="A2111" s="2">
        <v>41051</v>
      </c>
      <c r="B2111" s="1">
        <v>4954.7</v>
      </c>
      <c r="C2111" s="1">
        <v>4956.3500000000004</v>
      </c>
      <c r="D2111" s="1">
        <v>4849.8999999999996</v>
      </c>
      <c r="E2111" s="1">
        <v>4860.5</v>
      </c>
      <c r="F2111" s="1">
        <v>130808278</v>
      </c>
      <c r="G2111" s="1">
        <v>5074.37</v>
      </c>
      <c r="H2111" s="1" t="str">
        <f>TEXT(NiftyData[[#This Row],[Date]], "yyyy")</f>
        <v>2012</v>
      </c>
      <c r="I2111" s="1" t="str">
        <f>TEXT(NiftyData[[#This Row],[Date]], "mmm")</f>
        <v>May</v>
      </c>
      <c r="J2111" s="1" t="str">
        <f>TEXT(NiftyData[[#This Row],[Date]], "ddd")</f>
        <v>Tue</v>
      </c>
      <c r="K2111" s="1" t="str">
        <f>TEXT(NiftyData[[#This Row],[Date]], "mmm-yyyy")</f>
        <v>May-2012</v>
      </c>
      <c r="L2111" s="1" t="str">
        <f>IF(NiftyData[[#This Row],[Day]]="Thu", "Expiry", "")</f>
        <v/>
      </c>
      <c r="M2111" s="1">
        <f>NiftyData[[#This Row],[Close]]-NiftyData[[#This Row],[Open]]</f>
        <v>-94.199999999999818</v>
      </c>
      <c r="N2111" s="4">
        <f>NiftyData[[#This Row],[Intraday Change]]/NiftyData[[#This Row],[Open]]</f>
        <v>-1.9012250994005657E-2</v>
      </c>
      <c r="O2111" s="4">
        <f>_xlfn.CEILING.MATH(ABS(NiftyData[[#This Row],[Intraday Change %]]), 0.01)</f>
        <v>0.02</v>
      </c>
      <c r="P2111" s="6">
        <f>NiftyData[[#This Row],[Close]]-E2112</f>
        <v>-45.550000000000182</v>
      </c>
      <c r="Q2111" s="4">
        <f>NiftyData[[#This Row],[DayChange]]/E2112</f>
        <v>-9.2844549077160197E-3</v>
      </c>
      <c r="R2111" s="7">
        <f>_xlfn.CEILING.MATH(ABS(NiftyData[[#This Row],[DayChange %]]), 0.01)</f>
        <v>0.01</v>
      </c>
    </row>
    <row r="2112" spans="1:18" x14ac:dyDescent="0.2">
      <c r="A2112" s="2">
        <v>41050</v>
      </c>
      <c r="B2112" s="1">
        <v>4888.5</v>
      </c>
      <c r="C2112" s="1">
        <v>4937.5</v>
      </c>
      <c r="D2112" s="1">
        <v>4888.5</v>
      </c>
      <c r="E2112" s="1">
        <v>4906.05</v>
      </c>
      <c r="F2112" s="1">
        <v>116506971</v>
      </c>
      <c r="G2112" s="1">
        <v>4527.67</v>
      </c>
      <c r="H2112" s="1" t="str">
        <f>TEXT(NiftyData[[#This Row],[Date]], "yyyy")</f>
        <v>2012</v>
      </c>
      <c r="I2112" s="1" t="str">
        <f>TEXT(NiftyData[[#This Row],[Date]], "mmm")</f>
        <v>May</v>
      </c>
      <c r="J2112" s="1" t="str">
        <f>TEXT(NiftyData[[#This Row],[Date]], "ddd")</f>
        <v>Mon</v>
      </c>
      <c r="K2112" s="1" t="str">
        <f>TEXT(NiftyData[[#This Row],[Date]], "mmm-yyyy")</f>
        <v>May-2012</v>
      </c>
      <c r="L2112" s="1" t="str">
        <f>IF(NiftyData[[#This Row],[Day]]="Thu", "Expiry", "")</f>
        <v/>
      </c>
      <c r="M2112" s="1">
        <f>NiftyData[[#This Row],[Close]]-NiftyData[[#This Row],[Open]]</f>
        <v>17.550000000000182</v>
      </c>
      <c r="N2112" s="4">
        <f>NiftyData[[#This Row],[Intraday Change]]/NiftyData[[#This Row],[Open]]</f>
        <v>3.5900583000920898E-3</v>
      </c>
      <c r="O2112" s="4">
        <f>_xlfn.CEILING.MATH(ABS(NiftyData[[#This Row],[Intraday Change %]]), 0.01)</f>
        <v>0.01</v>
      </c>
      <c r="P2112" s="6">
        <f>NiftyData[[#This Row],[Close]]-E2113</f>
        <v>14.600000000000364</v>
      </c>
      <c r="Q2112" s="4">
        <f>NiftyData[[#This Row],[DayChange]]/E2113</f>
        <v>2.9848000081776089E-3</v>
      </c>
      <c r="R2112" s="7">
        <f>_xlfn.CEILING.MATH(ABS(NiftyData[[#This Row],[DayChange %]]), 0.01)</f>
        <v>0.01</v>
      </c>
    </row>
    <row r="2113" spans="1:18" x14ac:dyDescent="0.2">
      <c r="A2113" s="2">
        <v>41047</v>
      </c>
      <c r="B2113" s="1">
        <v>4796.3999999999996</v>
      </c>
      <c r="C2113" s="1">
        <v>4908.5</v>
      </c>
      <c r="D2113" s="1">
        <v>4788.95</v>
      </c>
      <c r="E2113" s="1">
        <v>4891.45</v>
      </c>
      <c r="F2113" s="1">
        <v>154508649</v>
      </c>
      <c r="G2113" s="1">
        <v>6447.08</v>
      </c>
      <c r="H2113" s="1" t="str">
        <f>TEXT(NiftyData[[#This Row],[Date]], "yyyy")</f>
        <v>2012</v>
      </c>
      <c r="I2113" s="1" t="str">
        <f>TEXT(NiftyData[[#This Row],[Date]], "mmm")</f>
        <v>May</v>
      </c>
      <c r="J2113" s="1" t="str">
        <f>TEXT(NiftyData[[#This Row],[Date]], "ddd")</f>
        <v>Fri</v>
      </c>
      <c r="K2113" s="1" t="str">
        <f>TEXT(NiftyData[[#This Row],[Date]], "mmm-yyyy")</f>
        <v>May-2012</v>
      </c>
      <c r="L2113" s="1" t="str">
        <f>IF(NiftyData[[#This Row],[Day]]="Thu", "Expiry", "")</f>
        <v/>
      </c>
      <c r="M2113" s="1">
        <f>NiftyData[[#This Row],[Close]]-NiftyData[[#This Row],[Open]]</f>
        <v>95.050000000000182</v>
      </c>
      <c r="N2113" s="4">
        <f>NiftyData[[#This Row],[Intraday Change]]/NiftyData[[#This Row],[Open]]</f>
        <v>1.9816946042865522E-2</v>
      </c>
      <c r="O2113" s="4">
        <f>_xlfn.CEILING.MATH(ABS(NiftyData[[#This Row],[Intraday Change %]]), 0.01)</f>
        <v>0.02</v>
      </c>
      <c r="P2113" s="6">
        <f>NiftyData[[#This Row],[Close]]-E2114</f>
        <v>21.25</v>
      </c>
      <c r="Q2113" s="4">
        <f>NiftyData[[#This Row],[DayChange]]/E2114</f>
        <v>4.3632705022381016E-3</v>
      </c>
      <c r="R2113" s="7">
        <f>_xlfn.CEILING.MATH(ABS(NiftyData[[#This Row],[DayChange %]]), 0.01)</f>
        <v>0.01</v>
      </c>
    </row>
    <row r="2114" spans="1:18" x14ac:dyDescent="0.2">
      <c r="A2114" s="2">
        <v>41046</v>
      </c>
      <c r="B2114" s="1">
        <v>4878.6000000000004</v>
      </c>
      <c r="C2114" s="1">
        <v>4922.25</v>
      </c>
      <c r="D2114" s="1">
        <v>4850.2</v>
      </c>
      <c r="E2114" s="1">
        <v>4870.2</v>
      </c>
      <c r="F2114" s="1">
        <v>155654031</v>
      </c>
      <c r="G2114" s="1">
        <v>5745.51</v>
      </c>
      <c r="H2114" s="1" t="str">
        <f>TEXT(NiftyData[[#This Row],[Date]], "yyyy")</f>
        <v>2012</v>
      </c>
      <c r="I2114" s="1" t="str">
        <f>TEXT(NiftyData[[#This Row],[Date]], "mmm")</f>
        <v>May</v>
      </c>
      <c r="J2114" s="1" t="str">
        <f>TEXT(NiftyData[[#This Row],[Date]], "ddd")</f>
        <v>Thu</v>
      </c>
      <c r="K2114" s="1" t="str">
        <f>TEXT(NiftyData[[#This Row],[Date]], "mmm-yyyy")</f>
        <v>May-2012</v>
      </c>
      <c r="L2114" s="1" t="str">
        <f>IF(NiftyData[[#This Row],[Day]]="Thu", "Expiry", "")</f>
        <v>Expiry</v>
      </c>
      <c r="M2114" s="1">
        <f>NiftyData[[#This Row],[Close]]-NiftyData[[#This Row],[Open]]</f>
        <v>-8.4000000000005457</v>
      </c>
      <c r="N2114" s="4">
        <f>NiftyData[[#This Row],[Intraday Change]]/NiftyData[[#This Row],[Open]]</f>
        <v>-1.7218054359858454E-3</v>
      </c>
      <c r="O2114" s="4">
        <f>_xlfn.CEILING.MATH(ABS(NiftyData[[#This Row],[Intraday Change %]]), 0.01)</f>
        <v>0.01</v>
      </c>
      <c r="P2114" s="6">
        <f>NiftyData[[#This Row],[Close]]-E2115</f>
        <v>11.949999999999818</v>
      </c>
      <c r="Q2114" s="4">
        <f>NiftyData[[#This Row],[DayChange]]/E2115</f>
        <v>2.4597334431121945E-3</v>
      </c>
      <c r="R2114" s="7">
        <f>_xlfn.CEILING.MATH(ABS(NiftyData[[#This Row],[DayChange %]]), 0.01)</f>
        <v>0.01</v>
      </c>
    </row>
    <row r="2115" spans="1:18" x14ac:dyDescent="0.2">
      <c r="A2115" s="2">
        <v>41045</v>
      </c>
      <c r="B2115" s="1">
        <v>4875.3</v>
      </c>
      <c r="C2115" s="1">
        <v>4882.25</v>
      </c>
      <c r="D2115" s="1">
        <v>4837.05</v>
      </c>
      <c r="E2115" s="1">
        <v>4858.25</v>
      </c>
      <c r="F2115" s="1">
        <v>165048505</v>
      </c>
      <c r="G2115" s="1">
        <v>6316.66</v>
      </c>
      <c r="H2115" s="1" t="str">
        <f>TEXT(NiftyData[[#This Row],[Date]], "yyyy")</f>
        <v>2012</v>
      </c>
      <c r="I2115" s="1" t="str">
        <f>TEXT(NiftyData[[#This Row],[Date]], "mmm")</f>
        <v>May</v>
      </c>
      <c r="J2115" s="1" t="str">
        <f>TEXT(NiftyData[[#This Row],[Date]], "ddd")</f>
        <v>Wed</v>
      </c>
      <c r="K2115" s="1" t="str">
        <f>TEXT(NiftyData[[#This Row],[Date]], "mmm-yyyy")</f>
        <v>May-2012</v>
      </c>
      <c r="L2115" s="1" t="str">
        <f>IF(NiftyData[[#This Row],[Day]]="Thu", "Expiry", "")</f>
        <v/>
      </c>
      <c r="M2115" s="1">
        <f>NiftyData[[#This Row],[Close]]-NiftyData[[#This Row],[Open]]</f>
        <v>-17.050000000000182</v>
      </c>
      <c r="N2115" s="4">
        <f>NiftyData[[#This Row],[Intraday Change]]/NiftyData[[#This Row],[Open]]</f>
        <v>-3.4972206838553895E-3</v>
      </c>
      <c r="O2115" s="4">
        <f>_xlfn.CEILING.MATH(ABS(NiftyData[[#This Row],[Intraday Change %]]), 0.01)</f>
        <v>0.01</v>
      </c>
      <c r="P2115" s="6">
        <f>NiftyData[[#This Row],[Close]]-E2116</f>
        <v>-84.550000000000182</v>
      </c>
      <c r="Q2115" s="4">
        <f>NiftyData[[#This Row],[DayChange]]/E2116</f>
        <v>-1.7105689083110824E-2</v>
      </c>
      <c r="R2115" s="7">
        <f>_xlfn.CEILING.MATH(ABS(NiftyData[[#This Row],[DayChange %]]), 0.01)</f>
        <v>0.02</v>
      </c>
    </row>
    <row r="2116" spans="1:18" x14ac:dyDescent="0.2">
      <c r="A2116" s="2">
        <v>41044</v>
      </c>
      <c r="B2116" s="1">
        <v>4869.8500000000004</v>
      </c>
      <c r="C2116" s="1">
        <v>4955.2</v>
      </c>
      <c r="D2116" s="1">
        <v>4868.55</v>
      </c>
      <c r="E2116" s="1">
        <v>4942.8</v>
      </c>
      <c r="F2116" s="1">
        <v>142119571</v>
      </c>
      <c r="G2116" s="1">
        <v>5491.24</v>
      </c>
      <c r="H2116" s="1" t="str">
        <f>TEXT(NiftyData[[#This Row],[Date]], "yyyy")</f>
        <v>2012</v>
      </c>
      <c r="I2116" s="1" t="str">
        <f>TEXT(NiftyData[[#This Row],[Date]], "mmm")</f>
        <v>May</v>
      </c>
      <c r="J2116" s="1" t="str">
        <f>TEXT(NiftyData[[#This Row],[Date]], "ddd")</f>
        <v>Tue</v>
      </c>
      <c r="K2116" s="1" t="str">
        <f>TEXT(NiftyData[[#This Row],[Date]], "mmm-yyyy")</f>
        <v>May-2012</v>
      </c>
      <c r="L2116" s="1" t="str">
        <f>IF(NiftyData[[#This Row],[Day]]="Thu", "Expiry", "")</f>
        <v/>
      </c>
      <c r="M2116" s="1">
        <f>NiftyData[[#This Row],[Close]]-NiftyData[[#This Row],[Open]]</f>
        <v>72.949999999999818</v>
      </c>
      <c r="N2116" s="4">
        <f>NiftyData[[#This Row],[Intraday Change]]/NiftyData[[#This Row],[Open]]</f>
        <v>1.4979927513167719E-2</v>
      </c>
      <c r="O2116" s="4">
        <f>_xlfn.CEILING.MATH(ABS(NiftyData[[#This Row],[Intraday Change %]]), 0.01)</f>
        <v>0.02</v>
      </c>
      <c r="P2116" s="6">
        <f>NiftyData[[#This Row],[Close]]-E2117</f>
        <v>35</v>
      </c>
      <c r="Q2116" s="4">
        <f>NiftyData[[#This Row],[DayChange]]/E2117</f>
        <v>7.1315049513020088E-3</v>
      </c>
      <c r="R2116" s="7">
        <f>_xlfn.CEILING.MATH(ABS(NiftyData[[#This Row],[DayChange %]]), 0.01)</f>
        <v>0.01</v>
      </c>
    </row>
    <row r="2117" spans="1:18" x14ac:dyDescent="0.2">
      <c r="A2117" s="2">
        <v>41043</v>
      </c>
      <c r="B2117" s="1">
        <v>4934.3500000000004</v>
      </c>
      <c r="C2117" s="1">
        <v>4957.2</v>
      </c>
      <c r="D2117" s="1">
        <v>4874.5</v>
      </c>
      <c r="E2117" s="1">
        <v>4907.8</v>
      </c>
      <c r="F2117" s="1">
        <v>126951751</v>
      </c>
      <c r="G2117" s="1">
        <v>5291.93</v>
      </c>
      <c r="H2117" s="1" t="str">
        <f>TEXT(NiftyData[[#This Row],[Date]], "yyyy")</f>
        <v>2012</v>
      </c>
      <c r="I2117" s="1" t="str">
        <f>TEXT(NiftyData[[#This Row],[Date]], "mmm")</f>
        <v>May</v>
      </c>
      <c r="J2117" s="1" t="str">
        <f>TEXT(NiftyData[[#This Row],[Date]], "ddd")</f>
        <v>Mon</v>
      </c>
      <c r="K2117" s="1" t="str">
        <f>TEXT(NiftyData[[#This Row],[Date]], "mmm-yyyy")</f>
        <v>May-2012</v>
      </c>
      <c r="L2117" s="1" t="str">
        <f>IF(NiftyData[[#This Row],[Day]]="Thu", "Expiry", "")</f>
        <v/>
      </c>
      <c r="M2117" s="1">
        <f>NiftyData[[#This Row],[Close]]-NiftyData[[#This Row],[Open]]</f>
        <v>-26.550000000000182</v>
      </c>
      <c r="N2117" s="4">
        <f>NiftyData[[#This Row],[Intraday Change]]/NiftyData[[#This Row],[Open]]</f>
        <v>-5.3806479070191982E-3</v>
      </c>
      <c r="O2117" s="4">
        <f>_xlfn.CEILING.MATH(ABS(NiftyData[[#This Row],[Intraday Change %]]), 0.01)</f>
        <v>0.01</v>
      </c>
      <c r="P2117" s="6">
        <f>NiftyData[[#This Row],[Close]]-E2118</f>
        <v>-21.099999999999454</v>
      </c>
      <c r="Q2117" s="4">
        <f>NiftyData[[#This Row],[DayChange]]/E2118</f>
        <v>-4.2808740286878321E-3</v>
      </c>
      <c r="R2117" s="7">
        <f>_xlfn.CEILING.MATH(ABS(NiftyData[[#This Row],[DayChange %]]), 0.01)</f>
        <v>0.01</v>
      </c>
    </row>
    <row r="2118" spans="1:18" x14ac:dyDescent="0.2">
      <c r="A2118" s="2">
        <v>41040</v>
      </c>
      <c r="B2118" s="1">
        <v>4938.8500000000004</v>
      </c>
      <c r="C2118" s="1">
        <v>4976.25</v>
      </c>
      <c r="D2118" s="1">
        <v>4906.1499999999996</v>
      </c>
      <c r="E2118" s="1">
        <v>4928.8999999999996</v>
      </c>
      <c r="F2118" s="1">
        <v>138526070</v>
      </c>
      <c r="G2118" s="1">
        <v>5061.57</v>
      </c>
      <c r="H2118" s="1" t="str">
        <f>TEXT(NiftyData[[#This Row],[Date]], "yyyy")</f>
        <v>2012</v>
      </c>
      <c r="I2118" s="1" t="str">
        <f>TEXT(NiftyData[[#This Row],[Date]], "mmm")</f>
        <v>May</v>
      </c>
      <c r="J2118" s="1" t="str">
        <f>TEXT(NiftyData[[#This Row],[Date]], "ddd")</f>
        <v>Fri</v>
      </c>
      <c r="K2118" s="1" t="str">
        <f>TEXT(NiftyData[[#This Row],[Date]], "mmm-yyyy")</f>
        <v>May-2012</v>
      </c>
      <c r="L2118" s="1" t="str">
        <f>IF(NiftyData[[#This Row],[Day]]="Thu", "Expiry", "")</f>
        <v/>
      </c>
      <c r="M2118" s="1">
        <f>NiftyData[[#This Row],[Close]]-NiftyData[[#This Row],[Open]]</f>
        <v>-9.9500000000007276</v>
      </c>
      <c r="N2118" s="4">
        <f>NiftyData[[#This Row],[Intraday Change]]/NiftyData[[#This Row],[Open]]</f>
        <v>-2.0146390354031257E-3</v>
      </c>
      <c r="O2118" s="4">
        <f>_xlfn.CEILING.MATH(ABS(NiftyData[[#This Row],[Intraday Change %]]), 0.01)</f>
        <v>0.01</v>
      </c>
      <c r="P2118" s="6">
        <f>NiftyData[[#This Row],[Close]]-E2119</f>
        <v>-36.800000000000182</v>
      </c>
      <c r="Q2118" s="4">
        <f>NiftyData[[#This Row],[DayChange]]/E2119</f>
        <v>-7.4108383510885041E-3</v>
      </c>
      <c r="R2118" s="7">
        <f>_xlfn.CEILING.MATH(ABS(NiftyData[[#This Row],[DayChange %]]), 0.01)</f>
        <v>0.01</v>
      </c>
    </row>
    <row r="2119" spans="1:18" x14ac:dyDescent="0.2">
      <c r="A2119" s="2">
        <v>41039</v>
      </c>
      <c r="B2119" s="1">
        <v>4984.1499999999996</v>
      </c>
      <c r="C2119" s="1">
        <v>5039.3</v>
      </c>
      <c r="D2119" s="1">
        <v>4950.3</v>
      </c>
      <c r="E2119" s="1">
        <v>4965.7</v>
      </c>
      <c r="F2119" s="1">
        <v>141031231</v>
      </c>
      <c r="G2119" s="1">
        <v>5430.14</v>
      </c>
      <c r="H2119" s="1" t="str">
        <f>TEXT(NiftyData[[#This Row],[Date]], "yyyy")</f>
        <v>2012</v>
      </c>
      <c r="I2119" s="1" t="str">
        <f>TEXT(NiftyData[[#This Row],[Date]], "mmm")</f>
        <v>May</v>
      </c>
      <c r="J2119" s="1" t="str">
        <f>TEXT(NiftyData[[#This Row],[Date]], "ddd")</f>
        <v>Thu</v>
      </c>
      <c r="K2119" s="1" t="str">
        <f>TEXT(NiftyData[[#This Row],[Date]], "mmm-yyyy")</f>
        <v>May-2012</v>
      </c>
      <c r="L2119" s="1" t="str">
        <f>IF(NiftyData[[#This Row],[Day]]="Thu", "Expiry", "")</f>
        <v>Expiry</v>
      </c>
      <c r="M2119" s="1">
        <f>NiftyData[[#This Row],[Close]]-NiftyData[[#This Row],[Open]]</f>
        <v>-18.449999999999818</v>
      </c>
      <c r="N2119" s="4">
        <f>NiftyData[[#This Row],[Intraday Change]]/NiftyData[[#This Row],[Open]]</f>
        <v>-3.7017344983597644E-3</v>
      </c>
      <c r="O2119" s="4">
        <f>_xlfn.CEILING.MATH(ABS(NiftyData[[#This Row],[Intraday Change %]]), 0.01)</f>
        <v>0.01</v>
      </c>
      <c r="P2119" s="6">
        <f>NiftyData[[#This Row],[Close]]-E2120</f>
        <v>-9.1000000000003638</v>
      </c>
      <c r="Q2119" s="4">
        <f>NiftyData[[#This Row],[DayChange]]/E2120</f>
        <v>-1.8292192650961572E-3</v>
      </c>
      <c r="R2119" s="7">
        <f>_xlfn.CEILING.MATH(ABS(NiftyData[[#This Row],[DayChange %]]), 0.01)</f>
        <v>0.01</v>
      </c>
    </row>
    <row r="2120" spans="1:18" x14ac:dyDescent="0.2">
      <c r="A2120" s="2">
        <v>41038</v>
      </c>
      <c r="B2120" s="1">
        <v>4967.8999999999996</v>
      </c>
      <c r="C2120" s="1">
        <v>5016.25</v>
      </c>
      <c r="D2120" s="1">
        <v>4956.45</v>
      </c>
      <c r="E2120" s="1">
        <v>4974.8</v>
      </c>
      <c r="F2120" s="1">
        <v>180441209</v>
      </c>
      <c r="G2120" s="1">
        <v>6558.78</v>
      </c>
      <c r="H2120" s="1" t="str">
        <f>TEXT(NiftyData[[#This Row],[Date]], "yyyy")</f>
        <v>2012</v>
      </c>
      <c r="I2120" s="1" t="str">
        <f>TEXT(NiftyData[[#This Row],[Date]], "mmm")</f>
        <v>May</v>
      </c>
      <c r="J2120" s="1" t="str">
        <f>TEXT(NiftyData[[#This Row],[Date]], "ddd")</f>
        <v>Wed</v>
      </c>
      <c r="K2120" s="1" t="str">
        <f>TEXT(NiftyData[[#This Row],[Date]], "mmm-yyyy")</f>
        <v>May-2012</v>
      </c>
      <c r="L2120" s="1" t="str">
        <f>IF(NiftyData[[#This Row],[Day]]="Thu", "Expiry", "")</f>
        <v/>
      </c>
      <c r="M2120" s="1">
        <f>NiftyData[[#This Row],[Close]]-NiftyData[[#This Row],[Open]]</f>
        <v>6.9000000000005457</v>
      </c>
      <c r="N2120" s="4">
        <f>NiftyData[[#This Row],[Intraday Change]]/NiftyData[[#This Row],[Open]]</f>
        <v>1.3889168461524077E-3</v>
      </c>
      <c r="O2120" s="4">
        <f>_xlfn.CEILING.MATH(ABS(NiftyData[[#This Row],[Intraday Change %]]), 0.01)</f>
        <v>0.01</v>
      </c>
      <c r="P2120" s="6">
        <f>NiftyData[[#This Row],[Close]]-E2121</f>
        <v>-25.149999999999636</v>
      </c>
      <c r="Q2120" s="4">
        <f>NiftyData[[#This Row],[DayChange]]/E2121</f>
        <v>-5.0300503005029328E-3</v>
      </c>
      <c r="R2120" s="7">
        <f>_xlfn.CEILING.MATH(ABS(NiftyData[[#This Row],[DayChange %]]), 0.01)</f>
        <v>0.01</v>
      </c>
    </row>
    <row r="2121" spans="1:18" x14ac:dyDescent="0.2">
      <c r="A2121" s="2">
        <v>41037</v>
      </c>
      <c r="B2121" s="1">
        <v>5114.7</v>
      </c>
      <c r="C2121" s="1">
        <v>5119.95</v>
      </c>
      <c r="D2121" s="1">
        <v>4983.6000000000004</v>
      </c>
      <c r="E2121" s="1">
        <v>4999.95</v>
      </c>
      <c r="F2121" s="1">
        <v>164262546</v>
      </c>
      <c r="G2121" s="1">
        <v>6233.26</v>
      </c>
      <c r="H2121" s="1" t="str">
        <f>TEXT(NiftyData[[#This Row],[Date]], "yyyy")</f>
        <v>2012</v>
      </c>
      <c r="I2121" s="1" t="str">
        <f>TEXT(NiftyData[[#This Row],[Date]], "mmm")</f>
        <v>May</v>
      </c>
      <c r="J2121" s="1" t="str">
        <f>TEXT(NiftyData[[#This Row],[Date]], "ddd")</f>
        <v>Tue</v>
      </c>
      <c r="K2121" s="1" t="str">
        <f>TEXT(NiftyData[[#This Row],[Date]], "mmm-yyyy")</f>
        <v>May-2012</v>
      </c>
      <c r="L2121" s="1" t="str">
        <f>IF(NiftyData[[#This Row],[Day]]="Thu", "Expiry", "")</f>
        <v/>
      </c>
      <c r="M2121" s="1">
        <f>NiftyData[[#This Row],[Close]]-NiftyData[[#This Row],[Open]]</f>
        <v>-114.75</v>
      </c>
      <c r="N2121" s="4">
        <f>NiftyData[[#This Row],[Intraday Change]]/NiftyData[[#This Row],[Open]]</f>
        <v>-2.2435333450642268E-2</v>
      </c>
      <c r="O2121" s="4">
        <f>_xlfn.CEILING.MATH(ABS(NiftyData[[#This Row],[Intraday Change %]]), 0.01)</f>
        <v>0.03</v>
      </c>
      <c r="P2121" s="6">
        <f>NiftyData[[#This Row],[Close]]-E2122</f>
        <v>-114.19999999999982</v>
      </c>
      <c r="Q2121" s="4">
        <f>NiftyData[[#This Row],[DayChange]]/E2122</f>
        <v>-2.2330201499760435E-2</v>
      </c>
      <c r="R2121" s="7">
        <f>_xlfn.CEILING.MATH(ABS(NiftyData[[#This Row],[DayChange %]]), 0.01)</f>
        <v>0.03</v>
      </c>
    </row>
    <row r="2122" spans="1:18" x14ac:dyDescent="0.2">
      <c r="A2122" s="2">
        <v>41036</v>
      </c>
      <c r="B2122" s="1">
        <v>5017.8</v>
      </c>
      <c r="C2122" s="1">
        <v>5124.75</v>
      </c>
      <c r="D2122" s="1">
        <v>4988</v>
      </c>
      <c r="E2122" s="1">
        <v>5114.1499999999996</v>
      </c>
      <c r="F2122" s="1">
        <v>168271798</v>
      </c>
      <c r="G2122" s="1">
        <v>6787.08</v>
      </c>
      <c r="H2122" s="1" t="str">
        <f>TEXT(NiftyData[[#This Row],[Date]], "yyyy")</f>
        <v>2012</v>
      </c>
      <c r="I2122" s="1" t="str">
        <f>TEXT(NiftyData[[#This Row],[Date]], "mmm")</f>
        <v>May</v>
      </c>
      <c r="J2122" s="1" t="str">
        <f>TEXT(NiftyData[[#This Row],[Date]], "ddd")</f>
        <v>Mon</v>
      </c>
      <c r="K2122" s="1" t="str">
        <f>TEXT(NiftyData[[#This Row],[Date]], "mmm-yyyy")</f>
        <v>May-2012</v>
      </c>
      <c r="L2122" s="1" t="str">
        <f>IF(NiftyData[[#This Row],[Day]]="Thu", "Expiry", "")</f>
        <v/>
      </c>
      <c r="M2122" s="1">
        <f>NiftyData[[#This Row],[Close]]-NiftyData[[#This Row],[Open]]</f>
        <v>96.349999999999454</v>
      </c>
      <c r="N2122" s="4">
        <f>NiftyData[[#This Row],[Intraday Change]]/NiftyData[[#This Row],[Open]]</f>
        <v>1.9201642153931893E-2</v>
      </c>
      <c r="O2122" s="4">
        <f>_xlfn.CEILING.MATH(ABS(NiftyData[[#This Row],[Intraday Change %]]), 0.01)</f>
        <v>0.02</v>
      </c>
      <c r="P2122" s="6">
        <f>NiftyData[[#This Row],[Close]]-E2123</f>
        <v>27.299999999999272</v>
      </c>
      <c r="Q2122" s="4">
        <f>NiftyData[[#This Row],[DayChange]]/E2123</f>
        <v>5.3667790479371849E-3</v>
      </c>
      <c r="R2122" s="7">
        <f>_xlfn.CEILING.MATH(ABS(NiftyData[[#This Row],[DayChange %]]), 0.01)</f>
        <v>0.01</v>
      </c>
    </row>
    <row r="2123" spans="1:18" x14ac:dyDescent="0.2">
      <c r="A2123" s="2">
        <v>41033</v>
      </c>
      <c r="B2123" s="1">
        <v>5166.6499999999996</v>
      </c>
      <c r="C2123" s="1">
        <v>5177.2</v>
      </c>
      <c r="D2123" s="1">
        <v>5070.6000000000004</v>
      </c>
      <c r="E2123" s="1">
        <v>5086.8500000000004</v>
      </c>
      <c r="F2123" s="1">
        <v>153304687</v>
      </c>
      <c r="G2123" s="1">
        <v>6507.5</v>
      </c>
      <c r="H2123" s="1" t="str">
        <f>TEXT(NiftyData[[#This Row],[Date]], "yyyy")</f>
        <v>2012</v>
      </c>
      <c r="I2123" s="1" t="str">
        <f>TEXT(NiftyData[[#This Row],[Date]], "mmm")</f>
        <v>May</v>
      </c>
      <c r="J2123" s="1" t="str">
        <f>TEXT(NiftyData[[#This Row],[Date]], "ddd")</f>
        <v>Fri</v>
      </c>
      <c r="K2123" s="1" t="str">
        <f>TEXT(NiftyData[[#This Row],[Date]], "mmm-yyyy")</f>
        <v>May-2012</v>
      </c>
      <c r="L2123" s="1" t="str">
        <f>IF(NiftyData[[#This Row],[Day]]="Thu", "Expiry", "")</f>
        <v/>
      </c>
      <c r="M2123" s="1">
        <f>NiftyData[[#This Row],[Close]]-NiftyData[[#This Row],[Open]]</f>
        <v>-79.799999999999272</v>
      </c>
      <c r="N2123" s="4">
        <f>NiftyData[[#This Row],[Intraday Change]]/NiftyData[[#This Row],[Open]]</f>
        <v>-1.5445211113584097E-2</v>
      </c>
      <c r="O2123" s="4">
        <f>_xlfn.CEILING.MATH(ABS(NiftyData[[#This Row],[Intraday Change %]]), 0.01)</f>
        <v>0.02</v>
      </c>
      <c r="P2123" s="6">
        <f>NiftyData[[#This Row],[Close]]-E2124</f>
        <v>-101.54999999999927</v>
      </c>
      <c r="Q2123" s="4">
        <f>NiftyData[[#This Row],[DayChange]]/E2124</f>
        <v>-1.9572507902243328E-2</v>
      </c>
      <c r="R2123" s="7">
        <f>_xlfn.CEILING.MATH(ABS(NiftyData[[#This Row],[DayChange %]]), 0.01)</f>
        <v>0.02</v>
      </c>
    </row>
    <row r="2124" spans="1:18" x14ac:dyDescent="0.2">
      <c r="A2124" s="2">
        <v>41032</v>
      </c>
      <c r="B2124" s="1">
        <v>5211.2</v>
      </c>
      <c r="C2124" s="1">
        <v>5217.3</v>
      </c>
      <c r="D2124" s="1">
        <v>5180.6499999999996</v>
      </c>
      <c r="E2124" s="1">
        <v>5188.3999999999996</v>
      </c>
      <c r="F2124" s="1">
        <v>118573998</v>
      </c>
      <c r="G2124" s="1">
        <v>5488.9</v>
      </c>
      <c r="H2124" s="1" t="str">
        <f>TEXT(NiftyData[[#This Row],[Date]], "yyyy")</f>
        <v>2012</v>
      </c>
      <c r="I2124" s="1" t="str">
        <f>TEXT(NiftyData[[#This Row],[Date]], "mmm")</f>
        <v>May</v>
      </c>
      <c r="J2124" s="1" t="str">
        <f>TEXT(NiftyData[[#This Row],[Date]], "ddd")</f>
        <v>Thu</v>
      </c>
      <c r="K2124" s="1" t="str">
        <f>TEXT(NiftyData[[#This Row],[Date]], "mmm-yyyy")</f>
        <v>May-2012</v>
      </c>
      <c r="L2124" s="1" t="str">
        <f>IF(NiftyData[[#This Row],[Day]]="Thu", "Expiry", "")</f>
        <v>Expiry</v>
      </c>
      <c r="M2124" s="1">
        <f>NiftyData[[#This Row],[Close]]-NiftyData[[#This Row],[Open]]</f>
        <v>-22.800000000000182</v>
      </c>
      <c r="N2124" s="4">
        <f>NiftyData[[#This Row],[Intraday Change]]/NiftyData[[#This Row],[Open]]</f>
        <v>-4.3751918943813672E-3</v>
      </c>
      <c r="O2124" s="4">
        <f>_xlfn.CEILING.MATH(ABS(NiftyData[[#This Row],[Intraday Change %]]), 0.01)</f>
        <v>0.01</v>
      </c>
      <c r="P2124" s="6">
        <f>NiftyData[[#This Row],[Close]]-E2125</f>
        <v>-50.75</v>
      </c>
      <c r="Q2124" s="4">
        <f>NiftyData[[#This Row],[DayChange]]/E2125</f>
        <v>-9.6866858173558692E-3</v>
      </c>
      <c r="R2124" s="7">
        <f>_xlfn.CEILING.MATH(ABS(NiftyData[[#This Row],[DayChange %]]), 0.01)</f>
        <v>0.01</v>
      </c>
    </row>
    <row r="2125" spans="1:18" x14ac:dyDescent="0.2">
      <c r="A2125" s="2">
        <v>41031</v>
      </c>
      <c r="B2125" s="1">
        <v>5254.3</v>
      </c>
      <c r="C2125" s="1">
        <v>5279.6</v>
      </c>
      <c r="D2125" s="1">
        <v>5226.45</v>
      </c>
      <c r="E2125" s="1">
        <v>5239.1499999999996</v>
      </c>
      <c r="F2125" s="1">
        <v>119333288</v>
      </c>
      <c r="G2125" s="1">
        <v>4815.08</v>
      </c>
      <c r="H2125" s="1" t="str">
        <f>TEXT(NiftyData[[#This Row],[Date]], "yyyy")</f>
        <v>2012</v>
      </c>
      <c r="I2125" s="1" t="str">
        <f>TEXT(NiftyData[[#This Row],[Date]], "mmm")</f>
        <v>May</v>
      </c>
      <c r="J2125" s="1" t="str">
        <f>TEXT(NiftyData[[#This Row],[Date]], "ddd")</f>
        <v>Wed</v>
      </c>
      <c r="K2125" s="1" t="str">
        <f>TEXT(NiftyData[[#This Row],[Date]], "mmm-yyyy")</f>
        <v>May-2012</v>
      </c>
      <c r="L2125" s="1" t="str">
        <f>IF(NiftyData[[#This Row],[Day]]="Thu", "Expiry", "")</f>
        <v/>
      </c>
      <c r="M2125" s="1">
        <f>NiftyData[[#This Row],[Close]]-NiftyData[[#This Row],[Open]]</f>
        <v>-15.150000000000546</v>
      </c>
      <c r="N2125" s="4">
        <f>NiftyData[[#This Row],[Intraday Change]]/NiftyData[[#This Row],[Open]]</f>
        <v>-2.8833526825648602E-3</v>
      </c>
      <c r="O2125" s="4">
        <f>_xlfn.CEILING.MATH(ABS(NiftyData[[#This Row],[Intraday Change %]]), 0.01)</f>
        <v>0.01</v>
      </c>
      <c r="P2125" s="6">
        <f>NiftyData[[#This Row],[Close]]-E2126</f>
        <v>-9</v>
      </c>
      <c r="Q2125" s="4">
        <f>NiftyData[[#This Row],[DayChange]]/E2126</f>
        <v>-1.7148900088602651E-3</v>
      </c>
      <c r="R2125" s="7">
        <f>_xlfn.CEILING.MATH(ABS(NiftyData[[#This Row],[DayChange %]]), 0.01)</f>
        <v>0.01</v>
      </c>
    </row>
    <row r="2126" spans="1:18" x14ac:dyDescent="0.2">
      <c r="A2126" s="2">
        <v>41029</v>
      </c>
      <c r="B2126" s="1">
        <v>5201.45</v>
      </c>
      <c r="C2126" s="1">
        <v>5262.15</v>
      </c>
      <c r="D2126" s="1">
        <v>5201.45</v>
      </c>
      <c r="E2126" s="1">
        <v>5248.15</v>
      </c>
      <c r="F2126" s="1">
        <v>108138550</v>
      </c>
      <c r="G2126" s="1">
        <v>4610.3999999999996</v>
      </c>
      <c r="H2126" s="1" t="str">
        <f>TEXT(NiftyData[[#This Row],[Date]], "yyyy")</f>
        <v>2012</v>
      </c>
      <c r="I2126" s="1" t="str">
        <f>TEXT(NiftyData[[#This Row],[Date]], "mmm")</f>
        <v>Apr</v>
      </c>
      <c r="J2126" s="1" t="str">
        <f>TEXT(NiftyData[[#This Row],[Date]], "ddd")</f>
        <v>Mon</v>
      </c>
      <c r="K2126" s="1" t="str">
        <f>TEXT(NiftyData[[#This Row],[Date]], "mmm-yyyy")</f>
        <v>Apr-2012</v>
      </c>
      <c r="L2126" s="1" t="str">
        <f>IF(NiftyData[[#This Row],[Day]]="Thu", "Expiry", "")</f>
        <v/>
      </c>
      <c r="M2126" s="1">
        <f>NiftyData[[#This Row],[Close]]-NiftyData[[#This Row],[Open]]</f>
        <v>46.699999999999818</v>
      </c>
      <c r="N2126" s="4">
        <f>NiftyData[[#This Row],[Intraday Change]]/NiftyData[[#This Row],[Open]]</f>
        <v>8.9782656759172571E-3</v>
      </c>
      <c r="O2126" s="4">
        <f>_xlfn.CEILING.MATH(ABS(NiftyData[[#This Row],[Intraday Change %]]), 0.01)</f>
        <v>0.01</v>
      </c>
      <c r="P2126" s="6">
        <f>NiftyData[[#This Row],[Close]]-E2127</f>
        <v>39.149999999999636</v>
      </c>
      <c r="Q2126" s="4">
        <f>NiftyData[[#This Row],[DayChange]]/E2127</f>
        <v>7.5158379727394194E-3</v>
      </c>
      <c r="R2126" s="7">
        <f>_xlfn.CEILING.MATH(ABS(NiftyData[[#This Row],[DayChange %]]), 0.01)</f>
        <v>0.01</v>
      </c>
    </row>
    <row r="2127" spans="1:18" x14ac:dyDescent="0.2">
      <c r="A2127" s="2">
        <v>41027</v>
      </c>
      <c r="B2127" s="1">
        <v>5209.6000000000004</v>
      </c>
      <c r="C2127" s="1">
        <v>5216.3999999999996</v>
      </c>
      <c r="D2127" s="1">
        <v>5196.3500000000004</v>
      </c>
      <c r="E2127" s="1">
        <v>5209</v>
      </c>
      <c r="F2127" s="1">
        <v>6555703</v>
      </c>
      <c r="G2127" s="1">
        <v>297.89</v>
      </c>
      <c r="H2127" s="1" t="str">
        <f>TEXT(NiftyData[[#This Row],[Date]], "yyyy")</f>
        <v>2012</v>
      </c>
      <c r="I2127" s="1" t="str">
        <f>TEXT(NiftyData[[#This Row],[Date]], "mmm")</f>
        <v>Apr</v>
      </c>
      <c r="J2127" s="1" t="str">
        <f>TEXT(NiftyData[[#This Row],[Date]], "ddd")</f>
        <v>Sat</v>
      </c>
      <c r="K2127" s="1" t="str">
        <f>TEXT(NiftyData[[#This Row],[Date]], "mmm-yyyy")</f>
        <v>Apr-2012</v>
      </c>
      <c r="L2127" s="1" t="str">
        <f>IF(NiftyData[[#This Row],[Day]]="Thu", "Expiry", "")</f>
        <v/>
      </c>
      <c r="M2127" s="1">
        <f>NiftyData[[#This Row],[Close]]-NiftyData[[#This Row],[Open]]</f>
        <v>-0.6000000000003638</v>
      </c>
      <c r="N2127" s="4">
        <f>NiftyData[[#This Row],[Intraday Change]]/NiftyData[[#This Row],[Open]]</f>
        <v>-1.1517199017206E-4</v>
      </c>
      <c r="O2127" s="4">
        <f>_xlfn.CEILING.MATH(ABS(NiftyData[[#This Row],[Intraday Change %]]), 0.01)</f>
        <v>0.01</v>
      </c>
      <c r="P2127" s="6">
        <f>NiftyData[[#This Row],[Close]]-E2128</f>
        <v>18.399999999999636</v>
      </c>
      <c r="Q2127" s="4">
        <f>NiftyData[[#This Row],[DayChange]]/E2128</f>
        <v>3.5448695719183976E-3</v>
      </c>
      <c r="R2127" s="7">
        <f>_xlfn.CEILING.MATH(ABS(NiftyData[[#This Row],[DayChange %]]), 0.01)</f>
        <v>0.01</v>
      </c>
    </row>
    <row r="2128" spans="1:18" x14ac:dyDescent="0.2">
      <c r="A2128" s="2">
        <v>41026</v>
      </c>
      <c r="B2128" s="1">
        <v>5189</v>
      </c>
      <c r="C2128" s="1">
        <v>5223.05</v>
      </c>
      <c r="D2128" s="1">
        <v>5154.3</v>
      </c>
      <c r="E2128" s="1">
        <v>5190.6000000000004</v>
      </c>
      <c r="F2128" s="1">
        <v>128759445</v>
      </c>
      <c r="G2128" s="1">
        <v>5734.59</v>
      </c>
      <c r="H2128" s="1" t="str">
        <f>TEXT(NiftyData[[#This Row],[Date]], "yyyy")</f>
        <v>2012</v>
      </c>
      <c r="I2128" s="1" t="str">
        <f>TEXT(NiftyData[[#This Row],[Date]], "mmm")</f>
        <v>Apr</v>
      </c>
      <c r="J2128" s="1" t="str">
        <f>TEXT(NiftyData[[#This Row],[Date]], "ddd")</f>
        <v>Fri</v>
      </c>
      <c r="K2128" s="1" t="str">
        <f>TEXT(NiftyData[[#This Row],[Date]], "mmm-yyyy")</f>
        <v>Apr-2012</v>
      </c>
      <c r="L2128" s="1" t="str">
        <f>IF(NiftyData[[#This Row],[Day]]="Thu", "Expiry", "")</f>
        <v/>
      </c>
      <c r="M2128" s="1">
        <f>NiftyData[[#This Row],[Close]]-NiftyData[[#This Row],[Open]]</f>
        <v>1.6000000000003638</v>
      </c>
      <c r="N2128" s="4">
        <f>NiftyData[[#This Row],[Intraday Change]]/NiftyData[[#This Row],[Open]]</f>
        <v>3.0834457506270259E-4</v>
      </c>
      <c r="O2128" s="4">
        <f>_xlfn.CEILING.MATH(ABS(NiftyData[[#This Row],[Intraday Change %]]), 0.01)</f>
        <v>0.01</v>
      </c>
      <c r="P2128" s="6">
        <f>NiftyData[[#This Row],[Close]]-E2129</f>
        <v>1.6000000000003638</v>
      </c>
      <c r="Q2128" s="4">
        <f>NiftyData[[#This Row],[DayChange]]/E2129</f>
        <v>3.0834457506270259E-4</v>
      </c>
      <c r="R2128" s="7">
        <f>_xlfn.CEILING.MATH(ABS(NiftyData[[#This Row],[DayChange %]]), 0.01)</f>
        <v>0.01</v>
      </c>
    </row>
    <row r="2129" spans="1:18" x14ac:dyDescent="0.2">
      <c r="A2129" s="2">
        <v>41025</v>
      </c>
      <c r="B2129" s="1">
        <v>5214.75</v>
      </c>
      <c r="C2129" s="1">
        <v>5215.6000000000004</v>
      </c>
      <c r="D2129" s="1">
        <v>5179.05</v>
      </c>
      <c r="E2129" s="1">
        <v>5189</v>
      </c>
      <c r="F2129" s="1">
        <v>185899437</v>
      </c>
      <c r="G2129" s="1">
        <v>6408.49</v>
      </c>
      <c r="H2129" s="1" t="str">
        <f>TEXT(NiftyData[[#This Row],[Date]], "yyyy")</f>
        <v>2012</v>
      </c>
      <c r="I2129" s="1" t="str">
        <f>TEXT(NiftyData[[#This Row],[Date]], "mmm")</f>
        <v>Apr</v>
      </c>
      <c r="J2129" s="1" t="str">
        <f>TEXT(NiftyData[[#This Row],[Date]], "ddd")</f>
        <v>Thu</v>
      </c>
      <c r="K2129" s="1" t="str">
        <f>TEXT(NiftyData[[#This Row],[Date]], "mmm-yyyy")</f>
        <v>Apr-2012</v>
      </c>
      <c r="L2129" s="1" t="str">
        <f>IF(NiftyData[[#This Row],[Day]]="Thu", "Expiry", "")</f>
        <v>Expiry</v>
      </c>
      <c r="M2129" s="1">
        <f>NiftyData[[#This Row],[Close]]-NiftyData[[#This Row],[Open]]</f>
        <v>-25.75</v>
      </c>
      <c r="N2129" s="4">
        <f>NiftyData[[#This Row],[Intraday Change]]/NiftyData[[#This Row],[Open]]</f>
        <v>-4.9379164868881536E-3</v>
      </c>
      <c r="O2129" s="4">
        <f>_xlfn.CEILING.MATH(ABS(NiftyData[[#This Row],[Intraday Change %]]), 0.01)</f>
        <v>0.01</v>
      </c>
      <c r="P2129" s="6">
        <f>NiftyData[[#This Row],[Close]]-E2130</f>
        <v>-13</v>
      </c>
      <c r="Q2129" s="4">
        <f>NiftyData[[#This Row],[DayChange]]/E2130</f>
        <v>-2.4990388312187621E-3</v>
      </c>
      <c r="R2129" s="7">
        <f>_xlfn.CEILING.MATH(ABS(NiftyData[[#This Row],[DayChange %]]), 0.01)</f>
        <v>0.01</v>
      </c>
    </row>
    <row r="2130" spans="1:18" x14ac:dyDescent="0.2">
      <c r="A2130" s="2">
        <v>41024</v>
      </c>
      <c r="B2130" s="1">
        <v>5222.2</v>
      </c>
      <c r="C2130" s="1">
        <v>5236.1000000000004</v>
      </c>
      <c r="D2130" s="1">
        <v>5160.6499999999996</v>
      </c>
      <c r="E2130" s="1">
        <v>5202</v>
      </c>
      <c r="F2130" s="1">
        <v>142910739</v>
      </c>
      <c r="G2130" s="1">
        <v>5968.34</v>
      </c>
      <c r="H2130" s="1" t="str">
        <f>TEXT(NiftyData[[#This Row],[Date]], "yyyy")</f>
        <v>2012</v>
      </c>
      <c r="I2130" s="1" t="str">
        <f>TEXT(NiftyData[[#This Row],[Date]], "mmm")</f>
        <v>Apr</v>
      </c>
      <c r="J2130" s="1" t="str">
        <f>TEXT(NiftyData[[#This Row],[Date]], "ddd")</f>
        <v>Wed</v>
      </c>
      <c r="K2130" s="1" t="str">
        <f>TEXT(NiftyData[[#This Row],[Date]], "mmm-yyyy")</f>
        <v>Apr-2012</v>
      </c>
      <c r="L2130" s="1" t="str">
        <f>IF(NiftyData[[#This Row],[Day]]="Thu", "Expiry", "")</f>
        <v/>
      </c>
      <c r="M2130" s="1">
        <f>NiftyData[[#This Row],[Close]]-NiftyData[[#This Row],[Open]]</f>
        <v>-20.199999999999818</v>
      </c>
      <c r="N2130" s="4">
        <f>NiftyData[[#This Row],[Intraday Change]]/NiftyData[[#This Row],[Open]]</f>
        <v>-3.8681015663896093E-3</v>
      </c>
      <c r="O2130" s="4">
        <f>_xlfn.CEILING.MATH(ABS(NiftyData[[#This Row],[Intraday Change %]]), 0.01)</f>
        <v>0.01</v>
      </c>
      <c r="P2130" s="6">
        <f>NiftyData[[#This Row],[Close]]-E2131</f>
        <v>-20.649999999999636</v>
      </c>
      <c r="Q2130" s="4">
        <f>NiftyData[[#This Row],[DayChange]]/E2131</f>
        <v>-3.9539314332761406E-3</v>
      </c>
      <c r="R2130" s="7">
        <f>_xlfn.CEILING.MATH(ABS(NiftyData[[#This Row],[DayChange %]]), 0.01)</f>
        <v>0.01</v>
      </c>
    </row>
    <row r="2131" spans="1:18" x14ac:dyDescent="0.2">
      <c r="A2131" s="2">
        <v>41023</v>
      </c>
      <c r="B2131" s="1">
        <v>5215.8999999999996</v>
      </c>
      <c r="C2131" s="1">
        <v>5232.3500000000004</v>
      </c>
      <c r="D2131" s="1">
        <v>5180.3500000000004</v>
      </c>
      <c r="E2131" s="1">
        <v>5222.6499999999996</v>
      </c>
      <c r="F2131" s="1">
        <v>155674654</v>
      </c>
      <c r="G2131" s="1">
        <v>7362.66</v>
      </c>
      <c r="H2131" s="1" t="str">
        <f>TEXT(NiftyData[[#This Row],[Date]], "yyyy")</f>
        <v>2012</v>
      </c>
      <c r="I2131" s="1" t="str">
        <f>TEXT(NiftyData[[#This Row],[Date]], "mmm")</f>
        <v>Apr</v>
      </c>
      <c r="J2131" s="1" t="str">
        <f>TEXT(NiftyData[[#This Row],[Date]], "ddd")</f>
        <v>Tue</v>
      </c>
      <c r="K2131" s="1" t="str">
        <f>TEXT(NiftyData[[#This Row],[Date]], "mmm-yyyy")</f>
        <v>Apr-2012</v>
      </c>
      <c r="L2131" s="1" t="str">
        <f>IF(NiftyData[[#This Row],[Day]]="Thu", "Expiry", "")</f>
        <v/>
      </c>
      <c r="M2131" s="1">
        <f>NiftyData[[#This Row],[Close]]-NiftyData[[#This Row],[Open]]</f>
        <v>6.75</v>
      </c>
      <c r="N2131" s="4">
        <f>NiftyData[[#This Row],[Intraday Change]]/NiftyData[[#This Row],[Open]]</f>
        <v>1.2941199026054947E-3</v>
      </c>
      <c r="O2131" s="4">
        <f>_xlfn.CEILING.MATH(ABS(NiftyData[[#This Row],[Intraday Change %]]), 0.01)</f>
        <v>0.01</v>
      </c>
      <c r="P2131" s="6">
        <f>NiftyData[[#This Row],[Close]]-E2132</f>
        <v>22.049999999999272</v>
      </c>
      <c r="Q2131" s="4">
        <f>NiftyData[[#This Row],[DayChange]]/E2132</f>
        <v>4.2398953966848573E-3</v>
      </c>
      <c r="R2131" s="7">
        <f>_xlfn.CEILING.MATH(ABS(NiftyData[[#This Row],[DayChange %]]), 0.01)</f>
        <v>0.01</v>
      </c>
    </row>
    <row r="2132" spans="1:18" x14ac:dyDescent="0.2">
      <c r="A2132" s="2">
        <v>41022</v>
      </c>
      <c r="B2132" s="1">
        <v>5277.4</v>
      </c>
      <c r="C2132" s="1">
        <v>5310.55</v>
      </c>
      <c r="D2132" s="1">
        <v>5187.1499999999996</v>
      </c>
      <c r="E2132" s="1">
        <v>5200.6000000000004</v>
      </c>
      <c r="F2132" s="1">
        <v>138042341</v>
      </c>
      <c r="G2132" s="1">
        <v>5065.2700000000004</v>
      </c>
      <c r="H2132" s="1" t="str">
        <f>TEXT(NiftyData[[#This Row],[Date]], "yyyy")</f>
        <v>2012</v>
      </c>
      <c r="I2132" s="1" t="str">
        <f>TEXT(NiftyData[[#This Row],[Date]], "mmm")</f>
        <v>Apr</v>
      </c>
      <c r="J2132" s="1" t="str">
        <f>TEXT(NiftyData[[#This Row],[Date]], "ddd")</f>
        <v>Mon</v>
      </c>
      <c r="K2132" s="1" t="str">
        <f>TEXT(NiftyData[[#This Row],[Date]], "mmm-yyyy")</f>
        <v>Apr-2012</v>
      </c>
      <c r="L2132" s="1" t="str">
        <f>IF(NiftyData[[#This Row],[Day]]="Thu", "Expiry", "")</f>
        <v/>
      </c>
      <c r="M2132" s="1">
        <f>NiftyData[[#This Row],[Close]]-NiftyData[[#This Row],[Open]]</f>
        <v>-76.799999999999272</v>
      </c>
      <c r="N2132" s="4">
        <f>NiftyData[[#This Row],[Intraday Change]]/NiftyData[[#This Row],[Open]]</f>
        <v>-1.4552620608632902E-2</v>
      </c>
      <c r="O2132" s="4">
        <f>_xlfn.CEILING.MATH(ABS(NiftyData[[#This Row],[Intraday Change %]]), 0.01)</f>
        <v>0.02</v>
      </c>
      <c r="P2132" s="6">
        <f>NiftyData[[#This Row],[Close]]-E2133</f>
        <v>-90.25</v>
      </c>
      <c r="Q2132" s="4">
        <f>NiftyData[[#This Row],[DayChange]]/E2133</f>
        <v>-1.7057750644981429E-2</v>
      </c>
      <c r="R2132" s="7">
        <f>_xlfn.CEILING.MATH(ABS(NiftyData[[#This Row],[DayChange %]]), 0.01)</f>
        <v>0.02</v>
      </c>
    </row>
    <row r="2133" spans="1:18" x14ac:dyDescent="0.2">
      <c r="A2133" s="2">
        <v>41019</v>
      </c>
      <c r="B2133" s="1">
        <v>5313.95</v>
      </c>
      <c r="C2133" s="1">
        <v>5336.15</v>
      </c>
      <c r="D2133" s="1">
        <v>5245.45</v>
      </c>
      <c r="E2133" s="1">
        <v>5290.85</v>
      </c>
      <c r="F2133" s="1">
        <v>135252751</v>
      </c>
      <c r="G2133" s="1">
        <v>5086.54</v>
      </c>
      <c r="H2133" s="1" t="str">
        <f>TEXT(NiftyData[[#This Row],[Date]], "yyyy")</f>
        <v>2012</v>
      </c>
      <c r="I2133" s="1" t="str">
        <f>TEXT(NiftyData[[#This Row],[Date]], "mmm")</f>
        <v>Apr</v>
      </c>
      <c r="J2133" s="1" t="str">
        <f>TEXT(NiftyData[[#This Row],[Date]], "ddd")</f>
        <v>Fri</v>
      </c>
      <c r="K2133" s="1" t="str">
        <f>TEXT(NiftyData[[#This Row],[Date]], "mmm-yyyy")</f>
        <v>Apr-2012</v>
      </c>
      <c r="L2133" s="1" t="str">
        <f>IF(NiftyData[[#This Row],[Day]]="Thu", "Expiry", "")</f>
        <v/>
      </c>
      <c r="M2133" s="1">
        <f>NiftyData[[#This Row],[Close]]-NiftyData[[#This Row],[Open]]</f>
        <v>-23.099999999999454</v>
      </c>
      <c r="N2133" s="4">
        <f>NiftyData[[#This Row],[Intraday Change]]/NiftyData[[#This Row],[Open]]</f>
        <v>-4.3470488055023957E-3</v>
      </c>
      <c r="O2133" s="4">
        <f>_xlfn.CEILING.MATH(ABS(NiftyData[[#This Row],[Intraday Change %]]), 0.01)</f>
        <v>0.01</v>
      </c>
      <c r="P2133" s="6">
        <f>NiftyData[[#This Row],[Close]]-E2134</f>
        <v>-41.549999999999272</v>
      </c>
      <c r="Q2133" s="4">
        <f>NiftyData[[#This Row],[DayChange]]/E2134</f>
        <v>-7.7919885980045145E-3</v>
      </c>
      <c r="R2133" s="7">
        <f>_xlfn.CEILING.MATH(ABS(NiftyData[[#This Row],[DayChange %]]), 0.01)</f>
        <v>0.01</v>
      </c>
    </row>
    <row r="2134" spans="1:18" x14ac:dyDescent="0.2">
      <c r="A2134" s="2">
        <v>41018</v>
      </c>
      <c r="B2134" s="1">
        <v>5320.6</v>
      </c>
      <c r="C2134" s="1">
        <v>5342.45</v>
      </c>
      <c r="D2134" s="1">
        <v>5291.3</v>
      </c>
      <c r="E2134" s="1">
        <v>5332.4</v>
      </c>
      <c r="F2134" s="1">
        <v>133549895</v>
      </c>
      <c r="G2134" s="1">
        <v>5313.33</v>
      </c>
      <c r="H2134" s="1" t="str">
        <f>TEXT(NiftyData[[#This Row],[Date]], "yyyy")</f>
        <v>2012</v>
      </c>
      <c r="I2134" s="1" t="str">
        <f>TEXT(NiftyData[[#This Row],[Date]], "mmm")</f>
        <v>Apr</v>
      </c>
      <c r="J2134" s="1" t="str">
        <f>TEXT(NiftyData[[#This Row],[Date]], "ddd")</f>
        <v>Thu</v>
      </c>
      <c r="K2134" s="1" t="str">
        <f>TEXT(NiftyData[[#This Row],[Date]], "mmm-yyyy")</f>
        <v>Apr-2012</v>
      </c>
      <c r="L2134" s="1" t="str">
        <f>IF(NiftyData[[#This Row],[Day]]="Thu", "Expiry", "")</f>
        <v>Expiry</v>
      </c>
      <c r="M2134" s="1">
        <f>NiftyData[[#This Row],[Close]]-NiftyData[[#This Row],[Open]]</f>
        <v>11.799999999999272</v>
      </c>
      <c r="N2134" s="4">
        <f>NiftyData[[#This Row],[Intraday Change]]/NiftyData[[#This Row],[Open]]</f>
        <v>2.2177949855278112E-3</v>
      </c>
      <c r="O2134" s="4">
        <f>_xlfn.CEILING.MATH(ABS(NiftyData[[#This Row],[Intraday Change %]]), 0.01)</f>
        <v>0.01</v>
      </c>
      <c r="P2134" s="6">
        <f>NiftyData[[#This Row],[Close]]-E2135</f>
        <v>32.399999999999636</v>
      </c>
      <c r="Q2134" s="4">
        <f>NiftyData[[#This Row],[DayChange]]/E2135</f>
        <v>6.1132075471697425E-3</v>
      </c>
      <c r="R2134" s="7">
        <f>_xlfn.CEILING.MATH(ABS(NiftyData[[#This Row],[DayChange %]]), 0.01)</f>
        <v>0.01</v>
      </c>
    </row>
    <row r="2135" spans="1:18" x14ac:dyDescent="0.2">
      <c r="A2135" s="2">
        <v>41017</v>
      </c>
      <c r="B2135" s="1">
        <v>5320.7</v>
      </c>
      <c r="C2135" s="1">
        <v>5342</v>
      </c>
      <c r="D2135" s="1">
        <v>5293.45</v>
      </c>
      <c r="E2135" s="1">
        <v>5300</v>
      </c>
      <c r="F2135" s="1">
        <v>152743439</v>
      </c>
      <c r="G2135" s="1">
        <v>5665.77</v>
      </c>
      <c r="H2135" s="1" t="str">
        <f>TEXT(NiftyData[[#This Row],[Date]], "yyyy")</f>
        <v>2012</v>
      </c>
      <c r="I2135" s="1" t="str">
        <f>TEXT(NiftyData[[#This Row],[Date]], "mmm")</f>
        <v>Apr</v>
      </c>
      <c r="J2135" s="1" t="str">
        <f>TEXT(NiftyData[[#This Row],[Date]], "ddd")</f>
        <v>Wed</v>
      </c>
      <c r="K2135" s="1" t="str">
        <f>TEXT(NiftyData[[#This Row],[Date]], "mmm-yyyy")</f>
        <v>Apr-2012</v>
      </c>
      <c r="L2135" s="1" t="str">
        <f>IF(NiftyData[[#This Row],[Day]]="Thu", "Expiry", "")</f>
        <v/>
      </c>
      <c r="M2135" s="1">
        <f>NiftyData[[#This Row],[Close]]-NiftyData[[#This Row],[Open]]</f>
        <v>-20.699999999999818</v>
      </c>
      <c r="N2135" s="4">
        <f>NiftyData[[#This Row],[Intraday Change]]/NiftyData[[#This Row],[Open]]</f>
        <v>-3.8904655402484294E-3</v>
      </c>
      <c r="O2135" s="4">
        <f>_xlfn.CEILING.MATH(ABS(NiftyData[[#This Row],[Intraday Change %]]), 0.01)</f>
        <v>0.01</v>
      </c>
      <c r="P2135" s="6">
        <f>NiftyData[[#This Row],[Close]]-E2136</f>
        <v>10.300000000000182</v>
      </c>
      <c r="Q2135" s="4">
        <f>NiftyData[[#This Row],[DayChange]]/E2136</f>
        <v>1.9471803693971647E-3</v>
      </c>
      <c r="R2135" s="7">
        <f>_xlfn.CEILING.MATH(ABS(NiftyData[[#This Row],[DayChange %]]), 0.01)</f>
        <v>0.01</v>
      </c>
    </row>
    <row r="2136" spans="1:18" x14ac:dyDescent="0.2">
      <c r="A2136" s="2">
        <v>41016</v>
      </c>
      <c r="B2136" s="1">
        <v>5266.6</v>
      </c>
      <c r="C2136" s="1">
        <v>5298.2</v>
      </c>
      <c r="D2136" s="1">
        <v>5208.3500000000004</v>
      </c>
      <c r="E2136" s="1">
        <v>5289.7</v>
      </c>
      <c r="F2136" s="1">
        <v>178895417</v>
      </c>
      <c r="G2136" s="1">
        <v>7416.66</v>
      </c>
      <c r="H2136" s="1" t="str">
        <f>TEXT(NiftyData[[#This Row],[Date]], "yyyy")</f>
        <v>2012</v>
      </c>
      <c r="I2136" s="1" t="str">
        <f>TEXT(NiftyData[[#This Row],[Date]], "mmm")</f>
        <v>Apr</v>
      </c>
      <c r="J2136" s="1" t="str">
        <f>TEXT(NiftyData[[#This Row],[Date]], "ddd")</f>
        <v>Tue</v>
      </c>
      <c r="K2136" s="1" t="str">
        <f>TEXT(NiftyData[[#This Row],[Date]], "mmm-yyyy")</f>
        <v>Apr-2012</v>
      </c>
      <c r="L2136" s="1" t="str">
        <f>IF(NiftyData[[#This Row],[Day]]="Thu", "Expiry", "")</f>
        <v/>
      </c>
      <c r="M2136" s="1">
        <f>NiftyData[[#This Row],[Close]]-NiftyData[[#This Row],[Open]]</f>
        <v>23.099999999999454</v>
      </c>
      <c r="N2136" s="4">
        <f>NiftyData[[#This Row],[Intraday Change]]/NiftyData[[#This Row],[Open]]</f>
        <v>4.3861314700185039E-3</v>
      </c>
      <c r="O2136" s="4">
        <f>_xlfn.CEILING.MATH(ABS(NiftyData[[#This Row],[Intraday Change %]]), 0.01)</f>
        <v>0.01</v>
      </c>
      <c r="P2136" s="6">
        <f>NiftyData[[#This Row],[Close]]-E2137</f>
        <v>63.5</v>
      </c>
      <c r="Q2136" s="4">
        <f>NiftyData[[#This Row],[DayChange]]/E2137</f>
        <v>1.2150319543836823E-2</v>
      </c>
      <c r="R2136" s="7">
        <f>_xlfn.CEILING.MATH(ABS(NiftyData[[#This Row],[DayChange %]]), 0.01)</f>
        <v>0.02</v>
      </c>
    </row>
    <row r="2137" spans="1:18" x14ac:dyDescent="0.2">
      <c r="A2137" s="2">
        <v>41015</v>
      </c>
      <c r="B2137" s="1">
        <v>5190.6000000000004</v>
      </c>
      <c r="C2137" s="1">
        <v>5233.5</v>
      </c>
      <c r="D2137" s="1">
        <v>5183.5</v>
      </c>
      <c r="E2137" s="1">
        <v>5226.2</v>
      </c>
      <c r="F2137" s="1">
        <v>119730347</v>
      </c>
      <c r="G2137" s="1">
        <v>5165.7</v>
      </c>
      <c r="H2137" s="1" t="str">
        <f>TEXT(NiftyData[[#This Row],[Date]], "yyyy")</f>
        <v>2012</v>
      </c>
      <c r="I2137" s="1" t="str">
        <f>TEXT(NiftyData[[#This Row],[Date]], "mmm")</f>
        <v>Apr</v>
      </c>
      <c r="J2137" s="1" t="str">
        <f>TEXT(NiftyData[[#This Row],[Date]], "ddd")</f>
        <v>Mon</v>
      </c>
      <c r="K2137" s="1" t="str">
        <f>TEXT(NiftyData[[#This Row],[Date]], "mmm-yyyy")</f>
        <v>Apr-2012</v>
      </c>
      <c r="L2137" s="1" t="str">
        <f>IF(NiftyData[[#This Row],[Day]]="Thu", "Expiry", "")</f>
        <v/>
      </c>
      <c r="M2137" s="1">
        <f>NiftyData[[#This Row],[Close]]-NiftyData[[#This Row],[Open]]</f>
        <v>35.599999999999454</v>
      </c>
      <c r="N2137" s="4">
        <f>NiftyData[[#This Row],[Intraday Change]]/NiftyData[[#This Row],[Open]]</f>
        <v>6.8585519978421475E-3</v>
      </c>
      <c r="O2137" s="4">
        <f>_xlfn.CEILING.MATH(ABS(NiftyData[[#This Row],[Intraday Change %]]), 0.01)</f>
        <v>0.01</v>
      </c>
      <c r="P2137" s="6">
        <f>NiftyData[[#This Row],[Close]]-E2138</f>
        <v>18.75</v>
      </c>
      <c r="Q2137" s="4">
        <f>NiftyData[[#This Row],[DayChange]]/E2138</f>
        <v>3.6006106635685414E-3</v>
      </c>
      <c r="R2137" s="7">
        <f>_xlfn.CEILING.MATH(ABS(NiftyData[[#This Row],[DayChange %]]), 0.01)</f>
        <v>0.01</v>
      </c>
    </row>
    <row r="2138" spans="1:18" x14ac:dyDescent="0.2">
      <c r="A2138" s="2">
        <v>41012</v>
      </c>
      <c r="B2138" s="1">
        <v>5255.7</v>
      </c>
      <c r="C2138" s="1">
        <v>5306.75</v>
      </c>
      <c r="D2138" s="1">
        <v>5185.3999999999996</v>
      </c>
      <c r="E2138" s="1">
        <v>5207.45</v>
      </c>
      <c r="F2138" s="1">
        <v>164225858</v>
      </c>
      <c r="G2138" s="1">
        <v>7989.27</v>
      </c>
      <c r="H2138" s="1" t="str">
        <f>TEXT(NiftyData[[#This Row],[Date]], "yyyy")</f>
        <v>2012</v>
      </c>
      <c r="I2138" s="1" t="str">
        <f>TEXT(NiftyData[[#This Row],[Date]], "mmm")</f>
        <v>Apr</v>
      </c>
      <c r="J2138" s="1" t="str">
        <f>TEXT(NiftyData[[#This Row],[Date]], "ddd")</f>
        <v>Fri</v>
      </c>
      <c r="K2138" s="1" t="str">
        <f>TEXT(NiftyData[[#This Row],[Date]], "mmm-yyyy")</f>
        <v>Apr-2012</v>
      </c>
      <c r="L2138" s="1" t="str">
        <f>IF(NiftyData[[#This Row],[Day]]="Thu", "Expiry", "")</f>
        <v/>
      </c>
      <c r="M2138" s="1">
        <f>NiftyData[[#This Row],[Close]]-NiftyData[[#This Row],[Open]]</f>
        <v>-48.25</v>
      </c>
      <c r="N2138" s="4">
        <f>NiftyData[[#This Row],[Intraday Change]]/NiftyData[[#This Row],[Open]]</f>
        <v>-9.1805087809425957E-3</v>
      </c>
      <c r="O2138" s="4">
        <f>_xlfn.CEILING.MATH(ABS(NiftyData[[#This Row],[Intraday Change %]]), 0.01)</f>
        <v>0.01</v>
      </c>
      <c r="P2138" s="6">
        <f>NiftyData[[#This Row],[Close]]-E2139</f>
        <v>-69.400000000000546</v>
      </c>
      <c r="Q2138" s="4">
        <f>NiftyData[[#This Row],[DayChange]]/E2139</f>
        <v>-1.3151785629684479E-2</v>
      </c>
      <c r="R2138" s="7">
        <f>_xlfn.CEILING.MATH(ABS(NiftyData[[#This Row],[DayChange %]]), 0.01)</f>
        <v>0.02</v>
      </c>
    </row>
    <row r="2139" spans="1:18" x14ac:dyDescent="0.2">
      <c r="A2139" s="2">
        <v>41011</v>
      </c>
      <c r="B2139" s="1">
        <v>5246.75</v>
      </c>
      <c r="C2139" s="1">
        <v>5290.6</v>
      </c>
      <c r="D2139" s="1">
        <v>5246.75</v>
      </c>
      <c r="E2139" s="1">
        <v>5276.85</v>
      </c>
      <c r="F2139" s="1">
        <v>152684788</v>
      </c>
      <c r="G2139" s="1">
        <v>5457.29</v>
      </c>
      <c r="H2139" s="1" t="str">
        <f>TEXT(NiftyData[[#This Row],[Date]], "yyyy")</f>
        <v>2012</v>
      </c>
      <c r="I2139" s="1" t="str">
        <f>TEXT(NiftyData[[#This Row],[Date]], "mmm")</f>
        <v>Apr</v>
      </c>
      <c r="J2139" s="1" t="str">
        <f>TEXT(NiftyData[[#This Row],[Date]], "ddd")</f>
        <v>Thu</v>
      </c>
      <c r="K2139" s="1" t="str">
        <f>TEXT(NiftyData[[#This Row],[Date]], "mmm-yyyy")</f>
        <v>Apr-2012</v>
      </c>
      <c r="L2139" s="1" t="str">
        <f>IF(NiftyData[[#This Row],[Day]]="Thu", "Expiry", "")</f>
        <v>Expiry</v>
      </c>
      <c r="M2139" s="1">
        <f>NiftyData[[#This Row],[Close]]-NiftyData[[#This Row],[Open]]</f>
        <v>30.100000000000364</v>
      </c>
      <c r="N2139" s="4">
        <f>NiftyData[[#This Row],[Intraday Change]]/NiftyData[[#This Row],[Open]]</f>
        <v>5.7368847381713186E-3</v>
      </c>
      <c r="O2139" s="4">
        <f>_xlfn.CEILING.MATH(ABS(NiftyData[[#This Row],[Intraday Change %]]), 0.01)</f>
        <v>0.01</v>
      </c>
      <c r="P2139" s="6">
        <f>NiftyData[[#This Row],[Close]]-E2140</f>
        <v>50</v>
      </c>
      <c r="Q2139" s="4">
        <f>NiftyData[[#This Row],[DayChange]]/E2140</f>
        <v>9.5659909888364883E-3</v>
      </c>
      <c r="R2139" s="7">
        <f>_xlfn.CEILING.MATH(ABS(NiftyData[[#This Row],[DayChange %]]), 0.01)</f>
        <v>0.01</v>
      </c>
    </row>
    <row r="2140" spans="1:18" x14ac:dyDescent="0.2">
      <c r="A2140" s="2">
        <v>41010</v>
      </c>
      <c r="B2140" s="1">
        <v>5209.45</v>
      </c>
      <c r="C2140" s="1">
        <v>5263.65</v>
      </c>
      <c r="D2140" s="1">
        <v>5190.8</v>
      </c>
      <c r="E2140" s="1">
        <v>5226.8500000000004</v>
      </c>
      <c r="F2140" s="1">
        <v>167013527</v>
      </c>
      <c r="G2140" s="1">
        <v>5585.7</v>
      </c>
      <c r="H2140" s="1" t="str">
        <f>TEXT(NiftyData[[#This Row],[Date]], "yyyy")</f>
        <v>2012</v>
      </c>
      <c r="I2140" s="1" t="str">
        <f>TEXT(NiftyData[[#This Row],[Date]], "mmm")</f>
        <v>Apr</v>
      </c>
      <c r="J2140" s="1" t="str">
        <f>TEXT(NiftyData[[#This Row],[Date]], "ddd")</f>
        <v>Wed</v>
      </c>
      <c r="K2140" s="1" t="str">
        <f>TEXT(NiftyData[[#This Row],[Date]], "mmm-yyyy")</f>
        <v>Apr-2012</v>
      </c>
      <c r="L2140" s="1" t="str">
        <f>IF(NiftyData[[#This Row],[Day]]="Thu", "Expiry", "")</f>
        <v/>
      </c>
      <c r="M2140" s="1">
        <f>NiftyData[[#This Row],[Close]]-NiftyData[[#This Row],[Open]]</f>
        <v>17.400000000000546</v>
      </c>
      <c r="N2140" s="4">
        <f>NiftyData[[#This Row],[Intraday Change]]/NiftyData[[#This Row],[Open]]</f>
        <v>3.3400838860149435E-3</v>
      </c>
      <c r="O2140" s="4">
        <f>_xlfn.CEILING.MATH(ABS(NiftyData[[#This Row],[Intraday Change %]]), 0.01)</f>
        <v>0.01</v>
      </c>
      <c r="P2140" s="6">
        <f>NiftyData[[#This Row],[Close]]-E2141</f>
        <v>-16.75</v>
      </c>
      <c r="Q2140" s="4">
        <f>NiftyData[[#This Row],[DayChange]]/E2141</f>
        <v>-3.1943702799603325E-3</v>
      </c>
      <c r="R2140" s="7">
        <f>_xlfn.CEILING.MATH(ABS(NiftyData[[#This Row],[DayChange %]]), 0.01)</f>
        <v>0.01</v>
      </c>
    </row>
    <row r="2141" spans="1:18" x14ac:dyDescent="0.2">
      <c r="A2141" s="2">
        <v>41009</v>
      </c>
      <c r="B2141" s="1">
        <v>5254.1</v>
      </c>
      <c r="C2141" s="1">
        <v>5255.8</v>
      </c>
      <c r="D2141" s="1">
        <v>5211.8500000000004</v>
      </c>
      <c r="E2141" s="1">
        <v>5243.6</v>
      </c>
      <c r="F2141" s="1">
        <v>156106794</v>
      </c>
      <c r="G2141" s="1">
        <v>4886.4799999999996</v>
      </c>
      <c r="H2141" s="1" t="str">
        <f>TEXT(NiftyData[[#This Row],[Date]], "yyyy")</f>
        <v>2012</v>
      </c>
      <c r="I2141" s="1" t="str">
        <f>TEXT(NiftyData[[#This Row],[Date]], "mmm")</f>
        <v>Apr</v>
      </c>
      <c r="J2141" s="1" t="str">
        <f>TEXT(NiftyData[[#This Row],[Date]], "ddd")</f>
        <v>Tue</v>
      </c>
      <c r="K2141" s="1" t="str">
        <f>TEXT(NiftyData[[#This Row],[Date]], "mmm-yyyy")</f>
        <v>Apr-2012</v>
      </c>
      <c r="L2141" s="1" t="str">
        <f>IF(NiftyData[[#This Row],[Day]]="Thu", "Expiry", "")</f>
        <v/>
      </c>
      <c r="M2141" s="1">
        <f>NiftyData[[#This Row],[Close]]-NiftyData[[#This Row],[Open]]</f>
        <v>-10.5</v>
      </c>
      <c r="N2141" s="4">
        <f>NiftyData[[#This Row],[Intraday Change]]/NiftyData[[#This Row],[Open]]</f>
        <v>-1.9984393140594961E-3</v>
      </c>
      <c r="O2141" s="4">
        <f>_xlfn.CEILING.MATH(ABS(NiftyData[[#This Row],[Intraday Change %]]), 0.01)</f>
        <v>0.01</v>
      </c>
      <c r="P2141" s="6">
        <f>NiftyData[[#This Row],[Close]]-E2142</f>
        <v>9.2000000000007276</v>
      </c>
      <c r="Q2141" s="4">
        <f>NiftyData[[#This Row],[DayChange]]/E2142</f>
        <v>1.7576035457742489E-3</v>
      </c>
      <c r="R2141" s="7">
        <f>_xlfn.CEILING.MATH(ABS(NiftyData[[#This Row],[DayChange %]]), 0.01)</f>
        <v>0.01</v>
      </c>
    </row>
    <row r="2142" spans="1:18" x14ac:dyDescent="0.2">
      <c r="A2142" s="2">
        <v>41008</v>
      </c>
      <c r="B2142" s="1">
        <v>5282.5</v>
      </c>
      <c r="C2142" s="1">
        <v>5287.9</v>
      </c>
      <c r="D2142" s="1">
        <v>5228</v>
      </c>
      <c r="E2142" s="1">
        <v>5234.3999999999996</v>
      </c>
      <c r="F2142" s="1">
        <v>111914936</v>
      </c>
      <c r="G2142" s="1">
        <v>3680.04</v>
      </c>
      <c r="H2142" s="1" t="str">
        <f>TEXT(NiftyData[[#This Row],[Date]], "yyyy")</f>
        <v>2012</v>
      </c>
      <c r="I2142" s="1" t="str">
        <f>TEXT(NiftyData[[#This Row],[Date]], "mmm")</f>
        <v>Apr</v>
      </c>
      <c r="J2142" s="1" t="str">
        <f>TEXT(NiftyData[[#This Row],[Date]], "ddd")</f>
        <v>Mon</v>
      </c>
      <c r="K2142" s="1" t="str">
        <f>TEXT(NiftyData[[#This Row],[Date]], "mmm-yyyy")</f>
        <v>Apr-2012</v>
      </c>
      <c r="L2142" s="1" t="str">
        <f>IF(NiftyData[[#This Row],[Day]]="Thu", "Expiry", "")</f>
        <v/>
      </c>
      <c r="M2142" s="1">
        <f>NiftyData[[#This Row],[Close]]-NiftyData[[#This Row],[Open]]</f>
        <v>-48.100000000000364</v>
      </c>
      <c r="N2142" s="4">
        <f>NiftyData[[#This Row],[Intraday Change]]/NiftyData[[#This Row],[Open]]</f>
        <v>-9.105537150970254E-3</v>
      </c>
      <c r="O2142" s="4">
        <f>_xlfn.CEILING.MATH(ABS(NiftyData[[#This Row],[Intraday Change %]]), 0.01)</f>
        <v>0.01</v>
      </c>
      <c r="P2142" s="6">
        <f>NiftyData[[#This Row],[Close]]-E2143</f>
        <v>-88.5</v>
      </c>
      <c r="Q2142" s="4">
        <f>NiftyData[[#This Row],[DayChange]]/E2143</f>
        <v>-1.6626275150763682E-2</v>
      </c>
      <c r="R2142" s="7">
        <f>_xlfn.CEILING.MATH(ABS(NiftyData[[#This Row],[DayChange %]]), 0.01)</f>
        <v>0.02</v>
      </c>
    </row>
    <row r="2143" spans="1:18" x14ac:dyDescent="0.2">
      <c r="A2143" s="2">
        <v>41003</v>
      </c>
      <c r="B2143" s="1">
        <v>5328.65</v>
      </c>
      <c r="C2143" s="1">
        <v>5338.4</v>
      </c>
      <c r="D2143" s="1">
        <v>5305.3</v>
      </c>
      <c r="E2143" s="1">
        <v>5322.9</v>
      </c>
      <c r="F2143" s="1">
        <v>122106162</v>
      </c>
      <c r="G2143" s="1">
        <v>4084.37</v>
      </c>
      <c r="H2143" s="1" t="str">
        <f>TEXT(NiftyData[[#This Row],[Date]], "yyyy")</f>
        <v>2012</v>
      </c>
      <c r="I2143" s="1" t="str">
        <f>TEXT(NiftyData[[#This Row],[Date]], "mmm")</f>
        <v>Apr</v>
      </c>
      <c r="J2143" s="1" t="str">
        <f>TEXT(NiftyData[[#This Row],[Date]], "ddd")</f>
        <v>Wed</v>
      </c>
      <c r="K2143" s="1" t="str">
        <f>TEXT(NiftyData[[#This Row],[Date]], "mmm-yyyy")</f>
        <v>Apr-2012</v>
      </c>
      <c r="L2143" s="1" t="str">
        <f>IF(NiftyData[[#This Row],[Day]]="Thu", "Expiry", "")</f>
        <v/>
      </c>
      <c r="M2143" s="1">
        <f>NiftyData[[#This Row],[Close]]-NiftyData[[#This Row],[Open]]</f>
        <v>-5.75</v>
      </c>
      <c r="N2143" s="4">
        <f>NiftyData[[#This Row],[Intraday Change]]/NiftyData[[#This Row],[Open]]</f>
        <v>-1.0790725605922702E-3</v>
      </c>
      <c r="O2143" s="4">
        <f>_xlfn.CEILING.MATH(ABS(NiftyData[[#This Row],[Intraday Change %]]), 0.01)</f>
        <v>0.01</v>
      </c>
      <c r="P2143" s="6">
        <f>NiftyData[[#This Row],[Close]]-E2144</f>
        <v>-35.600000000000364</v>
      </c>
      <c r="Q2143" s="4">
        <f>NiftyData[[#This Row],[DayChange]]/E2144</f>
        <v>-6.6436502752636678E-3</v>
      </c>
      <c r="R2143" s="7">
        <f>_xlfn.CEILING.MATH(ABS(NiftyData[[#This Row],[DayChange %]]), 0.01)</f>
        <v>0.01</v>
      </c>
    </row>
    <row r="2144" spans="1:18" x14ac:dyDescent="0.2">
      <c r="A2144" s="2">
        <v>41002</v>
      </c>
      <c r="B2144" s="1">
        <v>5353.2</v>
      </c>
      <c r="C2144" s="1">
        <v>5378.75</v>
      </c>
      <c r="D2144" s="1">
        <v>5344.45</v>
      </c>
      <c r="E2144" s="1">
        <v>5358.5</v>
      </c>
      <c r="F2144" s="1">
        <v>152496489</v>
      </c>
      <c r="G2144" s="1">
        <v>5256.86</v>
      </c>
      <c r="H2144" s="1" t="str">
        <f>TEXT(NiftyData[[#This Row],[Date]], "yyyy")</f>
        <v>2012</v>
      </c>
      <c r="I2144" s="1" t="str">
        <f>TEXT(NiftyData[[#This Row],[Date]], "mmm")</f>
        <v>Apr</v>
      </c>
      <c r="J2144" s="1" t="str">
        <f>TEXT(NiftyData[[#This Row],[Date]], "ddd")</f>
        <v>Tue</v>
      </c>
      <c r="K2144" s="1" t="str">
        <f>TEXT(NiftyData[[#This Row],[Date]], "mmm-yyyy")</f>
        <v>Apr-2012</v>
      </c>
      <c r="L2144" s="1" t="str">
        <f>IF(NiftyData[[#This Row],[Day]]="Thu", "Expiry", "")</f>
        <v/>
      </c>
      <c r="M2144" s="1">
        <f>NiftyData[[#This Row],[Close]]-NiftyData[[#This Row],[Open]]</f>
        <v>5.3000000000001819</v>
      </c>
      <c r="N2144" s="4">
        <f>NiftyData[[#This Row],[Intraday Change]]/NiftyData[[#This Row],[Open]]</f>
        <v>9.9006201897933622E-4</v>
      </c>
      <c r="O2144" s="4">
        <f>_xlfn.CEILING.MATH(ABS(NiftyData[[#This Row],[Intraday Change %]]), 0.01)</f>
        <v>0.01</v>
      </c>
      <c r="P2144" s="6">
        <f>NiftyData[[#This Row],[Close]]-E2145</f>
        <v>40.600000000000364</v>
      </c>
      <c r="Q2144" s="4">
        <f>NiftyData[[#This Row],[DayChange]]/E2145</f>
        <v>7.634592602343099E-3</v>
      </c>
      <c r="R2144" s="7">
        <f>_xlfn.CEILING.MATH(ABS(NiftyData[[#This Row],[DayChange %]]), 0.01)</f>
        <v>0.01</v>
      </c>
    </row>
    <row r="2145" spans="1:18" x14ac:dyDescent="0.2">
      <c r="A2145" s="2">
        <v>41001</v>
      </c>
      <c r="B2145" s="1">
        <v>5296.35</v>
      </c>
      <c r="C2145" s="1">
        <v>5331.55</v>
      </c>
      <c r="D2145" s="1">
        <v>5278.8</v>
      </c>
      <c r="E2145" s="1">
        <v>5317.9</v>
      </c>
      <c r="F2145" s="1">
        <v>134538287</v>
      </c>
      <c r="G2145" s="1">
        <v>4583.68</v>
      </c>
      <c r="H2145" s="1" t="str">
        <f>TEXT(NiftyData[[#This Row],[Date]], "yyyy")</f>
        <v>2012</v>
      </c>
      <c r="I2145" s="1" t="str">
        <f>TEXT(NiftyData[[#This Row],[Date]], "mmm")</f>
        <v>Apr</v>
      </c>
      <c r="J2145" s="1" t="str">
        <f>TEXT(NiftyData[[#This Row],[Date]], "ddd")</f>
        <v>Mon</v>
      </c>
      <c r="K2145" s="1" t="str">
        <f>TEXT(NiftyData[[#This Row],[Date]], "mmm-yyyy")</f>
        <v>Apr-2012</v>
      </c>
      <c r="L2145" s="1" t="str">
        <f>IF(NiftyData[[#This Row],[Day]]="Thu", "Expiry", "")</f>
        <v/>
      </c>
      <c r="M2145" s="1">
        <f>NiftyData[[#This Row],[Close]]-NiftyData[[#This Row],[Open]]</f>
        <v>21.549999999999272</v>
      </c>
      <c r="N2145" s="4">
        <f>NiftyData[[#This Row],[Intraday Change]]/NiftyData[[#This Row],[Open]]</f>
        <v>4.0688398614138546E-3</v>
      </c>
      <c r="O2145" s="4">
        <f>_xlfn.CEILING.MATH(ABS(NiftyData[[#This Row],[Intraday Change %]]), 0.01)</f>
        <v>0.01</v>
      </c>
      <c r="P2145" s="6">
        <f>NiftyData[[#This Row],[Close]]-E2146</f>
        <v>22.349999999999454</v>
      </c>
      <c r="Q2145" s="4">
        <f>NiftyData[[#This Row],[DayChange]]/E2146</f>
        <v>4.2205247802399098E-3</v>
      </c>
      <c r="R2145" s="7">
        <f>_xlfn.CEILING.MATH(ABS(NiftyData[[#This Row],[DayChange %]]), 0.01)</f>
        <v>0.01</v>
      </c>
    </row>
    <row r="2146" spans="1:18" x14ac:dyDescent="0.2">
      <c r="A2146" s="2">
        <v>40998</v>
      </c>
      <c r="B2146" s="1">
        <v>5206.6000000000004</v>
      </c>
      <c r="C2146" s="1">
        <v>5307.1</v>
      </c>
      <c r="D2146" s="1">
        <v>5203.6499999999996</v>
      </c>
      <c r="E2146" s="1">
        <v>5295.55</v>
      </c>
      <c r="F2146" s="1">
        <v>164790056</v>
      </c>
      <c r="G2146" s="1">
        <v>6082.93</v>
      </c>
      <c r="H2146" s="1" t="str">
        <f>TEXT(NiftyData[[#This Row],[Date]], "yyyy")</f>
        <v>2012</v>
      </c>
      <c r="I2146" s="1" t="str">
        <f>TEXT(NiftyData[[#This Row],[Date]], "mmm")</f>
        <v>Mar</v>
      </c>
      <c r="J2146" s="1" t="str">
        <f>TEXT(NiftyData[[#This Row],[Date]], "ddd")</f>
        <v>Fri</v>
      </c>
      <c r="K2146" s="1" t="str">
        <f>TEXT(NiftyData[[#This Row],[Date]], "mmm-yyyy")</f>
        <v>Mar-2012</v>
      </c>
      <c r="L2146" s="1" t="str">
        <f>IF(NiftyData[[#This Row],[Day]]="Thu", "Expiry", "")</f>
        <v/>
      </c>
      <c r="M2146" s="1">
        <f>NiftyData[[#This Row],[Close]]-NiftyData[[#This Row],[Open]]</f>
        <v>88.949999999999818</v>
      </c>
      <c r="N2146" s="4">
        <f>NiftyData[[#This Row],[Intraday Change]]/NiftyData[[#This Row],[Open]]</f>
        <v>1.7084085583682213E-2</v>
      </c>
      <c r="O2146" s="4">
        <f>_xlfn.CEILING.MATH(ABS(NiftyData[[#This Row],[Intraday Change %]]), 0.01)</f>
        <v>0.02</v>
      </c>
      <c r="P2146" s="6">
        <f>NiftyData[[#This Row],[Close]]-E2147</f>
        <v>116.69999999999982</v>
      </c>
      <c r="Q2146" s="4">
        <f>NiftyData[[#This Row],[DayChange]]/E2147</f>
        <v>2.2533960242138662E-2</v>
      </c>
      <c r="R2146" s="7">
        <f>_xlfn.CEILING.MATH(ABS(NiftyData[[#This Row],[DayChange %]]), 0.01)</f>
        <v>0.03</v>
      </c>
    </row>
    <row r="2147" spans="1:18" x14ac:dyDescent="0.2">
      <c r="A2147" s="2">
        <v>40997</v>
      </c>
      <c r="B2147" s="1">
        <v>5145.95</v>
      </c>
      <c r="C2147" s="1">
        <v>5194.3</v>
      </c>
      <c r="D2147" s="1">
        <v>5135.95</v>
      </c>
      <c r="E2147" s="1">
        <v>5178.8500000000004</v>
      </c>
      <c r="F2147" s="1">
        <v>242557889</v>
      </c>
      <c r="G2147" s="1">
        <v>8632.0499999999993</v>
      </c>
      <c r="H2147" s="1" t="str">
        <f>TEXT(NiftyData[[#This Row],[Date]], "yyyy")</f>
        <v>2012</v>
      </c>
      <c r="I2147" s="1" t="str">
        <f>TEXT(NiftyData[[#This Row],[Date]], "mmm")</f>
        <v>Mar</v>
      </c>
      <c r="J2147" s="1" t="str">
        <f>TEXT(NiftyData[[#This Row],[Date]], "ddd")</f>
        <v>Thu</v>
      </c>
      <c r="K2147" s="1" t="str">
        <f>TEXT(NiftyData[[#This Row],[Date]], "mmm-yyyy")</f>
        <v>Mar-2012</v>
      </c>
      <c r="L2147" s="1" t="str">
        <f>IF(NiftyData[[#This Row],[Day]]="Thu", "Expiry", "")</f>
        <v>Expiry</v>
      </c>
      <c r="M2147" s="1">
        <f>NiftyData[[#This Row],[Close]]-NiftyData[[#This Row],[Open]]</f>
        <v>32.900000000000546</v>
      </c>
      <c r="N2147" s="4">
        <f>NiftyData[[#This Row],[Intraday Change]]/NiftyData[[#This Row],[Open]]</f>
        <v>6.3933773161419264E-3</v>
      </c>
      <c r="O2147" s="4">
        <f>_xlfn.CEILING.MATH(ABS(NiftyData[[#This Row],[Intraday Change %]]), 0.01)</f>
        <v>0.01</v>
      </c>
      <c r="P2147" s="6">
        <f>NiftyData[[#This Row],[Close]]-E2148</f>
        <v>-15.899999999999636</v>
      </c>
      <c r="Q2147" s="4">
        <f>NiftyData[[#This Row],[DayChange]]/E2148</f>
        <v>-3.0607825208142135E-3</v>
      </c>
      <c r="R2147" s="7">
        <f>_xlfn.CEILING.MATH(ABS(NiftyData[[#This Row],[DayChange %]]), 0.01)</f>
        <v>0.01</v>
      </c>
    </row>
    <row r="2148" spans="1:18" x14ac:dyDescent="0.2">
      <c r="A2148" s="2">
        <v>40996</v>
      </c>
      <c r="B2148" s="1">
        <v>5231.7</v>
      </c>
      <c r="C2148" s="1">
        <v>5236.55</v>
      </c>
      <c r="D2148" s="1">
        <v>5169.6000000000004</v>
      </c>
      <c r="E2148" s="1">
        <v>5194.75</v>
      </c>
      <c r="F2148" s="1">
        <v>145803597</v>
      </c>
      <c r="G2148" s="1">
        <v>5411.63</v>
      </c>
      <c r="H2148" s="1" t="str">
        <f>TEXT(NiftyData[[#This Row],[Date]], "yyyy")</f>
        <v>2012</v>
      </c>
      <c r="I2148" s="1" t="str">
        <f>TEXT(NiftyData[[#This Row],[Date]], "mmm")</f>
        <v>Mar</v>
      </c>
      <c r="J2148" s="1" t="str">
        <f>TEXT(NiftyData[[#This Row],[Date]], "ddd")</f>
        <v>Wed</v>
      </c>
      <c r="K2148" s="1" t="str">
        <f>TEXT(NiftyData[[#This Row],[Date]], "mmm-yyyy")</f>
        <v>Mar-2012</v>
      </c>
      <c r="L2148" s="1" t="str">
        <f>IF(NiftyData[[#This Row],[Day]]="Thu", "Expiry", "")</f>
        <v/>
      </c>
      <c r="M2148" s="1">
        <f>NiftyData[[#This Row],[Close]]-NiftyData[[#This Row],[Open]]</f>
        <v>-36.949999999999818</v>
      </c>
      <c r="N2148" s="4">
        <f>NiftyData[[#This Row],[Intraday Change]]/NiftyData[[#This Row],[Open]]</f>
        <v>-7.0627138406253835E-3</v>
      </c>
      <c r="O2148" s="4">
        <f>_xlfn.CEILING.MATH(ABS(NiftyData[[#This Row],[Intraday Change %]]), 0.01)</f>
        <v>0.01</v>
      </c>
      <c r="P2148" s="6">
        <f>NiftyData[[#This Row],[Close]]-E2149</f>
        <v>-48.399999999999636</v>
      </c>
      <c r="Q2148" s="4">
        <f>NiftyData[[#This Row],[DayChange]]/E2149</f>
        <v>-9.2310919962235762E-3</v>
      </c>
      <c r="R2148" s="7">
        <f>_xlfn.CEILING.MATH(ABS(NiftyData[[#This Row],[DayChange %]]), 0.01)</f>
        <v>0.01</v>
      </c>
    </row>
    <row r="2149" spans="1:18" x14ac:dyDescent="0.2">
      <c r="A2149" s="2">
        <v>40995</v>
      </c>
      <c r="B2149" s="1">
        <v>5242.95</v>
      </c>
      <c r="C2149" s="1">
        <v>5277.95</v>
      </c>
      <c r="D2149" s="1">
        <v>5184.6499999999996</v>
      </c>
      <c r="E2149" s="1">
        <v>5243.15</v>
      </c>
      <c r="F2149" s="1">
        <v>208775421</v>
      </c>
      <c r="G2149" s="1">
        <v>7445.92</v>
      </c>
      <c r="H2149" s="1" t="str">
        <f>TEXT(NiftyData[[#This Row],[Date]], "yyyy")</f>
        <v>2012</v>
      </c>
      <c r="I2149" s="1" t="str">
        <f>TEXT(NiftyData[[#This Row],[Date]], "mmm")</f>
        <v>Mar</v>
      </c>
      <c r="J2149" s="1" t="str">
        <f>TEXT(NiftyData[[#This Row],[Date]], "ddd")</f>
        <v>Tue</v>
      </c>
      <c r="K2149" s="1" t="str">
        <f>TEXT(NiftyData[[#This Row],[Date]], "mmm-yyyy")</f>
        <v>Mar-2012</v>
      </c>
      <c r="L2149" s="1" t="str">
        <f>IF(NiftyData[[#This Row],[Day]]="Thu", "Expiry", "")</f>
        <v/>
      </c>
      <c r="M2149" s="1">
        <f>NiftyData[[#This Row],[Close]]-NiftyData[[#This Row],[Open]]</f>
        <v>0.1999999999998181</v>
      </c>
      <c r="N2149" s="4">
        <f>NiftyData[[#This Row],[Intraday Change]]/NiftyData[[#This Row],[Open]]</f>
        <v>3.8146463345982341E-5</v>
      </c>
      <c r="O2149" s="4">
        <f>_xlfn.CEILING.MATH(ABS(NiftyData[[#This Row],[Intraday Change %]]), 0.01)</f>
        <v>0.01</v>
      </c>
      <c r="P2149" s="6">
        <f>NiftyData[[#This Row],[Close]]-E2150</f>
        <v>58.899999999999636</v>
      </c>
      <c r="Q2149" s="4">
        <f>NiftyData[[#This Row],[DayChange]]/E2150</f>
        <v>1.1361334812171411E-2</v>
      </c>
      <c r="R2149" s="7">
        <f>_xlfn.CEILING.MATH(ABS(NiftyData[[#This Row],[DayChange %]]), 0.01)</f>
        <v>0.02</v>
      </c>
    </row>
    <row r="2150" spans="1:18" x14ac:dyDescent="0.2">
      <c r="A2150" s="2">
        <v>40994</v>
      </c>
      <c r="B2150" s="1">
        <v>5274.35</v>
      </c>
      <c r="C2150" s="1">
        <v>5274.95</v>
      </c>
      <c r="D2150" s="1">
        <v>5174.8999999999996</v>
      </c>
      <c r="E2150" s="1">
        <v>5184.25</v>
      </c>
      <c r="F2150" s="1">
        <v>169785835</v>
      </c>
      <c r="G2150" s="1">
        <v>5582.28</v>
      </c>
      <c r="H2150" s="1" t="str">
        <f>TEXT(NiftyData[[#This Row],[Date]], "yyyy")</f>
        <v>2012</v>
      </c>
      <c r="I2150" s="1" t="str">
        <f>TEXT(NiftyData[[#This Row],[Date]], "mmm")</f>
        <v>Mar</v>
      </c>
      <c r="J2150" s="1" t="str">
        <f>TEXT(NiftyData[[#This Row],[Date]], "ddd")</f>
        <v>Mon</v>
      </c>
      <c r="K2150" s="1" t="str">
        <f>TEXT(NiftyData[[#This Row],[Date]], "mmm-yyyy")</f>
        <v>Mar-2012</v>
      </c>
      <c r="L2150" s="1" t="str">
        <f>IF(NiftyData[[#This Row],[Day]]="Thu", "Expiry", "")</f>
        <v/>
      </c>
      <c r="M2150" s="1">
        <f>NiftyData[[#This Row],[Close]]-NiftyData[[#This Row],[Open]]</f>
        <v>-90.100000000000364</v>
      </c>
      <c r="N2150" s="4">
        <f>NiftyData[[#This Row],[Intraday Change]]/NiftyData[[#This Row],[Open]]</f>
        <v>-1.7082673694388949E-2</v>
      </c>
      <c r="O2150" s="4">
        <f>_xlfn.CEILING.MATH(ABS(NiftyData[[#This Row],[Intraday Change %]]), 0.01)</f>
        <v>0.02</v>
      </c>
      <c r="P2150" s="6">
        <f>NiftyData[[#This Row],[Close]]-E2151</f>
        <v>-93.949999999999818</v>
      </c>
      <c r="Q2150" s="4">
        <f>NiftyData[[#This Row],[DayChange]]/E2151</f>
        <v>-1.779962866128601E-2</v>
      </c>
      <c r="R2150" s="7">
        <f>_xlfn.CEILING.MATH(ABS(NiftyData[[#This Row],[DayChange %]]), 0.01)</f>
        <v>0.02</v>
      </c>
    </row>
    <row r="2151" spans="1:18" x14ac:dyDescent="0.2">
      <c r="A2151" s="2">
        <v>40991</v>
      </c>
      <c r="B2151" s="1">
        <v>5255.65</v>
      </c>
      <c r="C2151" s="1">
        <v>5312</v>
      </c>
      <c r="D2151" s="1">
        <v>5220</v>
      </c>
      <c r="E2151" s="1">
        <v>5278.2</v>
      </c>
      <c r="F2151" s="1">
        <v>172738574</v>
      </c>
      <c r="G2151" s="1">
        <v>6371.46</v>
      </c>
      <c r="H2151" s="1" t="str">
        <f>TEXT(NiftyData[[#This Row],[Date]], "yyyy")</f>
        <v>2012</v>
      </c>
      <c r="I2151" s="1" t="str">
        <f>TEXT(NiftyData[[#This Row],[Date]], "mmm")</f>
        <v>Mar</v>
      </c>
      <c r="J2151" s="1" t="str">
        <f>TEXT(NiftyData[[#This Row],[Date]], "ddd")</f>
        <v>Fri</v>
      </c>
      <c r="K2151" s="1" t="str">
        <f>TEXT(NiftyData[[#This Row],[Date]], "mmm-yyyy")</f>
        <v>Mar-2012</v>
      </c>
      <c r="L2151" s="1" t="str">
        <f>IF(NiftyData[[#This Row],[Day]]="Thu", "Expiry", "")</f>
        <v/>
      </c>
      <c r="M2151" s="1">
        <f>NiftyData[[#This Row],[Close]]-NiftyData[[#This Row],[Open]]</f>
        <v>22.550000000000182</v>
      </c>
      <c r="N2151" s="4">
        <f>NiftyData[[#This Row],[Intraday Change]]/NiftyData[[#This Row],[Open]]</f>
        <v>4.2906205702434872E-3</v>
      </c>
      <c r="O2151" s="4">
        <f>_xlfn.CEILING.MATH(ABS(NiftyData[[#This Row],[Intraday Change %]]), 0.01)</f>
        <v>0.01</v>
      </c>
      <c r="P2151" s="6">
        <f>NiftyData[[#This Row],[Close]]-E2152</f>
        <v>49.75</v>
      </c>
      <c r="Q2151" s="4">
        <f>NiftyData[[#This Row],[DayChange]]/E2152</f>
        <v>9.5152483049469726E-3</v>
      </c>
      <c r="R2151" s="7">
        <f>_xlfn.CEILING.MATH(ABS(NiftyData[[#This Row],[DayChange %]]), 0.01)</f>
        <v>0.01</v>
      </c>
    </row>
    <row r="2152" spans="1:18" x14ac:dyDescent="0.2">
      <c r="A2152" s="2">
        <v>40990</v>
      </c>
      <c r="B2152" s="1">
        <v>5361.1</v>
      </c>
      <c r="C2152" s="1">
        <v>5385.95</v>
      </c>
      <c r="D2152" s="1">
        <v>5205.6499999999996</v>
      </c>
      <c r="E2152" s="1">
        <v>5228.45</v>
      </c>
      <c r="F2152" s="1">
        <v>205581062</v>
      </c>
      <c r="G2152" s="1">
        <v>7359.89</v>
      </c>
      <c r="H2152" s="1" t="str">
        <f>TEXT(NiftyData[[#This Row],[Date]], "yyyy")</f>
        <v>2012</v>
      </c>
      <c r="I2152" s="1" t="str">
        <f>TEXT(NiftyData[[#This Row],[Date]], "mmm")</f>
        <v>Mar</v>
      </c>
      <c r="J2152" s="1" t="str">
        <f>TEXT(NiftyData[[#This Row],[Date]], "ddd")</f>
        <v>Thu</v>
      </c>
      <c r="K2152" s="1" t="str">
        <f>TEXT(NiftyData[[#This Row],[Date]], "mmm-yyyy")</f>
        <v>Mar-2012</v>
      </c>
      <c r="L2152" s="1" t="str">
        <f>IF(NiftyData[[#This Row],[Day]]="Thu", "Expiry", "")</f>
        <v>Expiry</v>
      </c>
      <c r="M2152" s="1">
        <f>NiftyData[[#This Row],[Close]]-NiftyData[[#This Row],[Open]]</f>
        <v>-132.65000000000055</v>
      </c>
      <c r="N2152" s="4">
        <f>NiftyData[[#This Row],[Intraday Change]]/NiftyData[[#This Row],[Open]]</f>
        <v>-2.4743056462293286E-2</v>
      </c>
      <c r="O2152" s="4">
        <f>_xlfn.CEILING.MATH(ABS(NiftyData[[#This Row],[Intraday Change %]]), 0.01)</f>
        <v>0.03</v>
      </c>
      <c r="P2152" s="6">
        <f>NiftyData[[#This Row],[Close]]-E2153</f>
        <v>-136.5</v>
      </c>
      <c r="Q2152" s="4">
        <f>NiftyData[[#This Row],[DayChange]]/E2153</f>
        <v>-2.5442921182862843E-2</v>
      </c>
      <c r="R2152" s="7">
        <f>_xlfn.CEILING.MATH(ABS(NiftyData[[#This Row],[DayChange %]]), 0.01)</f>
        <v>0.03</v>
      </c>
    </row>
    <row r="2153" spans="1:18" x14ac:dyDescent="0.2">
      <c r="A2153" s="2">
        <v>40989</v>
      </c>
      <c r="B2153" s="1">
        <v>5267.2</v>
      </c>
      <c r="C2153" s="1">
        <v>5372.35</v>
      </c>
      <c r="D2153" s="1">
        <v>5256</v>
      </c>
      <c r="E2153" s="1">
        <v>5364.95</v>
      </c>
      <c r="F2153" s="1">
        <v>199787985</v>
      </c>
      <c r="G2153" s="1">
        <v>6807.02</v>
      </c>
      <c r="H2153" s="1" t="str">
        <f>TEXT(NiftyData[[#This Row],[Date]], "yyyy")</f>
        <v>2012</v>
      </c>
      <c r="I2153" s="1" t="str">
        <f>TEXT(NiftyData[[#This Row],[Date]], "mmm")</f>
        <v>Mar</v>
      </c>
      <c r="J2153" s="1" t="str">
        <f>TEXT(NiftyData[[#This Row],[Date]], "ddd")</f>
        <v>Wed</v>
      </c>
      <c r="K2153" s="1" t="str">
        <f>TEXT(NiftyData[[#This Row],[Date]], "mmm-yyyy")</f>
        <v>Mar-2012</v>
      </c>
      <c r="L2153" s="1" t="str">
        <f>IF(NiftyData[[#This Row],[Day]]="Thu", "Expiry", "")</f>
        <v/>
      </c>
      <c r="M2153" s="1">
        <f>NiftyData[[#This Row],[Close]]-NiftyData[[#This Row],[Open]]</f>
        <v>97.75</v>
      </c>
      <c r="N2153" s="4">
        <f>NiftyData[[#This Row],[Intraday Change]]/NiftyData[[#This Row],[Open]]</f>
        <v>1.8558247266099635E-2</v>
      </c>
      <c r="O2153" s="4">
        <f>_xlfn.CEILING.MATH(ABS(NiftyData[[#This Row],[Intraday Change %]]), 0.01)</f>
        <v>0.02</v>
      </c>
      <c r="P2153" s="6">
        <f>NiftyData[[#This Row],[Close]]-E2154</f>
        <v>90.099999999999454</v>
      </c>
      <c r="Q2153" s="4">
        <f>NiftyData[[#This Row],[DayChange]]/E2154</f>
        <v>1.7081054437566839E-2</v>
      </c>
      <c r="R2153" s="7">
        <f>_xlfn.CEILING.MATH(ABS(NiftyData[[#This Row],[DayChange %]]), 0.01)</f>
        <v>0.02</v>
      </c>
    </row>
    <row r="2154" spans="1:18" x14ac:dyDescent="0.2">
      <c r="A2154" s="2">
        <v>40988</v>
      </c>
      <c r="B2154" s="1">
        <v>5257.15</v>
      </c>
      <c r="C2154" s="1">
        <v>5297.35</v>
      </c>
      <c r="D2154" s="1">
        <v>5233.25</v>
      </c>
      <c r="E2154" s="1">
        <v>5274.85</v>
      </c>
      <c r="F2154" s="1">
        <v>181345285</v>
      </c>
      <c r="G2154" s="1">
        <v>6158</v>
      </c>
      <c r="H2154" s="1" t="str">
        <f>TEXT(NiftyData[[#This Row],[Date]], "yyyy")</f>
        <v>2012</v>
      </c>
      <c r="I2154" s="1" t="str">
        <f>TEXT(NiftyData[[#This Row],[Date]], "mmm")</f>
        <v>Mar</v>
      </c>
      <c r="J2154" s="1" t="str">
        <f>TEXT(NiftyData[[#This Row],[Date]], "ddd")</f>
        <v>Tue</v>
      </c>
      <c r="K2154" s="1" t="str">
        <f>TEXT(NiftyData[[#This Row],[Date]], "mmm-yyyy")</f>
        <v>Mar-2012</v>
      </c>
      <c r="L2154" s="1" t="str">
        <f>IF(NiftyData[[#This Row],[Day]]="Thu", "Expiry", "")</f>
        <v/>
      </c>
      <c r="M2154" s="1">
        <f>NiftyData[[#This Row],[Close]]-NiftyData[[#This Row],[Open]]</f>
        <v>17.700000000000728</v>
      </c>
      <c r="N2154" s="4">
        <f>NiftyData[[#This Row],[Intraday Change]]/NiftyData[[#This Row],[Open]]</f>
        <v>3.3668432515718077E-3</v>
      </c>
      <c r="O2154" s="4">
        <f>_xlfn.CEILING.MATH(ABS(NiftyData[[#This Row],[Intraday Change %]]), 0.01)</f>
        <v>0.01</v>
      </c>
      <c r="P2154" s="6">
        <f>NiftyData[[#This Row],[Close]]-E2155</f>
        <v>17.800000000000182</v>
      </c>
      <c r="Q2154" s="4">
        <f>NiftyData[[#This Row],[DayChange]]/E2155</f>
        <v>3.3859293710351208E-3</v>
      </c>
      <c r="R2154" s="7">
        <f>_xlfn.CEILING.MATH(ABS(NiftyData[[#This Row],[DayChange %]]), 0.01)</f>
        <v>0.01</v>
      </c>
    </row>
    <row r="2155" spans="1:18" x14ac:dyDescent="0.2">
      <c r="A2155" s="2">
        <v>40987</v>
      </c>
      <c r="B2155" s="1">
        <v>5337.35</v>
      </c>
      <c r="C2155" s="1">
        <v>5340.7</v>
      </c>
      <c r="D2155" s="1">
        <v>5238.55</v>
      </c>
      <c r="E2155" s="1">
        <v>5257.05</v>
      </c>
      <c r="F2155" s="1">
        <v>179877454</v>
      </c>
      <c r="G2155" s="1">
        <v>6275.89</v>
      </c>
      <c r="H2155" s="1" t="str">
        <f>TEXT(NiftyData[[#This Row],[Date]], "yyyy")</f>
        <v>2012</v>
      </c>
      <c r="I2155" s="1" t="str">
        <f>TEXT(NiftyData[[#This Row],[Date]], "mmm")</f>
        <v>Mar</v>
      </c>
      <c r="J2155" s="1" t="str">
        <f>TEXT(NiftyData[[#This Row],[Date]], "ddd")</f>
        <v>Mon</v>
      </c>
      <c r="K2155" s="1" t="str">
        <f>TEXT(NiftyData[[#This Row],[Date]], "mmm-yyyy")</f>
        <v>Mar-2012</v>
      </c>
      <c r="L2155" s="1" t="str">
        <f>IF(NiftyData[[#This Row],[Day]]="Thu", "Expiry", "")</f>
        <v/>
      </c>
      <c r="M2155" s="1">
        <f>NiftyData[[#This Row],[Close]]-NiftyData[[#This Row],[Open]]</f>
        <v>-80.300000000000182</v>
      </c>
      <c r="N2155" s="4">
        <f>NiftyData[[#This Row],[Intraday Change]]/NiftyData[[#This Row],[Open]]</f>
        <v>-1.5044919295155869E-2</v>
      </c>
      <c r="O2155" s="4">
        <f>_xlfn.CEILING.MATH(ABS(NiftyData[[#This Row],[Intraday Change %]]), 0.01)</f>
        <v>0.02</v>
      </c>
      <c r="P2155" s="6">
        <f>NiftyData[[#This Row],[Close]]-E2156</f>
        <v>-60.849999999999454</v>
      </c>
      <c r="Q2155" s="4">
        <f>NiftyData[[#This Row],[DayChange]]/E2156</f>
        <v>-1.1442486695876089E-2</v>
      </c>
      <c r="R2155" s="7">
        <f>_xlfn.CEILING.MATH(ABS(NiftyData[[#This Row],[DayChange %]]), 0.01)</f>
        <v>0.02</v>
      </c>
    </row>
    <row r="2156" spans="1:18" x14ac:dyDescent="0.2">
      <c r="A2156" s="2">
        <v>40984</v>
      </c>
      <c r="B2156" s="1">
        <v>5380.35</v>
      </c>
      <c r="C2156" s="1">
        <v>5445.65</v>
      </c>
      <c r="D2156" s="1">
        <v>5305</v>
      </c>
      <c r="E2156" s="1">
        <v>5317.9</v>
      </c>
      <c r="F2156" s="1">
        <v>267521147</v>
      </c>
      <c r="G2156" s="1">
        <v>9432.07</v>
      </c>
      <c r="H2156" s="1" t="str">
        <f>TEXT(NiftyData[[#This Row],[Date]], "yyyy")</f>
        <v>2012</v>
      </c>
      <c r="I2156" s="1" t="str">
        <f>TEXT(NiftyData[[#This Row],[Date]], "mmm")</f>
        <v>Mar</v>
      </c>
      <c r="J2156" s="1" t="str">
        <f>TEXT(NiftyData[[#This Row],[Date]], "ddd")</f>
        <v>Fri</v>
      </c>
      <c r="K2156" s="1" t="str">
        <f>TEXT(NiftyData[[#This Row],[Date]], "mmm-yyyy")</f>
        <v>Mar-2012</v>
      </c>
      <c r="L2156" s="1" t="str">
        <f>IF(NiftyData[[#This Row],[Day]]="Thu", "Expiry", "")</f>
        <v/>
      </c>
      <c r="M2156" s="1">
        <f>NiftyData[[#This Row],[Close]]-NiftyData[[#This Row],[Open]]</f>
        <v>-62.450000000000728</v>
      </c>
      <c r="N2156" s="4">
        <f>NiftyData[[#This Row],[Intraday Change]]/NiftyData[[#This Row],[Open]]</f>
        <v>-1.1607051585863507E-2</v>
      </c>
      <c r="O2156" s="4">
        <f>_xlfn.CEILING.MATH(ABS(NiftyData[[#This Row],[Intraday Change %]]), 0.01)</f>
        <v>0.02</v>
      </c>
      <c r="P2156" s="6">
        <f>NiftyData[[#This Row],[Close]]-E2157</f>
        <v>-62.600000000000364</v>
      </c>
      <c r="Q2156" s="4">
        <f>NiftyData[[#This Row],[DayChange]]/E2157</f>
        <v>-1.1634606449214824E-2</v>
      </c>
      <c r="R2156" s="7">
        <f>_xlfn.CEILING.MATH(ABS(NiftyData[[#This Row],[DayChange %]]), 0.01)</f>
        <v>0.02</v>
      </c>
    </row>
    <row r="2157" spans="1:18" x14ac:dyDescent="0.2">
      <c r="A2157" s="2">
        <v>40983</v>
      </c>
      <c r="B2157" s="1">
        <v>5462.5</v>
      </c>
      <c r="C2157" s="1">
        <v>5462.5</v>
      </c>
      <c r="D2157" s="1">
        <v>5362.3</v>
      </c>
      <c r="E2157" s="1">
        <v>5380.5</v>
      </c>
      <c r="F2157" s="1">
        <v>160257651</v>
      </c>
      <c r="G2157" s="1">
        <v>5961.15</v>
      </c>
      <c r="H2157" s="1" t="str">
        <f>TEXT(NiftyData[[#This Row],[Date]], "yyyy")</f>
        <v>2012</v>
      </c>
      <c r="I2157" s="1" t="str">
        <f>TEXT(NiftyData[[#This Row],[Date]], "mmm")</f>
        <v>Mar</v>
      </c>
      <c r="J2157" s="1" t="str">
        <f>TEXT(NiftyData[[#This Row],[Date]], "ddd")</f>
        <v>Thu</v>
      </c>
      <c r="K2157" s="1" t="str">
        <f>TEXT(NiftyData[[#This Row],[Date]], "mmm-yyyy")</f>
        <v>Mar-2012</v>
      </c>
      <c r="L2157" s="1" t="str">
        <f>IF(NiftyData[[#This Row],[Day]]="Thu", "Expiry", "")</f>
        <v>Expiry</v>
      </c>
      <c r="M2157" s="1">
        <f>NiftyData[[#This Row],[Close]]-NiftyData[[#This Row],[Open]]</f>
        <v>-82</v>
      </c>
      <c r="N2157" s="4">
        <f>NiftyData[[#This Row],[Intraday Change]]/NiftyData[[#This Row],[Open]]</f>
        <v>-1.5011441647597254E-2</v>
      </c>
      <c r="O2157" s="4">
        <f>_xlfn.CEILING.MATH(ABS(NiftyData[[#This Row],[Intraday Change %]]), 0.01)</f>
        <v>0.02</v>
      </c>
      <c r="P2157" s="6">
        <f>NiftyData[[#This Row],[Close]]-E2158</f>
        <v>-83.399999999999636</v>
      </c>
      <c r="Q2157" s="4">
        <f>NiftyData[[#This Row],[DayChange]]/E2158</f>
        <v>-1.5263822544336397E-2</v>
      </c>
      <c r="R2157" s="7">
        <f>_xlfn.CEILING.MATH(ABS(NiftyData[[#This Row],[DayChange %]]), 0.01)</f>
        <v>0.02</v>
      </c>
    </row>
    <row r="2158" spans="1:18" x14ac:dyDescent="0.2">
      <c r="A2158" s="2">
        <v>40982</v>
      </c>
      <c r="B2158" s="1">
        <v>5490.55</v>
      </c>
      <c r="C2158" s="1">
        <v>5499.4</v>
      </c>
      <c r="D2158" s="1">
        <v>5437.8</v>
      </c>
      <c r="E2158" s="1">
        <v>5463.9</v>
      </c>
      <c r="F2158" s="1">
        <v>181714070</v>
      </c>
      <c r="G2158" s="1">
        <v>7345.67</v>
      </c>
      <c r="H2158" s="1" t="str">
        <f>TEXT(NiftyData[[#This Row],[Date]], "yyyy")</f>
        <v>2012</v>
      </c>
      <c r="I2158" s="1" t="str">
        <f>TEXT(NiftyData[[#This Row],[Date]], "mmm")</f>
        <v>Mar</v>
      </c>
      <c r="J2158" s="1" t="str">
        <f>TEXT(NiftyData[[#This Row],[Date]], "ddd")</f>
        <v>Wed</v>
      </c>
      <c r="K2158" s="1" t="str">
        <f>TEXT(NiftyData[[#This Row],[Date]], "mmm-yyyy")</f>
        <v>Mar-2012</v>
      </c>
      <c r="L2158" s="1" t="str">
        <f>IF(NiftyData[[#This Row],[Day]]="Thu", "Expiry", "")</f>
        <v/>
      </c>
      <c r="M2158" s="1">
        <f>NiftyData[[#This Row],[Close]]-NiftyData[[#This Row],[Open]]</f>
        <v>-26.650000000000546</v>
      </c>
      <c r="N2158" s="4">
        <f>NiftyData[[#This Row],[Intraday Change]]/NiftyData[[#This Row],[Open]]</f>
        <v>-4.8537942464781389E-3</v>
      </c>
      <c r="O2158" s="4">
        <f>_xlfn.CEILING.MATH(ABS(NiftyData[[#This Row],[Intraday Change %]]), 0.01)</f>
        <v>0.01</v>
      </c>
      <c r="P2158" s="6">
        <f>NiftyData[[#This Row],[Close]]-E2159</f>
        <v>34.399999999999636</v>
      </c>
      <c r="Q2158" s="4">
        <f>NiftyData[[#This Row],[DayChange]]/E2159</f>
        <v>6.3357583571230563E-3</v>
      </c>
      <c r="R2158" s="7">
        <f>_xlfn.CEILING.MATH(ABS(NiftyData[[#This Row],[DayChange %]]), 0.01)</f>
        <v>0.01</v>
      </c>
    </row>
    <row r="2159" spans="1:18" x14ac:dyDescent="0.2">
      <c r="A2159" s="2">
        <v>40981</v>
      </c>
      <c r="B2159" s="1">
        <v>5391.05</v>
      </c>
      <c r="C2159" s="1">
        <v>5438.65</v>
      </c>
      <c r="D2159" s="1">
        <v>5390.8</v>
      </c>
      <c r="E2159" s="1">
        <v>5429.5</v>
      </c>
      <c r="F2159" s="1">
        <v>179965296</v>
      </c>
      <c r="G2159" s="1">
        <v>5907.14</v>
      </c>
      <c r="H2159" s="1" t="str">
        <f>TEXT(NiftyData[[#This Row],[Date]], "yyyy")</f>
        <v>2012</v>
      </c>
      <c r="I2159" s="1" t="str">
        <f>TEXT(NiftyData[[#This Row],[Date]], "mmm")</f>
        <v>Mar</v>
      </c>
      <c r="J2159" s="1" t="str">
        <f>TEXT(NiftyData[[#This Row],[Date]], "ddd")</f>
        <v>Tue</v>
      </c>
      <c r="K2159" s="1" t="str">
        <f>TEXT(NiftyData[[#This Row],[Date]], "mmm-yyyy")</f>
        <v>Mar-2012</v>
      </c>
      <c r="L2159" s="1" t="str">
        <f>IF(NiftyData[[#This Row],[Day]]="Thu", "Expiry", "")</f>
        <v/>
      </c>
      <c r="M2159" s="1">
        <f>NiftyData[[#This Row],[Close]]-NiftyData[[#This Row],[Open]]</f>
        <v>38.449999999999818</v>
      </c>
      <c r="N2159" s="4">
        <f>NiftyData[[#This Row],[Intraday Change]]/NiftyData[[#This Row],[Open]]</f>
        <v>7.1321913170903284E-3</v>
      </c>
      <c r="O2159" s="4">
        <f>_xlfn.CEILING.MATH(ABS(NiftyData[[#This Row],[Intraday Change %]]), 0.01)</f>
        <v>0.01</v>
      </c>
      <c r="P2159" s="6">
        <f>NiftyData[[#This Row],[Close]]-E2160</f>
        <v>69.949999999999818</v>
      </c>
      <c r="Q2159" s="4">
        <f>NiftyData[[#This Row],[DayChange]]/E2160</f>
        <v>1.3051468873319554E-2</v>
      </c>
      <c r="R2159" s="7">
        <f>_xlfn.CEILING.MATH(ABS(NiftyData[[#This Row],[DayChange %]]), 0.01)</f>
        <v>0.02</v>
      </c>
    </row>
    <row r="2160" spans="1:18" x14ac:dyDescent="0.2">
      <c r="A2160" s="2">
        <v>40980</v>
      </c>
      <c r="B2160" s="1">
        <v>5420.1</v>
      </c>
      <c r="C2160" s="1">
        <v>5421.9</v>
      </c>
      <c r="D2160" s="1">
        <v>5327.3</v>
      </c>
      <c r="E2160" s="1">
        <v>5359.55</v>
      </c>
      <c r="F2160" s="1">
        <v>176668237</v>
      </c>
      <c r="G2160" s="1">
        <v>6484.38</v>
      </c>
      <c r="H2160" s="1" t="str">
        <f>TEXT(NiftyData[[#This Row],[Date]], "yyyy")</f>
        <v>2012</v>
      </c>
      <c r="I2160" s="1" t="str">
        <f>TEXT(NiftyData[[#This Row],[Date]], "mmm")</f>
        <v>Mar</v>
      </c>
      <c r="J2160" s="1" t="str">
        <f>TEXT(NiftyData[[#This Row],[Date]], "ddd")</f>
        <v>Mon</v>
      </c>
      <c r="K2160" s="1" t="str">
        <f>TEXT(NiftyData[[#This Row],[Date]], "mmm-yyyy")</f>
        <v>Mar-2012</v>
      </c>
      <c r="L2160" s="1" t="str">
        <f>IF(NiftyData[[#This Row],[Day]]="Thu", "Expiry", "")</f>
        <v/>
      </c>
      <c r="M2160" s="1">
        <f>NiftyData[[#This Row],[Close]]-NiftyData[[#This Row],[Open]]</f>
        <v>-60.550000000000182</v>
      </c>
      <c r="N2160" s="4">
        <f>NiftyData[[#This Row],[Intraday Change]]/NiftyData[[#This Row],[Open]]</f>
        <v>-1.1171380601833947E-2</v>
      </c>
      <c r="O2160" s="4">
        <f>_xlfn.CEILING.MATH(ABS(NiftyData[[#This Row],[Intraday Change %]]), 0.01)</f>
        <v>0.02</v>
      </c>
      <c r="P2160" s="6">
        <f>NiftyData[[#This Row],[Close]]-E2161</f>
        <v>26</v>
      </c>
      <c r="Q2160" s="4">
        <f>NiftyData[[#This Row],[DayChange]]/E2161</f>
        <v>4.8748019611703271E-3</v>
      </c>
      <c r="R2160" s="7">
        <f>_xlfn.CEILING.MATH(ABS(NiftyData[[#This Row],[DayChange %]]), 0.01)</f>
        <v>0.01</v>
      </c>
    </row>
    <row r="2161" spans="1:18" x14ac:dyDescent="0.2">
      <c r="A2161" s="2">
        <v>40977</v>
      </c>
      <c r="B2161" s="1">
        <v>5294.1</v>
      </c>
      <c r="C2161" s="1">
        <v>5342.3</v>
      </c>
      <c r="D2161" s="1">
        <v>5291.6</v>
      </c>
      <c r="E2161" s="1">
        <v>5333.55</v>
      </c>
      <c r="F2161" s="1">
        <v>203005845</v>
      </c>
      <c r="G2161" s="1">
        <v>7080.66</v>
      </c>
      <c r="H2161" s="1" t="str">
        <f>TEXT(NiftyData[[#This Row],[Date]], "yyyy")</f>
        <v>2012</v>
      </c>
      <c r="I2161" s="1" t="str">
        <f>TEXT(NiftyData[[#This Row],[Date]], "mmm")</f>
        <v>Mar</v>
      </c>
      <c r="J2161" s="1" t="str">
        <f>TEXT(NiftyData[[#This Row],[Date]], "ddd")</f>
        <v>Fri</v>
      </c>
      <c r="K2161" s="1" t="str">
        <f>TEXT(NiftyData[[#This Row],[Date]], "mmm-yyyy")</f>
        <v>Mar-2012</v>
      </c>
      <c r="L2161" s="1" t="str">
        <f>IF(NiftyData[[#This Row],[Day]]="Thu", "Expiry", "")</f>
        <v/>
      </c>
      <c r="M2161" s="1">
        <f>NiftyData[[#This Row],[Close]]-NiftyData[[#This Row],[Open]]</f>
        <v>39.449999999999818</v>
      </c>
      <c r="N2161" s="4">
        <f>NiftyData[[#This Row],[Intraday Change]]/NiftyData[[#This Row],[Open]]</f>
        <v>7.4516915056383175E-3</v>
      </c>
      <c r="O2161" s="4">
        <f>_xlfn.CEILING.MATH(ABS(NiftyData[[#This Row],[Intraday Change %]]), 0.01)</f>
        <v>0.01</v>
      </c>
      <c r="P2161" s="6">
        <f>NiftyData[[#This Row],[Close]]-E2162</f>
        <v>113.10000000000036</v>
      </c>
      <c r="Q2161" s="4">
        <f>NiftyData[[#This Row],[DayChange]]/E2162</f>
        <v>2.1664799011579531E-2</v>
      </c>
      <c r="R2161" s="7">
        <f>_xlfn.CEILING.MATH(ABS(NiftyData[[#This Row],[DayChange %]]), 0.01)</f>
        <v>0.03</v>
      </c>
    </row>
    <row r="2162" spans="1:18" x14ac:dyDescent="0.2">
      <c r="A2162" s="2">
        <v>40975</v>
      </c>
      <c r="B2162" s="1">
        <v>5207.05</v>
      </c>
      <c r="C2162" s="1">
        <v>5243.85</v>
      </c>
      <c r="D2162" s="1">
        <v>5171.45</v>
      </c>
      <c r="E2162" s="1">
        <v>5220.45</v>
      </c>
      <c r="F2162" s="1">
        <v>230726017</v>
      </c>
      <c r="G2162" s="1">
        <v>7173.14</v>
      </c>
      <c r="H2162" s="1" t="str">
        <f>TEXT(NiftyData[[#This Row],[Date]], "yyyy")</f>
        <v>2012</v>
      </c>
      <c r="I2162" s="1" t="str">
        <f>TEXT(NiftyData[[#This Row],[Date]], "mmm")</f>
        <v>Mar</v>
      </c>
      <c r="J2162" s="1" t="str">
        <f>TEXT(NiftyData[[#This Row],[Date]], "ddd")</f>
        <v>Wed</v>
      </c>
      <c r="K2162" s="1" t="str">
        <f>TEXT(NiftyData[[#This Row],[Date]], "mmm-yyyy")</f>
        <v>Mar-2012</v>
      </c>
      <c r="L2162" s="1" t="str">
        <f>IF(NiftyData[[#This Row],[Day]]="Thu", "Expiry", "")</f>
        <v/>
      </c>
      <c r="M2162" s="1">
        <f>NiftyData[[#This Row],[Close]]-NiftyData[[#This Row],[Open]]</f>
        <v>13.399999999999636</v>
      </c>
      <c r="N2162" s="4">
        <f>NiftyData[[#This Row],[Intraday Change]]/NiftyData[[#This Row],[Open]]</f>
        <v>2.5734340941607312E-3</v>
      </c>
      <c r="O2162" s="4">
        <f>_xlfn.CEILING.MATH(ABS(NiftyData[[#This Row],[Intraday Change %]]), 0.01)</f>
        <v>0.01</v>
      </c>
      <c r="P2162" s="6">
        <f>NiftyData[[#This Row],[Close]]-E2163</f>
        <v>-1.9499999999998181</v>
      </c>
      <c r="Q2162" s="4">
        <f>NiftyData[[#This Row],[DayChange]]/E2163</f>
        <v>-3.7339154411761223E-4</v>
      </c>
      <c r="R2162" s="7">
        <f>_xlfn.CEILING.MATH(ABS(NiftyData[[#This Row],[DayChange %]]), 0.01)</f>
        <v>0.01</v>
      </c>
    </row>
    <row r="2163" spans="1:18" x14ac:dyDescent="0.2">
      <c r="A2163" s="2">
        <v>40974</v>
      </c>
      <c r="B2163" s="1">
        <v>5266</v>
      </c>
      <c r="C2163" s="1">
        <v>5382.05</v>
      </c>
      <c r="D2163" s="1">
        <v>5206.3999999999996</v>
      </c>
      <c r="E2163" s="1">
        <v>5222.3999999999996</v>
      </c>
      <c r="F2163" s="1">
        <v>290396014</v>
      </c>
      <c r="G2163" s="1">
        <v>9319.01</v>
      </c>
      <c r="H2163" s="1" t="str">
        <f>TEXT(NiftyData[[#This Row],[Date]], "yyyy")</f>
        <v>2012</v>
      </c>
      <c r="I2163" s="1" t="str">
        <f>TEXT(NiftyData[[#This Row],[Date]], "mmm")</f>
        <v>Mar</v>
      </c>
      <c r="J2163" s="1" t="str">
        <f>TEXT(NiftyData[[#This Row],[Date]], "ddd")</f>
        <v>Tue</v>
      </c>
      <c r="K2163" s="1" t="str">
        <f>TEXT(NiftyData[[#This Row],[Date]], "mmm-yyyy")</f>
        <v>Mar-2012</v>
      </c>
      <c r="L2163" s="1" t="str">
        <f>IF(NiftyData[[#This Row],[Day]]="Thu", "Expiry", "")</f>
        <v/>
      </c>
      <c r="M2163" s="1">
        <f>NiftyData[[#This Row],[Close]]-NiftyData[[#This Row],[Open]]</f>
        <v>-43.600000000000364</v>
      </c>
      <c r="N2163" s="4">
        <f>NiftyData[[#This Row],[Intraday Change]]/NiftyData[[#This Row],[Open]]</f>
        <v>-8.2795290543107407E-3</v>
      </c>
      <c r="O2163" s="4">
        <f>_xlfn.CEILING.MATH(ABS(NiftyData[[#This Row],[Intraday Change %]]), 0.01)</f>
        <v>0.01</v>
      </c>
      <c r="P2163" s="6">
        <f>NiftyData[[#This Row],[Close]]-E2164</f>
        <v>-57.950000000000728</v>
      </c>
      <c r="Q2163" s="4">
        <f>NiftyData[[#This Row],[DayChange]]/E2164</f>
        <v>-1.0974651301523711E-2</v>
      </c>
      <c r="R2163" s="7">
        <f>_xlfn.CEILING.MATH(ABS(NiftyData[[#This Row],[DayChange %]]), 0.01)</f>
        <v>0.02</v>
      </c>
    </row>
    <row r="2164" spans="1:18" x14ac:dyDescent="0.2">
      <c r="A2164" s="2">
        <v>40973</v>
      </c>
      <c r="B2164" s="1">
        <v>5342.55</v>
      </c>
      <c r="C2164" s="1">
        <v>5344.5</v>
      </c>
      <c r="D2164" s="1">
        <v>5265.7</v>
      </c>
      <c r="E2164" s="1">
        <v>5280.35</v>
      </c>
      <c r="F2164" s="1">
        <v>196421155</v>
      </c>
      <c r="G2164" s="1">
        <v>6036.63</v>
      </c>
      <c r="H2164" s="1" t="str">
        <f>TEXT(NiftyData[[#This Row],[Date]], "yyyy")</f>
        <v>2012</v>
      </c>
      <c r="I2164" s="1" t="str">
        <f>TEXT(NiftyData[[#This Row],[Date]], "mmm")</f>
        <v>Mar</v>
      </c>
      <c r="J2164" s="1" t="str">
        <f>TEXT(NiftyData[[#This Row],[Date]], "ddd")</f>
        <v>Mon</v>
      </c>
      <c r="K2164" s="1" t="str">
        <f>TEXT(NiftyData[[#This Row],[Date]], "mmm-yyyy")</f>
        <v>Mar-2012</v>
      </c>
      <c r="L2164" s="1" t="str">
        <f>IF(NiftyData[[#This Row],[Day]]="Thu", "Expiry", "")</f>
        <v/>
      </c>
      <c r="M2164" s="1">
        <f>NiftyData[[#This Row],[Close]]-NiftyData[[#This Row],[Open]]</f>
        <v>-62.199999999999818</v>
      </c>
      <c r="N2164" s="4">
        <f>NiftyData[[#This Row],[Intraday Change]]/NiftyData[[#This Row],[Open]]</f>
        <v>-1.1642380511179084E-2</v>
      </c>
      <c r="O2164" s="4">
        <f>_xlfn.CEILING.MATH(ABS(NiftyData[[#This Row],[Intraday Change %]]), 0.01)</f>
        <v>0.02</v>
      </c>
      <c r="P2164" s="6">
        <f>NiftyData[[#This Row],[Close]]-E2165</f>
        <v>-79.049999999999272</v>
      </c>
      <c r="Q2164" s="4">
        <f>NiftyData[[#This Row],[DayChange]]/E2165</f>
        <v>-1.4749785423741328E-2</v>
      </c>
      <c r="R2164" s="7">
        <f>_xlfn.CEILING.MATH(ABS(NiftyData[[#This Row],[DayChange %]]), 0.01)</f>
        <v>0.02</v>
      </c>
    </row>
    <row r="2165" spans="1:18" x14ac:dyDescent="0.2">
      <c r="A2165" s="2">
        <v>40971</v>
      </c>
      <c r="B2165" s="1">
        <v>5360.05</v>
      </c>
      <c r="C2165" s="1">
        <v>5369.6</v>
      </c>
      <c r="D2165" s="1">
        <v>5353.4</v>
      </c>
      <c r="E2165" s="1">
        <v>5359.4</v>
      </c>
      <c r="F2165" s="1">
        <v>16770991</v>
      </c>
      <c r="G2165" s="1">
        <v>429.35</v>
      </c>
      <c r="H2165" s="1" t="str">
        <f>TEXT(NiftyData[[#This Row],[Date]], "yyyy")</f>
        <v>2012</v>
      </c>
      <c r="I2165" s="1" t="str">
        <f>TEXT(NiftyData[[#This Row],[Date]], "mmm")</f>
        <v>Mar</v>
      </c>
      <c r="J2165" s="1" t="str">
        <f>TEXT(NiftyData[[#This Row],[Date]], "ddd")</f>
        <v>Sat</v>
      </c>
      <c r="K2165" s="1" t="str">
        <f>TEXT(NiftyData[[#This Row],[Date]], "mmm-yyyy")</f>
        <v>Mar-2012</v>
      </c>
      <c r="L2165" s="1" t="str">
        <f>IF(NiftyData[[#This Row],[Day]]="Thu", "Expiry", "")</f>
        <v/>
      </c>
      <c r="M2165" s="1">
        <f>NiftyData[[#This Row],[Close]]-NiftyData[[#This Row],[Open]]</f>
        <v>-0.6500000000005457</v>
      </c>
      <c r="N2165" s="4">
        <f>NiftyData[[#This Row],[Intraday Change]]/NiftyData[[#This Row],[Open]]</f>
        <v>-1.2126752548960283E-4</v>
      </c>
      <c r="O2165" s="4">
        <f>_xlfn.CEILING.MATH(ABS(NiftyData[[#This Row],[Intraday Change %]]), 0.01)</f>
        <v>0.01</v>
      </c>
      <c r="P2165" s="6">
        <f>NiftyData[[#This Row],[Close]]-E2166</f>
        <v>4.9999999999272404E-2</v>
      </c>
      <c r="Q2165" s="4">
        <f>NiftyData[[#This Row],[DayChange]]/E2166</f>
        <v>9.3294895834891177E-6</v>
      </c>
      <c r="R2165" s="7">
        <f>_xlfn.CEILING.MATH(ABS(NiftyData[[#This Row],[DayChange %]]), 0.01)</f>
        <v>0.01</v>
      </c>
    </row>
    <row r="2166" spans="1:18" x14ac:dyDescent="0.2">
      <c r="A2166" s="2">
        <v>40970</v>
      </c>
      <c r="B2166" s="1">
        <v>5369.45</v>
      </c>
      <c r="C2166" s="1">
        <v>5392.55</v>
      </c>
      <c r="D2166" s="1">
        <v>5315.05</v>
      </c>
      <c r="E2166" s="1">
        <v>5359.35</v>
      </c>
      <c r="F2166" s="1">
        <v>185021526</v>
      </c>
      <c r="G2166" s="1">
        <v>6768.52</v>
      </c>
      <c r="H2166" s="1" t="str">
        <f>TEXT(NiftyData[[#This Row],[Date]], "yyyy")</f>
        <v>2012</v>
      </c>
      <c r="I2166" s="1" t="str">
        <f>TEXT(NiftyData[[#This Row],[Date]], "mmm")</f>
        <v>Mar</v>
      </c>
      <c r="J2166" s="1" t="str">
        <f>TEXT(NiftyData[[#This Row],[Date]], "ddd")</f>
        <v>Fri</v>
      </c>
      <c r="K2166" s="1" t="str">
        <f>TEXT(NiftyData[[#This Row],[Date]], "mmm-yyyy")</f>
        <v>Mar-2012</v>
      </c>
      <c r="L2166" s="1" t="str">
        <f>IF(NiftyData[[#This Row],[Day]]="Thu", "Expiry", "")</f>
        <v/>
      </c>
      <c r="M2166" s="1">
        <f>NiftyData[[#This Row],[Close]]-NiftyData[[#This Row],[Open]]</f>
        <v>-10.099999999999454</v>
      </c>
      <c r="N2166" s="4">
        <f>NiftyData[[#This Row],[Intraday Change]]/NiftyData[[#This Row],[Open]]</f>
        <v>-1.8810120217153442E-3</v>
      </c>
      <c r="O2166" s="4">
        <f>_xlfn.CEILING.MATH(ABS(NiftyData[[#This Row],[Intraday Change %]]), 0.01)</f>
        <v>0.01</v>
      </c>
      <c r="P2166" s="6">
        <f>NiftyData[[#This Row],[Close]]-E2167</f>
        <v>19.600000000000364</v>
      </c>
      <c r="Q2166" s="4">
        <f>NiftyData[[#This Row],[DayChange]]/E2167</f>
        <v>3.6705838288310058E-3</v>
      </c>
      <c r="R2166" s="7">
        <f>_xlfn.CEILING.MATH(ABS(NiftyData[[#This Row],[DayChange %]]), 0.01)</f>
        <v>0.01</v>
      </c>
    </row>
    <row r="2167" spans="1:18" x14ac:dyDescent="0.2">
      <c r="A2167" s="2">
        <v>40969</v>
      </c>
      <c r="B2167" s="1">
        <v>5366</v>
      </c>
      <c r="C2167" s="1">
        <v>5372.45</v>
      </c>
      <c r="D2167" s="1">
        <v>5297.5</v>
      </c>
      <c r="E2167" s="1">
        <v>5339.75</v>
      </c>
      <c r="F2167" s="1">
        <v>196867905</v>
      </c>
      <c r="G2167" s="1">
        <v>6847.63</v>
      </c>
      <c r="H2167" s="1" t="str">
        <f>TEXT(NiftyData[[#This Row],[Date]], "yyyy")</f>
        <v>2012</v>
      </c>
      <c r="I2167" s="1" t="str">
        <f>TEXT(NiftyData[[#This Row],[Date]], "mmm")</f>
        <v>Mar</v>
      </c>
      <c r="J2167" s="1" t="str">
        <f>TEXT(NiftyData[[#This Row],[Date]], "ddd")</f>
        <v>Thu</v>
      </c>
      <c r="K2167" s="1" t="str">
        <f>TEXT(NiftyData[[#This Row],[Date]], "mmm-yyyy")</f>
        <v>Mar-2012</v>
      </c>
      <c r="L2167" s="1" t="str">
        <f>IF(NiftyData[[#This Row],[Day]]="Thu", "Expiry", "")</f>
        <v>Expiry</v>
      </c>
      <c r="M2167" s="1">
        <f>NiftyData[[#This Row],[Close]]-NiftyData[[#This Row],[Open]]</f>
        <v>-26.25</v>
      </c>
      <c r="N2167" s="4">
        <f>NiftyData[[#This Row],[Intraday Change]]/NiftyData[[#This Row],[Open]]</f>
        <v>-4.8919120387625791E-3</v>
      </c>
      <c r="O2167" s="4">
        <f>_xlfn.CEILING.MATH(ABS(NiftyData[[#This Row],[Intraday Change %]]), 0.01)</f>
        <v>0.01</v>
      </c>
      <c r="P2167" s="6">
        <f>NiftyData[[#This Row],[Close]]-E2168</f>
        <v>-45.449999999999818</v>
      </c>
      <c r="Q2167" s="4">
        <f>NiftyData[[#This Row],[DayChange]]/E2168</f>
        <v>-8.4397979647923612E-3</v>
      </c>
      <c r="R2167" s="7">
        <f>_xlfn.CEILING.MATH(ABS(NiftyData[[#This Row],[DayChange %]]), 0.01)</f>
        <v>0.01</v>
      </c>
    </row>
    <row r="2168" spans="1:18" x14ac:dyDescent="0.2">
      <c r="A2168" s="2">
        <v>40968</v>
      </c>
      <c r="B2168" s="1">
        <v>5424.95</v>
      </c>
      <c r="C2168" s="1">
        <v>5458.8</v>
      </c>
      <c r="D2168" s="1">
        <v>5352.25</v>
      </c>
      <c r="E2168" s="1">
        <v>5385.2</v>
      </c>
      <c r="F2168" s="1">
        <v>226022232</v>
      </c>
      <c r="G2168" s="1">
        <v>8454.41</v>
      </c>
      <c r="H2168" s="1" t="str">
        <f>TEXT(NiftyData[[#This Row],[Date]], "yyyy")</f>
        <v>2012</v>
      </c>
      <c r="I2168" s="1" t="str">
        <f>TEXT(NiftyData[[#This Row],[Date]], "mmm")</f>
        <v>Feb</v>
      </c>
      <c r="J2168" s="1" t="str">
        <f>TEXT(NiftyData[[#This Row],[Date]], "ddd")</f>
        <v>Wed</v>
      </c>
      <c r="K2168" s="1" t="str">
        <f>TEXT(NiftyData[[#This Row],[Date]], "mmm-yyyy")</f>
        <v>Feb-2012</v>
      </c>
      <c r="L2168" s="1" t="str">
        <f>IF(NiftyData[[#This Row],[Day]]="Thu", "Expiry", "")</f>
        <v/>
      </c>
      <c r="M2168" s="1">
        <f>NiftyData[[#This Row],[Close]]-NiftyData[[#This Row],[Open]]</f>
        <v>-39.75</v>
      </c>
      <c r="N2168" s="4">
        <f>NiftyData[[#This Row],[Intraday Change]]/NiftyData[[#This Row],[Open]]</f>
        <v>-7.3272564724098845E-3</v>
      </c>
      <c r="O2168" s="4">
        <f>_xlfn.CEILING.MATH(ABS(NiftyData[[#This Row],[Intraday Change %]]), 0.01)</f>
        <v>0.01</v>
      </c>
      <c r="P2168" s="6">
        <f>NiftyData[[#This Row],[Close]]-E2169</f>
        <v>9.6999999999998181</v>
      </c>
      <c r="Q2168" s="4">
        <f>NiftyData[[#This Row],[DayChange]]/E2169</f>
        <v>1.8044833038786752E-3</v>
      </c>
      <c r="R2168" s="7">
        <f>_xlfn.CEILING.MATH(ABS(NiftyData[[#This Row],[DayChange %]]), 0.01)</f>
        <v>0.01</v>
      </c>
    </row>
    <row r="2169" spans="1:18" x14ac:dyDescent="0.2">
      <c r="A2169" s="2">
        <v>40967</v>
      </c>
      <c r="B2169" s="1">
        <v>5310.5</v>
      </c>
      <c r="C2169" s="1">
        <v>5391.1</v>
      </c>
      <c r="D2169" s="1">
        <v>5306.45</v>
      </c>
      <c r="E2169" s="1">
        <v>5375.5</v>
      </c>
      <c r="F2169" s="1">
        <v>208133889</v>
      </c>
      <c r="G2169" s="1">
        <v>7815.9</v>
      </c>
      <c r="H2169" s="1" t="str">
        <f>TEXT(NiftyData[[#This Row],[Date]], "yyyy")</f>
        <v>2012</v>
      </c>
      <c r="I2169" s="1" t="str">
        <f>TEXT(NiftyData[[#This Row],[Date]], "mmm")</f>
        <v>Feb</v>
      </c>
      <c r="J2169" s="1" t="str">
        <f>TEXT(NiftyData[[#This Row],[Date]], "ddd")</f>
        <v>Tue</v>
      </c>
      <c r="K2169" s="1" t="str">
        <f>TEXT(NiftyData[[#This Row],[Date]], "mmm-yyyy")</f>
        <v>Feb-2012</v>
      </c>
      <c r="L2169" s="1" t="str">
        <f>IF(NiftyData[[#This Row],[Day]]="Thu", "Expiry", "")</f>
        <v/>
      </c>
      <c r="M2169" s="1">
        <f>NiftyData[[#This Row],[Close]]-NiftyData[[#This Row],[Open]]</f>
        <v>65</v>
      </c>
      <c r="N2169" s="4">
        <f>NiftyData[[#This Row],[Intraday Change]]/NiftyData[[#This Row],[Open]]</f>
        <v>1.2239902080783354E-2</v>
      </c>
      <c r="O2169" s="4">
        <f>_xlfn.CEILING.MATH(ABS(NiftyData[[#This Row],[Intraday Change %]]), 0.01)</f>
        <v>0.02</v>
      </c>
      <c r="P2169" s="6">
        <f>NiftyData[[#This Row],[Close]]-E2170</f>
        <v>94.300000000000182</v>
      </c>
      <c r="Q2169" s="4">
        <f>NiftyData[[#This Row],[DayChange]]/E2170</f>
        <v>1.785579035067791E-2</v>
      </c>
      <c r="R2169" s="7">
        <f>_xlfn.CEILING.MATH(ABS(NiftyData[[#This Row],[DayChange %]]), 0.01)</f>
        <v>0.02</v>
      </c>
    </row>
    <row r="2170" spans="1:18" x14ac:dyDescent="0.2">
      <c r="A2170" s="2">
        <v>40966</v>
      </c>
      <c r="B2170" s="1">
        <v>5448.1</v>
      </c>
      <c r="C2170" s="1">
        <v>5449.8</v>
      </c>
      <c r="D2170" s="1">
        <v>5268.15</v>
      </c>
      <c r="E2170" s="1">
        <v>5281.2</v>
      </c>
      <c r="F2170" s="1">
        <v>235318961</v>
      </c>
      <c r="G2170" s="1">
        <v>7706.81</v>
      </c>
      <c r="H2170" s="1" t="str">
        <f>TEXT(NiftyData[[#This Row],[Date]], "yyyy")</f>
        <v>2012</v>
      </c>
      <c r="I2170" s="1" t="str">
        <f>TEXT(NiftyData[[#This Row],[Date]], "mmm")</f>
        <v>Feb</v>
      </c>
      <c r="J2170" s="1" t="str">
        <f>TEXT(NiftyData[[#This Row],[Date]], "ddd")</f>
        <v>Mon</v>
      </c>
      <c r="K2170" s="1" t="str">
        <f>TEXT(NiftyData[[#This Row],[Date]], "mmm-yyyy")</f>
        <v>Feb-2012</v>
      </c>
      <c r="L2170" s="1" t="str">
        <f>IF(NiftyData[[#This Row],[Day]]="Thu", "Expiry", "")</f>
        <v/>
      </c>
      <c r="M2170" s="1">
        <f>NiftyData[[#This Row],[Close]]-NiftyData[[#This Row],[Open]]</f>
        <v>-166.90000000000055</v>
      </c>
      <c r="N2170" s="4">
        <f>NiftyData[[#This Row],[Intraday Change]]/NiftyData[[#This Row],[Open]]</f>
        <v>-3.0634533139993859E-2</v>
      </c>
      <c r="O2170" s="4">
        <f>_xlfn.CEILING.MATH(ABS(NiftyData[[#This Row],[Intraday Change %]]), 0.01)</f>
        <v>0.04</v>
      </c>
      <c r="P2170" s="6">
        <f>NiftyData[[#This Row],[Close]]-E2171</f>
        <v>-148.10000000000036</v>
      </c>
      <c r="Q2170" s="4">
        <f>NiftyData[[#This Row],[DayChange]]/E2171</f>
        <v>-2.7277917963641787E-2</v>
      </c>
      <c r="R2170" s="7">
        <f>_xlfn.CEILING.MATH(ABS(NiftyData[[#This Row],[DayChange %]]), 0.01)</f>
        <v>0.03</v>
      </c>
    </row>
    <row r="2171" spans="1:18" x14ac:dyDescent="0.2">
      <c r="A2171" s="2">
        <v>40963</v>
      </c>
      <c r="B2171" s="1">
        <v>5479.15</v>
      </c>
      <c r="C2171" s="1">
        <v>5521.4</v>
      </c>
      <c r="D2171" s="1">
        <v>5405.9</v>
      </c>
      <c r="E2171" s="1">
        <v>5429.3</v>
      </c>
      <c r="F2171" s="1">
        <v>364660634</v>
      </c>
      <c r="G2171" s="1">
        <v>17356.759999999998</v>
      </c>
      <c r="H2171" s="1" t="str">
        <f>TEXT(NiftyData[[#This Row],[Date]], "yyyy")</f>
        <v>2012</v>
      </c>
      <c r="I2171" s="1" t="str">
        <f>TEXT(NiftyData[[#This Row],[Date]], "mmm")</f>
        <v>Feb</v>
      </c>
      <c r="J2171" s="1" t="str">
        <f>TEXT(NiftyData[[#This Row],[Date]], "ddd")</f>
        <v>Fri</v>
      </c>
      <c r="K2171" s="1" t="str">
        <f>TEXT(NiftyData[[#This Row],[Date]], "mmm-yyyy")</f>
        <v>Feb-2012</v>
      </c>
      <c r="L2171" s="1" t="str">
        <f>IF(NiftyData[[#This Row],[Day]]="Thu", "Expiry", "")</f>
        <v/>
      </c>
      <c r="M2171" s="1">
        <f>NiftyData[[#This Row],[Close]]-NiftyData[[#This Row],[Open]]</f>
        <v>-49.849999999999454</v>
      </c>
      <c r="N2171" s="4">
        <f>NiftyData[[#This Row],[Intraday Change]]/NiftyData[[#This Row],[Open]]</f>
        <v>-9.0981265342250997E-3</v>
      </c>
      <c r="O2171" s="4">
        <f>_xlfn.CEILING.MATH(ABS(NiftyData[[#This Row],[Intraday Change %]]), 0.01)</f>
        <v>0.01</v>
      </c>
      <c r="P2171" s="6">
        <f>NiftyData[[#This Row],[Close]]-E2172</f>
        <v>-54</v>
      </c>
      <c r="Q2171" s="4">
        <f>NiftyData[[#This Row],[DayChange]]/E2172</f>
        <v>-9.8480841828825702E-3</v>
      </c>
      <c r="R2171" s="7">
        <f>_xlfn.CEILING.MATH(ABS(NiftyData[[#This Row],[DayChange %]]), 0.01)</f>
        <v>0.01</v>
      </c>
    </row>
    <row r="2172" spans="1:18" x14ac:dyDescent="0.2">
      <c r="A2172" s="2">
        <v>40962</v>
      </c>
      <c r="B2172" s="1">
        <v>5490.05</v>
      </c>
      <c r="C2172" s="1">
        <v>5537.4</v>
      </c>
      <c r="D2172" s="1">
        <v>5460.8</v>
      </c>
      <c r="E2172" s="1">
        <v>5483.3</v>
      </c>
      <c r="F2172" s="1">
        <v>307246519</v>
      </c>
      <c r="G2172" s="1">
        <v>9987.65</v>
      </c>
      <c r="H2172" s="1" t="str">
        <f>TEXT(NiftyData[[#This Row],[Date]], "yyyy")</f>
        <v>2012</v>
      </c>
      <c r="I2172" s="1" t="str">
        <f>TEXT(NiftyData[[#This Row],[Date]], "mmm")</f>
        <v>Feb</v>
      </c>
      <c r="J2172" s="1" t="str">
        <f>TEXT(NiftyData[[#This Row],[Date]], "ddd")</f>
        <v>Thu</v>
      </c>
      <c r="K2172" s="1" t="str">
        <f>TEXT(NiftyData[[#This Row],[Date]], "mmm-yyyy")</f>
        <v>Feb-2012</v>
      </c>
      <c r="L2172" s="1" t="str">
        <f>IF(NiftyData[[#This Row],[Day]]="Thu", "Expiry", "")</f>
        <v>Expiry</v>
      </c>
      <c r="M2172" s="1">
        <f>NiftyData[[#This Row],[Close]]-NiftyData[[#This Row],[Open]]</f>
        <v>-6.75</v>
      </c>
      <c r="N2172" s="4">
        <f>NiftyData[[#This Row],[Intraday Change]]/NiftyData[[#This Row],[Open]]</f>
        <v>-1.2294969991165836E-3</v>
      </c>
      <c r="O2172" s="4">
        <f>_xlfn.CEILING.MATH(ABS(NiftyData[[#This Row],[Intraday Change %]]), 0.01)</f>
        <v>0.01</v>
      </c>
      <c r="P2172" s="6">
        <f>NiftyData[[#This Row],[Close]]-E2173</f>
        <v>-22.050000000000182</v>
      </c>
      <c r="Q2172" s="4">
        <f>NiftyData[[#This Row],[DayChange]]/E2173</f>
        <v>-4.0051949467336647E-3</v>
      </c>
      <c r="R2172" s="7">
        <f>_xlfn.CEILING.MATH(ABS(NiftyData[[#This Row],[DayChange %]]), 0.01)</f>
        <v>0.01</v>
      </c>
    </row>
    <row r="2173" spans="1:18" x14ac:dyDescent="0.2">
      <c r="A2173" s="2">
        <v>40961</v>
      </c>
      <c r="B2173" s="1">
        <v>5609.75</v>
      </c>
      <c r="C2173" s="1">
        <v>5629.95</v>
      </c>
      <c r="D2173" s="1">
        <v>5491.35</v>
      </c>
      <c r="E2173" s="1">
        <v>5505.35</v>
      </c>
      <c r="F2173" s="1">
        <v>263013427</v>
      </c>
      <c r="G2173" s="1">
        <v>9694.44</v>
      </c>
      <c r="H2173" s="1" t="str">
        <f>TEXT(NiftyData[[#This Row],[Date]], "yyyy")</f>
        <v>2012</v>
      </c>
      <c r="I2173" s="1" t="str">
        <f>TEXT(NiftyData[[#This Row],[Date]], "mmm")</f>
        <v>Feb</v>
      </c>
      <c r="J2173" s="1" t="str">
        <f>TEXT(NiftyData[[#This Row],[Date]], "ddd")</f>
        <v>Wed</v>
      </c>
      <c r="K2173" s="1" t="str">
        <f>TEXT(NiftyData[[#This Row],[Date]], "mmm-yyyy")</f>
        <v>Feb-2012</v>
      </c>
      <c r="L2173" s="1" t="str">
        <f>IF(NiftyData[[#This Row],[Day]]="Thu", "Expiry", "")</f>
        <v/>
      </c>
      <c r="M2173" s="1">
        <f>NiftyData[[#This Row],[Close]]-NiftyData[[#This Row],[Open]]</f>
        <v>-104.39999999999964</v>
      </c>
      <c r="N2173" s="4">
        <f>NiftyData[[#This Row],[Intraday Change]]/NiftyData[[#This Row],[Open]]</f>
        <v>-1.8610455011364078E-2</v>
      </c>
      <c r="O2173" s="4">
        <f>_xlfn.CEILING.MATH(ABS(NiftyData[[#This Row],[Intraday Change %]]), 0.01)</f>
        <v>0.02</v>
      </c>
      <c r="P2173" s="6">
        <f>NiftyData[[#This Row],[Close]]-E2174</f>
        <v>-101.79999999999927</v>
      </c>
      <c r="Q2173" s="4">
        <f>NiftyData[[#This Row],[DayChange]]/E2174</f>
        <v>-1.8155390884852247E-2</v>
      </c>
      <c r="R2173" s="7">
        <f>_xlfn.CEILING.MATH(ABS(NiftyData[[#This Row],[DayChange %]]), 0.01)</f>
        <v>0.02</v>
      </c>
    </row>
    <row r="2174" spans="1:18" x14ac:dyDescent="0.2">
      <c r="A2174" s="2">
        <v>40960</v>
      </c>
      <c r="B2174" s="1">
        <v>5561.9</v>
      </c>
      <c r="C2174" s="1">
        <v>5621.5</v>
      </c>
      <c r="D2174" s="1">
        <v>5561.75</v>
      </c>
      <c r="E2174" s="1">
        <v>5607.15</v>
      </c>
      <c r="F2174" s="1">
        <v>231132126</v>
      </c>
      <c r="G2174" s="1">
        <v>8169.38</v>
      </c>
      <c r="H2174" s="1" t="str">
        <f>TEXT(NiftyData[[#This Row],[Date]], "yyyy")</f>
        <v>2012</v>
      </c>
      <c r="I2174" s="1" t="str">
        <f>TEXT(NiftyData[[#This Row],[Date]], "mmm")</f>
        <v>Feb</v>
      </c>
      <c r="J2174" s="1" t="str">
        <f>TEXT(NiftyData[[#This Row],[Date]], "ddd")</f>
        <v>Tue</v>
      </c>
      <c r="K2174" s="1" t="str">
        <f>TEXT(NiftyData[[#This Row],[Date]], "mmm-yyyy")</f>
        <v>Feb-2012</v>
      </c>
      <c r="L2174" s="1" t="str">
        <f>IF(NiftyData[[#This Row],[Day]]="Thu", "Expiry", "")</f>
        <v/>
      </c>
      <c r="M2174" s="1">
        <f>NiftyData[[#This Row],[Close]]-NiftyData[[#This Row],[Open]]</f>
        <v>45.25</v>
      </c>
      <c r="N2174" s="4">
        <f>NiftyData[[#This Row],[Intraday Change]]/NiftyData[[#This Row],[Open]]</f>
        <v>8.1357090202988196E-3</v>
      </c>
      <c r="O2174" s="4">
        <f>_xlfn.CEILING.MATH(ABS(NiftyData[[#This Row],[Intraday Change %]]), 0.01)</f>
        <v>0.01</v>
      </c>
      <c r="P2174" s="6">
        <f>NiftyData[[#This Row],[Close]]-E2175</f>
        <v>42.849999999999454</v>
      </c>
      <c r="Q2174" s="4">
        <f>NiftyData[[#This Row],[DayChange]]/E2175</f>
        <v>7.7008788167423486E-3</v>
      </c>
      <c r="R2174" s="7">
        <f>_xlfn.CEILING.MATH(ABS(NiftyData[[#This Row],[DayChange %]]), 0.01)</f>
        <v>0.01</v>
      </c>
    </row>
    <row r="2175" spans="1:18" x14ac:dyDescent="0.2">
      <c r="A2175" s="2">
        <v>40956</v>
      </c>
      <c r="B2175" s="1">
        <v>5574.2</v>
      </c>
      <c r="C2175" s="1">
        <v>5606.7</v>
      </c>
      <c r="D2175" s="1">
        <v>5545.2</v>
      </c>
      <c r="E2175" s="1">
        <v>5564.3</v>
      </c>
      <c r="F2175" s="1">
        <v>329307516</v>
      </c>
      <c r="G2175" s="1">
        <v>11512.01</v>
      </c>
      <c r="H2175" s="1" t="str">
        <f>TEXT(NiftyData[[#This Row],[Date]], "yyyy")</f>
        <v>2012</v>
      </c>
      <c r="I2175" s="1" t="str">
        <f>TEXT(NiftyData[[#This Row],[Date]], "mmm")</f>
        <v>Feb</v>
      </c>
      <c r="J2175" s="1" t="str">
        <f>TEXT(NiftyData[[#This Row],[Date]], "ddd")</f>
        <v>Fri</v>
      </c>
      <c r="K2175" s="1" t="str">
        <f>TEXT(NiftyData[[#This Row],[Date]], "mmm-yyyy")</f>
        <v>Feb-2012</v>
      </c>
      <c r="L2175" s="1" t="str">
        <f>IF(NiftyData[[#This Row],[Day]]="Thu", "Expiry", "")</f>
        <v/>
      </c>
      <c r="M2175" s="1">
        <f>NiftyData[[#This Row],[Close]]-NiftyData[[#This Row],[Open]]</f>
        <v>-9.8999999999996362</v>
      </c>
      <c r="N2175" s="4">
        <f>NiftyData[[#This Row],[Intraday Change]]/NiftyData[[#This Row],[Open]]</f>
        <v>-1.7760396110651998E-3</v>
      </c>
      <c r="O2175" s="4">
        <f>_xlfn.CEILING.MATH(ABS(NiftyData[[#This Row],[Intraday Change %]]), 0.01)</f>
        <v>0.01</v>
      </c>
      <c r="P2175" s="6">
        <f>NiftyData[[#This Row],[Close]]-E2176</f>
        <v>42.350000000000364</v>
      </c>
      <c r="Q2175" s="4">
        <f>NiftyData[[#This Row],[DayChange]]/E2176</f>
        <v>7.6693921531343755E-3</v>
      </c>
      <c r="R2175" s="7">
        <f>_xlfn.CEILING.MATH(ABS(NiftyData[[#This Row],[DayChange %]]), 0.01)</f>
        <v>0.01</v>
      </c>
    </row>
    <row r="2176" spans="1:18" x14ac:dyDescent="0.2">
      <c r="A2176" s="2">
        <v>40955</v>
      </c>
      <c r="B2176" s="1">
        <v>5513.75</v>
      </c>
      <c r="C2176" s="1">
        <v>5531.4</v>
      </c>
      <c r="D2176" s="1">
        <v>5483.75</v>
      </c>
      <c r="E2176" s="1">
        <v>5521.95</v>
      </c>
      <c r="F2176" s="1">
        <v>270060477</v>
      </c>
      <c r="G2176" s="1">
        <v>9053.4500000000007</v>
      </c>
      <c r="H2176" s="1" t="str">
        <f>TEXT(NiftyData[[#This Row],[Date]], "yyyy")</f>
        <v>2012</v>
      </c>
      <c r="I2176" s="1" t="str">
        <f>TEXT(NiftyData[[#This Row],[Date]], "mmm")</f>
        <v>Feb</v>
      </c>
      <c r="J2176" s="1" t="str">
        <f>TEXT(NiftyData[[#This Row],[Date]], "ddd")</f>
        <v>Thu</v>
      </c>
      <c r="K2176" s="1" t="str">
        <f>TEXT(NiftyData[[#This Row],[Date]], "mmm-yyyy")</f>
        <v>Feb-2012</v>
      </c>
      <c r="L2176" s="1" t="str">
        <f>IF(NiftyData[[#This Row],[Day]]="Thu", "Expiry", "")</f>
        <v>Expiry</v>
      </c>
      <c r="M2176" s="1">
        <f>NiftyData[[#This Row],[Close]]-NiftyData[[#This Row],[Open]]</f>
        <v>8.1999999999998181</v>
      </c>
      <c r="N2176" s="4">
        <f>NiftyData[[#This Row],[Intraday Change]]/NiftyData[[#This Row],[Open]]</f>
        <v>1.4871911131262422E-3</v>
      </c>
      <c r="O2176" s="4">
        <f>_xlfn.CEILING.MATH(ABS(NiftyData[[#This Row],[Intraday Change %]]), 0.01)</f>
        <v>0.01</v>
      </c>
      <c r="P2176" s="6">
        <f>NiftyData[[#This Row],[Close]]-E2177</f>
        <v>-10</v>
      </c>
      <c r="Q2176" s="4">
        <f>NiftyData[[#This Row],[DayChange]]/E2177</f>
        <v>-1.8076808358716185E-3</v>
      </c>
      <c r="R2176" s="7">
        <f>_xlfn.CEILING.MATH(ABS(NiftyData[[#This Row],[DayChange %]]), 0.01)</f>
        <v>0.01</v>
      </c>
    </row>
    <row r="2177" spans="1:18" x14ac:dyDescent="0.2">
      <c r="A2177" s="2">
        <v>40954</v>
      </c>
      <c r="B2177" s="1">
        <v>5460.6</v>
      </c>
      <c r="C2177" s="1">
        <v>5542.1</v>
      </c>
      <c r="D2177" s="1">
        <v>5460.6</v>
      </c>
      <c r="E2177" s="1">
        <v>5531.95</v>
      </c>
      <c r="F2177" s="1">
        <v>314366096</v>
      </c>
      <c r="G2177" s="1">
        <v>9958.2800000000007</v>
      </c>
      <c r="H2177" s="1" t="str">
        <f>TEXT(NiftyData[[#This Row],[Date]], "yyyy")</f>
        <v>2012</v>
      </c>
      <c r="I2177" s="1" t="str">
        <f>TEXT(NiftyData[[#This Row],[Date]], "mmm")</f>
        <v>Feb</v>
      </c>
      <c r="J2177" s="1" t="str">
        <f>TEXT(NiftyData[[#This Row],[Date]], "ddd")</f>
        <v>Wed</v>
      </c>
      <c r="K2177" s="1" t="str">
        <f>TEXT(NiftyData[[#This Row],[Date]], "mmm-yyyy")</f>
        <v>Feb-2012</v>
      </c>
      <c r="L2177" s="1" t="str">
        <f>IF(NiftyData[[#This Row],[Day]]="Thu", "Expiry", "")</f>
        <v/>
      </c>
      <c r="M2177" s="1">
        <f>NiftyData[[#This Row],[Close]]-NiftyData[[#This Row],[Open]]</f>
        <v>71.349999999999454</v>
      </c>
      <c r="N2177" s="4">
        <f>NiftyData[[#This Row],[Intraday Change]]/NiftyData[[#This Row],[Open]]</f>
        <v>1.3066329707358064E-2</v>
      </c>
      <c r="O2177" s="4">
        <f>_xlfn.CEILING.MATH(ABS(NiftyData[[#This Row],[Intraday Change %]]), 0.01)</f>
        <v>0.02</v>
      </c>
      <c r="P2177" s="6">
        <f>NiftyData[[#This Row],[Close]]-E2178</f>
        <v>115.89999999999964</v>
      </c>
      <c r="Q2177" s="4">
        <f>NiftyData[[#This Row],[DayChange]]/E2178</f>
        <v>2.1399359311675414E-2</v>
      </c>
      <c r="R2177" s="7">
        <f>_xlfn.CEILING.MATH(ABS(NiftyData[[#This Row],[DayChange %]]), 0.01)</f>
        <v>0.03</v>
      </c>
    </row>
    <row r="2178" spans="1:18" x14ac:dyDescent="0.2">
      <c r="A2178" s="2">
        <v>40953</v>
      </c>
      <c r="B2178" s="1">
        <v>5380.8</v>
      </c>
      <c r="C2178" s="1">
        <v>5428.05</v>
      </c>
      <c r="D2178" s="1">
        <v>5377.95</v>
      </c>
      <c r="E2178" s="1">
        <v>5416.05</v>
      </c>
      <c r="F2178" s="1">
        <v>201409996</v>
      </c>
      <c r="G2178" s="1">
        <v>6693.43</v>
      </c>
      <c r="H2178" s="1" t="str">
        <f>TEXT(NiftyData[[#This Row],[Date]], "yyyy")</f>
        <v>2012</v>
      </c>
      <c r="I2178" s="1" t="str">
        <f>TEXT(NiftyData[[#This Row],[Date]], "mmm")</f>
        <v>Feb</v>
      </c>
      <c r="J2178" s="1" t="str">
        <f>TEXT(NiftyData[[#This Row],[Date]], "ddd")</f>
        <v>Tue</v>
      </c>
      <c r="K2178" s="1" t="str">
        <f>TEXT(NiftyData[[#This Row],[Date]], "mmm-yyyy")</f>
        <v>Feb-2012</v>
      </c>
      <c r="L2178" s="1" t="str">
        <f>IF(NiftyData[[#This Row],[Day]]="Thu", "Expiry", "")</f>
        <v/>
      </c>
      <c r="M2178" s="1">
        <f>NiftyData[[#This Row],[Close]]-NiftyData[[#This Row],[Open]]</f>
        <v>35.25</v>
      </c>
      <c r="N2178" s="4">
        <f>NiftyData[[#This Row],[Intraday Change]]/NiftyData[[#This Row],[Open]]</f>
        <v>6.55107047279215E-3</v>
      </c>
      <c r="O2178" s="4">
        <f>_xlfn.CEILING.MATH(ABS(NiftyData[[#This Row],[Intraday Change %]]), 0.01)</f>
        <v>0.01</v>
      </c>
      <c r="P2178" s="6">
        <f>NiftyData[[#This Row],[Close]]-E2179</f>
        <v>25.850000000000364</v>
      </c>
      <c r="Q2178" s="4">
        <f>NiftyData[[#This Row],[DayChange]]/E2179</f>
        <v>4.7957404177953258E-3</v>
      </c>
      <c r="R2178" s="7">
        <f>_xlfn.CEILING.MATH(ABS(NiftyData[[#This Row],[DayChange %]]), 0.01)</f>
        <v>0.01</v>
      </c>
    </row>
    <row r="2179" spans="1:18" x14ac:dyDescent="0.2">
      <c r="A2179" s="2">
        <v>40952</v>
      </c>
      <c r="B2179" s="1">
        <v>5382.1</v>
      </c>
      <c r="C2179" s="1">
        <v>5421.05</v>
      </c>
      <c r="D2179" s="1">
        <v>5351.4</v>
      </c>
      <c r="E2179" s="1">
        <v>5390.2</v>
      </c>
      <c r="F2179" s="1">
        <v>181561910</v>
      </c>
      <c r="G2179" s="1">
        <v>6738</v>
      </c>
      <c r="H2179" s="1" t="str">
        <f>TEXT(NiftyData[[#This Row],[Date]], "yyyy")</f>
        <v>2012</v>
      </c>
      <c r="I2179" s="1" t="str">
        <f>TEXT(NiftyData[[#This Row],[Date]], "mmm")</f>
        <v>Feb</v>
      </c>
      <c r="J2179" s="1" t="str">
        <f>TEXT(NiftyData[[#This Row],[Date]], "ddd")</f>
        <v>Mon</v>
      </c>
      <c r="K2179" s="1" t="str">
        <f>TEXT(NiftyData[[#This Row],[Date]], "mmm-yyyy")</f>
        <v>Feb-2012</v>
      </c>
      <c r="L2179" s="1" t="str">
        <f>IF(NiftyData[[#This Row],[Day]]="Thu", "Expiry", "")</f>
        <v/>
      </c>
      <c r="M2179" s="1">
        <f>NiftyData[[#This Row],[Close]]-NiftyData[[#This Row],[Open]]</f>
        <v>8.0999999999994543</v>
      </c>
      <c r="N2179" s="4">
        <f>NiftyData[[#This Row],[Intraday Change]]/NiftyData[[#This Row],[Open]]</f>
        <v>1.5049887590344762E-3</v>
      </c>
      <c r="O2179" s="4">
        <f>_xlfn.CEILING.MATH(ABS(NiftyData[[#This Row],[Intraday Change %]]), 0.01)</f>
        <v>0.01</v>
      </c>
      <c r="P2179" s="6">
        <f>NiftyData[[#This Row],[Close]]-E2180</f>
        <v>8.5999999999994543</v>
      </c>
      <c r="Q2179" s="4">
        <f>NiftyData[[#This Row],[DayChange]]/E2180</f>
        <v>1.5980377582873967E-3</v>
      </c>
      <c r="R2179" s="7">
        <f>_xlfn.CEILING.MATH(ABS(NiftyData[[#This Row],[DayChange %]]), 0.01)</f>
        <v>0.01</v>
      </c>
    </row>
    <row r="2180" spans="1:18" x14ac:dyDescent="0.2">
      <c r="A2180" s="2">
        <v>40949</v>
      </c>
      <c r="B2180" s="1">
        <v>5399.8</v>
      </c>
      <c r="C2180" s="1">
        <v>5427.75</v>
      </c>
      <c r="D2180" s="1">
        <v>5341.05</v>
      </c>
      <c r="E2180" s="1">
        <v>5381.6</v>
      </c>
      <c r="F2180" s="1">
        <v>225352093</v>
      </c>
      <c r="G2180" s="1">
        <v>7396.34</v>
      </c>
      <c r="H2180" s="1" t="str">
        <f>TEXT(NiftyData[[#This Row],[Date]], "yyyy")</f>
        <v>2012</v>
      </c>
      <c r="I2180" s="1" t="str">
        <f>TEXT(NiftyData[[#This Row],[Date]], "mmm")</f>
        <v>Feb</v>
      </c>
      <c r="J2180" s="1" t="str">
        <f>TEXT(NiftyData[[#This Row],[Date]], "ddd")</f>
        <v>Fri</v>
      </c>
      <c r="K2180" s="1" t="str">
        <f>TEXT(NiftyData[[#This Row],[Date]], "mmm-yyyy")</f>
        <v>Feb-2012</v>
      </c>
      <c r="L2180" s="1" t="str">
        <f>IF(NiftyData[[#This Row],[Day]]="Thu", "Expiry", "")</f>
        <v/>
      </c>
      <c r="M2180" s="1">
        <f>NiftyData[[#This Row],[Close]]-NiftyData[[#This Row],[Open]]</f>
        <v>-18.199999999999818</v>
      </c>
      <c r="N2180" s="4">
        <f>NiftyData[[#This Row],[Intraday Change]]/NiftyData[[#This Row],[Open]]</f>
        <v>-3.3704952035260227E-3</v>
      </c>
      <c r="O2180" s="4">
        <f>_xlfn.CEILING.MATH(ABS(NiftyData[[#This Row],[Intraday Change %]]), 0.01)</f>
        <v>0.01</v>
      </c>
      <c r="P2180" s="6">
        <f>NiftyData[[#This Row],[Close]]-E2181</f>
        <v>-30.75</v>
      </c>
      <c r="Q2180" s="4">
        <f>NiftyData[[#This Row],[DayChange]]/E2181</f>
        <v>-5.6814507561410476E-3</v>
      </c>
      <c r="R2180" s="7">
        <f>_xlfn.CEILING.MATH(ABS(NiftyData[[#This Row],[DayChange %]]), 0.01)</f>
        <v>0.01</v>
      </c>
    </row>
    <row r="2181" spans="1:18" x14ac:dyDescent="0.2">
      <c r="A2181" s="2">
        <v>40948</v>
      </c>
      <c r="B2181" s="1">
        <v>5343.05</v>
      </c>
      <c r="C2181" s="1">
        <v>5423.4</v>
      </c>
      <c r="D2181" s="1">
        <v>5338.9</v>
      </c>
      <c r="E2181" s="1">
        <v>5412.35</v>
      </c>
      <c r="F2181" s="1">
        <v>255306965</v>
      </c>
      <c r="G2181" s="1">
        <v>8143.96</v>
      </c>
      <c r="H2181" s="1" t="str">
        <f>TEXT(NiftyData[[#This Row],[Date]], "yyyy")</f>
        <v>2012</v>
      </c>
      <c r="I2181" s="1" t="str">
        <f>TEXT(NiftyData[[#This Row],[Date]], "mmm")</f>
        <v>Feb</v>
      </c>
      <c r="J2181" s="1" t="str">
        <f>TEXT(NiftyData[[#This Row],[Date]], "ddd")</f>
        <v>Thu</v>
      </c>
      <c r="K2181" s="1" t="str">
        <f>TEXT(NiftyData[[#This Row],[Date]], "mmm-yyyy")</f>
        <v>Feb-2012</v>
      </c>
      <c r="L2181" s="1" t="str">
        <f>IF(NiftyData[[#This Row],[Day]]="Thu", "Expiry", "")</f>
        <v>Expiry</v>
      </c>
      <c r="M2181" s="1">
        <f>NiftyData[[#This Row],[Close]]-NiftyData[[#This Row],[Open]]</f>
        <v>69.300000000000182</v>
      </c>
      <c r="N2181" s="4">
        <f>NiftyData[[#This Row],[Intraday Change]]/NiftyData[[#This Row],[Open]]</f>
        <v>1.2970120062511145E-2</v>
      </c>
      <c r="O2181" s="4">
        <f>_xlfn.CEILING.MATH(ABS(NiftyData[[#This Row],[Intraday Change %]]), 0.01)</f>
        <v>0.02</v>
      </c>
      <c r="P2181" s="6">
        <f>NiftyData[[#This Row],[Close]]-E2182</f>
        <v>44.200000000000728</v>
      </c>
      <c r="Q2181" s="4">
        <f>NiftyData[[#This Row],[DayChange]]/E2182</f>
        <v>8.2337490569378141E-3</v>
      </c>
      <c r="R2181" s="7">
        <f>_xlfn.CEILING.MATH(ABS(NiftyData[[#This Row],[DayChange %]]), 0.01)</f>
        <v>0.01</v>
      </c>
    </row>
    <row r="2182" spans="1:18" x14ac:dyDescent="0.2">
      <c r="A2182" s="2">
        <v>40947</v>
      </c>
      <c r="B2182" s="1">
        <v>5343.8</v>
      </c>
      <c r="C2182" s="1">
        <v>5396.9</v>
      </c>
      <c r="D2182" s="1">
        <v>5325.2</v>
      </c>
      <c r="E2182" s="1">
        <v>5368.15</v>
      </c>
      <c r="F2182" s="1">
        <v>236135416</v>
      </c>
      <c r="G2182" s="1">
        <v>9359.98</v>
      </c>
      <c r="H2182" s="1" t="str">
        <f>TEXT(NiftyData[[#This Row],[Date]], "yyyy")</f>
        <v>2012</v>
      </c>
      <c r="I2182" s="1" t="str">
        <f>TEXT(NiftyData[[#This Row],[Date]], "mmm")</f>
        <v>Feb</v>
      </c>
      <c r="J2182" s="1" t="str">
        <f>TEXT(NiftyData[[#This Row],[Date]], "ddd")</f>
        <v>Wed</v>
      </c>
      <c r="K2182" s="1" t="str">
        <f>TEXT(NiftyData[[#This Row],[Date]], "mmm-yyyy")</f>
        <v>Feb-2012</v>
      </c>
      <c r="L2182" s="1" t="str">
        <f>IF(NiftyData[[#This Row],[Day]]="Thu", "Expiry", "")</f>
        <v/>
      </c>
      <c r="M2182" s="1">
        <f>NiftyData[[#This Row],[Close]]-NiftyData[[#This Row],[Open]]</f>
        <v>24.349999999999454</v>
      </c>
      <c r="N2182" s="4">
        <f>NiftyData[[#This Row],[Intraday Change]]/NiftyData[[#This Row],[Open]]</f>
        <v>4.5566825105728985E-3</v>
      </c>
      <c r="O2182" s="4">
        <f>_xlfn.CEILING.MATH(ABS(NiftyData[[#This Row],[Intraday Change %]]), 0.01)</f>
        <v>0.01</v>
      </c>
      <c r="P2182" s="6">
        <f>NiftyData[[#This Row],[Close]]-E2183</f>
        <v>33</v>
      </c>
      <c r="Q2182" s="4">
        <f>NiftyData[[#This Row],[DayChange]]/E2183</f>
        <v>6.1853931004751507E-3</v>
      </c>
      <c r="R2182" s="7">
        <f>_xlfn.CEILING.MATH(ABS(NiftyData[[#This Row],[DayChange %]]), 0.01)</f>
        <v>0.01</v>
      </c>
    </row>
    <row r="2183" spans="1:18" x14ac:dyDescent="0.2">
      <c r="A2183" s="2">
        <v>40946</v>
      </c>
      <c r="B2183" s="1">
        <v>5412.95</v>
      </c>
      <c r="C2183" s="1">
        <v>5413.35</v>
      </c>
      <c r="D2183" s="1">
        <v>5322.95</v>
      </c>
      <c r="E2183" s="1">
        <v>5335.15</v>
      </c>
      <c r="F2183" s="1">
        <v>181194561</v>
      </c>
      <c r="G2183" s="1">
        <v>6797.14</v>
      </c>
      <c r="H2183" s="1" t="str">
        <f>TEXT(NiftyData[[#This Row],[Date]], "yyyy")</f>
        <v>2012</v>
      </c>
      <c r="I2183" s="1" t="str">
        <f>TEXT(NiftyData[[#This Row],[Date]], "mmm")</f>
        <v>Feb</v>
      </c>
      <c r="J2183" s="1" t="str">
        <f>TEXT(NiftyData[[#This Row],[Date]], "ddd")</f>
        <v>Tue</v>
      </c>
      <c r="K2183" s="1" t="str">
        <f>TEXT(NiftyData[[#This Row],[Date]], "mmm-yyyy")</f>
        <v>Feb-2012</v>
      </c>
      <c r="L2183" s="1" t="str">
        <f>IF(NiftyData[[#This Row],[Day]]="Thu", "Expiry", "")</f>
        <v/>
      </c>
      <c r="M2183" s="1">
        <f>NiftyData[[#This Row],[Close]]-NiftyData[[#This Row],[Open]]</f>
        <v>-77.800000000000182</v>
      </c>
      <c r="N2183" s="4">
        <f>NiftyData[[#This Row],[Intraday Change]]/NiftyData[[#This Row],[Open]]</f>
        <v>-1.4372938970432054E-2</v>
      </c>
      <c r="O2183" s="4">
        <f>_xlfn.CEILING.MATH(ABS(NiftyData[[#This Row],[Intraday Change %]]), 0.01)</f>
        <v>0.02</v>
      </c>
      <c r="P2183" s="6">
        <f>NiftyData[[#This Row],[Close]]-E2184</f>
        <v>-26.5</v>
      </c>
      <c r="Q2183" s="4">
        <f>NiftyData[[#This Row],[DayChange]]/E2184</f>
        <v>-4.9425083696250224E-3</v>
      </c>
      <c r="R2183" s="7">
        <f>_xlfn.CEILING.MATH(ABS(NiftyData[[#This Row],[DayChange %]]), 0.01)</f>
        <v>0.01</v>
      </c>
    </row>
    <row r="2184" spans="1:18" x14ac:dyDescent="0.2">
      <c r="A2184" s="2">
        <v>40945</v>
      </c>
      <c r="B2184" s="1">
        <v>5379.45</v>
      </c>
      <c r="C2184" s="1">
        <v>5390.05</v>
      </c>
      <c r="D2184" s="1">
        <v>5327.25</v>
      </c>
      <c r="E2184" s="1">
        <v>5361.65</v>
      </c>
      <c r="F2184" s="1">
        <v>215080487</v>
      </c>
      <c r="G2184" s="1">
        <v>7703.06</v>
      </c>
      <c r="H2184" s="1" t="str">
        <f>TEXT(NiftyData[[#This Row],[Date]], "yyyy")</f>
        <v>2012</v>
      </c>
      <c r="I2184" s="1" t="str">
        <f>TEXT(NiftyData[[#This Row],[Date]], "mmm")</f>
        <v>Feb</v>
      </c>
      <c r="J2184" s="1" t="str">
        <f>TEXT(NiftyData[[#This Row],[Date]], "ddd")</f>
        <v>Mon</v>
      </c>
      <c r="K2184" s="1" t="str">
        <f>TEXT(NiftyData[[#This Row],[Date]], "mmm-yyyy")</f>
        <v>Feb-2012</v>
      </c>
      <c r="L2184" s="1" t="str">
        <f>IF(NiftyData[[#This Row],[Day]]="Thu", "Expiry", "")</f>
        <v/>
      </c>
      <c r="M2184" s="1">
        <f>NiftyData[[#This Row],[Close]]-NiftyData[[#This Row],[Open]]</f>
        <v>-17.800000000000182</v>
      </c>
      <c r="N2184" s="4">
        <f>NiftyData[[#This Row],[Intraday Change]]/NiftyData[[#This Row],[Open]]</f>
        <v>-3.3088884551394997E-3</v>
      </c>
      <c r="O2184" s="4">
        <f>_xlfn.CEILING.MATH(ABS(NiftyData[[#This Row],[Intraday Change %]]), 0.01)</f>
        <v>0.01</v>
      </c>
      <c r="P2184" s="6">
        <f>NiftyData[[#This Row],[Close]]-E2185</f>
        <v>35.799999999999272</v>
      </c>
      <c r="Q2184" s="4">
        <f>NiftyData[[#This Row],[DayChange]]/E2185</f>
        <v>6.7219317104310616E-3</v>
      </c>
      <c r="R2184" s="7">
        <f>_xlfn.CEILING.MATH(ABS(NiftyData[[#This Row],[DayChange %]]), 0.01)</f>
        <v>0.01</v>
      </c>
    </row>
    <row r="2185" spans="1:18" x14ac:dyDescent="0.2">
      <c r="A2185" s="2">
        <v>40942</v>
      </c>
      <c r="B2185" s="1">
        <v>5276.1</v>
      </c>
      <c r="C2185" s="1">
        <v>5334.85</v>
      </c>
      <c r="D2185" s="1">
        <v>5255.55</v>
      </c>
      <c r="E2185" s="1">
        <v>5325.85</v>
      </c>
      <c r="F2185" s="1">
        <v>217358188</v>
      </c>
      <c r="G2185" s="1">
        <v>7573.02</v>
      </c>
      <c r="H2185" s="1" t="str">
        <f>TEXT(NiftyData[[#This Row],[Date]], "yyyy")</f>
        <v>2012</v>
      </c>
      <c r="I2185" s="1" t="str">
        <f>TEXT(NiftyData[[#This Row],[Date]], "mmm")</f>
        <v>Feb</v>
      </c>
      <c r="J2185" s="1" t="str">
        <f>TEXT(NiftyData[[#This Row],[Date]], "ddd")</f>
        <v>Fri</v>
      </c>
      <c r="K2185" s="1" t="str">
        <f>TEXT(NiftyData[[#This Row],[Date]], "mmm-yyyy")</f>
        <v>Feb-2012</v>
      </c>
      <c r="L2185" s="1" t="str">
        <f>IF(NiftyData[[#This Row],[Day]]="Thu", "Expiry", "")</f>
        <v/>
      </c>
      <c r="M2185" s="1">
        <f>NiftyData[[#This Row],[Close]]-NiftyData[[#This Row],[Open]]</f>
        <v>49.75</v>
      </c>
      <c r="N2185" s="4">
        <f>NiftyData[[#This Row],[Intraday Change]]/NiftyData[[#This Row],[Open]]</f>
        <v>9.4293133185496848E-3</v>
      </c>
      <c r="O2185" s="4">
        <f>_xlfn.CEILING.MATH(ABS(NiftyData[[#This Row],[Intraday Change %]]), 0.01)</f>
        <v>0.01</v>
      </c>
      <c r="P2185" s="6">
        <f>NiftyData[[#This Row],[Close]]-E2186</f>
        <v>55.950000000000728</v>
      </c>
      <c r="Q2185" s="4">
        <f>NiftyData[[#This Row],[DayChange]]/E2186</f>
        <v>1.0616899751418572E-2</v>
      </c>
      <c r="R2185" s="7">
        <f>_xlfn.CEILING.MATH(ABS(NiftyData[[#This Row],[DayChange %]]), 0.01)</f>
        <v>0.02</v>
      </c>
    </row>
    <row r="2186" spans="1:18" x14ac:dyDescent="0.2">
      <c r="A2186" s="2">
        <v>40941</v>
      </c>
      <c r="B2186" s="1">
        <v>5272.1</v>
      </c>
      <c r="C2186" s="1">
        <v>5289.95</v>
      </c>
      <c r="D2186" s="1">
        <v>5225.75</v>
      </c>
      <c r="E2186" s="1">
        <v>5269.9</v>
      </c>
      <c r="F2186" s="1">
        <v>337960651</v>
      </c>
      <c r="G2186" s="1">
        <v>11126.39</v>
      </c>
      <c r="H2186" s="1" t="str">
        <f>TEXT(NiftyData[[#This Row],[Date]], "yyyy")</f>
        <v>2012</v>
      </c>
      <c r="I2186" s="1" t="str">
        <f>TEXT(NiftyData[[#This Row],[Date]], "mmm")</f>
        <v>Feb</v>
      </c>
      <c r="J2186" s="1" t="str">
        <f>TEXT(NiftyData[[#This Row],[Date]], "ddd")</f>
        <v>Thu</v>
      </c>
      <c r="K2186" s="1" t="str">
        <f>TEXT(NiftyData[[#This Row],[Date]], "mmm-yyyy")</f>
        <v>Feb-2012</v>
      </c>
      <c r="L2186" s="1" t="str">
        <f>IF(NiftyData[[#This Row],[Day]]="Thu", "Expiry", "")</f>
        <v>Expiry</v>
      </c>
      <c r="M2186" s="1">
        <f>NiftyData[[#This Row],[Close]]-NiftyData[[#This Row],[Open]]</f>
        <v>-2.2000000000007276</v>
      </c>
      <c r="N2186" s="4">
        <f>NiftyData[[#This Row],[Intraday Change]]/NiftyData[[#This Row],[Open]]</f>
        <v>-4.1729102255282097E-4</v>
      </c>
      <c r="O2186" s="4">
        <f>_xlfn.CEILING.MATH(ABS(NiftyData[[#This Row],[Intraday Change %]]), 0.01)</f>
        <v>0.01</v>
      </c>
      <c r="P2186" s="6">
        <f>NiftyData[[#This Row],[Close]]-E2187</f>
        <v>34.199999999999818</v>
      </c>
      <c r="Q2186" s="4">
        <f>NiftyData[[#This Row],[DayChange]]/E2187</f>
        <v>6.5320778501441676E-3</v>
      </c>
      <c r="R2186" s="7">
        <f>_xlfn.CEILING.MATH(ABS(NiftyData[[#This Row],[DayChange %]]), 0.01)</f>
        <v>0.01</v>
      </c>
    </row>
    <row r="2187" spans="1:18" x14ac:dyDescent="0.2">
      <c r="A2187" s="2">
        <v>40940</v>
      </c>
      <c r="B2187" s="1">
        <v>5198.1499999999996</v>
      </c>
      <c r="C2187" s="1">
        <v>5244.6</v>
      </c>
      <c r="D2187" s="1">
        <v>5159</v>
      </c>
      <c r="E2187" s="1">
        <v>5235.7</v>
      </c>
      <c r="F2187" s="1">
        <v>234899358</v>
      </c>
      <c r="G2187" s="1">
        <v>8066.68</v>
      </c>
      <c r="H2187" s="1" t="str">
        <f>TEXT(NiftyData[[#This Row],[Date]], "yyyy")</f>
        <v>2012</v>
      </c>
      <c r="I2187" s="1" t="str">
        <f>TEXT(NiftyData[[#This Row],[Date]], "mmm")</f>
        <v>Feb</v>
      </c>
      <c r="J2187" s="1" t="str">
        <f>TEXT(NiftyData[[#This Row],[Date]], "ddd")</f>
        <v>Wed</v>
      </c>
      <c r="K2187" s="1" t="str">
        <f>TEXT(NiftyData[[#This Row],[Date]], "mmm-yyyy")</f>
        <v>Feb-2012</v>
      </c>
      <c r="L2187" s="1" t="str">
        <f>IF(NiftyData[[#This Row],[Day]]="Thu", "Expiry", "")</f>
        <v/>
      </c>
      <c r="M2187" s="1">
        <f>NiftyData[[#This Row],[Close]]-NiftyData[[#This Row],[Open]]</f>
        <v>37.550000000000182</v>
      </c>
      <c r="N2187" s="4">
        <f>NiftyData[[#This Row],[Intraday Change]]/NiftyData[[#This Row],[Open]]</f>
        <v>7.2237238248223281E-3</v>
      </c>
      <c r="O2187" s="4">
        <f>_xlfn.CEILING.MATH(ABS(NiftyData[[#This Row],[Intraday Change %]]), 0.01)</f>
        <v>0.01</v>
      </c>
      <c r="P2187" s="6">
        <f>NiftyData[[#This Row],[Close]]-E2188</f>
        <v>36.449999999999818</v>
      </c>
      <c r="Q2187" s="4">
        <f>NiftyData[[#This Row],[DayChange]]/E2188</f>
        <v>7.0106265326729464E-3</v>
      </c>
      <c r="R2187" s="7">
        <f>_xlfn.CEILING.MATH(ABS(NiftyData[[#This Row],[DayChange %]]), 0.01)</f>
        <v>0.01</v>
      </c>
    </row>
    <row r="2188" spans="1:18" x14ac:dyDescent="0.2">
      <c r="A2188" s="2">
        <v>40939</v>
      </c>
      <c r="B2188" s="1">
        <v>5125.25</v>
      </c>
      <c r="C2188" s="1">
        <v>5215.3999999999996</v>
      </c>
      <c r="D2188" s="1">
        <v>5120.1499999999996</v>
      </c>
      <c r="E2188" s="1">
        <v>5199.25</v>
      </c>
      <c r="F2188" s="1">
        <v>215770719</v>
      </c>
      <c r="G2188" s="1">
        <v>8075.54</v>
      </c>
      <c r="H2188" s="1" t="str">
        <f>TEXT(NiftyData[[#This Row],[Date]], "yyyy")</f>
        <v>2012</v>
      </c>
      <c r="I2188" s="1" t="str">
        <f>TEXT(NiftyData[[#This Row],[Date]], "mmm")</f>
        <v>Jan</v>
      </c>
      <c r="J2188" s="1" t="str">
        <f>TEXT(NiftyData[[#This Row],[Date]], "ddd")</f>
        <v>Tue</v>
      </c>
      <c r="K2188" s="1" t="str">
        <f>TEXT(NiftyData[[#This Row],[Date]], "mmm-yyyy")</f>
        <v>Jan-2012</v>
      </c>
      <c r="L2188" s="1" t="str">
        <f>IF(NiftyData[[#This Row],[Day]]="Thu", "Expiry", "")</f>
        <v/>
      </c>
      <c r="M2188" s="1">
        <f>NiftyData[[#This Row],[Close]]-NiftyData[[#This Row],[Open]]</f>
        <v>74</v>
      </c>
      <c r="N2188" s="4">
        <f>NiftyData[[#This Row],[Intraday Change]]/NiftyData[[#This Row],[Open]]</f>
        <v>1.4438320081947223E-2</v>
      </c>
      <c r="O2188" s="4">
        <f>_xlfn.CEILING.MATH(ABS(NiftyData[[#This Row],[Intraday Change %]]), 0.01)</f>
        <v>0.02</v>
      </c>
      <c r="P2188" s="6">
        <f>NiftyData[[#This Row],[Close]]-E2189</f>
        <v>111.94999999999982</v>
      </c>
      <c r="Q2188" s="4">
        <f>NiftyData[[#This Row],[DayChange]]/E2189</f>
        <v>2.200577909696692E-2</v>
      </c>
      <c r="R2188" s="7">
        <f>_xlfn.CEILING.MATH(ABS(NiftyData[[#This Row],[DayChange %]]), 0.01)</f>
        <v>0.03</v>
      </c>
    </row>
    <row r="2189" spans="1:18" x14ac:dyDescent="0.2">
      <c r="A2189" s="2">
        <v>40938</v>
      </c>
      <c r="B2189" s="1">
        <v>5163.55</v>
      </c>
      <c r="C2189" s="1">
        <v>5166.1499999999996</v>
      </c>
      <c r="D2189" s="1">
        <v>5076.7</v>
      </c>
      <c r="E2189" s="1">
        <v>5087.3</v>
      </c>
      <c r="F2189" s="1">
        <v>181141437</v>
      </c>
      <c r="G2189" s="1">
        <v>6181.32</v>
      </c>
      <c r="H2189" s="1" t="str">
        <f>TEXT(NiftyData[[#This Row],[Date]], "yyyy")</f>
        <v>2012</v>
      </c>
      <c r="I2189" s="1" t="str">
        <f>TEXT(NiftyData[[#This Row],[Date]], "mmm")</f>
        <v>Jan</v>
      </c>
      <c r="J2189" s="1" t="str">
        <f>TEXT(NiftyData[[#This Row],[Date]], "ddd")</f>
        <v>Mon</v>
      </c>
      <c r="K2189" s="1" t="str">
        <f>TEXT(NiftyData[[#This Row],[Date]], "mmm-yyyy")</f>
        <v>Jan-2012</v>
      </c>
      <c r="L2189" s="1" t="str">
        <f>IF(NiftyData[[#This Row],[Day]]="Thu", "Expiry", "")</f>
        <v/>
      </c>
      <c r="M2189" s="1">
        <f>NiftyData[[#This Row],[Close]]-NiftyData[[#This Row],[Open]]</f>
        <v>-76.25</v>
      </c>
      <c r="N2189" s="4">
        <f>NiftyData[[#This Row],[Intraday Change]]/NiftyData[[#This Row],[Open]]</f>
        <v>-1.4766972334924616E-2</v>
      </c>
      <c r="O2189" s="4">
        <f>_xlfn.CEILING.MATH(ABS(NiftyData[[#This Row],[Intraday Change %]]), 0.01)</f>
        <v>0.02</v>
      </c>
      <c r="P2189" s="6">
        <f>NiftyData[[#This Row],[Close]]-E2190</f>
        <v>-117.39999999999964</v>
      </c>
      <c r="Q2189" s="4">
        <f>NiftyData[[#This Row],[DayChange]]/E2190</f>
        <v>-2.2556535439122262E-2</v>
      </c>
      <c r="R2189" s="7">
        <f>_xlfn.CEILING.MATH(ABS(NiftyData[[#This Row],[DayChange %]]), 0.01)</f>
        <v>0.03</v>
      </c>
    </row>
    <row r="2190" spans="1:18" x14ac:dyDescent="0.2">
      <c r="A2190" s="2">
        <v>40935</v>
      </c>
      <c r="B2190" s="1">
        <v>5216.75</v>
      </c>
      <c r="C2190" s="1">
        <v>5217</v>
      </c>
      <c r="D2190" s="1">
        <v>5162.3999999999996</v>
      </c>
      <c r="E2190" s="1">
        <v>5204.7</v>
      </c>
      <c r="F2190" s="1">
        <v>215923377</v>
      </c>
      <c r="G2190" s="1">
        <v>7881.15</v>
      </c>
      <c r="H2190" s="1" t="str">
        <f>TEXT(NiftyData[[#This Row],[Date]], "yyyy")</f>
        <v>2012</v>
      </c>
      <c r="I2190" s="1" t="str">
        <f>TEXT(NiftyData[[#This Row],[Date]], "mmm")</f>
        <v>Jan</v>
      </c>
      <c r="J2190" s="1" t="str">
        <f>TEXT(NiftyData[[#This Row],[Date]], "ddd")</f>
        <v>Fri</v>
      </c>
      <c r="K2190" s="1" t="str">
        <f>TEXT(NiftyData[[#This Row],[Date]], "mmm-yyyy")</f>
        <v>Jan-2012</v>
      </c>
      <c r="L2190" s="1" t="str">
        <f>IF(NiftyData[[#This Row],[Day]]="Thu", "Expiry", "")</f>
        <v/>
      </c>
      <c r="M2190" s="1">
        <f>NiftyData[[#This Row],[Close]]-NiftyData[[#This Row],[Open]]</f>
        <v>-12.050000000000182</v>
      </c>
      <c r="N2190" s="4">
        <f>NiftyData[[#This Row],[Intraday Change]]/NiftyData[[#This Row],[Open]]</f>
        <v>-2.309867254516736E-3</v>
      </c>
      <c r="O2190" s="4">
        <f>_xlfn.CEILING.MATH(ABS(NiftyData[[#This Row],[Intraday Change %]]), 0.01)</f>
        <v>0.01</v>
      </c>
      <c r="P2190" s="6">
        <f>NiftyData[[#This Row],[Close]]-E2191</f>
        <v>46.399999999999636</v>
      </c>
      <c r="Q2190" s="4">
        <f>NiftyData[[#This Row],[DayChange]]/E2191</f>
        <v>8.9952116007210974E-3</v>
      </c>
      <c r="R2190" s="7">
        <f>_xlfn.CEILING.MATH(ABS(NiftyData[[#This Row],[DayChange %]]), 0.01)</f>
        <v>0.01</v>
      </c>
    </row>
    <row r="2191" spans="1:18" x14ac:dyDescent="0.2">
      <c r="A2191" s="2">
        <v>40933</v>
      </c>
      <c r="B2191" s="1">
        <v>5151.5</v>
      </c>
      <c r="C2191" s="1">
        <v>5174.1499999999996</v>
      </c>
      <c r="D2191" s="1">
        <v>5130.25</v>
      </c>
      <c r="E2191" s="1">
        <v>5158.3</v>
      </c>
      <c r="F2191" s="1">
        <v>219175709</v>
      </c>
      <c r="G2191" s="1">
        <v>8156.04</v>
      </c>
      <c r="H2191" s="1" t="str">
        <f>TEXT(NiftyData[[#This Row],[Date]], "yyyy")</f>
        <v>2012</v>
      </c>
      <c r="I2191" s="1" t="str">
        <f>TEXT(NiftyData[[#This Row],[Date]], "mmm")</f>
        <v>Jan</v>
      </c>
      <c r="J2191" s="1" t="str">
        <f>TEXT(NiftyData[[#This Row],[Date]], "ddd")</f>
        <v>Wed</v>
      </c>
      <c r="K2191" s="1" t="str">
        <f>TEXT(NiftyData[[#This Row],[Date]], "mmm-yyyy")</f>
        <v>Jan-2012</v>
      </c>
      <c r="L2191" s="1" t="str">
        <f>IF(NiftyData[[#This Row],[Day]]="Thu", "Expiry", "")</f>
        <v/>
      </c>
      <c r="M2191" s="1">
        <f>NiftyData[[#This Row],[Close]]-NiftyData[[#This Row],[Open]]</f>
        <v>6.8000000000001819</v>
      </c>
      <c r="N2191" s="4">
        <f>NiftyData[[#This Row],[Intraday Change]]/NiftyData[[#This Row],[Open]]</f>
        <v>1.3200038823643952E-3</v>
      </c>
      <c r="O2191" s="4">
        <f>_xlfn.CEILING.MATH(ABS(NiftyData[[#This Row],[Intraday Change %]]), 0.01)</f>
        <v>0.01</v>
      </c>
      <c r="P2191" s="6">
        <f>NiftyData[[#This Row],[Close]]-E2192</f>
        <v>30.949999999999818</v>
      </c>
      <c r="Q2191" s="4">
        <f>NiftyData[[#This Row],[DayChange]]/E2192</f>
        <v>6.0362565457789726E-3</v>
      </c>
      <c r="R2191" s="7">
        <f>_xlfn.CEILING.MATH(ABS(NiftyData[[#This Row],[DayChange %]]), 0.01)</f>
        <v>0.01</v>
      </c>
    </row>
    <row r="2192" spans="1:18" x14ac:dyDescent="0.2">
      <c r="A2192" s="2">
        <v>40932</v>
      </c>
      <c r="B2192" s="1">
        <v>5064.8</v>
      </c>
      <c r="C2192" s="1">
        <v>5141.05</v>
      </c>
      <c r="D2192" s="1">
        <v>5049.8</v>
      </c>
      <c r="E2192" s="1">
        <v>5127.3500000000004</v>
      </c>
      <c r="F2192" s="1">
        <v>202006565</v>
      </c>
      <c r="G2192" s="1">
        <v>8172.43</v>
      </c>
      <c r="H2192" s="1" t="str">
        <f>TEXT(NiftyData[[#This Row],[Date]], "yyyy")</f>
        <v>2012</v>
      </c>
      <c r="I2192" s="1" t="str">
        <f>TEXT(NiftyData[[#This Row],[Date]], "mmm")</f>
        <v>Jan</v>
      </c>
      <c r="J2192" s="1" t="str">
        <f>TEXT(NiftyData[[#This Row],[Date]], "ddd")</f>
        <v>Tue</v>
      </c>
      <c r="K2192" s="1" t="str">
        <f>TEXT(NiftyData[[#This Row],[Date]], "mmm-yyyy")</f>
        <v>Jan-2012</v>
      </c>
      <c r="L2192" s="1" t="str">
        <f>IF(NiftyData[[#This Row],[Day]]="Thu", "Expiry", "")</f>
        <v/>
      </c>
      <c r="M2192" s="1">
        <f>NiftyData[[#This Row],[Close]]-NiftyData[[#This Row],[Open]]</f>
        <v>62.550000000000182</v>
      </c>
      <c r="N2192" s="4">
        <f>NiftyData[[#This Row],[Intraday Change]]/NiftyData[[#This Row],[Open]]</f>
        <v>1.2349944716474525E-2</v>
      </c>
      <c r="O2192" s="4">
        <f>_xlfn.CEILING.MATH(ABS(NiftyData[[#This Row],[Intraday Change %]]), 0.01)</f>
        <v>0.02</v>
      </c>
      <c r="P2192" s="6">
        <f>NiftyData[[#This Row],[Close]]-E2193</f>
        <v>81.100000000000364</v>
      </c>
      <c r="Q2192" s="4">
        <f>NiftyData[[#This Row],[DayChange]]/E2193</f>
        <v>1.6071340104037723E-2</v>
      </c>
      <c r="R2192" s="7">
        <f>_xlfn.CEILING.MATH(ABS(NiftyData[[#This Row],[DayChange %]]), 0.01)</f>
        <v>0.02</v>
      </c>
    </row>
    <row r="2193" spans="1:18" x14ac:dyDescent="0.2">
      <c r="A2193" s="2">
        <v>40931</v>
      </c>
      <c r="B2193" s="1">
        <v>5025.3500000000004</v>
      </c>
      <c r="C2193" s="1">
        <v>5059.55</v>
      </c>
      <c r="D2193" s="1">
        <v>5021.3500000000004</v>
      </c>
      <c r="E2193" s="1">
        <v>5046.25</v>
      </c>
      <c r="F2193" s="1">
        <v>158177571</v>
      </c>
      <c r="G2193" s="1">
        <v>5934.04</v>
      </c>
      <c r="H2193" s="1" t="str">
        <f>TEXT(NiftyData[[#This Row],[Date]], "yyyy")</f>
        <v>2012</v>
      </c>
      <c r="I2193" s="1" t="str">
        <f>TEXT(NiftyData[[#This Row],[Date]], "mmm")</f>
        <v>Jan</v>
      </c>
      <c r="J2193" s="1" t="str">
        <f>TEXT(NiftyData[[#This Row],[Date]], "ddd")</f>
        <v>Mon</v>
      </c>
      <c r="K2193" s="1" t="str">
        <f>TEXT(NiftyData[[#This Row],[Date]], "mmm-yyyy")</f>
        <v>Jan-2012</v>
      </c>
      <c r="L2193" s="1" t="str">
        <f>IF(NiftyData[[#This Row],[Day]]="Thu", "Expiry", "")</f>
        <v/>
      </c>
      <c r="M2193" s="1">
        <f>NiftyData[[#This Row],[Close]]-NiftyData[[#This Row],[Open]]</f>
        <v>20.899999999999636</v>
      </c>
      <c r="N2193" s="4">
        <f>NiftyData[[#This Row],[Intraday Change]]/NiftyData[[#This Row],[Open]]</f>
        <v>4.1589143044762321E-3</v>
      </c>
      <c r="O2193" s="4">
        <f>_xlfn.CEILING.MATH(ABS(NiftyData[[#This Row],[Intraday Change %]]), 0.01)</f>
        <v>0.01</v>
      </c>
      <c r="P2193" s="6">
        <f>NiftyData[[#This Row],[Close]]-E2194</f>
        <v>-2.3500000000003638</v>
      </c>
      <c r="Q2193" s="4">
        <f>NiftyData[[#This Row],[DayChange]]/E2194</f>
        <v>-4.654755773878627E-4</v>
      </c>
      <c r="R2193" s="7">
        <f>_xlfn.CEILING.MATH(ABS(NiftyData[[#This Row],[DayChange %]]), 0.01)</f>
        <v>0.01</v>
      </c>
    </row>
    <row r="2194" spans="1:18" x14ac:dyDescent="0.2">
      <c r="A2194" s="2">
        <v>40928</v>
      </c>
      <c r="B2194" s="1">
        <v>5044.8500000000004</v>
      </c>
      <c r="C2194" s="1">
        <v>5064.1499999999996</v>
      </c>
      <c r="D2194" s="1">
        <v>5004.3</v>
      </c>
      <c r="E2194" s="1">
        <v>5048.6000000000004</v>
      </c>
      <c r="F2194" s="1">
        <v>221048007</v>
      </c>
      <c r="G2194" s="1">
        <v>8120.35</v>
      </c>
      <c r="H2194" s="1" t="str">
        <f>TEXT(NiftyData[[#This Row],[Date]], "yyyy")</f>
        <v>2012</v>
      </c>
      <c r="I2194" s="1" t="str">
        <f>TEXT(NiftyData[[#This Row],[Date]], "mmm")</f>
        <v>Jan</v>
      </c>
      <c r="J2194" s="1" t="str">
        <f>TEXT(NiftyData[[#This Row],[Date]], "ddd")</f>
        <v>Fri</v>
      </c>
      <c r="K2194" s="1" t="str">
        <f>TEXT(NiftyData[[#This Row],[Date]], "mmm-yyyy")</f>
        <v>Jan-2012</v>
      </c>
      <c r="L2194" s="1" t="str">
        <f>IF(NiftyData[[#This Row],[Day]]="Thu", "Expiry", "")</f>
        <v/>
      </c>
      <c r="M2194" s="1">
        <f>NiftyData[[#This Row],[Close]]-NiftyData[[#This Row],[Open]]</f>
        <v>3.75</v>
      </c>
      <c r="N2194" s="4">
        <f>NiftyData[[#This Row],[Intraday Change]]/NiftyData[[#This Row],[Open]]</f>
        <v>7.4333230918659622E-4</v>
      </c>
      <c r="O2194" s="4">
        <f>_xlfn.CEILING.MATH(ABS(NiftyData[[#This Row],[Intraday Change %]]), 0.01)</f>
        <v>0.01</v>
      </c>
      <c r="P2194" s="6">
        <f>NiftyData[[#This Row],[Close]]-E2195</f>
        <v>30.200000000000728</v>
      </c>
      <c r="Q2194" s="4">
        <f>NiftyData[[#This Row],[DayChange]]/E2195</f>
        <v>6.0178542961901666E-3</v>
      </c>
      <c r="R2194" s="7">
        <f>_xlfn.CEILING.MATH(ABS(NiftyData[[#This Row],[DayChange %]]), 0.01)</f>
        <v>0.01</v>
      </c>
    </row>
    <row r="2195" spans="1:18" x14ac:dyDescent="0.2">
      <c r="A2195" s="2">
        <v>40927</v>
      </c>
      <c r="B2195" s="1">
        <v>4995</v>
      </c>
      <c r="C2195" s="1">
        <v>5023.8</v>
      </c>
      <c r="D2195" s="1">
        <v>4991.3999999999996</v>
      </c>
      <c r="E2195" s="1">
        <v>5018.3999999999996</v>
      </c>
      <c r="F2195" s="1">
        <v>203487608</v>
      </c>
      <c r="G2195" s="1">
        <v>6634.33</v>
      </c>
      <c r="H2195" s="1" t="str">
        <f>TEXT(NiftyData[[#This Row],[Date]], "yyyy")</f>
        <v>2012</v>
      </c>
      <c r="I2195" s="1" t="str">
        <f>TEXT(NiftyData[[#This Row],[Date]], "mmm")</f>
        <v>Jan</v>
      </c>
      <c r="J2195" s="1" t="str">
        <f>TEXT(NiftyData[[#This Row],[Date]], "ddd")</f>
        <v>Thu</v>
      </c>
      <c r="K2195" s="1" t="str">
        <f>TEXT(NiftyData[[#This Row],[Date]], "mmm-yyyy")</f>
        <v>Jan-2012</v>
      </c>
      <c r="L2195" s="1" t="str">
        <f>IF(NiftyData[[#This Row],[Day]]="Thu", "Expiry", "")</f>
        <v>Expiry</v>
      </c>
      <c r="M2195" s="1">
        <f>NiftyData[[#This Row],[Close]]-NiftyData[[#This Row],[Open]]</f>
        <v>23.399999999999636</v>
      </c>
      <c r="N2195" s="4">
        <f>NiftyData[[#This Row],[Intraday Change]]/NiftyData[[#This Row],[Open]]</f>
        <v>4.6846846846846117E-3</v>
      </c>
      <c r="O2195" s="4">
        <f>_xlfn.CEILING.MATH(ABS(NiftyData[[#This Row],[Intraday Change %]]), 0.01)</f>
        <v>0.01</v>
      </c>
      <c r="P2195" s="6">
        <f>NiftyData[[#This Row],[Close]]-E2196</f>
        <v>62.599999999999454</v>
      </c>
      <c r="Q2195" s="4">
        <f>NiftyData[[#This Row],[DayChange]]/E2196</f>
        <v>1.2631663908955053E-2</v>
      </c>
      <c r="R2195" s="7">
        <f>_xlfn.CEILING.MATH(ABS(NiftyData[[#This Row],[DayChange %]]), 0.01)</f>
        <v>0.02</v>
      </c>
    </row>
    <row r="2196" spans="1:18" x14ac:dyDescent="0.2">
      <c r="A2196" s="2">
        <v>40926</v>
      </c>
      <c r="B2196" s="1">
        <v>4977.75</v>
      </c>
      <c r="C2196" s="1">
        <v>4980.6499999999996</v>
      </c>
      <c r="D2196" s="1">
        <v>4931.05</v>
      </c>
      <c r="E2196" s="1">
        <v>4955.8</v>
      </c>
      <c r="F2196" s="1">
        <v>211198796</v>
      </c>
      <c r="G2196" s="1">
        <v>7424.79</v>
      </c>
      <c r="H2196" s="1" t="str">
        <f>TEXT(NiftyData[[#This Row],[Date]], "yyyy")</f>
        <v>2012</v>
      </c>
      <c r="I2196" s="1" t="str">
        <f>TEXT(NiftyData[[#This Row],[Date]], "mmm")</f>
        <v>Jan</v>
      </c>
      <c r="J2196" s="1" t="str">
        <f>TEXT(NiftyData[[#This Row],[Date]], "ddd")</f>
        <v>Wed</v>
      </c>
      <c r="K2196" s="1" t="str">
        <f>TEXT(NiftyData[[#This Row],[Date]], "mmm-yyyy")</f>
        <v>Jan-2012</v>
      </c>
      <c r="L2196" s="1" t="str">
        <f>IF(NiftyData[[#This Row],[Day]]="Thu", "Expiry", "")</f>
        <v/>
      </c>
      <c r="M2196" s="1">
        <f>NiftyData[[#This Row],[Close]]-NiftyData[[#This Row],[Open]]</f>
        <v>-21.949999999999818</v>
      </c>
      <c r="N2196" s="4">
        <f>NiftyData[[#This Row],[Intraday Change]]/NiftyData[[#This Row],[Open]]</f>
        <v>-4.4096228215558878E-3</v>
      </c>
      <c r="O2196" s="4">
        <f>_xlfn.CEILING.MATH(ABS(NiftyData[[#This Row],[Intraday Change %]]), 0.01)</f>
        <v>0.01</v>
      </c>
      <c r="P2196" s="6">
        <f>NiftyData[[#This Row],[Close]]-E2197</f>
        <v>-11.5</v>
      </c>
      <c r="Q2196" s="4">
        <f>NiftyData[[#This Row],[DayChange]]/E2197</f>
        <v>-2.3151410222857489E-3</v>
      </c>
      <c r="R2196" s="7">
        <f>_xlfn.CEILING.MATH(ABS(NiftyData[[#This Row],[DayChange %]]), 0.01)</f>
        <v>0.01</v>
      </c>
    </row>
    <row r="2197" spans="1:18" x14ac:dyDescent="0.2">
      <c r="A2197" s="2">
        <v>40925</v>
      </c>
      <c r="B2197" s="1">
        <v>4904.5</v>
      </c>
      <c r="C2197" s="1">
        <v>4975.55</v>
      </c>
      <c r="D2197" s="1">
        <v>4904</v>
      </c>
      <c r="E2197" s="1">
        <v>4967.3</v>
      </c>
      <c r="F2197" s="1">
        <v>223004183</v>
      </c>
      <c r="G2197" s="1">
        <v>7170.72</v>
      </c>
      <c r="H2197" s="1" t="str">
        <f>TEXT(NiftyData[[#This Row],[Date]], "yyyy")</f>
        <v>2012</v>
      </c>
      <c r="I2197" s="1" t="str">
        <f>TEXT(NiftyData[[#This Row],[Date]], "mmm")</f>
        <v>Jan</v>
      </c>
      <c r="J2197" s="1" t="str">
        <f>TEXT(NiftyData[[#This Row],[Date]], "ddd")</f>
        <v>Tue</v>
      </c>
      <c r="K2197" s="1" t="str">
        <f>TEXT(NiftyData[[#This Row],[Date]], "mmm-yyyy")</f>
        <v>Jan-2012</v>
      </c>
      <c r="L2197" s="1" t="str">
        <f>IF(NiftyData[[#This Row],[Day]]="Thu", "Expiry", "")</f>
        <v/>
      </c>
      <c r="M2197" s="1">
        <f>NiftyData[[#This Row],[Close]]-NiftyData[[#This Row],[Open]]</f>
        <v>62.800000000000182</v>
      </c>
      <c r="N2197" s="4">
        <f>NiftyData[[#This Row],[Intraday Change]]/NiftyData[[#This Row],[Open]]</f>
        <v>1.2804567234172736E-2</v>
      </c>
      <c r="O2197" s="4">
        <f>_xlfn.CEILING.MATH(ABS(NiftyData[[#This Row],[Intraday Change %]]), 0.01)</f>
        <v>0.02</v>
      </c>
      <c r="P2197" s="6">
        <f>NiftyData[[#This Row],[Close]]-E2198</f>
        <v>93.400000000000546</v>
      </c>
      <c r="Q2197" s="4">
        <f>NiftyData[[#This Row],[DayChange]]/E2198</f>
        <v>1.9163298385276792E-2</v>
      </c>
      <c r="R2197" s="7">
        <f>_xlfn.CEILING.MATH(ABS(NiftyData[[#This Row],[DayChange %]]), 0.01)</f>
        <v>0.02</v>
      </c>
    </row>
    <row r="2198" spans="1:18" x14ac:dyDescent="0.2">
      <c r="A2198" s="2">
        <v>40924</v>
      </c>
      <c r="B2198" s="1">
        <v>4844</v>
      </c>
      <c r="C2198" s="1">
        <v>4880.8</v>
      </c>
      <c r="D2198" s="1">
        <v>4827.05</v>
      </c>
      <c r="E2198" s="1">
        <v>4873.8999999999996</v>
      </c>
      <c r="F2198" s="1">
        <v>160479891</v>
      </c>
      <c r="G2198" s="1">
        <v>5297.89</v>
      </c>
      <c r="H2198" s="1" t="str">
        <f>TEXT(NiftyData[[#This Row],[Date]], "yyyy")</f>
        <v>2012</v>
      </c>
      <c r="I2198" s="1" t="str">
        <f>TEXT(NiftyData[[#This Row],[Date]], "mmm")</f>
        <v>Jan</v>
      </c>
      <c r="J2198" s="1" t="str">
        <f>TEXT(NiftyData[[#This Row],[Date]], "ddd")</f>
        <v>Mon</v>
      </c>
      <c r="K2198" s="1" t="str">
        <f>TEXT(NiftyData[[#This Row],[Date]], "mmm-yyyy")</f>
        <v>Jan-2012</v>
      </c>
      <c r="L2198" s="1" t="str">
        <f>IF(NiftyData[[#This Row],[Day]]="Thu", "Expiry", "")</f>
        <v/>
      </c>
      <c r="M2198" s="1">
        <f>NiftyData[[#This Row],[Close]]-NiftyData[[#This Row],[Open]]</f>
        <v>29.899999999999636</v>
      </c>
      <c r="N2198" s="4">
        <f>NiftyData[[#This Row],[Intraday Change]]/NiftyData[[#This Row],[Open]]</f>
        <v>6.1725846407926586E-3</v>
      </c>
      <c r="O2198" s="4">
        <f>_xlfn.CEILING.MATH(ABS(NiftyData[[#This Row],[Intraday Change %]]), 0.01)</f>
        <v>0.01</v>
      </c>
      <c r="P2198" s="6">
        <f>NiftyData[[#This Row],[Close]]-E2199</f>
        <v>7.8999999999996362</v>
      </c>
      <c r="Q2198" s="4">
        <f>NiftyData[[#This Row],[DayChange]]/E2199</f>
        <v>1.6235100698725104E-3</v>
      </c>
      <c r="R2198" s="7">
        <f>_xlfn.CEILING.MATH(ABS(NiftyData[[#This Row],[DayChange %]]), 0.01)</f>
        <v>0.01</v>
      </c>
    </row>
    <row r="2199" spans="1:18" x14ac:dyDescent="0.2">
      <c r="A2199" s="2">
        <v>40921</v>
      </c>
      <c r="B2199" s="1">
        <v>4861.95</v>
      </c>
      <c r="C2199" s="1">
        <v>4898.8500000000004</v>
      </c>
      <c r="D2199" s="1">
        <v>4834.2</v>
      </c>
      <c r="E2199" s="1">
        <v>4866</v>
      </c>
      <c r="F2199" s="1">
        <v>230940604</v>
      </c>
      <c r="G2199" s="1">
        <v>7117.5</v>
      </c>
      <c r="H2199" s="1" t="str">
        <f>TEXT(NiftyData[[#This Row],[Date]], "yyyy")</f>
        <v>2012</v>
      </c>
      <c r="I2199" s="1" t="str">
        <f>TEXT(NiftyData[[#This Row],[Date]], "mmm")</f>
        <v>Jan</v>
      </c>
      <c r="J2199" s="1" t="str">
        <f>TEXT(NiftyData[[#This Row],[Date]], "ddd")</f>
        <v>Fri</v>
      </c>
      <c r="K2199" s="1" t="str">
        <f>TEXT(NiftyData[[#This Row],[Date]], "mmm-yyyy")</f>
        <v>Jan-2012</v>
      </c>
      <c r="L2199" s="1" t="str">
        <f>IF(NiftyData[[#This Row],[Day]]="Thu", "Expiry", "")</f>
        <v/>
      </c>
      <c r="M2199" s="1">
        <f>NiftyData[[#This Row],[Close]]-NiftyData[[#This Row],[Open]]</f>
        <v>4.0500000000001819</v>
      </c>
      <c r="N2199" s="4">
        <f>NiftyData[[#This Row],[Intraday Change]]/NiftyData[[#This Row],[Open]]</f>
        <v>8.3299910529729471E-4</v>
      </c>
      <c r="O2199" s="4">
        <f>_xlfn.CEILING.MATH(ABS(NiftyData[[#This Row],[Intraday Change %]]), 0.01)</f>
        <v>0.01</v>
      </c>
      <c r="P2199" s="6">
        <f>NiftyData[[#This Row],[Close]]-E2200</f>
        <v>34.75</v>
      </c>
      <c r="Q2199" s="4">
        <f>NiftyData[[#This Row],[DayChange]]/E2200</f>
        <v>7.192755498059508E-3</v>
      </c>
      <c r="R2199" s="7">
        <f>_xlfn.CEILING.MATH(ABS(NiftyData[[#This Row],[DayChange %]]), 0.01)</f>
        <v>0.01</v>
      </c>
    </row>
    <row r="2200" spans="1:18" x14ac:dyDescent="0.2">
      <c r="A2200" s="2">
        <v>40920</v>
      </c>
      <c r="B2200" s="1">
        <v>4840.95</v>
      </c>
      <c r="C2200" s="1">
        <v>4869.2</v>
      </c>
      <c r="D2200" s="1">
        <v>4803.8999999999996</v>
      </c>
      <c r="E2200" s="1">
        <v>4831.25</v>
      </c>
      <c r="F2200" s="1">
        <v>183068697</v>
      </c>
      <c r="G2200" s="1">
        <v>7271.44</v>
      </c>
      <c r="H2200" s="1" t="str">
        <f>TEXT(NiftyData[[#This Row],[Date]], "yyyy")</f>
        <v>2012</v>
      </c>
      <c r="I2200" s="1" t="str">
        <f>TEXT(NiftyData[[#This Row],[Date]], "mmm")</f>
        <v>Jan</v>
      </c>
      <c r="J2200" s="1" t="str">
        <f>TEXT(NiftyData[[#This Row],[Date]], "ddd")</f>
        <v>Thu</v>
      </c>
      <c r="K2200" s="1" t="str">
        <f>TEXT(NiftyData[[#This Row],[Date]], "mmm-yyyy")</f>
        <v>Jan-2012</v>
      </c>
      <c r="L2200" s="1" t="str">
        <f>IF(NiftyData[[#This Row],[Day]]="Thu", "Expiry", "")</f>
        <v>Expiry</v>
      </c>
      <c r="M2200" s="1">
        <f>NiftyData[[#This Row],[Close]]-NiftyData[[#This Row],[Open]]</f>
        <v>-9.6999999999998181</v>
      </c>
      <c r="N2200" s="4">
        <f>NiftyData[[#This Row],[Intraday Change]]/NiftyData[[#This Row],[Open]]</f>
        <v>-2.0037389355394746E-3</v>
      </c>
      <c r="O2200" s="4">
        <f>_xlfn.CEILING.MATH(ABS(NiftyData[[#This Row],[Intraday Change %]]), 0.01)</f>
        <v>0.01</v>
      </c>
      <c r="P2200" s="6">
        <f>NiftyData[[#This Row],[Close]]-E2201</f>
        <v>-29.699999999999818</v>
      </c>
      <c r="Q2200" s="4">
        <f>NiftyData[[#This Row],[DayChange]]/E2201</f>
        <v>-6.1099167858134351E-3</v>
      </c>
      <c r="R2200" s="7">
        <f>_xlfn.CEILING.MATH(ABS(NiftyData[[#This Row],[DayChange %]]), 0.01)</f>
        <v>0.01</v>
      </c>
    </row>
    <row r="2201" spans="1:18" x14ac:dyDescent="0.2">
      <c r="A2201" s="2">
        <v>40919</v>
      </c>
      <c r="B2201" s="1">
        <v>4863.1499999999996</v>
      </c>
      <c r="C2201" s="1">
        <v>4877.2</v>
      </c>
      <c r="D2201" s="1">
        <v>4841.6000000000004</v>
      </c>
      <c r="E2201" s="1">
        <v>4860.95</v>
      </c>
      <c r="F2201" s="1">
        <v>209079758</v>
      </c>
      <c r="G2201" s="1">
        <v>6364</v>
      </c>
      <c r="H2201" s="1" t="str">
        <f>TEXT(NiftyData[[#This Row],[Date]], "yyyy")</f>
        <v>2012</v>
      </c>
      <c r="I2201" s="1" t="str">
        <f>TEXT(NiftyData[[#This Row],[Date]], "mmm")</f>
        <v>Jan</v>
      </c>
      <c r="J2201" s="1" t="str">
        <f>TEXT(NiftyData[[#This Row],[Date]], "ddd")</f>
        <v>Wed</v>
      </c>
      <c r="K2201" s="1" t="str">
        <f>TEXT(NiftyData[[#This Row],[Date]], "mmm-yyyy")</f>
        <v>Jan-2012</v>
      </c>
      <c r="L2201" s="1" t="str">
        <f>IF(NiftyData[[#This Row],[Day]]="Thu", "Expiry", "")</f>
        <v/>
      </c>
      <c r="M2201" s="1">
        <f>NiftyData[[#This Row],[Close]]-NiftyData[[#This Row],[Open]]</f>
        <v>-2.1999999999998181</v>
      </c>
      <c r="N2201" s="4">
        <f>NiftyData[[#This Row],[Intraday Change]]/NiftyData[[#This Row],[Open]]</f>
        <v>-4.5238168676677015E-4</v>
      </c>
      <c r="O2201" s="4">
        <f>_xlfn.CEILING.MATH(ABS(NiftyData[[#This Row],[Intraday Change %]]), 0.01)</f>
        <v>0.01</v>
      </c>
      <c r="P2201" s="6">
        <f>NiftyData[[#This Row],[Close]]-E2202</f>
        <v>11.399999999999636</v>
      </c>
      <c r="Q2201" s="4">
        <f>NiftyData[[#This Row],[DayChange]]/E2202</f>
        <v>2.3507335732180583E-3</v>
      </c>
      <c r="R2201" s="7">
        <f>_xlfn.CEILING.MATH(ABS(NiftyData[[#This Row],[DayChange %]]), 0.01)</f>
        <v>0.01</v>
      </c>
    </row>
    <row r="2202" spans="1:18" x14ac:dyDescent="0.2">
      <c r="A2202" s="2">
        <v>40918</v>
      </c>
      <c r="B2202" s="1">
        <v>4771.8500000000004</v>
      </c>
      <c r="C2202" s="1">
        <v>4855.8999999999996</v>
      </c>
      <c r="D2202" s="1">
        <v>4768.25</v>
      </c>
      <c r="E2202" s="1">
        <v>4849.55</v>
      </c>
      <c r="F2202" s="1">
        <v>201661174</v>
      </c>
      <c r="G2202" s="1">
        <v>6222.27</v>
      </c>
      <c r="H2202" s="1" t="str">
        <f>TEXT(NiftyData[[#This Row],[Date]], "yyyy")</f>
        <v>2012</v>
      </c>
      <c r="I2202" s="1" t="str">
        <f>TEXT(NiftyData[[#This Row],[Date]], "mmm")</f>
        <v>Jan</v>
      </c>
      <c r="J2202" s="1" t="str">
        <f>TEXT(NiftyData[[#This Row],[Date]], "ddd")</f>
        <v>Tue</v>
      </c>
      <c r="K2202" s="1" t="str">
        <f>TEXT(NiftyData[[#This Row],[Date]], "mmm-yyyy")</f>
        <v>Jan-2012</v>
      </c>
      <c r="L2202" s="1" t="str">
        <f>IF(NiftyData[[#This Row],[Day]]="Thu", "Expiry", "")</f>
        <v/>
      </c>
      <c r="M2202" s="1">
        <f>NiftyData[[#This Row],[Close]]-NiftyData[[#This Row],[Open]]</f>
        <v>77.699999999999818</v>
      </c>
      <c r="N2202" s="4">
        <f>NiftyData[[#This Row],[Intraday Change]]/NiftyData[[#This Row],[Open]]</f>
        <v>1.628299296918382E-2</v>
      </c>
      <c r="O2202" s="4">
        <f>_xlfn.CEILING.MATH(ABS(NiftyData[[#This Row],[Intraday Change %]]), 0.01)</f>
        <v>0.02</v>
      </c>
      <c r="P2202" s="6">
        <f>NiftyData[[#This Row],[Close]]-E2203</f>
        <v>106.75</v>
      </c>
      <c r="Q2202" s="4">
        <f>NiftyData[[#This Row],[DayChange]]/E2203</f>
        <v>2.2507801298810828E-2</v>
      </c>
      <c r="R2202" s="7">
        <f>_xlfn.CEILING.MATH(ABS(NiftyData[[#This Row],[DayChange %]]), 0.01)</f>
        <v>0.03</v>
      </c>
    </row>
    <row r="2203" spans="1:18" x14ac:dyDescent="0.2">
      <c r="A2203" s="2">
        <v>40917</v>
      </c>
      <c r="B2203" s="1">
        <v>4747.55</v>
      </c>
      <c r="C2203" s="1">
        <v>4758.7</v>
      </c>
      <c r="D2203" s="1">
        <v>4695.45</v>
      </c>
      <c r="E2203" s="1">
        <v>4742.8</v>
      </c>
      <c r="F2203" s="1">
        <v>147534537</v>
      </c>
      <c r="G2203" s="1">
        <v>4548.3</v>
      </c>
      <c r="H2203" s="1" t="str">
        <f>TEXT(NiftyData[[#This Row],[Date]], "yyyy")</f>
        <v>2012</v>
      </c>
      <c r="I2203" s="1" t="str">
        <f>TEXT(NiftyData[[#This Row],[Date]], "mmm")</f>
        <v>Jan</v>
      </c>
      <c r="J2203" s="1" t="str">
        <f>TEXT(NiftyData[[#This Row],[Date]], "ddd")</f>
        <v>Mon</v>
      </c>
      <c r="K2203" s="1" t="str">
        <f>TEXT(NiftyData[[#This Row],[Date]], "mmm-yyyy")</f>
        <v>Jan-2012</v>
      </c>
      <c r="L2203" s="1" t="str">
        <f>IF(NiftyData[[#This Row],[Day]]="Thu", "Expiry", "")</f>
        <v/>
      </c>
      <c r="M2203" s="1">
        <f>NiftyData[[#This Row],[Close]]-NiftyData[[#This Row],[Open]]</f>
        <v>-4.75</v>
      </c>
      <c r="N2203" s="4">
        <f>NiftyData[[#This Row],[Intraday Change]]/NiftyData[[#This Row],[Open]]</f>
        <v>-1.0005160556497562E-3</v>
      </c>
      <c r="O2203" s="4">
        <f>_xlfn.CEILING.MATH(ABS(NiftyData[[#This Row],[Intraday Change %]]), 0.01)</f>
        <v>0.01</v>
      </c>
      <c r="P2203" s="6">
        <f>NiftyData[[#This Row],[Close]]-E2204</f>
        <v>-4.0999999999994543</v>
      </c>
      <c r="Q2203" s="4">
        <f>NiftyData[[#This Row],[DayChange]]/E2204</f>
        <v>-8.6372158671963904E-4</v>
      </c>
      <c r="R2203" s="7">
        <f>_xlfn.CEILING.MATH(ABS(NiftyData[[#This Row],[DayChange %]]), 0.01)</f>
        <v>0.01</v>
      </c>
    </row>
    <row r="2204" spans="1:18" x14ac:dyDescent="0.2">
      <c r="A2204" s="2">
        <v>40915</v>
      </c>
      <c r="B2204" s="1">
        <v>4755.6000000000004</v>
      </c>
      <c r="C2204" s="1">
        <v>4759.3999999999996</v>
      </c>
      <c r="D2204" s="1">
        <v>4743.05</v>
      </c>
      <c r="E2204" s="1">
        <v>4746.8999999999996</v>
      </c>
      <c r="F2204" s="1">
        <v>18783880</v>
      </c>
      <c r="G2204" s="1">
        <v>414.88</v>
      </c>
      <c r="H2204" s="1" t="str">
        <f>TEXT(NiftyData[[#This Row],[Date]], "yyyy")</f>
        <v>2012</v>
      </c>
      <c r="I2204" s="1" t="str">
        <f>TEXT(NiftyData[[#This Row],[Date]], "mmm")</f>
        <v>Jan</v>
      </c>
      <c r="J2204" s="1" t="str">
        <f>TEXT(NiftyData[[#This Row],[Date]], "ddd")</f>
        <v>Sat</v>
      </c>
      <c r="K2204" s="1" t="str">
        <f>TEXT(NiftyData[[#This Row],[Date]], "mmm-yyyy")</f>
        <v>Jan-2012</v>
      </c>
      <c r="L2204" s="1" t="str">
        <f>IF(NiftyData[[#This Row],[Day]]="Thu", "Expiry", "")</f>
        <v/>
      </c>
      <c r="M2204" s="1">
        <f>NiftyData[[#This Row],[Close]]-NiftyData[[#This Row],[Open]]</f>
        <v>-8.7000000000007276</v>
      </c>
      <c r="N2204" s="4">
        <f>NiftyData[[#This Row],[Intraday Change]]/NiftyData[[#This Row],[Open]]</f>
        <v>-1.8294221549332843E-3</v>
      </c>
      <c r="O2204" s="4">
        <f>_xlfn.CEILING.MATH(ABS(NiftyData[[#This Row],[Intraday Change %]]), 0.01)</f>
        <v>0.01</v>
      </c>
      <c r="P2204" s="6">
        <f>NiftyData[[#This Row],[Close]]-E2205</f>
        <v>-7.2000000000007276</v>
      </c>
      <c r="Q2204" s="4">
        <f>NiftyData[[#This Row],[DayChange]]/E2205</f>
        <v>-1.5144822363855886E-3</v>
      </c>
      <c r="R2204" s="7">
        <f>_xlfn.CEILING.MATH(ABS(NiftyData[[#This Row],[DayChange %]]), 0.01)</f>
        <v>0.01</v>
      </c>
    </row>
    <row r="2205" spans="1:18" x14ac:dyDescent="0.2">
      <c r="A2205" s="2">
        <v>40914</v>
      </c>
      <c r="B2205" s="1">
        <v>4724.1499999999996</v>
      </c>
      <c r="C2205" s="1">
        <v>4794.8999999999996</v>
      </c>
      <c r="D2205" s="1">
        <v>4686.8500000000004</v>
      </c>
      <c r="E2205" s="1">
        <v>4754.1000000000004</v>
      </c>
      <c r="F2205" s="1">
        <v>176057282</v>
      </c>
      <c r="G2205" s="1">
        <v>5234.6899999999996</v>
      </c>
      <c r="H2205" s="1" t="str">
        <f>TEXT(NiftyData[[#This Row],[Date]], "yyyy")</f>
        <v>2012</v>
      </c>
      <c r="I2205" s="1" t="str">
        <f>TEXT(NiftyData[[#This Row],[Date]], "mmm")</f>
        <v>Jan</v>
      </c>
      <c r="J2205" s="1" t="str">
        <f>TEXT(NiftyData[[#This Row],[Date]], "ddd")</f>
        <v>Fri</v>
      </c>
      <c r="K2205" s="1" t="str">
        <f>TEXT(NiftyData[[#This Row],[Date]], "mmm-yyyy")</f>
        <v>Jan-2012</v>
      </c>
      <c r="L2205" s="1" t="str">
        <f>IF(NiftyData[[#This Row],[Day]]="Thu", "Expiry", "")</f>
        <v/>
      </c>
      <c r="M2205" s="1">
        <f>NiftyData[[#This Row],[Close]]-NiftyData[[#This Row],[Open]]</f>
        <v>29.950000000000728</v>
      </c>
      <c r="N2205" s="4">
        <f>NiftyData[[#This Row],[Intraday Change]]/NiftyData[[#This Row],[Open]]</f>
        <v>6.3397648254184839E-3</v>
      </c>
      <c r="O2205" s="4">
        <f>_xlfn.CEILING.MATH(ABS(NiftyData[[#This Row],[Intraday Change %]]), 0.01)</f>
        <v>0.01</v>
      </c>
      <c r="P2205" s="6">
        <f>NiftyData[[#This Row],[Close]]-E2206</f>
        <v>4.1500000000005457</v>
      </c>
      <c r="Q2205" s="4">
        <f>NiftyData[[#This Row],[DayChange]]/E2206</f>
        <v>8.7369340729913912E-4</v>
      </c>
      <c r="R2205" s="7">
        <f>_xlfn.CEILING.MATH(ABS(NiftyData[[#This Row],[DayChange %]]), 0.01)</f>
        <v>0.01</v>
      </c>
    </row>
    <row r="2206" spans="1:18" x14ac:dyDescent="0.2">
      <c r="A2206" s="2">
        <v>40913</v>
      </c>
      <c r="B2206" s="1">
        <v>4749</v>
      </c>
      <c r="C2206" s="1">
        <v>4779.8</v>
      </c>
      <c r="D2206" s="1">
        <v>4730.1499999999996</v>
      </c>
      <c r="E2206" s="1">
        <v>4749.95</v>
      </c>
      <c r="F2206" s="1">
        <v>177862936</v>
      </c>
      <c r="G2206" s="1">
        <v>5873.79</v>
      </c>
      <c r="H2206" s="1" t="str">
        <f>TEXT(NiftyData[[#This Row],[Date]], "yyyy")</f>
        <v>2012</v>
      </c>
      <c r="I2206" s="1" t="str">
        <f>TEXT(NiftyData[[#This Row],[Date]], "mmm")</f>
        <v>Jan</v>
      </c>
      <c r="J2206" s="1" t="str">
        <f>TEXT(NiftyData[[#This Row],[Date]], "ddd")</f>
        <v>Thu</v>
      </c>
      <c r="K2206" s="1" t="str">
        <f>TEXT(NiftyData[[#This Row],[Date]], "mmm-yyyy")</f>
        <v>Jan-2012</v>
      </c>
      <c r="L2206" s="1" t="str">
        <f>IF(NiftyData[[#This Row],[Day]]="Thu", "Expiry", "")</f>
        <v>Expiry</v>
      </c>
      <c r="M2206" s="1">
        <f>NiftyData[[#This Row],[Close]]-NiftyData[[#This Row],[Open]]</f>
        <v>0.9499999999998181</v>
      </c>
      <c r="N2206" s="4">
        <f>NiftyData[[#This Row],[Intraday Change]]/NiftyData[[#This Row],[Open]]</f>
        <v>2.0004211412925208E-4</v>
      </c>
      <c r="O2206" s="4">
        <f>_xlfn.CEILING.MATH(ABS(NiftyData[[#This Row],[Intraday Change %]]), 0.01)</f>
        <v>0.01</v>
      </c>
      <c r="P2206" s="6">
        <f>NiftyData[[#This Row],[Close]]-E2207</f>
        <v>0.3000000000001819</v>
      </c>
      <c r="Q2206" s="4">
        <f>NiftyData[[#This Row],[DayChange]]/E2207</f>
        <v>6.3162548819424994E-5</v>
      </c>
      <c r="R2206" s="7">
        <f>_xlfn.CEILING.MATH(ABS(NiftyData[[#This Row],[DayChange %]]), 0.01)</f>
        <v>0.01</v>
      </c>
    </row>
    <row r="2207" spans="1:18" x14ac:dyDescent="0.2">
      <c r="A2207" s="2">
        <v>40912</v>
      </c>
      <c r="B2207" s="1">
        <v>4774.95</v>
      </c>
      <c r="C2207" s="1">
        <v>4782.8500000000004</v>
      </c>
      <c r="D2207" s="1">
        <v>4728.8500000000004</v>
      </c>
      <c r="E2207" s="1">
        <v>4749.6499999999996</v>
      </c>
      <c r="F2207" s="1">
        <v>165938849</v>
      </c>
      <c r="G2207" s="1">
        <v>5661.16</v>
      </c>
      <c r="H2207" s="1" t="str">
        <f>TEXT(NiftyData[[#This Row],[Date]], "yyyy")</f>
        <v>2012</v>
      </c>
      <c r="I2207" s="1" t="str">
        <f>TEXT(NiftyData[[#This Row],[Date]], "mmm")</f>
        <v>Jan</v>
      </c>
      <c r="J2207" s="1" t="str">
        <f>TEXT(NiftyData[[#This Row],[Date]], "ddd")</f>
        <v>Wed</v>
      </c>
      <c r="K2207" s="1" t="str">
        <f>TEXT(NiftyData[[#This Row],[Date]], "mmm-yyyy")</f>
        <v>Jan-2012</v>
      </c>
      <c r="L2207" s="1" t="str">
        <f>IF(NiftyData[[#This Row],[Day]]="Thu", "Expiry", "")</f>
        <v/>
      </c>
      <c r="M2207" s="1">
        <f>NiftyData[[#This Row],[Close]]-NiftyData[[#This Row],[Open]]</f>
        <v>-25.300000000000182</v>
      </c>
      <c r="N2207" s="4">
        <f>NiftyData[[#This Row],[Intraday Change]]/NiftyData[[#This Row],[Open]]</f>
        <v>-5.2984848008880061E-3</v>
      </c>
      <c r="O2207" s="4">
        <f>_xlfn.CEILING.MATH(ABS(NiftyData[[#This Row],[Intraday Change %]]), 0.01)</f>
        <v>0.01</v>
      </c>
      <c r="P2207" s="6">
        <f>NiftyData[[#This Row],[Close]]-E2208</f>
        <v>-15.650000000000546</v>
      </c>
      <c r="Q2207" s="4">
        <f>NiftyData[[#This Row],[DayChange]]/E2208</f>
        <v>-3.2841583950644336E-3</v>
      </c>
      <c r="R2207" s="7">
        <f>_xlfn.CEILING.MATH(ABS(NiftyData[[#This Row],[DayChange %]]), 0.01)</f>
        <v>0.01</v>
      </c>
    </row>
    <row r="2208" spans="1:18" x14ac:dyDescent="0.2">
      <c r="A2208" s="2">
        <v>40911</v>
      </c>
      <c r="B2208" s="1">
        <v>4675.8</v>
      </c>
      <c r="C2208" s="1">
        <v>4773.1000000000004</v>
      </c>
      <c r="D2208" s="1">
        <v>4675.8</v>
      </c>
      <c r="E2208" s="1">
        <v>4765.3</v>
      </c>
      <c r="F2208" s="1">
        <v>146621115</v>
      </c>
      <c r="G2208" s="1">
        <v>5021.29</v>
      </c>
      <c r="H2208" s="1" t="str">
        <f>TEXT(NiftyData[[#This Row],[Date]], "yyyy")</f>
        <v>2012</v>
      </c>
      <c r="I2208" s="1" t="str">
        <f>TEXT(NiftyData[[#This Row],[Date]], "mmm")</f>
        <v>Jan</v>
      </c>
      <c r="J2208" s="1" t="str">
        <f>TEXT(NiftyData[[#This Row],[Date]], "ddd")</f>
        <v>Tue</v>
      </c>
      <c r="K2208" s="1" t="str">
        <f>TEXT(NiftyData[[#This Row],[Date]], "mmm-yyyy")</f>
        <v>Jan-2012</v>
      </c>
      <c r="L2208" s="1" t="str">
        <f>IF(NiftyData[[#This Row],[Day]]="Thu", "Expiry", "")</f>
        <v/>
      </c>
      <c r="M2208" s="1">
        <f>NiftyData[[#This Row],[Close]]-NiftyData[[#This Row],[Open]]</f>
        <v>89.5</v>
      </c>
      <c r="N2208" s="4">
        <f>NiftyData[[#This Row],[Intraday Change]]/NiftyData[[#This Row],[Open]]</f>
        <v>1.9141109542752041E-2</v>
      </c>
      <c r="O2208" s="4">
        <f>_xlfn.CEILING.MATH(ABS(NiftyData[[#This Row],[Intraday Change %]]), 0.01)</f>
        <v>0.02</v>
      </c>
      <c r="P2208" s="6">
        <f>NiftyData[[#This Row],[Close]]-E2209</f>
        <v>128.55000000000018</v>
      </c>
      <c r="Q2208" s="4">
        <f>NiftyData[[#This Row],[DayChange]]/E2209</f>
        <v>2.7724160241548539E-2</v>
      </c>
      <c r="R2208" s="7">
        <f>_xlfn.CEILING.MATH(ABS(NiftyData[[#This Row],[DayChange %]]), 0.01)</f>
        <v>0.03</v>
      </c>
    </row>
    <row r="2209" spans="1:18" x14ac:dyDescent="0.2">
      <c r="A2209" s="2">
        <v>40910</v>
      </c>
      <c r="B2209" s="1">
        <v>4640.2</v>
      </c>
      <c r="C2209" s="1">
        <v>4645.95</v>
      </c>
      <c r="D2209" s="1">
        <v>4588.05</v>
      </c>
      <c r="E2209" s="1">
        <v>4636.75</v>
      </c>
      <c r="F2209" s="1">
        <v>108460668</v>
      </c>
      <c r="G2209" s="1">
        <v>3590.96</v>
      </c>
      <c r="H2209" s="1" t="str">
        <f>TEXT(NiftyData[[#This Row],[Date]], "yyyy")</f>
        <v>2012</v>
      </c>
      <c r="I2209" s="1" t="str">
        <f>TEXT(NiftyData[[#This Row],[Date]], "mmm")</f>
        <v>Jan</v>
      </c>
      <c r="J2209" s="1" t="str">
        <f>TEXT(NiftyData[[#This Row],[Date]], "ddd")</f>
        <v>Mon</v>
      </c>
      <c r="K2209" s="1" t="str">
        <f>TEXT(NiftyData[[#This Row],[Date]], "mmm-yyyy")</f>
        <v>Jan-2012</v>
      </c>
      <c r="L2209" s="1" t="str">
        <f>IF(NiftyData[[#This Row],[Day]]="Thu", "Expiry", "")</f>
        <v/>
      </c>
      <c r="M2209" s="1">
        <f>NiftyData[[#This Row],[Close]]-NiftyData[[#This Row],[Open]]</f>
        <v>-3.4499999999998181</v>
      </c>
      <c r="N2209" s="4">
        <f>NiftyData[[#This Row],[Intraday Change]]/NiftyData[[#This Row],[Open]]</f>
        <v>-7.4350243523982123E-4</v>
      </c>
      <c r="O2209" s="4">
        <f>_xlfn.CEILING.MATH(ABS(NiftyData[[#This Row],[Intraday Change %]]), 0.01)</f>
        <v>0.01</v>
      </c>
      <c r="P2209" s="6">
        <f>NiftyData[[#This Row],[Close]]-E2210</f>
        <v>12.449999999999818</v>
      </c>
      <c r="Q2209" s="4">
        <f>NiftyData[[#This Row],[DayChange]]/E2210</f>
        <v>2.6922993750405073E-3</v>
      </c>
      <c r="R2209" s="7">
        <f>_xlfn.CEILING.MATH(ABS(NiftyData[[#This Row],[DayChange %]]), 0.01)</f>
        <v>0.01</v>
      </c>
    </row>
    <row r="2210" spans="1:18" x14ac:dyDescent="0.2">
      <c r="A2210" s="2">
        <v>40907</v>
      </c>
      <c r="B2210" s="1">
        <v>4659.95</v>
      </c>
      <c r="C2210" s="1">
        <v>4690.45</v>
      </c>
      <c r="D2210" s="1">
        <v>4608.8999999999996</v>
      </c>
      <c r="E2210" s="1">
        <v>4624.3</v>
      </c>
      <c r="F2210" s="1">
        <v>113900727</v>
      </c>
      <c r="G2210" s="1">
        <v>3785.33</v>
      </c>
      <c r="H2210" s="1" t="str">
        <f>TEXT(NiftyData[[#This Row],[Date]], "yyyy")</f>
        <v>2011</v>
      </c>
      <c r="I2210" s="1" t="str">
        <f>TEXT(NiftyData[[#This Row],[Date]], "mmm")</f>
        <v>Dec</v>
      </c>
      <c r="J2210" s="1" t="str">
        <f>TEXT(NiftyData[[#This Row],[Date]], "ddd")</f>
        <v>Fri</v>
      </c>
      <c r="K2210" s="1" t="str">
        <f>TEXT(NiftyData[[#This Row],[Date]], "mmm-yyyy")</f>
        <v>Dec-2011</v>
      </c>
      <c r="L2210" s="1" t="str">
        <f>IF(NiftyData[[#This Row],[Day]]="Thu", "Expiry", "")</f>
        <v/>
      </c>
      <c r="M2210" s="1">
        <f>NiftyData[[#This Row],[Close]]-NiftyData[[#This Row],[Open]]</f>
        <v>-35.649999999999636</v>
      </c>
      <c r="N2210" s="4">
        <f>NiftyData[[#This Row],[Intraday Change]]/NiftyData[[#This Row],[Open]]</f>
        <v>-7.6502966770028947E-3</v>
      </c>
      <c r="O2210" s="4">
        <f>_xlfn.CEILING.MATH(ABS(NiftyData[[#This Row],[Intraday Change %]]), 0.01)</f>
        <v>0.01</v>
      </c>
      <c r="P2210" s="6">
        <f>NiftyData[[#This Row],[Close]]-E2211</f>
        <v>-21.949999999999818</v>
      </c>
      <c r="Q2210" s="4">
        <f>NiftyData[[#This Row],[DayChange]]/E2211</f>
        <v>-4.7242399784772271E-3</v>
      </c>
      <c r="R2210" s="7">
        <f>_xlfn.CEILING.MATH(ABS(NiftyData[[#This Row],[DayChange %]]), 0.01)</f>
        <v>0.01</v>
      </c>
    </row>
    <row r="2211" spans="1:18" x14ac:dyDescent="0.2">
      <c r="A2211" s="2">
        <v>40906</v>
      </c>
      <c r="B2211" s="1">
        <v>4681.1499999999996</v>
      </c>
      <c r="C2211" s="1">
        <v>4701.8</v>
      </c>
      <c r="D2211" s="1">
        <v>4639.05</v>
      </c>
      <c r="E2211" s="1">
        <v>4646.25</v>
      </c>
      <c r="F2211" s="1">
        <v>146003804</v>
      </c>
      <c r="G2211" s="1">
        <v>5137.28</v>
      </c>
      <c r="H2211" s="1" t="str">
        <f>TEXT(NiftyData[[#This Row],[Date]], "yyyy")</f>
        <v>2011</v>
      </c>
      <c r="I2211" s="1" t="str">
        <f>TEXT(NiftyData[[#This Row],[Date]], "mmm")</f>
        <v>Dec</v>
      </c>
      <c r="J2211" s="1" t="str">
        <f>TEXT(NiftyData[[#This Row],[Date]], "ddd")</f>
        <v>Thu</v>
      </c>
      <c r="K2211" s="1" t="str">
        <f>TEXT(NiftyData[[#This Row],[Date]], "mmm-yyyy")</f>
        <v>Dec-2011</v>
      </c>
      <c r="L2211" s="1" t="str">
        <f>IF(NiftyData[[#This Row],[Day]]="Thu", "Expiry", "")</f>
        <v>Expiry</v>
      </c>
      <c r="M2211" s="1">
        <f>NiftyData[[#This Row],[Close]]-NiftyData[[#This Row],[Open]]</f>
        <v>-34.899999999999636</v>
      </c>
      <c r="N2211" s="4">
        <f>NiftyData[[#This Row],[Intraday Change]]/NiftyData[[#This Row],[Open]]</f>
        <v>-7.4554329598495329E-3</v>
      </c>
      <c r="O2211" s="4">
        <f>_xlfn.CEILING.MATH(ABS(NiftyData[[#This Row],[Intraday Change %]]), 0.01)</f>
        <v>0.01</v>
      </c>
      <c r="P2211" s="6">
        <f>NiftyData[[#This Row],[Close]]-E2212</f>
        <v>-59.550000000000182</v>
      </c>
      <c r="Q2211" s="4">
        <f>NiftyData[[#This Row],[DayChange]]/E2212</f>
        <v>-1.2654596455438009E-2</v>
      </c>
      <c r="R2211" s="7">
        <f>_xlfn.CEILING.MATH(ABS(NiftyData[[#This Row],[DayChange %]]), 0.01)</f>
        <v>0.02</v>
      </c>
    </row>
    <row r="2212" spans="1:18" x14ac:dyDescent="0.2">
      <c r="A2212" s="2">
        <v>40905</v>
      </c>
      <c r="B2212" s="1">
        <v>4756.2</v>
      </c>
      <c r="C2212" s="1">
        <v>4756.2</v>
      </c>
      <c r="D2212" s="1">
        <v>4685.6499999999996</v>
      </c>
      <c r="E2212" s="1">
        <v>4705.8</v>
      </c>
      <c r="F2212" s="1">
        <v>117463489</v>
      </c>
      <c r="G2212" s="1">
        <v>3657.52</v>
      </c>
      <c r="H2212" s="1" t="str">
        <f>TEXT(NiftyData[[#This Row],[Date]], "yyyy")</f>
        <v>2011</v>
      </c>
      <c r="I2212" s="1" t="str">
        <f>TEXT(NiftyData[[#This Row],[Date]], "mmm")</f>
        <v>Dec</v>
      </c>
      <c r="J2212" s="1" t="str">
        <f>TEXT(NiftyData[[#This Row],[Date]], "ddd")</f>
        <v>Wed</v>
      </c>
      <c r="K2212" s="1" t="str">
        <f>TEXT(NiftyData[[#This Row],[Date]], "mmm-yyyy")</f>
        <v>Dec-2011</v>
      </c>
      <c r="L2212" s="1" t="str">
        <f>IF(NiftyData[[#This Row],[Day]]="Thu", "Expiry", "")</f>
        <v/>
      </c>
      <c r="M2212" s="1">
        <f>NiftyData[[#This Row],[Close]]-NiftyData[[#This Row],[Open]]</f>
        <v>-50.399999999999636</v>
      </c>
      <c r="N2212" s="4">
        <f>NiftyData[[#This Row],[Intraday Change]]/NiftyData[[#This Row],[Open]]</f>
        <v>-1.0596694840418745E-2</v>
      </c>
      <c r="O2212" s="4">
        <f>_xlfn.CEILING.MATH(ABS(NiftyData[[#This Row],[Intraday Change %]]), 0.01)</f>
        <v>0.02</v>
      </c>
      <c r="P2212" s="6">
        <f>NiftyData[[#This Row],[Close]]-E2213</f>
        <v>-44.699999999999818</v>
      </c>
      <c r="Q2212" s="4">
        <f>NiftyData[[#This Row],[DayChange]]/E2213</f>
        <v>-9.4095358383327696E-3</v>
      </c>
      <c r="R2212" s="7">
        <f>_xlfn.CEILING.MATH(ABS(NiftyData[[#This Row],[DayChange %]]), 0.01)</f>
        <v>0.01</v>
      </c>
    </row>
    <row r="2213" spans="1:18" x14ac:dyDescent="0.2">
      <c r="A2213" s="2">
        <v>40904</v>
      </c>
      <c r="B2213" s="1">
        <v>4780.2</v>
      </c>
      <c r="C2213" s="1">
        <v>4800.5</v>
      </c>
      <c r="D2213" s="1">
        <v>4723.6499999999996</v>
      </c>
      <c r="E2213" s="1">
        <v>4750.5</v>
      </c>
      <c r="F2213" s="1">
        <v>104828343</v>
      </c>
      <c r="G2213" s="1">
        <v>3342.15</v>
      </c>
      <c r="H2213" s="1" t="str">
        <f>TEXT(NiftyData[[#This Row],[Date]], "yyyy")</f>
        <v>2011</v>
      </c>
      <c r="I2213" s="1" t="str">
        <f>TEXT(NiftyData[[#This Row],[Date]], "mmm")</f>
        <v>Dec</v>
      </c>
      <c r="J2213" s="1" t="str">
        <f>TEXT(NiftyData[[#This Row],[Date]], "ddd")</f>
        <v>Tue</v>
      </c>
      <c r="K2213" s="1" t="str">
        <f>TEXT(NiftyData[[#This Row],[Date]], "mmm-yyyy")</f>
        <v>Dec-2011</v>
      </c>
      <c r="L2213" s="1" t="str">
        <f>IF(NiftyData[[#This Row],[Day]]="Thu", "Expiry", "")</f>
        <v/>
      </c>
      <c r="M2213" s="1">
        <f>NiftyData[[#This Row],[Close]]-NiftyData[[#This Row],[Open]]</f>
        <v>-29.699999999999818</v>
      </c>
      <c r="N2213" s="4">
        <f>NiftyData[[#This Row],[Intraday Change]]/NiftyData[[#This Row],[Open]]</f>
        <v>-6.2131291577757876E-3</v>
      </c>
      <c r="O2213" s="4">
        <f>_xlfn.CEILING.MATH(ABS(NiftyData[[#This Row],[Intraday Change %]]), 0.01)</f>
        <v>0.01</v>
      </c>
      <c r="P2213" s="6">
        <f>NiftyData[[#This Row],[Close]]-E2214</f>
        <v>-28.5</v>
      </c>
      <c r="Q2213" s="4">
        <f>NiftyData[[#This Row],[DayChange]]/E2214</f>
        <v>-5.963590709353421E-3</v>
      </c>
      <c r="R2213" s="7">
        <f>_xlfn.CEILING.MATH(ABS(NiftyData[[#This Row],[DayChange %]]), 0.01)</f>
        <v>0.01</v>
      </c>
    </row>
    <row r="2214" spans="1:18" x14ac:dyDescent="0.2">
      <c r="A2214" s="2">
        <v>40903</v>
      </c>
      <c r="B2214" s="1">
        <v>4718.1499999999996</v>
      </c>
      <c r="C2214" s="1">
        <v>4787.25</v>
      </c>
      <c r="D2214" s="1">
        <v>4718.1499999999996</v>
      </c>
      <c r="E2214" s="1">
        <v>4779</v>
      </c>
      <c r="F2214" s="1">
        <v>90847991</v>
      </c>
      <c r="G2214" s="1">
        <v>3034.39</v>
      </c>
      <c r="H2214" s="1" t="str">
        <f>TEXT(NiftyData[[#This Row],[Date]], "yyyy")</f>
        <v>2011</v>
      </c>
      <c r="I2214" s="1" t="str">
        <f>TEXT(NiftyData[[#This Row],[Date]], "mmm")</f>
        <v>Dec</v>
      </c>
      <c r="J2214" s="1" t="str">
        <f>TEXT(NiftyData[[#This Row],[Date]], "ddd")</f>
        <v>Mon</v>
      </c>
      <c r="K2214" s="1" t="str">
        <f>TEXT(NiftyData[[#This Row],[Date]], "mmm-yyyy")</f>
        <v>Dec-2011</v>
      </c>
      <c r="L2214" s="1" t="str">
        <f>IF(NiftyData[[#This Row],[Day]]="Thu", "Expiry", "")</f>
        <v/>
      </c>
      <c r="M2214" s="1">
        <f>NiftyData[[#This Row],[Close]]-NiftyData[[#This Row],[Open]]</f>
        <v>60.850000000000364</v>
      </c>
      <c r="N2214" s="4">
        <f>NiftyData[[#This Row],[Intraday Change]]/NiftyData[[#This Row],[Open]]</f>
        <v>1.2897004122378554E-2</v>
      </c>
      <c r="O2214" s="4">
        <f>_xlfn.CEILING.MATH(ABS(NiftyData[[#This Row],[Intraday Change %]]), 0.01)</f>
        <v>0.02</v>
      </c>
      <c r="P2214" s="6">
        <f>NiftyData[[#This Row],[Close]]-E2215</f>
        <v>65</v>
      </c>
      <c r="Q2214" s="4">
        <f>NiftyData[[#This Row],[DayChange]]/E2215</f>
        <v>1.3788714467543487E-2</v>
      </c>
      <c r="R2214" s="7">
        <f>_xlfn.CEILING.MATH(ABS(NiftyData[[#This Row],[DayChange %]]), 0.01)</f>
        <v>0.02</v>
      </c>
    </row>
    <row r="2215" spans="1:18" x14ac:dyDescent="0.2">
      <c r="A2215" s="2">
        <v>40900</v>
      </c>
      <c r="B2215" s="1">
        <v>4763.2</v>
      </c>
      <c r="C2215" s="1">
        <v>4763.45</v>
      </c>
      <c r="D2215" s="1">
        <v>4693.2</v>
      </c>
      <c r="E2215" s="1">
        <v>4714</v>
      </c>
      <c r="F2215" s="1">
        <v>141982548</v>
      </c>
      <c r="G2215" s="1">
        <v>4676.75</v>
      </c>
      <c r="H2215" s="1" t="str">
        <f>TEXT(NiftyData[[#This Row],[Date]], "yyyy")</f>
        <v>2011</v>
      </c>
      <c r="I2215" s="1" t="str">
        <f>TEXT(NiftyData[[#This Row],[Date]], "mmm")</f>
        <v>Dec</v>
      </c>
      <c r="J2215" s="1" t="str">
        <f>TEXT(NiftyData[[#This Row],[Date]], "ddd")</f>
        <v>Fri</v>
      </c>
      <c r="K2215" s="1" t="str">
        <f>TEXT(NiftyData[[#This Row],[Date]], "mmm-yyyy")</f>
        <v>Dec-2011</v>
      </c>
      <c r="L2215" s="1" t="str">
        <f>IF(NiftyData[[#This Row],[Day]]="Thu", "Expiry", "")</f>
        <v/>
      </c>
      <c r="M2215" s="1">
        <f>NiftyData[[#This Row],[Close]]-NiftyData[[#This Row],[Open]]</f>
        <v>-49.199999999999818</v>
      </c>
      <c r="N2215" s="4">
        <f>NiftyData[[#This Row],[Intraday Change]]/NiftyData[[#This Row],[Open]]</f>
        <v>-1.0329190460194789E-2</v>
      </c>
      <c r="O2215" s="4">
        <f>_xlfn.CEILING.MATH(ABS(NiftyData[[#This Row],[Intraday Change %]]), 0.01)</f>
        <v>0.02</v>
      </c>
      <c r="P2215" s="6">
        <f>NiftyData[[#This Row],[Close]]-E2216</f>
        <v>-19.850000000000364</v>
      </c>
      <c r="Q2215" s="4">
        <f>NiftyData[[#This Row],[DayChange]]/E2216</f>
        <v>-4.1932042629150403E-3</v>
      </c>
      <c r="R2215" s="7">
        <f>_xlfn.CEILING.MATH(ABS(NiftyData[[#This Row],[DayChange %]]), 0.01)</f>
        <v>0.01</v>
      </c>
    </row>
    <row r="2216" spans="1:18" x14ac:dyDescent="0.2">
      <c r="A2216" s="2">
        <v>40899</v>
      </c>
      <c r="B2216" s="1">
        <v>4636.8999999999996</v>
      </c>
      <c r="C2216" s="1">
        <v>4740.6000000000004</v>
      </c>
      <c r="D2216" s="1">
        <v>4632.95</v>
      </c>
      <c r="E2216" s="1">
        <v>4733.8500000000004</v>
      </c>
      <c r="F2216" s="1">
        <v>170789015</v>
      </c>
      <c r="G2216" s="1">
        <v>6017</v>
      </c>
      <c r="H2216" s="1" t="str">
        <f>TEXT(NiftyData[[#This Row],[Date]], "yyyy")</f>
        <v>2011</v>
      </c>
      <c r="I2216" s="1" t="str">
        <f>TEXT(NiftyData[[#This Row],[Date]], "mmm")</f>
        <v>Dec</v>
      </c>
      <c r="J2216" s="1" t="str">
        <f>TEXT(NiftyData[[#This Row],[Date]], "ddd")</f>
        <v>Thu</v>
      </c>
      <c r="K2216" s="1" t="str">
        <f>TEXT(NiftyData[[#This Row],[Date]], "mmm-yyyy")</f>
        <v>Dec-2011</v>
      </c>
      <c r="L2216" s="1" t="str">
        <f>IF(NiftyData[[#This Row],[Day]]="Thu", "Expiry", "")</f>
        <v>Expiry</v>
      </c>
      <c r="M2216" s="1">
        <f>NiftyData[[#This Row],[Close]]-NiftyData[[#This Row],[Open]]</f>
        <v>96.950000000000728</v>
      </c>
      <c r="N2216" s="4">
        <f>NiftyData[[#This Row],[Intraday Change]]/NiftyData[[#This Row],[Open]]</f>
        <v>2.0908365502814538E-2</v>
      </c>
      <c r="O2216" s="4">
        <f>_xlfn.CEILING.MATH(ABS(NiftyData[[#This Row],[Intraday Change %]]), 0.01)</f>
        <v>0.03</v>
      </c>
      <c r="P2216" s="6">
        <f>NiftyData[[#This Row],[Close]]-E2217</f>
        <v>40.700000000000728</v>
      </c>
      <c r="Q2216" s="4">
        <f>NiftyData[[#This Row],[DayChange]]/E2217</f>
        <v>8.6722137583500909E-3</v>
      </c>
      <c r="R2216" s="7">
        <f>_xlfn.CEILING.MATH(ABS(NiftyData[[#This Row],[DayChange %]]), 0.01)</f>
        <v>0.01</v>
      </c>
    </row>
    <row r="2217" spans="1:18" x14ac:dyDescent="0.2">
      <c r="A2217" s="2">
        <v>40898</v>
      </c>
      <c r="B2217" s="1">
        <v>4636.45</v>
      </c>
      <c r="C2217" s="1">
        <v>4707.3500000000004</v>
      </c>
      <c r="D2217" s="1">
        <v>4601.95</v>
      </c>
      <c r="E2217" s="1">
        <v>4693.1499999999996</v>
      </c>
      <c r="F2217" s="1">
        <v>211310871</v>
      </c>
      <c r="G2217" s="1">
        <v>6689.82</v>
      </c>
      <c r="H2217" s="1" t="str">
        <f>TEXT(NiftyData[[#This Row],[Date]], "yyyy")</f>
        <v>2011</v>
      </c>
      <c r="I2217" s="1" t="str">
        <f>TEXT(NiftyData[[#This Row],[Date]], "mmm")</f>
        <v>Dec</v>
      </c>
      <c r="J2217" s="1" t="str">
        <f>TEXT(NiftyData[[#This Row],[Date]], "ddd")</f>
        <v>Wed</v>
      </c>
      <c r="K2217" s="1" t="str">
        <f>TEXT(NiftyData[[#This Row],[Date]], "mmm-yyyy")</f>
        <v>Dec-2011</v>
      </c>
      <c r="L2217" s="1" t="str">
        <f>IF(NiftyData[[#This Row],[Day]]="Thu", "Expiry", "")</f>
        <v/>
      </c>
      <c r="M2217" s="1">
        <f>NiftyData[[#This Row],[Close]]-NiftyData[[#This Row],[Open]]</f>
        <v>56.699999999999818</v>
      </c>
      <c r="N2217" s="4">
        <f>NiftyData[[#This Row],[Intraday Change]]/NiftyData[[#This Row],[Open]]</f>
        <v>1.2229183966180984E-2</v>
      </c>
      <c r="O2217" s="4">
        <f>_xlfn.CEILING.MATH(ABS(NiftyData[[#This Row],[Intraday Change %]]), 0.01)</f>
        <v>0.02</v>
      </c>
      <c r="P2217" s="6">
        <f>NiftyData[[#This Row],[Close]]-E2218</f>
        <v>148.94999999999982</v>
      </c>
      <c r="Q2217" s="4">
        <f>NiftyData[[#This Row],[DayChange]]/E2218</f>
        <v>3.277804674090045E-2</v>
      </c>
      <c r="R2217" s="7">
        <f>_xlfn.CEILING.MATH(ABS(NiftyData[[#This Row],[DayChange %]]), 0.01)</f>
        <v>0.04</v>
      </c>
    </row>
    <row r="2218" spans="1:18" x14ac:dyDescent="0.2">
      <c r="A2218" s="2">
        <v>40897</v>
      </c>
      <c r="B2218" s="1">
        <v>4635.8</v>
      </c>
      <c r="C2218" s="1">
        <v>4637.25</v>
      </c>
      <c r="D2218" s="1">
        <v>4531.1499999999996</v>
      </c>
      <c r="E2218" s="1">
        <v>4544.2</v>
      </c>
      <c r="F2218" s="1">
        <v>195304596</v>
      </c>
      <c r="G2218" s="1">
        <v>6279.01</v>
      </c>
      <c r="H2218" s="1" t="str">
        <f>TEXT(NiftyData[[#This Row],[Date]], "yyyy")</f>
        <v>2011</v>
      </c>
      <c r="I2218" s="1" t="str">
        <f>TEXT(NiftyData[[#This Row],[Date]], "mmm")</f>
        <v>Dec</v>
      </c>
      <c r="J2218" s="1" t="str">
        <f>TEXT(NiftyData[[#This Row],[Date]], "ddd")</f>
        <v>Tue</v>
      </c>
      <c r="K2218" s="1" t="str">
        <f>TEXT(NiftyData[[#This Row],[Date]], "mmm-yyyy")</f>
        <v>Dec-2011</v>
      </c>
      <c r="L2218" s="1" t="str">
        <f>IF(NiftyData[[#This Row],[Day]]="Thu", "Expiry", "")</f>
        <v/>
      </c>
      <c r="M2218" s="1">
        <f>NiftyData[[#This Row],[Close]]-NiftyData[[#This Row],[Open]]</f>
        <v>-91.600000000000364</v>
      </c>
      <c r="N2218" s="4">
        <f>NiftyData[[#This Row],[Intraday Change]]/NiftyData[[#This Row],[Open]]</f>
        <v>-1.975926485180559E-2</v>
      </c>
      <c r="O2218" s="4">
        <f>_xlfn.CEILING.MATH(ABS(NiftyData[[#This Row],[Intraday Change %]]), 0.01)</f>
        <v>0.02</v>
      </c>
      <c r="P2218" s="6">
        <f>NiftyData[[#This Row],[Close]]-E2219</f>
        <v>-68.900000000000546</v>
      </c>
      <c r="Q2218" s="4">
        <f>NiftyData[[#This Row],[DayChange]]/E2219</f>
        <v>-1.493572651795984E-2</v>
      </c>
      <c r="R2218" s="7">
        <f>_xlfn.CEILING.MATH(ABS(NiftyData[[#This Row],[DayChange %]]), 0.01)</f>
        <v>0.02</v>
      </c>
    </row>
    <row r="2219" spans="1:18" x14ac:dyDescent="0.2">
      <c r="A2219" s="2">
        <v>40896</v>
      </c>
      <c r="B2219" s="1">
        <v>4623.1499999999996</v>
      </c>
      <c r="C2219" s="1">
        <v>4623.1499999999996</v>
      </c>
      <c r="D2219" s="1">
        <v>4555.8999999999996</v>
      </c>
      <c r="E2219" s="1">
        <v>4613.1000000000004</v>
      </c>
      <c r="F2219" s="1">
        <v>176447660</v>
      </c>
      <c r="G2219" s="1">
        <v>6302.29</v>
      </c>
      <c r="H2219" s="1" t="str">
        <f>TEXT(NiftyData[[#This Row],[Date]], "yyyy")</f>
        <v>2011</v>
      </c>
      <c r="I2219" s="1" t="str">
        <f>TEXT(NiftyData[[#This Row],[Date]], "mmm")</f>
        <v>Dec</v>
      </c>
      <c r="J2219" s="1" t="str">
        <f>TEXT(NiftyData[[#This Row],[Date]], "ddd")</f>
        <v>Mon</v>
      </c>
      <c r="K2219" s="1" t="str">
        <f>TEXT(NiftyData[[#This Row],[Date]], "mmm-yyyy")</f>
        <v>Dec-2011</v>
      </c>
      <c r="L2219" s="1" t="str">
        <f>IF(NiftyData[[#This Row],[Day]]="Thu", "Expiry", "")</f>
        <v/>
      </c>
      <c r="M2219" s="1">
        <f>NiftyData[[#This Row],[Close]]-NiftyData[[#This Row],[Open]]</f>
        <v>-10.049999999999272</v>
      </c>
      <c r="N2219" s="4">
        <f>NiftyData[[#This Row],[Intraday Change]]/NiftyData[[#This Row],[Open]]</f>
        <v>-2.1738425099768065E-3</v>
      </c>
      <c r="O2219" s="4">
        <f>_xlfn.CEILING.MATH(ABS(NiftyData[[#This Row],[Intraday Change %]]), 0.01)</f>
        <v>0.01</v>
      </c>
      <c r="P2219" s="6">
        <f>NiftyData[[#This Row],[Close]]-E2220</f>
        <v>-38.5</v>
      </c>
      <c r="Q2219" s="4">
        <f>NiftyData[[#This Row],[DayChange]]/E2220</f>
        <v>-8.2767219881331143E-3</v>
      </c>
      <c r="R2219" s="7">
        <f>_xlfn.CEILING.MATH(ABS(NiftyData[[#This Row],[DayChange %]]), 0.01)</f>
        <v>0.01</v>
      </c>
    </row>
    <row r="2220" spans="1:18" x14ac:dyDescent="0.2">
      <c r="A2220" s="2">
        <v>40893</v>
      </c>
      <c r="B2220" s="1">
        <v>4752.5</v>
      </c>
      <c r="C2220" s="1">
        <v>4818.8500000000004</v>
      </c>
      <c r="D2220" s="1">
        <v>4628.2</v>
      </c>
      <c r="E2220" s="1">
        <v>4651.6000000000004</v>
      </c>
      <c r="F2220" s="1">
        <v>202060039</v>
      </c>
      <c r="G2220" s="1">
        <v>7284.93</v>
      </c>
      <c r="H2220" s="1" t="str">
        <f>TEXT(NiftyData[[#This Row],[Date]], "yyyy")</f>
        <v>2011</v>
      </c>
      <c r="I2220" s="1" t="str">
        <f>TEXT(NiftyData[[#This Row],[Date]], "mmm")</f>
        <v>Dec</v>
      </c>
      <c r="J2220" s="1" t="str">
        <f>TEXT(NiftyData[[#This Row],[Date]], "ddd")</f>
        <v>Fri</v>
      </c>
      <c r="K2220" s="1" t="str">
        <f>TEXT(NiftyData[[#This Row],[Date]], "mmm-yyyy")</f>
        <v>Dec-2011</v>
      </c>
      <c r="L2220" s="1" t="str">
        <f>IF(NiftyData[[#This Row],[Day]]="Thu", "Expiry", "")</f>
        <v/>
      </c>
      <c r="M2220" s="1">
        <f>NiftyData[[#This Row],[Close]]-NiftyData[[#This Row],[Open]]</f>
        <v>-100.89999999999964</v>
      </c>
      <c r="N2220" s="4">
        <f>NiftyData[[#This Row],[Intraday Change]]/NiftyData[[#This Row],[Open]]</f>
        <v>-2.1230931088900503E-2</v>
      </c>
      <c r="O2220" s="4">
        <f>_xlfn.CEILING.MATH(ABS(NiftyData[[#This Row],[Intraday Change %]]), 0.01)</f>
        <v>0.03</v>
      </c>
      <c r="P2220" s="6">
        <f>NiftyData[[#This Row],[Close]]-E2221</f>
        <v>-94.75</v>
      </c>
      <c r="Q2220" s="4">
        <f>NiftyData[[#This Row],[DayChange]]/E2221</f>
        <v>-1.9962708186290517E-2</v>
      </c>
      <c r="R2220" s="7">
        <f>_xlfn.CEILING.MATH(ABS(NiftyData[[#This Row],[DayChange %]]), 0.01)</f>
        <v>0.02</v>
      </c>
    </row>
    <row r="2221" spans="1:18" x14ac:dyDescent="0.2">
      <c r="A2221" s="2">
        <v>40892</v>
      </c>
      <c r="B2221" s="1">
        <v>4712.8</v>
      </c>
      <c r="C2221" s="1">
        <v>4768.6499999999996</v>
      </c>
      <c r="D2221" s="1">
        <v>4673.8500000000004</v>
      </c>
      <c r="E2221" s="1">
        <v>4746.3500000000004</v>
      </c>
      <c r="F2221" s="1">
        <v>200317864</v>
      </c>
      <c r="G2221" s="1">
        <v>6976.68</v>
      </c>
      <c r="H2221" s="1" t="str">
        <f>TEXT(NiftyData[[#This Row],[Date]], "yyyy")</f>
        <v>2011</v>
      </c>
      <c r="I2221" s="1" t="str">
        <f>TEXT(NiftyData[[#This Row],[Date]], "mmm")</f>
        <v>Dec</v>
      </c>
      <c r="J2221" s="1" t="str">
        <f>TEXT(NiftyData[[#This Row],[Date]], "ddd")</f>
        <v>Thu</v>
      </c>
      <c r="K2221" s="1" t="str">
        <f>TEXT(NiftyData[[#This Row],[Date]], "mmm-yyyy")</f>
        <v>Dec-2011</v>
      </c>
      <c r="L2221" s="1" t="str">
        <f>IF(NiftyData[[#This Row],[Day]]="Thu", "Expiry", "")</f>
        <v>Expiry</v>
      </c>
      <c r="M2221" s="1">
        <f>NiftyData[[#This Row],[Close]]-NiftyData[[#This Row],[Open]]</f>
        <v>33.550000000000182</v>
      </c>
      <c r="N2221" s="4">
        <f>NiftyData[[#This Row],[Intraday Change]]/NiftyData[[#This Row],[Open]]</f>
        <v>7.1189102020030939E-3</v>
      </c>
      <c r="O2221" s="4">
        <f>_xlfn.CEILING.MATH(ABS(NiftyData[[#This Row],[Intraday Change %]]), 0.01)</f>
        <v>0.01</v>
      </c>
      <c r="P2221" s="6">
        <f>NiftyData[[#This Row],[Close]]-E2222</f>
        <v>-16.899999999999636</v>
      </c>
      <c r="Q2221" s="4">
        <f>NiftyData[[#This Row],[DayChange]]/E2222</f>
        <v>-3.5479976906523142E-3</v>
      </c>
      <c r="R2221" s="7">
        <f>_xlfn.CEILING.MATH(ABS(NiftyData[[#This Row],[DayChange %]]), 0.01)</f>
        <v>0.01</v>
      </c>
    </row>
    <row r="2222" spans="1:18" x14ac:dyDescent="0.2">
      <c r="A2222" s="2">
        <v>40891</v>
      </c>
      <c r="B2222" s="1">
        <v>4788.7</v>
      </c>
      <c r="C2222" s="1">
        <v>4839.55</v>
      </c>
      <c r="D2222" s="1">
        <v>4750.3999999999996</v>
      </c>
      <c r="E2222" s="1">
        <v>4763.25</v>
      </c>
      <c r="F2222" s="1">
        <v>176252160</v>
      </c>
      <c r="G2222" s="1">
        <v>6324.86</v>
      </c>
      <c r="H2222" s="1" t="str">
        <f>TEXT(NiftyData[[#This Row],[Date]], "yyyy")</f>
        <v>2011</v>
      </c>
      <c r="I2222" s="1" t="str">
        <f>TEXT(NiftyData[[#This Row],[Date]], "mmm")</f>
        <v>Dec</v>
      </c>
      <c r="J2222" s="1" t="str">
        <f>TEXT(NiftyData[[#This Row],[Date]], "ddd")</f>
        <v>Wed</v>
      </c>
      <c r="K2222" s="1" t="str">
        <f>TEXT(NiftyData[[#This Row],[Date]], "mmm-yyyy")</f>
        <v>Dec-2011</v>
      </c>
      <c r="L2222" s="1" t="str">
        <f>IF(NiftyData[[#This Row],[Day]]="Thu", "Expiry", "")</f>
        <v/>
      </c>
      <c r="M2222" s="1">
        <f>NiftyData[[#This Row],[Close]]-NiftyData[[#This Row],[Open]]</f>
        <v>-25.449999999999818</v>
      </c>
      <c r="N2222" s="4">
        <f>NiftyData[[#This Row],[Intraday Change]]/NiftyData[[#This Row],[Open]]</f>
        <v>-5.3145947751999118E-3</v>
      </c>
      <c r="O2222" s="4">
        <f>_xlfn.CEILING.MATH(ABS(NiftyData[[#This Row],[Intraday Change %]]), 0.01)</f>
        <v>0.01</v>
      </c>
      <c r="P2222" s="6">
        <f>NiftyData[[#This Row],[Close]]-E2223</f>
        <v>-37.350000000000364</v>
      </c>
      <c r="Q2222" s="4">
        <f>NiftyData[[#This Row],[DayChange]]/E2223</f>
        <v>-7.7802774653169104E-3</v>
      </c>
      <c r="R2222" s="7">
        <f>_xlfn.CEILING.MATH(ABS(NiftyData[[#This Row],[DayChange %]]), 0.01)</f>
        <v>0.01</v>
      </c>
    </row>
    <row r="2223" spans="1:18" x14ac:dyDescent="0.2">
      <c r="A2223" s="2">
        <v>40890</v>
      </c>
      <c r="B2223" s="1">
        <v>4733.6000000000004</v>
      </c>
      <c r="C2223" s="1">
        <v>4824.7</v>
      </c>
      <c r="D2223" s="1">
        <v>4728.5</v>
      </c>
      <c r="E2223" s="1">
        <v>4800.6000000000004</v>
      </c>
      <c r="F2223" s="1">
        <v>181043707</v>
      </c>
      <c r="G2223" s="1">
        <v>5816.38</v>
      </c>
      <c r="H2223" s="1" t="str">
        <f>TEXT(NiftyData[[#This Row],[Date]], "yyyy")</f>
        <v>2011</v>
      </c>
      <c r="I2223" s="1" t="str">
        <f>TEXT(NiftyData[[#This Row],[Date]], "mmm")</f>
        <v>Dec</v>
      </c>
      <c r="J2223" s="1" t="str">
        <f>TEXT(NiftyData[[#This Row],[Date]], "ddd")</f>
        <v>Tue</v>
      </c>
      <c r="K2223" s="1" t="str">
        <f>TEXT(NiftyData[[#This Row],[Date]], "mmm-yyyy")</f>
        <v>Dec-2011</v>
      </c>
      <c r="L2223" s="1" t="str">
        <f>IF(NiftyData[[#This Row],[Day]]="Thu", "Expiry", "")</f>
        <v/>
      </c>
      <c r="M2223" s="1">
        <f>NiftyData[[#This Row],[Close]]-NiftyData[[#This Row],[Open]]</f>
        <v>67</v>
      </c>
      <c r="N2223" s="4">
        <f>NiftyData[[#This Row],[Intraday Change]]/NiftyData[[#This Row],[Open]]</f>
        <v>1.4154132161568361E-2</v>
      </c>
      <c r="O2223" s="4">
        <f>_xlfn.CEILING.MATH(ABS(NiftyData[[#This Row],[Intraday Change %]]), 0.01)</f>
        <v>0.02</v>
      </c>
      <c r="P2223" s="6">
        <f>NiftyData[[#This Row],[Close]]-E2224</f>
        <v>36</v>
      </c>
      <c r="Q2223" s="4">
        <f>NiftyData[[#This Row],[DayChange]]/E2224</f>
        <v>7.5557234605213444E-3</v>
      </c>
      <c r="R2223" s="7">
        <f>_xlfn.CEILING.MATH(ABS(NiftyData[[#This Row],[DayChange %]]), 0.01)</f>
        <v>0.01</v>
      </c>
    </row>
    <row r="2224" spans="1:18" x14ac:dyDescent="0.2">
      <c r="A2224" s="2">
        <v>40889</v>
      </c>
      <c r="B2224" s="1">
        <v>4906.8500000000004</v>
      </c>
      <c r="C2224" s="1">
        <v>4910.25</v>
      </c>
      <c r="D2224" s="1">
        <v>4755.55</v>
      </c>
      <c r="E2224" s="1">
        <v>4764.6000000000004</v>
      </c>
      <c r="F2224" s="1">
        <v>178338170</v>
      </c>
      <c r="G2224" s="1">
        <v>5926</v>
      </c>
      <c r="H2224" s="1" t="str">
        <f>TEXT(NiftyData[[#This Row],[Date]], "yyyy")</f>
        <v>2011</v>
      </c>
      <c r="I2224" s="1" t="str">
        <f>TEXT(NiftyData[[#This Row],[Date]], "mmm")</f>
        <v>Dec</v>
      </c>
      <c r="J2224" s="1" t="str">
        <f>TEXT(NiftyData[[#This Row],[Date]], "ddd")</f>
        <v>Mon</v>
      </c>
      <c r="K2224" s="1" t="str">
        <f>TEXT(NiftyData[[#This Row],[Date]], "mmm-yyyy")</f>
        <v>Dec-2011</v>
      </c>
      <c r="L2224" s="1" t="str">
        <f>IF(NiftyData[[#This Row],[Day]]="Thu", "Expiry", "")</f>
        <v/>
      </c>
      <c r="M2224" s="1">
        <f>NiftyData[[#This Row],[Close]]-NiftyData[[#This Row],[Open]]</f>
        <v>-142.25</v>
      </c>
      <c r="N2224" s="4">
        <f>NiftyData[[#This Row],[Intraday Change]]/NiftyData[[#This Row],[Open]]</f>
        <v>-2.8990085288932817E-2</v>
      </c>
      <c r="O2224" s="4">
        <f>_xlfn.CEILING.MATH(ABS(NiftyData[[#This Row],[Intraday Change %]]), 0.01)</f>
        <v>0.03</v>
      </c>
      <c r="P2224" s="6">
        <f>NiftyData[[#This Row],[Close]]-E2225</f>
        <v>-102.09999999999945</v>
      </c>
      <c r="Q2224" s="4">
        <f>NiftyData[[#This Row],[DayChange]]/E2225</f>
        <v>-2.0979308360901526E-2</v>
      </c>
      <c r="R2224" s="7">
        <f>_xlfn.CEILING.MATH(ABS(NiftyData[[#This Row],[DayChange %]]), 0.01)</f>
        <v>0.03</v>
      </c>
    </row>
    <row r="2225" spans="1:18" x14ac:dyDescent="0.2">
      <c r="A2225" s="2">
        <v>40886</v>
      </c>
      <c r="B2225" s="1">
        <v>4870.75</v>
      </c>
      <c r="C2225" s="1">
        <v>4918.3500000000004</v>
      </c>
      <c r="D2225" s="1">
        <v>4841.75</v>
      </c>
      <c r="E2225" s="1">
        <v>4866.7</v>
      </c>
      <c r="F2225" s="1">
        <v>173612823</v>
      </c>
      <c r="G2225" s="1">
        <v>6040.22</v>
      </c>
      <c r="H2225" s="1" t="str">
        <f>TEXT(NiftyData[[#This Row],[Date]], "yyyy")</f>
        <v>2011</v>
      </c>
      <c r="I2225" s="1" t="str">
        <f>TEXT(NiftyData[[#This Row],[Date]], "mmm")</f>
        <v>Dec</v>
      </c>
      <c r="J2225" s="1" t="str">
        <f>TEXT(NiftyData[[#This Row],[Date]], "ddd")</f>
        <v>Fri</v>
      </c>
      <c r="K2225" s="1" t="str">
        <f>TEXT(NiftyData[[#This Row],[Date]], "mmm-yyyy")</f>
        <v>Dec-2011</v>
      </c>
      <c r="L2225" s="1" t="str">
        <f>IF(NiftyData[[#This Row],[Day]]="Thu", "Expiry", "")</f>
        <v/>
      </c>
      <c r="M2225" s="1">
        <f>NiftyData[[#This Row],[Close]]-NiftyData[[#This Row],[Open]]</f>
        <v>-4.0500000000001819</v>
      </c>
      <c r="N2225" s="4">
        <f>NiftyData[[#This Row],[Intraday Change]]/NiftyData[[#This Row],[Open]]</f>
        <v>-8.3149412308169827E-4</v>
      </c>
      <c r="O2225" s="4">
        <f>_xlfn.CEILING.MATH(ABS(NiftyData[[#This Row],[Intraday Change %]]), 0.01)</f>
        <v>0.01</v>
      </c>
      <c r="P2225" s="6">
        <f>NiftyData[[#This Row],[Close]]-E2226</f>
        <v>-76.949999999999818</v>
      </c>
      <c r="Q2225" s="4">
        <f>NiftyData[[#This Row],[DayChange]]/E2226</f>
        <v>-1.556542230942721E-2</v>
      </c>
      <c r="R2225" s="7">
        <f>_xlfn.CEILING.MATH(ABS(NiftyData[[#This Row],[DayChange %]]), 0.01)</f>
        <v>0.02</v>
      </c>
    </row>
    <row r="2226" spans="1:18" x14ac:dyDescent="0.2">
      <c r="A2226" s="2">
        <v>40885</v>
      </c>
      <c r="B2226" s="1">
        <v>5037.3999999999996</v>
      </c>
      <c r="C2226" s="1">
        <v>5049.05</v>
      </c>
      <c r="D2226" s="1">
        <v>4921.45</v>
      </c>
      <c r="E2226" s="1">
        <v>4943.6499999999996</v>
      </c>
      <c r="F2226" s="1">
        <v>178853365</v>
      </c>
      <c r="G2226" s="1">
        <v>6029.68</v>
      </c>
      <c r="H2226" s="1" t="str">
        <f>TEXT(NiftyData[[#This Row],[Date]], "yyyy")</f>
        <v>2011</v>
      </c>
      <c r="I2226" s="1" t="str">
        <f>TEXT(NiftyData[[#This Row],[Date]], "mmm")</f>
        <v>Dec</v>
      </c>
      <c r="J2226" s="1" t="str">
        <f>TEXT(NiftyData[[#This Row],[Date]], "ddd")</f>
        <v>Thu</v>
      </c>
      <c r="K2226" s="1" t="str">
        <f>TEXT(NiftyData[[#This Row],[Date]], "mmm-yyyy")</f>
        <v>Dec-2011</v>
      </c>
      <c r="L2226" s="1" t="str">
        <f>IF(NiftyData[[#This Row],[Day]]="Thu", "Expiry", "")</f>
        <v>Expiry</v>
      </c>
      <c r="M2226" s="1">
        <f>NiftyData[[#This Row],[Close]]-NiftyData[[#This Row],[Open]]</f>
        <v>-93.75</v>
      </c>
      <c r="N2226" s="4">
        <f>NiftyData[[#This Row],[Intraday Change]]/NiftyData[[#This Row],[Open]]</f>
        <v>-1.8610791281216503E-2</v>
      </c>
      <c r="O2226" s="4">
        <f>_xlfn.CEILING.MATH(ABS(NiftyData[[#This Row],[Intraday Change %]]), 0.01)</f>
        <v>0.02</v>
      </c>
      <c r="P2226" s="6">
        <f>NiftyData[[#This Row],[Close]]-E2227</f>
        <v>-118.95000000000073</v>
      </c>
      <c r="Q2226" s="4">
        <f>NiftyData[[#This Row],[DayChange]]/E2227</f>
        <v>-2.3495832181092861E-2</v>
      </c>
      <c r="R2226" s="7">
        <f>_xlfn.CEILING.MATH(ABS(NiftyData[[#This Row],[DayChange %]]), 0.01)</f>
        <v>0.03</v>
      </c>
    </row>
    <row r="2227" spans="1:18" x14ac:dyDescent="0.2">
      <c r="A2227" s="2">
        <v>40884</v>
      </c>
      <c r="B2227" s="1">
        <v>5050.1000000000004</v>
      </c>
      <c r="C2227" s="1">
        <v>5099.25</v>
      </c>
      <c r="D2227" s="1">
        <v>5032.25</v>
      </c>
      <c r="E2227" s="1">
        <v>5062.6000000000004</v>
      </c>
      <c r="F2227" s="1">
        <v>169428273</v>
      </c>
      <c r="G2227" s="1">
        <v>6005.21</v>
      </c>
      <c r="H2227" s="1" t="str">
        <f>TEXT(NiftyData[[#This Row],[Date]], "yyyy")</f>
        <v>2011</v>
      </c>
      <c r="I2227" s="1" t="str">
        <f>TEXT(NiftyData[[#This Row],[Date]], "mmm")</f>
        <v>Dec</v>
      </c>
      <c r="J2227" s="1" t="str">
        <f>TEXT(NiftyData[[#This Row],[Date]], "ddd")</f>
        <v>Wed</v>
      </c>
      <c r="K2227" s="1" t="str">
        <f>TEXT(NiftyData[[#This Row],[Date]], "mmm-yyyy")</f>
        <v>Dec-2011</v>
      </c>
      <c r="L2227" s="1" t="str">
        <f>IF(NiftyData[[#This Row],[Day]]="Thu", "Expiry", "")</f>
        <v/>
      </c>
      <c r="M2227" s="1">
        <f>NiftyData[[#This Row],[Close]]-NiftyData[[#This Row],[Open]]</f>
        <v>12.5</v>
      </c>
      <c r="N2227" s="4">
        <f>NiftyData[[#This Row],[Intraday Change]]/NiftyData[[#This Row],[Open]]</f>
        <v>2.4751985109205754E-3</v>
      </c>
      <c r="O2227" s="4">
        <f>_xlfn.CEILING.MATH(ABS(NiftyData[[#This Row],[Intraday Change %]]), 0.01)</f>
        <v>0.01</v>
      </c>
      <c r="P2227" s="6">
        <f>NiftyData[[#This Row],[Close]]-E2228</f>
        <v>23.450000000000728</v>
      </c>
      <c r="Q2227" s="4">
        <f>NiftyData[[#This Row],[DayChange]]/E2228</f>
        <v>4.6535626048045267E-3</v>
      </c>
      <c r="R2227" s="7">
        <f>_xlfn.CEILING.MATH(ABS(NiftyData[[#This Row],[DayChange %]]), 0.01)</f>
        <v>0.01</v>
      </c>
    </row>
    <row r="2228" spans="1:18" x14ac:dyDescent="0.2">
      <c r="A2228" s="2">
        <v>40882</v>
      </c>
      <c r="B2228" s="1">
        <v>5036.5</v>
      </c>
      <c r="C2228" s="1">
        <v>5055.3999999999996</v>
      </c>
      <c r="D2228" s="1">
        <v>5002.55</v>
      </c>
      <c r="E2228" s="1">
        <v>5039.1499999999996</v>
      </c>
      <c r="F2228" s="1">
        <v>137254409</v>
      </c>
      <c r="G2228" s="1">
        <v>4689.58</v>
      </c>
      <c r="H2228" s="1" t="str">
        <f>TEXT(NiftyData[[#This Row],[Date]], "yyyy")</f>
        <v>2011</v>
      </c>
      <c r="I2228" s="1" t="str">
        <f>TEXT(NiftyData[[#This Row],[Date]], "mmm")</f>
        <v>Dec</v>
      </c>
      <c r="J2228" s="1" t="str">
        <f>TEXT(NiftyData[[#This Row],[Date]], "ddd")</f>
        <v>Mon</v>
      </c>
      <c r="K2228" s="1" t="str">
        <f>TEXT(NiftyData[[#This Row],[Date]], "mmm-yyyy")</f>
        <v>Dec-2011</v>
      </c>
      <c r="L2228" s="1" t="str">
        <f>IF(NiftyData[[#This Row],[Day]]="Thu", "Expiry", "")</f>
        <v/>
      </c>
      <c r="M2228" s="1">
        <f>NiftyData[[#This Row],[Close]]-NiftyData[[#This Row],[Open]]</f>
        <v>2.6499999999996362</v>
      </c>
      <c r="N2228" s="4">
        <f>NiftyData[[#This Row],[Intraday Change]]/NiftyData[[#This Row],[Open]]</f>
        <v>5.2615903901511688E-4</v>
      </c>
      <c r="O2228" s="4">
        <f>_xlfn.CEILING.MATH(ABS(NiftyData[[#This Row],[Intraday Change %]]), 0.01)</f>
        <v>0.01</v>
      </c>
      <c r="P2228" s="6">
        <f>NiftyData[[#This Row],[Close]]-E2229</f>
        <v>-11</v>
      </c>
      <c r="Q2228" s="4">
        <f>NiftyData[[#This Row],[DayChange]]/E2229</f>
        <v>-2.178153124164629E-3</v>
      </c>
      <c r="R2228" s="7">
        <f>_xlfn.CEILING.MATH(ABS(NiftyData[[#This Row],[DayChange %]]), 0.01)</f>
        <v>0.01</v>
      </c>
    </row>
    <row r="2229" spans="1:18" x14ac:dyDescent="0.2">
      <c r="A2229" s="2">
        <v>40879</v>
      </c>
      <c r="B2229" s="1">
        <v>4940.8500000000004</v>
      </c>
      <c r="C2229" s="1">
        <v>5062.55</v>
      </c>
      <c r="D2229" s="1">
        <v>4918.3999999999996</v>
      </c>
      <c r="E2229" s="1">
        <v>5050.1499999999996</v>
      </c>
      <c r="F2229" s="1">
        <v>180190935</v>
      </c>
      <c r="G2229" s="1">
        <v>6527.43</v>
      </c>
      <c r="H2229" s="1" t="str">
        <f>TEXT(NiftyData[[#This Row],[Date]], "yyyy")</f>
        <v>2011</v>
      </c>
      <c r="I2229" s="1" t="str">
        <f>TEXT(NiftyData[[#This Row],[Date]], "mmm")</f>
        <v>Dec</v>
      </c>
      <c r="J2229" s="1" t="str">
        <f>TEXT(NiftyData[[#This Row],[Date]], "ddd")</f>
        <v>Fri</v>
      </c>
      <c r="K2229" s="1" t="str">
        <f>TEXT(NiftyData[[#This Row],[Date]], "mmm-yyyy")</f>
        <v>Dec-2011</v>
      </c>
      <c r="L2229" s="1" t="str">
        <f>IF(NiftyData[[#This Row],[Day]]="Thu", "Expiry", "")</f>
        <v/>
      </c>
      <c r="M2229" s="1">
        <f>NiftyData[[#This Row],[Close]]-NiftyData[[#This Row],[Open]]</f>
        <v>109.29999999999927</v>
      </c>
      <c r="N2229" s="4">
        <f>NiftyData[[#This Row],[Intraday Change]]/NiftyData[[#This Row],[Open]]</f>
        <v>2.2121699707540052E-2</v>
      </c>
      <c r="O2229" s="4">
        <f>_xlfn.CEILING.MATH(ABS(NiftyData[[#This Row],[Intraday Change %]]), 0.01)</f>
        <v>0.03</v>
      </c>
      <c r="P2229" s="6">
        <f>NiftyData[[#This Row],[Close]]-E2230</f>
        <v>113.29999999999927</v>
      </c>
      <c r="Q2229" s="4">
        <f>NiftyData[[#This Row],[DayChange]]/E2230</f>
        <v>2.2949856689994483E-2</v>
      </c>
      <c r="R2229" s="7">
        <f>_xlfn.CEILING.MATH(ABS(NiftyData[[#This Row],[DayChange %]]), 0.01)</f>
        <v>0.03</v>
      </c>
    </row>
    <row r="2230" spans="1:18" x14ac:dyDescent="0.2">
      <c r="A2230" s="2">
        <v>40878</v>
      </c>
      <c r="B2230" s="1">
        <v>4970.8500000000004</v>
      </c>
      <c r="C2230" s="1">
        <v>5011.8999999999996</v>
      </c>
      <c r="D2230" s="1">
        <v>4916.7</v>
      </c>
      <c r="E2230" s="1">
        <v>4936.8500000000004</v>
      </c>
      <c r="F2230" s="1">
        <v>183915785</v>
      </c>
      <c r="G2230" s="1">
        <v>6699.33</v>
      </c>
      <c r="H2230" s="1" t="str">
        <f>TEXT(NiftyData[[#This Row],[Date]], "yyyy")</f>
        <v>2011</v>
      </c>
      <c r="I2230" s="1" t="str">
        <f>TEXT(NiftyData[[#This Row],[Date]], "mmm")</f>
        <v>Dec</v>
      </c>
      <c r="J2230" s="1" t="str">
        <f>TEXT(NiftyData[[#This Row],[Date]], "ddd")</f>
        <v>Thu</v>
      </c>
      <c r="K2230" s="1" t="str">
        <f>TEXT(NiftyData[[#This Row],[Date]], "mmm-yyyy")</f>
        <v>Dec-2011</v>
      </c>
      <c r="L2230" s="1" t="str">
        <f>IF(NiftyData[[#This Row],[Day]]="Thu", "Expiry", "")</f>
        <v>Expiry</v>
      </c>
      <c r="M2230" s="1">
        <f>NiftyData[[#This Row],[Close]]-NiftyData[[#This Row],[Open]]</f>
        <v>-34</v>
      </c>
      <c r="N2230" s="4">
        <f>NiftyData[[#This Row],[Intraday Change]]/NiftyData[[#This Row],[Open]]</f>
        <v>-6.8398764798776861E-3</v>
      </c>
      <c r="O2230" s="4">
        <f>_xlfn.CEILING.MATH(ABS(NiftyData[[#This Row],[Intraday Change %]]), 0.01)</f>
        <v>0.01</v>
      </c>
      <c r="P2230" s="6">
        <f>NiftyData[[#This Row],[Close]]-E2231</f>
        <v>104.80000000000018</v>
      </c>
      <c r="Q2230" s="4">
        <f>NiftyData[[#This Row],[DayChange]]/E2231</f>
        <v>2.1688517295971727E-2</v>
      </c>
      <c r="R2230" s="7">
        <f>_xlfn.CEILING.MATH(ABS(NiftyData[[#This Row],[DayChange %]]), 0.01)</f>
        <v>0.03</v>
      </c>
    </row>
    <row r="2231" spans="1:18" x14ac:dyDescent="0.2">
      <c r="A2231" s="2">
        <v>40877</v>
      </c>
      <c r="B2231" s="1">
        <v>4766.1499999999996</v>
      </c>
      <c r="C2231" s="1">
        <v>4851.55</v>
      </c>
      <c r="D2231" s="1">
        <v>4754.8</v>
      </c>
      <c r="E2231" s="1">
        <v>4832.05</v>
      </c>
      <c r="F2231" s="1">
        <v>282217865</v>
      </c>
      <c r="G2231" s="1">
        <v>11393.19</v>
      </c>
      <c r="H2231" s="1" t="str">
        <f>TEXT(NiftyData[[#This Row],[Date]], "yyyy")</f>
        <v>2011</v>
      </c>
      <c r="I2231" s="1" t="str">
        <f>TEXT(NiftyData[[#This Row],[Date]], "mmm")</f>
        <v>Nov</v>
      </c>
      <c r="J2231" s="1" t="str">
        <f>TEXT(NiftyData[[#This Row],[Date]], "ddd")</f>
        <v>Wed</v>
      </c>
      <c r="K2231" s="1" t="str">
        <f>TEXT(NiftyData[[#This Row],[Date]], "mmm-yyyy")</f>
        <v>Nov-2011</v>
      </c>
      <c r="L2231" s="1" t="str">
        <f>IF(NiftyData[[#This Row],[Day]]="Thu", "Expiry", "")</f>
        <v/>
      </c>
      <c r="M2231" s="1">
        <f>NiftyData[[#This Row],[Close]]-NiftyData[[#This Row],[Open]]</f>
        <v>65.900000000000546</v>
      </c>
      <c r="N2231" s="4">
        <f>NiftyData[[#This Row],[Intraday Change]]/NiftyData[[#This Row],[Open]]</f>
        <v>1.382667352055654E-2</v>
      </c>
      <c r="O2231" s="4">
        <f>_xlfn.CEILING.MATH(ABS(NiftyData[[#This Row],[Intraday Change %]]), 0.01)</f>
        <v>0.02</v>
      </c>
      <c r="P2231" s="6">
        <f>NiftyData[[#This Row],[Close]]-E2232</f>
        <v>26.949999999999818</v>
      </c>
      <c r="Q2231" s="4">
        <f>NiftyData[[#This Row],[DayChange]]/E2232</f>
        <v>5.608624170152508E-3</v>
      </c>
      <c r="R2231" s="7">
        <f>_xlfn.CEILING.MATH(ABS(NiftyData[[#This Row],[DayChange %]]), 0.01)</f>
        <v>0.01</v>
      </c>
    </row>
    <row r="2232" spans="1:18" x14ac:dyDescent="0.2">
      <c r="A2232" s="2">
        <v>40876</v>
      </c>
      <c r="B2232" s="1">
        <v>4864.2</v>
      </c>
      <c r="C2232" s="1">
        <v>4866.1000000000004</v>
      </c>
      <c r="D2232" s="1">
        <v>4787.1000000000004</v>
      </c>
      <c r="E2232" s="1">
        <v>4805.1000000000004</v>
      </c>
      <c r="F2232" s="1">
        <v>155570321</v>
      </c>
      <c r="G2232" s="1">
        <v>5786.83</v>
      </c>
      <c r="H2232" s="1" t="str">
        <f>TEXT(NiftyData[[#This Row],[Date]], "yyyy")</f>
        <v>2011</v>
      </c>
      <c r="I2232" s="1" t="str">
        <f>TEXT(NiftyData[[#This Row],[Date]], "mmm")</f>
        <v>Nov</v>
      </c>
      <c r="J2232" s="1" t="str">
        <f>TEXT(NiftyData[[#This Row],[Date]], "ddd")</f>
        <v>Tue</v>
      </c>
      <c r="K2232" s="1" t="str">
        <f>TEXT(NiftyData[[#This Row],[Date]], "mmm-yyyy")</f>
        <v>Nov-2011</v>
      </c>
      <c r="L2232" s="1" t="str">
        <f>IF(NiftyData[[#This Row],[Day]]="Thu", "Expiry", "")</f>
        <v/>
      </c>
      <c r="M2232" s="1">
        <f>NiftyData[[#This Row],[Close]]-NiftyData[[#This Row],[Open]]</f>
        <v>-59.099999999999454</v>
      </c>
      <c r="N2232" s="4">
        <f>NiftyData[[#This Row],[Intraday Change]]/NiftyData[[#This Row],[Open]]</f>
        <v>-1.2149993832490328E-2</v>
      </c>
      <c r="O2232" s="4">
        <f>_xlfn.CEILING.MATH(ABS(NiftyData[[#This Row],[Intraday Change %]]), 0.01)</f>
        <v>0.02</v>
      </c>
      <c r="P2232" s="6">
        <f>NiftyData[[#This Row],[Close]]-E2233</f>
        <v>-46.199999999999818</v>
      </c>
      <c r="Q2232" s="4">
        <f>NiftyData[[#This Row],[DayChange]]/E2233</f>
        <v>-9.5232205800506696E-3</v>
      </c>
      <c r="R2232" s="7">
        <f>_xlfn.CEILING.MATH(ABS(NiftyData[[#This Row],[DayChange %]]), 0.01)</f>
        <v>0.01</v>
      </c>
    </row>
    <row r="2233" spans="1:18" x14ac:dyDescent="0.2">
      <c r="A2233" s="2">
        <v>40875</v>
      </c>
      <c r="B2233" s="1">
        <v>4769.3</v>
      </c>
      <c r="C2233" s="1">
        <v>4859.1000000000004</v>
      </c>
      <c r="D2233" s="1">
        <v>4766.3999999999996</v>
      </c>
      <c r="E2233" s="1">
        <v>4851.3</v>
      </c>
      <c r="F2233" s="1">
        <v>145259101</v>
      </c>
      <c r="G2233" s="1">
        <v>4869.41</v>
      </c>
      <c r="H2233" s="1" t="str">
        <f>TEXT(NiftyData[[#This Row],[Date]], "yyyy")</f>
        <v>2011</v>
      </c>
      <c r="I2233" s="1" t="str">
        <f>TEXT(NiftyData[[#This Row],[Date]], "mmm")</f>
        <v>Nov</v>
      </c>
      <c r="J2233" s="1" t="str">
        <f>TEXT(NiftyData[[#This Row],[Date]], "ddd")</f>
        <v>Mon</v>
      </c>
      <c r="K2233" s="1" t="str">
        <f>TEXT(NiftyData[[#This Row],[Date]], "mmm-yyyy")</f>
        <v>Nov-2011</v>
      </c>
      <c r="L2233" s="1" t="str">
        <f>IF(NiftyData[[#This Row],[Day]]="Thu", "Expiry", "")</f>
        <v/>
      </c>
      <c r="M2233" s="1">
        <f>NiftyData[[#This Row],[Close]]-NiftyData[[#This Row],[Open]]</f>
        <v>82</v>
      </c>
      <c r="N2233" s="4">
        <f>NiftyData[[#This Row],[Intraday Change]]/NiftyData[[#This Row],[Open]]</f>
        <v>1.7193298806952802E-2</v>
      </c>
      <c r="O2233" s="4">
        <f>_xlfn.CEILING.MATH(ABS(NiftyData[[#This Row],[Intraday Change %]]), 0.01)</f>
        <v>0.02</v>
      </c>
      <c r="P2233" s="6">
        <f>NiftyData[[#This Row],[Close]]-E2234</f>
        <v>141.25</v>
      </c>
      <c r="Q2233" s="4">
        <f>NiftyData[[#This Row],[DayChange]]/E2234</f>
        <v>2.9989065933482658E-2</v>
      </c>
      <c r="R2233" s="7">
        <f>_xlfn.CEILING.MATH(ABS(NiftyData[[#This Row],[DayChange %]]), 0.01)</f>
        <v>0.03</v>
      </c>
    </row>
    <row r="2234" spans="1:18" x14ac:dyDescent="0.2">
      <c r="A2234" s="2">
        <v>40872</v>
      </c>
      <c r="B2234" s="1">
        <v>4731.3</v>
      </c>
      <c r="C2234" s="1">
        <v>4767.3</v>
      </c>
      <c r="D2234" s="1">
        <v>4693.1000000000004</v>
      </c>
      <c r="E2234" s="1">
        <v>4710.05</v>
      </c>
      <c r="F2234" s="1">
        <v>162839558</v>
      </c>
      <c r="G2234" s="1">
        <v>5812.61</v>
      </c>
      <c r="H2234" s="1" t="str">
        <f>TEXT(NiftyData[[#This Row],[Date]], "yyyy")</f>
        <v>2011</v>
      </c>
      <c r="I2234" s="1" t="str">
        <f>TEXT(NiftyData[[#This Row],[Date]], "mmm")</f>
        <v>Nov</v>
      </c>
      <c r="J2234" s="1" t="str">
        <f>TEXT(NiftyData[[#This Row],[Date]], "ddd")</f>
        <v>Fri</v>
      </c>
      <c r="K2234" s="1" t="str">
        <f>TEXT(NiftyData[[#This Row],[Date]], "mmm-yyyy")</f>
        <v>Nov-2011</v>
      </c>
      <c r="L2234" s="1" t="str">
        <f>IF(NiftyData[[#This Row],[Day]]="Thu", "Expiry", "")</f>
        <v/>
      </c>
      <c r="M2234" s="1">
        <f>NiftyData[[#This Row],[Close]]-NiftyData[[#This Row],[Open]]</f>
        <v>-21.25</v>
      </c>
      <c r="N2234" s="4">
        <f>NiftyData[[#This Row],[Intraday Change]]/NiftyData[[#This Row],[Open]]</f>
        <v>-4.4913660093420411E-3</v>
      </c>
      <c r="O2234" s="4">
        <f>_xlfn.CEILING.MATH(ABS(NiftyData[[#This Row],[Intraday Change %]]), 0.01)</f>
        <v>0.01</v>
      </c>
      <c r="P2234" s="6">
        <f>NiftyData[[#This Row],[Close]]-E2235</f>
        <v>-46.399999999999636</v>
      </c>
      <c r="Q2234" s="4">
        <f>NiftyData[[#This Row],[DayChange]]/E2235</f>
        <v>-9.7551745524497545E-3</v>
      </c>
      <c r="R2234" s="7">
        <f>_xlfn.CEILING.MATH(ABS(NiftyData[[#This Row],[DayChange %]]), 0.01)</f>
        <v>0.01</v>
      </c>
    </row>
    <row r="2235" spans="1:18" x14ac:dyDescent="0.2">
      <c r="A2235" s="2">
        <v>40871</v>
      </c>
      <c r="B2235" s="1">
        <v>4707.55</v>
      </c>
      <c r="C2235" s="1">
        <v>4771.1000000000004</v>
      </c>
      <c r="D2235" s="1">
        <v>4639.1000000000004</v>
      </c>
      <c r="E2235" s="1">
        <v>4756.45</v>
      </c>
      <c r="F2235" s="1">
        <v>213363083</v>
      </c>
      <c r="G2235" s="1">
        <v>7327.52</v>
      </c>
      <c r="H2235" s="1" t="str">
        <f>TEXT(NiftyData[[#This Row],[Date]], "yyyy")</f>
        <v>2011</v>
      </c>
      <c r="I2235" s="1" t="str">
        <f>TEXT(NiftyData[[#This Row],[Date]], "mmm")</f>
        <v>Nov</v>
      </c>
      <c r="J2235" s="1" t="str">
        <f>TEXT(NiftyData[[#This Row],[Date]], "ddd")</f>
        <v>Thu</v>
      </c>
      <c r="K2235" s="1" t="str">
        <f>TEXT(NiftyData[[#This Row],[Date]], "mmm-yyyy")</f>
        <v>Nov-2011</v>
      </c>
      <c r="L2235" s="1" t="str">
        <f>IF(NiftyData[[#This Row],[Day]]="Thu", "Expiry", "")</f>
        <v>Expiry</v>
      </c>
      <c r="M2235" s="1">
        <f>NiftyData[[#This Row],[Close]]-NiftyData[[#This Row],[Open]]</f>
        <v>48.899999999999636</v>
      </c>
      <c r="N2235" s="4">
        <f>NiftyData[[#This Row],[Intraday Change]]/NiftyData[[#This Row],[Open]]</f>
        <v>1.0387568905269118E-2</v>
      </c>
      <c r="O2235" s="4">
        <f>_xlfn.CEILING.MATH(ABS(NiftyData[[#This Row],[Intraday Change %]]), 0.01)</f>
        <v>0.02</v>
      </c>
      <c r="P2235" s="6">
        <f>NiftyData[[#This Row],[Close]]-E2236</f>
        <v>50</v>
      </c>
      <c r="Q2235" s="4">
        <f>NiftyData[[#This Row],[DayChange]]/E2236</f>
        <v>1.0623718513954255E-2</v>
      </c>
      <c r="R2235" s="7">
        <f>_xlfn.CEILING.MATH(ABS(NiftyData[[#This Row],[DayChange %]]), 0.01)</f>
        <v>0.02</v>
      </c>
    </row>
    <row r="2236" spans="1:18" x14ac:dyDescent="0.2">
      <c r="A2236" s="2">
        <v>40870</v>
      </c>
      <c r="B2236" s="1">
        <v>4779.5</v>
      </c>
      <c r="C2236" s="1">
        <v>4779.5</v>
      </c>
      <c r="D2236" s="1">
        <v>4640.95</v>
      </c>
      <c r="E2236" s="1">
        <v>4706.45</v>
      </c>
      <c r="F2236" s="1">
        <v>178819371</v>
      </c>
      <c r="G2236" s="1">
        <v>6199.31</v>
      </c>
      <c r="H2236" s="1" t="str">
        <f>TEXT(NiftyData[[#This Row],[Date]], "yyyy")</f>
        <v>2011</v>
      </c>
      <c r="I2236" s="1" t="str">
        <f>TEXT(NiftyData[[#This Row],[Date]], "mmm")</f>
        <v>Nov</v>
      </c>
      <c r="J2236" s="1" t="str">
        <f>TEXT(NiftyData[[#This Row],[Date]], "ddd")</f>
        <v>Wed</v>
      </c>
      <c r="K2236" s="1" t="str">
        <f>TEXT(NiftyData[[#This Row],[Date]], "mmm-yyyy")</f>
        <v>Nov-2011</v>
      </c>
      <c r="L2236" s="1" t="str">
        <f>IF(NiftyData[[#This Row],[Day]]="Thu", "Expiry", "")</f>
        <v/>
      </c>
      <c r="M2236" s="1">
        <f>NiftyData[[#This Row],[Close]]-NiftyData[[#This Row],[Open]]</f>
        <v>-73.050000000000182</v>
      </c>
      <c r="N2236" s="4">
        <f>NiftyData[[#This Row],[Intraday Change]]/NiftyData[[#This Row],[Open]]</f>
        <v>-1.5284025525682641E-2</v>
      </c>
      <c r="O2236" s="4">
        <f>_xlfn.CEILING.MATH(ABS(NiftyData[[#This Row],[Intraday Change %]]), 0.01)</f>
        <v>0.02</v>
      </c>
      <c r="P2236" s="6">
        <f>NiftyData[[#This Row],[Close]]-E2237</f>
        <v>-105.90000000000055</v>
      </c>
      <c r="Q2236" s="4">
        <f>NiftyData[[#This Row],[DayChange]]/E2237</f>
        <v>-2.2005880702775264E-2</v>
      </c>
      <c r="R2236" s="7">
        <f>_xlfn.CEILING.MATH(ABS(NiftyData[[#This Row],[DayChange %]]), 0.01)</f>
        <v>0.03</v>
      </c>
    </row>
    <row r="2237" spans="1:18" x14ac:dyDescent="0.2">
      <c r="A2237" s="2">
        <v>40869</v>
      </c>
      <c r="B2237" s="1">
        <v>4794.8500000000004</v>
      </c>
      <c r="C2237" s="1">
        <v>4854</v>
      </c>
      <c r="D2237" s="1">
        <v>4782.55</v>
      </c>
      <c r="E2237" s="1">
        <v>4812.3500000000004</v>
      </c>
      <c r="F2237" s="1">
        <v>174212435</v>
      </c>
      <c r="G2237" s="1">
        <v>6275.86</v>
      </c>
      <c r="H2237" s="1" t="str">
        <f>TEXT(NiftyData[[#This Row],[Date]], "yyyy")</f>
        <v>2011</v>
      </c>
      <c r="I2237" s="1" t="str">
        <f>TEXT(NiftyData[[#This Row],[Date]], "mmm")</f>
        <v>Nov</v>
      </c>
      <c r="J2237" s="1" t="str">
        <f>TEXT(NiftyData[[#This Row],[Date]], "ddd")</f>
        <v>Tue</v>
      </c>
      <c r="K2237" s="1" t="str">
        <f>TEXT(NiftyData[[#This Row],[Date]], "mmm-yyyy")</f>
        <v>Nov-2011</v>
      </c>
      <c r="L2237" s="1" t="str">
        <f>IF(NiftyData[[#This Row],[Day]]="Thu", "Expiry", "")</f>
        <v/>
      </c>
      <c r="M2237" s="1">
        <f>NiftyData[[#This Row],[Close]]-NiftyData[[#This Row],[Open]]</f>
        <v>17.5</v>
      </c>
      <c r="N2237" s="4">
        <f>NiftyData[[#This Row],[Intraday Change]]/NiftyData[[#This Row],[Open]]</f>
        <v>3.6497492100899922E-3</v>
      </c>
      <c r="O2237" s="4">
        <f>_xlfn.CEILING.MATH(ABS(NiftyData[[#This Row],[Intraday Change %]]), 0.01)</f>
        <v>0.01</v>
      </c>
      <c r="P2237" s="6">
        <f>NiftyData[[#This Row],[Close]]-E2238</f>
        <v>34</v>
      </c>
      <c r="Q2237" s="4">
        <f>NiftyData[[#This Row],[DayChange]]/E2238</f>
        <v>7.1154268732930822E-3</v>
      </c>
      <c r="R2237" s="7">
        <f>_xlfn.CEILING.MATH(ABS(NiftyData[[#This Row],[DayChange %]]), 0.01)</f>
        <v>0.01</v>
      </c>
    </row>
    <row r="2238" spans="1:18" x14ac:dyDescent="0.2">
      <c r="A2238" s="2">
        <v>40868</v>
      </c>
      <c r="B2238" s="1">
        <v>4873.8</v>
      </c>
      <c r="C2238" s="1">
        <v>4873.8</v>
      </c>
      <c r="D2238" s="1">
        <v>4764.8</v>
      </c>
      <c r="E2238" s="1">
        <v>4778.3500000000004</v>
      </c>
      <c r="F2238" s="1">
        <v>154119333</v>
      </c>
      <c r="G2238" s="1">
        <v>5509.53</v>
      </c>
      <c r="H2238" s="1" t="str">
        <f>TEXT(NiftyData[[#This Row],[Date]], "yyyy")</f>
        <v>2011</v>
      </c>
      <c r="I2238" s="1" t="str">
        <f>TEXT(NiftyData[[#This Row],[Date]], "mmm")</f>
        <v>Nov</v>
      </c>
      <c r="J2238" s="1" t="str">
        <f>TEXT(NiftyData[[#This Row],[Date]], "ddd")</f>
        <v>Mon</v>
      </c>
      <c r="K2238" s="1" t="str">
        <f>TEXT(NiftyData[[#This Row],[Date]], "mmm-yyyy")</f>
        <v>Nov-2011</v>
      </c>
      <c r="L2238" s="1" t="str">
        <f>IF(NiftyData[[#This Row],[Day]]="Thu", "Expiry", "")</f>
        <v/>
      </c>
      <c r="M2238" s="1">
        <f>NiftyData[[#This Row],[Close]]-NiftyData[[#This Row],[Open]]</f>
        <v>-95.449999999999818</v>
      </c>
      <c r="N2238" s="4">
        <f>NiftyData[[#This Row],[Intraday Change]]/NiftyData[[#This Row],[Open]]</f>
        <v>-1.9584307932208916E-2</v>
      </c>
      <c r="O2238" s="4">
        <f>_xlfn.CEILING.MATH(ABS(NiftyData[[#This Row],[Intraday Change %]]), 0.01)</f>
        <v>0.02</v>
      </c>
      <c r="P2238" s="6">
        <f>NiftyData[[#This Row],[Close]]-E2239</f>
        <v>-127.44999999999982</v>
      </c>
      <c r="Q2238" s="4">
        <f>NiftyData[[#This Row],[DayChange]]/E2239</f>
        <v>-2.5979452892494561E-2</v>
      </c>
      <c r="R2238" s="7">
        <f>_xlfn.CEILING.MATH(ABS(NiftyData[[#This Row],[DayChange %]]), 0.01)</f>
        <v>0.03</v>
      </c>
    </row>
    <row r="2239" spans="1:18" x14ac:dyDescent="0.2">
      <c r="A2239" s="2">
        <v>40865</v>
      </c>
      <c r="B2239" s="1">
        <v>4899.1499999999996</v>
      </c>
      <c r="C2239" s="1">
        <v>4915.8999999999996</v>
      </c>
      <c r="D2239" s="1">
        <v>4837.95</v>
      </c>
      <c r="E2239" s="1">
        <v>4905.8</v>
      </c>
      <c r="F2239" s="1">
        <v>192274363</v>
      </c>
      <c r="G2239" s="1">
        <v>6481.17</v>
      </c>
      <c r="H2239" s="1" t="str">
        <f>TEXT(NiftyData[[#This Row],[Date]], "yyyy")</f>
        <v>2011</v>
      </c>
      <c r="I2239" s="1" t="str">
        <f>TEXT(NiftyData[[#This Row],[Date]], "mmm")</f>
        <v>Nov</v>
      </c>
      <c r="J2239" s="1" t="str">
        <f>TEXT(NiftyData[[#This Row],[Date]], "ddd")</f>
        <v>Fri</v>
      </c>
      <c r="K2239" s="1" t="str">
        <f>TEXT(NiftyData[[#This Row],[Date]], "mmm-yyyy")</f>
        <v>Nov-2011</v>
      </c>
      <c r="L2239" s="1" t="str">
        <f>IF(NiftyData[[#This Row],[Day]]="Thu", "Expiry", "")</f>
        <v/>
      </c>
      <c r="M2239" s="1">
        <f>NiftyData[[#This Row],[Close]]-NiftyData[[#This Row],[Open]]</f>
        <v>6.6500000000005457</v>
      </c>
      <c r="N2239" s="4">
        <f>NiftyData[[#This Row],[Intraday Change]]/NiftyData[[#This Row],[Open]]</f>
        <v>1.3573783207292175E-3</v>
      </c>
      <c r="O2239" s="4">
        <f>_xlfn.CEILING.MATH(ABS(NiftyData[[#This Row],[Intraday Change %]]), 0.01)</f>
        <v>0.01</v>
      </c>
      <c r="P2239" s="6">
        <f>NiftyData[[#This Row],[Close]]-E2240</f>
        <v>-28.949999999999818</v>
      </c>
      <c r="Q2239" s="4">
        <f>NiftyData[[#This Row],[DayChange]]/E2240</f>
        <v>-5.8665585895941678E-3</v>
      </c>
      <c r="R2239" s="7">
        <f>_xlfn.CEILING.MATH(ABS(NiftyData[[#This Row],[DayChange %]]), 0.01)</f>
        <v>0.01</v>
      </c>
    </row>
    <row r="2240" spans="1:18" x14ac:dyDescent="0.2">
      <c r="A2240" s="2">
        <v>40864</v>
      </c>
      <c r="B2240" s="1">
        <v>5027.1000000000004</v>
      </c>
      <c r="C2240" s="1">
        <v>5036.8</v>
      </c>
      <c r="D2240" s="1">
        <v>4919.45</v>
      </c>
      <c r="E2240" s="1">
        <v>4934.75</v>
      </c>
      <c r="F2240" s="1">
        <v>149238976</v>
      </c>
      <c r="G2240" s="1">
        <v>5277.65</v>
      </c>
      <c r="H2240" s="1" t="str">
        <f>TEXT(NiftyData[[#This Row],[Date]], "yyyy")</f>
        <v>2011</v>
      </c>
      <c r="I2240" s="1" t="str">
        <f>TEXT(NiftyData[[#This Row],[Date]], "mmm")</f>
        <v>Nov</v>
      </c>
      <c r="J2240" s="1" t="str">
        <f>TEXT(NiftyData[[#This Row],[Date]], "ddd")</f>
        <v>Thu</v>
      </c>
      <c r="K2240" s="1" t="str">
        <f>TEXT(NiftyData[[#This Row],[Date]], "mmm-yyyy")</f>
        <v>Nov-2011</v>
      </c>
      <c r="L2240" s="1" t="str">
        <f>IF(NiftyData[[#This Row],[Day]]="Thu", "Expiry", "")</f>
        <v>Expiry</v>
      </c>
      <c r="M2240" s="1">
        <f>NiftyData[[#This Row],[Close]]-NiftyData[[#This Row],[Open]]</f>
        <v>-92.350000000000364</v>
      </c>
      <c r="N2240" s="4">
        <f>NiftyData[[#This Row],[Intraday Change]]/NiftyData[[#This Row],[Open]]</f>
        <v>-1.8370432257166232E-2</v>
      </c>
      <c r="O2240" s="4">
        <f>_xlfn.CEILING.MATH(ABS(NiftyData[[#This Row],[Intraday Change %]]), 0.01)</f>
        <v>0.02</v>
      </c>
      <c r="P2240" s="6">
        <f>NiftyData[[#This Row],[Close]]-E2241</f>
        <v>-95.699999999999818</v>
      </c>
      <c r="Q2240" s="4">
        <f>NiftyData[[#This Row],[DayChange]]/E2241</f>
        <v>-1.9024142969316826E-2</v>
      </c>
      <c r="R2240" s="7">
        <f>_xlfn.CEILING.MATH(ABS(NiftyData[[#This Row],[DayChange %]]), 0.01)</f>
        <v>0.02</v>
      </c>
    </row>
    <row r="2241" spans="1:18" x14ac:dyDescent="0.2">
      <c r="A2241" s="2">
        <v>40863</v>
      </c>
      <c r="B2241" s="1">
        <v>5059.1000000000004</v>
      </c>
      <c r="C2241" s="1">
        <v>5065.2</v>
      </c>
      <c r="D2241" s="1">
        <v>4989.5</v>
      </c>
      <c r="E2241" s="1">
        <v>5030.45</v>
      </c>
      <c r="F2241" s="1">
        <v>161406885</v>
      </c>
      <c r="G2241" s="1">
        <v>5757.81</v>
      </c>
      <c r="H2241" s="1" t="str">
        <f>TEXT(NiftyData[[#This Row],[Date]], "yyyy")</f>
        <v>2011</v>
      </c>
      <c r="I2241" s="1" t="str">
        <f>TEXT(NiftyData[[#This Row],[Date]], "mmm")</f>
        <v>Nov</v>
      </c>
      <c r="J2241" s="1" t="str">
        <f>TEXT(NiftyData[[#This Row],[Date]], "ddd")</f>
        <v>Wed</v>
      </c>
      <c r="K2241" s="1" t="str">
        <f>TEXT(NiftyData[[#This Row],[Date]], "mmm-yyyy")</f>
        <v>Nov-2011</v>
      </c>
      <c r="L2241" s="1" t="str">
        <f>IF(NiftyData[[#This Row],[Day]]="Thu", "Expiry", "")</f>
        <v/>
      </c>
      <c r="M2241" s="1">
        <f>NiftyData[[#This Row],[Close]]-NiftyData[[#This Row],[Open]]</f>
        <v>-28.650000000000546</v>
      </c>
      <c r="N2241" s="4">
        <f>NiftyData[[#This Row],[Intraday Change]]/NiftyData[[#This Row],[Open]]</f>
        <v>-5.6630626000673135E-3</v>
      </c>
      <c r="O2241" s="4">
        <f>_xlfn.CEILING.MATH(ABS(NiftyData[[#This Row],[Intraday Change %]]), 0.01)</f>
        <v>0.01</v>
      </c>
      <c r="P2241" s="6">
        <f>NiftyData[[#This Row],[Close]]-E2242</f>
        <v>-38.050000000000182</v>
      </c>
      <c r="Q2241" s="4">
        <f>NiftyData[[#This Row],[DayChange]]/E2242</f>
        <v>-7.5071520173621746E-3</v>
      </c>
      <c r="R2241" s="7">
        <f>_xlfn.CEILING.MATH(ABS(NiftyData[[#This Row],[DayChange %]]), 0.01)</f>
        <v>0.01</v>
      </c>
    </row>
    <row r="2242" spans="1:18" x14ac:dyDescent="0.2">
      <c r="A2242" s="2">
        <v>40862</v>
      </c>
      <c r="B2242" s="1">
        <v>5131.2</v>
      </c>
      <c r="C2242" s="1">
        <v>5158.75</v>
      </c>
      <c r="D2242" s="1">
        <v>5052.8500000000004</v>
      </c>
      <c r="E2242" s="1">
        <v>5068.5</v>
      </c>
      <c r="F2242" s="1">
        <v>149592578</v>
      </c>
      <c r="G2242" s="1">
        <v>5201.21</v>
      </c>
      <c r="H2242" s="1" t="str">
        <f>TEXT(NiftyData[[#This Row],[Date]], "yyyy")</f>
        <v>2011</v>
      </c>
      <c r="I2242" s="1" t="str">
        <f>TEXT(NiftyData[[#This Row],[Date]], "mmm")</f>
        <v>Nov</v>
      </c>
      <c r="J2242" s="1" t="str">
        <f>TEXT(NiftyData[[#This Row],[Date]], "ddd")</f>
        <v>Tue</v>
      </c>
      <c r="K2242" s="1" t="str">
        <f>TEXT(NiftyData[[#This Row],[Date]], "mmm-yyyy")</f>
        <v>Nov-2011</v>
      </c>
      <c r="L2242" s="1" t="str">
        <f>IF(NiftyData[[#This Row],[Day]]="Thu", "Expiry", "")</f>
        <v/>
      </c>
      <c r="M2242" s="1">
        <f>NiftyData[[#This Row],[Close]]-NiftyData[[#This Row],[Open]]</f>
        <v>-62.699999999999818</v>
      </c>
      <c r="N2242" s="4">
        <f>NiftyData[[#This Row],[Intraday Change]]/NiftyData[[#This Row],[Open]]</f>
        <v>-1.2219363891487336E-2</v>
      </c>
      <c r="O2242" s="4">
        <f>_xlfn.CEILING.MATH(ABS(NiftyData[[#This Row],[Intraday Change %]]), 0.01)</f>
        <v>0.02</v>
      </c>
      <c r="P2242" s="6">
        <f>NiftyData[[#This Row],[Close]]-E2243</f>
        <v>-79.850000000000364</v>
      </c>
      <c r="Q2242" s="4">
        <f>NiftyData[[#This Row],[DayChange]]/E2243</f>
        <v>-1.5509823535695973E-2</v>
      </c>
      <c r="R2242" s="7">
        <f>_xlfn.CEILING.MATH(ABS(NiftyData[[#This Row],[DayChange %]]), 0.01)</f>
        <v>0.02</v>
      </c>
    </row>
    <row r="2243" spans="1:18" x14ac:dyDescent="0.2">
      <c r="A2243" s="2">
        <v>40861</v>
      </c>
      <c r="B2243" s="1">
        <v>5217.3500000000004</v>
      </c>
      <c r="C2243" s="1">
        <v>5228.8999999999996</v>
      </c>
      <c r="D2243" s="1">
        <v>5140.55</v>
      </c>
      <c r="E2243" s="1">
        <v>5148.3500000000004</v>
      </c>
      <c r="F2243" s="1">
        <v>134448100</v>
      </c>
      <c r="G2243" s="1">
        <v>5263.81</v>
      </c>
      <c r="H2243" s="1" t="str">
        <f>TEXT(NiftyData[[#This Row],[Date]], "yyyy")</f>
        <v>2011</v>
      </c>
      <c r="I2243" s="1" t="str">
        <f>TEXT(NiftyData[[#This Row],[Date]], "mmm")</f>
        <v>Nov</v>
      </c>
      <c r="J2243" s="1" t="str">
        <f>TEXT(NiftyData[[#This Row],[Date]], "ddd")</f>
        <v>Mon</v>
      </c>
      <c r="K2243" s="1" t="str">
        <f>TEXT(NiftyData[[#This Row],[Date]], "mmm-yyyy")</f>
        <v>Nov-2011</v>
      </c>
      <c r="L2243" s="1" t="str">
        <f>IF(NiftyData[[#This Row],[Day]]="Thu", "Expiry", "")</f>
        <v/>
      </c>
      <c r="M2243" s="1">
        <f>NiftyData[[#This Row],[Close]]-NiftyData[[#This Row],[Open]]</f>
        <v>-69</v>
      </c>
      <c r="N2243" s="4">
        <f>NiftyData[[#This Row],[Intraday Change]]/NiftyData[[#This Row],[Open]]</f>
        <v>-1.3225104698745532E-2</v>
      </c>
      <c r="O2243" s="4">
        <f>_xlfn.CEILING.MATH(ABS(NiftyData[[#This Row],[Intraday Change %]]), 0.01)</f>
        <v>0.02</v>
      </c>
      <c r="P2243" s="6">
        <f>NiftyData[[#This Row],[Close]]-E2244</f>
        <v>-20.5</v>
      </c>
      <c r="Q2243" s="4">
        <f>NiftyData[[#This Row],[DayChange]]/E2244</f>
        <v>-3.9660659527747952E-3</v>
      </c>
      <c r="R2243" s="7">
        <f>_xlfn.CEILING.MATH(ABS(NiftyData[[#This Row],[DayChange %]]), 0.01)</f>
        <v>0.01</v>
      </c>
    </row>
    <row r="2244" spans="1:18" x14ac:dyDescent="0.2">
      <c r="A2244" s="2">
        <v>40858</v>
      </c>
      <c r="B2244" s="1">
        <v>5159.75</v>
      </c>
      <c r="C2244" s="1">
        <v>5198.6000000000004</v>
      </c>
      <c r="D2244" s="1">
        <v>5142.25</v>
      </c>
      <c r="E2244" s="1">
        <v>5168.8500000000004</v>
      </c>
      <c r="F2244" s="1">
        <v>168514208</v>
      </c>
      <c r="G2244" s="1">
        <v>6929.85</v>
      </c>
      <c r="H2244" s="1" t="str">
        <f>TEXT(NiftyData[[#This Row],[Date]], "yyyy")</f>
        <v>2011</v>
      </c>
      <c r="I2244" s="1" t="str">
        <f>TEXT(NiftyData[[#This Row],[Date]], "mmm")</f>
        <v>Nov</v>
      </c>
      <c r="J2244" s="1" t="str">
        <f>TEXT(NiftyData[[#This Row],[Date]], "ddd")</f>
        <v>Fri</v>
      </c>
      <c r="K2244" s="1" t="str">
        <f>TEXT(NiftyData[[#This Row],[Date]], "mmm-yyyy")</f>
        <v>Nov-2011</v>
      </c>
      <c r="L2244" s="1" t="str">
        <f>IF(NiftyData[[#This Row],[Day]]="Thu", "Expiry", "")</f>
        <v/>
      </c>
      <c r="M2244" s="1">
        <f>NiftyData[[#This Row],[Close]]-NiftyData[[#This Row],[Open]]</f>
        <v>9.1000000000003638</v>
      </c>
      <c r="N2244" s="4">
        <f>NiftyData[[#This Row],[Intraday Change]]/NiftyData[[#This Row],[Open]]</f>
        <v>1.7636513396967611E-3</v>
      </c>
      <c r="O2244" s="4">
        <f>_xlfn.CEILING.MATH(ABS(NiftyData[[#This Row],[Intraday Change %]]), 0.01)</f>
        <v>0.01</v>
      </c>
      <c r="P2244" s="6">
        <f>NiftyData[[#This Row],[Close]]-E2245</f>
        <v>-52.199999999999818</v>
      </c>
      <c r="Q2244" s="4">
        <f>NiftyData[[#This Row],[DayChange]]/E2245</f>
        <v>-9.9979889102766329E-3</v>
      </c>
      <c r="R2244" s="7">
        <f>_xlfn.CEILING.MATH(ABS(NiftyData[[#This Row],[DayChange %]]), 0.01)</f>
        <v>0.01</v>
      </c>
    </row>
    <row r="2245" spans="1:18" x14ac:dyDescent="0.2">
      <c r="A2245" s="2">
        <v>40856</v>
      </c>
      <c r="B2245" s="1">
        <v>5309.7</v>
      </c>
      <c r="C2245" s="1">
        <v>5317.5</v>
      </c>
      <c r="D2245" s="1">
        <v>5211.75</v>
      </c>
      <c r="E2245" s="1">
        <v>5221.05</v>
      </c>
      <c r="F2245" s="1">
        <v>146428609</v>
      </c>
      <c r="G2245" s="1">
        <v>6720.83</v>
      </c>
      <c r="H2245" s="1" t="str">
        <f>TEXT(NiftyData[[#This Row],[Date]], "yyyy")</f>
        <v>2011</v>
      </c>
      <c r="I2245" s="1" t="str">
        <f>TEXT(NiftyData[[#This Row],[Date]], "mmm")</f>
        <v>Nov</v>
      </c>
      <c r="J2245" s="1" t="str">
        <f>TEXT(NiftyData[[#This Row],[Date]], "ddd")</f>
        <v>Wed</v>
      </c>
      <c r="K2245" s="1" t="str">
        <f>TEXT(NiftyData[[#This Row],[Date]], "mmm-yyyy")</f>
        <v>Nov-2011</v>
      </c>
      <c r="L2245" s="1" t="str">
        <f>IF(NiftyData[[#This Row],[Day]]="Thu", "Expiry", "")</f>
        <v/>
      </c>
      <c r="M2245" s="1">
        <f>NiftyData[[#This Row],[Close]]-NiftyData[[#This Row],[Open]]</f>
        <v>-88.649999999999636</v>
      </c>
      <c r="N2245" s="4">
        <f>NiftyData[[#This Row],[Intraday Change]]/NiftyData[[#This Row],[Open]]</f>
        <v>-1.6695858523080333E-2</v>
      </c>
      <c r="O2245" s="4">
        <f>_xlfn.CEILING.MATH(ABS(NiftyData[[#This Row],[Intraday Change %]]), 0.01)</f>
        <v>0.02</v>
      </c>
      <c r="P2245" s="6">
        <f>NiftyData[[#This Row],[Close]]-E2246</f>
        <v>-68.300000000000182</v>
      </c>
      <c r="Q2245" s="4">
        <f>NiftyData[[#This Row],[DayChange]]/E2246</f>
        <v>-1.2912739750631019E-2</v>
      </c>
      <c r="R2245" s="7">
        <f>_xlfn.CEILING.MATH(ABS(NiftyData[[#This Row],[DayChange %]]), 0.01)</f>
        <v>0.02</v>
      </c>
    </row>
    <row r="2246" spans="1:18" x14ac:dyDescent="0.2">
      <c r="A2246" s="2">
        <v>40855</v>
      </c>
      <c r="B2246" s="1">
        <v>5292.25</v>
      </c>
      <c r="C2246" s="1">
        <v>5304.25</v>
      </c>
      <c r="D2246" s="1">
        <v>5252</v>
      </c>
      <c r="E2246" s="1">
        <v>5289.35</v>
      </c>
      <c r="F2246" s="1">
        <v>120652007</v>
      </c>
      <c r="G2246" s="1">
        <v>4159.75</v>
      </c>
      <c r="H2246" s="1" t="str">
        <f>TEXT(NiftyData[[#This Row],[Date]], "yyyy")</f>
        <v>2011</v>
      </c>
      <c r="I2246" s="1" t="str">
        <f>TEXT(NiftyData[[#This Row],[Date]], "mmm")</f>
        <v>Nov</v>
      </c>
      <c r="J2246" s="1" t="str">
        <f>TEXT(NiftyData[[#This Row],[Date]], "ddd")</f>
        <v>Tue</v>
      </c>
      <c r="K2246" s="1" t="str">
        <f>TEXT(NiftyData[[#This Row],[Date]], "mmm-yyyy")</f>
        <v>Nov-2011</v>
      </c>
      <c r="L2246" s="1" t="str">
        <f>IF(NiftyData[[#This Row],[Day]]="Thu", "Expiry", "")</f>
        <v/>
      </c>
      <c r="M2246" s="1">
        <f>NiftyData[[#This Row],[Close]]-NiftyData[[#This Row],[Open]]</f>
        <v>-2.8999999999996362</v>
      </c>
      <c r="N2246" s="4">
        <f>NiftyData[[#This Row],[Intraday Change]]/NiftyData[[#This Row],[Open]]</f>
        <v>-5.4797108980105555E-4</v>
      </c>
      <c r="O2246" s="4">
        <f>_xlfn.CEILING.MATH(ABS(NiftyData[[#This Row],[Intraday Change %]]), 0.01)</f>
        <v>0.01</v>
      </c>
      <c r="P2246" s="6">
        <f>NiftyData[[#This Row],[Close]]-E2247</f>
        <v>5.1500000000005457</v>
      </c>
      <c r="Q2246" s="4">
        <f>NiftyData[[#This Row],[DayChange]]/E2247</f>
        <v>9.7460353506690625E-4</v>
      </c>
      <c r="R2246" s="7">
        <f>_xlfn.CEILING.MATH(ABS(NiftyData[[#This Row],[DayChange %]]), 0.01)</f>
        <v>0.01</v>
      </c>
    </row>
    <row r="2247" spans="1:18" x14ac:dyDescent="0.2">
      <c r="A2247" s="2">
        <v>40851</v>
      </c>
      <c r="B2247" s="1">
        <v>5325.4</v>
      </c>
      <c r="C2247" s="1">
        <v>5326.45</v>
      </c>
      <c r="D2247" s="1">
        <v>5256.8</v>
      </c>
      <c r="E2247" s="1">
        <v>5284.2</v>
      </c>
      <c r="F2247" s="1">
        <v>149015829</v>
      </c>
      <c r="G2247" s="1">
        <v>5401.13</v>
      </c>
      <c r="H2247" s="1" t="str">
        <f>TEXT(NiftyData[[#This Row],[Date]], "yyyy")</f>
        <v>2011</v>
      </c>
      <c r="I2247" s="1" t="str">
        <f>TEXT(NiftyData[[#This Row],[Date]], "mmm")</f>
        <v>Nov</v>
      </c>
      <c r="J2247" s="1" t="str">
        <f>TEXT(NiftyData[[#This Row],[Date]], "ddd")</f>
        <v>Fri</v>
      </c>
      <c r="K2247" s="1" t="str">
        <f>TEXT(NiftyData[[#This Row],[Date]], "mmm-yyyy")</f>
        <v>Nov-2011</v>
      </c>
      <c r="L2247" s="1" t="str">
        <f>IF(NiftyData[[#This Row],[Day]]="Thu", "Expiry", "")</f>
        <v/>
      </c>
      <c r="M2247" s="1">
        <f>NiftyData[[#This Row],[Close]]-NiftyData[[#This Row],[Open]]</f>
        <v>-41.199999999999818</v>
      </c>
      <c r="N2247" s="4">
        <f>NiftyData[[#This Row],[Intraday Change]]/NiftyData[[#This Row],[Open]]</f>
        <v>-7.7365080557328693E-3</v>
      </c>
      <c r="O2247" s="4">
        <f>_xlfn.CEILING.MATH(ABS(NiftyData[[#This Row],[Intraday Change %]]), 0.01)</f>
        <v>0.01</v>
      </c>
      <c r="P2247" s="6">
        <f>NiftyData[[#This Row],[Close]]-E2248</f>
        <v>18.449999999999818</v>
      </c>
      <c r="Q2247" s="4">
        <f>NiftyData[[#This Row],[DayChange]]/E2248</f>
        <v>3.5037743911123425E-3</v>
      </c>
      <c r="R2247" s="7">
        <f>_xlfn.CEILING.MATH(ABS(NiftyData[[#This Row],[DayChange %]]), 0.01)</f>
        <v>0.01</v>
      </c>
    </row>
    <row r="2248" spans="1:18" x14ac:dyDescent="0.2">
      <c r="A2248" s="2">
        <v>40850</v>
      </c>
      <c r="B2248" s="1">
        <v>5241.55</v>
      </c>
      <c r="C2248" s="1">
        <v>5281.6</v>
      </c>
      <c r="D2248" s="1">
        <v>5201.8500000000004</v>
      </c>
      <c r="E2248" s="1">
        <v>5265.75</v>
      </c>
      <c r="F2248" s="1">
        <v>160282802</v>
      </c>
      <c r="G2248" s="1">
        <v>5716.17</v>
      </c>
      <c r="H2248" s="1" t="str">
        <f>TEXT(NiftyData[[#This Row],[Date]], "yyyy")</f>
        <v>2011</v>
      </c>
      <c r="I2248" s="1" t="str">
        <f>TEXT(NiftyData[[#This Row],[Date]], "mmm")</f>
        <v>Nov</v>
      </c>
      <c r="J2248" s="1" t="str">
        <f>TEXT(NiftyData[[#This Row],[Date]], "ddd")</f>
        <v>Thu</v>
      </c>
      <c r="K2248" s="1" t="str">
        <f>TEXT(NiftyData[[#This Row],[Date]], "mmm-yyyy")</f>
        <v>Nov-2011</v>
      </c>
      <c r="L2248" s="1" t="str">
        <f>IF(NiftyData[[#This Row],[Day]]="Thu", "Expiry", "")</f>
        <v>Expiry</v>
      </c>
      <c r="M2248" s="1">
        <f>NiftyData[[#This Row],[Close]]-NiftyData[[#This Row],[Open]]</f>
        <v>24.199999999999818</v>
      </c>
      <c r="N2248" s="4">
        <f>NiftyData[[#This Row],[Intraday Change]]/NiftyData[[#This Row],[Open]]</f>
        <v>4.6169549083763042E-3</v>
      </c>
      <c r="O2248" s="4">
        <f>_xlfn.CEILING.MATH(ABS(NiftyData[[#This Row],[Intraday Change %]]), 0.01)</f>
        <v>0.01</v>
      </c>
      <c r="P2248" s="6">
        <f>NiftyData[[#This Row],[Close]]-E2249</f>
        <v>7.3000000000001819</v>
      </c>
      <c r="Q2248" s="4">
        <f>NiftyData[[#This Row],[DayChange]]/E2249</f>
        <v>1.3882417822742789E-3</v>
      </c>
      <c r="R2248" s="7">
        <f>_xlfn.CEILING.MATH(ABS(NiftyData[[#This Row],[DayChange %]]), 0.01)</f>
        <v>0.01</v>
      </c>
    </row>
    <row r="2249" spans="1:18" x14ac:dyDescent="0.2">
      <c r="A2249" s="2">
        <v>40849</v>
      </c>
      <c r="B2249" s="1">
        <v>5216.75</v>
      </c>
      <c r="C2249" s="1">
        <v>5300.1</v>
      </c>
      <c r="D2249" s="1">
        <v>5204.95</v>
      </c>
      <c r="E2249" s="1">
        <v>5258.45</v>
      </c>
      <c r="F2249" s="1">
        <v>144375106</v>
      </c>
      <c r="G2249" s="1">
        <v>4918.34</v>
      </c>
      <c r="H2249" s="1" t="str">
        <f>TEXT(NiftyData[[#This Row],[Date]], "yyyy")</f>
        <v>2011</v>
      </c>
      <c r="I2249" s="1" t="str">
        <f>TEXT(NiftyData[[#This Row],[Date]], "mmm")</f>
        <v>Nov</v>
      </c>
      <c r="J2249" s="1" t="str">
        <f>TEXT(NiftyData[[#This Row],[Date]], "ddd")</f>
        <v>Wed</v>
      </c>
      <c r="K2249" s="1" t="str">
        <f>TEXT(NiftyData[[#This Row],[Date]], "mmm-yyyy")</f>
        <v>Nov-2011</v>
      </c>
      <c r="L2249" s="1" t="str">
        <f>IF(NiftyData[[#This Row],[Day]]="Thu", "Expiry", "")</f>
        <v/>
      </c>
      <c r="M2249" s="1">
        <f>NiftyData[[#This Row],[Close]]-NiftyData[[#This Row],[Open]]</f>
        <v>41.699999999999818</v>
      </c>
      <c r="N2249" s="4">
        <f>NiftyData[[#This Row],[Intraday Change]]/NiftyData[[#This Row],[Open]]</f>
        <v>7.9934825322278847E-3</v>
      </c>
      <c r="O2249" s="4">
        <f>_xlfn.CEILING.MATH(ABS(NiftyData[[#This Row],[Intraday Change %]]), 0.01)</f>
        <v>0.01</v>
      </c>
      <c r="P2249" s="6">
        <f>NiftyData[[#This Row],[Close]]-E2250</f>
        <v>0.5</v>
      </c>
      <c r="Q2249" s="4">
        <f>NiftyData[[#This Row],[DayChange]]/E2250</f>
        <v>9.5094095607603724E-5</v>
      </c>
      <c r="R2249" s="7">
        <f>_xlfn.CEILING.MATH(ABS(NiftyData[[#This Row],[DayChange %]]), 0.01)</f>
        <v>0.01</v>
      </c>
    </row>
    <row r="2250" spans="1:18" x14ac:dyDescent="0.2">
      <c r="A2250" s="2">
        <v>40848</v>
      </c>
      <c r="B2250" s="1">
        <v>5278.6</v>
      </c>
      <c r="C2250" s="1">
        <v>5310.85</v>
      </c>
      <c r="D2250" s="1">
        <v>5238.3</v>
      </c>
      <c r="E2250" s="1">
        <v>5257.95</v>
      </c>
      <c r="F2250" s="1">
        <v>152491922</v>
      </c>
      <c r="G2250" s="1">
        <v>5651.67</v>
      </c>
      <c r="H2250" s="1" t="str">
        <f>TEXT(NiftyData[[#This Row],[Date]], "yyyy")</f>
        <v>2011</v>
      </c>
      <c r="I2250" s="1" t="str">
        <f>TEXT(NiftyData[[#This Row],[Date]], "mmm")</f>
        <v>Nov</v>
      </c>
      <c r="J2250" s="1" t="str">
        <f>TEXT(NiftyData[[#This Row],[Date]], "ddd")</f>
        <v>Tue</v>
      </c>
      <c r="K2250" s="1" t="str">
        <f>TEXT(NiftyData[[#This Row],[Date]], "mmm-yyyy")</f>
        <v>Nov-2011</v>
      </c>
      <c r="L2250" s="1" t="str">
        <f>IF(NiftyData[[#This Row],[Day]]="Thu", "Expiry", "")</f>
        <v/>
      </c>
      <c r="M2250" s="1">
        <f>NiftyData[[#This Row],[Close]]-NiftyData[[#This Row],[Open]]</f>
        <v>-20.650000000000546</v>
      </c>
      <c r="N2250" s="4">
        <f>NiftyData[[#This Row],[Intraday Change]]/NiftyData[[#This Row],[Open]]</f>
        <v>-3.9120221270792527E-3</v>
      </c>
      <c r="O2250" s="4">
        <f>_xlfn.CEILING.MATH(ABS(NiftyData[[#This Row],[Intraday Change %]]), 0.01)</f>
        <v>0.01</v>
      </c>
      <c r="P2250" s="6">
        <f>NiftyData[[#This Row],[Close]]-E2251</f>
        <v>-68.650000000000546</v>
      </c>
      <c r="Q2250" s="4">
        <f>NiftyData[[#This Row],[DayChange]]/E2251</f>
        <v>-1.2888146284684515E-2</v>
      </c>
      <c r="R2250" s="7">
        <f>_xlfn.CEILING.MATH(ABS(NiftyData[[#This Row],[DayChange %]]), 0.01)</f>
        <v>0.02</v>
      </c>
    </row>
    <row r="2251" spans="1:18" x14ac:dyDescent="0.2">
      <c r="A2251" s="2">
        <v>40847</v>
      </c>
      <c r="B2251" s="1">
        <v>5358.9</v>
      </c>
      <c r="C2251" s="1">
        <v>5360.25</v>
      </c>
      <c r="D2251" s="1">
        <v>5314.6</v>
      </c>
      <c r="E2251" s="1">
        <v>5326.6</v>
      </c>
      <c r="F2251" s="1">
        <v>149483502</v>
      </c>
      <c r="G2251" s="1">
        <v>5937.99</v>
      </c>
      <c r="H2251" s="1" t="str">
        <f>TEXT(NiftyData[[#This Row],[Date]], "yyyy")</f>
        <v>2011</v>
      </c>
      <c r="I2251" s="1" t="str">
        <f>TEXT(NiftyData[[#This Row],[Date]], "mmm")</f>
        <v>Oct</v>
      </c>
      <c r="J2251" s="1" t="str">
        <f>TEXT(NiftyData[[#This Row],[Date]], "ddd")</f>
        <v>Mon</v>
      </c>
      <c r="K2251" s="1" t="str">
        <f>TEXT(NiftyData[[#This Row],[Date]], "mmm-yyyy")</f>
        <v>Oct-2011</v>
      </c>
      <c r="L2251" s="1" t="str">
        <f>IF(NiftyData[[#This Row],[Day]]="Thu", "Expiry", "")</f>
        <v/>
      </c>
      <c r="M2251" s="1">
        <f>NiftyData[[#This Row],[Close]]-NiftyData[[#This Row],[Open]]</f>
        <v>-32.299999999999272</v>
      </c>
      <c r="N2251" s="4">
        <f>NiftyData[[#This Row],[Intraday Change]]/NiftyData[[#This Row],[Open]]</f>
        <v>-6.0273563604469711E-3</v>
      </c>
      <c r="O2251" s="4">
        <f>_xlfn.CEILING.MATH(ABS(NiftyData[[#This Row],[Intraday Change %]]), 0.01)</f>
        <v>0.01</v>
      </c>
      <c r="P2251" s="6">
        <f>NiftyData[[#This Row],[Close]]-E2252</f>
        <v>-34.099999999999454</v>
      </c>
      <c r="Q2251" s="4">
        <f>NiftyData[[#This Row],[DayChange]]/E2252</f>
        <v>-6.3611095565876572E-3</v>
      </c>
      <c r="R2251" s="7">
        <f>_xlfn.CEILING.MATH(ABS(NiftyData[[#This Row],[DayChange %]]), 0.01)</f>
        <v>0.01</v>
      </c>
    </row>
    <row r="2252" spans="1:18" x14ac:dyDescent="0.2">
      <c r="A2252" s="2">
        <v>40844</v>
      </c>
      <c r="B2252" s="1">
        <v>5341.9</v>
      </c>
      <c r="C2252" s="1">
        <v>5399.7</v>
      </c>
      <c r="D2252" s="1">
        <v>5322.8</v>
      </c>
      <c r="E2252" s="1">
        <v>5360.7</v>
      </c>
      <c r="F2252" s="1">
        <v>246078412</v>
      </c>
      <c r="G2252" s="1">
        <v>9151.2000000000007</v>
      </c>
      <c r="H2252" s="1" t="str">
        <f>TEXT(NiftyData[[#This Row],[Date]], "yyyy")</f>
        <v>2011</v>
      </c>
      <c r="I2252" s="1" t="str">
        <f>TEXT(NiftyData[[#This Row],[Date]], "mmm")</f>
        <v>Oct</v>
      </c>
      <c r="J2252" s="1" t="str">
        <f>TEXT(NiftyData[[#This Row],[Date]], "ddd")</f>
        <v>Fri</v>
      </c>
      <c r="K2252" s="1" t="str">
        <f>TEXT(NiftyData[[#This Row],[Date]], "mmm-yyyy")</f>
        <v>Oct-2011</v>
      </c>
      <c r="L2252" s="1" t="str">
        <f>IF(NiftyData[[#This Row],[Day]]="Thu", "Expiry", "")</f>
        <v/>
      </c>
      <c r="M2252" s="1">
        <f>NiftyData[[#This Row],[Close]]-NiftyData[[#This Row],[Open]]</f>
        <v>18.800000000000182</v>
      </c>
      <c r="N2252" s="4">
        <f>NiftyData[[#This Row],[Intraday Change]]/NiftyData[[#This Row],[Open]]</f>
        <v>3.5193470488028948E-3</v>
      </c>
      <c r="O2252" s="4">
        <f>_xlfn.CEILING.MATH(ABS(NiftyData[[#This Row],[Intraday Change %]]), 0.01)</f>
        <v>0.01</v>
      </c>
      <c r="P2252" s="6">
        <f>NiftyData[[#This Row],[Close]]-E2253</f>
        <v>158.89999999999964</v>
      </c>
      <c r="Q2252" s="4">
        <f>NiftyData[[#This Row],[DayChange]]/E2253</f>
        <v>3.0547118305201973E-2</v>
      </c>
      <c r="R2252" s="7">
        <f>_xlfn.CEILING.MATH(ABS(NiftyData[[#This Row],[DayChange %]]), 0.01)</f>
        <v>0.04</v>
      </c>
    </row>
    <row r="2253" spans="1:18" x14ac:dyDescent="0.2">
      <c r="A2253" s="2">
        <v>40842</v>
      </c>
      <c r="B2253" s="1">
        <v>5214.95</v>
      </c>
      <c r="C2253" s="1">
        <v>5219.25</v>
      </c>
      <c r="D2253" s="1">
        <v>5196.1499999999996</v>
      </c>
      <c r="E2253" s="1">
        <v>5201.8</v>
      </c>
      <c r="F2253" s="1">
        <v>27496887</v>
      </c>
      <c r="G2253" s="1">
        <v>1059.46</v>
      </c>
      <c r="H2253" s="1" t="str">
        <f>TEXT(NiftyData[[#This Row],[Date]], "yyyy")</f>
        <v>2011</v>
      </c>
      <c r="I2253" s="1" t="str">
        <f>TEXT(NiftyData[[#This Row],[Date]], "mmm")</f>
        <v>Oct</v>
      </c>
      <c r="J2253" s="1" t="str">
        <f>TEXT(NiftyData[[#This Row],[Date]], "ddd")</f>
        <v>Wed</v>
      </c>
      <c r="K2253" s="1" t="str">
        <f>TEXT(NiftyData[[#This Row],[Date]], "mmm-yyyy")</f>
        <v>Oct-2011</v>
      </c>
      <c r="L2253" s="1" t="str">
        <f>IF(NiftyData[[#This Row],[Day]]="Thu", "Expiry", "")</f>
        <v/>
      </c>
      <c r="M2253" s="1">
        <f>NiftyData[[#This Row],[Close]]-NiftyData[[#This Row],[Open]]</f>
        <v>-13.149999999999636</v>
      </c>
      <c r="N2253" s="4">
        <f>NiftyData[[#This Row],[Intraday Change]]/NiftyData[[#This Row],[Open]]</f>
        <v>-2.5215965637253733E-3</v>
      </c>
      <c r="O2253" s="4">
        <f>_xlfn.CEILING.MATH(ABS(NiftyData[[#This Row],[Intraday Change %]]), 0.01)</f>
        <v>0.01</v>
      </c>
      <c r="P2253" s="6">
        <f>NiftyData[[#This Row],[Close]]-E2254</f>
        <v>10.199999999999818</v>
      </c>
      <c r="Q2253" s="4">
        <f>NiftyData[[#This Row],[DayChange]]/E2254</f>
        <v>1.9647122274442982E-3</v>
      </c>
      <c r="R2253" s="7">
        <f>_xlfn.CEILING.MATH(ABS(NiftyData[[#This Row],[DayChange %]]), 0.01)</f>
        <v>0.01</v>
      </c>
    </row>
    <row r="2254" spans="1:18" x14ac:dyDescent="0.2">
      <c r="A2254" s="2">
        <v>40841</v>
      </c>
      <c r="B2254" s="1">
        <v>5137.8999999999996</v>
      </c>
      <c r="C2254" s="1">
        <v>5211</v>
      </c>
      <c r="D2254" s="1">
        <v>5085.55</v>
      </c>
      <c r="E2254" s="1">
        <v>5191.6000000000004</v>
      </c>
      <c r="F2254" s="1">
        <v>221084588</v>
      </c>
      <c r="G2254" s="1">
        <v>9967.24</v>
      </c>
      <c r="H2254" s="1" t="str">
        <f>TEXT(NiftyData[[#This Row],[Date]], "yyyy")</f>
        <v>2011</v>
      </c>
      <c r="I2254" s="1" t="str">
        <f>TEXT(NiftyData[[#This Row],[Date]], "mmm")</f>
        <v>Oct</v>
      </c>
      <c r="J2254" s="1" t="str">
        <f>TEXT(NiftyData[[#This Row],[Date]], "ddd")</f>
        <v>Tue</v>
      </c>
      <c r="K2254" s="1" t="str">
        <f>TEXT(NiftyData[[#This Row],[Date]], "mmm-yyyy")</f>
        <v>Oct-2011</v>
      </c>
      <c r="L2254" s="1" t="str">
        <f>IF(NiftyData[[#This Row],[Day]]="Thu", "Expiry", "")</f>
        <v/>
      </c>
      <c r="M2254" s="1">
        <f>NiftyData[[#This Row],[Close]]-NiftyData[[#This Row],[Open]]</f>
        <v>53.700000000000728</v>
      </c>
      <c r="N2254" s="4">
        <f>NiftyData[[#This Row],[Intraday Change]]/NiftyData[[#This Row],[Open]]</f>
        <v>1.0451740983670514E-2</v>
      </c>
      <c r="O2254" s="4">
        <f>_xlfn.CEILING.MATH(ABS(NiftyData[[#This Row],[Intraday Change %]]), 0.01)</f>
        <v>0.02</v>
      </c>
      <c r="P2254" s="6">
        <f>NiftyData[[#This Row],[Close]]-E2255</f>
        <v>93.25</v>
      </c>
      <c r="Q2254" s="4">
        <f>NiftyData[[#This Row],[DayChange]]/E2255</f>
        <v>1.8290231153216235E-2</v>
      </c>
      <c r="R2254" s="7">
        <f>_xlfn.CEILING.MATH(ABS(NiftyData[[#This Row],[DayChange %]]), 0.01)</f>
        <v>0.02</v>
      </c>
    </row>
    <row r="2255" spans="1:18" x14ac:dyDescent="0.2">
      <c r="A2255" s="2">
        <v>40840</v>
      </c>
      <c r="B2255" s="1">
        <v>5114.7</v>
      </c>
      <c r="C2255" s="1">
        <v>5145.6499999999996</v>
      </c>
      <c r="D2255" s="1">
        <v>5084.75</v>
      </c>
      <c r="E2255" s="1">
        <v>5098.3500000000004</v>
      </c>
      <c r="F2255" s="1">
        <v>126073195</v>
      </c>
      <c r="G2255" s="1">
        <v>4927.43</v>
      </c>
      <c r="H2255" s="1" t="str">
        <f>TEXT(NiftyData[[#This Row],[Date]], "yyyy")</f>
        <v>2011</v>
      </c>
      <c r="I2255" s="1" t="str">
        <f>TEXT(NiftyData[[#This Row],[Date]], "mmm")</f>
        <v>Oct</v>
      </c>
      <c r="J2255" s="1" t="str">
        <f>TEXT(NiftyData[[#This Row],[Date]], "ddd")</f>
        <v>Mon</v>
      </c>
      <c r="K2255" s="1" t="str">
        <f>TEXT(NiftyData[[#This Row],[Date]], "mmm-yyyy")</f>
        <v>Oct-2011</v>
      </c>
      <c r="L2255" s="1" t="str">
        <f>IF(NiftyData[[#This Row],[Day]]="Thu", "Expiry", "")</f>
        <v/>
      </c>
      <c r="M2255" s="1">
        <f>NiftyData[[#This Row],[Close]]-NiftyData[[#This Row],[Open]]</f>
        <v>-16.349999999999454</v>
      </c>
      <c r="N2255" s="4">
        <f>NiftyData[[#This Row],[Intraday Change]]/NiftyData[[#This Row],[Open]]</f>
        <v>-3.1966684263005562E-3</v>
      </c>
      <c r="O2255" s="4">
        <f>_xlfn.CEILING.MATH(ABS(NiftyData[[#This Row],[Intraday Change %]]), 0.01)</f>
        <v>0.01</v>
      </c>
      <c r="P2255" s="6">
        <f>NiftyData[[#This Row],[Close]]-E2256</f>
        <v>48.400000000000546</v>
      </c>
      <c r="Q2255" s="4">
        <f>NiftyData[[#This Row],[DayChange]]/E2256</f>
        <v>9.5842533094388158E-3</v>
      </c>
      <c r="R2255" s="7">
        <f>_xlfn.CEILING.MATH(ABS(NiftyData[[#This Row],[DayChange %]]), 0.01)</f>
        <v>0.01</v>
      </c>
    </row>
    <row r="2256" spans="1:18" x14ac:dyDescent="0.2">
      <c r="A2256" s="2">
        <v>40837</v>
      </c>
      <c r="B2256" s="1">
        <v>5106.6000000000004</v>
      </c>
      <c r="C2256" s="1">
        <v>5120.75</v>
      </c>
      <c r="D2256" s="1">
        <v>5037.95</v>
      </c>
      <c r="E2256" s="1">
        <v>5049.95</v>
      </c>
      <c r="F2256" s="1">
        <v>109893599</v>
      </c>
      <c r="G2256" s="1">
        <v>4733.71</v>
      </c>
      <c r="H2256" s="1" t="str">
        <f>TEXT(NiftyData[[#This Row],[Date]], "yyyy")</f>
        <v>2011</v>
      </c>
      <c r="I2256" s="1" t="str">
        <f>TEXT(NiftyData[[#This Row],[Date]], "mmm")</f>
        <v>Oct</v>
      </c>
      <c r="J2256" s="1" t="str">
        <f>TEXT(NiftyData[[#This Row],[Date]], "ddd")</f>
        <v>Fri</v>
      </c>
      <c r="K2256" s="1" t="str">
        <f>TEXT(NiftyData[[#This Row],[Date]], "mmm-yyyy")</f>
        <v>Oct-2011</v>
      </c>
      <c r="L2256" s="1" t="str">
        <f>IF(NiftyData[[#This Row],[Day]]="Thu", "Expiry", "")</f>
        <v/>
      </c>
      <c r="M2256" s="1">
        <f>NiftyData[[#This Row],[Close]]-NiftyData[[#This Row],[Open]]</f>
        <v>-56.650000000000546</v>
      </c>
      <c r="N2256" s="4">
        <f>NiftyData[[#This Row],[Intraday Change]]/NiftyData[[#This Row],[Open]]</f>
        <v>-1.1093486860141883E-2</v>
      </c>
      <c r="O2256" s="4">
        <f>_xlfn.CEILING.MATH(ABS(NiftyData[[#This Row],[Intraday Change %]]), 0.01)</f>
        <v>0.02</v>
      </c>
      <c r="P2256" s="6">
        <f>NiftyData[[#This Row],[Close]]-E2257</f>
        <v>-41.949999999999818</v>
      </c>
      <c r="Q2256" s="4">
        <f>NiftyData[[#This Row],[DayChange]]/E2257</f>
        <v>-8.238574991653376E-3</v>
      </c>
      <c r="R2256" s="7">
        <f>_xlfn.CEILING.MATH(ABS(NiftyData[[#This Row],[DayChange %]]), 0.01)</f>
        <v>0.01</v>
      </c>
    </row>
    <row r="2257" spans="1:18" x14ac:dyDescent="0.2">
      <c r="A2257" s="2">
        <v>40836</v>
      </c>
      <c r="B2257" s="1">
        <v>5086.55</v>
      </c>
      <c r="C2257" s="1">
        <v>5099</v>
      </c>
      <c r="D2257" s="1">
        <v>5033.95</v>
      </c>
      <c r="E2257" s="1">
        <v>5091.8999999999996</v>
      </c>
      <c r="F2257" s="1">
        <v>119333986</v>
      </c>
      <c r="G2257" s="1">
        <v>4582.47</v>
      </c>
      <c r="H2257" s="1" t="str">
        <f>TEXT(NiftyData[[#This Row],[Date]], "yyyy")</f>
        <v>2011</v>
      </c>
      <c r="I2257" s="1" t="str">
        <f>TEXT(NiftyData[[#This Row],[Date]], "mmm")</f>
        <v>Oct</v>
      </c>
      <c r="J2257" s="1" t="str">
        <f>TEXT(NiftyData[[#This Row],[Date]], "ddd")</f>
        <v>Thu</v>
      </c>
      <c r="K2257" s="1" t="str">
        <f>TEXT(NiftyData[[#This Row],[Date]], "mmm-yyyy")</f>
        <v>Oct-2011</v>
      </c>
      <c r="L2257" s="1" t="str">
        <f>IF(NiftyData[[#This Row],[Day]]="Thu", "Expiry", "")</f>
        <v>Expiry</v>
      </c>
      <c r="M2257" s="1">
        <f>NiftyData[[#This Row],[Close]]-NiftyData[[#This Row],[Open]]</f>
        <v>5.3499999999994543</v>
      </c>
      <c r="N2257" s="4">
        <f>NiftyData[[#This Row],[Intraday Change]]/NiftyData[[#This Row],[Open]]</f>
        <v>1.051793455288841E-3</v>
      </c>
      <c r="O2257" s="4">
        <f>_xlfn.CEILING.MATH(ABS(NiftyData[[#This Row],[Intraday Change %]]), 0.01)</f>
        <v>0.01</v>
      </c>
      <c r="P2257" s="6">
        <f>NiftyData[[#This Row],[Close]]-E2258</f>
        <v>-47.25</v>
      </c>
      <c r="Q2257" s="4">
        <f>NiftyData[[#This Row],[DayChange]]/E2258</f>
        <v>-9.1941274335250005E-3</v>
      </c>
      <c r="R2257" s="7">
        <f>_xlfn.CEILING.MATH(ABS(NiftyData[[#This Row],[DayChange %]]), 0.01)</f>
        <v>0.01</v>
      </c>
    </row>
    <row r="2258" spans="1:18" x14ac:dyDescent="0.2">
      <c r="A2258" s="2">
        <v>40835</v>
      </c>
      <c r="B2258" s="1">
        <v>5080.45</v>
      </c>
      <c r="C2258" s="1">
        <v>5148.05</v>
      </c>
      <c r="D2258" s="1">
        <v>5075.3</v>
      </c>
      <c r="E2258" s="1">
        <v>5139.1499999999996</v>
      </c>
      <c r="F2258" s="1">
        <v>117468754</v>
      </c>
      <c r="G2258" s="1">
        <v>4776.09</v>
      </c>
      <c r="H2258" s="1" t="str">
        <f>TEXT(NiftyData[[#This Row],[Date]], "yyyy")</f>
        <v>2011</v>
      </c>
      <c r="I2258" s="1" t="str">
        <f>TEXT(NiftyData[[#This Row],[Date]], "mmm")</f>
        <v>Oct</v>
      </c>
      <c r="J2258" s="1" t="str">
        <f>TEXT(NiftyData[[#This Row],[Date]], "ddd")</f>
        <v>Wed</v>
      </c>
      <c r="K2258" s="1" t="str">
        <f>TEXT(NiftyData[[#This Row],[Date]], "mmm-yyyy")</f>
        <v>Oct-2011</v>
      </c>
      <c r="L2258" s="1" t="str">
        <f>IF(NiftyData[[#This Row],[Day]]="Thu", "Expiry", "")</f>
        <v/>
      </c>
      <c r="M2258" s="1">
        <f>NiftyData[[#This Row],[Close]]-NiftyData[[#This Row],[Open]]</f>
        <v>58.699999999999818</v>
      </c>
      <c r="N2258" s="4">
        <f>NiftyData[[#This Row],[Intraday Change]]/NiftyData[[#This Row],[Open]]</f>
        <v>1.1554094617602735E-2</v>
      </c>
      <c r="O2258" s="4">
        <f>_xlfn.CEILING.MATH(ABS(NiftyData[[#This Row],[Intraday Change %]]), 0.01)</f>
        <v>0.02</v>
      </c>
      <c r="P2258" s="6">
        <f>NiftyData[[#This Row],[Close]]-E2259</f>
        <v>101.64999999999964</v>
      </c>
      <c r="Q2258" s="4">
        <f>NiftyData[[#This Row],[DayChange]]/E2259</f>
        <v>2.017866004962772E-2</v>
      </c>
      <c r="R2258" s="7">
        <f>_xlfn.CEILING.MATH(ABS(NiftyData[[#This Row],[DayChange %]]), 0.01)</f>
        <v>0.03</v>
      </c>
    </row>
    <row r="2259" spans="1:18" x14ac:dyDescent="0.2">
      <c r="A2259" s="2">
        <v>40834</v>
      </c>
      <c r="B2259" s="1">
        <v>5049.45</v>
      </c>
      <c r="C2259" s="1">
        <v>5057.5</v>
      </c>
      <c r="D2259" s="1">
        <v>5011.05</v>
      </c>
      <c r="E2259" s="1">
        <v>5037.5</v>
      </c>
      <c r="F2259" s="1">
        <v>125550565</v>
      </c>
      <c r="G2259" s="1">
        <v>5148.8599999999997</v>
      </c>
      <c r="H2259" s="1" t="str">
        <f>TEXT(NiftyData[[#This Row],[Date]], "yyyy")</f>
        <v>2011</v>
      </c>
      <c r="I2259" s="1" t="str">
        <f>TEXT(NiftyData[[#This Row],[Date]], "mmm")</f>
        <v>Oct</v>
      </c>
      <c r="J2259" s="1" t="str">
        <f>TEXT(NiftyData[[#This Row],[Date]], "ddd")</f>
        <v>Tue</v>
      </c>
      <c r="K2259" s="1" t="str">
        <f>TEXT(NiftyData[[#This Row],[Date]], "mmm-yyyy")</f>
        <v>Oct-2011</v>
      </c>
      <c r="L2259" s="1" t="str">
        <f>IF(NiftyData[[#This Row],[Day]]="Thu", "Expiry", "")</f>
        <v/>
      </c>
      <c r="M2259" s="1">
        <f>NiftyData[[#This Row],[Close]]-NiftyData[[#This Row],[Open]]</f>
        <v>-11.949999999999818</v>
      </c>
      <c r="N2259" s="4">
        <f>NiftyData[[#This Row],[Intraday Change]]/NiftyData[[#This Row],[Open]]</f>
        <v>-2.3665943815662734E-3</v>
      </c>
      <c r="O2259" s="4">
        <f>_xlfn.CEILING.MATH(ABS(NiftyData[[#This Row],[Intraday Change %]]), 0.01)</f>
        <v>0.01</v>
      </c>
      <c r="P2259" s="6">
        <f>NiftyData[[#This Row],[Close]]-E2260</f>
        <v>-80.75</v>
      </c>
      <c r="Q2259" s="4">
        <f>NiftyData[[#This Row],[DayChange]]/E2260</f>
        <v>-1.5776876862208761E-2</v>
      </c>
      <c r="R2259" s="7">
        <f>_xlfn.CEILING.MATH(ABS(NiftyData[[#This Row],[DayChange %]]), 0.01)</f>
        <v>0.02</v>
      </c>
    </row>
    <row r="2260" spans="1:18" x14ac:dyDescent="0.2">
      <c r="A2260" s="2">
        <v>40833</v>
      </c>
      <c r="B2260" s="1">
        <v>5156.2</v>
      </c>
      <c r="C2260" s="1">
        <v>5160.2</v>
      </c>
      <c r="D2260" s="1">
        <v>5084.5</v>
      </c>
      <c r="E2260" s="1">
        <v>5118.25</v>
      </c>
      <c r="F2260" s="1">
        <v>130460983</v>
      </c>
      <c r="G2260" s="1">
        <v>5029.13</v>
      </c>
      <c r="H2260" s="1" t="str">
        <f>TEXT(NiftyData[[#This Row],[Date]], "yyyy")</f>
        <v>2011</v>
      </c>
      <c r="I2260" s="1" t="str">
        <f>TEXT(NiftyData[[#This Row],[Date]], "mmm")</f>
        <v>Oct</v>
      </c>
      <c r="J2260" s="1" t="str">
        <f>TEXT(NiftyData[[#This Row],[Date]], "ddd")</f>
        <v>Mon</v>
      </c>
      <c r="K2260" s="1" t="str">
        <f>TEXT(NiftyData[[#This Row],[Date]], "mmm-yyyy")</f>
        <v>Oct-2011</v>
      </c>
      <c r="L2260" s="1" t="str">
        <f>IF(NiftyData[[#This Row],[Day]]="Thu", "Expiry", "")</f>
        <v/>
      </c>
      <c r="M2260" s="1">
        <f>NiftyData[[#This Row],[Close]]-NiftyData[[#This Row],[Open]]</f>
        <v>-37.949999999999818</v>
      </c>
      <c r="N2260" s="4">
        <f>NiftyData[[#This Row],[Intraday Change]]/NiftyData[[#This Row],[Open]]</f>
        <v>-7.3600713703890113E-3</v>
      </c>
      <c r="O2260" s="4">
        <f>_xlfn.CEILING.MATH(ABS(NiftyData[[#This Row],[Intraday Change %]]), 0.01)</f>
        <v>0.01</v>
      </c>
      <c r="P2260" s="6">
        <f>NiftyData[[#This Row],[Close]]-E2261</f>
        <v>-14.050000000000182</v>
      </c>
      <c r="Q2260" s="4">
        <f>NiftyData[[#This Row],[DayChange]]/E2261</f>
        <v>-2.7375640551020363E-3</v>
      </c>
      <c r="R2260" s="7">
        <f>_xlfn.CEILING.MATH(ABS(NiftyData[[#This Row],[DayChange %]]), 0.01)</f>
        <v>0.01</v>
      </c>
    </row>
    <row r="2261" spans="1:18" x14ac:dyDescent="0.2">
      <c r="A2261" s="2">
        <v>40830</v>
      </c>
      <c r="B2261" s="1">
        <v>5057.3500000000004</v>
      </c>
      <c r="C2261" s="1">
        <v>5141.3999999999996</v>
      </c>
      <c r="D2261" s="1">
        <v>5056.6000000000004</v>
      </c>
      <c r="E2261" s="1">
        <v>5132.3</v>
      </c>
      <c r="F2261" s="1">
        <v>157781872</v>
      </c>
      <c r="G2261" s="1">
        <v>6140.27</v>
      </c>
      <c r="H2261" s="1" t="str">
        <f>TEXT(NiftyData[[#This Row],[Date]], "yyyy")</f>
        <v>2011</v>
      </c>
      <c r="I2261" s="1" t="str">
        <f>TEXT(NiftyData[[#This Row],[Date]], "mmm")</f>
        <v>Oct</v>
      </c>
      <c r="J2261" s="1" t="str">
        <f>TEXT(NiftyData[[#This Row],[Date]], "ddd")</f>
        <v>Fri</v>
      </c>
      <c r="K2261" s="1" t="str">
        <f>TEXT(NiftyData[[#This Row],[Date]], "mmm-yyyy")</f>
        <v>Oct-2011</v>
      </c>
      <c r="L2261" s="1" t="str">
        <f>IF(NiftyData[[#This Row],[Day]]="Thu", "Expiry", "")</f>
        <v/>
      </c>
      <c r="M2261" s="1">
        <f>NiftyData[[#This Row],[Close]]-NiftyData[[#This Row],[Open]]</f>
        <v>74.949999999999818</v>
      </c>
      <c r="N2261" s="4">
        <f>NiftyData[[#This Row],[Intraday Change]]/NiftyData[[#This Row],[Open]]</f>
        <v>1.482001443443697E-2</v>
      </c>
      <c r="O2261" s="4">
        <f>_xlfn.CEILING.MATH(ABS(NiftyData[[#This Row],[Intraday Change %]]), 0.01)</f>
        <v>0.02</v>
      </c>
      <c r="P2261" s="6">
        <f>NiftyData[[#This Row],[Close]]-E2262</f>
        <v>54.449999999999818</v>
      </c>
      <c r="Q2261" s="4">
        <f>NiftyData[[#This Row],[DayChange]]/E2262</f>
        <v>1.0723042232440859E-2</v>
      </c>
      <c r="R2261" s="7">
        <f>_xlfn.CEILING.MATH(ABS(NiftyData[[#This Row],[DayChange %]]), 0.01)</f>
        <v>0.02</v>
      </c>
    </row>
    <row r="2262" spans="1:18" x14ac:dyDescent="0.2">
      <c r="A2262" s="2">
        <v>40829</v>
      </c>
      <c r="B2262" s="1">
        <v>5130.8</v>
      </c>
      <c r="C2262" s="1">
        <v>5136.95</v>
      </c>
      <c r="D2262" s="1">
        <v>5067.6499999999996</v>
      </c>
      <c r="E2262" s="1">
        <v>5077.8500000000004</v>
      </c>
      <c r="F2262" s="1">
        <v>157302816</v>
      </c>
      <c r="G2262" s="1">
        <v>6319.82</v>
      </c>
      <c r="H2262" s="1" t="str">
        <f>TEXT(NiftyData[[#This Row],[Date]], "yyyy")</f>
        <v>2011</v>
      </c>
      <c r="I2262" s="1" t="str">
        <f>TEXT(NiftyData[[#This Row],[Date]], "mmm")</f>
        <v>Oct</v>
      </c>
      <c r="J2262" s="1" t="str">
        <f>TEXT(NiftyData[[#This Row],[Date]], "ddd")</f>
        <v>Thu</v>
      </c>
      <c r="K2262" s="1" t="str">
        <f>TEXT(NiftyData[[#This Row],[Date]], "mmm-yyyy")</f>
        <v>Oct-2011</v>
      </c>
      <c r="L2262" s="1" t="str">
        <f>IF(NiftyData[[#This Row],[Day]]="Thu", "Expiry", "")</f>
        <v>Expiry</v>
      </c>
      <c r="M2262" s="1">
        <f>NiftyData[[#This Row],[Close]]-NiftyData[[#This Row],[Open]]</f>
        <v>-52.949999999999818</v>
      </c>
      <c r="N2262" s="4">
        <f>NiftyData[[#This Row],[Intraday Change]]/NiftyData[[#This Row],[Open]]</f>
        <v>-1.0320028065798671E-2</v>
      </c>
      <c r="O2262" s="4">
        <f>_xlfn.CEILING.MATH(ABS(NiftyData[[#This Row],[Intraday Change %]]), 0.01)</f>
        <v>0.02</v>
      </c>
      <c r="P2262" s="6">
        <f>NiftyData[[#This Row],[Close]]-E2263</f>
        <v>-21.549999999999272</v>
      </c>
      <c r="Q2262" s="4">
        <f>NiftyData[[#This Row],[DayChange]]/E2263</f>
        <v>-4.22598737106312E-3</v>
      </c>
      <c r="R2262" s="7">
        <f>_xlfn.CEILING.MATH(ABS(NiftyData[[#This Row],[DayChange %]]), 0.01)</f>
        <v>0.01</v>
      </c>
    </row>
    <row r="2263" spans="1:18" x14ac:dyDescent="0.2">
      <c r="A2263" s="2">
        <v>40828</v>
      </c>
      <c r="B2263" s="1">
        <v>5011.2</v>
      </c>
      <c r="C2263" s="1">
        <v>5109.8</v>
      </c>
      <c r="D2263" s="1">
        <v>4997.6499999999996</v>
      </c>
      <c r="E2263" s="1">
        <v>5099.3999999999996</v>
      </c>
      <c r="F2263" s="1">
        <v>188008562</v>
      </c>
      <c r="G2263" s="1">
        <v>7528.09</v>
      </c>
      <c r="H2263" s="1" t="str">
        <f>TEXT(NiftyData[[#This Row],[Date]], "yyyy")</f>
        <v>2011</v>
      </c>
      <c r="I2263" s="1" t="str">
        <f>TEXT(NiftyData[[#This Row],[Date]], "mmm")</f>
        <v>Oct</v>
      </c>
      <c r="J2263" s="1" t="str">
        <f>TEXT(NiftyData[[#This Row],[Date]], "ddd")</f>
        <v>Wed</v>
      </c>
      <c r="K2263" s="1" t="str">
        <f>TEXT(NiftyData[[#This Row],[Date]], "mmm-yyyy")</f>
        <v>Oct-2011</v>
      </c>
      <c r="L2263" s="1" t="str">
        <f>IF(NiftyData[[#This Row],[Day]]="Thu", "Expiry", "")</f>
        <v/>
      </c>
      <c r="M2263" s="1">
        <f>NiftyData[[#This Row],[Close]]-NiftyData[[#This Row],[Open]]</f>
        <v>88.199999999999818</v>
      </c>
      <c r="N2263" s="4">
        <f>NiftyData[[#This Row],[Intraday Change]]/NiftyData[[#This Row],[Open]]</f>
        <v>1.7600574712643643E-2</v>
      </c>
      <c r="O2263" s="4">
        <f>_xlfn.CEILING.MATH(ABS(NiftyData[[#This Row],[Intraday Change %]]), 0.01)</f>
        <v>0.02</v>
      </c>
      <c r="P2263" s="6">
        <f>NiftyData[[#This Row],[Close]]-E2264</f>
        <v>125.04999999999927</v>
      </c>
      <c r="Q2263" s="4">
        <f>NiftyData[[#This Row],[DayChange]]/E2264</f>
        <v>2.5138962879572058E-2</v>
      </c>
      <c r="R2263" s="7">
        <f>_xlfn.CEILING.MATH(ABS(NiftyData[[#This Row],[DayChange %]]), 0.01)</f>
        <v>0.03</v>
      </c>
    </row>
    <row r="2264" spans="1:18" x14ac:dyDescent="0.2">
      <c r="A2264" s="2">
        <v>40827</v>
      </c>
      <c r="B2264" s="1">
        <v>5019.8999999999996</v>
      </c>
      <c r="C2264" s="1">
        <v>5045.1000000000004</v>
      </c>
      <c r="D2264" s="1">
        <v>4964</v>
      </c>
      <c r="E2264" s="1">
        <v>4974.3500000000004</v>
      </c>
      <c r="F2264" s="1">
        <v>182038763</v>
      </c>
      <c r="G2264" s="1">
        <v>6386.8</v>
      </c>
      <c r="H2264" s="1" t="str">
        <f>TEXT(NiftyData[[#This Row],[Date]], "yyyy")</f>
        <v>2011</v>
      </c>
      <c r="I2264" s="1" t="str">
        <f>TEXT(NiftyData[[#This Row],[Date]], "mmm")</f>
        <v>Oct</v>
      </c>
      <c r="J2264" s="1" t="str">
        <f>TEXT(NiftyData[[#This Row],[Date]], "ddd")</f>
        <v>Tue</v>
      </c>
      <c r="K2264" s="1" t="str">
        <f>TEXT(NiftyData[[#This Row],[Date]], "mmm-yyyy")</f>
        <v>Oct-2011</v>
      </c>
      <c r="L2264" s="1" t="str">
        <f>IF(NiftyData[[#This Row],[Day]]="Thu", "Expiry", "")</f>
        <v/>
      </c>
      <c r="M2264" s="1">
        <f>NiftyData[[#This Row],[Close]]-NiftyData[[#This Row],[Open]]</f>
        <v>-45.549999999999272</v>
      </c>
      <c r="N2264" s="4">
        <f>NiftyData[[#This Row],[Intraday Change]]/NiftyData[[#This Row],[Open]]</f>
        <v>-9.0738859339826051E-3</v>
      </c>
      <c r="O2264" s="4">
        <f>_xlfn.CEILING.MATH(ABS(NiftyData[[#This Row],[Intraday Change %]]), 0.01)</f>
        <v>0.01</v>
      </c>
      <c r="P2264" s="6">
        <f>NiftyData[[#This Row],[Close]]-E2265</f>
        <v>-5.25</v>
      </c>
      <c r="Q2264" s="4">
        <f>NiftyData[[#This Row],[DayChange]]/E2265</f>
        <v>-1.0543015503253273E-3</v>
      </c>
      <c r="R2264" s="7">
        <f>_xlfn.CEILING.MATH(ABS(NiftyData[[#This Row],[DayChange %]]), 0.01)</f>
        <v>0.01</v>
      </c>
    </row>
    <row r="2265" spans="1:18" x14ac:dyDescent="0.2">
      <c r="A2265" s="2">
        <v>40826</v>
      </c>
      <c r="B2265" s="1">
        <v>4886.8500000000004</v>
      </c>
      <c r="C2265" s="1">
        <v>4991.1499999999996</v>
      </c>
      <c r="D2265" s="1">
        <v>4882.05</v>
      </c>
      <c r="E2265" s="1">
        <v>4979.6000000000004</v>
      </c>
      <c r="F2265" s="1">
        <v>188839545</v>
      </c>
      <c r="G2265" s="1">
        <v>6247.21</v>
      </c>
      <c r="H2265" s="1" t="str">
        <f>TEXT(NiftyData[[#This Row],[Date]], "yyyy")</f>
        <v>2011</v>
      </c>
      <c r="I2265" s="1" t="str">
        <f>TEXT(NiftyData[[#This Row],[Date]], "mmm")</f>
        <v>Oct</v>
      </c>
      <c r="J2265" s="1" t="str">
        <f>TEXT(NiftyData[[#This Row],[Date]], "ddd")</f>
        <v>Mon</v>
      </c>
      <c r="K2265" s="1" t="str">
        <f>TEXT(NiftyData[[#This Row],[Date]], "mmm-yyyy")</f>
        <v>Oct-2011</v>
      </c>
      <c r="L2265" s="1" t="str">
        <f>IF(NiftyData[[#This Row],[Day]]="Thu", "Expiry", "")</f>
        <v/>
      </c>
      <c r="M2265" s="1">
        <f>NiftyData[[#This Row],[Close]]-NiftyData[[#This Row],[Open]]</f>
        <v>92.75</v>
      </c>
      <c r="N2265" s="4">
        <f>NiftyData[[#This Row],[Intraday Change]]/NiftyData[[#This Row],[Open]]</f>
        <v>1.8979506225891934E-2</v>
      </c>
      <c r="O2265" s="4">
        <f>_xlfn.CEILING.MATH(ABS(NiftyData[[#This Row],[Intraday Change %]]), 0.01)</f>
        <v>0.02</v>
      </c>
      <c r="P2265" s="6">
        <f>NiftyData[[#This Row],[Close]]-E2266</f>
        <v>91.550000000000182</v>
      </c>
      <c r="Q2265" s="4">
        <f>NiftyData[[#This Row],[DayChange]]/E2266</f>
        <v>1.8729350149855297E-2</v>
      </c>
      <c r="R2265" s="7">
        <f>_xlfn.CEILING.MATH(ABS(NiftyData[[#This Row],[DayChange %]]), 0.01)</f>
        <v>0.02</v>
      </c>
    </row>
    <row r="2266" spans="1:18" x14ac:dyDescent="0.2">
      <c r="A2266" s="2">
        <v>40823</v>
      </c>
      <c r="B2266" s="1">
        <v>4883.6499999999996</v>
      </c>
      <c r="C2266" s="1">
        <v>4922.6000000000004</v>
      </c>
      <c r="D2266" s="1">
        <v>4861.2</v>
      </c>
      <c r="E2266" s="1">
        <v>4888.05</v>
      </c>
      <c r="F2266" s="1">
        <v>198288782</v>
      </c>
      <c r="G2266" s="1">
        <v>6914.62</v>
      </c>
      <c r="H2266" s="1" t="str">
        <f>TEXT(NiftyData[[#This Row],[Date]], "yyyy")</f>
        <v>2011</v>
      </c>
      <c r="I2266" s="1" t="str">
        <f>TEXT(NiftyData[[#This Row],[Date]], "mmm")</f>
        <v>Oct</v>
      </c>
      <c r="J2266" s="1" t="str">
        <f>TEXT(NiftyData[[#This Row],[Date]], "ddd")</f>
        <v>Fri</v>
      </c>
      <c r="K2266" s="1" t="str">
        <f>TEXT(NiftyData[[#This Row],[Date]], "mmm-yyyy")</f>
        <v>Oct-2011</v>
      </c>
      <c r="L2266" s="1" t="str">
        <f>IF(NiftyData[[#This Row],[Day]]="Thu", "Expiry", "")</f>
        <v/>
      </c>
      <c r="M2266" s="1">
        <f>NiftyData[[#This Row],[Close]]-NiftyData[[#This Row],[Open]]</f>
        <v>4.4000000000005457</v>
      </c>
      <c r="N2266" s="4">
        <f>NiftyData[[#This Row],[Intraday Change]]/NiftyData[[#This Row],[Open]]</f>
        <v>9.0096546640331429E-4</v>
      </c>
      <c r="O2266" s="4">
        <f>_xlfn.CEILING.MATH(ABS(NiftyData[[#This Row],[Intraday Change %]]), 0.01)</f>
        <v>0.01</v>
      </c>
      <c r="P2266" s="6">
        <f>NiftyData[[#This Row],[Close]]-E2267</f>
        <v>136.75</v>
      </c>
      <c r="Q2266" s="4">
        <f>NiftyData[[#This Row],[DayChange]]/E2267</f>
        <v>2.8781596615663079E-2</v>
      </c>
      <c r="R2266" s="7">
        <f>_xlfn.CEILING.MATH(ABS(NiftyData[[#This Row],[DayChange %]]), 0.01)</f>
        <v>0.03</v>
      </c>
    </row>
    <row r="2267" spans="1:18" x14ac:dyDescent="0.2">
      <c r="A2267" s="2">
        <v>40821</v>
      </c>
      <c r="B2267" s="1">
        <v>4791.3</v>
      </c>
      <c r="C2267" s="1">
        <v>4827.8</v>
      </c>
      <c r="D2267" s="1">
        <v>4741</v>
      </c>
      <c r="E2267" s="1">
        <v>4751.3</v>
      </c>
      <c r="F2267" s="1">
        <v>179140481</v>
      </c>
      <c r="G2267" s="1">
        <v>6385.35</v>
      </c>
      <c r="H2267" s="1" t="str">
        <f>TEXT(NiftyData[[#This Row],[Date]], "yyyy")</f>
        <v>2011</v>
      </c>
      <c r="I2267" s="1" t="str">
        <f>TEXT(NiftyData[[#This Row],[Date]], "mmm")</f>
        <v>Oct</v>
      </c>
      <c r="J2267" s="1" t="str">
        <f>TEXT(NiftyData[[#This Row],[Date]], "ddd")</f>
        <v>Wed</v>
      </c>
      <c r="K2267" s="1" t="str">
        <f>TEXT(NiftyData[[#This Row],[Date]], "mmm-yyyy")</f>
        <v>Oct-2011</v>
      </c>
      <c r="L2267" s="1" t="str">
        <f>IF(NiftyData[[#This Row],[Day]]="Thu", "Expiry", "")</f>
        <v/>
      </c>
      <c r="M2267" s="1">
        <f>NiftyData[[#This Row],[Close]]-NiftyData[[#This Row],[Open]]</f>
        <v>-40</v>
      </c>
      <c r="N2267" s="4">
        <f>NiftyData[[#This Row],[Intraday Change]]/NiftyData[[#This Row],[Open]]</f>
        <v>-8.348464926011729E-3</v>
      </c>
      <c r="O2267" s="4">
        <f>_xlfn.CEILING.MATH(ABS(NiftyData[[#This Row],[Intraday Change %]]), 0.01)</f>
        <v>0.01</v>
      </c>
      <c r="P2267" s="6">
        <f>NiftyData[[#This Row],[Close]]-E2268</f>
        <v>-20.849999999999454</v>
      </c>
      <c r="Q2267" s="4">
        <f>NiftyData[[#This Row],[DayChange]]/E2268</f>
        <v>-4.3690998816046135E-3</v>
      </c>
      <c r="R2267" s="7">
        <f>_xlfn.CEILING.MATH(ABS(NiftyData[[#This Row],[DayChange %]]), 0.01)</f>
        <v>0.01</v>
      </c>
    </row>
    <row r="2268" spans="1:18" x14ac:dyDescent="0.2">
      <c r="A2268" s="2">
        <v>40820</v>
      </c>
      <c r="B2268" s="1">
        <v>4823.5</v>
      </c>
      <c r="C2268" s="1">
        <v>4869.75</v>
      </c>
      <c r="D2268" s="1">
        <v>4728.3</v>
      </c>
      <c r="E2268" s="1">
        <v>4772.1499999999996</v>
      </c>
      <c r="F2268" s="1">
        <v>184413296</v>
      </c>
      <c r="G2268" s="1">
        <v>6736.87</v>
      </c>
      <c r="H2268" s="1" t="str">
        <f>TEXT(NiftyData[[#This Row],[Date]], "yyyy")</f>
        <v>2011</v>
      </c>
      <c r="I2268" s="1" t="str">
        <f>TEXT(NiftyData[[#This Row],[Date]], "mmm")</f>
        <v>Oct</v>
      </c>
      <c r="J2268" s="1" t="str">
        <f>TEXT(NiftyData[[#This Row],[Date]], "ddd")</f>
        <v>Tue</v>
      </c>
      <c r="K2268" s="1" t="str">
        <f>TEXT(NiftyData[[#This Row],[Date]], "mmm-yyyy")</f>
        <v>Oct-2011</v>
      </c>
      <c r="L2268" s="1" t="str">
        <f>IF(NiftyData[[#This Row],[Day]]="Thu", "Expiry", "")</f>
        <v/>
      </c>
      <c r="M2268" s="1">
        <f>NiftyData[[#This Row],[Close]]-NiftyData[[#This Row],[Open]]</f>
        <v>-51.350000000000364</v>
      </c>
      <c r="N2268" s="4">
        <f>NiftyData[[#This Row],[Intraday Change]]/NiftyData[[#This Row],[Open]]</f>
        <v>-1.0645796620711178E-2</v>
      </c>
      <c r="O2268" s="4">
        <f>_xlfn.CEILING.MATH(ABS(NiftyData[[#This Row],[Intraday Change %]]), 0.01)</f>
        <v>0.02</v>
      </c>
      <c r="P2268" s="6">
        <f>NiftyData[[#This Row],[Close]]-E2269</f>
        <v>-77.350000000000364</v>
      </c>
      <c r="Q2268" s="4">
        <f>NiftyData[[#This Row],[DayChange]]/E2269</f>
        <v>-1.5950097948242162E-2</v>
      </c>
      <c r="R2268" s="7">
        <f>_xlfn.CEILING.MATH(ABS(NiftyData[[#This Row],[DayChange %]]), 0.01)</f>
        <v>0.02</v>
      </c>
    </row>
    <row r="2269" spans="1:18" x14ac:dyDescent="0.2">
      <c r="A2269" s="2">
        <v>40819</v>
      </c>
      <c r="B2269" s="1">
        <v>4874.3999999999996</v>
      </c>
      <c r="C2269" s="1">
        <v>4879.1499999999996</v>
      </c>
      <c r="D2269" s="1">
        <v>4823.8999999999996</v>
      </c>
      <c r="E2269" s="1">
        <v>4849.5</v>
      </c>
      <c r="F2269" s="1">
        <v>148921569</v>
      </c>
      <c r="G2269" s="1">
        <v>5230.17</v>
      </c>
      <c r="H2269" s="1" t="str">
        <f>TEXT(NiftyData[[#This Row],[Date]], "yyyy")</f>
        <v>2011</v>
      </c>
      <c r="I2269" s="1" t="str">
        <f>TEXT(NiftyData[[#This Row],[Date]], "mmm")</f>
        <v>Oct</v>
      </c>
      <c r="J2269" s="1" t="str">
        <f>TEXT(NiftyData[[#This Row],[Date]], "ddd")</f>
        <v>Mon</v>
      </c>
      <c r="K2269" s="1" t="str">
        <f>TEXT(NiftyData[[#This Row],[Date]], "mmm-yyyy")</f>
        <v>Oct-2011</v>
      </c>
      <c r="L2269" s="1" t="str">
        <f>IF(NiftyData[[#This Row],[Day]]="Thu", "Expiry", "")</f>
        <v/>
      </c>
      <c r="M2269" s="1">
        <f>NiftyData[[#This Row],[Close]]-NiftyData[[#This Row],[Open]]</f>
        <v>-24.899999999999636</v>
      </c>
      <c r="N2269" s="4">
        <f>NiftyData[[#This Row],[Intraday Change]]/NiftyData[[#This Row],[Open]]</f>
        <v>-5.1083210241259719E-3</v>
      </c>
      <c r="O2269" s="4">
        <f>_xlfn.CEILING.MATH(ABS(NiftyData[[#This Row],[Intraday Change %]]), 0.01)</f>
        <v>0.01</v>
      </c>
      <c r="P2269" s="6">
        <f>NiftyData[[#This Row],[Close]]-E2270</f>
        <v>-93.75</v>
      </c>
      <c r="Q2269" s="4">
        <f>NiftyData[[#This Row],[DayChange]]/E2270</f>
        <v>-1.8965255651646185E-2</v>
      </c>
      <c r="R2269" s="7">
        <f>_xlfn.CEILING.MATH(ABS(NiftyData[[#This Row],[DayChange %]]), 0.01)</f>
        <v>0.02</v>
      </c>
    </row>
    <row r="2270" spans="1:18" x14ac:dyDescent="0.2">
      <c r="A2270" s="2">
        <v>40816</v>
      </c>
      <c r="B2270" s="1">
        <v>4990.1499999999996</v>
      </c>
      <c r="C2270" s="1">
        <v>5025.55</v>
      </c>
      <c r="D2270" s="1">
        <v>4924.3</v>
      </c>
      <c r="E2270" s="1">
        <v>4943.25</v>
      </c>
      <c r="F2270" s="1">
        <v>201962105</v>
      </c>
      <c r="G2270" s="1">
        <v>6764.12</v>
      </c>
      <c r="H2270" s="1" t="str">
        <f>TEXT(NiftyData[[#This Row],[Date]], "yyyy")</f>
        <v>2011</v>
      </c>
      <c r="I2270" s="1" t="str">
        <f>TEXT(NiftyData[[#This Row],[Date]], "mmm")</f>
        <v>Sep</v>
      </c>
      <c r="J2270" s="1" t="str">
        <f>TEXT(NiftyData[[#This Row],[Date]], "ddd")</f>
        <v>Fri</v>
      </c>
      <c r="K2270" s="1" t="str">
        <f>TEXT(NiftyData[[#This Row],[Date]], "mmm-yyyy")</f>
        <v>Sep-2011</v>
      </c>
      <c r="L2270" s="1" t="str">
        <f>IF(NiftyData[[#This Row],[Day]]="Thu", "Expiry", "")</f>
        <v/>
      </c>
      <c r="M2270" s="1">
        <f>NiftyData[[#This Row],[Close]]-NiftyData[[#This Row],[Open]]</f>
        <v>-46.899999999999636</v>
      </c>
      <c r="N2270" s="4">
        <f>NiftyData[[#This Row],[Intraday Change]]/NiftyData[[#This Row],[Open]]</f>
        <v>-9.3985150746970815E-3</v>
      </c>
      <c r="O2270" s="4">
        <f>_xlfn.CEILING.MATH(ABS(NiftyData[[#This Row],[Intraday Change %]]), 0.01)</f>
        <v>0.01</v>
      </c>
      <c r="P2270" s="6">
        <f>NiftyData[[#This Row],[Close]]-E2271</f>
        <v>-72.199999999999818</v>
      </c>
      <c r="Q2270" s="4">
        <f>NiftyData[[#This Row],[DayChange]]/E2271</f>
        <v>-1.4395517849843947E-2</v>
      </c>
      <c r="R2270" s="7">
        <f>_xlfn.CEILING.MATH(ABS(NiftyData[[#This Row],[DayChange %]]), 0.01)</f>
        <v>0.02</v>
      </c>
    </row>
    <row r="2271" spans="1:18" x14ac:dyDescent="0.2">
      <c r="A2271" s="2">
        <v>40815</v>
      </c>
      <c r="B2271" s="1">
        <v>4924.2</v>
      </c>
      <c r="C2271" s="1">
        <v>5034.25</v>
      </c>
      <c r="D2271" s="1">
        <v>4906</v>
      </c>
      <c r="E2271" s="1">
        <v>5015.45</v>
      </c>
      <c r="F2271" s="1">
        <v>216156088</v>
      </c>
      <c r="G2271" s="1">
        <v>8284.9699999999993</v>
      </c>
      <c r="H2271" s="1" t="str">
        <f>TEXT(NiftyData[[#This Row],[Date]], "yyyy")</f>
        <v>2011</v>
      </c>
      <c r="I2271" s="1" t="str">
        <f>TEXT(NiftyData[[#This Row],[Date]], "mmm")</f>
        <v>Sep</v>
      </c>
      <c r="J2271" s="1" t="str">
        <f>TEXT(NiftyData[[#This Row],[Date]], "ddd")</f>
        <v>Thu</v>
      </c>
      <c r="K2271" s="1" t="str">
        <f>TEXT(NiftyData[[#This Row],[Date]], "mmm-yyyy")</f>
        <v>Sep-2011</v>
      </c>
      <c r="L2271" s="1" t="str">
        <f>IF(NiftyData[[#This Row],[Day]]="Thu", "Expiry", "")</f>
        <v>Expiry</v>
      </c>
      <c r="M2271" s="1">
        <f>NiftyData[[#This Row],[Close]]-NiftyData[[#This Row],[Open]]</f>
        <v>91.25</v>
      </c>
      <c r="N2271" s="4">
        <f>NiftyData[[#This Row],[Intraday Change]]/NiftyData[[#This Row],[Open]]</f>
        <v>1.8530928881848829E-2</v>
      </c>
      <c r="O2271" s="4">
        <f>_xlfn.CEILING.MATH(ABS(NiftyData[[#This Row],[Intraday Change %]]), 0.01)</f>
        <v>0.02</v>
      </c>
      <c r="P2271" s="6">
        <f>NiftyData[[#This Row],[Close]]-E2272</f>
        <v>69.550000000000182</v>
      </c>
      <c r="Q2271" s="4">
        <f>NiftyData[[#This Row],[DayChange]]/E2272</f>
        <v>1.4062152489941202E-2</v>
      </c>
      <c r="R2271" s="7">
        <f>_xlfn.CEILING.MATH(ABS(NiftyData[[#This Row],[DayChange %]]), 0.01)</f>
        <v>0.02</v>
      </c>
    </row>
    <row r="2272" spans="1:18" x14ac:dyDescent="0.2">
      <c r="A2272" s="2">
        <v>40814</v>
      </c>
      <c r="B2272" s="1">
        <v>5005.5</v>
      </c>
      <c r="C2272" s="1">
        <v>5006.05</v>
      </c>
      <c r="D2272" s="1">
        <v>4918.45</v>
      </c>
      <c r="E2272" s="1">
        <v>4945.8999999999996</v>
      </c>
      <c r="F2272" s="1">
        <v>166872414</v>
      </c>
      <c r="G2272" s="1">
        <v>6078.49</v>
      </c>
      <c r="H2272" s="1" t="str">
        <f>TEXT(NiftyData[[#This Row],[Date]], "yyyy")</f>
        <v>2011</v>
      </c>
      <c r="I2272" s="1" t="str">
        <f>TEXT(NiftyData[[#This Row],[Date]], "mmm")</f>
        <v>Sep</v>
      </c>
      <c r="J2272" s="1" t="str">
        <f>TEXT(NiftyData[[#This Row],[Date]], "ddd")</f>
        <v>Wed</v>
      </c>
      <c r="K2272" s="1" t="str">
        <f>TEXT(NiftyData[[#This Row],[Date]], "mmm-yyyy")</f>
        <v>Sep-2011</v>
      </c>
      <c r="L2272" s="1" t="str">
        <f>IF(NiftyData[[#This Row],[Day]]="Thu", "Expiry", "")</f>
        <v/>
      </c>
      <c r="M2272" s="1">
        <f>NiftyData[[#This Row],[Close]]-NiftyData[[#This Row],[Open]]</f>
        <v>-59.600000000000364</v>
      </c>
      <c r="N2272" s="4">
        <f>NiftyData[[#This Row],[Intraday Change]]/NiftyData[[#This Row],[Open]]</f>
        <v>-1.1906902407351986E-2</v>
      </c>
      <c r="O2272" s="4">
        <f>_xlfn.CEILING.MATH(ABS(NiftyData[[#This Row],[Intraday Change %]]), 0.01)</f>
        <v>0.02</v>
      </c>
      <c r="P2272" s="6">
        <f>NiftyData[[#This Row],[Close]]-E2273</f>
        <v>-25.350000000000364</v>
      </c>
      <c r="Q2272" s="4">
        <f>NiftyData[[#This Row],[DayChange]]/E2273</f>
        <v>-5.0993210963038195E-3</v>
      </c>
      <c r="R2272" s="7">
        <f>_xlfn.CEILING.MATH(ABS(NiftyData[[#This Row],[DayChange %]]), 0.01)</f>
        <v>0.01</v>
      </c>
    </row>
    <row r="2273" spans="1:18" x14ac:dyDescent="0.2">
      <c r="A2273" s="2">
        <v>40813</v>
      </c>
      <c r="B2273" s="1">
        <v>4905.1499999999996</v>
      </c>
      <c r="C2273" s="1">
        <v>4982.95</v>
      </c>
      <c r="D2273" s="1">
        <v>4905.1499999999996</v>
      </c>
      <c r="E2273" s="1">
        <v>4971.25</v>
      </c>
      <c r="F2273" s="1">
        <v>151313966</v>
      </c>
      <c r="G2273" s="1">
        <v>5284.66</v>
      </c>
      <c r="H2273" s="1" t="str">
        <f>TEXT(NiftyData[[#This Row],[Date]], "yyyy")</f>
        <v>2011</v>
      </c>
      <c r="I2273" s="1" t="str">
        <f>TEXT(NiftyData[[#This Row],[Date]], "mmm")</f>
        <v>Sep</v>
      </c>
      <c r="J2273" s="1" t="str">
        <f>TEXT(NiftyData[[#This Row],[Date]], "ddd")</f>
        <v>Tue</v>
      </c>
      <c r="K2273" s="1" t="str">
        <f>TEXT(NiftyData[[#This Row],[Date]], "mmm-yyyy")</f>
        <v>Sep-2011</v>
      </c>
      <c r="L2273" s="1" t="str">
        <f>IF(NiftyData[[#This Row],[Day]]="Thu", "Expiry", "")</f>
        <v/>
      </c>
      <c r="M2273" s="1">
        <f>NiftyData[[#This Row],[Close]]-NiftyData[[#This Row],[Open]]</f>
        <v>66.100000000000364</v>
      </c>
      <c r="N2273" s="4">
        <f>NiftyData[[#This Row],[Intraday Change]]/NiftyData[[#This Row],[Open]]</f>
        <v>1.3475632753330758E-2</v>
      </c>
      <c r="O2273" s="4">
        <f>_xlfn.CEILING.MATH(ABS(NiftyData[[#This Row],[Intraday Change %]]), 0.01)</f>
        <v>0.02</v>
      </c>
      <c r="P2273" s="6">
        <f>NiftyData[[#This Row],[Close]]-E2274</f>
        <v>135.85000000000036</v>
      </c>
      <c r="Q2273" s="4">
        <f>NiftyData[[#This Row],[DayChange]]/E2274</f>
        <v>2.809488356702659E-2</v>
      </c>
      <c r="R2273" s="7">
        <f>_xlfn.CEILING.MATH(ABS(NiftyData[[#This Row],[DayChange %]]), 0.01)</f>
        <v>0.03</v>
      </c>
    </row>
    <row r="2274" spans="1:18" x14ac:dyDescent="0.2">
      <c r="A2274" s="2">
        <v>40812</v>
      </c>
      <c r="B2274" s="1">
        <v>4878.6000000000004</v>
      </c>
      <c r="C2274" s="1">
        <v>4879.8</v>
      </c>
      <c r="D2274" s="1">
        <v>4758.8500000000004</v>
      </c>
      <c r="E2274" s="1">
        <v>4835.3999999999996</v>
      </c>
      <c r="F2274" s="1">
        <v>156079487</v>
      </c>
      <c r="G2274" s="1">
        <v>5475.64</v>
      </c>
      <c r="H2274" s="1" t="str">
        <f>TEXT(NiftyData[[#This Row],[Date]], "yyyy")</f>
        <v>2011</v>
      </c>
      <c r="I2274" s="1" t="str">
        <f>TEXT(NiftyData[[#This Row],[Date]], "mmm")</f>
        <v>Sep</v>
      </c>
      <c r="J2274" s="1" t="str">
        <f>TEXT(NiftyData[[#This Row],[Date]], "ddd")</f>
        <v>Mon</v>
      </c>
      <c r="K2274" s="1" t="str">
        <f>TEXT(NiftyData[[#This Row],[Date]], "mmm-yyyy")</f>
        <v>Sep-2011</v>
      </c>
      <c r="L2274" s="1" t="str">
        <f>IF(NiftyData[[#This Row],[Day]]="Thu", "Expiry", "")</f>
        <v/>
      </c>
      <c r="M2274" s="1">
        <f>NiftyData[[#This Row],[Close]]-NiftyData[[#This Row],[Open]]</f>
        <v>-43.200000000000728</v>
      </c>
      <c r="N2274" s="4">
        <f>NiftyData[[#This Row],[Intraday Change]]/NiftyData[[#This Row],[Open]]</f>
        <v>-8.8549993850696365E-3</v>
      </c>
      <c r="O2274" s="4">
        <f>_xlfn.CEILING.MATH(ABS(NiftyData[[#This Row],[Intraday Change %]]), 0.01)</f>
        <v>0.01</v>
      </c>
      <c r="P2274" s="6">
        <f>NiftyData[[#This Row],[Close]]-E2275</f>
        <v>-32.350000000000364</v>
      </c>
      <c r="Q2274" s="4">
        <f>NiftyData[[#This Row],[DayChange]]/E2275</f>
        <v>-6.6457809049356199E-3</v>
      </c>
      <c r="R2274" s="7">
        <f>_xlfn.CEILING.MATH(ABS(NiftyData[[#This Row],[DayChange %]]), 0.01)</f>
        <v>0.01</v>
      </c>
    </row>
    <row r="2275" spans="1:18" x14ac:dyDescent="0.2">
      <c r="A2275" s="2">
        <v>40809</v>
      </c>
      <c r="B2275" s="1">
        <v>4873.75</v>
      </c>
      <c r="C2275" s="1">
        <v>4930.25</v>
      </c>
      <c r="D2275" s="1">
        <v>4829.6000000000004</v>
      </c>
      <c r="E2275" s="1">
        <v>4867.75</v>
      </c>
      <c r="F2275" s="1">
        <v>205769423</v>
      </c>
      <c r="G2275" s="1">
        <v>7364.65</v>
      </c>
      <c r="H2275" s="1" t="str">
        <f>TEXT(NiftyData[[#This Row],[Date]], "yyyy")</f>
        <v>2011</v>
      </c>
      <c r="I2275" s="1" t="str">
        <f>TEXT(NiftyData[[#This Row],[Date]], "mmm")</f>
        <v>Sep</v>
      </c>
      <c r="J2275" s="1" t="str">
        <f>TEXT(NiftyData[[#This Row],[Date]], "ddd")</f>
        <v>Fri</v>
      </c>
      <c r="K2275" s="1" t="str">
        <f>TEXT(NiftyData[[#This Row],[Date]], "mmm-yyyy")</f>
        <v>Sep-2011</v>
      </c>
      <c r="L2275" s="1" t="str">
        <f>IF(NiftyData[[#This Row],[Day]]="Thu", "Expiry", "")</f>
        <v/>
      </c>
      <c r="M2275" s="1">
        <f>NiftyData[[#This Row],[Close]]-NiftyData[[#This Row],[Open]]</f>
        <v>-6</v>
      </c>
      <c r="N2275" s="4">
        <f>NiftyData[[#This Row],[Intraday Change]]/NiftyData[[#This Row],[Open]]</f>
        <v>-1.2310848935624518E-3</v>
      </c>
      <c r="O2275" s="4">
        <f>_xlfn.CEILING.MATH(ABS(NiftyData[[#This Row],[Intraday Change %]]), 0.01)</f>
        <v>0.01</v>
      </c>
      <c r="P2275" s="6">
        <f>NiftyData[[#This Row],[Close]]-E2276</f>
        <v>-55.899999999999636</v>
      </c>
      <c r="Q2275" s="4">
        <f>NiftyData[[#This Row],[DayChange]]/E2276</f>
        <v>-1.135336589725095E-2</v>
      </c>
      <c r="R2275" s="7">
        <f>_xlfn.CEILING.MATH(ABS(NiftyData[[#This Row],[DayChange %]]), 0.01)</f>
        <v>0.02</v>
      </c>
    </row>
    <row r="2276" spans="1:18" x14ac:dyDescent="0.2">
      <c r="A2276" s="2">
        <v>40808</v>
      </c>
      <c r="B2276" s="1">
        <v>5054.45</v>
      </c>
      <c r="C2276" s="1">
        <v>5059.8500000000004</v>
      </c>
      <c r="D2276" s="1">
        <v>4907.75</v>
      </c>
      <c r="E2276" s="1">
        <v>4923.6499999999996</v>
      </c>
      <c r="F2276" s="1">
        <v>147608376</v>
      </c>
      <c r="G2276" s="1">
        <v>5675.35</v>
      </c>
      <c r="H2276" s="1" t="str">
        <f>TEXT(NiftyData[[#This Row],[Date]], "yyyy")</f>
        <v>2011</v>
      </c>
      <c r="I2276" s="1" t="str">
        <f>TEXT(NiftyData[[#This Row],[Date]], "mmm")</f>
        <v>Sep</v>
      </c>
      <c r="J2276" s="1" t="str">
        <f>TEXT(NiftyData[[#This Row],[Date]], "ddd")</f>
        <v>Thu</v>
      </c>
      <c r="K2276" s="1" t="str">
        <f>TEXT(NiftyData[[#This Row],[Date]], "mmm-yyyy")</f>
        <v>Sep-2011</v>
      </c>
      <c r="L2276" s="1" t="str">
        <f>IF(NiftyData[[#This Row],[Day]]="Thu", "Expiry", "")</f>
        <v>Expiry</v>
      </c>
      <c r="M2276" s="1">
        <f>NiftyData[[#This Row],[Close]]-NiftyData[[#This Row],[Open]]</f>
        <v>-130.80000000000018</v>
      </c>
      <c r="N2276" s="4">
        <f>NiftyData[[#This Row],[Intraday Change]]/NiftyData[[#This Row],[Open]]</f>
        <v>-2.5878186548487014E-2</v>
      </c>
      <c r="O2276" s="4">
        <f>_xlfn.CEILING.MATH(ABS(NiftyData[[#This Row],[Intraday Change %]]), 0.01)</f>
        <v>0.03</v>
      </c>
      <c r="P2276" s="6">
        <f>NiftyData[[#This Row],[Close]]-E2277</f>
        <v>-209.60000000000036</v>
      </c>
      <c r="Q2276" s="4">
        <f>NiftyData[[#This Row],[DayChange]]/E2277</f>
        <v>-4.0831831685579384E-2</v>
      </c>
      <c r="R2276" s="7">
        <f>_xlfn.CEILING.MATH(ABS(NiftyData[[#This Row],[DayChange %]]), 0.01)</f>
        <v>0.05</v>
      </c>
    </row>
    <row r="2277" spans="1:18" x14ac:dyDescent="0.2">
      <c r="A2277" s="2">
        <v>40807</v>
      </c>
      <c r="B2277" s="1">
        <v>5153.75</v>
      </c>
      <c r="C2277" s="1">
        <v>5168.3999999999996</v>
      </c>
      <c r="D2277" s="1">
        <v>5109.8500000000004</v>
      </c>
      <c r="E2277" s="1">
        <v>5133.25</v>
      </c>
      <c r="F2277" s="1">
        <v>132918171</v>
      </c>
      <c r="G2277" s="1">
        <v>5142.01</v>
      </c>
      <c r="H2277" s="1" t="str">
        <f>TEXT(NiftyData[[#This Row],[Date]], "yyyy")</f>
        <v>2011</v>
      </c>
      <c r="I2277" s="1" t="str">
        <f>TEXT(NiftyData[[#This Row],[Date]], "mmm")</f>
        <v>Sep</v>
      </c>
      <c r="J2277" s="1" t="str">
        <f>TEXT(NiftyData[[#This Row],[Date]], "ddd")</f>
        <v>Wed</v>
      </c>
      <c r="K2277" s="1" t="str">
        <f>TEXT(NiftyData[[#This Row],[Date]], "mmm-yyyy")</f>
        <v>Sep-2011</v>
      </c>
      <c r="L2277" s="1" t="str">
        <f>IF(NiftyData[[#This Row],[Day]]="Thu", "Expiry", "")</f>
        <v/>
      </c>
      <c r="M2277" s="1">
        <f>NiftyData[[#This Row],[Close]]-NiftyData[[#This Row],[Open]]</f>
        <v>-20.5</v>
      </c>
      <c r="N2277" s="4">
        <f>NiftyData[[#This Row],[Intraday Change]]/NiftyData[[#This Row],[Open]]</f>
        <v>-3.9776861508610236E-3</v>
      </c>
      <c r="O2277" s="4">
        <f>_xlfn.CEILING.MATH(ABS(NiftyData[[#This Row],[Intraday Change %]]), 0.01)</f>
        <v>0.01</v>
      </c>
      <c r="P2277" s="6">
        <f>NiftyData[[#This Row],[Close]]-E2278</f>
        <v>-6.9499999999998181</v>
      </c>
      <c r="Q2277" s="4">
        <f>NiftyData[[#This Row],[DayChange]]/E2278</f>
        <v>-1.352087467413684E-3</v>
      </c>
      <c r="R2277" s="7">
        <f>_xlfn.CEILING.MATH(ABS(NiftyData[[#This Row],[DayChange %]]), 0.01)</f>
        <v>0.01</v>
      </c>
    </row>
    <row r="2278" spans="1:18" x14ac:dyDescent="0.2">
      <c r="A2278" s="2">
        <v>40806</v>
      </c>
      <c r="B2278" s="1">
        <v>5042.55</v>
      </c>
      <c r="C2278" s="1">
        <v>5149.8999999999996</v>
      </c>
      <c r="D2278" s="1">
        <v>5035.25</v>
      </c>
      <c r="E2278" s="1">
        <v>5140.2</v>
      </c>
      <c r="F2278" s="1">
        <v>146599496</v>
      </c>
      <c r="G2278" s="1">
        <v>5504.69</v>
      </c>
      <c r="H2278" s="1" t="str">
        <f>TEXT(NiftyData[[#This Row],[Date]], "yyyy")</f>
        <v>2011</v>
      </c>
      <c r="I2278" s="1" t="str">
        <f>TEXT(NiftyData[[#This Row],[Date]], "mmm")</f>
        <v>Sep</v>
      </c>
      <c r="J2278" s="1" t="str">
        <f>TEXT(NiftyData[[#This Row],[Date]], "ddd")</f>
        <v>Tue</v>
      </c>
      <c r="K2278" s="1" t="str">
        <f>TEXT(NiftyData[[#This Row],[Date]], "mmm-yyyy")</f>
        <v>Sep-2011</v>
      </c>
      <c r="L2278" s="1" t="str">
        <f>IF(NiftyData[[#This Row],[Day]]="Thu", "Expiry", "")</f>
        <v/>
      </c>
      <c r="M2278" s="1">
        <f>NiftyData[[#This Row],[Close]]-NiftyData[[#This Row],[Open]]</f>
        <v>97.649999999999636</v>
      </c>
      <c r="N2278" s="4">
        <f>NiftyData[[#This Row],[Intraday Change]]/NiftyData[[#This Row],[Open]]</f>
        <v>1.9365202129874692E-2</v>
      </c>
      <c r="O2278" s="4">
        <f>_xlfn.CEILING.MATH(ABS(NiftyData[[#This Row],[Intraday Change %]]), 0.01)</f>
        <v>0.02</v>
      </c>
      <c r="P2278" s="6">
        <f>NiftyData[[#This Row],[Close]]-E2279</f>
        <v>108.25</v>
      </c>
      <c r="Q2278" s="4">
        <f>NiftyData[[#This Row],[DayChange]]/E2279</f>
        <v>2.1512534901976372E-2</v>
      </c>
      <c r="R2278" s="7">
        <f>_xlfn.CEILING.MATH(ABS(NiftyData[[#This Row],[DayChange %]]), 0.01)</f>
        <v>0.03</v>
      </c>
    </row>
    <row r="2279" spans="1:18" x14ac:dyDescent="0.2">
      <c r="A2279" s="2">
        <v>40805</v>
      </c>
      <c r="B2279" s="1">
        <v>5068.3999999999996</v>
      </c>
      <c r="C2279" s="1">
        <v>5068.3999999999996</v>
      </c>
      <c r="D2279" s="1">
        <v>5019.25</v>
      </c>
      <c r="E2279" s="1">
        <v>5031.95</v>
      </c>
      <c r="F2279" s="1">
        <v>115737842</v>
      </c>
      <c r="G2279" s="1">
        <v>4042.27</v>
      </c>
      <c r="H2279" s="1" t="str">
        <f>TEXT(NiftyData[[#This Row],[Date]], "yyyy")</f>
        <v>2011</v>
      </c>
      <c r="I2279" s="1" t="str">
        <f>TEXT(NiftyData[[#This Row],[Date]], "mmm")</f>
        <v>Sep</v>
      </c>
      <c r="J2279" s="1" t="str">
        <f>TEXT(NiftyData[[#This Row],[Date]], "ddd")</f>
        <v>Mon</v>
      </c>
      <c r="K2279" s="1" t="str">
        <f>TEXT(NiftyData[[#This Row],[Date]], "mmm-yyyy")</f>
        <v>Sep-2011</v>
      </c>
      <c r="L2279" s="1" t="str">
        <f>IF(NiftyData[[#This Row],[Day]]="Thu", "Expiry", "")</f>
        <v/>
      </c>
      <c r="M2279" s="1">
        <f>NiftyData[[#This Row],[Close]]-NiftyData[[#This Row],[Open]]</f>
        <v>-36.449999999999818</v>
      </c>
      <c r="N2279" s="4">
        <f>NiftyData[[#This Row],[Intraday Change]]/NiftyData[[#This Row],[Open]]</f>
        <v>-7.1916186567752786E-3</v>
      </c>
      <c r="O2279" s="4">
        <f>_xlfn.CEILING.MATH(ABS(NiftyData[[#This Row],[Intraday Change %]]), 0.01)</f>
        <v>0.01</v>
      </c>
      <c r="P2279" s="6">
        <f>NiftyData[[#This Row],[Close]]-E2280</f>
        <v>-52.300000000000182</v>
      </c>
      <c r="Q2279" s="4">
        <f>NiftyData[[#This Row],[DayChange]]/E2280</f>
        <v>-1.0286669616954356E-2</v>
      </c>
      <c r="R2279" s="7">
        <f>_xlfn.CEILING.MATH(ABS(NiftyData[[#This Row],[DayChange %]]), 0.01)</f>
        <v>0.02</v>
      </c>
    </row>
    <row r="2280" spans="1:18" x14ac:dyDescent="0.2">
      <c r="A2280" s="2">
        <v>40802</v>
      </c>
      <c r="B2280" s="1">
        <v>5123.3500000000004</v>
      </c>
      <c r="C2280" s="1">
        <v>5143.6000000000004</v>
      </c>
      <c r="D2280" s="1">
        <v>5068.1000000000004</v>
      </c>
      <c r="E2280" s="1">
        <v>5084.25</v>
      </c>
      <c r="F2280" s="1">
        <v>225187238</v>
      </c>
      <c r="G2280" s="1">
        <v>8379.56</v>
      </c>
      <c r="H2280" s="1" t="str">
        <f>TEXT(NiftyData[[#This Row],[Date]], "yyyy")</f>
        <v>2011</v>
      </c>
      <c r="I2280" s="1" t="str">
        <f>TEXT(NiftyData[[#This Row],[Date]], "mmm")</f>
        <v>Sep</v>
      </c>
      <c r="J2280" s="1" t="str">
        <f>TEXT(NiftyData[[#This Row],[Date]], "ddd")</f>
        <v>Fri</v>
      </c>
      <c r="K2280" s="1" t="str">
        <f>TEXT(NiftyData[[#This Row],[Date]], "mmm-yyyy")</f>
        <v>Sep-2011</v>
      </c>
      <c r="L2280" s="1" t="str">
        <f>IF(NiftyData[[#This Row],[Day]]="Thu", "Expiry", "")</f>
        <v/>
      </c>
      <c r="M2280" s="1">
        <f>NiftyData[[#This Row],[Close]]-NiftyData[[#This Row],[Open]]</f>
        <v>-39.100000000000364</v>
      </c>
      <c r="N2280" s="4">
        <f>NiftyData[[#This Row],[Intraday Change]]/NiftyData[[#This Row],[Open]]</f>
        <v>-7.6317253359618926E-3</v>
      </c>
      <c r="O2280" s="4">
        <f>_xlfn.CEILING.MATH(ABS(NiftyData[[#This Row],[Intraday Change %]]), 0.01)</f>
        <v>0.01</v>
      </c>
      <c r="P2280" s="6">
        <f>NiftyData[[#This Row],[Close]]-E2281</f>
        <v>8.5500000000001819</v>
      </c>
      <c r="Q2280" s="4">
        <f>NiftyData[[#This Row],[DayChange]]/E2281</f>
        <v>1.6844967196643188E-3</v>
      </c>
      <c r="R2280" s="7">
        <f>_xlfn.CEILING.MATH(ABS(NiftyData[[#This Row],[DayChange %]]), 0.01)</f>
        <v>0.01</v>
      </c>
    </row>
    <row r="2281" spans="1:18" x14ac:dyDescent="0.2">
      <c r="A2281" s="2">
        <v>40801</v>
      </c>
      <c r="B2281" s="1">
        <v>5062.3500000000004</v>
      </c>
      <c r="C2281" s="1">
        <v>5091.45</v>
      </c>
      <c r="D2281" s="1">
        <v>4967.45</v>
      </c>
      <c r="E2281" s="1">
        <v>5075.7</v>
      </c>
      <c r="F2281" s="1">
        <v>153648925</v>
      </c>
      <c r="G2281" s="1">
        <v>5935.88</v>
      </c>
      <c r="H2281" s="1" t="str">
        <f>TEXT(NiftyData[[#This Row],[Date]], "yyyy")</f>
        <v>2011</v>
      </c>
      <c r="I2281" s="1" t="str">
        <f>TEXT(NiftyData[[#This Row],[Date]], "mmm")</f>
        <v>Sep</v>
      </c>
      <c r="J2281" s="1" t="str">
        <f>TEXT(NiftyData[[#This Row],[Date]], "ddd")</f>
        <v>Thu</v>
      </c>
      <c r="K2281" s="1" t="str">
        <f>TEXT(NiftyData[[#This Row],[Date]], "mmm-yyyy")</f>
        <v>Sep-2011</v>
      </c>
      <c r="L2281" s="1" t="str">
        <f>IF(NiftyData[[#This Row],[Day]]="Thu", "Expiry", "")</f>
        <v>Expiry</v>
      </c>
      <c r="M2281" s="1">
        <f>NiftyData[[#This Row],[Close]]-NiftyData[[#This Row],[Open]]</f>
        <v>13.349999999999454</v>
      </c>
      <c r="N2281" s="4">
        <f>NiftyData[[#This Row],[Intraday Change]]/NiftyData[[#This Row],[Open]]</f>
        <v>2.6371151737828191E-3</v>
      </c>
      <c r="O2281" s="4">
        <f>_xlfn.CEILING.MATH(ABS(NiftyData[[#This Row],[Intraday Change %]]), 0.01)</f>
        <v>0.01</v>
      </c>
      <c r="P2281" s="6">
        <f>NiftyData[[#This Row],[Close]]-E2282</f>
        <v>63.149999999999636</v>
      </c>
      <c r="Q2281" s="4">
        <f>NiftyData[[#This Row],[DayChange]]/E2282</f>
        <v>1.2598378071041612E-2</v>
      </c>
      <c r="R2281" s="7">
        <f>_xlfn.CEILING.MATH(ABS(NiftyData[[#This Row],[DayChange %]]), 0.01)</f>
        <v>0.02</v>
      </c>
    </row>
    <row r="2282" spans="1:18" x14ac:dyDescent="0.2">
      <c r="A2282" s="2">
        <v>40800</v>
      </c>
      <c r="B2282" s="1">
        <v>4965.05</v>
      </c>
      <c r="C2282" s="1">
        <v>5026.1499999999996</v>
      </c>
      <c r="D2282" s="1">
        <v>4917.3999999999996</v>
      </c>
      <c r="E2282" s="1">
        <v>5012.55</v>
      </c>
      <c r="F2282" s="1">
        <v>154276761</v>
      </c>
      <c r="G2282" s="1">
        <v>6416.57</v>
      </c>
      <c r="H2282" s="1" t="str">
        <f>TEXT(NiftyData[[#This Row],[Date]], "yyyy")</f>
        <v>2011</v>
      </c>
      <c r="I2282" s="1" t="str">
        <f>TEXT(NiftyData[[#This Row],[Date]], "mmm")</f>
        <v>Sep</v>
      </c>
      <c r="J2282" s="1" t="str">
        <f>TEXT(NiftyData[[#This Row],[Date]], "ddd")</f>
        <v>Wed</v>
      </c>
      <c r="K2282" s="1" t="str">
        <f>TEXT(NiftyData[[#This Row],[Date]], "mmm-yyyy")</f>
        <v>Sep-2011</v>
      </c>
      <c r="L2282" s="1" t="str">
        <f>IF(NiftyData[[#This Row],[Day]]="Thu", "Expiry", "")</f>
        <v/>
      </c>
      <c r="M2282" s="1">
        <f>NiftyData[[#This Row],[Close]]-NiftyData[[#This Row],[Open]]</f>
        <v>47.5</v>
      </c>
      <c r="N2282" s="4">
        <f>NiftyData[[#This Row],[Intraday Change]]/NiftyData[[#This Row],[Open]]</f>
        <v>9.5668724383440248E-3</v>
      </c>
      <c r="O2282" s="4">
        <f>_xlfn.CEILING.MATH(ABS(NiftyData[[#This Row],[Intraday Change %]]), 0.01)</f>
        <v>0.01</v>
      </c>
      <c r="P2282" s="6">
        <f>NiftyData[[#This Row],[Close]]-E2283</f>
        <v>71.600000000000364</v>
      </c>
      <c r="Q2282" s="4">
        <f>NiftyData[[#This Row],[DayChange]]/E2283</f>
        <v>1.449114036774312E-2</v>
      </c>
      <c r="R2282" s="7">
        <f>_xlfn.CEILING.MATH(ABS(NiftyData[[#This Row],[DayChange %]]), 0.01)</f>
        <v>0.02</v>
      </c>
    </row>
    <row r="2283" spans="1:18" x14ac:dyDescent="0.2">
      <c r="A2283" s="2">
        <v>40799</v>
      </c>
      <c r="B2283" s="1">
        <v>4977.8</v>
      </c>
      <c r="C2283" s="1">
        <v>5030.1499999999996</v>
      </c>
      <c r="D2283" s="1">
        <v>4911.05</v>
      </c>
      <c r="E2283" s="1">
        <v>4940.95</v>
      </c>
      <c r="F2283" s="1">
        <v>146005268</v>
      </c>
      <c r="G2283" s="1">
        <v>5305.87</v>
      </c>
      <c r="H2283" s="1" t="str">
        <f>TEXT(NiftyData[[#This Row],[Date]], "yyyy")</f>
        <v>2011</v>
      </c>
      <c r="I2283" s="1" t="str">
        <f>TEXT(NiftyData[[#This Row],[Date]], "mmm")</f>
        <v>Sep</v>
      </c>
      <c r="J2283" s="1" t="str">
        <f>TEXT(NiftyData[[#This Row],[Date]], "ddd")</f>
        <v>Tue</v>
      </c>
      <c r="K2283" s="1" t="str">
        <f>TEXT(NiftyData[[#This Row],[Date]], "mmm-yyyy")</f>
        <v>Sep-2011</v>
      </c>
      <c r="L2283" s="1" t="str">
        <f>IF(NiftyData[[#This Row],[Day]]="Thu", "Expiry", "")</f>
        <v/>
      </c>
      <c r="M2283" s="1">
        <f>NiftyData[[#This Row],[Close]]-NiftyData[[#This Row],[Open]]</f>
        <v>-36.850000000000364</v>
      </c>
      <c r="N2283" s="4">
        <f>NiftyData[[#This Row],[Intraday Change]]/NiftyData[[#This Row],[Open]]</f>
        <v>-7.4028687371932101E-3</v>
      </c>
      <c r="O2283" s="4">
        <f>_xlfn.CEILING.MATH(ABS(NiftyData[[#This Row],[Intraday Change %]]), 0.01)</f>
        <v>0.01</v>
      </c>
      <c r="P2283" s="6">
        <f>NiftyData[[#This Row],[Close]]-E2284</f>
        <v>-5.8500000000003638</v>
      </c>
      <c r="Q2283" s="4">
        <f>NiftyData[[#This Row],[DayChange]]/E2284</f>
        <v>-1.1825826797122107E-3</v>
      </c>
      <c r="R2283" s="7">
        <f>_xlfn.CEILING.MATH(ABS(NiftyData[[#This Row],[DayChange %]]), 0.01)</f>
        <v>0.01</v>
      </c>
    </row>
    <row r="2284" spans="1:18" x14ac:dyDescent="0.2">
      <c r="A2284" s="2">
        <v>40798</v>
      </c>
      <c r="B2284" s="1">
        <v>4981.7</v>
      </c>
      <c r="C2284" s="1">
        <v>4985.6000000000004</v>
      </c>
      <c r="D2284" s="1">
        <v>4911.25</v>
      </c>
      <c r="E2284" s="1">
        <v>4946.8</v>
      </c>
      <c r="F2284" s="1">
        <v>135500219</v>
      </c>
      <c r="G2284" s="1">
        <v>5175.51</v>
      </c>
      <c r="H2284" s="1" t="str">
        <f>TEXT(NiftyData[[#This Row],[Date]], "yyyy")</f>
        <v>2011</v>
      </c>
      <c r="I2284" s="1" t="str">
        <f>TEXT(NiftyData[[#This Row],[Date]], "mmm")</f>
        <v>Sep</v>
      </c>
      <c r="J2284" s="1" t="str">
        <f>TEXT(NiftyData[[#This Row],[Date]], "ddd")</f>
        <v>Mon</v>
      </c>
      <c r="K2284" s="1" t="str">
        <f>TEXT(NiftyData[[#This Row],[Date]], "mmm-yyyy")</f>
        <v>Sep-2011</v>
      </c>
      <c r="L2284" s="1" t="str">
        <f>IF(NiftyData[[#This Row],[Day]]="Thu", "Expiry", "")</f>
        <v/>
      </c>
      <c r="M2284" s="1">
        <f>NiftyData[[#This Row],[Close]]-NiftyData[[#This Row],[Open]]</f>
        <v>-34.899999999999636</v>
      </c>
      <c r="N2284" s="4">
        <f>NiftyData[[#This Row],[Intraday Change]]/NiftyData[[#This Row],[Open]]</f>
        <v>-7.0056406447597478E-3</v>
      </c>
      <c r="O2284" s="4">
        <f>_xlfn.CEILING.MATH(ABS(NiftyData[[#This Row],[Intraday Change %]]), 0.01)</f>
        <v>0.01</v>
      </c>
      <c r="P2284" s="6">
        <f>NiftyData[[#This Row],[Close]]-E2285</f>
        <v>-112.64999999999964</v>
      </c>
      <c r="Q2284" s="4">
        <f>NiftyData[[#This Row],[DayChange]]/E2285</f>
        <v>-2.2265265987409629E-2</v>
      </c>
      <c r="R2284" s="7">
        <f>_xlfn.CEILING.MATH(ABS(NiftyData[[#This Row],[DayChange %]]), 0.01)</f>
        <v>0.03</v>
      </c>
    </row>
    <row r="2285" spans="1:18" x14ac:dyDescent="0.2">
      <c r="A2285" s="2">
        <v>40795</v>
      </c>
      <c r="B2285" s="1">
        <v>5161.3</v>
      </c>
      <c r="C2285" s="1">
        <v>5163.75</v>
      </c>
      <c r="D2285" s="1">
        <v>5046.8</v>
      </c>
      <c r="E2285" s="1">
        <v>5059.45</v>
      </c>
      <c r="F2285" s="1">
        <v>158713071</v>
      </c>
      <c r="G2285" s="1">
        <v>6482.27</v>
      </c>
      <c r="H2285" s="1" t="str">
        <f>TEXT(NiftyData[[#This Row],[Date]], "yyyy")</f>
        <v>2011</v>
      </c>
      <c r="I2285" s="1" t="str">
        <f>TEXT(NiftyData[[#This Row],[Date]], "mmm")</f>
        <v>Sep</v>
      </c>
      <c r="J2285" s="1" t="str">
        <f>TEXT(NiftyData[[#This Row],[Date]], "ddd")</f>
        <v>Fri</v>
      </c>
      <c r="K2285" s="1" t="str">
        <f>TEXT(NiftyData[[#This Row],[Date]], "mmm-yyyy")</f>
        <v>Sep-2011</v>
      </c>
      <c r="L2285" s="1" t="str">
        <f>IF(NiftyData[[#This Row],[Day]]="Thu", "Expiry", "")</f>
        <v/>
      </c>
      <c r="M2285" s="1">
        <f>NiftyData[[#This Row],[Close]]-NiftyData[[#This Row],[Open]]</f>
        <v>-101.85000000000036</v>
      </c>
      <c r="N2285" s="4">
        <f>NiftyData[[#This Row],[Intraday Change]]/NiftyData[[#This Row],[Open]]</f>
        <v>-1.9733400499874133E-2</v>
      </c>
      <c r="O2285" s="4">
        <f>_xlfn.CEILING.MATH(ABS(NiftyData[[#This Row],[Intraday Change %]]), 0.01)</f>
        <v>0.02</v>
      </c>
      <c r="P2285" s="6">
        <f>NiftyData[[#This Row],[Close]]-E2286</f>
        <v>-93.800000000000182</v>
      </c>
      <c r="Q2285" s="4">
        <f>NiftyData[[#This Row],[DayChange]]/E2286</f>
        <v>-1.8202105467423506E-2</v>
      </c>
      <c r="R2285" s="7">
        <f>_xlfn.CEILING.MATH(ABS(NiftyData[[#This Row],[DayChange %]]), 0.01)</f>
        <v>0.02</v>
      </c>
    </row>
    <row r="2286" spans="1:18" x14ac:dyDescent="0.2">
      <c r="A2286" s="2">
        <v>40794</v>
      </c>
      <c r="B2286" s="1">
        <v>5139.2</v>
      </c>
      <c r="C2286" s="1">
        <v>5169.25</v>
      </c>
      <c r="D2286" s="1">
        <v>5098.25</v>
      </c>
      <c r="E2286" s="1">
        <v>5153.25</v>
      </c>
      <c r="F2286" s="1">
        <v>140855342</v>
      </c>
      <c r="G2286" s="1">
        <v>6093.78</v>
      </c>
      <c r="H2286" s="1" t="str">
        <f>TEXT(NiftyData[[#This Row],[Date]], "yyyy")</f>
        <v>2011</v>
      </c>
      <c r="I2286" s="1" t="str">
        <f>TEXT(NiftyData[[#This Row],[Date]], "mmm")</f>
        <v>Sep</v>
      </c>
      <c r="J2286" s="1" t="str">
        <f>TEXT(NiftyData[[#This Row],[Date]], "ddd")</f>
        <v>Thu</v>
      </c>
      <c r="K2286" s="1" t="str">
        <f>TEXT(NiftyData[[#This Row],[Date]], "mmm-yyyy")</f>
        <v>Sep-2011</v>
      </c>
      <c r="L2286" s="1" t="str">
        <f>IF(NiftyData[[#This Row],[Day]]="Thu", "Expiry", "")</f>
        <v>Expiry</v>
      </c>
      <c r="M2286" s="1">
        <f>NiftyData[[#This Row],[Close]]-NiftyData[[#This Row],[Open]]</f>
        <v>14.050000000000182</v>
      </c>
      <c r="N2286" s="4">
        <f>NiftyData[[#This Row],[Intraday Change]]/NiftyData[[#This Row],[Open]]</f>
        <v>2.7338885429639211E-3</v>
      </c>
      <c r="O2286" s="4">
        <f>_xlfn.CEILING.MATH(ABS(NiftyData[[#This Row],[Intraday Change %]]), 0.01)</f>
        <v>0.01</v>
      </c>
      <c r="P2286" s="6">
        <f>NiftyData[[#This Row],[Close]]-E2287</f>
        <v>28.600000000000364</v>
      </c>
      <c r="Q2286" s="4">
        <f>NiftyData[[#This Row],[DayChange]]/E2287</f>
        <v>5.5808689373909176E-3</v>
      </c>
      <c r="R2286" s="7">
        <f>_xlfn.CEILING.MATH(ABS(NiftyData[[#This Row],[DayChange %]]), 0.01)</f>
        <v>0.01</v>
      </c>
    </row>
    <row r="2287" spans="1:18" x14ac:dyDescent="0.2">
      <c r="A2287" s="2">
        <v>40793</v>
      </c>
      <c r="B2287" s="1">
        <v>5080.1499999999996</v>
      </c>
      <c r="C2287" s="1">
        <v>5154.5</v>
      </c>
      <c r="D2287" s="1">
        <v>5076.3</v>
      </c>
      <c r="E2287" s="1">
        <v>5124.6499999999996</v>
      </c>
      <c r="F2287" s="1">
        <v>193856202</v>
      </c>
      <c r="G2287" s="1">
        <v>6883.16</v>
      </c>
      <c r="H2287" s="1" t="str">
        <f>TEXT(NiftyData[[#This Row],[Date]], "yyyy")</f>
        <v>2011</v>
      </c>
      <c r="I2287" s="1" t="str">
        <f>TEXT(NiftyData[[#This Row],[Date]], "mmm")</f>
        <v>Sep</v>
      </c>
      <c r="J2287" s="1" t="str">
        <f>TEXT(NiftyData[[#This Row],[Date]], "ddd")</f>
        <v>Wed</v>
      </c>
      <c r="K2287" s="1" t="str">
        <f>TEXT(NiftyData[[#This Row],[Date]], "mmm-yyyy")</f>
        <v>Sep-2011</v>
      </c>
      <c r="L2287" s="1" t="str">
        <f>IF(NiftyData[[#This Row],[Day]]="Thu", "Expiry", "")</f>
        <v/>
      </c>
      <c r="M2287" s="1">
        <f>NiftyData[[#This Row],[Close]]-NiftyData[[#This Row],[Open]]</f>
        <v>44.5</v>
      </c>
      <c r="N2287" s="4">
        <f>NiftyData[[#This Row],[Intraday Change]]/NiftyData[[#This Row],[Open]]</f>
        <v>8.7595838705550044E-3</v>
      </c>
      <c r="O2287" s="4">
        <f>_xlfn.CEILING.MATH(ABS(NiftyData[[#This Row],[Intraday Change %]]), 0.01)</f>
        <v>0.01</v>
      </c>
      <c r="P2287" s="6">
        <f>NiftyData[[#This Row],[Close]]-E2288</f>
        <v>60.349999999999454</v>
      </c>
      <c r="Q2287" s="4">
        <f>NiftyData[[#This Row],[DayChange]]/E2288</f>
        <v>1.1916750587445343E-2</v>
      </c>
      <c r="R2287" s="7">
        <f>_xlfn.CEILING.MATH(ABS(NiftyData[[#This Row],[DayChange %]]), 0.01)</f>
        <v>0.02</v>
      </c>
    </row>
    <row r="2288" spans="1:18" x14ac:dyDescent="0.2">
      <c r="A2288" s="2">
        <v>40792</v>
      </c>
      <c r="B2288" s="1">
        <v>4993.3500000000004</v>
      </c>
      <c r="C2288" s="1">
        <v>5072.8999999999996</v>
      </c>
      <c r="D2288" s="1">
        <v>4942.8999999999996</v>
      </c>
      <c r="E2288" s="1">
        <v>5064.3</v>
      </c>
      <c r="F2288" s="1">
        <v>183680006</v>
      </c>
      <c r="G2288" s="1">
        <v>7278</v>
      </c>
      <c r="H2288" s="1" t="str">
        <f>TEXT(NiftyData[[#This Row],[Date]], "yyyy")</f>
        <v>2011</v>
      </c>
      <c r="I2288" s="1" t="str">
        <f>TEXT(NiftyData[[#This Row],[Date]], "mmm")</f>
        <v>Sep</v>
      </c>
      <c r="J2288" s="1" t="str">
        <f>TEXT(NiftyData[[#This Row],[Date]], "ddd")</f>
        <v>Tue</v>
      </c>
      <c r="K2288" s="1" t="str">
        <f>TEXT(NiftyData[[#This Row],[Date]], "mmm-yyyy")</f>
        <v>Sep-2011</v>
      </c>
      <c r="L2288" s="1" t="str">
        <f>IF(NiftyData[[#This Row],[Day]]="Thu", "Expiry", "")</f>
        <v/>
      </c>
      <c r="M2288" s="1">
        <f>NiftyData[[#This Row],[Close]]-NiftyData[[#This Row],[Open]]</f>
        <v>70.949999999999818</v>
      </c>
      <c r="N2288" s="4">
        <f>NiftyData[[#This Row],[Intraday Change]]/NiftyData[[#This Row],[Open]]</f>
        <v>1.4208897834119341E-2</v>
      </c>
      <c r="O2288" s="4">
        <f>_xlfn.CEILING.MATH(ABS(NiftyData[[#This Row],[Intraday Change %]]), 0.01)</f>
        <v>0.02</v>
      </c>
      <c r="P2288" s="6">
        <f>NiftyData[[#This Row],[Close]]-E2289</f>
        <v>47.100000000000364</v>
      </c>
      <c r="Q2288" s="4">
        <f>NiftyData[[#This Row],[DayChange]]/E2289</f>
        <v>9.3877062903612307E-3</v>
      </c>
      <c r="R2288" s="7">
        <f>_xlfn.CEILING.MATH(ABS(NiftyData[[#This Row],[DayChange %]]), 0.01)</f>
        <v>0.01</v>
      </c>
    </row>
    <row r="2289" spans="1:18" x14ac:dyDescent="0.2">
      <c r="A2289" s="2">
        <v>40791</v>
      </c>
      <c r="B2289" s="1">
        <v>4998.8999999999996</v>
      </c>
      <c r="C2289" s="1">
        <v>5030.3</v>
      </c>
      <c r="D2289" s="1">
        <v>4964.45</v>
      </c>
      <c r="E2289" s="1">
        <v>5017.2</v>
      </c>
      <c r="F2289" s="1">
        <v>162898218</v>
      </c>
      <c r="G2289" s="1">
        <v>6359.59</v>
      </c>
      <c r="H2289" s="1" t="str">
        <f>TEXT(NiftyData[[#This Row],[Date]], "yyyy")</f>
        <v>2011</v>
      </c>
      <c r="I2289" s="1" t="str">
        <f>TEXT(NiftyData[[#This Row],[Date]], "mmm")</f>
        <v>Sep</v>
      </c>
      <c r="J2289" s="1" t="str">
        <f>TEXT(NiftyData[[#This Row],[Date]], "ddd")</f>
        <v>Mon</v>
      </c>
      <c r="K2289" s="1" t="str">
        <f>TEXT(NiftyData[[#This Row],[Date]], "mmm-yyyy")</f>
        <v>Sep-2011</v>
      </c>
      <c r="L2289" s="1" t="str">
        <f>IF(NiftyData[[#This Row],[Day]]="Thu", "Expiry", "")</f>
        <v/>
      </c>
      <c r="M2289" s="1">
        <f>NiftyData[[#This Row],[Close]]-NiftyData[[#This Row],[Open]]</f>
        <v>18.300000000000182</v>
      </c>
      <c r="N2289" s="4">
        <f>NiftyData[[#This Row],[Intraday Change]]/NiftyData[[#This Row],[Open]]</f>
        <v>3.6608053771830171E-3</v>
      </c>
      <c r="O2289" s="4">
        <f>_xlfn.CEILING.MATH(ABS(NiftyData[[#This Row],[Intraday Change %]]), 0.01)</f>
        <v>0.01</v>
      </c>
      <c r="P2289" s="6">
        <f>NiftyData[[#This Row],[Close]]-E2290</f>
        <v>-22.800000000000182</v>
      </c>
      <c r="Q2289" s="4">
        <f>NiftyData[[#This Row],[DayChange]]/E2290</f>
        <v>-4.5238095238095601E-3</v>
      </c>
      <c r="R2289" s="7">
        <f>_xlfn.CEILING.MATH(ABS(NiftyData[[#This Row],[DayChange %]]), 0.01)</f>
        <v>0.01</v>
      </c>
    </row>
    <row r="2290" spans="1:18" x14ac:dyDescent="0.2">
      <c r="A2290" s="2">
        <v>40788</v>
      </c>
      <c r="B2290" s="1">
        <v>5109.8</v>
      </c>
      <c r="C2290" s="1">
        <v>5113.7</v>
      </c>
      <c r="D2290" s="1">
        <v>4993.3500000000004</v>
      </c>
      <c r="E2290" s="1">
        <v>5040</v>
      </c>
      <c r="F2290" s="1">
        <v>195055967</v>
      </c>
      <c r="G2290" s="1">
        <v>7689.7</v>
      </c>
      <c r="H2290" s="1" t="str">
        <f>TEXT(NiftyData[[#This Row],[Date]], "yyyy")</f>
        <v>2011</v>
      </c>
      <c r="I2290" s="1" t="str">
        <f>TEXT(NiftyData[[#This Row],[Date]], "mmm")</f>
        <v>Sep</v>
      </c>
      <c r="J2290" s="1" t="str">
        <f>TEXT(NiftyData[[#This Row],[Date]], "ddd")</f>
        <v>Fri</v>
      </c>
      <c r="K2290" s="1" t="str">
        <f>TEXT(NiftyData[[#This Row],[Date]], "mmm-yyyy")</f>
        <v>Sep-2011</v>
      </c>
      <c r="L2290" s="1" t="str">
        <f>IF(NiftyData[[#This Row],[Day]]="Thu", "Expiry", "")</f>
        <v/>
      </c>
      <c r="M2290" s="1">
        <f>NiftyData[[#This Row],[Close]]-NiftyData[[#This Row],[Open]]</f>
        <v>-69.800000000000182</v>
      </c>
      <c r="N2290" s="4">
        <f>NiftyData[[#This Row],[Intraday Change]]/NiftyData[[#This Row],[Open]]</f>
        <v>-1.3660025832713644E-2</v>
      </c>
      <c r="O2290" s="4">
        <f>_xlfn.CEILING.MATH(ABS(NiftyData[[#This Row],[Intraday Change %]]), 0.01)</f>
        <v>0.02</v>
      </c>
      <c r="P2290" s="6">
        <f>NiftyData[[#This Row],[Close]]-E2291</f>
        <v>39</v>
      </c>
      <c r="Q2290" s="4">
        <f>NiftyData[[#This Row],[DayChange]]/E2291</f>
        <v>7.7984403119376123E-3</v>
      </c>
      <c r="R2290" s="7">
        <f>_xlfn.CEILING.MATH(ABS(NiftyData[[#This Row],[DayChange %]]), 0.01)</f>
        <v>0.01</v>
      </c>
    </row>
    <row r="2291" spans="1:18" x14ac:dyDescent="0.2">
      <c r="A2291" s="2">
        <v>40785</v>
      </c>
      <c r="B2291" s="1">
        <v>4973.25</v>
      </c>
      <c r="C2291" s="1">
        <v>5016.25</v>
      </c>
      <c r="D2291" s="1">
        <v>4927.55</v>
      </c>
      <c r="E2291" s="1">
        <v>5001</v>
      </c>
      <c r="F2291" s="1">
        <v>181539730</v>
      </c>
      <c r="G2291" s="1">
        <v>7051.77</v>
      </c>
      <c r="H2291" s="1" t="str">
        <f>TEXT(NiftyData[[#This Row],[Date]], "yyyy")</f>
        <v>2011</v>
      </c>
      <c r="I2291" s="1" t="str">
        <f>TEXT(NiftyData[[#This Row],[Date]], "mmm")</f>
        <v>Aug</v>
      </c>
      <c r="J2291" s="1" t="str">
        <f>TEXT(NiftyData[[#This Row],[Date]], "ddd")</f>
        <v>Tue</v>
      </c>
      <c r="K2291" s="1" t="str">
        <f>TEXT(NiftyData[[#This Row],[Date]], "mmm-yyyy")</f>
        <v>Aug-2011</v>
      </c>
      <c r="L2291" s="1" t="str">
        <f>IF(NiftyData[[#This Row],[Day]]="Thu", "Expiry", "")</f>
        <v/>
      </c>
      <c r="M2291" s="1">
        <f>NiftyData[[#This Row],[Close]]-NiftyData[[#This Row],[Open]]</f>
        <v>27.75</v>
      </c>
      <c r="N2291" s="4">
        <f>NiftyData[[#This Row],[Intraday Change]]/NiftyData[[#This Row],[Open]]</f>
        <v>5.5798522093198615E-3</v>
      </c>
      <c r="O2291" s="4">
        <f>_xlfn.CEILING.MATH(ABS(NiftyData[[#This Row],[Intraday Change %]]), 0.01)</f>
        <v>0.01</v>
      </c>
      <c r="P2291" s="6">
        <f>NiftyData[[#This Row],[Close]]-E2292</f>
        <v>81.399999999999636</v>
      </c>
      <c r="Q2291" s="4">
        <f>NiftyData[[#This Row],[DayChange]]/E2292</f>
        <v>1.6546060655337758E-2</v>
      </c>
      <c r="R2291" s="7">
        <f>_xlfn.CEILING.MATH(ABS(NiftyData[[#This Row],[DayChange %]]), 0.01)</f>
        <v>0.02</v>
      </c>
    </row>
    <row r="2292" spans="1:18" x14ac:dyDescent="0.2">
      <c r="A2292" s="2">
        <v>40784</v>
      </c>
      <c r="B2292" s="1">
        <v>4806.2</v>
      </c>
      <c r="C2292" s="1">
        <v>4934.3999999999996</v>
      </c>
      <c r="D2292" s="1">
        <v>4806.05</v>
      </c>
      <c r="E2292" s="1">
        <v>4919.6000000000004</v>
      </c>
      <c r="F2292" s="1">
        <v>145125304</v>
      </c>
      <c r="G2292" s="1">
        <v>5576.71</v>
      </c>
      <c r="H2292" s="1" t="str">
        <f>TEXT(NiftyData[[#This Row],[Date]], "yyyy")</f>
        <v>2011</v>
      </c>
      <c r="I2292" s="1" t="str">
        <f>TEXT(NiftyData[[#This Row],[Date]], "mmm")</f>
        <v>Aug</v>
      </c>
      <c r="J2292" s="1" t="str">
        <f>TEXT(NiftyData[[#This Row],[Date]], "ddd")</f>
        <v>Mon</v>
      </c>
      <c r="K2292" s="1" t="str">
        <f>TEXT(NiftyData[[#This Row],[Date]], "mmm-yyyy")</f>
        <v>Aug-2011</v>
      </c>
      <c r="L2292" s="1" t="str">
        <f>IF(NiftyData[[#This Row],[Day]]="Thu", "Expiry", "")</f>
        <v/>
      </c>
      <c r="M2292" s="1">
        <f>NiftyData[[#This Row],[Close]]-NiftyData[[#This Row],[Open]]</f>
        <v>113.40000000000055</v>
      </c>
      <c r="N2292" s="4">
        <f>NiftyData[[#This Row],[Intraday Change]]/NiftyData[[#This Row],[Open]]</f>
        <v>2.3594523740169064E-2</v>
      </c>
      <c r="O2292" s="4">
        <f>_xlfn.CEILING.MATH(ABS(NiftyData[[#This Row],[Intraday Change %]]), 0.01)</f>
        <v>0.03</v>
      </c>
      <c r="P2292" s="6">
        <f>NiftyData[[#This Row],[Close]]-E2293</f>
        <v>171.80000000000018</v>
      </c>
      <c r="Q2292" s="4">
        <f>NiftyData[[#This Row],[DayChange]]/E2293</f>
        <v>3.6185180504654822E-2</v>
      </c>
      <c r="R2292" s="7">
        <f>_xlfn.CEILING.MATH(ABS(NiftyData[[#This Row],[DayChange %]]), 0.01)</f>
        <v>0.04</v>
      </c>
    </row>
    <row r="2293" spans="1:18" x14ac:dyDescent="0.2">
      <c r="A2293" s="2">
        <v>40781</v>
      </c>
      <c r="B2293" s="1">
        <v>4839.25</v>
      </c>
      <c r="C2293" s="1">
        <v>4872</v>
      </c>
      <c r="D2293" s="1">
        <v>4720</v>
      </c>
      <c r="E2293" s="1">
        <v>4747.8</v>
      </c>
      <c r="F2293" s="1">
        <v>149717732</v>
      </c>
      <c r="G2293" s="1">
        <v>5850.84</v>
      </c>
      <c r="H2293" s="1" t="str">
        <f>TEXT(NiftyData[[#This Row],[Date]], "yyyy")</f>
        <v>2011</v>
      </c>
      <c r="I2293" s="1" t="str">
        <f>TEXT(NiftyData[[#This Row],[Date]], "mmm")</f>
        <v>Aug</v>
      </c>
      <c r="J2293" s="1" t="str">
        <f>TEXT(NiftyData[[#This Row],[Date]], "ddd")</f>
        <v>Fri</v>
      </c>
      <c r="K2293" s="1" t="str">
        <f>TEXT(NiftyData[[#This Row],[Date]], "mmm-yyyy")</f>
        <v>Aug-2011</v>
      </c>
      <c r="L2293" s="1" t="str">
        <f>IF(NiftyData[[#This Row],[Day]]="Thu", "Expiry", "")</f>
        <v/>
      </c>
      <c r="M2293" s="1">
        <f>NiftyData[[#This Row],[Close]]-NiftyData[[#This Row],[Open]]</f>
        <v>-91.449999999999818</v>
      </c>
      <c r="N2293" s="4">
        <f>NiftyData[[#This Row],[Intraday Change]]/NiftyData[[#This Row],[Open]]</f>
        <v>-1.889755643953088E-2</v>
      </c>
      <c r="O2293" s="4">
        <f>_xlfn.CEILING.MATH(ABS(NiftyData[[#This Row],[Intraday Change %]]), 0.01)</f>
        <v>0.02</v>
      </c>
      <c r="P2293" s="6">
        <f>NiftyData[[#This Row],[Close]]-E2294</f>
        <v>-91.800000000000182</v>
      </c>
      <c r="Q2293" s="4">
        <f>NiftyData[[#This Row],[DayChange]]/E2294</f>
        <v>-1.8968509794197903E-2</v>
      </c>
      <c r="R2293" s="7">
        <f>_xlfn.CEILING.MATH(ABS(NiftyData[[#This Row],[DayChange %]]), 0.01)</f>
        <v>0.02</v>
      </c>
    </row>
    <row r="2294" spans="1:18" x14ac:dyDescent="0.2">
      <c r="A2294" s="2">
        <v>40780</v>
      </c>
      <c r="B2294" s="1">
        <v>4914.6499999999996</v>
      </c>
      <c r="C2294" s="1">
        <v>4915.8500000000004</v>
      </c>
      <c r="D2294" s="1">
        <v>4825.05</v>
      </c>
      <c r="E2294" s="1">
        <v>4839.6000000000004</v>
      </c>
      <c r="F2294" s="1">
        <v>184913414</v>
      </c>
      <c r="G2294" s="1">
        <v>7921.11</v>
      </c>
      <c r="H2294" s="1" t="str">
        <f>TEXT(NiftyData[[#This Row],[Date]], "yyyy")</f>
        <v>2011</v>
      </c>
      <c r="I2294" s="1" t="str">
        <f>TEXT(NiftyData[[#This Row],[Date]], "mmm")</f>
        <v>Aug</v>
      </c>
      <c r="J2294" s="1" t="str">
        <f>TEXT(NiftyData[[#This Row],[Date]], "ddd")</f>
        <v>Thu</v>
      </c>
      <c r="K2294" s="1" t="str">
        <f>TEXT(NiftyData[[#This Row],[Date]], "mmm-yyyy")</f>
        <v>Aug-2011</v>
      </c>
      <c r="L2294" s="1" t="str">
        <f>IF(NiftyData[[#This Row],[Day]]="Thu", "Expiry", "")</f>
        <v>Expiry</v>
      </c>
      <c r="M2294" s="1">
        <f>NiftyData[[#This Row],[Close]]-NiftyData[[#This Row],[Open]]</f>
        <v>-75.049999999999272</v>
      </c>
      <c r="N2294" s="4">
        <f>NiftyData[[#This Row],[Intraday Change]]/NiftyData[[#This Row],[Open]]</f>
        <v>-1.5270670342750609E-2</v>
      </c>
      <c r="O2294" s="4">
        <f>_xlfn.CEILING.MATH(ABS(NiftyData[[#This Row],[Intraday Change %]]), 0.01)</f>
        <v>0.02</v>
      </c>
      <c r="P2294" s="6">
        <f>NiftyData[[#This Row],[Close]]-E2295</f>
        <v>-49.299999999999272</v>
      </c>
      <c r="Q2294" s="4">
        <f>NiftyData[[#This Row],[DayChange]]/E2295</f>
        <v>-1.0084067990754418E-2</v>
      </c>
      <c r="R2294" s="7">
        <f>_xlfn.CEILING.MATH(ABS(NiftyData[[#This Row],[DayChange %]]), 0.01)</f>
        <v>0.02</v>
      </c>
    </row>
    <row r="2295" spans="1:18" x14ac:dyDescent="0.2">
      <c r="A2295" s="2">
        <v>40779</v>
      </c>
      <c r="B2295" s="1">
        <v>4934.3500000000004</v>
      </c>
      <c r="C2295" s="1">
        <v>4962.3999999999996</v>
      </c>
      <c r="D2295" s="1">
        <v>4875.3</v>
      </c>
      <c r="E2295" s="1">
        <v>4888.8999999999996</v>
      </c>
      <c r="F2295" s="1">
        <v>129410652</v>
      </c>
      <c r="G2295" s="1">
        <v>5241.5</v>
      </c>
      <c r="H2295" s="1" t="str">
        <f>TEXT(NiftyData[[#This Row],[Date]], "yyyy")</f>
        <v>2011</v>
      </c>
      <c r="I2295" s="1" t="str">
        <f>TEXT(NiftyData[[#This Row],[Date]], "mmm")</f>
        <v>Aug</v>
      </c>
      <c r="J2295" s="1" t="str">
        <f>TEXT(NiftyData[[#This Row],[Date]], "ddd")</f>
        <v>Wed</v>
      </c>
      <c r="K2295" s="1" t="str">
        <f>TEXT(NiftyData[[#This Row],[Date]], "mmm-yyyy")</f>
        <v>Aug-2011</v>
      </c>
      <c r="L2295" s="1" t="str">
        <f>IF(NiftyData[[#This Row],[Day]]="Thu", "Expiry", "")</f>
        <v/>
      </c>
      <c r="M2295" s="1">
        <f>NiftyData[[#This Row],[Close]]-NiftyData[[#This Row],[Open]]</f>
        <v>-45.450000000000728</v>
      </c>
      <c r="N2295" s="4">
        <f>NiftyData[[#This Row],[Intraday Change]]/NiftyData[[#This Row],[Open]]</f>
        <v>-9.2109396374397291E-3</v>
      </c>
      <c r="O2295" s="4">
        <f>_xlfn.CEILING.MATH(ABS(NiftyData[[#This Row],[Intraday Change %]]), 0.01)</f>
        <v>0.01</v>
      </c>
      <c r="P2295" s="6">
        <f>NiftyData[[#This Row],[Close]]-E2296</f>
        <v>-60</v>
      </c>
      <c r="Q2295" s="4">
        <f>NiftyData[[#This Row],[DayChange]]/E2296</f>
        <v>-1.2123906322617149E-2</v>
      </c>
      <c r="R2295" s="7">
        <f>_xlfn.CEILING.MATH(ABS(NiftyData[[#This Row],[DayChange %]]), 0.01)</f>
        <v>0.02</v>
      </c>
    </row>
    <row r="2296" spans="1:18" x14ac:dyDescent="0.2">
      <c r="A2296" s="2">
        <v>40778</v>
      </c>
      <c r="B2296" s="1">
        <v>4925.1499999999996</v>
      </c>
      <c r="C2296" s="1">
        <v>4965.8</v>
      </c>
      <c r="D2296" s="1">
        <v>4863.8</v>
      </c>
      <c r="E2296" s="1">
        <v>4948.8999999999996</v>
      </c>
      <c r="F2296" s="1">
        <v>130010440</v>
      </c>
      <c r="G2296" s="1">
        <v>5519.36</v>
      </c>
      <c r="H2296" s="1" t="str">
        <f>TEXT(NiftyData[[#This Row],[Date]], "yyyy")</f>
        <v>2011</v>
      </c>
      <c r="I2296" s="1" t="str">
        <f>TEXT(NiftyData[[#This Row],[Date]], "mmm")</f>
        <v>Aug</v>
      </c>
      <c r="J2296" s="1" t="str">
        <f>TEXT(NiftyData[[#This Row],[Date]], "ddd")</f>
        <v>Tue</v>
      </c>
      <c r="K2296" s="1" t="str">
        <f>TEXT(NiftyData[[#This Row],[Date]], "mmm-yyyy")</f>
        <v>Aug-2011</v>
      </c>
      <c r="L2296" s="1" t="str">
        <f>IF(NiftyData[[#This Row],[Day]]="Thu", "Expiry", "")</f>
        <v/>
      </c>
      <c r="M2296" s="1">
        <f>NiftyData[[#This Row],[Close]]-NiftyData[[#This Row],[Open]]</f>
        <v>23.75</v>
      </c>
      <c r="N2296" s="4">
        <f>NiftyData[[#This Row],[Intraday Change]]/NiftyData[[#This Row],[Open]]</f>
        <v>4.8221881567058877E-3</v>
      </c>
      <c r="O2296" s="4">
        <f>_xlfn.CEILING.MATH(ABS(NiftyData[[#This Row],[Intraday Change %]]), 0.01)</f>
        <v>0.01</v>
      </c>
      <c r="P2296" s="6">
        <f>NiftyData[[#This Row],[Close]]-E2297</f>
        <v>50.099999999999454</v>
      </c>
      <c r="Q2296" s="4">
        <f>NiftyData[[#This Row],[DayChange]]/E2297</f>
        <v>1.0226994365967064E-2</v>
      </c>
      <c r="R2296" s="7">
        <f>_xlfn.CEILING.MATH(ABS(NiftyData[[#This Row],[DayChange %]]), 0.01)</f>
        <v>0.02</v>
      </c>
    </row>
    <row r="2297" spans="1:18" x14ac:dyDescent="0.2">
      <c r="A2297" s="2">
        <v>40777</v>
      </c>
      <c r="B2297" s="1">
        <v>4843.7</v>
      </c>
      <c r="C2297" s="1">
        <v>4910.05</v>
      </c>
      <c r="D2297" s="1">
        <v>4808.75</v>
      </c>
      <c r="E2297" s="1">
        <v>4898.8</v>
      </c>
      <c r="F2297" s="1">
        <v>123813921</v>
      </c>
      <c r="G2297" s="1">
        <v>5186.04</v>
      </c>
      <c r="H2297" s="1" t="str">
        <f>TEXT(NiftyData[[#This Row],[Date]], "yyyy")</f>
        <v>2011</v>
      </c>
      <c r="I2297" s="1" t="str">
        <f>TEXT(NiftyData[[#This Row],[Date]], "mmm")</f>
        <v>Aug</v>
      </c>
      <c r="J2297" s="1" t="str">
        <f>TEXT(NiftyData[[#This Row],[Date]], "ddd")</f>
        <v>Mon</v>
      </c>
      <c r="K2297" s="1" t="str">
        <f>TEXT(NiftyData[[#This Row],[Date]], "mmm-yyyy")</f>
        <v>Aug-2011</v>
      </c>
      <c r="L2297" s="1" t="str">
        <f>IF(NiftyData[[#This Row],[Day]]="Thu", "Expiry", "")</f>
        <v/>
      </c>
      <c r="M2297" s="1">
        <f>NiftyData[[#This Row],[Close]]-NiftyData[[#This Row],[Open]]</f>
        <v>55.100000000000364</v>
      </c>
      <c r="N2297" s="4">
        <f>NiftyData[[#This Row],[Intraday Change]]/NiftyData[[#This Row],[Open]]</f>
        <v>1.1375601296529588E-2</v>
      </c>
      <c r="O2297" s="4">
        <f>_xlfn.CEILING.MATH(ABS(NiftyData[[#This Row],[Intraday Change %]]), 0.01)</f>
        <v>0.02</v>
      </c>
      <c r="P2297" s="6">
        <f>NiftyData[[#This Row],[Close]]-E2298</f>
        <v>53.150000000000546</v>
      </c>
      <c r="Q2297" s="4">
        <f>NiftyData[[#This Row],[DayChange]]/E2298</f>
        <v>1.0968600703724072E-2</v>
      </c>
      <c r="R2297" s="7">
        <f>_xlfn.CEILING.MATH(ABS(NiftyData[[#This Row],[DayChange %]]), 0.01)</f>
        <v>0.02</v>
      </c>
    </row>
    <row r="2298" spans="1:18" x14ac:dyDescent="0.2">
      <c r="A2298" s="2">
        <v>40774</v>
      </c>
      <c r="B2298" s="1">
        <v>4859.3</v>
      </c>
      <c r="C2298" s="1">
        <v>4893.6000000000004</v>
      </c>
      <c r="D2298" s="1">
        <v>4796.1000000000004</v>
      </c>
      <c r="E2298" s="1">
        <v>4845.6499999999996</v>
      </c>
      <c r="F2298" s="1">
        <v>166702431</v>
      </c>
      <c r="G2298" s="1">
        <v>7317.33</v>
      </c>
      <c r="H2298" s="1" t="str">
        <f>TEXT(NiftyData[[#This Row],[Date]], "yyyy")</f>
        <v>2011</v>
      </c>
      <c r="I2298" s="1" t="str">
        <f>TEXT(NiftyData[[#This Row],[Date]], "mmm")</f>
        <v>Aug</v>
      </c>
      <c r="J2298" s="1" t="str">
        <f>TEXT(NiftyData[[#This Row],[Date]], "ddd")</f>
        <v>Fri</v>
      </c>
      <c r="K2298" s="1" t="str">
        <f>TEXT(NiftyData[[#This Row],[Date]], "mmm-yyyy")</f>
        <v>Aug-2011</v>
      </c>
      <c r="L2298" s="1" t="str">
        <f>IF(NiftyData[[#This Row],[Day]]="Thu", "Expiry", "")</f>
        <v/>
      </c>
      <c r="M2298" s="1">
        <f>NiftyData[[#This Row],[Close]]-NiftyData[[#This Row],[Open]]</f>
        <v>-13.650000000000546</v>
      </c>
      <c r="N2298" s="4">
        <f>NiftyData[[#This Row],[Intraday Change]]/NiftyData[[#This Row],[Open]]</f>
        <v>-2.8090465704938049E-3</v>
      </c>
      <c r="O2298" s="4">
        <f>_xlfn.CEILING.MATH(ABS(NiftyData[[#This Row],[Intraday Change %]]), 0.01)</f>
        <v>0.01</v>
      </c>
      <c r="P2298" s="6">
        <f>NiftyData[[#This Row],[Close]]-E2299</f>
        <v>-98.5</v>
      </c>
      <c r="Q2298" s="4">
        <f>NiftyData[[#This Row],[DayChange]]/E2299</f>
        <v>-1.9922534712741323E-2</v>
      </c>
      <c r="R2298" s="7">
        <f>_xlfn.CEILING.MATH(ABS(NiftyData[[#This Row],[DayChange %]]), 0.01)</f>
        <v>0.02</v>
      </c>
    </row>
    <row r="2299" spans="1:18" x14ac:dyDescent="0.2">
      <c r="A2299" s="2">
        <v>40773</v>
      </c>
      <c r="B2299" s="1">
        <v>5077.95</v>
      </c>
      <c r="C2299" s="1">
        <v>5078.6000000000004</v>
      </c>
      <c r="D2299" s="1">
        <v>4932.1499999999996</v>
      </c>
      <c r="E2299" s="1">
        <v>4944.1499999999996</v>
      </c>
      <c r="F2299" s="1">
        <v>139816131</v>
      </c>
      <c r="G2299" s="1">
        <v>5686.22</v>
      </c>
      <c r="H2299" s="1" t="str">
        <f>TEXT(NiftyData[[#This Row],[Date]], "yyyy")</f>
        <v>2011</v>
      </c>
      <c r="I2299" s="1" t="str">
        <f>TEXT(NiftyData[[#This Row],[Date]], "mmm")</f>
        <v>Aug</v>
      </c>
      <c r="J2299" s="1" t="str">
        <f>TEXT(NiftyData[[#This Row],[Date]], "ddd")</f>
        <v>Thu</v>
      </c>
      <c r="K2299" s="1" t="str">
        <f>TEXT(NiftyData[[#This Row],[Date]], "mmm-yyyy")</f>
        <v>Aug-2011</v>
      </c>
      <c r="L2299" s="1" t="str">
        <f>IF(NiftyData[[#This Row],[Day]]="Thu", "Expiry", "")</f>
        <v>Expiry</v>
      </c>
      <c r="M2299" s="1">
        <f>NiftyData[[#This Row],[Close]]-NiftyData[[#This Row],[Open]]</f>
        <v>-133.80000000000018</v>
      </c>
      <c r="N2299" s="4">
        <f>NiftyData[[#This Row],[Intraday Change]]/NiftyData[[#This Row],[Open]]</f>
        <v>-2.634921572681893E-2</v>
      </c>
      <c r="O2299" s="4">
        <f>_xlfn.CEILING.MATH(ABS(NiftyData[[#This Row],[Intraday Change %]]), 0.01)</f>
        <v>0.03</v>
      </c>
      <c r="P2299" s="6">
        <f>NiftyData[[#This Row],[Close]]-E2300</f>
        <v>-112.45000000000073</v>
      </c>
      <c r="Q2299" s="4">
        <f>NiftyData[[#This Row],[DayChange]]/E2300</f>
        <v>-2.2238262864375413E-2</v>
      </c>
      <c r="R2299" s="7">
        <f>_xlfn.CEILING.MATH(ABS(NiftyData[[#This Row],[DayChange %]]), 0.01)</f>
        <v>0.03</v>
      </c>
    </row>
    <row r="2300" spans="1:18" x14ac:dyDescent="0.2">
      <c r="A2300" s="2">
        <v>40772</v>
      </c>
      <c r="B2300" s="1">
        <v>5030.3</v>
      </c>
      <c r="C2300" s="1">
        <v>5112.1499999999996</v>
      </c>
      <c r="D2300" s="1">
        <v>5017.25</v>
      </c>
      <c r="E2300" s="1">
        <v>5056.6000000000004</v>
      </c>
      <c r="F2300" s="1">
        <v>143342008</v>
      </c>
      <c r="G2300" s="1">
        <v>5472.63</v>
      </c>
      <c r="H2300" s="1" t="str">
        <f>TEXT(NiftyData[[#This Row],[Date]], "yyyy")</f>
        <v>2011</v>
      </c>
      <c r="I2300" s="1" t="str">
        <f>TEXT(NiftyData[[#This Row],[Date]], "mmm")</f>
        <v>Aug</v>
      </c>
      <c r="J2300" s="1" t="str">
        <f>TEXT(NiftyData[[#This Row],[Date]], "ddd")</f>
        <v>Wed</v>
      </c>
      <c r="K2300" s="1" t="str">
        <f>TEXT(NiftyData[[#This Row],[Date]], "mmm-yyyy")</f>
        <v>Aug-2011</v>
      </c>
      <c r="L2300" s="1" t="str">
        <f>IF(NiftyData[[#This Row],[Day]]="Thu", "Expiry", "")</f>
        <v/>
      </c>
      <c r="M2300" s="1">
        <f>NiftyData[[#This Row],[Close]]-NiftyData[[#This Row],[Open]]</f>
        <v>26.300000000000182</v>
      </c>
      <c r="N2300" s="4">
        <f>NiftyData[[#This Row],[Intraday Change]]/NiftyData[[#This Row],[Open]]</f>
        <v>5.2283164026002788E-3</v>
      </c>
      <c r="O2300" s="4">
        <f>_xlfn.CEILING.MATH(ABS(NiftyData[[#This Row],[Intraday Change %]]), 0.01)</f>
        <v>0.01</v>
      </c>
      <c r="P2300" s="6">
        <f>NiftyData[[#This Row],[Close]]-E2301</f>
        <v>20.800000000000182</v>
      </c>
      <c r="Q2300" s="4">
        <f>NiftyData[[#This Row],[DayChange]]/E2301</f>
        <v>4.1304261487748089E-3</v>
      </c>
      <c r="R2300" s="7">
        <f>_xlfn.CEILING.MATH(ABS(NiftyData[[#This Row],[DayChange %]]), 0.01)</f>
        <v>0.01</v>
      </c>
    </row>
    <row r="2301" spans="1:18" x14ac:dyDescent="0.2">
      <c r="A2301" s="2">
        <v>40771</v>
      </c>
      <c r="B2301" s="1">
        <v>5125.75</v>
      </c>
      <c r="C2301" s="1">
        <v>5132.2</v>
      </c>
      <c r="D2301" s="1">
        <v>5015.3999999999996</v>
      </c>
      <c r="E2301" s="1">
        <v>5035.8</v>
      </c>
      <c r="F2301" s="1">
        <v>130896704</v>
      </c>
      <c r="G2301" s="1">
        <v>5081.6099999999997</v>
      </c>
      <c r="H2301" s="1" t="str">
        <f>TEXT(NiftyData[[#This Row],[Date]], "yyyy")</f>
        <v>2011</v>
      </c>
      <c r="I2301" s="1" t="str">
        <f>TEXT(NiftyData[[#This Row],[Date]], "mmm")</f>
        <v>Aug</v>
      </c>
      <c r="J2301" s="1" t="str">
        <f>TEXT(NiftyData[[#This Row],[Date]], "ddd")</f>
        <v>Tue</v>
      </c>
      <c r="K2301" s="1" t="str">
        <f>TEXT(NiftyData[[#This Row],[Date]], "mmm-yyyy")</f>
        <v>Aug-2011</v>
      </c>
      <c r="L2301" s="1" t="str">
        <f>IF(NiftyData[[#This Row],[Day]]="Thu", "Expiry", "")</f>
        <v/>
      </c>
      <c r="M2301" s="1">
        <f>NiftyData[[#This Row],[Close]]-NiftyData[[#This Row],[Open]]</f>
        <v>-89.949999999999818</v>
      </c>
      <c r="N2301" s="4">
        <f>NiftyData[[#This Row],[Intraday Change]]/NiftyData[[#This Row],[Open]]</f>
        <v>-1.754865141686579E-2</v>
      </c>
      <c r="O2301" s="4">
        <f>_xlfn.CEILING.MATH(ABS(NiftyData[[#This Row],[Intraday Change %]]), 0.01)</f>
        <v>0.02</v>
      </c>
      <c r="P2301" s="6">
        <f>NiftyData[[#This Row],[Close]]-E2302</f>
        <v>-37.149999999999636</v>
      </c>
      <c r="Q2301" s="4">
        <f>NiftyData[[#This Row],[DayChange]]/E2302</f>
        <v>-7.3231551661261472E-3</v>
      </c>
      <c r="R2301" s="7">
        <f>_xlfn.CEILING.MATH(ABS(NiftyData[[#This Row],[DayChange %]]), 0.01)</f>
        <v>0.01</v>
      </c>
    </row>
    <row r="2302" spans="1:18" x14ac:dyDescent="0.2">
      <c r="A2302" s="2">
        <v>40767</v>
      </c>
      <c r="B2302" s="1">
        <v>5194.3999999999996</v>
      </c>
      <c r="C2302" s="1">
        <v>5194.45</v>
      </c>
      <c r="D2302" s="1">
        <v>5053.3500000000004</v>
      </c>
      <c r="E2302" s="1">
        <v>5072.95</v>
      </c>
      <c r="F2302" s="1">
        <v>128834807</v>
      </c>
      <c r="G2302" s="1">
        <v>5909.91</v>
      </c>
      <c r="H2302" s="1" t="str">
        <f>TEXT(NiftyData[[#This Row],[Date]], "yyyy")</f>
        <v>2011</v>
      </c>
      <c r="I2302" s="1" t="str">
        <f>TEXT(NiftyData[[#This Row],[Date]], "mmm")</f>
        <v>Aug</v>
      </c>
      <c r="J2302" s="1" t="str">
        <f>TEXT(NiftyData[[#This Row],[Date]], "ddd")</f>
        <v>Fri</v>
      </c>
      <c r="K2302" s="1" t="str">
        <f>TEXT(NiftyData[[#This Row],[Date]], "mmm-yyyy")</f>
        <v>Aug-2011</v>
      </c>
      <c r="L2302" s="1" t="str">
        <f>IF(NiftyData[[#This Row],[Day]]="Thu", "Expiry", "")</f>
        <v/>
      </c>
      <c r="M2302" s="1">
        <f>NiftyData[[#This Row],[Close]]-NiftyData[[#This Row],[Open]]</f>
        <v>-121.44999999999982</v>
      </c>
      <c r="N2302" s="4">
        <f>NiftyData[[#This Row],[Intraday Change]]/NiftyData[[#This Row],[Open]]</f>
        <v>-2.338094871399966E-2</v>
      </c>
      <c r="O2302" s="4">
        <f>_xlfn.CEILING.MATH(ABS(NiftyData[[#This Row],[Intraday Change %]]), 0.01)</f>
        <v>0.03</v>
      </c>
      <c r="P2302" s="6">
        <f>NiftyData[[#This Row],[Close]]-E2303</f>
        <v>-65.350000000000364</v>
      </c>
      <c r="Q2302" s="4">
        <f>NiftyData[[#This Row],[DayChange]]/E2303</f>
        <v>-1.2718214195356511E-2</v>
      </c>
      <c r="R2302" s="7">
        <f>_xlfn.CEILING.MATH(ABS(NiftyData[[#This Row],[DayChange %]]), 0.01)</f>
        <v>0.02</v>
      </c>
    </row>
    <row r="2303" spans="1:18" x14ac:dyDescent="0.2">
      <c r="A2303" s="2">
        <v>40766</v>
      </c>
      <c r="B2303" s="1">
        <v>5128</v>
      </c>
      <c r="C2303" s="1">
        <v>5184.95</v>
      </c>
      <c r="D2303" s="1">
        <v>5121</v>
      </c>
      <c r="E2303" s="1">
        <v>5138.3</v>
      </c>
      <c r="F2303" s="1">
        <v>113043482</v>
      </c>
      <c r="G2303" s="1">
        <v>4723.01</v>
      </c>
      <c r="H2303" s="1" t="str">
        <f>TEXT(NiftyData[[#This Row],[Date]], "yyyy")</f>
        <v>2011</v>
      </c>
      <c r="I2303" s="1" t="str">
        <f>TEXT(NiftyData[[#This Row],[Date]], "mmm")</f>
        <v>Aug</v>
      </c>
      <c r="J2303" s="1" t="str">
        <f>TEXT(NiftyData[[#This Row],[Date]], "ddd")</f>
        <v>Thu</v>
      </c>
      <c r="K2303" s="1" t="str">
        <f>TEXT(NiftyData[[#This Row],[Date]], "mmm-yyyy")</f>
        <v>Aug-2011</v>
      </c>
      <c r="L2303" s="1" t="str">
        <f>IF(NiftyData[[#This Row],[Day]]="Thu", "Expiry", "")</f>
        <v>Expiry</v>
      </c>
      <c r="M2303" s="1">
        <f>NiftyData[[#This Row],[Close]]-NiftyData[[#This Row],[Open]]</f>
        <v>10.300000000000182</v>
      </c>
      <c r="N2303" s="4">
        <f>NiftyData[[#This Row],[Intraday Change]]/NiftyData[[#This Row],[Open]]</f>
        <v>2.0085803432137641E-3</v>
      </c>
      <c r="O2303" s="4">
        <f>_xlfn.CEILING.MATH(ABS(NiftyData[[#This Row],[Intraday Change %]]), 0.01)</f>
        <v>0.01</v>
      </c>
      <c r="P2303" s="6">
        <f>NiftyData[[#This Row],[Close]]-E2304</f>
        <v>-22.699999999999818</v>
      </c>
      <c r="Q2303" s="4">
        <f>NiftyData[[#This Row],[DayChange]]/E2304</f>
        <v>-4.3983724084479398E-3</v>
      </c>
      <c r="R2303" s="7">
        <f>_xlfn.CEILING.MATH(ABS(NiftyData[[#This Row],[DayChange %]]), 0.01)</f>
        <v>0.01</v>
      </c>
    </row>
    <row r="2304" spans="1:18" x14ac:dyDescent="0.2">
      <c r="A2304" s="2">
        <v>40765</v>
      </c>
      <c r="B2304" s="1">
        <v>5196.55</v>
      </c>
      <c r="C2304" s="1">
        <v>5197.95</v>
      </c>
      <c r="D2304" s="1">
        <v>5123.3500000000004</v>
      </c>
      <c r="E2304" s="1">
        <v>5161</v>
      </c>
      <c r="F2304" s="1">
        <v>158404456</v>
      </c>
      <c r="G2304" s="1">
        <v>6289.41</v>
      </c>
      <c r="H2304" s="1" t="str">
        <f>TEXT(NiftyData[[#This Row],[Date]], "yyyy")</f>
        <v>2011</v>
      </c>
      <c r="I2304" s="1" t="str">
        <f>TEXT(NiftyData[[#This Row],[Date]], "mmm")</f>
        <v>Aug</v>
      </c>
      <c r="J2304" s="1" t="str">
        <f>TEXT(NiftyData[[#This Row],[Date]], "ddd")</f>
        <v>Wed</v>
      </c>
      <c r="K2304" s="1" t="str">
        <f>TEXT(NiftyData[[#This Row],[Date]], "mmm-yyyy")</f>
        <v>Aug-2011</v>
      </c>
      <c r="L2304" s="1" t="str">
        <f>IF(NiftyData[[#This Row],[Day]]="Thu", "Expiry", "")</f>
        <v/>
      </c>
      <c r="M2304" s="1">
        <f>NiftyData[[#This Row],[Close]]-NiftyData[[#This Row],[Open]]</f>
        <v>-35.550000000000182</v>
      </c>
      <c r="N2304" s="4">
        <f>NiftyData[[#This Row],[Intraday Change]]/NiftyData[[#This Row],[Open]]</f>
        <v>-6.8410772531776239E-3</v>
      </c>
      <c r="O2304" s="4">
        <f>_xlfn.CEILING.MATH(ABS(NiftyData[[#This Row],[Intraday Change %]]), 0.01)</f>
        <v>0.01</v>
      </c>
      <c r="P2304" s="6">
        <f>NiftyData[[#This Row],[Close]]-E2305</f>
        <v>88.149999999999636</v>
      </c>
      <c r="Q2304" s="4">
        <f>NiftyData[[#This Row],[DayChange]]/E2305</f>
        <v>1.7376819736439994E-2</v>
      </c>
      <c r="R2304" s="7">
        <f>_xlfn.CEILING.MATH(ABS(NiftyData[[#This Row],[DayChange %]]), 0.01)</f>
        <v>0.02</v>
      </c>
    </row>
    <row r="2305" spans="1:18" x14ac:dyDescent="0.2">
      <c r="A2305" s="2">
        <v>40764</v>
      </c>
      <c r="B2305" s="1">
        <v>4947.8999999999996</v>
      </c>
      <c r="C2305" s="1">
        <v>5167</v>
      </c>
      <c r="D2305" s="1">
        <v>4946.45</v>
      </c>
      <c r="E2305" s="1">
        <v>5072.8500000000004</v>
      </c>
      <c r="F2305" s="1">
        <v>233869015</v>
      </c>
      <c r="G2305" s="1">
        <v>9385.01</v>
      </c>
      <c r="H2305" s="1" t="str">
        <f>TEXT(NiftyData[[#This Row],[Date]], "yyyy")</f>
        <v>2011</v>
      </c>
      <c r="I2305" s="1" t="str">
        <f>TEXT(NiftyData[[#This Row],[Date]], "mmm")</f>
        <v>Aug</v>
      </c>
      <c r="J2305" s="1" t="str">
        <f>TEXT(NiftyData[[#This Row],[Date]], "ddd")</f>
        <v>Tue</v>
      </c>
      <c r="K2305" s="1" t="str">
        <f>TEXT(NiftyData[[#This Row],[Date]], "mmm-yyyy")</f>
        <v>Aug-2011</v>
      </c>
      <c r="L2305" s="1" t="str">
        <f>IF(NiftyData[[#This Row],[Day]]="Thu", "Expiry", "")</f>
        <v/>
      </c>
      <c r="M2305" s="1">
        <f>NiftyData[[#This Row],[Close]]-NiftyData[[#This Row],[Open]]</f>
        <v>124.95000000000073</v>
      </c>
      <c r="N2305" s="4">
        <f>NiftyData[[#This Row],[Intraday Change]]/NiftyData[[#This Row],[Open]]</f>
        <v>2.5253137694779753E-2</v>
      </c>
      <c r="O2305" s="4">
        <f>_xlfn.CEILING.MATH(ABS(NiftyData[[#This Row],[Intraday Change %]]), 0.01)</f>
        <v>0.03</v>
      </c>
      <c r="P2305" s="6">
        <f>NiftyData[[#This Row],[Close]]-E2306</f>
        <v>-45.649999999999636</v>
      </c>
      <c r="Q2305" s="4">
        <f>NiftyData[[#This Row],[DayChange]]/E2306</f>
        <v>-8.9186285044445899E-3</v>
      </c>
      <c r="R2305" s="7">
        <f>_xlfn.CEILING.MATH(ABS(NiftyData[[#This Row],[DayChange %]]), 0.01)</f>
        <v>0.01</v>
      </c>
    </row>
    <row r="2306" spans="1:18" x14ac:dyDescent="0.2">
      <c r="A2306" s="2">
        <v>40763</v>
      </c>
      <c r="B2306" s="1">
        <v>5083.8500000000004</v>
      </c>
      <c r="C2306" s="1">
        <v>5204.2</v>
      </c>
      <c r="D2306" s="1">
        <v>5054.05</v>
      </c>
      <c r="E2306" s="1">
        <v>5118.5</v>
      </c>
      <c r="F2306" s="1">
        <v>188307028</v>
      </c>
      <c r="G2306" s="1">
        <v>7326.93</v>
      </c>
      <c r="H2306" s="1" t="str">
        <f>TEXT(NiftyData[[#This Row],[Date]], "yyyy")</f>
        <v>2011</v>
      </c>
      <c r="I2306" s="1" t="str">
        <f>TEXT(NiftyData[[#This Row],[Date]], "mmm")</f>
        <v>Aug</v>
      </c>
      <c r="J2306" s="1" t="str">
        <f>TEXT(NiftyData[[#This Row],[Date]], "ddd")</f>
        <v>Mon</v>
      </c>
      <c r="K2306" s="1" t="str">
        <f>TEXT(NiftyData[[#This Row],[Date]], "mmm-yyyy")</f>
        <v>Aug-2011</v>
      </c>
      <c r="L2306" s="1" t="str">
        <f>IF(NiftyData[[#This Row],[Day]]="Thu", "Expiry", "")</f>
        <v/>
      </c>
      <c r="M2306" s="1">
        <f>NiftyData[[#This Row],[Close]]-NiftyData[[#This Row],[Open]]</f>
        <v>34.649999999999636</v>
      </c>
      <c r="N2306" s="4">
        <f>NiftyData[[#This Row],[Intraday Change]]/NiftyData[[#This Row],[Open]]</f>
        <v>6.8157006992731169E-3</v>
      </c>
      <c r="O2306" s="4">
        <f>_xlfn.CEILING.MATH(ABS(NiftyData[[#This Row],[Intraday Change %]]), 0.01)</f>
        <v>0.01</v>
      </c>
      <c r="P2306" s="6">
        <f>NiftyData[[#This Row],[Close]]-E2307</f>
        <v>-92.75</v>
      </c>
      <c r="Q2306" s="4">
        <f>NiftyData[[#This Row],[DayChange]]/E2307</f>
        <v>-1.7798033101463179E-2</v>
      </c>
      <c r="R2306" s="7">
        <f>_xlfn.CEILING.MATH(ABS(NiftyData[[#This Row],[DayChange %]]), 0.01)</f>
        <v>0.02</v>
      </c>
    </row>
    <row r="2307" spans="1:18" x14ac:dyDescent="0.2">
      <c r="A2307" s="2">
        <v>40760</v>
      </c>
      <c r="B2307" s="1">
        <v>5204.3500000000004</v>
      </c>
      <c r="C2307" s="1">
        <v>5229.6499999999996</v>
      </c>
      <c r="D2307" s="1">
        <v>5116.45</v>
      </c>
      <c r="E2307" s="1">
        <v>5211.25</v>
      </c>
      <c r="F2307" s="1">
        <v>196016865</v>
      </c>
      <c r="G2307" s="1">
        <v>7543.44</v>
      </c>
      <c r="H2307" s="1" t="str">
        <f>TEXT(NiftyData[[#This Row],[Date]], "yyyy")</f>
        <v>2011</v>
      </c>
      <c r="I2307" s="1" t="str">
        <f>TEXT(NiftyData[[#This Row],[Date]], "mmm")</f>
        <v>Aug</v>
      </c>
      <c r="J2307" s="1" t="str">
        <f>TEXT(NiftyData[[#This Row],[Date]], "ddd")</f>
        <v>Fri</v>
      </c>
      <c r="K2307" s="1" t="str">
        <f>TEXT(NiftyData[[#This Row],[Date]], "mmm-yyyy")</f>
        <v>Aug-2011</v>
      </c>
      <c r="L2307" s="1" t="str">
        <f>IF(NiftyData[[#This Row],[Day]]="Thu", "Expiry", "")</f>
        <v/>
      </c>
      <c r="M2307" s="1">
        <f>NiftyData[[#This Row],[Close]]-NiftyData[[#This Row],[Open]]</f>
        <v>6.8999999999996362</v>
      </c>
      <c r="N2307" s="4">
        <f>NiftyData[[#This Row],[Intraday Change]]/NiftyData[[#This Row],[Open]]</f>
        <v>1.3258139825337719E-3</v>
      </c>
      <c r="O2307" s="4">
        <f>_xlfn.CEILING.MATH(ABS(NiftyData[[#This Row],[Intraday Change %]]), 0.01)</f>
        <v>0.01</v>
      </c>
      <c r="P2307" s="6">
        <f>NiftyData[[#This Row],[Close]]-E2308</f>
        <v>-120.55000000000018</v>
      </c>
      <c r="Q2307" s="4">
        <f>NiftyData[[#This Row],[DayChange]]/E2308</f>
        <v>-2.2609625267264372E-2</v>
      </c>
      <c r="R2307" s="7">
        <f>_xlfn.CEILING.MATH(ABS(NiftyData[[#This Row],[DayChange %]]), 0.01)</f>
        <v>0.03</v>
      </c>
    </row>
    <row r="2308" spans="1:18" x14ac:dyDescent="0.2">
      <c r="A2308" s="2">
        <v>40759</v>
      </c>
      <c r="B2308" s="1">
        <v>5412.4</v>
      </c>
      <c r="C2308" s="1">
        <v>5434.5</v>
      </c>
      <c r="D2308" s="1">
        <v>5323.15</v>
      </c>
      <c r="E2308" s="1">
        <v>5331.8</v>
      </c>
      <c r="F2308" s="1">
        <v>118482440</v>
      </c>
      <c r="G2308" s="1">
        <v>4820.07</v>
      </c>
      <c r="H2308" s="1" t="str">
        <f>TEXT(NiftyData[[#This Row],[Date]], "yyyy")</f>
        <v>2011</v>
      </c>
      <c r="I2308" s="1" t="str">
        <f>TEXT(NiftyData[[#This Row],[Date]], "mmm")</f>
        <v>Aug</v>
      </c>
      <c r="J2308" s="1" t="str">
        <f>TEXT(NiftyData[[#This Row],[Date]], "ddd")</f>
        <v>Thu</v>
      </c>
      <c r="K2308" s="1" t="str">
        <f>TEXT(NiftyData[[#This Row],[Date]], "mmm-yyyy")</f>
        <v>Aug-2011</v>
      </c>
      <c r="L2308" s="1" t="str">
        <f>IF(NiftyData[[#This Row],[Day]]="Thu", "Expiry", "")</f>
        <v>Expiry</v>
      </c>
      <c r="M2308" s="1">
        <f>NiftyData[[#This Row],[Close]]-NiftyData[[#This Row],[Open]]</f>
        <v>-80.599999999999454</v>
      </c>
      <c r="N2308" s="4">
        <f>NiftyData[[#This Row],[Intraday Change]]/NiftyData[[#This Row],[Open]]</f>
        <v>-1.4891730101248883E-2</v>
      </c>
      <c r="O2308" s="4">
        <f>_xlfn.CEILING.MATH(ABS(NiftyData[[#This Row],[Intraday Change %]]), 0.01)</f>
        <v>0.02</v>
      </c>
      <c r="P2308" s="6">
        <f>NiftyData[[#This Row],[Close]]-E2309</f>
        <v>-73</v>
      </c>
      <c r="Q2308" s="4">
        <f>NiftyData[[#This Row],[DayChange]]/E2309</f>
        <v>-1.3506512729425695E-2</v>
      </c>
      <c r="R2308" s="7">
        <f>_xlfn.CEILING.MATH(ABS(NiftyData[[#This Row],[DayChange %]]), 0.01)</f>
        <v>0.02</v>
      </c>
    </row>
    <row r="2309" spans="1:18" x14ac:dyDescent="0.2">
      <c r="A2309" s="2">
        <v>40758</v>
      </c>
      <c r="B2309" s="1">
        <v>5402</v>
      </c>
      <c r="C2309" s="1">
        <v>5422.6</v>
      </c>
      <c r="D2309" s="1">
        <v>5378.85</v>
      </c>
      <c r="E2309" s="1">
        <v>5404.8</v>
      </c>
      <c r="F2309" s="1">
        <v>133223864</v>
      </c>
      <c r="G2309" s="1">
        <v>5339.25</v>
      </c>
      <c r="H2309" s="1" t="str">
        <f>TEXT(NiftyData[[#This Row],[Date]], "yyyy")</f>
        <v>2011</v>
      </c>
      <c r="I2309" s="1" t="str">
        <f>TEXT(NiftyData[[#This Row],[Date]], "mmm")</f>
        <v>Aug</v>
      </c>
      <c r="J2309" s="1" t="str">
        <f>TEXT(NiftyData[[#This Row],[Date]], "ddd")</f>
        <v>Wed</v>
      </c>
      <c r="K2309" s="1" t="str">
        <f>TEXT(NiftyData[[#This Row],[Date]], "mmm-yyyy")</f>
        <v>Aug-2011</v>
      </c>
      <c r="L2309" s="1" t="str">
        <f>IF(NiftyData[[#This Row],[Day]]="Thu", "Expiry", "")</f>
        <v/>
      </c>
      <c r="M2309" s="1">
        <f>NiftyData[[#This Row],[Close]]-NiftyData[[#This Row],[Open]]</f>
        <v>2.8000000000001819</v>
      </c>
      <c r="N2309" s="4">
        <f>NiftyData[[#This Row],[Intraday Change]]/NiftyData[[#This Row],[Open]]</f>
        <v>5.1832654572383965E-4</v>
      </c>
      <c r="O2309" s="4">
        <f>_xlfn.CEILING.MATH(ABS(NiftyData[[#This Row],[Intraday Change %]]), 0.01)</f>
        <v>0.01</v>
      </c>
      <c r="P2309" s="6">
        <f>NiftyData[[#This Row],[Close]]-E2310</f>
        <v>-51.75</v>
      </c>
      <c r="Q2309" s="4">
        <f>NiftyData[[#This Row],[DayChange]]/E2310</f>
        <v>-9.4840146246254493E-3</v>
      </c>
      <c r="R2309" s="7">
        <f>_xlfn.CEILING.MATH(ABS(NiftyData[[#This Row],[DayChange %]]), 0.01)</f>
        <v>0.01</v>
      </c>
    </row>
    <row r="2310" spans="1:18" x14ac:dyDescent="0.2">
      <c r="A2310" s="2">
        <v>40757</v>
      </c>
      <c r="B2310" s="1">
        <v>5493.2</v>
      </c>
      <c r="C2310" s="1">
        <v>5496.3</v>
      </c>
      <c r="D2310" s="1">
        <v>5433.65</v>
      </c>
      <c r="E2310" s="1">
        <v>5456.55</v>
      </c>
      <c r="F2310" s="1">
        <v>110372244</v>
      </c>
      <c r="G2310" s="1">
        <v>4236.41</v>
      </c>
      <c r="H2310" s="1" t="str">
        <f>TEXT(NiftyData[[#This Row],[Date]], "yyyy")</f>
        <v>2011</v>
      </c>
      <c r="I2310" s="1" t="str">
        <f>TEXT(NiftyData[[#This Row],[Date]], "mmm")</f>
        <v>Aug</v>
      </c>
      <c r="J2310" s="1" t="str">
        <f>TEXT(NiftyData[[#This Row],[Date]], "ddd")</f>
        <v>Tue</v>
      </c>
      <c r="K2310" s="1" t="str">
        <f>TEXT(NiftyData[[#This Row],[Date]], "mmm-yyyy")</f>
        <v>Aug-2011</v>
      </c>
      <c r="L2310" s="1" t="str">
        <f>IF(NiftyData[[#This Row],[Day]]="Thu", "Expiry", "")</f>
        <v/>
      </c>
      <c r="M2310" s="1">
        <f>NiftyData[[#This Row],[Close]]-NiftyData[[#This Row],[Open]]</f>
        <v>-36.649999999999636</v>
      </c>
      <c r="N2310" s="4">
        <f>NiftyData[[#This Row],[Intraday Change]]/NiftyData[[#This Row],[Open]]</f>
        <v>-6.6718852399329422E-3</v>
      </c>
      <c r="O2310" s="4">
        <f>_xlfn.CEILING.MATH(ABS(NiftyData[[#This Row],[Intraday Change %]]), 0.01)</f>
        <v>0.01</v>
      </c>
      <c r="P2310" s="6">
        <f>NiftyData[[#This Row],[Close]]-E2311</f>
        <v>-60.25</v>
      </c>
      <c r="Q2310" s="4">
        <f>NiftyData[[#This Row],[DayChange]]/E2311</f>
        <v>-1.0921186194895592E-2</v>
      </c>
      <c r="R2310" s="7">
        <f>_xlfn.CEILING.MATH(ABS(NiftyData[[#This Row],[DayChange %]]), 0.01)</f>
        <v>0.02</v>
      </c>
    </row>
    <row r="2311" spans="1:18" x14ac:dyDescent="0.2">
      <c r="A2311" s="2">
        <v>40756</v>
      </c>
      <c r="B2311" s="1">
        <v>5527.5</v>
      </c>
      <c r="C2311" s="1">
        <v>5551.9</v>
      </c>
      <c r="D2311" s="1">
        <v>5486.45</v>
      </c>
      <c r="E2311" s="1">
        <v>5516.8</v>
      </c>
      <c r="F2311" s="1">
        <v>98962726</v>
      </c>
      <c r="G2311" s="1">
        <v>4048.98</v>
      </c>
      <c r="H2311" s="1" t="str">
        <f>TEXT(NiftyData[[#This Row],[Date]], "yyyy")</f>
        <v>2011</v>
      </c>
      <c r="I2311" s="1" t="str">
        <f>TEXT(NiftyData[[#This Row],[Date]], "mmm")</f>
        <v>Aug</v>
      </c>
      <c r="J2311" s="1" t="str">
        <f>TEXT(NiftyData[[#This Row],[Date]], "ddd")</f>
        <v>Mon</v>
      </c>
      <c r="K2311" s="1" t="str">
        <f>TEXT(NiftyData[[#This Row],[Date]], "mmm-yyyy")</f>
        <v>Aug-2011</v>
      </c>
      <c r="L2311" s="1" t="str">
        <f>IF(NiftyData[[#This Row],[Day]]="Thu", "Expiry", "")</f>
        <v/>
      </c>
      <c r="M2311" s="1">
        <f>NiftyData[[#This Row],[Close]]-NiftyData[[#This Row],[Open]]</f>
        <v>-10.699999999999818</v>
      </c>
      <c r="N2311" s="4">
        <f>NiftyData[[#This Row],[Intraday Change]]/NiftyData[[#This Row],[Open]]</f>
        <v>-1.9357756671189179E-3</v>
      </c>
      <c r="O2311" s="4">
        <f>_xlfn.CEILING.MATH(ABS(NiftyData[[#This Row],[Intraday Change %]]), 0.01)</f>
        <v>0.01</v>
      </c>
      <c r="P2311" s="6">
        <f>NiftyData[[#This Row],[Close]]-E2312</f>
        <v>34.800000000000182</v>
      </c>
      <c r="Q2311" s="4">
        <f>NiftyData[[#This Row],[DayChange]]/E2312</f>
        <v>6.3480481576067465E-3</v>
      </c>
      <c r="R2311" s="7">
        <f>_xlfn.CEILING.MATH(ABS(NiftyData[[#This Row],[DayChange %]]), 0.01)</f>
        <v>0.01</v>
      </c>
    </row>
    <row r="2312" spans="1:18" x14ac:dyDescent="0.2">
      <c r="A2312" s="2">
        <v>40753</v>
      </c>
      <c r="B2312" s="1">
        <v>5479</v>
      </c>
      <c r="C2312" s="1">
        <v>5520.3</v>
      </c>
      <c r="D2312" s="1">
        <v>5453.95</v>
      </c>
      <c r="E2312" s="1">
        <v>5482</v>
      </c>
      <c r="F2312" s="1">
        <v>156128914</v>
      </c>
      <c r="G2312" s="1">
        <v>5901.53</v>
      </c>
      <c r="H2312" s="1" t="str">
        <f>TEXT(NiftyData[[#This Row],[Date]], "yyyy")</f>
        <v>2011</v>
      </c>
      <c r="I2312" s="1" t="str">
        <f>TEXT(NiftyData[[#This Row],[Date]], "mmm")</f>
        <v>Jul</v>
      </c>
      <c r="J2312" s="1" t="str">
        <f>TEXT(NiftyData[[#This Row],[Date]], "ddd")</f>
        <v>Fri</v>
      </c>
      <c r="K2312" s="1" t="str">
        <f>TEXT(NiftyData[[#This Row],[Date]], "mmm-yyyy")</f>
        <v>Jul-2011</v>
      </c>
      <c r="L2312" s="1" t="str">
        <f>IF(NiftyData[[#This Row],[Day]]="Thu", "Expiry", "")</f>
        <v/>
      </c>
      <c r="M2312" s="1">
        <f>NiftyData[[#This Row],[Close]]-NiftyData[[#This Row],[Open]]</f>
        <v>3</v>
      </c>
      <c r="N2312" s="4">
        <f>NiftyData[[#This Row],[Intraday Change]]/NiftyData[[#This Row],[Open]]</f>
        <v>5.4754517247672938E-4</v>
      </c>
      <c r="O2312" s="4">
        <f>_xlfn.CEILING.MATH(ABS(NiftyData[[#This Row],[Intraday Change %]]), 0.01)</f>
        <v>0.01</v>
      </c>
      <c r="P2312" s="6">
        <f>NiftyData[[#This Row],[Close]]-E2313</f>
        <v>-5.75</v>
      </c>
      <c r="Q2312" s="4">
        <f>NiftyData[[#This Row],[DayChange]]/E2313</f>
        <v>-1.0477882556603343E-3</v>
      </c>
      <c r="R2312" s="7">
        <f>_xlfn.CEILING.MATH(ABS(NiftyData[[#This Row],[DayChange %]]), 0.01)</f>
        <v>0.01</v>
      </c>
    </row>
    <row r="2313" spans="1:18" x14ac:dyDescent="0.2">
      <c r="A2313" s="2">
        <v>40752</v>
      </c>
      <c r="B2313" s="1">
        <v>5492.4</v>
      </c>
      <c r="C2313" s="1">
        <v>5512.1</v>
      </c>
      <c r="D2313" s="1">
        <v>5475.65</v>
      </c>
      <c r="E2313" s="1">
        <v>5487.75</v>
      </c>
      <c r="F2313" s="1">
        <v>164522151</v>
      </c>
      <c r="G2313" s="1">
        <v>6883.18</v>
      </c>
      <c r="H2313" s="1" t="str">
        <f>TEXT(NiftyData[[#This Row],[Date]], "yyyy")</f>
        <v>2011</v>
      </c>
      <c r="I2313" s="1" t="str">
        <f>TEXT(NiftyData[[#This Row],[Date]], "mmm")</f>
        <v>Jul</v>
      </c>
      <c r="J2313" s="1" t="str">
        <f>TEXT(NiftyData[[#This Row],[Date]], "ddd")</f>
        <v>Thu</v>
      </c>
      <c r="K2313" s="1" t="str">
        <f>TEXT(NiftyData[[#This Row],[Date]], "mmm-yyyy")</f>
        <v>Jul-2011</v>
      </c>
      <c r="L2313" s="1" t="str">
        <f>IF(NiftyData[[#This Row],[Day]]="Thu", "Expiry", "")</f>
        <v>Expiry</v>
      </c>
      <c r="M2313" s="1">
        <f>NiftyData[[#This Row],[Close]]-NiftyData[[#This Row],[Open]]</f>
        <v>-4.6499999999996362</v>
      </c>
      <c r="N2313" s="4">
        <f>NiftyData[[#This Row],[Intraday Change]]/NiftyData[[#This Row],[Open]]</f>
        <v>-8.46624426480161E-4</v>
      </c>
      <c r="O2313" s="4">
        <f>_xlfn.CEILING.MATH(ABS(NiftyData[[#This Row],[Intraday Change %]]), 0.01)</f>
        <v>0.01</v>
      </c>
      <c r="P2313" s="6">
        <f>NiftyData[[#This Row],[Close]]-E2314</f>
        <v>-59.050000000000182</v>
      </c>
      <c r="Q2313" s="4">
        <f>NiftyData[[#This Row],[DayChange]]/E2314</f>
        <v>-1.0645777745727298E-2</v>
      </c>
      <c r="R2313" s="7">
        <f>_xlfn.CEILING.MATH(ABS(NiftyData[[#This Row],[DayChange %]]), 0.01)</f>
        <v>0.02</v>
      </c>
    </row>
    <row r="2314" spans="1:18" x14ac:dyDescent="0.2">
      <c r="A2314" s="2">
        <v>40751</v>
      </c>
      <c r="B2314" s="1">
        <v>5588.55</v>
      </c>
      <c r="C2314" s="1">
        <v>5591.7</v>
      </c>
      <c r="D2314" s="1">
        <v>5521.5</v>
      </c>
      <c r="E2314" s="1">
        <v>5546.8</v>
      </c>
      <c r="F2314" s="1">
        <v>122321153</v>
      </c>
      <c r="G2314" s="1">
        <v>5358.36</v>
      </c>
      <c r="H2314" s="1" t="str">
        <f>TEXT(NiftyData[[#This Row],[Date]], "yyyy")</f>
        <v>2011</v>
      </c>
      <c r="I2314" s="1" t="str">
        <f>TEXT(NiftyData[[#This Row],[Date]], "mmm")</f>
        <v>Jul</v>
      </c>
      <c r="J2314" s="1" t="str">
        <f>TEXT(NiftyData[[#This Row],[Date]], "ddd")</f>
        <v>Wed</v>
      </c>
      <c r="K2314" s="1" t="str">
        <f>TEXT(NiftyData[[#This Row],[Date]], "mmm-yyyy")</f>
        <v>Jul-2011</v>
      </c>
      <c r="L2314" s="1" t="str">
        <f>IF(NiftyData[[#This Row],[Day]]="Thu", "Expiry", "")</f>
        <v/>
      </c>
      <c r="M2314" s="1">
        <f>NiftyData[[#This Row],[Close]]-NiftyData[[#This Row],[Open]]</f>
        <v>-41.75</v>
      </c>
      <c r="N2314" s="4">
        <f>NiftyData[[#This Row],[Intraday Change]]/NiftyData[[#This Row],[Open]]</f>
        <v>-7.4706319170446712E-3</v>
      </c>
      <c r="O2314" s="4">
        <f>_xlfn.CEILING.MATH(ABS(NiftyData[[#This Row],[Intraday Change %]]), 0.01)</f>
        <v>0.01</v>
      </c>
      <c r="P2314" s="6">
        <f>NiftyData[[#This Row],[Close]]-E2315</f>
        <v>-28.050000000000182</v>
      </c>
      <c r="Q2314" s="4">
        <f>NiftyData[[#This Row],[DayChange]]/E2315</f>
        <v>-5.0315255118972132E-3</v>
      </c>
      <c r="R2314" s="7">
        <f>_xlfn.CEILING.MATH(ABS(NiftyData[[#This Row],[DayChange %]]), 0.01)</f>
        <v>0.01</v>
      </c>
    </row>
    <row r="2315" spans="1:18" x14ac:dyDescent="0.2">
      <c r="A2315" s="2">
        <v>40750</v>
      </c>
      <c r="B2315" s="1">
        <v>5688.45</v>
      </c>
      <c r="C2315" s="1">
        <v>5702.25</v>
      </c>
      <c r="D2315" s="1">
        <v>5560.15</v>
      </c>
      <c r="E2315" s="1">
        <v>5574.85</v>
      </c>
      <c r="F2315" s="1">
        <v>134108563</v>
      </c>
      <c r="G2315" s="1">
        <v>6270.33</v>
      </c>
      <c r="H2315" s="1" t="str">
        <f>TEXT(NiftyData[[#This Row],[Date]], "yyyy")</f>
        <v>2011</v>
      </c>
      <c r="I2315" s="1" t="str">
        <f>TEXT(NiftyData[[#This Row],[Date]], "mmm")</f>
        <v>Jul</v>
      </c>
      <c r="J2315" s="1" t="str">
        <f>TEXT(NiftyData[[#This Row],[Date]], "ddd")</f>
        <v>Tue</v>
      </c>
      <c r="K2315" s="1" t="str">
        <f>TEXT(NiftyData[[#This Row],[Date]], "mmm-yyyy")</f>
        <v>Jul-2011</v>
      </c>
      <c r="L2315" s="1" t="str">
        <f>IF(NiftyData[[#This Row],[Day]]="Thu", "Expiry", "")</f>
        <v/>
      </c>
      <c r="M2315" s="1">
        <f>NiftyData[[#This Row],[Close]]-NiftyData[[#This Row],[Open]]</f>
        <v>-113.59999999999945</v>
      </c>
      <c r="N2315" s="4">
        <f>NiftyData[[#This Row],[Intraday Change]]/NiftyData[[#This Row],[Open]]</f>
        <v>-1.9970290676722034E-2</v>
      </c>
      <c r="O2315" s="4">
        <f>_xlfn.CEILING.MATH(ABS(NiftyData[[#This Row],[Intraday Change %]]), 0.01)</f>
        <v>0.02</v>
      </c>
      <c r="P2315" s="6">
        <f>NiftyData[[#This Row],[Close]]-E2316</f>
        <v>-105.44999999999982</v>
      </c>
      <c r="Q2315" s="4">
        <f>NiftyData[[#This Row],[DayChange]]/E2316</f>
        <v>-1.856416034364379E-2</v>
      </c>
      <c r="R2315" s="7">
        <f>_xlfn.CEILING.MATH(ABS(NiftyData[[#This Row],[DayChange %]]), 0.01)</f>
        <v>0.02</v>
      </c>
    </row>
    <row r="2316" spans="1:18" x14ac:dyDescent="0.2">
      <c r="A2316" s="2">
        <v>40749</v>
      </c>
      <c r="B2316" s="1">
        <v>5633.8</v>
      </c>
      <c r="C2316" s="1">
        <v>5700.55</v>
      </c>
      <c r="D2316" s="1">
        <v>5616.7</v>
      </c>
      <c r="E2316" s="1">
        <v>5680.3</v>
      </c>
      <c r="F2316" s="1">
        <v>142008190</v>
      </c>
      <c r="G2316" s="1">
        <v>5622.44</v>
      </c>
      <c r="H2316" s="1" t="str">
        <f>TEXT(NiftyData[[#This Row],[Date]], "yyyy")</f>
        <v>2011</v>
      </c>
      <c r="I2316" s="1" t="str">
        <f>TEXT(NiftyData[[#This Row],[Date]], "mmm")</f>
        <v>Jul</v>
      </c>
      <c r="J2316" s="1" t="str">
        <f>TEXT(NiftyData[[#This Row],[Date]], "ddd")</f>
        <v>Mon</v>
      </c>
      <c r="K2316" s="1" t="str">
        <f>TEXT(NiftyData[[#This Row],[Date]], "mmm-yyyy")</f>
        <v>Jul-2011</v>
      </c>
      <c r="L2316" s="1" t="str">
        <f>IF(NiftyData[[#This Row],[Day]]="Thu", "Expiry", "")</f>
        <v/>
      </c>
      <c r="M2316" s="1">
        <f>NiftyData[[#This Row],[Close]]-NiftyData[[#This Row],[Open]]</f>
        <v>46.5</v>
      </c>
      <c r="N2316" s="4">
        <f>NiftyData[[#This Row],[Intraday Change]]/NiftyData[[#This Row],[Open]]</f>
        <v>8.253754126877063E-3</v>
      </c>
      <c r="O2316" s="4">
        <f>_xlfn.CEILING.MATH(ABS(NiftyData[[#This Row],[Intraday Change %]]), 0.01)</f>
        <v>0.01</v>
      </c>
      <c r="P2316" s="6">
        <f>NiftyData[[#This Row],[Close]]-E2317</f>
        <v>46.350000000000364</v>
      </c>
      <c r="Q2316" s="4">
        <f>NiftyData[[#This Row],[DayChange]]/E2317</f>
        <v>8.2269100719744338E-3</v>
      </c>
      <c r="R2316" s="7">
        <f>_xlfn.CEILING.MATH(ABS(NiftyData[[#This Row],[DayChange %]]), 0.01)</f>
        <v>0.01</v>
      </c>
    </row>
    <row r="2317" spans="1:18" x14ac:dyDescent="0.2">
      <c r="A2317" s="2">
        <v>40746</v>
      </c>
      <c r="B2317" s="1">
        <v>5576.95</v>
      </c>
      <c r="C2317" s="1">
        <v>5642.2</v>
      </c>
      <c r="D2317" s="1">
        <v>5567.1</v>
      </c>
      <c r="E2317" s="1">
        <v>5633.95</v>
      </c>
      <c r="F2317" s="1">
        <v>106781617</v>
      </c>
      <c r="G2317" s="1">
        <v>5040.43</v>
      </c>
      <c r="H2317" s="1" t="str">
        <f>TEXT(NiftyData[[#This Row],[Date]], "yyyy")</f>
        <v>2011</v>
      </c>
      <c r="I2317" s="1" t="str">
        <f>TEXT(NiftyData[[#This Row],[Date]], "mmm")</f>
        <v>Jul</v>
      </c>
      <c r="J2317" s="1" t="str">
        <f>TEXT(NiftyData[[#This Row],[Date]], "ddd")</f>
        <v>Fri</v>
      </c>
      <c r="K2317" s="1" t="str">
        <f>TEXT(NiftyData[[#This Row],[Date]], "mmm-yyyy")</f>
        <v>Jul-2011</v>
      </c>
      <c r="L2317" s="1" t="str">
        <f>IF(NiftyData[[#This Row],[Day]]="Thu", "Expiry", "")</f>
        <v/>
      </c>
      <c r="M2317" s="1">
        <f>NiftyData[[#This Row],[Close]]-NiftyData[[#This Row],[Open]]</f>
        <v>57</v>
      </c>
      <c r="N2317" s="4">
        <f>NiftyData[[#This Row],[Intraday Change]]/NiftyData[[#This Row],[Open]]</f>
        <v>1.0220640314150207E-2</v>
      </c>
      <c r="O2317" s="4">
        <f>_xlfn.CEILING.MATH(ABS(NiftyData[[#This Row],[Intraday Change %]]), 0.01)</f>
        <v>0.02</v>
      </c>
      <c r="P2317" s="6">
        <f>NiftyData[[#This Row],[Close]]-E2318</f>
        <v>92.349999999999454</v>
      </c>
      <c r="Q2317" s="4">
        <f>NiftyData[[#This Row],[DayChange]]/E2318</f>
        <v>1.6664862133679705E-2</v>
      </c>
      <c r="R2317" s="7">
        <f>_xlfn.CEILING.MATH(ABS(NiftyData[[#This Row],[DayChange %]]), 0.01)</f>
        <v>0.02</v>
      </c>
    </row>
    <row r="2318" spans="1:18" x14ac:dyDescent="0.2">
      <c r="A2318" s="2">
        <v>40745</v>
      </c>
      <c r="B2318" s="1">
        <v>5554.6</v>
      </c>
      <c r="C2318" s="1">
        <v>5578.9</v>
      </c>
      <c r="D2318" s="1">
        <v>5532.7</v>
      </c>
      <c r="E2318" s="1">
        <v>5541.6</v>
      </c>
      <c r="F2318" s="1">
        <v>76327640</v>
      </c>
      <c r="G2318" s="1">
        <v>3681.07</v>
      </c>
      <c r="H2318" s="1" t="str">
        <f>TEXT(NiftyData[[#This Row],[Date]], "yyyy")</f>
        <v>2011</v>
      </c>
      <c r="I2318" s="1" t="str">
        <f>TEXT(NiftyData[[#This Row],[Date]], "mmm")</f>
        <v>Jul</v>
      </c>
      <c r="J2318" s="1" t="str">
        <f>TEXT(NiftyData[[#This Row],[Date]], "ddd")</f>
        <v>Thu</v>
      </c>
      <c r="K2318" s="1" t="str">
        <f>TEXT(NiftyData[[#This Row],[Date]], "mmm-yyyy")</f>
        <v>Jul-2011</v>
      </c>
      <c r="L2318" s="1" t="str">
        <f>IF(NiftyData[[#This Row],[Day]]="Thu", "Expiry", "")</f>
        <v>Expiry</v>
      </c>
      <c r="M2318" s="1">
        <f>NiftyData[[#This Row],[Close]]-NiftyData[[#This Row],[Open]]</f>
        <v>-13</v>
      </c>
      <c r="N2318" s="4">
        <f>NiftyData[[#This Row],[Intraday Change]]/NiftyData[[#This Row],[Open]]</f>
        <v>-2.340402549238469E-3</v>
      </c>
      <c r="O2318" s="4">
        <f>_xlfn.CEILING.MATH(ABS(NiftyData[[#This Row],[Intraday Change %]]), 0.01)</f>
        <v>0.01</v>
      </c>
      <c r="P2318" s="6">
        <f>NiftyData[[#This Row],[Close]]-E2319</f>
        <v>-25.449999999999818</v>
      </c>
      <c r="Q2318" s="4">
        <f>NiftyData[[#This Row],[DayChange]]/E2319</f>
        <v>-4.5715414806764476E-3</v>
      </c>
      <c r="R2318" s="7">
        <f>_xlfn.CEILING.MATH(ABS(NiftyData[[#This Row],[DayChange %]]), 0.01)</f>
        <v>0.01</v>
      </c>
    </row>
    <row r="2319" spans="1:18" x14ac:dyDescent="0.2">
      <c r="A2319" s="2">
        <v>40744</v>
      </c>
      <c r="B2319" s="1">
        <v>5642.05</v>
      </c>
      <c r="C2319" s="1">
        <v>5645.4</v>
      </c>
      <c r="D2319" s="1">
        <v>5555.1</v>
      </c>
      <c r="E2319" s="1">
        <v>5567.05</v>
      </c>
      <c r="F2319" s="1">
        <v>87093214</v>
      </c>
      <c r="G2319" s="1">
        <v>3825.45</v>
      </c>
      <c r="H2319" s="1" t="str">
        <f>TEXT(NiftyData[[#This Row],[Date]], "yyyy")</f>
        <v>2011</v>
      </c>
      <c r="I2319" s="1" t="str">
        <f>TEXT(NiftyData[[#This Row],[Date]], "mmm")</f>
        <v>Jul</v>
      </c>
      <c r="J2319" s="1" t="str">
        <f>TEXT(NiftyData[[#This Row],[Date]], "ddd")</f>
        <v>Wed</v>
      </c>
      <c r="K2319" s="1" t="str">
        <f>TEXT(NiftyData[[#This Row],[Date]], "mmm-yyyy")</f>
        <v>Jul-2011</v>
      </c>
      <c r="L2319" s="1" t="str">
        <f>IF(NiftyData[[#This Row],[Day]]="Thu", "Expiry", "")</f>
        <v/>
      </c>
      <c r="M2319" s="1">
        <f>NiftyData[[#This Row],[Close]]-NiftyData[[#This Row],[Open]]</f>
        <v>-75</v>
      </c>
      <c r="N2319" s="4">
        <f>NiftyData[[#This Row],[Intraday Change]]/NiftyData[[#This Row],[Open]]</f>
        <v>-1.3293040650118307E-2</v>
      </c>
      <c r="O2319" s="4">
        <f>_xlfn.CEILING.MATH(ABS(NiftyData[[#This Row],[Intraday Change %]]), 0.01)</f>
        <v>0.02</v>
      </c>
      <c r="P2319" s="6">
        <f>NiftyData[[#This Row],[Close]]-E2320</f>
        <v>-46.5</v>
      </c>
      <c r="Q2319" s="4">
        <f>NiftyData[[#This Row],[DayChange]]/E2320</f>
        <v>-8.2835282486127312E-3</v>
      </c>
      <c r="R2319" s="7">
        <f>_xlfn.CEILING.MATH(ABS(NiftyData[[#This Row],[DayChange %]]), 0.01)</f>
        <v>0.01</v>
      </c>
    </row>
    <row r="2320" spans="1:18" x14ac:dyDescent="0.2">
      <c r="A2320" s="2">
        <v>40743</v>
      </c>
      <c r="B2320" s="1">
        <v>5569.85</v>
      </c>
      <c r="C2320" s="1">
        <v>5627.65</v>
      </c>
      <c r="D2320" s="1">
        <v>5557.2</v>
      </c>
      <c r="E2320" s="1">
        <v>5613.55</v>
      </c>
      <c r="F2320" s="1">
        <v>86555649</v>
      </c>
      <c r="G2320" s="1">
        <v>3983.28</v>
      </c>
      <c r="H2320" s="1" t="str">
        <f>TEXT(NiftyData[[#This Row],[Date]], "yyyy")</f>
        <v>2011</v>
      </c>
      <c r="I2320" s="1" t="str">
        <f>TEXT(NiftyData[[#This Row],[Date]], "mmm")</f>
        <v>Jul</v>
      </c>
      <c r="J2320" s="1" t="str">
        <f>TEXT(NiftyData[[#This Row],[Date]], "ddd")</f>
        <v>Tue</v>
      </c>
      <c r="K2320" s="1" t="str">
        <f>TEXT(NiftyData[[#This Row],[Date]], "mmm-yyyy")</f>
        <v>Jul-2011</v>
      </c>
      <c r="L2320" s="1" t="str">
        <f>IF(NiftyData[[#This Row],[Day]]="Thu", "Expiry", "")</f>
        <v/>
      </c>
      <c r="M2320" s="1">
        <f>NiftyData[[#This Row],[Close]]-NiftyData[[#This Row],[Open]]</f>
        <v>43.699999999999818</v>
      </c>
      <c r="N2320" s="4">
        <f>NiftyData[[#This Row],[Intraday Change]]/NiftyData[[#This Row],[Open]]</f>
        <v>7.8458127238614714E-3</v>
      </c>
      <c r="O2320" s="4">
        <f>_xlfn.CEILING.MATH(ABS(NiftyData[[#This Row],[Intraday Change %]]), 0.01)</f>
        <v>0.01</v>
      </c>
      <c r="P2320" s="6">
        <f>NiftyData[[#This Row],[Close]]-E2321</f>
        <v>46.5</v>
      </c>
      <c r="Q2320" s="4">
        <f>NiftyData[[#This Row],[DayChange]]/E2321</f>
        <v>8.3527182259904263E-3</v>
      </c>
      <c r="R2320" s="7">
        <f>_xlfn.CEILING.MATH(ABS(NiftyData[[#This Row],[DayChange %]]), 0.01)</f>
        <v>0.01</v>
      </c>
    </row>
    <row r="2321" spans="1:18" x14ac:dyDescent="0.2">
      <c r="A2321" s="2">
        <v>40742</v>
      </c>
      <c r="B2321" s="1">
        <v>5581.75</v>
      </c>
      <c r="C2321" s="1">
        <v>5596.6</v>
      </c>
      <c r="D2321" s="1">
        <v>5550.95</v>
      </c>
      <c r="E2321" s="1">
        <v>5567.05</v>
      </c>
      <c r="F2321" s="1">
        <v>73604991</v>
      </c>
      <c r="G2321" s="1">
        <v>3305.34</v>
      </c>
      <c r="H2321" s="1" t="str">
        <f>TEXT(NiftyData[[#This Row],[Date]], "yyyy")</f>
        <v>2011</v>
      </c>
      <c r="I2321" s="1" t="str">
        <f>TEXT(NiftyData[[#This Row],[Date]], "mmm")</f>
        <v>Jul</v>
      </c>
      <c r="J2321" s="1" t="str">
        <f>TEXT(NiftyData[[#This Row],[Date]], "ddd")</f>
        <v>Mon</v>
      </c>
      <c r="K2321" s="1" t="str">
        <f>TEXT(NiftyData[[#This Row],[Date]], "mmm-yyyy")</f>
        <v>Jul-2011</v>
      </c>
      <c r="L2321" s="1" t="str">
        <f>IF(NiftyData[[#This Row],[Day]]="Thu", "Expiry", "")</f>
        <v/>
      </c>
      <c r="M2321" s="1">
        <f>NiftyData[[#This Row],[Close]]-NiftyData[[#This Row],[Open]]</f>
        <v>-14.699999999999818</v>
      </c>
      <c r="N2321" s="4">
        <f>NiftyData[[#This Row],[Intraday Change]]/NiftyData[[#This Row],[Open]]</f>
        <v>-2.6335826577685885E-3</v>
      </c>
      <c r="O2321" s="4">
        <f>_xlfn.CEILING.MATH(ABS(NiftyData[[#This Row],[Intraday Change %]]), 0.01)</f>
        <v>0.01</v>
      </c>
      <c r="P2321" s="6">
        <f>NiftyData[[#This Row],[Close]]-E2322</f>
        <v>-14.050000000000182</v>
      </c>
      <c r="Q2321" s="4">
        <f>NiftyData[[#This Row],[DayChange]]/E2322</f>
        <v>-2.5174248803999538E-3</v>
      </c>
      <c r="R2321" s="7">
        <f>_xlfn.CEILING.MATH(ABS(NiftyData[[#This Row],[DayChange %]]), 0.01)</f>
        <v>0.01</v>
      </c>
    </row>
    <row r="2322" spans="1:18" x14ac:dyDescent="0.2">
      <c r="A2322" s="2">
        <v>40739</v>
      </c>
      <c r="B2322" s="1">
        <v>5602.95</v>
      </c>
      <c r="C2322" s="1">
        <v>5631.7</v>
      </c>
      <c r="D2322" s="1">
        <v>5562.75</v>
      </c>
      <c r="E2322" s="1">
        <v>5581.1</v>
      </c>
      <c r="F2322" s="1">
        <v>80426784</v>
      </c>
      <c r="G2322" s="1">
        <v>3668.42</v>
      </c>
      <c r="H2322" s="1" t="str">
        <f>TEXT(NiftyData[[#This Row],[Date]], "yyyy")</f>
        <v>2011</v>
      </c>
      <c r="I2322" s="1" t="str">
        <f>TEXT(NiftyData[[#This Row],[Date]], "mmm")</f>
        <v>Jul</v>
      </c>
      <c r="J2322" s="1" t="str">
        <f>TEXT(NiftyData[[#This Row],[Date]], "ddd")</f>
        <v>Fri</v>
      </c>
      <c r="K2322" s="1" t="str">
        <f>TEXT(NiftyData[[#This Row],[Date]], "mmm-yyyy")</f>
        <v>Jul-2011</v>
      </c>
      <c r="L2322" s="1" t="str">
        <f>IF(NiftyData[[#This Row],[Day]]="Thu", "Expiry", "")</f>
        <v/>
      </c>
      <c r="M2322" s="1">
        <f>NiftyData[[#This Row],[Close]]-NiftyData[[#This Row],[Open]]</f>
        <v>-21.849999999999454</v>
      </c>
      <c r="N2322" s="4">
        <f>NiftyData[[#This Row],[Intraday Change]]/NiftyData[[#This Row],[Open]]</f>
        <v>-3.8997313914990238E-3</v>
      </c>
      <c r="O2322" s="4">
        <f>_xlfn.CEILING.MATH(ABS(NiftyData[[#This Row],[Intraday Change %]]), 0.01)</f>
        <v>0.01</v>
      </c>
      <c r="P2322" s="6">
        <f>NiftyData[[#This Row],[Close]]-E2323</f>
        <v>-18.699999999999818</v>
      </c>
      <c r="Q2322" s="4">
        <f>NiftyData[[#This Row],[DayChange]]/E2323</f>
        <v>-3.3394049787492087E-3</v>
      </c>
      <c r="R2322" s="7">
        <f>_xlfn.CEILING.MATH(ABS(NiftyData[[#This Row],[DayChange %]]), 0.01)</f>
        <v>0.01</v>
      </c>
    </row>
    <row r="2323" spans="1:18" x14ac:dyDescent="0.2">
      <c r="A2323" s="2">
        <v>40738</v>
      </c>
      <c r="B2323" s="1">
        <v>5569</v>
      </c>
      <c r="C2323" s="1">
        <v>5653.95</v>
      </c>
      <c r="D2323" s="1">
        <v>5541.7</v>
      </c>
      <c r="E2323" s="1">
        <v>5599.8</v>
      </c>
      <c r="F2323" s="1">
        <v>123015471</v>
      </c>
      <c r="G2323" s="1">
        <v>5390.44</v>
      </c>
      <c r="H2323" s="1" t="str">
        <f>TEXT(NiftyData[[#This Row],[Date]], "yyyy")</f>
        <v>2011</v>
      </c>
      <c r="I2323" s="1" t="str">
        <f>TEXT(NiftyData[[#This Row],[Date]], "mmm")</f>
        <v>Jul</v>
      </c>
      <c r="J2323" s="1" t="str">
        <f>TEXT(NiftyData[[#This Row],[Date]], "ddd")</f>
        <v>Thu</v>
      </c>
      <c r="K2323" s="1" t="str">
        <f>TEXT(NiftyData[[#This Row],[Date]], "mmm-yyyy")</f>
        <v>Jul-2011</v>
      </c>
      <c r="L2323" s="1" t="str">
        <f>IF(NiftyData[[#This Row],[Day]]="Thu", "Expiry", "")</f>
        <v>Expiry</v>
      </c>
      <c r="M2323" s="1">
        <f>NiftyData[[#This Row],[Close]]-NiftyData[[#This Row],[Open]]</f>
        <v>30.800000000000182</v>
      </c>
      <c r="N2323" s="4">
        <f>NiftyData[[#This Row],[Intraday Change]]/NiftyData[[#This Row],[Open]]</f>
        <v>5.5306159094990447E-3</v>
      </c>
      <c r="O2323" s="4">
        <f>_xlfn.CEILING.MATH(ABS(NiftyData[[#This Row],[Intraday Change %]]), 0.01)</f>
        <v>0.01</v>
      </c>
      <c r="P2323" s="6">
        <f>NiftyData[[#This Row],[Close]]-E2324</f>
        <v>14.350000000000364</v>
      </c>
      <c r="Q2323" s="4">
        <f>NiftyData[[#This Row],[DayChange]]/E2324</f>
        <v>2.5691752678835842E-3</v>
      </c>
      <c r="R2323" s="7">
        <f>_xlfn.CEILING.MATH(ABS(NiftyData[[#This Row],[DayChange %]]), 0.01)</f>
        <v>0.01</v>
      </c>
    </row>
    <row r="2324" spans="1:18" x14ac:dyDescent="0.2">
      <c r="A2324" s="2">
        <v>40737</v>
      </c>
      <c r="B2324" s="1">
        <v>5542.05</v>
      </c>
      <c r="C2324" s="1">
        <v>5596.15</v>
      </c>
      <c r="D2324" s="1">
        <v>5541.4</v>
      </c>
      <c r="E2324" s="1">
        <v>5585.45</v>
      </c>
      <c r="F2324" s="1">
        <v>106019573</v>
      </c>
      <c r="G2324" s="1">
        <v>4702.05</v>
      </c>
      <c r="H2324" s="1" t="str">
        <f>TEXT(NiftyData[[#This Row],[Date]], "yyyy")</f>
        <v>2011</v>
      </c>
      <c r="I2324" s="1" t="str">
        <f>TEXT(NiftyData[[#This Row],[Date]], "mmm")</f>
        <v>Jul</v>
      </c>
      <c r="J2324" s="1" t="str">
        <f>TEXT(NiftyData[[#This Row],[Date]], "ddd")</f>
        <v>Wed</v>
      </c>
      <c r="K2324" s="1" t="str">
        <f>TEXT(NiftyData[[#This Row],[Date]], "mmm-yyyy")</f>
        <v>Jul-2011</v>
      </c>
      <c r="L2324" s="1" t="str">
        <f>IF(NiftyData[[#This Row],[Day]]="Thu", "Expiry", "")</f>
        <v/>
      </c>
      <c r="M2324" s="1">
        <f>NiftyData[[#This Row],[Close]]-NiftyData[[#This Row],[Open]]</f>
        <v>43.399999999999636</v>
      </c>
      <c r="N2324" s="4">
        <f>NiftyData[[#This Row],[Intraday Change]]/NiftyData[[#This Row],[Open]]</f>
        <v>7.8310372515584727E-3</v>
      </c>
      <c r="O2324" s="4">
        <f>_xlfn.CEILING.MATH(ABS(NiftyData[[#This Row],[Intraday Change %]]), 0.01)</f>
        <v>0.01</v>
      </c>
      <c r="P2324" s="6">
        <f>NiftyData[[#This Row],[Close]]-E2325</f>
        <v>59.300000000000182</v>
      </c>
      <c r="Q2324" s="4">
        <f>NiftyData[[#This Row],[DayChange]]/E2325</f>
        <v>1.0730798114419658E-2</v>
      </c>
      <c r="R2324" s="7">
        <f>_xlfn.CEILING.MATH(ABS(NiftyData[[#This Row],[DayChange %]]), 0.01)</f>
        <v>0.02</v>
      </c>
    </row>
    <row r="2325" spans="1:18" x14ac:dyDescent="0.2">
      <c r="A2325" s="2">
        <v>40736</v>
      </c>
      <c r="B2325" s="1">
        <v>5556.9</v>
      </c>
      <c r="C2325" s="1">
        <v>5580.25</v>
      </c>
      <c r="D2325" s="1">
        <v>5496.95</v>
      </c>
      <c r="E2325" s="1">
        <v>5526.15</v>
      </c>
      <c r="F2325" s="1">
        <v>104907108</v>
      </c>
      <c r="G2325" s="1">
        <v>5294.13</v>
      </c>
      <c r="H2325" s="1" t="str">
        <f>TEXT(NiftyData[[#This Row],[Date]], "yyyy")</f>
        <v>2011</v>
      </c>
      <c r="I2325" s="1" t="str">
        <f>TEXT(NiftyData[[#This Row],[Date]], "mmm")</f>
        <v>Jul</v>
      </c>
      <c r="J2325" s="1" t="str">
        <f>TEXT(NiftyData[[#This Row],[Date]], "ddd")</f>
        <v>Tue</v>
      </c>
      <c r="K2325" s="1" t="str">
        <f>TEXT(NiftyData[[#This Row],[Date]], "mmm-yyyy")</f>
        <v>Jul-2011</v>
      </c>
      <c r="L2325" s="1" t="str">
        <f>IF(NiftyData[[#This Row],[Day]]="Thu", "Expiry", "")</f>
        <v/>
      </c>
      <c r="M2325" s="1">
        <f>NiftyData[[#This Row],[Close]]-NiftyData[[#This Row],[Open]]</f>
        <v>-30.75</v>
      </c>
      <c r="N2325" s="4">
        <f>NiftyData[[#This Row],[Intraday Change]]/NiftyData[[#This Row],[Open]]</f>
        <v>-5.5336608540733148E-3</v>
      </c>
      <c r="O2325" s="4">
        <f>_xlfn.CEILING.MATH(ABS(NiftyData[[#This Row],[Intraday Change %]]), 0.01)</f>
        <v>0.01</v>
      </c>
      <c r="P2325" s="6">
        <f>NiftyData[[#This Row],[Close]]-E2326</f>
        <v>-89.950000000000728</v>
      </c>
      <c r="Q2325" s="4">
        <f>NiftyData[[#This Row],[DayChange]]/E2326</f>
        <v>-1.6016452698491966E-2</v>
      </c>
      <c r="R2325" s="7">
        <f>_xlfn.CEILING.MATH(ABS(NiftyData[[#This Row],[DayChange %]]), 0.01)</f>
        <v>0.02</v>
      </c>
    </row>
    <row r="2326" spans="1:18" x14ac:dyDescent="0.2">
      <c r="A2326" s="2">
        <v>40735</v>
      </c>
      <c r="B2326" s="1">
        <v>5648.05</v>
      </c>
      <c r="C2326" s="1">
        <v>5652.9</v>
      </c>
      <c r="D2326" s="1">
        <v>5601.7</v>
      </c>
      <c r="E2326" s="1">
        <v>5616.1</v>
      </c>
      <c r="F2326" s="1">
        <v>78899703</v>
      </c>
      <c r="G2326" s="1">
        <v>3579.63</v>
      </c>
      <c r="H2326" s="1" t="str">
        <f>TEXT(NiftyData[[#This Row],[Date]], "yyyy")</f>
        <v>2011</v>
      </c>
      <c r="I2326" s="1" t="str">
        <f>TEXT(NiftyData[[#This Row],[Date]], "mmm")</f>
        <v>Jul</v>
      </c>
      <c r="J2326" s="1" t="str">
        <f>TEXT(NiftyData[[#This Row],[Date]], "ddd")</f>
        <v>Mon</v>
      </c>
      <c r="K2326" s="1" t="str">
        <f>TEXT(NiftyData[[#This Row],[Date]], "mmm-yyyy")</f>
        <v>Jul-2011</v>
      </c>
      <c r="L2326" s="1" t="str">
        <f>IF(NiftyData[[#This Row],[Day]]="Thu", "Expiry", "")</f>
        <v/>
      </c>
      <c r="M2326" s="1">
        <f>NiftyData[[#This Row],[Close]]-NiftyData[[#This Row],[Open]]</f>
        <v>-31.949999999999818</v>
      </c>
      <c r="N2326" s="4">
        <f>NiftyData[[#This Row],[Intraday Change]]/NiftyData[[#This Row],[Open]]</f>
        <v>-5.6568196103079504E-3</v>
      </c>
      <c r="O2326" s="4">
        <f>_xlfn.CEILING.MATH(ABS(NiftyData[[#This Row],[Intraday Change %]]), 0.01)</f>
        <v>0.01</v>
      </c>
      <c r="P2326" s="6">
        <f>NiftyData[[#This Row],[Close]]-E2327</f>
        <v>-44.549999999999272</v>
      </c>
      <c r="Q2326" s="4">
        <f>NiftyData[[#This Row],[DayChange]]/E2327</f>
        <v>-7.8701209225087703E-3</v>
      </c>
      <c r="R2326" s="7">
        <f>_xlfn.CEILING.MATH(ABS(NiftyData[[#This Row],[DayChange %]]), 0.01)</f>
        <v>0.01</v>
      </c>
    </row>
    <row r="2327" spans="1:18" x14ac:dyDescent="0.2">
      <c r="A2327" s="2">
        <v>40732</v>
      </c>
      <c r="B2327" s="1">
        <v>5734.65</v>
      </c>
      <c r="C2327" s="1">
        <v>5740.4</v>
      </c>
      <c r="D2327" s="1">
        <v>5651.05</v>
      </c>
      <c r="E2327" s="1">
        <v>5660.65</v>
      </c>
      <c r="F2327" s="1">
        <v>129276449</v>
      </c>
      <c r="G2327" s="1">
        <v>5659.53</v>
      </c>
      <c r="H2327" s="1" t="str">
        <f>TEXT(NiftyData[[#This Row],[Date]], "yyyy")</f>
        <v>2011</v>
      </c>
      <c r="I2327" s="1" t="str">
        <f>TEXT(NiftyData[[#This Row],[Date]], "mmm")</f>
        <v>Jul</v>
      </c>
      <c r="J2327" s="1" t="str">
        <f>TEXT(NiftyData[[#This Row],[Date]], "ddd")</f>
        <v>Fri</v>
      </c>
      <c r="K2327" s="1" t="str">
        <f>TEXT(NiftyData[[#This Row],[Date]], "mmm-yyyy")</f>
        <v>Jul-2011</v>
      </c>
      <c r="L2327" s="1" t="str">
        <f>IF(NiftyData[[#This Row],[Day]]="Thu", "Expiry", "")</f>
        <v/>
      </c>
      <c r="M2327" s="1">
        <f>NiftyData[[#This Row],[Close]]-NiftyData[[#This Row],[Open]]</f>
        <v>-74</v>
      </c>
      <c r="N2327" s="4">
        <f>NiftyData[[#This Row],[Intraday Change]]/NiftyData[[#This Row],[Open]]</f>
        <v>-1.2904013322521864E-2</v>
      </c>
      <c r="O2327" s="4">
        <f>_xlfn.CEILING.MATH(ABS(NiftyData[[#This Row],[Intraday Change %]]), 0.01)</f>
        <v>0.02</v>
      </c>
      <c r="P2327" s="6">
        <f>NiftyData[[#This Row],[Close]]-E2328</f>
        <v>-68.300000000000182</v>
      </c>
      <c r="Q2327" s="4">
        <f>NiftyData[[#This Row],[DayChange]]/E2328</f>
        <v>-1.1921905410241001E-2</v>
      </c>
      <c r="R2327" s="7">
        <f>_xlfn.CEILING.MATH(ABS(NiftyData[[#This Row],[DayChange %]]), 0.01)</f>
        <v>0.02</v>
      </c>
    </row>
    <row r="2328" spans="1:18" x14ac:dyDescent="0.2">
      <c r="A2328" s="2">
        <v>40731</v>
      </c>
      <c r="B2328" s="1">
        <v>5633.35</v>
      </c>
      <c r="C2328" s="1">
        <v>5737.15</v>
      </c>
      <c r="D2328" s="1">
        <v>5632.95</v>
      </c>
      <c r="E2328" s="1">
        <v>5728.95</v>
      </c>
      <c r="F2328" s="1">
        <v>112220298</v>
      </c>
      <c r="G2328" s="1">
        <v>5439.55</v>
      </c>
      <c r="H2328" s="1" t="str">
        <f>TEXT(NiftyData[[#This Row],[Date]], "yyyy")</f>
        <v>2011</v>
      </c>
      <c r="I2328" s="1" t="str">
        <f>TEXT(NiftyData[[#This Row],[Date]], "mmm")</f>
        <v>Jul</v>
      </c>
      <c r="J2328" s="1" t="str">
        <f>TEXT(NiftyData[[#This Row],[Date]], "ddd")</f>
        <v>Thu</v>
      </c>
      <c r="K2328" s="1" t="str">
        <f>TEXT(NiftyData[[#This Row],[Date]], "mmm-yyyy")</f>
        <v>Jul-2011</v>
      </c>
      <c r="L2328" s="1" t="str">
        <f>IF(NiftyData[[#This Row],[Day]]="Thu", "Expiry", "")</f>
        <v>Expiry</v>
      </c>
      <c r="M2328" s="1">
        <f>NiftyData[[#This Row],[Close]]-NiftyData[[#This Row],[Open]]</f>
        <v>95.599999999999454</v>
      </c>
      <c r="N2328" s="4">
        <f>NiftyData[[#This Row],[Intraday Change]]/NiftyData[[#This Row],[Open]]</f>
        <v>1.6970363993005839E-2</v>
      </c>
      <c r="O2328" s="4">
        <f>_xlfn.CEILING.MATH(ABS(NiftyData[[#This Row],[Intraday Change %]]), 0.01)</f>
        <v>0.02</v>
      </c>
      <c r="P2328" s="6">
        <f>NiftyData[[#This Row],[Close]]-E2329</f>
        <v>103.5</v>
      </c>
      <c r="Q2328" s="4">
        <f>NiftyData[[#This Row],[DayChange]]/E2329</f>
        <v>1.8398528117750581E-2</v>
      </c>
      <c r="R2328" s="7">
        <f>_xlfn.CEILING.MATH(ABS(NiftyData[[#This Row],[DayChange %]]), 0.01)</f>
        <v>0.02</v>
      </c>
    </row>
    <row r="2329" spans="1:18" x14ac:dyDescent="0.2">
      <c r="A2329" s="2">
        <v>40730</v>
      </c>
      <c r="B2329" s="1">
        <v>5622.7</v>
      </c>
      <c r="C2329" s="1">
        <v>5655.4</v>
      </c>
      <c r="D2329" s="1">
        <v>5610.75</v>
      </c>
      <c r="E2329" s="1">
        <v>5625.45</v>
      </c>
      <c r="F2329" s="1">
        <v>86109914</v>
      </c>
      <c r="G2329" s="1">
        <v>4239.9799999999996</v>
      </c>
      <c r="H2329" s="1" t="str">
        <f>TEXT(NiftyData[[#This Row],[Date]], "yyyy")</f>
        <v>2011</v>
      </c>
      <c r="I2329" s="1" t="str">
        <f>TEXT(NiftyData[[#This Row],[Date]], "mmm")</f>
        <v>Jul</v>
      </c>
      <c r="J2329" s="1" t="str">
        <f>TEXT(NiftyData[[#This Row],[Date]], "ddd")</f>
        <v>Wed</v>
      </c>
      <c r="K2329" s="1" t="str">
        <f>TEXT(NiftyData[[#This Row],[Date]], "mmm-yyyy")</f>
        <v>Jul-2011</v>
      </c>
      <c r="L2329" s="1" t="str">
        <f>IF(NiftyData[[#This Row],[Day]]="Thu", "Expiry", "")</f>
        <v/>
      </c>
      <c r="M2329" s="1">
        <f>NiftyData[[#This Row],[Close]]-NiftyData[[#This Row],[Open]]</f>
        <v>2.75</v>
      </c>
      <c r="N2329" s="4">
        <f>NiftyData[[#This Row],[Intraday Change]]/NiftyData[[#This Row],[Open]]</f>
        <v>4.8908887189428566E-4</v>
      </c>
      <c r="O2329" s="4">
        <f>_xlfn.CEILING.MATH(ABS(NiftyData[[#This Row],[Intraday Change %]]), 0.01)</f>
        <v>0.01</v>
      </c>
      <c r="P2329" s="6">
        <f>NiftyData[[#This Row],[Close]]-E2330</f>
        <v>-6.6500000000005457</v>
      </c>
      <c r="Q2329" s="4">
        <f>NiftyData[[#This Row],[DayChange]]/E2330</f>
        <v>-1.1807318762096812E-3</v>
      </c>
      <c r="R2329" s="7">
        <f>_xlfn.CEILING.MATH(ABS(NiftyData[[#This Row],[DayChange %]]), 0.01)</f>
        <v>0.01</v>
      </c>
    </row>
    <row r="2330" spans="1:18" x14ac:dyDescent="0.2">
      <c r="A2330" s="2">
        <v>40729</v>
      </c>
      <c r="B2330" s="1">
        <v>5659.85</v>
      </c>
      <c r="C2330" s="1">
        <v>5659.85</v>
      </c>
      <c r="D2330" s="1">
        <v>5612.3</v>
      </c>
      <c r="E2330" s="1">
        <v>5632.1</v>
      </c>
      <c r="F2330" s="1">
        <v>100776400</v>
      </c>
      <c r="G2330" s="1">
        <v>4938.1899999999996</v>
      </c>
      <c r="H2330" s="1" t="str">
        <f>TEXT(NiftyData[[#This Row],[Date]], "yyyy")</f>
        <v>2011</v>
      </c>
      <c r="I2330" s="1" t="str">
        <f>TEXT(NiftyData[[#This Row],[Date]], "mmm")</f>
        <v>Jul</v>
      </c>
      <c r="J2330" s="1" t="str">
        <f>TEXT(NiftyData[[#This Row],[Date]], "ddd")</f>
        <v>Tue</v>
      </c>
      <c r="K2330" s="1" t="str">
        <f>TEXT(NiftyData[[#This Row],[Date]], "mmm-yyyy")</f>
        <v>Jul-2011</v>
      </c>
      <c r="L2330" s="1" t="str">
        <f>IF(NiftyData[[#This Row],[Day]]="Thu", "Expiry", "")</f>
        <v/>
      </c>
      <c r="M2330" s="1">
        <f>NiftyData[[#This Row],[Close]]-NiftyData[[#This Row],[Open]]</f>
        <v>-27.75</v>
      </c>
      <c r="N2330" s="4">
        <f>NiftyData[[#This Row],[Intraday Change]]/NiftyData[[#This Row],[Open]]</f>
        <v>-4.9029567921411339E-3</v>
      </c>
      <c r="O2330" s="4">
        <f>_xlfn.CEILING.MATH(ABS(NiftyData[[#This Row],[Intraday Change %]]), 0.01)</f>
        <v>0.01</v>
      </c>
      <c r="P2330" s="6">
        <f>NiftyData[[#This Row],[Close]]-E2331</f>
        <v>-18.399999999999636</v>
      </c>
      <c r="Q2330" s="4">
        <f>NiftyData[[#This Row],[DayChange]]/E2331</f>
        <v>-3.2563489956640361E-3</v>
      </c>
      <c r="R2330" s="7">
        <f>_xlfn.CEILING.MATH(ABS(NiftyData[[#This Row],[DayChange %]]), 0.01)</f>
        <v>0.01</v>
      </c>
    </row>
    <row r="2331" spans="1:18" x14ac:dyDescent="0.2">
      <c r="A2331" s="2">
        <v>40728</v>
      </c>
      <c r="B2331" s="1">
        <v>5679.55</v>
      </c>
      <c r="C2331" s="1">
        <v>5679.65</v>
      </c>
      <c r="D2331" s="1">
        <v>5633.1</v>
      </c>
      <c r="E2331" s="1">
        <v>5650.5</v>
      </c>
      <c r="F2331" s="1">
        <v>103528865</v>
      </c>
      <c r="G2331" s="1">
        <v>4266.62</v>
      </c>
      <c r="H2331" s="1" t="str">
        <f>TEXT(NiftyData[[#This Row],[Date]], "yyyy")</f>
        <v>2011</v>
      </c>
      <c r="I2331" s="1" t="str">
        <f>TEXT(NiftyData[[#This Row],[Date]], "mmm")</f>
        <v>Jul</v>
      </c>
      <c r="J2331" s="1" t="str">
        <f>TEXT(NiftyData[[#This Row],[Date]], "ddd")</f>
        <v>Mon</v>
      </c>
      <c r="K2331" s="1" t="str">
        <f>TEXT(NiftyData[[#This Row],[Date]], "mmm-yyyy")</f>
        <v>Jul-2011</v>
      </c>
      <c r="L2331" s="1" t="str">
        <f>IF(NiftyData[[#This Row],[Day]]="Thu", "Expiry", "")</f>
        <v/>
      </c>
      <c r="M2331" s="1">
        <f>NiftyData[[#This Row],[Close]]-NiftyData[[#This Row],[Open]]</f>
        <v>-29.050000000000182</v>
      </c>
      <c r="N2331" s="4">
        <f>NiftyData[[#This Row],[Intraday Change]]/NiftyData[[#This Row],[Open]]</f>
        <v>-5.1148418448645015E-3</v>
      </c>
      <c r="O2331" s="4">
        <f>_xlfn.CEILING.MATH(ABS(NiftyData[[#This Row],[Intraday Change %]]), 0.01)</f>
        <v>0.01</v>
      </c>
      <c r="P2331" s="6">
        <f>NiftyData[[#This Row],[Close]]-E2332</f>
        <v>23.300000000000182</v>
      </c>
      <c r="Q2331" s="4">
        <f>NiftyData[[#This Row],[DayChange]]/E2332</f>
        <v>4.1406027864657703E-3</v>
      </c>
      <c r="R2331" s="7">
        <f>_xlfn.CEILING.MATH(ABS(NiftyData[[#This Row],[DayChange %]]), 0.01)</f>
        <v>0.01</v>
      </c>
    </row>
    <row r="2332" spans="1:18" x14ac:dyDescent="0.2">
      <c r="A2332" s="2">
        <v>40725</v>
      </c>
      <c r="B2332" s="1">
        <v>5705.75</v>
      </c>
      <c r="C2332" s="1">
        <v>5705.8</v>
      </c>
      <c r="D2332" s="1">
        <v>5609.75</v>
      </c>
      <c r="E2332" s="1">
        <v>5627.2</v>
      </c>
      <c r="F2332" s="1">
        <v>141092473</v>
      </c>
      <c r="G2332" s="1">
        <v>5590.28</v>
      </c>
      <c r="H2332" s="1" t="str">
        <f>TEXT(NiftyData[[#This Row],[Date]], "yyyy")</f>
        <v>2011</v>
      </c>
      <c r="I2332" s="1" t="str">
        <f>TEXT(NiftyData[[#This Row],[Date]], "mmm")</f>
        <v>Jul</v>
      </c>
      <c r="J2332" s="1" t="str">
        <f>TEXT(NiftyData[[#This Row],[Date]], "ddd")</f>
        <v>Fri</v>
      </c>
      <c r="K2332" s="1" t="str">
        <f>TEXT(NiftyData[[#This Row],[Date]], "mmm-yyyy")</f>
        <v>Jul-2011</v>
      </c>
      <c r="L2332" s="1" t="str">
        <f>IF(NiftyData[[#This Row],[Day]]="Thu", "Expiry", "")</f>
        <v/>
      </c>
      <c r="M2332" s="1">
        <f>NiftyData[[#This Row],[Close]]-NiftyData[[#This Row],[Open]]</f>
        <v>-78.550000000000182</v>
      </c>
      <c r="N2332" s="4">
        <f>NiftyData[[#This Row],[Intraday Change]]/NiftyData[[#This Row],[Open]]</f>
        <v>-1.3766814178679435E-2</v>
      </c>
      <c r="O2332" s="4">
        <f>_xlfn.CEILING.MATH(ABS(NiftyData[[#This Row],[Intraday Change %]]), 0.01)</f>
        <v>0.02</v>
      </c>
      <c r="P2332" s="6">
        <f>NiftyData[[#This Row],[Close]]-E2333</f>
        <v>-20.199999999999818</v>
      </c>
      <c r="Q2332" s="4">
        <f>NiftyData[[#This Row],[DayChange]]/E2333</f>
        <v>-3.576867230938099E-3</v>
      </c>
      <c r="R2332" s="7">
        <f>_xlfn.CEILING.MATH(ABS(NiftyData[[#This Row],[DayChange %]]), 0.01)</f>
        <v>0.01</v>
      </c>
    </row>
    <row r="2333" spans="1:18" x14ac:dyDescent="0.2">
      <c r="A2333" s="2">
        <v>40724</v>
      </c>
      <c r="B2333" s="1">
        <v>5614.5</v>
      </c>
      <c r="C2333" s="1">
        <v>5657.9</v>
      </c>
      <c r="D2333" s="1">
        <v>5606.1</v>
      </c>
      <c r="E2333" s="1">
        <v>5647.4</v>
      </c>
      <c r="F2333" s="1">
        <v>179224275</v>
      </c>
      <c r="G2333" s="1">
        <v>8133.27</v>
      </c>
      <c r="H2333" s="1" t="str">
        <f>TEXT(NiftyData[[#This Row],[Date]], "yyyy")</f>
        <v>2011</v>
      </c>
      <c r="I2333" s="1" t="str">
        <f>TEXT(NiftyData[[#This Row],[Date]], "mmm")</f>
        <v>Jun</v>
      </c>
      <c r="J2333" s="1" t="str">
        <f>TEXT(NiftyData[[#This Row],[Date]], "ddd")</f>
        <v>Thu</v>
      </c>
      <c r="K2333" s="1" t="str">
        <f>TEXT(NiftyData[[#This Row],[Date]], "mmm-yyyy")</f>
        <v>Jun-2011</v>
      </c>
      <c r="L2333" s="1" t="str">
        <f>IF(NiftyData[[#This Row],[Day]]="Thu", "Expiry", "")</f>
        <v>Expiry</v>
      </c>
      <c r="M2333" s="1">
        <f>NiftyData[[#This Row],[Close]]-NiftyData[[#This Row],[Open]]</f>
        <v>32.899999999999636</v>
      </c>
      <c r="N2333" s="4">
        <f>NiftyData[[#This Row],[Intraday Change]]/NiftyData[[#This Row],[Open]]</f>
        <v>5.8598272330571974E-3</v>
      </c>
      <c r="O2333" s="4">
        <f>_xlfn.CEILING.MATH(ABS(NiftyData[[#This Row],[Intraday Change %]]), 0.01)</f>
        <v>0.01</v>
      </c>
      <c r="P2333" s="6">
        <f>NiftyData[[#This Row],[Close]]-E2334</f>
        <v>46.949999999999818</v>
      </c>
      <c r="Q2333" s="4">
        <f>NiftyData[[#This Row],[DayChange]]/E2334</f>
        <v>8.3832549170155656E-3</v>
      </c>
      <c r="R2333" s="7">
        <f>_xlfn.CEILING.MATH(ABS(NiftyData[[#This Row],[DayChange %]]), 0.01)</f>
        <v>0.01</v>
      </c>
    </row>
    <row r="2334" spans="1:18" x14ac:dyDescent="0.2">
      <c r="A2334" s="2">
        <v>40723</v>
      </c>
      <c r="B2334" s="1">
        <v>5566.5</v>
      </c>
      <c r="C2334" s="1">
        <v>5608.65</v>
      </c>
      <c r="D2334" s="1">
        <v>5566.5</v>
      </c>
      <c r="E2334" s="1">
        <v>5600.45</v>
      </c>
      <c r="F2334" s="1">
        <v>124593981</v>
      </c>
      <c r="G2334" s="1">
        <v>5463.96</v>
      </c>
      <c r="H2334" s="1" t="str">
        <f>TEXT(NiftyData[[#This Row],[Date]], "yyyy")</f>
        <v>2011</v>
      </c>
      <c r="I2334" s="1" t="str">
        <f>TEXT(NiftyData[[#This Row],[Date]], "mmm")</f>
        <v>Jun</v>
      </c>
      <c r="J2334" s="1" t="str">
        <f>TEXT(NiftyData[[#This Row],[Date]], "ddd")</f>
        <v>Wed</v>
      </c>
      <c r="K2334" s="1" t="str">
        <f>TEXT(NiftyData[[#This Row],[Date]], "mmm-yyyy")</f>
        <v>Jun-2011</v>
      </c>
      <c r="L2334" s="1" t="str">
        <f>IF(NiftyData[[#This Row],[Day]]="Thu", "Expiry", "")</f>
        <v/>
      </c>
      <c r="M2334" s="1">
        <f>NiftyData[[#This Row],[Close]]-NiftyData[[#This Row],[Open]]</f>
        <v>33.949999999999818</v>
      </c>
      <c r="N2334" s="4">
        <f>NiftyData[[#This Row],[Intraday Change]]/NiftyData[[#This Row],[Open]]</f>
        <v>6.0989849995508518E-3</v>
      </c>
      <c r="O2334" s="4">
        <f>_xlfn.CEILING.MATH(ABS(NiftyData[[#This Row],[Intraday Change %]]), 0.01)</f>
        <v>0.01</v>
      </c>
      <c r="P2334" s="6">
        <f>NiftyData[[#This Row],[Close]]-E2335</f>
        <v>55.149999999999636</v>
      </c>
      <c r="Q2334" s="4">
        <f>NiftyData[[#This Row],[DayChange]]/E2335</f>
        <v>9.945359132959377E-3</v>
      </c>
      <c r="R2334" s="7">
        <f>_xlfn.CEILING.MATH(ABS(NiftyData[[#This Row],[DayChange %]]), 0.01)</f>
        <v>0.01</v>
      </c>
    </row>
    <row r="2335" spans="1:18" x14ac:dyDescent="0.2">
      <c r="A2335" s="2">
        <v>40722</v>
      </c>
      <c r="B2335" s="1">
        <v>5548.85</v>
      </c>
      <c r="C2335" s="1">
        <v>5558.3</v>
      </c>
      <c r="D2335" s="1">
        <v>5496.35</v>
      </c>
      <c r="E2335" s="1">
        <v>5545.3</v>
      </c>
      <c r="F2335" s="1">
        <v>114413706</v>
      </c>
      <c r="G2335" s="1">
        <v>5127.8500000000004</v>
      </c>
      <c r="H2335" s="1" t="str">
        <f>TEXT(NiftyData[[#This Row],[Date]], "yyyy")</f>
        <v>2011</v>
      </c>
      <c r="I2335" s="1" t="str">
        <f>TEXT(NiftyData[[#This Row],[Date]], "mmm")</f>
        <v>Jun</v>
      </c>
      <c r="J2335" s="1" t="str">
        <f>TEXT(NiftyData[[#This Row],[Date]], "ddd")</f>
        <v>Tue</v>
      </c>
      <c r="K2335" s="1" t="str">
        <f>TEXT(NiftyData[[#This Row],[Date]], "mmm-yyyy")</f>
        <v>Jun-2011</v>
      </c>
      <c r="L2335" s="1" t="str">
        <f>IF(NiftyData[[#This Row],[Day]]="Thu", "Expiry", "")</f>
        <v/>
      </c>
      <c r="M2335" s="1">
        <f>NiftyData[[#This Row],[Close]]-NiftyData[[#This Row],[Open]]</f>
        <v>-3.5500000000001819</v>
      </c>
      <c r="N2335" s="4">
        <f>NiftyData[[#This Row],[Intraday Change]]/NiftyData[[#This Row],[Open]]</f>
        <v>-6.3977220505152994E-4</v>
      </c>
      <c r="O2335" s="4">
        <f>_xlfn.CEILING.MATH(ABS(NiftyData[[#This Row],[Intraday Change %]]), 0.01)</f>
        <v>0.01</v>
      </c>
      <c r="P2335" s="6">
        <f>NiftyData[[#This Row],[Close]]-E2336</f>
        <v>18.699999999999818</v>
      </c>
      <c r="Q2335" s="4">
        <f>NiftyData[[#This Row],[DayChange]]/E2336</f>
        <v>3.3836355082690656E-3</v>
      </c>
      <c r="R2335" s="7">
        <f>_xlfn.CEILING.MATH(ABS(NiftyData[[#This Row],[DayChange %]]), 0.01)</f>
        <v>0.01</v>
      </c>
    </row>
    <row r="2336" spans="1:18" x14ac:dyDescent="0.2">
      <c r="A2336" s="2">
        <v>40721</v>
      </c>
      <c r="B2336" s="1">
        <v>5441.2</v>
      </c>
      <c r="C2336" s="1">
        <v>5552.65</v>
      </c>
      <c r="D2336" s="1">
        <v>5434.25</v>
      </c>
      <c r="E2336" s="1">
        <v>5526.6</v>
      </c>
      <c r="F2336" s="1">
        <v>143402407</v>
      </c>
      <c r="G2336" s="1">
        <v>6707.54</v>
      </c>
      <c r="H2336" s="1" t="str">
        <f>TEXT(NiftyData[[#This Row],[Date]], "yyyy")</f>
        <v>2011</v>
      </c>
      <c r="I2336" s="1" t="str">
        <f>TEXT(NiftyData[[#This Row],[Date]], "mmm")</f>
        <v>Jun</v>
      </c>
      <c r="J2336" s="1" t="str">
        <f>TEXT(NiftyData[[#This Row],[Date]], "ddd")</f>
        <v>Mon</v>
      </c>
      <c r="K2336" s="1" t="str">
        <f>TEXT(NiftyData[[#This Row],[Date]], "mmm-yyyy")</f>
        <v>Jun-2011</v>
      </c>
      <c r="L2336" s="1" t="str">
        <f>IF(NiftyData[[#This Row],[Day]]="Thu", "Expiry", "")</f>
        <v/>
      </c>
      <c r="M2336" s="1">
        <f>NiftyData[[#This Row],[Close]]-NiftyData[[#This Row],[Open]]</f>
        <v>85.400000000000546</v>
      </c>
      <c r="N2336" s="4">
        <f>NiftyData[[#This Row],[Intraday Change]]/NiftyData[[#This Row],[Open]]</f>
        <v>1.5695067264574092E-2</v>
      </c>
      <c r="O2336" s="4">
        <f>_xlfn.CEILING.MATH(ABS(NiftyData[[#This Row],[Intraday Change %]]), 0.01)</f>
        <v>0.02</v>
      </c>
      <c r="P2336" s="6">
        <f>NiftyData[[#This Row],[Close]]-E2337</f>
        <v>55.350000000000364</v>
      </c>
      <c r="Q2336" s="4">
        <f>NiftyData[[#This Row],[DayChange]]/E2337</f>
        <v>1.0116518163125495E-2</v>
      </c>
      <c r="R2336" s="7">
        <f>_xlfn.CEILING.MATH(ABS(NiftyData[[#This Row],[DayChange %]]), 0.01)</f>
        <v>0.02</v>
      </c>
    </row>
    <row r="2337" spans="1:18" x14ac:dyDescent="0.2">
      <c r="A2337" s="2">
        <v>40718</v>
      </c>
      <c r="B2337" s="1">
        <v>5343.4</v>
      </c>
      <c r="C2337" s="1">
        <v>5477.85</v>
      </c>
      <c r="D2337" s="1">
        <v>5343.4</v>
      </c>
      <c r="E2337" s="1">
        <v>5471.25</v>
      </c>
      <c r="F2337" s="1">
        <v>140100077</v>
      </c>
      <c r="G2337" s="1">
        <v>6791.8</v>
      </c>
      <c r="H2337" s="1" t="str">
        <f>TEXT(NiftyData[[#This Row],[Date]], "yyyy")</f>
        <v>2011</v>
      </c>
      <c r="I2337" s="1" t="str">
        <f>TEXT(NiftyData[[#This Row],[Date]], "mmm")</f>
        <v>Jun</v>
      </c>
      <c r="J2337" s="1" t="str">
        <f>TEXT(NiftyData[[#This Row],[Date]], "ddd")</f>
        <v>Fri</v>
      </c>
      <c r="K2337" s="1" t="str">
        <f>TEXT(NiftyData[[#This Row],[Date]], "mmm-yyyy")</f>
        <v>Jun-2011</v>
      </c>
      <c r="L2337" s="1" t="str">
        <f>IF(NiftyData[[#This Row],[Day]]="Thu", "Expiry", "")</f>
        <v/>
      </c>
      <c r="M2337" s="1">
        <f>NiftyData[[#This Row],[Close]]-NiftyData[[#This Row],[Open]]</f>
        <v>127.85000000000036</v>
      </c>
      <c r="N2337" s="4">
        <f>NiftyData[[#This Row],[Intraday Change]]/NiftyData[[#This Row],[Open]]</f>
        <v>2.3926713328592353E-2</v>
      </c>
      <c r="O2337" s="4">
        <f>_xlfn.CEILING.MATH(ABS(NiftyData[[#This Row],[Intraday Change %]]), 0.01)</f>
        <v>0.03</v>
      </c>
      <c r="P2337" s="6">
        <f>NiftyData[[#This Row],[Close]]-E2338</f>
        <v>151.25</v>
      </c>
      <c r="Q2337" s="4">
        <f>NiftyData[[#This Row],[DayChange]]/E2338</f>
        <v>2.8430451127819549E-2</v>
      </c>
      <c r="R2337" s="7">
        <f>_xlfn.CEILING.MATH(ABS(NiftyData[[#This Row],[DayChange %]]), 0.01)</f>
        <v>0.03</v>
      </c>
    </row>
    <row r="2338" spans="1:18" x14ac:dyDescent="0.2">
      <c r="A2338" s="2">
        <v>40717</v>
      </c>
      <c r="B2338" s="1">
        <v>5269.1</v>
      </c>
      <c r="C2338" s="1">
        <v>5330.6</v>
      </c>
      <c r="D2338" s="1">
        <v>5252.25</v>
      </c>
      <c r="E2338" s="1">
        <v>5320</v>
      </c>
      <c r="F2338" s="1">
        <v>89001344</v>
      </c>
      <c r="G2338" s="1">
        <v>3756.75</v>
      </c>
      <c r="H2338" s="1" t="str">
        <f>TEXT(NiftyData[[#This Row],[Date]], "yyyy")</f>
        <v>2011</v>
      </c>
      <c r="I2338" s="1" t="str">
        <f>TEXT(NiftyData[[#This Row],[Date]], "mmm")</f>
        <v>Jun</v>
      </c>
      <c r="J2338" s="1" t="str">
        <f>TEXT(NiftyData[[#This Row],[Date]], "ddd")</f>
        <v>Thu</v>
      </c>
      <c r="K2338" s="1" t="str">
        <f>TEXT(NiftyData[[#This Row],[Date]], "mmm-yyyy")</f>
        <v>Jun-2011</v>
      </c>
      <c r="L2338" s="1" t="str">
        <f>IF(NiftyData[[#This Row],[Day]]="Thu", "Expiry", "")</f>
        <v>Expiry</v>
      </c>
      <c r="M2338" s="1">
        <f>NiftyData[[#This Row],[Close]]-NiftyData[[#This Row],[Open]]</f>
        <v>50.899999999999636</v>
      </c>
      <c r="N2338" s="4">
        <f>NiftyData[[#This Row],[Intraday Change]]/NiftyData[[#This Row],[Open]]</f>
        <v>9.6600937541514928E-3</v>
      </c>
      <c r="O2338" s="4">
        <f>_xlfn.CEILING.MATH(ABS(NiftyData[[#This Row],[Intraday Change %]]), 0.01)</f>
        <v>0.01</v>
      </c>
      <c r="P2338" s="6">
        <f>NiftyData[[#This Row],[Close]]-E2339</f>
        <v>41.699999999999818</v>
      </c>
      <c r="Q2338" s="4">
        <f>NiftyData[[#This Row],[DayChange]]/E2339</f>
        <v>7.9002709205615099E-3</v>
      </c>
      <c r="R2338" s="7">
        <f>_xlfn.CEILING.MATH(ABS(NiftyData[[#This Row],[DayChange %]]), 0.01)</f>
        <v>0.01</v>
      </c>
    </row>
    <row r="2339" spans="1:18" x14ac:dyDescent="0.2">
      <c r="A2339" s="2">
        <v>40716</v>
      </c>
      <c r="B2339" s="1">
        <v>5304.65</v>
      </c>
      <c r="C2339" s="1">
        <v>5310.5</v>
      </c>
      <c r="D2339" s="1">
        <v>5262.5</v>
      </c>
      <c r="E2339" s="1">
        <v>5278.3</v>
      </c>
      <c r="F2339" s="1">
        <v>95769497</v>
      </c>
      <c r="G2339" s="1">
        <v>4151.3900000000003</v>
      </c>
      <c r="H2339" s="1" t="str">
        <f>TEXT(NiftyData[[#This Row],[Date]], "yyyy")</f>
        <v>2011</v>
      </c>
      <c r="I2339" s="1" t="str">
        <f>TEXT(NiftyData[[#This Row],[Date]], "mmm")</f>
        <v>Jun</v>
      </c>
      <c r="J2339" s="1" t="str">
        <f>TEXT(NiftyData[[#This Row],[Date]], "ddd")</f>
        <v>Wed</v>
      </c>
      <c r="K2339" s="1" t="str">
        <f>TEXT(NiftyData[[#This Row],[Date]], "mmm-yyyy")</f>
        <v>Jun-2011</v>
      </c>
      <c r="L2339" s="1" t="str">
        <f>IF(NiftyData[[#This Row],[Day]]="Thu", "Expiry", "")</f>
        <v/>
      </c>
      <c r="M2339" s="1">
        <f>NiftyData[[#This Row],[Close]]-NiftyData[[#This Row],[Open]]</f>
        <v>-26.349999999999454</v>
      </c>
      <c r="N2339" s="4">
        <f>NiftyData[[#This Row],[Intraday Change]]/NiftyData[[#This Row],[Open]]</f>
        <v>-4.9673399753045831E-3</v>
      </c>
      <c r="O2339" s="4">
        <f>_xlfn.CEILING.MATH(ABS(NiftyData[[#This Row],[Intraday Change %]]), 0.01)</f>
        <v>0.01</v>
      </c>
      <c r="P2339" s="6">
        <f>NiftyData[[#This Row],[Close]]-E2340</f>
        <v>2.4499999999998181</v>
      </c>
      <c r="Q2339" s="4">
        <f>NiftyData[[#This Row],[DayChange]]/E2340</f>
        <v>4.6438014727481221E-4</v>
      </c>
      <c r="R2339" s="7">
        <f>_xlfn.CEILING.MATH(ABS(NiftyData[[#This Row],[DayChange %]]), 0.01)</f>
        <v>0.01</v>
      </c>
    </row>
    <row r="2340" spans="1:18" x14ac:dyDescent="0.2">
      <c r="A2340" s="2">
        <v>40715</v>
      </c>
      <c r="B2340" s="1">
        <v>5280.8</v>
      </c>
      <c r="C2340" s="1">
        <v>5322.45</v>
      </c>
      <c r="D2340" s="1">
        <v>5257</v>
      </c>
      <c r="E2340" s="1">
        <v>5275.85</v>
      </c>
      <c r="F2340" s="1">
        <v>107191673</v>
      </c>
      <c r="G2340" s="1">
        <v>4765.0200000000004</v>
      </c>
      <c r="H2340" s="1" t="str">
        <f>TEXT(NiftyData[[#This Row],[Date]], "yyyy")</f>
        <v>2011</v>
      </c>
      <c r="I2340" s="1" t="str">
        <f>TEXT(NiftyData[[#This Row],[Date]], "mmm")</f>
        <v>Jun</v>
      </c>
      <c r="J2340" s="1" t="str">
        <f>TEXT(NiftyData[[#This Row],[Date]], "ddd")</f>
        <v>Tue</v>
      </c>
      <c r="K2340" s="1" t="str">
        <f>TEXT(NiftyData[[#This Row],[Date]], "mmm-yyyy")</f>
        <v>Jun-2011</v>
      </c>
      <c r="L2340" s="1" t="str">
        <f>IF(NiftyData[[#This Row],[Day]]="Thu", "Expiry", "")</f>
        <v/>
      </c>
      <c r="M2340" s="1">
        <f>NiftyData[[#This Row],[Close]]-NiftyData[[#This Row],[Open]]</f>
        <v>-4.9499999999998181</v>
      </c>
      <c r="N2340" s="4">
        <f>NiftyData[[#This Row],[Intraday Change]]/NiftyData[[#This Row],[Open]]</f>
        <v>-9.3735797606419821E-4</v>
      </c>
      <c r="O2340" s="4">
        <f>_xlfn.CEILING.MATH(ABS(NiftyData[[#This Row],[Intraday Change %]]), 0.01)</f>
        <v>0.01</v>
      </c>
      <c r="P2340" s="6">
        <f>NiftyData[[#This Row],[Close]]-E2341</f>
        <v>17.950000000000728</v>
      </c>
      <c r="Q2340" s="4">
        <f>NiftyData[[#This Row],[DayChange]]/E2341</f>
        <v>3.4139104965862283E-3</v>
      </c>
      <c r="R2340" s="7">
        <f>_xlfn.CEILING.MATH(ABS(NiftyData[[#This Row],[DayChange %]]), 0.01)</f>
        <v>0.01</v>
      </c>
    </row>
    <row r="2341" spans="1:18" x14ac:dyDescent="0.2">
      <c r="A2341" s="2">
        <v>40714</v>
      </c>
      <c r="B2341" s="1">
        <v>5372.2</v>
      </c>
      <c r="C2341" s="1">
        <v>5377.4</v>
      </c>
      <c r="D2341" s="1">
        <v>5195.8999999999996</v>
      </c>
      <c r="E2341" s="1">
        <v>5257.9</v>
      </c>
      <c r="F2341" s="1">
        <v>135334880</v>
      </c>
      <c r="G2341" s="1">
        <v>5956.17</v>
      </c>
      <c r="H2341" s="1" t="str">
        <f>TEXT(NiftyData[[#This Row],[Date]], "yyyy")</f>
        <v>2011</v>
      </c>
      <c r="I2341" s="1" t="str">
        <f>TEXT(NiftyData[[#This Row],[Date]], "mmm")</f>
        <v>Jun</v>
      </c>
      <c r="J2341" s="1" t="str">
        <f>TEXT(NiftyData[[#This Row],[Date]], "ddd")</f>
        <v>Mon</v>
      </c>
      <c r="K2341" s="1" t="str">
        <f>TEXT(NiftyData[[#This Row],[Date]], "mmm-yyyy")</f>
        <v>Jun-2011</v>
      </c>
      <c r="L2341" s="1" t="str">
        <f>IF(NiftyData[[#This Row],[Day]]="Thu", "Expiry", "")</f>
        <v/>
      </c>
      <c r="M2341" s="1">
        <f>NiftyData[[#This Row],[Close]]-NiftyData[[#This Row],[Open]]</f>
        <v>-114.30000000000018</v>
      </c>
      <c r="N2341" s="4">
        <f>NiftyData[[#This Row],[Intraday Change]]/NiftyData[[#This Row],[Open]]</f>
        <v>-2.1276199694724728E-2</v>
      </c>
      <c r="O2341" s="4">
        <f>_xlfn.CEILING.MATH(ABS(NiftyData[[#This Row],[Intraday Change %]]), 0.01)</f>
        <v>0.03</v>
      </c>
      <c r="P2341" s="6">
        <f>NiftyData[[#This Row],[Close]]-E2342</f>
        <v>-108.5</v>
      </c>
      <c r="Q2341" s="4">
        <f>NiftyData[[#This Row],[DayChange]]/E2342</f>
        <v>-2.0218395945140133E-2</v>
      </c>
      <c r="R2341" s="7">
        <f>_xlfn.CEILING.MATH(ABS(NiftyData[[#This Row],[DayChange %]]), 0.01)</f>
        <v>0.03</v>
      </c>
    </row>
    <row r="2342" spans="1:18" x14ac:dyDescent="0.2">
      <c r="A2342" s="2">
        <v>40711</v>
      </c>
      <c r="B2342" s="1">
        <v>5412.5</v>
      </c>
      <c r="C2342" s="1">
        <v>5421.15</v>
      </c>
      <c r="D2342" s="1">
        <v>5355.85</v>
      </c>
      <c r="E2342" s="1">
        <v>5366.4</v>
      </c>
      <c r="F2342" s="1">
        <v>97876272</v>
      </c>
      <c r="G2342" s="1">
        <v>4480.59</v>
      </c>
      <c r="H2342" s="1" t="str">
        <f>TEXT(NiftyData[[#This Row],[Date]], "yyyy")</f>
        <v>2011</v>
      </c>
      <c r="I2342" s="1" t="str">
        <f>TEXT(NiftyData[[#This Row],[Date]], "mmm")</f>
        <v>Jun</v>
      </c>
      <c r="J2342" s="1" t="str">
        <f>TEXT(NiftyData[[#This Row],[Date]], "ddd")</f>
        <v>Fri</v>
      </c>
      <c r="K2342" s="1" t="str">
        <f>TEXT(NiftyData[[#This Row],[Date]], "mmm-yyyy")</f>
        <v>Jun-2011</v>
      </c>
      <c r="L2342" s="1" t="str">
        <f>IF(NiftyData[[#This Row],[Day]]="Thu", "Expiry", "")</f>
        <v/>
      </c>
      <c r="M2342" s="1">
        <f>NiftyData[[#This Row],[Close]]-NiftyData[[#This Row],[Open]]</f>
        <v>-46.100000000000364</v>
      </c>
      <c r="N2342" s="4">
        <f>NiftyData[[#This Row],[Intraday Change]]/NiftyData[[#This Row],[Open]]</f>
        <v>-8.5173210161663491E-3</v>
      </c>
      <c r="O2342" s="4">
        <f>_xlfn.CEILING.MATH(ABS(NiftyData[[#This Row],[Intraday Change %]]), 0.01)</f>
        <v>0.01</v>
      </c>
      <c r="P2342" s="6">
        <f>NiftyData[[#This Row],[Close]]-E2343</f>
        <v>-30.350000000000364</v>
      </c>
      <c r="Q2342" s="4">
        <f>NiftyData[[#This Row],[DayChange]]/E2343</f>
        <v>-5.6237550377542713E-3</v>
      </c>
      <c r="R2342" s="7">
        <f>_xlfn.CEILING.MATH(ABS(NiftyData[[#This Row],[DayChange %]]), 0.01)</f>
        <v>0.01</v>
      </c>
    </row>
    <row r="2343" spans="1:18" x14ac:dyDescent="0.2">
      <c r="A2343" s="2">
        <v>40710</v>
      </c>
      <c r="B2343" s="1">
        <v>5419.65</v>
      </c>
      <c r="C2343" s="1">
        <v>5447.5</v>
      </c>
      <c r="D2343" s="1">
        <v>5389.8</v>
      </c>
      <c r="E2343" s="1">
        <v>5396.75</v>
      </c>
      <c r="F2343" s="1">
        <v>128063494</v>
      </c>
      <c r="G2343" s="1">
        <v>5341.03</v>
      </c>
      <c r="H2343" s="1" t="str">
        <f>TEXT(NiftyData[[#This Row],[Date]], "yyyy")</f>
        <v>2011</v>
      </c>
      <c r="I2343" s="1" t="str">
        <f>TEXT(NiftyData[[#This Row],[Date]], "mmm")</f>
        <v>Jun</v>
      </c>
      <c r="J2343" s="1" t="str">
        <f>TEXT(NiftyData[[#This Row],[Date]], "ddd")</f>
        <v>Thu</v>
      </c>
      <c r="K2343" s="1" t="str">
        <f>TEXT(NiftyData[[#This Row],[Date]], "mmm-yyyy")</f>
        <v>Jun-2011</v>
      </c>
      <c r="L2343" s="1" t="str">
        <f>IF(NiftyData[[#This Row],[Day]]="Thu", "Expiry", "")</f>
        <v>Expiry</v>
      </c>
      <c r="M2343" s="1">
        <f>NiftyData[[#This Row],[Close]]-NiftyData[[#This Row],[Open]]</f>
        <v>-22.899999999999636</v>
      </c>
      <c r="N2343" s="4">
        <f>NiftyData[[#This Row],[Intraday Change]]/NiftyData[[#This Row],[Open]]</f>
        <v>-4.2253651066027579E-3</v>
      </c>
      <c r="O2343" s="4">
        <f>_xlfn.CEILING.MATH(ABS(NiftyData[[#This Row],[Intraday Change %]]), 0.01)</f>
        <v>0.01</v>
      </c>
      <c r="P2343" s="6">
        <f>NiftyData[[#This Row],[Close]]-E2344</f>
        <v>-50.75</v>
      </c>
      <c r="Q2343" s="4">
        <f>NiftyData[[#This Row],[DayChange]]/E2344</f>
        <v>-9.316200091785222E-3</v>
      </c>
      <c r="R2343" s="7">
        <f>_xlfn.CEILING.MATH(ABS(NiftyData[[#This Row],[DayChange %]]), 0.01)</f>
        <v>0.01</v>
      </c>
    </row>
    <row r="2344" spans="1:18" x14ac:dyDescent="0.2">
      <c r="A2344" s="2">
        <v>40709</v>
      </c>
      <c r="B2344" s="1">
        <v>5494.45</v>
      </c>
      <c r="C2344" s="1">
        <v>5499.35</v>
      </c>
      <c r="D2344" s="1">
        <v>5438.95</v>
      </c>
      <c r="E2344" s="1">
        <v>5447.5</v>
      </c>
      <c r="F2344" s="1">
        <v>95878889</v>
      </c>
      <c r="G2344" s="1">
        <v>4562.47</v>
      </c>
      <c r="H2344" s="1" t="str">
        <f>TEXT(NiftyData[[#This Row],[Date]], "yyyy")</f>
        <v>2011</v>
      </c>
      <c r="I2344" s="1" t="str">
        <f>TEXT(NiftyData[[#This Row],[Date]], "mmm")</f>
        <v>Jun</v>
      </c>
      <c r="J2344" s="1" t="str">
        <f>TEXT(NiftyData[[#This Row],[Date]], "ddd")</f>
        <v>Wed</v>
      </c>
      <c r="K2344" s="1" t="str">
        <f>TEXT(NiftyData[[#This Row],[Date]], "mmm-yyyy")</f>
        <v>Jun-2011</v>
      </c>
      <c r="L2344" s="1" t="str">
        <f>IF(NiftyData[[#This Row],[Day]]="Thu", "Expiry", "")</f>
        <v/>
      </c>
      <c r="M2344" s="1">
        <f>NiftyData[[#This Row],[Close]]-NiftyData[[#This Row],[Open]]</f>
        <v>-46.949999999999818</v>
      </c>
      <c r="N2344" s="4">
        <f>NiftyData[[#This Row],[Intraday Change]]/NiftyData[[#This Row],[Open]]</f>
        <v>-8.544986304361641E-3</v>
      </c>
      <c r="O2344" s="4">
        <f>_xlfn.CEILING.MATH(ABS(NiftyData[[#This Row],[Intraday Change %]]), 0.01)</f>
        <v>0.01</v>
      </c>
      <c r="P2344" s="6">
        <f>NiftyData[[#This Row],[Close]]-E2345</f>
        <v>-53</v>
      </c>
      <c r="Q2344" s="4">
        <f>NiftyData[[#This Row],[DayChange]]/E2345</f>
        <v>-9.6354876829379144E-3</v>
      </c>
      <c r="R2344" s="7">
        <f>_xlfn.CEILING.MATH(ABS(NiftyData[[#This Row],[DayChange %]]), 0.01)</f>
        <v>0.01</v>
      </c>
    </row>
    <row r="2345" spans="1:18" x14ac:dyDescent="0.2">
      <c r="A2345" s="2">
        <v>40708</v>
      </c>
      <c r="B2345" s="1">
        <v>5485.6</v>
      </c>
      <c r="C2345" s="1">
        <v>5520.15</v>
      </c>
      <c r="D2345" s="1">
        <v>5484.2</v>
      </c>
      <c r="E2345" s="1">
        <v>5500.5</v>
      </c>
      <c r="F2345" s="1">
        <v>97840485</v>
      </c>
      <c r="G2345" s="1">
        <v>4714.26</v>
      </c>
      <c r="H2345" s="1" t="str">
        <f>TEXT(NiftyData[[#This Row],[Date]], "yyyy")</f>
        <v>2011</v>
      </c>
      <c r="I2345" s="1" t="str">
        <f>TEXT(NiftyData[[#This Row],[Date]], "mmm")</f>
        <v>Jun</v>
      </c>
      <c r="J2345" s="1" t="str">
        <f>TEXT(NiftyData[[#This Row],[Date]], "ddd")</f>
        <v>Tue</v>
      </c>
      <c r="K2345" s="1" t="str">
        <f>TEXT(NiftyData[[#This Row],[Date]], "mmm-yyyy")</f>
        <v>Jun-2011</v>
      </c>
      <c r="L2345" s="1" t="str">
        <f>IF(NiftyData[[#This Row],[Day]]="Thu", "Expiry", "")</f>
        <v/>
      </c>
      <c r="M2345" s="1">
        <f>NiftyData[[#This Row],[Close]]-NiftyData[[#This Row],[Open]]</f>
        <v>14.899999999999636</v>
      </c>
      <c r="N2345" s="4">
        <f>NiftyData[[#This Row],[Intraday Change]]/NiftyData[[#This Row],[Open]]</f>
        <v>2.716202420883702E-3</v>
      </c>
      <c r="O2345" s="4">
        <f>_xlfn.CEILING.MATH(ABS(NiftyData[[#This Row],[Intraday Change %]]), 0.01)</f>
        <v>0.01</v>
      </c>
      <c r="P2345" s="6">
        <f>NiftyData[[#This Row],[Close]]-E2346</f>
        <v>17.699999999999818</v>
      </c>
      <c r="Q2345" s="4">
        <f>NiftyData[[#This Row],[DayChange]]/E2346</f>
        <v>3.2282775224337598E-3</v>
      </c>
      <c r="R2345" s="7">
        <f>_xlfn.CEILING.MATH(ABS(NiftyData[[#This Row],[DayChange %]]), 0.01)</f>
        <v>0.01</v>
      </c>
    </row>
    <row r="2346" spans="1:18" x14ac:dyDescent="0.2">
      <c r="A2346" s="2">
        <v>40707</v>
      </c>
      <c r="B2346" s="1">
        <v>5469.85</v>
      </c>
      <c r="C2346" s="1">
        <v>5496.7</v>
      </c>
      <c r="D2346" s="1">
        <v>5436.95</v>
      </c>
      <c r="E2346" s="1">
        <v>5482.8</v>
      </c>
      <c r="F2346" s="1">
        <v>80104906</v>
      </c>
      <c r="G2346" s="1">
        <v>3807.22</v>
      </c>
      <c r="H2346" s="1" t="str">
        <f>TEXT(NiftyData[[#This Row],[Date]], "yyyy")</f>
        <v>2011</v>
      </c>
      <c r="I2346" s="1" t="str">
        <f>TEXT(NiftyData[[#This Row],[Date]], "mmm")</f>
        <v>Jun</v>
      </c>
      <c r="J2346" s="1" t="str">
        <f>TEXT(NiftyData[[#This Row],[Date]], "ddd")</f>
        <v>Mon</v>
      </c>
      <c r="K2346" s="1" t="str">
        <f>TEXT(NiftyData[[#This Row],[Date]], "mmm-yyyy")</f>
        <v>Jun-2011</v>
      </c>
      <c r="L2346" s="1" t="str">
        <f>IF(NiftyData[[#This Row],[Day]]="Thu", "Expiry", "")</f>
        <v/>
      </c>
      <c r="M2346" s="1">
        <f>NiftyData[[#This Row],[Close]]-NiftyData[[#This Row],[Open]]</f>
        <v>12.949999999999818</v>
      </c>
      <c r="N2346" s="4">
        <f>NiftyData[[#This Row],[Intraday Change]]/NiftyData[[#This Row],[Open]]</f>
        <v>2.3675237895005928E-3</v>
      </c>
      <c r="O2346" s="4">
        <f>_xlfn.CEILING.MATH(ABS(NiftyData[[#This Row],[Intraday Change %]]), 0.01)</f>
        <v>0.01</v>
      </c>
      <c r="P2346" s="6">
        <f>NiftyData[[#This Row],[Close]]-E2347</f>
        <v>-3</v>
      </c>
      <c r="Q2346" s="4">
        <f>NiftyData[[#This Row],[DayChange]]/E2347</f>
        <v>-5.4686645521163728E-4</v>
      </c>
      <c r="R2346" s="7">
        <f>_xlfn.CEILING.MATH(ABS(NiftyData[[#This Row],[DayChange %]]), 0.01)</f>
        <v>0.01</v>
      </c>
    </row>
    <row r="2347" spans="1:18" x14ac:dyDescent="0.2">
      <c r="A2347" s="2">
        <v>40704</v>
      </c>
      <c r="B2347" s="1">
        <v>5518.05</v>
      </c>
      <c r="C2347" s="1">
        <v>5521.45</v>
      </c>
      <c r="D2347" s="1">
        <v>5457.45</v>
      </c>
      <c r="E2347" s="1">
        <v>5485.8</v>
      </c>
      <c r="F2347" s="1">
        <v>84190282</v>
      </c>
      <c r="G2347" s="1">
        <v>3995.15</v>
      </c>
      <c r="H2347" s="1" t="str">
        <f>TEXT(NiftyData[[#This Row],[Date]], "yyyy")</f>
        <v>2011</v>
      </c>
      <c r="I2347" s="1" t="str">
        <f>TEXT(NiftyData[[#This Row],[Date]], "mmm")</f>
        <v>Jun</v>
      </c>
      <c r="J2347" s="1" t="str">
        <f>TEXT(NiftyData[[#This Row],[Date]], "ddd")</f>
        <v>Fri</v>
      </c>
      <c r="K2347" s="1" t="str">
        <f>TEXT(NiftyData[[#This Row],[Date]], "mmm-yyyy")</f>
        <v>Jun-2011</v>
      </c>
      <c r="L2347" s="1" t="str">
        <f>IF(NiftyData[[#This Row],[Day]]="Thu", "Expiry", "")</f>
        <v/>
      </c>
      <c r="M2347" s="1">
        <f>NiftyData[[#This Row],[Close]]-NiftyData[[#This Row],[Open]]</f>
        <v>-32.25</v>
      </c>
      <c r="N2347" s="4">
        <f>NiftyData[[#This Row],[Intraday Change]]/NiftyData[[#This Row],[Open]]</f>
        <v>-5.8444559219289422E-3</v>
      </c>
      <c r="O2347" s="4">
        <f>_xlfn.CEILING.MATH(ABS(NiftyData[[#This Row],[Intraday Change %]]), 0.01)</f>
        <v>0.01</v>
      </c>
      <c r="P2347" s="6">
        <f>NiftyData[[#This Row],[Close]]-E2348</f>
        <v>-35.25</v>
      </c>
      <c r="Q2347" s="4">
        <f>NiftyData[[#This Row],[DayChange]]/E2348</f>
        <v>-6.3846550927812639E-3</v>
      </c>
      <c r="R2347" s="7">
        <f>_xlfn.CEILING.MATH(ABS(NiftyData[[#This Row],[DayChange %]]), 0.01)</f>
        <v>0.01</v>
      </c>
    </row>
    <row r="2348" spans="1:18" x14ac:dyDescent="0.2">
      <c r="A2348" s="2">
        <v>40703</v>
      </c>
      <c r="B2348" s="1">
        <v>5523.55</v>
      </c>
      <c r="C2348" s="1">
        <v>5540.1</v>
      </c>
      <c r="D2348" s="1">
        <v>5502.05</v>
      </c>
      <c r="E2348" s="1">
        <v>5521.05</v>
      </c>
      <c r="F2348" s="1">
        <v>87033655</v>
      </c>
      <c r="G2348" s="1">
        <v>3859.17</v>
      </c>
      <c r="H2348" s="1" t="str">
        <f>TEXT(NiftyData[[#This Row],[Date]], "yyyy")</f>
        <v>2011</v>
      </c>
      <c r="I2348" s="1" t="str">
        <f>TEXT(NiftyData[[#This Row],[Date]], "mmm")</f>
        <v>Jun</v>
      </c>
      <c r="J2348" s="1" t="str">
        <f>TEXT(NiftyData[[#This Row],[Date]], "ddd")</f>
        <v>Thu</v>
      </c>
      <c r="K2348" s="1" t="str">
        <f>TEXT(NiftyData[[#This Row],[Date]], "mmm-yyyy")</f>
        <v>Jun-2011</v>
      </c>
      <c r="L2348" s="1" t="str">
        <f>IF(NiftyData[[#This Row],[Day]]="Thu", "Expiry", "")</f>
        <v>Expiry</v>
      </c>
      <c r="M2348" s="1">
        <f>NiftyData[[#This Row],[Close]]-NiftyData[[#This Row],[Open]]</f>
        <v>-2.5</v>
      </c>
      <c r="N2348" s="4">
        <f>NiftyData[[#This Row],[Intraday Change]]/NiftyData[[#This Row],[Open]]</f>
        <v>-4.5260747164414187E-4</v>
      </c>
      <c r="O2348" s="4">
        <f>_xlfn.CEILING.MATH(ABS(NiftyData[[#This Row],[Intraday Change %]]), 0.01)</f>
        <v>0.01</v>
      </c>
      <c r="P2348" s="6">
        <f>NiftyData[[#This Row],[Close]]-E2349</f>
        <v>-5.8000000000001819</v>
      </c>
      <c r="Q2348" s="4">
        <f>NiftyData[[#This Row],[DayChange]]/E2349</f>
        <v>-1.0494223653618575E-3</v>
      </c>
      <c r="R2348" s="7">
        <f>_xlfn.CEILING.MATH(ABS(NiftyData[[#This Row],[DayChange %]]), 0.01)</f>
        <v>0.01</v>
      </c>
    </row>
    <row r="2349" spans="1:18" x14ac:dyDescent="0.2">
      <c r="A2349" s="2">
        <v>40702</v>
      </c>
      <c r="B2349" s="1">
        <v>5535.25</v>
      </c>
      <c r="C2349" s="1">
        <v>5556.6</v>
      </c>
      <c r="D2349" s="1">
        <v>5514.9</v>
      </c>
      <c r="E2349" s="1">
        <v>5526.85</v>
      </c>
      <c r="F2349" s="1">
        <v>92928675</v>
      </c>
      <c r="G2349" s="1">
        <v>3869.33</v>
      </c>
      <c r="H2349" s="1" t="str">
        <f>TEXT(NiftyData[[#This Row],[Date]], "yyyy")</f>
        <v>2011</v>
      </c>
      <c r="I2349" s="1" t="str">
        <f>TEXT(NiftyData[[#This Row],[Date]], "mmm")</f>
        <v>Jun</v>
      </c>
      <c r="J2349" s="1" t="str">
        <f>TEXT(NiftyData[[#This Row],[Date]], "ddd")</f>
        <v>Wed</v>
      </c>
      <c r="K2349" s="1" t="str">
        <f>TEXT(NiftyData[[#This Row],[Date]], "mmm-yyyy")</f>
        <v>Jun-2011</v>
      </c>
      <c r="L2349" s="1" t="str">
        <f>IF(NiftyData[[#This Row],[Day]]="Thu", "Expiry", "")</f>
        <v/>
      </c>
      <c r="M2349" s="1">
        <f>NiftyData[[#This Row],[Close]]-NiftyData[[#This Row],[Open]]</f>
        <v>-8.3999999999996362</v>
      </c>
      <c r="N2349" s="4">
        <f>NiftyData[[#This Row],[Intraday Change]]/NiftyData[[#This Row],[Open]]</f>
        <v>-1.5175466329433425E-3</v>
      </c>
      <c r="O2349" s="4">
        <f>_xlfn.CEILING.MATH(ABS(NiftyData[[#This Row],[Intraday Change %]]), 0.01)</f>
        <v>0.01</v>
      </c>
      <c r="P2349" s="6">
        <f>NiftyData[[#This Row],[Close]]-E2350</f>
        <v>-29.299999999999272</v>
      </c>
      <c r="Q2349" s="4">
        <f>NiftyData[[#This Row],[DayChange]]/E2350</f>
        <v>-5.2734357423754354E-3</v>
      </c>
      <c r="R2349" s="7">
        <f>_xlfn.CEILING.MATH(ABS(NiftyData[[#This Row],[DayChange %]]), 0.01)</f>
        <v>0.01</v>
      </c>
    </row>
    <row r="2350" spans="1:18" x14ac:dyDescent="0.2">
      <c r="A2350" s="2">
        <v>40701</v>
      </c>
      <c r="B2350" s="1">
        <v>5509.15</v>
      </c>
      <c r="C2350" s="1">
        <v>5570.1</v>
      </c>
      <c r="D2350" s="1">
        <v>5507.8</v>
      </c>
      <c r="E2350" s="1">
        <v>5556.15</v>
      </c>
      <c r="F2350" s="1">
        <v>81858402</v>
      </c>
      <c r="G2350" s="1">
        <v>3830.7</v>
      </c>
      <c r="H2350" s="1" t="str">
        <f>TEXT(NiftyData[[#This Row],[Date]], "yyyy")</f>
        <v>2011</v>
      </c>
      <c r="I2350" s="1" t="str">
        <f>TEXT(NiftyData[[#This Row],[Date]], "mmm")</f>
        <v>Jun</v>
      </c>
      <c r="J2350" s="1" t="str">
        <f>TEXT(NiftyData[[#This Row],[Date]], "ddd")</f>
        <v>Tue</v>
      </c>
      <c r="K2350" s="1" t="str">
        <f>TEXT(NiftyData[[#This Row],[Date]], "mmm-yyyy")</f>
        <v>Jun-2011</v>
      </c>
      <c r="L2350" s="1" t="str">
        <f>IF(NiftyData[[#This Row],[Day]]="Thu", "Expiry", "")</f>
        <v/>
      </c>
      <c r="M2350" s="1">
        <f>NiftyData[[#This Row],[Close]]-NiftyData[[#This Row],[Open]]</f>
        <v>47</v>
      </c>
      <c r="N2350" s="4">
        <f>NiftyData[[#This Row],[Intraday Change]]/NiftyData[[#This Row],[Open]]</f>
        <v>8.5312616283818744E-3</v>
      </c>
      <c r="O2350" s="4">
        <f>_xlfn.CEILING.MATH(ABS(NiftyData[[#This Row],[Intraday Change %]]), 0.01)</f>
        <v>0.01</v>
      </c>
      <c r="P2350" s="6">
        <f>NiftyData[[#This Row],[Close]]-E2351</f>
        <v>24.099999999999454</v>
      </c>
      <c r="Q2350" s="4">
        <f>NiftyData[[#This Row],[DayChange]]/E2351</f>
        <v>4.3564320640629524E-3</v>
      </c>
      <c r="R2350" s="7">
        <f>_xlfn.CEILING.MATH(ABS(NiftyData[[#This Row],[DayChange %]]), 0.01)</f>
        <v>0.01</v>
      </c>
    </row>
    <row r="2351" spans="1:18" x14ac:dyDescent="0.2">
      <c r="A2351" s="2">
        <v>40700</v>
      </c>
      <c r="B2351" s="1">
        <v>5504.3</v>
      </c>
      <c r="C2351" s="1">
        <v>5542.65</v>
      </c>
      <c r="D2351" s="1">
        <v>5479.85</v>
      </c>
      <c r="E2351" s="1">
        <v>5532.05</v>
      </c>
      <c r="F2351" s="1">
        <v>77137320</v>
      </c>
      <c r="G2351" s="1">
        <v>3486.68</v>
      </c>
      <c r="H2351" s="1" t="str">
        <f>TEXT(NiftyData[[#This Row],[Date]], "yyyy")</f>
        <v>2011</v>
      </c>
      <c r="I2351" s="1" t="str">
        <f>TEXT(NiftyData[[#This Row],[Date]], "mmm")</f>
        <v>Jun</v>
      </c>
      <c r="J2351" s="1" t="str">
        <f>TEXT(NiftyData[[#This Row],[Date]], "ddd")</f>
        <v>Mon</v>
      </c>
      <c r="K2351" s="1" t="str">
        <f>TEXT(NiftyData[[#This Row],[Date]], "mmm-yyyy")</f>
        <v>Jun-2011</v>
      </c>
      <c r="L2351" s="1" t="str">
        <f>IF(NiftyData[[#This Row],[Day]]="Thu", "Expiry", "")</f>
        <v/>
      </c>
      <c r="M2351" s="1">
        <f>NiftyData[[#This Row],[Close]]-NiftyData[[#This Row],[Open]]</f>
        <v>27.75</v>
      </c>
      <c r="N2351" s="4">
        <f>NiftyData[[#This Row],[Intraday Change]]/NiftyData[[#This Row],[Open]]</f>
        <v>5.041512998928111E-3</v>
      </c>
      <c r="O2351" s="4">
        <f>_xlfn.CEILING.MATH(ABS(NiftyData[[#This Row],[Intraday Change %]]), 0.01)</f>
        <v>0.01</v>
      </c>
      <c r="P2351" s="6">
        <f>NiftyData[[#This Row],[Close]]-E2352</f>
        <v>15.300000000000182</v>
      </c>
      <c r="Q2351" s="4">
        <f>NiftyData[[#This Row],[DayChange]]/E2352</f>
        <v>2.7733720034440897E-3</v>
      </c>
      <c r="R2351" s="7">
        <f>_xlfn.CEILING.MATH(ABS(NiftyData[[#This Row],[DayChange %]]), 0.01)</f>
        <v>0.01</v>
      </c>
    </row>
    <row r="2352" spans="1:18" x14ac:dyDescent="0.2">
      <c r="A2352" s="2">
        <v>40697</v>
      </c>
      <c r="B2352" s="1">
        <v>5565.7</v>
      </c>
      <c r="C2352" s="1">
        <v>5604.95</v>
      </c>
      <c r="D2352" s="1">
        <v>5507.2</v>
      </c>
      <c r="E2352" s="1">
        <v>5516.75</v>
      </c>
      <c r="F2352" s="1">
        <v>101017578</v>
      </c>
      <c r="G2352" s="1">
        <v>4757.1000000000004</v>
      </c>
      <c r="H2352" s="1" t="str">
        <f>TEXT(NiftyData[[#This Row],[Date]], "yyyy")</f>
        <v>2011</v>
      </c>
      <c r="I2352" s="1" t="str">
        <f>TEXT(NiftyData[[#This Row],[Date]], "mmm")</f>
        <v>Jun</v>
      </c>
      <c r="J2352" s="1" t="str">
        <f>TEXT(NiftyData[[#This Row],[Date]], "ddd")</f>
        <v>Fri</v>
      </c>
      <c r="K2352" s="1" t="str">
        <f>TEXT(NiftyData[[#This Row],[Date]], "mmm-yyyy")</f>
        <v>Jun-2011</v>
      </c>
      <c r="L2352" s="1" t="str">
        <f>IF(NiftyData[[#This Row],[Day]]="Thu", "Expiry", "")</f>
        <v/>
      </c>
      <c r="M2352" s="1">
        <f>NiftyData[[#This Row],[Close]]-NiftyData[[#This Row],[Open]]</f>
        <v>-48.949999999999818</v>
      </c>
      <c r="N2352" s="4">
        <f>NiftyData[[#This Row],[Intraday Change]]/NiftyData[[#This Row],[Open]]</f>
        <v>-8.7949404387587943E-3</v>
      </c>
      <c r="O2352" s="4">
        <f>_xlfn.CEILING.MATH(ABS(NiftyData[[#This Row],[Intraday Change %]]), 0.01)</f>
        <v>0.01</v>
      </c>
      <c r="P2352" s="6">
        <f>NiftyData[[#This Row],[Close]]-E2353</f>
        <v>-33.600000000000364</v>
      </c>
      <c r="Q2352" s="4">
        <f>NiftyData[[#This Row],[DayChange]]/E2353</f>
        <v>-6.0536722909366727E-3</v>
      </c>
      <c r="R2352" s="7">
        <f>_xlfn.CEILING.MATH(ABS(NiftyData[[#This Row],[DayChange %]]), 0.01)</f>
        <v>0.01</v>
      </c>
    </row>
    <row r="2353" spans="1:18" x14ac:dyDescent="0.2">
      <c r="A2353" s="2">
        <v>40696</v>
      </c>
      <c r="B2353" s="1">
        <v>5529.9</v>
      </c>
      <c r="C2353" s="1">
        <v>5568.2</v>
      </c>
      <c r="D2353" s="1">
        <v>5521.95</v>
      </c>
      <c r="E2353" s="1">
        <v>5550.35</v>
      </c>
      <c r="F2353" s="1">
        <v>110949186</v>
      </c>
      <c r="G2353" s="1">
        <v>4709.42</v>
      </c>
      <c r="H2353" s="1" t="str">
        <f>TEXT(NiftyData[[#This Row],[Date]], "yyyy")</f>
        <v>2011</v>
      </c>
      <c r="I2353" s="1" t="str">
        <f>TEXT(NiftyData[[#This Row],[Date]], "mmm")</f>
        <v>Jun</v>
      </c>
      <c r="J2353" s="1" t="str">
        <f>TEXT(NiftyData[[#This Row],[Date]], "ddd")</f>
        <v>Thu</v>
      </c>
      <c r="K2353" s="1" t="str">
        <f>TEXT(NiftyData[[#This Row],[Date]], "mmm-yyyy")</f>
        <v>Jun-2011</v>
      </c>
      <c r="L2353" s="1" t="str">
        <f>IF(NiftyData[[#This Row],[Day]]="Thu", "Expiry", "")</f>
        <v>Expiry</v>
      </c>
      <c r="M2353" s="1">
        <f>NiftyData[[#This Row],[Close]]-NiftyData[[#This Row],[Open]]</f>
        <v>20.450000000000728</v>
      </c>
      <c r="N2353" s="4">
        <f>NiftyData[[#This Row],[Intraday Change]]/NiftyData[[#This Row],[Open]]</f>
        <v>3.6980777229245971E-3</v>
      </c>
      <c r="O2353" s="4">
        <f>_xlfn.CEILING.MATH(ABS(NiftyData[[#This Row],[Intraday Change %]]), 0.01)</f>
        <v>0.01</v>
      </c>
      <c r="P2353" s="6">
        <f>NiftyData[[#This Row],[Close]]-E2354</f>
        <v>-41.649999999999636</v>
      </c>
      <c r="Q2353" s="4">
        <f>NiftyData[[#This Row],[DayChange]]/E2354</f>
        <v>-7.4481402002860584E-3</v>
      </c>
      <c r="R2353" s="7">
        <f>_xlfn.CEILING.MATH(ABS(NiftyData[[#This Row],[DayChange %]]), 0.01)</f>
        <v>0.01</v>
      </c>
    </row>
    <row r="2354" spans="1:18" x14ac:dyDescent="0.2">
      <c r="A2354" s="2">
        <v>40695</v>
      </c>
      <c r="B2354" s="1">
        <v>5561.05</v>
      </c>
      <c r="C2354" s="1">
        <v>5597.35</v>
      </c>
      <c r="D2354" s="1">
        <v>5559.45</v>
      </c>
      <c r="E2354" s="1">
        <v>5592</v>
      </c>
      <c r="F2354" s="1">
        <v>98629277</v>
      </c>
      <c r="G2354" s="1">
        <v>4670.8599999999997</v>
      </c>
      <c r="H2354" s="1" t="str">
        <f>TEXT(NiftyData[[#This Row],[Date]], "yyyy")</f>
        <v>2011</v>
      </c>
      <c r="I2354" s="1" t="str">
        <f>TEXT(NiftyData[[#This Row],[Date]], "mmm")</f>
        <v>Jun</v>
      </c>
      <c r="J2354" s="1" t="str">
        <f>TEXT(NiftyData[[#This Row],[Date]], "ddd")</f>
        <v>Wed</v>
      </c>
      <c r="K2354" s="1" t="str">
        <f>TEXT(NiftyData[[#This Row],[Date]], "mmm-yyyy")</f>
        <v>Jun-2011</v>
      </c>
      <c r="L2354" s="1" t="str">
        <f>IF(NiftyData[[#This Row],[Day]]="Thu", "Expiry", "")</f>
        <v/>
      </c>
      <c r="M2354" s="1">
        <f>NiftyData[[#This Row],[Close]]-NiftyData[[#This Row],[Open]]</f>
        <v>30.949999999999818</v>
      </c>
      <c r="N2354" s="4">
        <f>NiftyData[[#This Row],[Intraday Change]]/NiftyData[[#This Row],[Open]]</f>
        <v>5.5654957247282108E-3</v>
      </c>
      <c r="O2354" s="4">
        <f>_xlfn.CEILING.MATH(ABS(NiftyData[[#This Row],[Intraday Change %]]), 0.01)</f>
        <v>0.01</v>
      </c>
      <c r="P2354" s="6">
        <f>NiftyData[[#This Row],[Close]]-E2355</f>
        <v>31.850000000000364</v>
      </c>
      <c r="Q2354" s="4">
        <f>NiftyData[[#This Row],[DayChange]]/E2355</f>
        <v>5.7282627267250643E-3</v>
      </c>
      <c r="R2354" s="7">
        <f>_xlfn.CEILING.MATH(ABS(NiftyData[[#This Row],[DayChange %]]), 0.01)</f>
        <v>0.01</v>
      </c>
    </row>
    <row r="2355" spans="1:18" x14ac:dyDescent="0.2">
      <c r="A2355" s="2">
        <v>40694</v>
      </c>
      <c r="B2355" s="1">
        <v>5492</v>
      </c>
      <c r="C2355" s="1">
        <v>5571.6</v>
      </c>
      <c r="D2355" s="1">
        <v>5489.7</v>
      </c>
      <c r="E2355" s="1">
        <v>5560.15</v>
      </c>
      <c r="F2355" s="1">
        <v>149409715</v>
      </c>
      <c r="G2355" s="1">
        <v>6946.23</v>
      </c>
      <c r="H2355" s="1" t="str">
        <f>TEXT(NiftyData[[#This Row],[Date]], "yyyy")</f>
        <v>2011</v>
      </c>
      <c r="I2355" s="1" t="str">
        <f>TEXT(NiftyData[[#This Row],[Date]], "mmm")</f>
        <v>May</v>
      </c>
      <c r="J2355" s="1" t="str">
        <f>TEXT(NiftyData[[#This Row],[Date]], "ddd")</f>
        <v>Tue</v>
      </c>
      <c r="K2355" s="1" t="str">
        <f>TEXT(NiftyData[[#This Row],[Date]], "mmm-yyyy")</f>
        <v>May-2011</v>
      </c>
      <c r="L2355" s="1" t="str">
        <f>IF(NiftyData[[#This Row],[Day]]="Thu", "Expiry", "")</f>
        <v/>
      </c>
      <c r="M2355" s="1">
        <f>NiftyData[[#This Row],[Close]]-NiftyData[[#This Row],[Open]]</f>
        <v>68.149999999999636</v>
      </c>
      <c r="N2355" s="4">
        <f>NiftyData[[#This Row],[Intraday Change]]/NiftyData[[#This Row],[Open]]</f>
        <v>1.2408958485069125E-2</v>
      </c>
      <c r="O2355" s="4">
        <f>_xlfn.CEILING.MATH(ABS(NiftyData[[#This Row],[Intraday Change %]]), 0.01)</f>
        <v>0.02</v>
      </c>
      <c r="P2355" s="6">
        <f>NiftyData[[#This Row],[Close]]-E2356</f>
        <v>87.049999999999272</v>
      </c>
      <c r="Q2355" s="4">
        <f>NiftyData[[#This Row],[DayChange]]/E2356</f>
        <v>1.5905062944217951E-2</v>
      </c>
      <c r="R2355" s="7">
        <f>_xlfn.CEILING.MATH(ABS(NiftyData[[#This Row],[DayChange %]]), 0.01)</f>
        <v>0.02</v>
      </c>
    </row>
    <row r="2356" spans="1:18" x14ac:dyDescent="0.2">
      <c r="A2356" s="2">
        <v>40693</v>
      </c>
      <c r="B2356" s="1">
        <v>5493.75</v>
      </c>
      <c r="C2356" s="1">
        <v>5509.3</v>
      </c>
      <c r="D2356" s="1">
        <v>5458.6</v>
      </c>
      <c r="E2356" s="1">
        <v>5473.1</v>
      </c>
      <c r="F2356" s="1">
        <v>100764849</v>
      </c>
      <c r="G2356" s="1">
        <v>4451.38</v>
      </c>
      <c r="H2356" s="1" t="str">
        <f>TEXT(NiftyData[[#This Row],[Date]], "yyyy")</f>
        <v>2011</v>
      </c>
      <c r="I2356" s="1" t="str">
        <f>TEXT(NiftyData[[#This Row],[Date]], "mmm")</f>
        <v>May</v>
      </c>
      <c r="J2356" s="1" t="str">
        <f>TEXT(NiftyData[[#This Row],[Date]], "ddd")</f>
        <v>Mon</v>
      </c>
      <c r="K2356" s="1" t="str">
        <f>TEXT(NiftyData[[#This Row],[Date]], "mmm-yyyy")</f>
        <v>May-2011</v>
      </c>
      <c r="L2356" s="1" t="str">
        <f>IF(NiftyData[[#This Row],[Day]]="Thu", "Expiry", "")</f>
        <v/>
      </c>
      <c r="M2356" s="1">
        <f>NiftyData[[#This Row],[Close]]-NiftyData[[#This Row],[Open]]</f>
        <v>-20.649999999999636</v>
      </c>
      <c r="N2356" s="4">
        <f>NiftyData[[#This Row],[Intraday Change]]/NiftyData[[#This Row],[Open]]</f>
        <v>-3.7588168373150644E-3</v>
      </c>
      <c r="O2356" s="4">
        <f>_xlfn.CEILING.MATH(ABS(NiftyData[[#This Row],[Intraday Change %]]), 0.01)</f>
        <v>0.01</v>
      </c>
      <c r="P2356" s="6">
        <f>NiftyData[[#This Row],[Close]]-E2357</f>
        <v>-3</v>
      </c>
      <c r="Q2356" s="4">
        <f>NiftyData[[#This Row],[DayChange]]/E2357</f>
        <v>-5.4783513814576066E-4</v>
      </c>
      <c r="R2356" s="7">
        <f>_xlfn.CEILING.MATH(ABS(NiftyData[[#This Row],[DayChange %]]), 0.01)</f>
        <v>0.01</v>
      </c>
    </row>
    <row r="2357" spans="1:18" x14ac:dyDescent="0.2">
      <c r="A2357" s="2">
        <v>40690</v>
      </c>
      <c r="B2357" s="1">
        <v>5413.7</v>
      </c>
      <c r="C2357" s="1">
        <v>5485.8</v>
      </c>
      <c r="D2357" s="1">
        <v>5413.6</v>
      </c>
      <c r="E2357" s="1">
        <v>5476.1</v>
      </c>
      <c r="F2357" s="1">
        <v>117233303</v>
      </c>
      <c r="G2357" s="1">
        <v>5553.69</v>
      </c>
      <c r="H2357" s="1" t="str">
        <f>TEXT(NiftyData[[#This Row],[Date]], "yyyy")</f>
        <v>2011</v>
      </c>
      <c r="I2357" s="1" t="str">
        <f>TEXT(NiftyData[[#This Row],[Date]], "mmm")</f>
        <v>May</v>
      </c>
      <c r="J2357" s="1" t="str">
        <f>TEXT(NiftyData[[#This Row],[Date]], "ddd")</f>
        <v>Fri</v>
      </c>
      <c r="K2357" s="1" t="str">
        <f>TEXT(NiftyData[[#This Row],[Date]], "mmm-yyyy")</f>
        <v>May-2011</v>
      </c>
      <c r="L2357" s="1" t="str">
        <f>IF(NiftyData[[#This Row],[Day]]="Thu", "Expiry", "")</f>
        <v/>
      </c>
      <c r="M2357" s="1">
        <f>NiftyData[[#This Row],[Close]]-NiftyData[[#This Row],[Open]]</f>
        <v>62.400000000000546</v>
      </c>
      <c r="N2357" s="4">
        <f>NiftyData[[#This Row],[Intraday Change]]/NiftyData[[#This Row],[Open]]</f>
        <v>1.1526312872896641E-2</v>
      </c>
      <c r="O2357" s="4">
        <f>_xlfn.CEILING.MATH(ABS(NiftyData[[#This Row],[Intraday Change %]]), 0.01)</f>
        <v>0.02</v>
      </c>
      <c r="P2357" s="6">
        <f>NiftyData[[#This Row],[Close]]-E2358</f>
        <v>63.75</v>
      </c>
      <c r="Q2357" s="4">
        <f>NiftyData[[#This Row],[DayChange]]/E2358</f>
        <v>1.1778617421268026E-2</v>
      </c>
      <c r="R2357" s="7">
        <f>_xlfn.CEILING.MATH(ABS(NiftyData[[#This Row],[DayChange %]]), 0.01)</f>
        <v>0.02</v>
      </c>
    </row>
    <row r="2358" spans="1:18" x14ac:dyDescent="0.2">
      <c r="A2358" s="2">
        <v>40689</v>
      </c>
      <c r="B2358" s="1">
        <v>5372.75</v>
      </c>
      <c r="C2358" s="1">
        <v>5422.2</v>
      </c>
      <c r="D2358" s="1">
        <v>5356.35</v>
      </c>
      <c r="E2358" s="1">
        <v>5412.35</v>
      </c>
      <c r="F2358" s="1">
        <v>161608076</v>
      </c>
      <c r="G2358" s="1">
        <v>7601.74</v>
      </c>
      <c r="H2358" s="1" t="str">
        <f>TEXT(NiftyData[[#This Row],[Date]], "yyyy")</f>
        <v>2011</v>
      </c>
      <c r="I2358" s="1" t="str">
        <f>TEXT(NiftyData[[#This Row],[Date]], "mmm")</f>
        <v>May</v>
      </c>
      <c r="J2358" s="1" t="str">
        <f>TEXT(NiftyData[[#This Row],[Date]], "ddd")</f>
        <v>Thu</v>
      </c>
      <c r="K2358" s="1" t="str">
        <f>TEXT(NiftyData[[#This Row],[Date]], "mmm-yyyy")</f>
        <v>May-2011</v>
      </c>
      <c r="L2358" s="1" t="str">
        <f>IF(NiftyData[[#This Row],[Day]]="Thu", "Expiry", "")</f>
        <v>Expiry</v>
      </c>
      <c r="M2358" s="1">
        <f>NiftyData[[#This Row],[Close]]-NiftyData[[#This Row],[Open]]</f>
        <v>39.600000000000364</v>
      </c>
      <c r="N2358" s="4">
        <f>NiftyData[[#This Row],[Intraday Change]]/NiftyData[[#This Row],[Open]]</f>
        <v>7.3705271974315503E-3</v>
      </c>
      <c r="O2358" s="4">
        <f>_xlfn.CEILING.MATH(ABS(NiftyData[[#This Row],[Intraday Change %]]), 0.01)</f>
        <v>0.01</v>
      </c>
      <c r="P2358" s="6">
        <f>NiftyData[[#This Row],[Close]]-E2359</f>
        <v>63.400000000000546</v>
      </c>
      <c r="Q2358" s="4">
        <f>NiftyData[[#This Row],[DayChange]]/E2359</f>
        <v>1.1852793538918955E-2</v>
      </c>
      <c r="R2358" s="7">
        <f>_xlfn.CEILING.MATH(ABS(NiftyData[[#This Row],[DayChange %]]), 0.01)</f>
        <v>0.02</v>
      </c>
    </row>
    <row r="2359" spans="1:18" x14ac:dyDescent="0.2">
      <c r="A2359" s="2">
        <v>40688</v>
      </c>
      <c r="B2359" s="1">
        <v>5389.1</v>
      </c>
      <c r="C2359" s="1">
        <v>5389.1</v>
      </c>
      <c r="D2359" s="1">
        <v>5328.7</v>
      </c>
      <c r="E2359" s="1">
        <v>5348.95</v>
      </c>
      <c r="F2359" s="1">
        <v>99917758</v>
      </c>
      <c r="G2359" s="1">
        <v>5133.01</v>
      </c>
      <c r="H2359" s="1" t="str">
        <f>TEXT(NiftyData[[#This Row],[Date]], "yyyy")</f>
        <v>2011</v>
      </c>
      <c r="I2359" s="1" t="str">
        <f>TEXT(NiftyData[[#This Row],[Date]], "mmm")</f>
        <v>May</v>
      </c>
      <c r="J2359" s="1" t="str">
        <f>TEXT(NiftyData[[#This Row],[Date]], "ddd")</f>
        <v>Wed</v>
      </c>
      <c r="K2359" s="1" t="str">
        <f>TEXT(NiftyData[[#This Row],[Date]], "mmm-yyyy")</f>
        <v>May-2011</v>
      </c>
      <c r="L2359" s="1" t="str">
        <f>IF(NiftyData[[#This Row],[Day]]="Thu", "Expiry", "")</f>
        <v/>
      </c>
      <c r="M2359" s="1">
        <f>NiftyData[[#This Row],[Close]]-NiftyData[[#This Row],[Open]]</f>
        <v>-40.150000000000546</v>
      </c>
      <c r="N2359" s="4">
        <f>NiftyData[[#This Row],[Intraday Change]]/NiftyData[[#This Row],[Open]]</f>
        <v>-7.4502235994879555E-3</v>
      </c>
      <c r="O2359" s="4">
        <f>_xlfn.CEILING.MATH(ABS(NiftyData[[#This Row],[Intraday Change %]]), 0.01)</f>
        <v>0.01</v>
      </c>
      <c r="P2359" s="6">
        <f>NiftyData[[#This Row],[Close]]-E2360</f>
        <v>-45.900000000000546</v>
      </c>
      <c r="Q2359" s="4">
        <f>NiftyData[[#This Row],[DayChange]]/E2360</f>
        <v>-8.5081142200432898E-3</v>
      </c>
      <c r="R2359" s="7">
        <f>_xlfn.CEILING.MATH(ABS(NiftyData[[#This Row],[DayChange %]]), 0.01)</f>
        <v>0.01</v>
      </c>
    </row>
    <row r="2360" spans="1:18" x14ac:dyDescent="0.2">
      <c r="A2360" s="2">
        <v>40687</v>
      </c>
      <c r="B2360" s="1">
        <v>5385.1</v>
      </c>
      <c r="C2360" s="1">
        <v>5422.6</v>
      </c>
      <c r="D2360" s="1">
        <v>5367.45</v>
      </c>
      <c r="E2360" s="1">
        <v>5394.85</v>
      </c>
      <c r="F2360" s="1">
        <v>100052471</v>
      </c>
      <c r="G2360" s="1">
        <v>4819.47</v>
      </c>
      <c r="H2360" s="1" t="str">
        <f>TEXT(NiftyData[[#This Row],[Date]], "yyyy")</f>
        <v>2011</v>
      </c>
      <c r="I2360" s="1" t="str">
        <f>TEXT(NiftyData[[#This Row],[Date]], "mmm")</f>
        <v>May</v>
      </c>
      <c r="J2360" s="1" t="str">
        <f>TEXT(NiftyData[[#This Row],[Date]], "ddd")</f>
        <v>Tue</v>
      </c>
      <c r="K2360" s="1" t="str">
        <f>TEXT(NiftyData[[#This Row],[Date]], "mmm-yyyy")</f>
        <v>May-2011</v>
      </c>
      <c r="L2360" s="1" t="str">
        <f>IF(NiftyData[[#This Row],[Day]]="Thu", "Expiry", "")</f>
        <v/>
      </c>
      <c r="M2360" s="1">
        <f>NiftyData[[#This Row],[Close]]-NiftyData[[#This Row],[Open]]</f>
        <v>9.75</v>
      </c>
      <c r="N2360" s="4">
        <f>NiftyData[[#This Row],[Intraday Change]]/NiftyData[[#This Row],[Open]]</f>
        <v>1.810551336094037E-3</v>
      </c>
      <c r="O2360" s="4">
        <f>_xlfn.CEILING.MATH(ABS(NiftyData[[#This Row],[Intraday Change %]]), 0.01)</f>
        <v>0.01</v>
      </c>
      <c r="P2360" s="6">
        <f>NiftyData[[#This Row],[Close]]-E2361</f>
        <v>8.3000000000001819</v>
      </c>
      <c r="Q2360" s="4">
        <f>NiftyData[[#This Row],[DayChange]]/E2361</f>
        <v>1.5408749570690297E-3</v>
      </c>
      <c r="R2360" s="7">
        <f>_xlfn.CEILING.MATH(ABS(NiftyData[[#This Row],[DayChange %]]), 0.01)</f>
        <v>0.01</v>
      </c>
    </row>
    <row r="2361" spans="1:18" x14ac:dyDescent="0.2">
      <c r="A2361" s="2">
        <v>40686</v>
      </c>
      <c r="B2361" s="1">
        <v>5456.7</v>
      </c>
      <c r="C2361" s="1">
        <v>5456.7</v>
      </c>
      <c r="D2361" s="1">
        <v>5373</v>
      </c>
      <c r="E2361" s="1">
        <v>5386.55</v>
      </c>
      <c r="F2361" s="1">
        <v>94674110</v>
      </c>
      <c r="G2361" s="1">
        <v>5037.8500000000004</v>
      </c>
      <c r="H2361" s="1" t="str">
        <f>TEXT(NiftyData[[#This Row],[Date]], "yyyy")</f>
        <v>2011</v>
      </c>
      <c r="I2361" s="1" t="str">
        <f>TEXT(NiftyData[[#This Row],[Date]], "mmm")</f>
        <v>May</v>
      </c>
      <c r="J2361" s="1" t="str">
        <f>TEXT(NiftyData[[#This Row],[Date]], "ddd")</f>
        <v>Mon</v>
      </c>
      <c r="K2361" s="1" t="str">
        <f>TEXT(NiftyData[[#This Row],[Date]], "mmm-yyyy")</f>
        <v>May-2011</v>
      </c>
      <c r="L2361" s="1" t="str">
        <f>IF(NiftyData[[#This Row],[Day]]="Thu", "Expiry", "")</f>
        <v/>
      </c>
      <c r="M2361" s="1">
        <f>NiftyData[[#This Row],[Close]]-NiftyData[[#This Row],[Open]]</f>
        <v>-70.149999999999636</v>
      </c>
      <c r="N2361" s="4">
        <f>NiftyData[[#This Row],[Intraday Change]]/NiftyData[[#This Row],[Open]]</f>
        <v>-1.2855755309985823E-2</v>
      </c>
      <c r="O2361" s="4">
        <f>_xlfn.CEILING.MATH(ABS(NiftyData[[#This Row],[Intraday Change %]]), 0.01)</f>
        <v>0.02</v>
      </c>
      <c r="P2361" s="6">
        <f>NiftyData[[#This Row],[Close]]-E2362</f>
        <v>-99.800000000000182</v>
      </c>
      <c r="Q2361" s="4">
        <f>NiftyData[[#This Row],[DayChange]]/E2362</f>
        <v>-1.8190600308037253E-2</v>
      </c>
      <c r="R2361" s="7">
        <f>_xlfn.CEILING.MATH(ABS(NiftyData[[#This Row],[DayChange %]]), 0.01)</f>
        <v>0.02</v>
      </c>
    </row>
    <row r="2362" spans="1:18" x14ac:dyDescent="0.2">
      <c r="A2362" s="2">
        <v>40683</v>
      </c>
      <c r="B2362" s="1">
        <v>5450.65</v>
      </c>
      <c r="C2362" s="1">
        <v>5517.55</v>
      </c>
      <c r="D2362" s="1">
        <v>5432.75</v>
      </c>
      <c r="E2362" s="1">
        <v>5486.35</v>
      </c>
      <c r="F2362" s="1">
        <v>127399855</v>
      </c>
      <c r="G2362" s="1">
        <v>5791.89</v>
      </c>
      <c r="H2362" s="1" t="str">
        <f>TEXT(NiftyData[[#This Row],[Date]], "yyyy")</f>
        <v>2011</v>
      </c>
      <c r="I2362" s="1" t="str">
        <f>TEXT(NiftyData[[#This Row],[Date]], "mmm")</f>
        <v>May</v>
      </c>
      <c r="J2362" s="1" t="str">
        <f>TEXT(NiftyData[[#This Row],[Date]], "ddd")</f>
        <v>Fri</v>
      </c>
      <c r="K2362" s="1" t="str">
        <f>TEXT(NiftyData[[#This Row],[Date]], "mmm-yyyy")</f>
        <v>May-2011</v>
      </c>
      <c r="L2362" s="1" t="str">
        <f>IF(NiftyData[[#This Row],[Day]]="Thu", "Expiry", "")</f>
        <v/>
      </c>
      <c r="M2362" s="1">
        <f>NiftyData[[#This Row],[Close]]-NiftyData[[#This Row],[Open]]</f>
        <v>35.700000000000728</v>
      </c>
      <c r="N2362" s="4">
        <f>NiftyData[[#This Row],[Intraday Change]]/NiftyData[[#This Row],[Open]]</f>
        <v>6.5496775613918942E-3</v>
      </c>
      <c r="O2362" s="4">
        <f>_xlfn.CEILING.MATH(ABS(NiftyData[[#This Row],[Intraday Change %]]), 0.01)</f>
        <v>0.01</v>
      </c>
      <c r="P2362" s="6">
        <f>NiftyData[[#This Row],[Close]]-E2363</f>
        <v>58.25</v>
      </c>
      <c r="Q2362" s="4">
        <f>NiftyData[[#This Row],[DayChange]]/E2363</f>
        <v>1.0731195077467254E-2</v>
      </c>
      <c r="R2362" s="7">
        <f>_xlfn.CEILING.MATH(ABS(NiftyData[[#This Row],[DayChange %]]), 0.01)</f>
        <v>0.02</v>
      </c>
    </row>
    <row r="2363" spans="1:18" x14ac:dyDescent="0.2">
      <c r="A2363" s="2">
        <v>40682</v>
      </c>
      <c r="B2363" s="1">
        <v>5448.15</v>
      </c>
      <c r="C2363" s="1">
        <v>5452.6</v>
      </c>
      <c r="D2363" s="1">
        <v>5411.25</v>
      </c>
      <c r="E2363" s="1">
        <v>5428.1</v>
      </c>
      <c r="F2363" s="1">
        <v>94180687</v>
      </c>
      <c r="G2363" s="1">
        <v>5509.73</v>
      </c>
      <c r="H2363" s="1" t="str">
        <f>TEXT(NiftyData[[#This Row],[Date]], "yyyy")</f>
        <v>2011</v>
      </c>
      <c r="I2363" s="1" t="str">
        <f>TEXT(NiftyData[[#This Row],[Date]], "mmm")</f>
        <v>May</v>
      </c>
      <c r="J2363" s="1" t="str">
        <f>TEXT(NiftyData[[#This Row],[Date]], "ddd")</f>
        <v>Thu</v>
      </c>
      <c r="K2363" s="1" t="str">
        <f>TEXT(NiftyData[[#This Row],[Date]], "mmm-yyyy")</f>
        <v>May-2011</v>
      </c>
      <c r="L2363" s="1" t="str">
        <f>IF(NiftyData[[#This Row],[Day]]="Thu", "Expiry", "")</f>
        <v>Expiry</v>
      </c>
      <c r="M2363" s="1">
        <f>NiftyData[[#This Row],[Close]]-NiftyData[[#This Row],[Open]]</f>
        <v>-20.049999999999272</v>
      </c>
      <c r="N2363" s="4">
        <f>NiftyData[[#This Row],[Intraday Change]]/NiftyData[[#This Row],[Open]]</f>
        <v>-3.6801483072234197E-3</v>
      </c>
      <c r="O2363" s="4">
        <f>_xlfn.CEILING.MATH(ABS(NiftyData[[#This Row],[Intraday Change %]]), 0.01)</f>
        <v>0.01</v>
      </c>
      <c r="P2363" s="6">
        <f>NiftyData[[#This Row],[Close]]-E2364</f>
        <v>7.5</v>
      </c>
      <c r="Q2363" s="4">
        <f>NiftyData[[#This Row],[DayChange]]/E2364</f>
        <v>1.38361067040549E-3</v>
      </c>
      <c r="R2363" s="7">
        <f>_xlfn.CEILING.MATH(ABS(NiftyData[[#This Row],[DayChange %]]), 0.01)</f>
        <v>0.01</v>
      </c>
    </row>
    <row r="2364" spans="1:18" x14ac:dyDescent="0.2">
      <c r="A2364" s="2">
        <v>40681</v>
      </c>
      <c r="B2364" s="1">
        <v>5448.2</v>
      </c>
      <c r="C2364" s="1">
        <v>5460.5</v>
      </c>
      <c r="D2364" s="1">
        <v>5401.25</v>
      </c>
      <c r="E2364" s="1">
        <v>5420.6</v>
      </c>
      <c r="F2364" s="1">
        <v>107357672</v>
      </c>
      <c r="G2364" s="1">
        <v>6250.15</v>
      </c>
      <c r="H2364" s="1" t="str">
        <f>TEXT(NiftyData[[#This Row],[Date]], "yyyy")</f>
        <v>2011</v>
      </c>
      <c r="I2364" s="1" t="str">
        <f>TEXT(NiftyData[[#This Row],[Date]], "mmm")</f>
        <v>May</v>
      </c>
      <c r="J2364" s="1" t="str">
        <f>TEXT(NiftyData[[#This Row],[Date]], "ddd")</f>
        <v>Wed</v>
      </c>
      <c r="K2364" s="1" t="str">
        <f>TEXT(NiftyData[[#This Row],[Date]], "mmm-yyyy")</f>
        <v>May-2011</v>
      </c>
      <c r="L2364" s="1" t="str">
        <f>IF(NiftyData[[#This Row],[Day]]="Thu", "Expiry", "")</f>
        <v/>
      </c>
      <c r="M2364" s="1">
        <f>NiftyData[[#This Row],[Close]]-NiftyData[[#This Row],[Open]]</f>
        <v>-27.599999999999454</v>
      </c>
      <c r="N2364" s="4">
        <f>NiftyData[[#This Row],[Intraday Change]]/NiftyData[[#This Row],[Open]]</f>
        <v>-5.0658933225651509E-3</v>
      </c>
      <c r="O2364" s="4">
        <f>_xlfn.CEILING.MATH(ABS(NiftyData[[#This Row],[Intraday Change %]]), 0.01)</f>
        <v>0.01</v>
      </c>
      <c r="P2364" s="6">
        <f>NiftyData[[#This Row],[Close]]-E2365</f>
        <v>-18.349999999999454</v>
      </c>
      <c r="Q2364" s="4">
        <f>NiftyData[[#This Row],[DayChange]]/E2365</f>
        <v>-3.3738129602220016E-3</v>
      </c>
      <c r="R2364" s="7">
        <f>_xlfn.CEILING.MATH(ABS(NiftyData[[#This Row],[DayChange %]]), 0.01)</f>
        <v>0.01</v>
      </c>
    </row>
    <row r="2365" spans="1:18" x14ac:dyDescent="0.2">
      <c r="A2365" s="2">
        <v>40680</v>
      </c>
      <c r="B2365" s="1">
        <v>5496.1</v>
      </c>
      <c r="C2365" s="1">
        <v>5523.85</v>
      </c>
      <c r="D2365" s="1">
        <v>5421.05</v>
      </c>
      <c r="E2365" s="1">
        <v>5438.95</v>
      </c>
      <c r="F2365" s="1">
        <v>109199263</v>
      </c>
      <c r="G2365" s="1">
        <v>6356.9</v>
      </c>
      <c r="H2365" s="1" t="str">
        <f>TEXT(NiftyData[[#This Row],[Date]], "yyyy")</f>
        <v>2011</v>
      </c>
      <c r="I2365" s="1" t="str">
        <f>TEXT(NiftyData[[#This Row],[Date]], "mmm")</f>
        <v>May</v>
      </c>
      <c r="J2365" s="1" t="str">
        <f>TEXT(NiftyData[[#This Row],[Date]], "ddd")</f>
        <v>Tue</v>
      </c>
      <c r="K2365" s="1" t="str">
        <f>TEXT(NiftyData[[#This Row],[Date]], "mmm-yyyy")</f>
        <v>May-2011</v>
      </c>
      <c r="L2365" s="1" t="str">
        <f>IF(NiftyData[[#This Row],[Day]]="Thu", "Expiry", "")</f>
        <v/>
      </c>
      <c r="M2365" s="1">
        <f>NiftyData[[#This Row],[Close]]-NiftyData[[#This Row],[Open]]</f>
        <v>-57.150000000000546</v>
      </c>
      <c r="N2365" s="4">
        <f>NiftyData[[#This Row],[Intraday Change]]/NiftyData[[#This Row],[Open]]</f>
        <v>-1.0398282418442267E-2</v>
      </c>
      <c r="O2365" s="4">
        <f>_xlfn.CEILING.MATH(ABS(NiftyData[[#This Row],[Intraday Change %]]), 0.01)</f>
        <v>0.02</v>
      </c>
      <c r="P2365" s="6">
        <f>NiftyData[[#This Row],[Close]]-E2366</f>
        <v>-60.050000000000182</v>
      </c>
      <c r="Q2365" s="4">
        <f>NiftyData[[#This Row],[DayChange]]/E2366</f>
        <v>-1.092016730314606E-2</v>
      </c>
      <c r="R2365" s="7">
        <f>_xlfn.CEILING.MATH(ABS(NiftyData[[#This Row],[DayChange %]]), 0.01)</f>
        <v>0.02</v>
      </c>
    </row>
    <row r="2366" spans="1:18" x14ac:dyDescent="0.2">
      <c r="A2366" s="2">
        <v>40679</v>
      </c>
      <c r="B2366" s="1">
        <v>5541.7</v>
      </c>
      <c r="C2366" s="1">
        <v>5541.8</v>
      </c>
      <c r="D2366" s="1">
        <v>5487.65</v>
      </c>
      <c r="E2366" s="1">
        <v>5499</v>
      </c>
      <c r="F2366" s="1">
        <v>94219161</v>
      </c>
      <c r="G2366" s="1">
        <v>4343.66</v>
      </c>
      <c r="H2366" s="1" t="str">
        <f>TEXT(NiftyData[[#This Row],[Date]], "yyyy")</f>
        <v>2011</v>
      </c>
      <c r="I2366" s="1" t="str">
        <f>TEXT(NiftyData[[#This Row],[Date]], "mmm")</f>
        <v>May</v>
      </c>
      <c r="J2366" s="1" t="str">
        <f>TEXT(NiftyData[[#This Row],[Date]], "ddd")</f>
        <v>Mon</v>
      </c>
      <c r="K2366" s="1" t="str">
        <f>TEXT(NiftyData[[#This Row],[Date]], "mmm-yyyy")</f>
        <v>May-2011</v>
      </c>
      <c r="L2366" s="1" t="str">
        <f>IF(NiftyData[[#This Row],[Day]]="Thu", "Expiry", "")</f>
        <v/>
      </c>
      <c r="M2366" s="1">
        <f>NiftyData[[#This Row],[Close]]-NiftyData[[#This Row],[Open]]</f>
        <v>-42.699999999999818</v>
      </c>
      <c r="N2366" s="4">
        <f>NiftyData[[#This Row],[Intraday Change]]/NiftyData[[#This Row],[Open]]</f>
        <v>-7.7052168107259178E-3</v>
      </c>
      <c r="O2366" s="4">
        <f>_xlfn.CEILING.MATH(ABS(NiftyData[[#This Row],[Intraday Change %]]), 0.01)</f>
        <v>0.01</v>
      </c>
      <c r="P2366" s="6">
        <f>NiftyData[[#This Row],[Close]]-E2367</f>
        <v>-45.75</v>
      </c>
      <c r="Q2366" s="4">
        <f>NiftyData[[#This Row],[DayChange]]/E2367</f>
        <v>-8.2510482889219527E-3</v>
      </c>
      <c r="R2366" s="7">
        <f>_xlfn.CEILING.MATH(ABS(NiftyData[[#This Row],[DayChange %]]), 0.01)</f>
        <v>0.01</v>
      </c>
    </row>
    <row r="2367" spans="1:18" x14ac:dyDescent="0.2">
      <c r="A2367" s="2">
        <v>40676</v>
      </c>
      <c r="B2367" s="1">
        <v>5492.35</v>
      </c>
      <c r="C2367" s="1">
        <v>5605</v>
      </c>
      <c r="D2367" s="1">
        <v>5472.15</v>
      </c>
      <c r="E2367" s="1">
        <v>5544.75</v>
      </c>
      <c r="F2367" s="1">
        <v>119423852</v>
      </c>
      <c r="G2367" s="1">
        <v>5690.93</v>
      </c>
      <c r="H2367" s="1" t="str">
        <f>TEXT(NiftyData[[#This Row],[Date]], "yyyy")</f>
        <v>2011</v>
      </c>
      <c r="I2367" s="1" t="str">
        <f>TEXT(NiftyData[[#This Row],[Date]], "mmm")</f>
        <v>May</v>
      </c>
      <c r="J2367" s="1" t="str">
        <f>TEXT(NiftyData[[#This Row],[Date]], "ddd")</f>
        <v>Fri</v>
      </c>
      <c r="K2367" s="1" t="str">
        <f>TEXT(NiftyData[[#This Row],[Date]], "mmm-yyyy")</f>
        <v>May-2011</v>
      </c>
      <c r="L2367" s="1" t="str">
        <f>IF(NiftyData[[#This Row],[Day]]="Thu", "Expiry", "")</f>
        <v/>
      </c>
      <c r="M2367" s="1">
        <f>NiftyData[[#This Row],[Close]]-NiftyData[[#This Row],[Open]]</f>
        <v>52.399999999999636</v>
      </c>
      <c r="N2367" s="4">
        <f>NiftyData[[#This Row],[Intraday Change]]/NiftyData[[#This Row],[Open]]</f>
        <v>9.5405427549226894E-3</v>
      </c>
      <c r="O2367" s="4">
        <f>_xlfn.CEILING.MATH(ABS(NiftyData[[#This Row],[Intraday Change %]]), 0.01)</f>
        <v>0.01</v>
      </c>
      <c r="P2367" s="6">
        <f>NiftyData[[#This Row],[Close]]-E2368</f>
        <v>58.600000000000364</v>
      </c>
      <c r="Q2367" s="4">
        <f>NiftyData[[#This Row],[DayChange]]/E2368</f>
        <v>1.0681443270781944E-2</v>
      </c>
      <c r="R2367" s="7">
        <f>_xlfn.CEILING.MATH(ABS(NiftyData[[#This Row],[DayChange %]]), 0.01)</f>
        <v>0.02</v>
      </c>
    </row>
    <row r="2368" spans="1:18" x14ac:dyDescent="0.2">
      <c r="A2368" s="2">
        <v>40675</v>
      </c>
      <c r="B2368" s="1">
        <v>5537.8</v>
      </c>
      <c r="C2368" s="1">
        <v>5572.5</v>
      </c>
      <c r="D2368" s="1">
        <v>5476.3</v>
      </c>
      <c r="E2368" s="1">
        <v>5486.15</v>
      </c>
      <c r="F2368" s="1">
        <v>91624740</v>
      </c>
      <c r="G2368" s="1">
        <v>4342.75</v>
      </c>
      <c r="H2368" s="1" t="str">
        <f>TEXT(NiftyData[[#This Row],[Date]], "yyyy")</f>
        <v>2011</v>
      </c>
      <c r="I2368" s="1" t="str">
        <f>TEXT(NiftyData[[#This Row],[Date]], "mmm")</f>
        <v>May</v>
      </c>
      <c r="J2368" s="1" t="str">
        <f>TEXT(NiftyData[[#This Row],[Date]], "ddd")</f>
        <v>Thu</v>
      </c>
      <c r="K2368" s="1" t="str">
        <f>TEXT(NiftyData[[#This Row],[Date]], "mmm-yyyy")</f>
        <v>May-2011</v>
      </c>
      <c r="L2368" s="1" t="str">
        <f>IF(NiftyData[[#This Row],[Day]]="Thu", "Expiry", "")</f>
        <v>Expiry</v>
      </c>
      <c r="M2368" s="1">
        <f>NiftyData[[#This Row],[Close]]-NiftyData[[#This Row],[Open]]</f>
        <v>-51.650000000000546</v>
      </c>
      <c r="N2368" s="4">
        <f>NiftyData[[#This Row],[Intraday Change]]/NiftyData[[#This Row],[Open]]</f>
        <v>-9.3268084799018637E-3</v>
      </c>
      <c r="O2368" s="4">
        <f>_xlfn.CEILING.MATH(ABS(NiftyData[[#This Row],[Intraday Change %]]), 0.01)</f>
        <v>0.01</v>
      </c>
      <c r="P2368" s="6">
        <f>NiftyData[[#This Row],[Close]]-E2369</f>
        <v>-78.900000000000546</v>
      </c>
      <c r="Q2368" s="4">
        <f>NiftyData[[#This Row],[DayChange]]/E2369</f>
        <v>-1.4177770190744116E-2</v>
      </c>
      <c r="R2368" s="7">
        <f>_xlfn.CEILING.MATH(ABS(NiftyData[[#This Row],[DayChange %]]), 0.01)</f>
        <v>0.02</v>
      </c>
    </row>
    <row r="2369" spans="1:18" x14ac:dyDescent="0.2">
      <c r="A2369" s="2">
        <v>40674</v>
      </c>
      <c r="B2369" s="1">
        <v>5547.2</v>
      </c>
      <c r="C2369" s="1">
        <v>5574.7</v>
      </c>
      <c r="D2369" s="1">
        <v>5525</v>
      </c>
      <c r="E2369" s="1">
        <v>5565.05</v>
      </c>
      <c r="F2369" s="1">
        <v>82509136</v>
      </c>
      <c r="G2369" s="1">
        <v>4309.88</v>
      </c>
      <c r="H2369" s="1" t="str">
        <f>TEXT(NiftyData[[#This Row],[Date]], "yyyy")</f>
        <v>2011</v>
      </c>
      <c r="I2369" s="1" t="str">
        <f>TEXT(NiftyData[[#This Row],[Date]], "mmm")</f>
        <v>May</v>
      </c>
      <c r="J2369" s="1" t="str">
        <f>TEXT(NiftyData[[#This Row],[Date]], "ddd")</f>
        <v>Wed</v>
      </c>
      <c r="K2369" s="1" t="str">
        <f>TEXT(NiftyData[[#This Row],[Date]], "mmm-yyyy")</f>
        <v>May-2011</v>
      </c>
      <c r="L2369" s="1" t="str">
        <f>IF(NiftyData[[#This Row],[Day]]="Thu", "Expiry", "")</f>
        <v/>
      </c>
      <c r="M2369" s="1">
        <f>NiftyData[[#This Row],[Close]]-NiftyData[[#This Row],[Open]]</f>
        <v>17.850000000000364</v>
      </c>
      <c r="N2369" s="4">
        <f>NiftyData[[#This Row],[Intraday Change]]/NiftyData[[#This Row],[Open]]</f>
        <v>3.2178396308047961E-3</v>
      </c>
      <c r="O2369" s="4">
        <f>_xlfn.CEILING.MATH(ABS(NiftyData[[#This Row],[Intraday Change %]]), 0.01)</f>
        <v>0.01</v>
      </c>
      <c r="P2369" s="6">
        <f>NiftyData[[#This Row],[Close]]-E2370</f>
        <v>23.800000000000182</v>
      </c>
      <c r="Q2369" s="4">
        <f>NiftyData[[#This Row],[DayChange]]/E2370</f>
        <v>4.2950597789307796E-3</v>
      </c>
      <c r="R2369" s="7">
        <f>_xlfn.CEILING.MATH(ABS(NiftyData[[#This Row],[DayChange %]]), 0.01)</f>
        <v>0.01</v>
      </c>
    </row>
    <row r="2370" spans="1:18" x14ac:dyDescent="0.2">
      <c r="A2370" s="2">
        <v>40673</v>
      </c>
      <c r="B2370" s="1">
        <v>5555.55</v>
      </c>
      <c r="C2370" s="1">
        <v>5592.9</v>
      </c>
      <c r="D2370" s="1">
        <v>5514.55</v>
      </c>
      <c r="E2370" s="1">
        <v>5541.25</v>
      </c>
      <c r="F2370" s="1">
        <v>88822800</v>
      </c>
      <c r="G2370" s="1">
        <v>3931.01</v>
      </c>
      <c r="H2370" s="1" t="str">
        <f>TEXT(NiftyData[[#This Row],[Date]], "yyyy")</f>
        <v>2011</v>
      </c>
      <c r="I2370" s="1" t="str">
        <f>TEXT(NiftyData[[#This Row],[Date]], "mmm")</f>
        <v>May</v>
      </c>
      <c r="J2370" s="1" t="str">
        <f>TEXT(NiftyData[[#This Row],[Date]], "ddd")</f>
        <v>Tue</v>
      </c>
      <c r="K2370" s="1" t="str">
        <f>TEXT(NiftyData[[#This Row],[Date]], "mmm-yyyy")</f>
        <v>May-2011</v>
      </c>
      <c r="L2370" s="1" t="str">
        <f>IF(NiftyData[[#This Row],[Day]]="Thu", "Expiry", "")</f>
        <v/>
      </c>
      <c r="M2370" s="1">
        <f>NiftyData[[#This Row],[Close]]-NiftyData[[#This Row],[Open]]</f>
        <v>-14.300000000000182</v>
      </c>
      <c r="N2370" s="4">
        <f>NiftyData[[#This Row],[Intraday Change]]/NiftyData[[#This Row],[Open]]</f>
        <v>-2.5740025740026064E-3</v>
      </c>
      <c r="O2370" s="4">
        <f>_xlfn.CEILING.MATH(ABS(NiftyData[[#This Row],[Intraday Change %]]), 0.01)</f>
        <v>0.01</v>
      </c>
      <c r="P2370" s="6">
        <f>NiftyData[[#This Row],[Close]]-E2371</f>
        <v>-9.8500000000003638</v>
      </c>
      <c r="Q2370" s="4">
        <f>NiftyData[[#This Row],[DayChange]]/E2371</f>
        <v>-1.774423087316093E-3</v>
      </c>
      <c r="R2370" s="7">
        <f>_xlfn.CEILING.MATH(ABS(NiftyData[[#This Row],[DayChange %]]), 0.01)</f>
        <v>0.01</v>
      </c>
    </row>
    <row r="2371" spans="1:18" x14ac:dyDescent="0.2">
      <c r="A2371" s="2">
        <v>40672</v>
      </c>
      <c r="B2371" s="1">
        <v>5575.2</v>
      </c>
      <c r="C2371" s="1">
        <v>5586.05</v>
      </c>
      <c r="D2371" s="1">
        <v>5502.4</v>
      </c>
      <c r="E2371" s="1">
        <v>5551.1</v>
      </c>
      <c r="F2371" s="1">
        <v>75438946</v>
      </c>
      <c r="G2371" s="1">
        <v>3387.89</v>
      </c>
      <c r="H2371" s="1" t="str">
        <f>TEXT(NiftyData[[#This Row],[Date]], "yyyy")</f>
        <v>2011</v>
      </c>
      <c r="I2371" s="1" t="str">
        <f>TEXT(NiftyData[[#This Row],[Date]], "mmm")</f>
        <v>May</v>
      </c>
      <c r="J2371" s="1" t="str">
        <f>TEXT(NiftyData[[#This Row],[Date]], "ddd")</f>
        <v>Mon</v>
      </c>
      <c r="K2371" s="1" t="str">
        <f>TEXT(NiftyData[[#This Row],[Date]], "mmm-yyyy")</f>
        <v>May-2011</v>
      </c>
      <c r="L2371" s="1" t="str">
        <f>IF(NiftyData[[#This Row],[Day]]="Thu", "Expiry", "")</f>
        <v/>
      </c>
      <c r="M2371" s="1">
        <f>NiftyData[[#This Row],[Close]]-NiftyData[[#This Row],[Open]]</f>
        <v>-24.099999999999454</v>
      </c>
      <c r="N2371" s="4">
        <f>NiftyData[[#This Row],[Intraday Change]]/NiftyData[[#This Row],[Open]]</f>
        <v>-4.3227148801835728E-3</v>
      </c>
      <c r="O2371" s="4">
        <f>_xlfn.CEILING.MATH(ABS(NiftyData[[#This Row],[Intraday Change %]]), 0.01)</f>
        <v>0.01</v>
      </c>
      <c r="P2371" s="6">
        <f>NiftyData[[#This Row],[Close]]-E2372</f>
        <v>-0.3499999999994543</v>
      </c>
      <c r="Q2371" s="4">
        <f>NiftyData[[#This Row],[DayChange]]/E2372</f>
        <v>-6.3046591430969268E-5</v>
      </c>
      <c r="R2371" s="7">
        <f>_xlfn.CEILING.MATH(ABS(NiftyData[[#This Row],[DayChange %]]), 0.01)</f>
        <v>0.01</v>
      </c>
    </row>
    <row r="2372" spans="1:18" x14ac:dyDescent="0.2">
      <c r="A2372" s="2">
        <v>40669</v>
      </c>
      <c r="B2372" s="1">
        <v>5477.65</v>
      </c>
      <c r="C2372" s="1">
        <v>5564.4</v>
      </c>
      <c r="D2372" s="1">
        <v>5472.45</v>
      </c>
      <c r="E2372" s="1">
        <v>5551.45</v>
      </c>
      <c r="F2372" s="1">
        <v>122684321</v>
      </c>
      <c r="G2372" s="1">
        <v>5969.39</v>
      </c>
      <c r="H2372" s="1" t="str">
        <f>TEXT(NiftyData[[#This Row],[Date]], "yyyy")</f>
        <v>2011</v>
      </c>
      <c r="I2372" s="1" t="str">
        <f>TEXT(NiftyData[[#This Row],[Date]], "mmm")</f>
        <v>May</v>
      </c>
      <c r="J2372" s="1" t="str">
        <f>TEXT(NiftyData[[#This Row],[Date]], "ddd")</f>
        <v>Fri</v>
      </c>
      <c r="K2372" s="1" t="str">
        <f>TEXT(NiftyData[[#This Row],[Date]], "mmm-yyyy")</f>
        <v>May-2011</v>
      </c>
      <c r="L2372" s="1" t="str">
        <f>IF(NiftyData[[#This Row],[Day]]="Thu", "Expiry", "")</f>
        <v/>
      </c>
      <c r="M2372" s="1">
        <f>NiftyData[[#This Row],[Close]]-NiftyData[[#This Row],[Open]]</f>
        <v>73.800000000000182</v>
      </c>
      <c r="N2372" s="4">
        <f>NiftyData[[#This Row],[Intraday Change]]/NiftyData[[#This Row],[Open]]</f>
        <v>1.347293091015311E-2</v>
      </c>
      <c r="O2372" s="4">
        <f>_xlfn.CEILING.MATH(ABS(NiftyData[[#This Row],[Intraday Change %]]), 0.01)</f>
        <v>0.02</v>
      </c>
      <c r="P2372" s="6">
        <f>NiftyData[[#This Row],[Close]]-E2373</f>
        <v>91.599999999999454</v>
      </c>
      <c r="Q2372" s="4">
        <f>NiftyData[[#This Row],[DayChange]]/E2373</f>
        <v>1.6777017683635896E-2</v>
      </c>
      <c r="R2372" s="7">
        <f>_xlfn.CEILING.MATH(ABS(NiftyData[[#This Row],[DayChange %]]), 0.01)</f>
        <v>0.02</v>
      </c>
    </row>
    <row r="2373" spans="1:18" x14ac:dyDescent="0.2">
      <c r="A2373" s="2">
        <v>40668</v>
      </c>
      <c r="B2373" s="1">
        <v>5531.6</v>
      </c>
      <c r="C2373" s="1">
        <v>5560.3</v>
      </c>
      <c r="D2373" s="1">
        <v>5443.65</v>
      </c>
      <c r="E2373" s="1">
        <v>5459.85</v>
      </c>
      <c r="F2373" s="1">
        <v>126424541</v>
      </c>
      <c r="G2373" s="1">
        <v>5953.85</v>
      </c>
      <c r="H2373" s="1" t="str">
        <f>TEXT(NiftyData[[#This Row],[Date]], "yyyy")</f>
        <v>2011</v>
      </c>
      <c r="I2373" s="1" t="str">
        <f>TEXT(NiftyData[[#This Row],[Date]], "mmm")</f>
        <v>May</v>
      </c>
      <c r="J2373" s="1" t="str">
        <f>TEXT(NiftyData[[#This Row],[Date]], "ddd")</f>
        <v>Thu</v>
      </c>
      <c r="K2373" s="1" t="str">
        <f>TEXT(NiftyData[[#This Row],[Date]], "mmm-yyyy")</f>
        <v>May-2011</v>
      </c>
      <c r="L2373" s="1" t="str">
        <f>IF(NiftyData[[#This Row],[Day]]="Thu", "Expiry", "")</f>
        <v>Expiry</v>
      </c>
      <c r="M2373" s="1">
        <f>NiftyData[[#This Row],[Close]]-NiftyData[[#This Row],[Open]]</f>
        <v>-71.75</v>
      </c>
      <c r="N2373" s="4">
        <f>NiftyData[[#This Row],[Intraday Change]]/NiftyData[[#This Row],[Open]]</f>
        <v>-1.297093065297563E-2</v>
      </c>
      <c r="O2373" s="4">
        <f>_xlfn.CEILING.MATH(ABS(NiftyData[[#This Row],[Intraday Change %]]), 0.01)</f>
        <v>0.02</v>
      </c>
      <c r="P2373" s="6">
        <f>NiftyData[[#This Row],[Close]]-E2374</f>
        <v>-77.299999999999272</v>
      </c>
      <c r="Q2373" s="4">
        <f>NiftyData[[#This Row],[DayChange]]/E2374</f>
        <v>-1.3960250309274497E-2</v>
      </c>
      <c r="R2373" s="7">
        <f>_xlfn.CEILING.MATH(ABS(NiftyData[[#This Row],[DayChange %]]), 0.01)</f>
        <v>0.02</v>
      </c>
    </row>
    <row r="2374" spans="1:18" x14ac:dyDescent="0.2">
      <c r="A2374" s="2">
        <v>40667</v>
      </c>
      <c r="B2374" s="1">
        <v>5567.7</v>
      </c>
      <c r="C2374" s="1">
        <v>5578.8</v>
      </c>
      <c r="D2374" s="1">
        <v>5503</v>
      </c>
      <c r="E2374" s="1">
        <v>5537.15</v>
      </c>
      <c r="F2374" s="1">
        <v>119083244</v>
      </c>
      <c r="G2374" s="1">
        <v>6150.25</v>
      </c>
      <c r="H2374" s="1" t="str">
        <f>TEXT(NiftyData[[#This Row],[Date]], "yyyy")</f>
        <v>2011</v>
      </c>
      <c r="I2374" s="1" t="str">
        <f>TEXT(NiftyData[[#This Row],[Date]], "mmm")</f>
        <v>May</v>
      </c>
      <c r="J2374" s="1" t="str">
        <f>TEXT(NiftyData[[#This Row],[Date]], "ddd")</f>
        <v>Wed</v>
      </c>
      <c r="K2374" s="1" t="str">
        <f>TEXT(NiftyData[[#This Row],[Date]], "mmm-yyyy")</f>
        <v>May-2011</v>
      </c>
      <c r="L2374" s="1" t="str">
        <f>IF(NiftyData[[#This Row],[Day]]="Thu", "Expiry", "")</f>
        <v/>
      </c>
      <c r="M2374" s="1">
        <f>NiftyData[[#This Row],[Close]]-NiftyData[[#This Row],[Open]]</f>
        <v>-30.550000000000182</v>
      </c>
      <c r="N2374" s="4">
        <f>NiftyData[[#This Row],[Intraday Change]]/NiftyData[[#This Row],[Open]]</f>
        <v>-5.4870054061821188E-3</v>
      </c>
      <c r="O2374" s="4">
        <f>_xlfn.CEILING.MATH(ABS(NiftyData[[#This Row],[Intraday Change %]]), 0.01)</f>
        <v>0.01</v>
      </c>
      <c r="P2374" s="6">
        <f>NiftyData[[#This Row],[Close]]-E2375</f>
        <v>-28.100000000000364</v>
      </c>
      <c r="Q2374" s="4">
        <f>NiftyData[[#This Row],[DayChange]]/E2375</f>
        <v>-5.0491891649073022E-3</v>
      </c>
      <c r="R2374" s="7">
        <f>_xlfn.CEILING.MATH(ABS(NiftyData[[#This Row],[DayChange %]]), 0.01)</f>
        <v>0.01</v>
      </c>
    </row>
    <row r="2375" spans="1:18" x14ac:dyDescent="0.2">
      <c r="A2375" s="2">
        <v>40666</v>
      </c>
      <c r="B2375" s="1">
        <v>5689.7</v>
      </c>
      <c r="C2375" s="1">
        <v>5710.8</v>
      </c>
      <c r="D2375" s="1">
        <v>5554.85</v>
      </c>
      <c r="E2375" s="1">
        <v>5565.25</v>
      </c>
      <c r="F2375" s="1">
        <v>125522829</v>
      </c>
      <c r="G2375" s="1">
        <v>7457</v>
      </c>
      <c r="H2375" s="1" t="str">
        <f>TEXT(NiftyData[[#This Row],[Date]], "yyyy")</f>
        <v>2011</v>
      </c>
      <c r="I2375" s="1" t="str">
        <f>TEXT(NiftyData[[#This Row],[Date]], "mmm")</f>
        <v>May</v>
      </c>
      <c r="J2375" s="1" t="str">
        <f>TEXT(NiftyData[[#This Row],[Date]], "ddd")</f>
        <v>Tue</v>
      </c>
      <c r="K2375" s="1" t="str">
        <f>TEXT(NiftyData[[#This Row],[Date]], "mmm-yyyy")</f>
        <v>May-2011</v>
      </c>
      <c r="L2375" s="1" t="str">
        <f>IF(NiftyData[[#This Row],[Day]]="Thu", "Expiry", "")</f>
        <v/>
      </c>
      <c r="M2375" s="1">
        <f>NiftyData[[#This Row],[Close]]-NiftyData[[#This Row],[Open]]</f>
        <v>-124.44999999999982</v>
      </c>
      <c r="N2375" s="4">
        <f>NiftyData[[#This Row],[Intraday Change]]/NiftyData[[#This Row],[Open]]</f>
        <v>-2.1872857971422011E-2</v>
      </c>
      <c r="O2375" s="4">
        <f>_xlfn.CEILING.MATH(ABS(NiftyData[[#This Row],[Intraday Change %]]), 0.01)</f>
        <v>0.03</v>
      </c>
      <c r="P2375" s="6">
        <f>NiftyData[[#This Row],[Close]]-E2376</f>
        <v>-136.05000000000018</v>
      </c>
      <c r="Q2375" s="4">
        <f>NiftyData[[#This Row],[DayChange]]/E2376</f>
        <v>-2.3862978618911509E-2</v>
      </c>
      <c r="R2375" s="7">
        <f>_xlfn.CEILING.MATH(ABS(NiftyData[[#This Row],[DayChange %]]), 0.01)</f>
        <v>0.03</v>
      </c>
    </row>
    <row r="2376" spans="1:18" x14ac:dyDescent="0.2">
      <c r="A2376" s="2">
        <v>40665</v>
      </c>
      <c r="B2376" s="1">
        <v>5766.9</v>
      </c>
      <c r="C2376" s="1">
        <v>5775.25</v>
      </c>
      <c r="D2376" s="1">
        <v>5687.7</v>
      </c>
      <c r="E2376" s="1">
        <v>5701.3</v>
      </c>
      <c r="F2376" s="1">
        <v>86514383</v>
      </c>
      <c r="G2376" s="1">
        <v>4614.18</v>
      </c>
      <c r="H2376" s="1" t="str">
        <f>TEXT(NiftyData[[#This Row],[Date]], "yyyy")</f>
        <v>2011</v>
      </c>
      <c r="I2376" s="1" t="str">
        <f>TEXT(NiftyData[[#This Row],[Date]], "mmm")</f>
        <v>May</v>
      </c>
      <c r="J2376" s="1" t="str">
        <f>TEXT(NiftyData[[#This Row],[Date]], "ddd")</f>
        <v>Mon</v>
      </c>
      <c r="K2376" s="1" t="str">
        <f>TEXT(NiftyData[[#This Row],[Date]], "mmm-yyyy")</f>
        <v>May-2011</v>
      </c>
      <c r="L2376" s="1" t="str">
        <f>IF(NiftyData[[#This Row],[Day]]="Thu", "Expiry", "")</f>
        <v/>
      </c>
      <c r="M2376" s="1">
        <f>NiftyData[[#This Row],[Close]]-NiftyData[[#This Row],[Open]]</f>
        <v>-65.599999999999454</v>
      </c>
      <c r="N2376" s="4">
        <f>NiftyData[[#This Row],[Intraday Change]]/NiftyData[[#This Row],[Open]]</f>
        <v>-1.1375262272624713E-2</v>
      </c>
      <c r="O2376" s="4">
        <f>_xlfn.CEILING.MATH(ABS(NiftyData[[#This Row],[Intraday Change %]]), 0.01)</f>
        <v>0.02</v>
      </c>
      <c r="P2376" s="6">
        <f>NiftyData[[#This Row],[Close]]-E2377</f>
        <v>-48.199999999999818</v>
      </c>
      <c r="Q2376" s="4">
        <f>NiftyData[[#This Row],[DayChange]]/E2377</f>
        <v>-8.3833376815374942E-3</v>
      </c>
      <c r="R2376" s="7">
        <f>_xlfn.CEILING.MATH(ABS(NiftyData[[#This Row],[DayChange %]]), 0.01)</f>
        <v>0.01</v>
      </c>
    </row>
    <row r="2377" spans="1:18" x14ac:dyDescent="0.2">
      <c r="A2377" s="2">
        <v>40662</v>
      </c>
      <c r="B2377" s="1">
        <v>5782.5</v>
      </c>
      <c r="C2377" s="1">
        <v>5804.3</v>
      </c>
      <c r="D2377" s="1">
        <v>5706.05</v>
      </c>
      <c r="E2377" s="1">
        <v>5749.5</v>
      </c>
      <c r="F2377" s="1">
        <v>184751755</v>
      </c>
      <c r="G2377" s="1">
        <v>7259</v>
      </c>
      <c r="H2377" s="1" t="str">
        <f>TEXT(NiftyData[[#This Row],[Date]], "yyyy")</f>
        <v>2011</v>
      </c>
      <c r="I2377" s="1" t="str">
        <f>TEXT(NiftyData[[#This Row],[Date]], "mmm")</f>
        <v>Apr</v>
      </c>
      <c r="J2377" s="1" t="str">
        <f>TEXT(NiftyData[[#This Row],[Date]], "ddd")</f>
        <v>Fri</v>
      </c>
      <c r="K2377" s="1" t="str">
        <f>TEXT(NiftyData[[#This Row],[Date]], "mmm-yyyy")</f>
        <v>Apr-2011</v>
      </c>
      <c r="L2377" s="1" t="str">
        <f>IF(NiftyData[[#This Row],[Day]]="Thu", "Expiry", "")</f>
        <v/>
      </c>
      <c r="M2377" s="1">
        <f>NiftyData[[#This Row],[Close]]-NiftyData[[#This Row],[Open]]</f>
        <v>-33</v>
      </c>
      <c r="N2377" s="4">
        <f>NiftyData[[#This Row],[Intraday Change]]/NiftyData[[#This Row],[Open]]</f>
        <v>-5.7068741893644614E-3</v>
      </c>
      <c r="O2377" s="4">
        <f>_xlfn.CEILING.MATH(ABS(NiftyData[[#This Row],[Intraday Change %]]), 0.01)</f>
        <v>0.01</v>
      </c>
      <c r="P2377" s="6">
        <f>NiftyData[[#This Row],[Close]]-E2378</f>
        <v>-35.949999999999818</v>
      </c>
      <c r="Q2377" s="4">
        <f>NiftyData[[#This Row],[DayChange]]/E2378</f>
        <v>-6.2138640900880346E-3</v>
      </c>
      <c r="R2377" s="7">
        <f>_xlfn.CEILING.MATH(ABS(NiftyData[[#This Row],[DayChange %]]), 0.01)</f>
        <v>0.01</v>
      </c>
    </row>
    <row r="2378" spans="1:18" x14ac:dyDescent="0.2">
      <c r="A2378" s="2">
        <v>40661</v>
      </c>
      <c r="B2378" s="1">
        <v>5851.35</v>
      </c>
      <c r="C2378" s="1">
        <v>5856.4</v>
      </c>
      <c r="D2378" s="1">
        <v>5776.95</v>
      </c>
      <c r="E2378" s="1">
        <v>5785.45</v>
      </c>
      <c r="F2378" s="1">
        <v>159344933</v>
      </c>
      <c r="G2378" s="1">
        <v>8773.7000000000007</v>
      </c>
      <c r="H2378" s="1" t="str">
        <f>TEXT(NiftyData[[#This Row],[Date]], "yyyy")</f>
        <v>2011</v>
      </c>
      <c r="I2378" s="1" t="str">
        <f>TEXT(NiftyData[[#This Row],[Date]], "mmm")</f>
        <v>Apr</v>
      </c>
      <c r="J2378" s="1" t="str">
        <f>TEXT(NiftyData[[#This Row],[Date]], "ddd")</f>
        <v>Thu</v>
      </c>
      <c r="K2378" s="1" t="str">
        <f>TEXT(NiftyData[[#This Row],[Date]], "mmm-yyyy")</f>
        <v>Apr-2011</v>
      </c>
      <c r="L2378" s="1" t="str">
        <f>IF(NiftyData[[#This Row],[Day]]="Thu", "Expiry", "")</f>
        <v>Expiry</v>
      </c>
      <c r="M2378" s="1">
        <f>NiftyData[[#This Row],[Close]]-NiftyData[[#This Row],[Open]]</f>
        <v>-65.900000000000546</v>
      </c>
      <c r="N2378" s="4">
        <f>NiftyData[[#This Row],[Intraday Change]]/NiftyData[[#This Row],[Open]]</f>
        <v>-1.1262358259205234E-2</v>
      </c>
      <c r="O2378" s="4">
        <f>_xlfn.CEILING.MATH(ABS(NiftyData[[#This Row],[Intraday Change %]]), 0.01)</f>
        <v>0.02</v>
      </c>
      <c r="P2378" s="6">
        <f>NiftyData[[#This Row],[Close]]-E2379</f>
        <v>-48.449999999999818</v>
      </c>
      <c r="Q2378" s="4">
        <f>NiftyData[[#This Row],[DayChange]]/E2379</f>
        <v>-8.3049075232691366E-3</v>
      </c>
      <c r="R2378" s="7">
        <f>_xlfn.CEILING.MATH(ABS(NiftyData[[#This Row],[DayChange %]]), 0.01)</f>
        <v>0.01</v>
      </c>
    </row>
    <row r="2379" spans="1:18" x14ac:dyDescent="0.2">
      <c r="A2379" s="2">
        <v>40660</v>
      </c>
      <c r="B2379" s="1">
        <v>5884.2</v>
      </c>
      <c r="C2379" s="1">
        <v>5892.35</v>
      </c>
      <c r="D2379" s="1">
        <v>5819.95</v>
      </c>
      <c r="E2379" s="1">
        <v>5833.9</v>
      </c>
      <c r="F2379" s="1">
        <v>108740523</v>
      </c>
      <c r="G2379" s="1">
        <v>5893.38</v>
      </c>
      <c r="H2379" s="1" t="str">
        <f>TEXT(NiftyData[[#This Row],[Date]], "yyyy")</f>
        <v>2011</v>
      </c>
      <c r="I2379" s="1" t="str">
        <f>TEXT(NiftyData[[#This Row],[Date]], "mmm")</f>
        <v>Apr</v>
      </c>
      <c r="J2379" s="1" t="str">
        <f>TEXT(NiftyData[[#This Row],[Date]], "ddd")</f>
        <v>Wed</v>
      </c>
      <c r="K2379" s="1" t="str">
        <f>TEXT(NiftyData[[#This Row],[Date]], "mmm-yyyy")</f>
        <v>Apr-2011</v>
      </c>
      <c r="L2379" s="1" t="str">
        <f>IF(NiftyData[[#This Row],[Day]]="Thu", "Expiry", "")</f>
        <v/>
      </c>
      <c r="M2379" s="1">
        <f>NiftyData[[#This Row],[Close]]-NiftyData[[#This Row],[Open]]</f>
        <v>-50.300000000000182</v>
      </c>
      <c r="N2379" s="4">
        <f>NiftyData[[#This Row],[Intraday Change]]/NiftyData[[#This Row],[Open]]</f>
        <v>-8.5483158288297782E-3</v>
      </c>
      <c r="O2379" s="4">
        <f>_xlfn.CEILING.MATH(ABS(NiftyData[[#This Row],[Intraday Change %]]), 0.01)</f>
        <v>0.01</v>
      </c>
      <c r="P2379" s="6">
        <f>NiftyData[[#This Row],[Close]]-E2380</f>
        <v>-34.5</v>
      </c>
      <c r="Q2379" s="4">
        <f>NiftyData[[#This Row],[DayChange]]/E2380</f>
        <v>-5.8789448572012818E-3</v>
      </c>
      <c r="R2379" s="7">
        <f>_xlfn.CEILING.MATH(ABS(NiftyData[[#This Row],[DayChange %]]), 0.01)</f>
        <v>0.01</v>
      </c>
    </row>
    <row r="2380" spans="1:18" x14ac:dyDescent="0.2">
      <c r="A2380" s="2">
        <v>40659</v>
      </c>
      <c r="B2380" s="1">
        <v>5876.85</v>
      </c>
      <c r="C2380" s="1">
        <v>5893.2</v>
      </c>
      <c r="D2380" s="1">
        <v>5791.55</v>
      </c>
      <c r="E2380" s="1">
        <v>5868.4</v>
      </c>
      <c r="F2380" s="1">
        <v>117166769</v>
      </c>
      <c r="G2380" s="1">
        <v>6155.73</v>
      </c>
      <c r="H2380" s="1" t="str">
        <f>TEXT(NiftyData[[#This Row],[Date]], "yyyy")</f>
        <v>2011</v>
      </c>
      <c r="I2380" s="1" t="str">
        <f>TEXT(NiftyData[[#This Row],[Date]], "mmm")</f>
        <v>Apr</v>
      </c>
      <c r="J2380" s="1" t="str">
        <f>TEXT(NiftyData[[#This Row],[Date]], "ddd")</f>
        <v>Tue</v>
      </c>
      <c r="K2380" s="1" t="str">
        <f>TEXT(NiftyData[[#This Row],[Date]], "mmm-yyyy")</f>
        <v>Apr-2011</v>
      </c>
      <c r="L2380" s="1" t="str">
        <f>IF(NiftyData[[#This Row],[Day]]="Thu", "Expiry", "")</f>
        <v/>
      </c>
      <c r="M2380" s="1">
        <f>NiftyData[[#This Row],[Close]]-NiftyData[[#This Row],[Open]]</f>
        <v>-8.4500000000007276</v>
      </c>
      <c r="N2380" s="4">
        <f>NiftyData[[#This Row],[Intraday Change]]/NiftyData[[#This Row],[Open]]</f>
        <v>-1.4378451040950044E-3</v>
      </c>
      <c r="O2380" s="4">
        <f>_xlfn.CEILING.MATH(ABS(NiftyData[[#This Row],[Intraday Change %]]), 0.01)</f>
        <v>0.01</v>
      </c>
      <c r="P2380" s="6">
        <f>NiftyData[[#This Row],[Close]]-E2381</f>
        <v>-6.1000000000003638</v>
      </c>
      <c r="Q2380" s="4">
        <f>NiftyData[[#This Row],[DayChange]]/E2381</f>
        <v>-1.0383862456379885E-3</v>
      </c>
      <c r="R2380" s="7">
        <f>_xlfn.CEILING.MATH(ABS(NiftyData[[#This Row],[DayChange %]]), 0.01)</f>
        <v>0.01</v>
      </c>
    </row>
    <row r="2381" spans="1:18" x14ac:dyDescent="0.2">
      <c r="A2381" s="2">
        <v>40658</v>
      </c>
      <c r="B2381" s="1">
        <v>5859.6</v>
      </c>
      <c r="C2381" s="1">
        <v>5906.6</v>
      </c>
      <c r="D2381" s="1">
        <v>5857</v>
      </c>
      <c r="E2381" s="1">
        <v>5874.5</v>
      </c>
      <c r="F2381" s="1">
        <v>94377009</v>
      </c>
      <c r="G2381" s="1">
        <v>5323.17</v>
      </c>
      <c r="H2381" s="1" t="str">
        <f>TEXT(NiftyData[[#This Row],[Date]], "yyyy")</f>
        <v>2011</v>
      </c>
      <c r="I2381" s="1" t="str">
        <f>TEXT(NiftyData[[#This Row],[Date]], "mmm")</f>
        <v>Apr</v>
      </c>
      <c r="J2381" s="1" t="str">
        <f>TEXT(NiftyData[[#This Row],[Date]], "ddd")</f>
        <v>Mon</v>
      </c>
      <c r="K2381" s="1" t="str">
        <f>TEXT(NiftyData[[#This Row],[Date]], "mmm-yyyy")</f>
        <v>Apr-2011</v>
      </c>
      <c r="L2381" s="1" t="str">
        <f>IF(NiftyData[[#This Row],[Day]]="Thu", "Expiry", "")</f>
        <v/>
      </c>
      <c r="M2381" s="1">
        <f>NiftyData[[#This Row],[Close]]-NiftyData[[#This Row],[Open]]</f>
        <v>14.899999999999636</v>
      </c>
      <c r="N2381" s="4">
        <f>NiftyData[[#This Row],[Intraday Change]]/NiftyData[[#This Row],[Open]]</f>
        <v>2.5428356884428351E-3</v>
      </c>
      <c r="O2381" s="4">
        <f>_xlfn.CEILING.MATH(ABS(NiftyData[[#This Row],[Intraday Change %]]), 0.01)</f>
        <v>0.01</v>
      </c>
      <c r="P2381" s="6">
        <f>NiftyData[[#This Row],[Close]]-E2382</f>
        <v>-10.199999999999818</v>
      </c>
      <c r="Q2381" s="4">
        <f>NiftyData[[#This Row],[DayChange]]/E2382</f>
        <v>-1.7333084099444014E-3</v>
      </c>
      <c r="R2381" s="7">
        <f>_xlfn.CEILING.MATH(ABS(NiftyData[[#This Row],[DayChange %]]), 0.01)</f>
        <v>0.01</v>
      </c>
    </row>
    <row r="2382" spans="1:18" x14ac:dyDescent="0.2">
      <c r="A2382" s="2">
        <v>40654</v>
      </c>
      <c r="B2382" s="1">
        <v>5882.85</v>
      </c>
      <c r="C2382" s="1">
        <v>5912.9</v>
      </c>
      <c r="D2382" s="1">
        <v>5864.35</v>
      </c>
      <c r="E2382" s="1">
        <v>5884.7</v>
      </c>
      <c r="F2382" s="1">
        <v>119753918</v>
      </c>
      <c r="G2382" s="1">
        <v>7240.13</v>
      </c>
      <c r="H2382" s="1" t="str">
        <f>TEXT(NiftyData[[#This Row],[Date]], "yyyy")</f>
        <v>2011</v>
      </c>
      <c r="I2382" s="1" t="str">
        <f>TEXT(NiftyData[[#This Row],[Date]], "mmm")</f>
        <v>Apr</v>
      </c>
      <c r="J2382" s="1" t="str">
        <f>TEXT(NiftyData[[#This Row],[Date]], "ddd")</f>
        <v>Thu</v>
      </c>
      <c r="K2382" s="1" t="str">
        <f>TEXT(NiftyData[[#This Row],[Date]], "mmm-yyyy")</f>
        <v>Apr-2011</v>
      </c>
      <c r="L2382" s="1" t="str">
        <f>IF(NiftyData[[#This Row],[Day]]="Thu", "Expiry", "")</f>
        <v>Expiry</v>
      </c>
      <c r="M2382" s="1">
        <f>NiftyData[[#This Row],[Close]]-NiftyData[[#This Row],[Open]]</f>
        <v>1.8499999999994543</v>
      </c>
      <c r="N2382" s="4">
        <f>NiftyData[[#This Row],[Intraday Change]]/NiftyData[[#This Row],[Open]]</f>
        <v>3.144734269953261E-4</v>
      </c>
      <c r="O2382" s="4">
        <f>_xlfn.CEILING.MATH(ABS(NiftyData[[#This Row],[Intraday Change %]]), 0.01)</f>
        <v>0.01</v>
      </c>
      <c r="P2382" s="6">
        <f>NiftyData[[#This Row],[Close]]-E2383</f>
        <v>33.050000000000182</v>
      </c>
      <c r="Q2382" s="4">
        <f>NiftyData[[#This Row],[DayChange]]/E2383</f>
        <v>5.6479796296771308E-3</v>
      </c>
      <c r="R2382" s="7">
        <f>_xlfn.CEILING.MATH(ABS(NiftyData[[#This Row],[DayChange %]]), 0.01)</f>
        <v>0.01</v>
      </c>
    </row>
    <row r="2383" spans="1:18" x14ac:dyDescent="0.2">
      <c r="A2383" s="2">
        <v>40653</v>
      </c>
      <c r="B2383" s="1">
        <v>5786.05</v>
      </c>
      <c r="C2383" s="1">
        <v>5857.35</v>
      </c>
      <c r="D2383" s="1">
        <v>5759.65</v>
      </c>
      <c r="E2383" s="1">
        <v>5851.65</v>
      </c>
      <c r="F2383" s="1">
        <v>117896054</v>
      </c>
      <c r="G2383" s="1">
        <v>6097.39</v>
      </c>
      <c r="H2383" s="1" t="str">
        <f>TEXT(NiftyData[[#This Row],[Date]], "yyyy")</f>
        <v>2011</v>
      </c>
      <c r="I2383" s="1" t="str">
        <f>TEXT(NiftyData[[#This Row],[Date]], "mmm")</f>
        <v>Apr</v>
      </c>
      <c r="J2383" s="1" t="str">
        <f>TEXT(NiftyData[[#This Row],[Date]], "ddd")</f>
        <v>Wed</v>
      </c>
      <c r="K2383" s="1" t="str">
        <f>TEXT(NiftyData[[#This Row],[Date]], "mmm-yyyy")</f>
        <v>Apr-2011</v>
      </c>
      <c r="L2383" s="1" t="str">
        <f>IF(NiftyData[[#This Row],[Day]]="Thu", "Expiry", "")</f>
        <v/>
      </c>
      <c r="M2383" s="1">
        <f>NiftyData[[#This Row],[Close]]-NiftyData[[#This Row],[Open]]</f>
        <v>65.599999999999454</v>
      </c>
      <c r="N2383" s="4">
        <f>NiftyData[[#This Row],[Intraday Change]]/NiftyData[[#This Row],[Open]]</f>
        <v>1.133761374339998E-2</v>
      </c>
      <c r="O2383" s="4">
        <f>_xlfn.CEILING.MATH(ABS(NiftyData[[#This Row],[Intraday Change %]]), 0.01)</f>
        <v>0.02</v>
      </c>
      <c r="P2383" s="6">
        <f>NiftyData[[#This Row],[Close]]-E2384</f>
        <v>110.89999999999964</v>
      </c>
      <c r="Q2383" s="4">
        <f>NiftyData[[#This Row],[DayChange]]/E2384</f>
        <v>1.9318033358010651E-2</v>
      </c>
      <c r="R2383" s="7">
        <f>_xlfn.CEILING.MATH(ABS(NiftyData[[#This Row],[DayChange %]]), 0.01)</f>
        <v>0.02</v>
      </c>
    </row>
    <row r="2384" spans="1:18" x14ac:dyDescent="0.2">
      <c r="A2384" s="2">
        <v>40652</v>
      </c>
      <c r="B2384" s="1">
        <v>5716</v>
      </c>
      <c r="C2384" s="1">
        <v>5762.95</v>
      </c>
      <c r="D2384" s="1">
        <v>5693.25</v>
      </c>
      <c r="E2384" s="1">
        <v>5740.75</v>
      </c>
      <c r="F2384" s="1">
        <v>101237488</v>
      </c>
      <c r="G2384" s="1">
        <v>5510.81</v>
      </c>
      <c r="H2384" s="1" t="str">
        <f>TEXT(NiftyData[[#This Row],[Date]], "yyyy")</f>
        <v>2011</v>
      </c>
      <c r="I2384" s="1" t="str">
        <f>TEXT(NiftyData[[#This Row],[Date]], "mmm")</f>
        <v>Apr</v>
      </c>
      <c r="J2384" s="1" t="str">
        <f>TEXT(NiftyData[[#This Row],[Date]], "ddd")</f>
        <v>Tue</v>
      </c>
      <c r="K2384" s="1" t="str">
        <f>TEXT(NiftyData[[#This Row],[Date]], "mmm-yyyy")</f>
        <v>Apr-2011</v>
      </c>
      <c r="L2384" s="1" t="str">
        <f>IF(NiftyData[[#This Row],[Day]]="Thu", "Expiry", "")</f>
        <v/>
      </c>
      <c r="M2384" s="1">
        <f>NiftyData[[#This Row],[Close]]-NiftyData[[#This Row],[Open]]</f>
        <v>24.75</v>
      </c>
      <c r="N2384" s="4">
        <f>NiftyData[[#This Row],[Intraday Change]]/NiftyData[[#This Row],[Open]]</f>
        <v>4.3299510146955914E-3</v>
      </c>
      <c r="O2384" s="4">
        <f>_xlfn.CEILING.MATH(ABS(NiftyData[[#This Row],[Intraday Change %]]), 0.01)</f>
        <v>0.01</v>
      </c>
      <c r="P2384" s="6">
        <f>NiftyData[[#This Row],[Close]]-E2385</f>
        <v>11.649999999999636</v>
      </c>
      <c r="Q2384" s="4">
        <f>NiftyData[[#This Row],[DayChange]]/E2385</f>
        <v>2.033478207746354E-3</v>
      </c>
      <c r="R2384" s="7">
        <f>_xlfn.CEILING.MATH(ABS(NiftyData[[#This Row],[DayChange %]]), 0.01)</f>
        <v>0.01</v>
      </c>
    </row>
    <row r="2385" spans="1:18" x14ac:dyDescent="0.2">
      <c r="A2385" s="2">
        <v>40651</v>
      </c>
      <c r="B2385" s="1">
        <v>5824.35</v>
      </c>
      <c r="C2385" s="1">
        <v>5897.9</v>
      </c>
      <c r="D2385" s="1">
        <v>5722.25</v>
      </c>
      <c r="E2385" s="1">
        <v>5729.1</v>
      </c>
      <c r="F2385" s="1">
        <v>121111083</v>
      </c>
      <c r="G2385" s="1">
        <v>7626.14</v>
      </c>
      <c r="H2385" s="1" t="str">
        <f>TEXT(NiftyData[[#This Row],[Date]], "yyyy")</f>
        <v>2011</v>
      </c>
      <c r="I2385" s="1" t="str">
        <f>TEXT(NiftyData[[#This Row],[Date]], "mmm")</f>
        <v>Apr</v>
      </c>
      <c r="J2385" s="1" t="str">
        <f>TEXT(NiftyData[[#This Row],[Date]], "ddd")</f>
        <v>Mon</v>
      </c>
      <c r="K2385" s="1" t="str">
        <f>TEXT(NiftyData[[#This Row],[Date]], "mmm-yyyy")</f>
        <v>Apr-2011</v>
      </c>
      <c r="L2385" s="1" t="str">
        <f>IF(NiftyData[[#This Row],[Day]]="Thu", "Expiry", "")</f>
        <v/>
      </c>
      <c r="M2385" s="1">
        <f>NiftyData[[#This Row],[Close]]-NiftyData[[#This Row],[Open]]</f>
        <v>-95.25</v>
      </c>
      <c r="N2385" s="4">
        <f>NiftyData[[#This Row],[Intraday Change]]/NiftyData[[#This Row],[Open]]</f>
        <v>-1.6353756213139663E-2</v>
      </c>
      <c r="O2385" s="4">
        <f>_xlfn.CEILING.MATH(ABS(NiftyData[[#This Row],[Intraday Change %]]), 0.01)</f>
        <v>0.02</v>
      </c>
      <c r="P2385" s="6">
        <f>NiftyData[[#This Row],[Close]]-E2386</f>
        <v>-95.449999999999818</v>
      </c>
      <c r="Q2385" s="4">
        <f>NiftyData[[#This Row],[DayChange]]/E2386</f>
        <v>-1.6387532084023628E-2</v>
      </c>
      <c r="R2385" s="7">
        <f>_xlfn.CEILING.MATH(ABS(NiftyData[[#This Row],[DayChange %]]), 0.01)</f>
        <v>0.02</v>
      </c>
    </row>
    <row r="2386" spans="1:18" x14ac:dyDescent="0.2">
      <c r="A2386" s="2">
        <v>40648</v>
      </c>
      <c r="B2386" s="1">
        <v>5898.75</v>
      </c>
      <c r="C2386" s="1">
        <v>5907.35</v>
      </c>
      <c r="D2386" s="1">
        <v>5806.45</v>
      </c>
      <c r="E2386" s="1">
        <v>5824.55</v>
      </c>
      <c r="F2386" s="1">
        <v>140590405</v>
      </c>
      <c r="G2386" s="1">
        <v>9198.7999999999993</v>
      </c>
      <c r="H2386" s="1" t="str">
        <f>TEXT(NiftyData[[#This Row],[Date]], "yyyy")</f>
        <v>2011</v>
      </c>
      <c r="I2386" s="1" t="str">
        <f>TEXT(NiftyData[[#This Row],[Date]], "mmm")</f>
        <v>Apr</v>
      </c>
      <c r="J2386" s="1" t="str">
        <f>TEXT(NiftyData[[#This Row],[Date]], "ddd")</f>
        <v>Fri</v>
      </c>
      <c r="K2386" s="1" t="str">
        <f>TEXT(NiftyData[[#This Row],[Date]], "mmm-yyyy")</f>
        <v>Apr-2011</v>
      </c>
      <c r="L2386" s="1" t="str">
        <f>IF(NiftyData[[#This Row],[Day]]="Thu", "Expiry", "")</f>
        <v/>
      </c>
      <c r="M2386" s="1">
        <f>NiftyData[[#This Row],[Close]]-NiftyData[[#This Row],[Open]]</f>
        <v>-74.199999999999818</v>
      </c>
      <c r="N2386" s="4">
        <f>NiftyData[[#This Row],[Intraday Change]]/NiftyData[[#This Row],[Open]]</f>
        <v>-1.257893621529982E-2</v>
      </c>
      <c r="O2386" s="4">
        <f>_xlfn.CEILING.MATH(ABS(NiftyData[[#This Row],[Intraday Change %]]), 0.01)</f>
        <v>0.02</v>
      </c>
      <c r="P2386" s="6">
        <f>NiftyData[[#This Row],[Close]]-E2387</f>
        <v>-86.949999999999818</v>
      </c>
      <c r="Q2386" s="4">
        <f>NiftyData[[#This Row],[DayChange]]/E2387</f>
        <v>-1.4708618793876312E-2</v>
      </c>
      <c r="R2386" s="7">
        <f>_xlfn.CEILING.MATH(ABS(NiftyData[[#This Row],[DayChange %]]), 0.01)</f>
        <v>0.02</v>
      </c>
    </row>
    <row r="2387" spans="1:18" x14ac:dyDescent="0.2">
      <c r="A2387" s="2">
        <v>40646</v>
      </c>
      <c r="B2387" s="1">
        <v>5747.95</v>
      </c>
      <c r="C2387" s="1">
        <v>5923.6</v>
      </c>
      <c r="D2387" s="1">
        <v>5735.55</v>
      </c>
      <c r="E2387" s="1">
        <v>5911.5</v>
      </c>
      <c r="F2387" s="1">
        <v>145699909</v>
      </c>
      <c r="G2387" s="1">
        <v>6888.51</v>
      </c>
      <c r="H2387" s="1" t="str">
        <f>TEXT(NiftyData[[#This Row],[Date]], "yyyy")</f>
        <v>2011</v>
      </c>
      <c r="I2387" s="1" t="str">
        <f>TEXT(NiftyData[[#This Row],[Date]], "mmm")</f>
        <v>Apr</v>
      </c>
      <c r="J2387" s="1" t="str">
        <f>TEXT(NiftyData[[#This Row],[Date]], "ddd")</f>
        <v>Wed</v>
      </c>
      <c r="K2387" s="1" t="str">
        <f>TEXT(NiftyData[[#This Row],[Date]], "mmm-yyyy")</f>
        <v>Apr-2011</v>
      </c>
      <c r="L2387" s="1" t="str">
        <f>IF(NiftyData[[#This Row],[Day]]="Thu", "Expiry", "")</f>
        <v/>
      </c>
      <c r="M2387" s="1">
        <f>NiftyData[[#This Row],[Close]]-NiftyData[[#This Row],[Open]]</f>
        <v>163.55000000000018</v>
      </c>
      <c r="N2387" s="4">
        <f>NiftyData[[#This Row],[Intraday Change]]/NiftyData[[#This Row],[Open]]</f>
        <v>2.8453622595882043E-2</v>
      </c>
      <c r="O2387" s="4">
        <f>_xlfn.CEILING.MATH(ABS(NiftyData[[#This Row],[Intraday Change %]]), 0.01)</f>
        <v>0.03</v>
      </c>
      <c r="P2387" s="6">
        <f>NiftyData[[#This Row],[Close]]-E2388</f>
        <v>125.80000000000018</v>
      </c>
      <c r="Q2387" s="4">
        <f>NiftyData[[#This Row],[DayChange]]/E2388</f>
        <v>2.1743263563613769E-2</v>
      </c>
      <c r="R2387" s="7">
        <f>_xlfn.CEILING.MATH(ABS(NiftyData[[#This Row],[DayChange %]]), 0.01)</f>
        <v>0.03</v>
      </c>
    </row>
    <row r="2388" spans="1:18" x14ac:dyDescent="0.2">
      <c r="A2388" s="2">
        <v>40644</v>
      </c>
      <c r="B2388" s="1">
        <v>5805.35</v>
      </c>
      <c r="C2388" s="1">
        <v>5830.3</v>
      </c>
      <c r="D2388" s="1">
        <v>5777.9</v>
      </c>
      <c r="E2388" s="1">
        <v>5785.7</v>
      </c>
      <c r="F2388" s="1">
        <v>92734132</v>
      </c>
      <c r="G2388" s="1">
        <v>4636.3999999999996</v>
      </c>
      <c r="H2388" s="1" t="str">
        <f>TEXT(NiftyData[[#This Row],[Date]], "yyyy")</f>
        <v>2011</v>
      </c>
      <c r="I2388" s="1" t="str">
        <f>TEXT(NiftyData[[#This Row],[Date]], "mmm")</f>
        <v>Apr</v>
      </c>
      <c r="J2388" s="1" t="str">
        <f>TEXT(NiftyData[[#This Row],[Date]], "ddd")</f>
        <v>Mon</v>
      </c>
      <c r="K2388" s="1" t="str">
        <f>TEXT(NiftyData[[#This Row],[Date]], "mmm-yyyy")</f>
        <v>Apr-2011</v>
      </c>
      <c r="L2388" s="1" t="str">
        <f>IF(NiftyData[[#This Row],[Day]]="Thu", "Expiry", "")</f>
        <v/>
      </c>
      <c r="M2388" s="1">
        <f>NiftyData[[#This Row],[Close]]-NiftyData[[#This Row],[Open]]</f>
        <v>-19.650000000000546</v>
      </c>
      <c r="N2388" s="4">
        <f>NiftyData[[#This Row],[Intraday Change]]/NiftyData[[#This Row],[Open]]</f>
        <v>-3.3848088401217057E-3</v>
      </c>
      <c r="O2388" s="4">
        <f>_xlfn.CEILING.MATH(ABS(NiftyData[[#This Row],[Intraday Change %]]), 0.01)</f>
        <v>0.01</v>
      </c>
      <c r="P2388" s="6">
        <f>NiftyData[[#This Row],[Close]]-E2389</f>
        <v>-56.300000000000182</v>
      </c>
      <c r="Q2388" s="4">
        <f>NiftyData[[#This Row],[DayChange]]/E2389</f>
        <v>-9.6371105785690147E-3</v>
      </c>
      <c r="R2388" s="7">
        <f>_xlfn.CEILING.MATH(ABS(NiftyData[[#This Row],[DayChange %]]), 0.01)</f>
        <v>0.01</v>
      </c>
    </row>
    <row r="2389" spans="1:18" x14ac:dyDescent="0.2">
      <c r="A2389" s="2">
        <v>40641</v>
      </c>
      <c r="B2389" s="1">
        <v>5886.75</v>
      </c>
      <c r="C2389" s="1">
        <v>5926.95</v>
      </c>
      <c r="D2389" s="1">
        <v>5822</v>
      </c>
      <c r="E2389" s="1">
        <v>5842</v>
      </c>
      <c r="F2389" s="1">
        <v>99854772</v>
      </c>
      <c r="G2389" s="1">
        <v>5071.12</v>
      </c>
      <c r="H2389" s="1" t="str">
        <f>TEXT(NiftyData[[#This Row],[Date]], "yyyy")</f>
        <v>2011</v>
      </c>
      <c r="I2389" s="1" t="str">
        <f>TEXT(NiftyData[[#This Row],[Date]], "mmm")</f>
        <v>Apr</v>
      </c>
      <c r="J2389" s="1" t="str">
        <f>TEXT(NiftyData[[#This Row],[Date]], "ddd")</f>
        <v>Fri</v>
      </c>
      <c r="K2389" s="1" t="str">
        <f>TEXT(NiftyData[[#This Row],[Date]], "mmm-yyyy")</f>
        <v>Apr-2011</v>
      </c>
      <c r="L2389" s="1" t="str">
        <f>IF(NiftyData[[#This Row],[Day]]="Thu", "Expiry", "")</f>
        <v/>
      </c>
      <c r="M2389" s="1">
        <f>NiftyData[[#This Row],[Close]]-NiftyData[[#This Row],[Open]]</f>
        <v>-44.75</v>
      </c>
      <c r="N2389" s="4">
        <f>NiftyData[[#This Row],[Intraday Change]]/NiftyData[[#This Row],[Open]]</f>
        <v>-7.6018176413131184E-3</v>
      </c>
      <c r="O2389" s="4">
        <f>_xlfn.CEILING.MATH(ABS(NiftyData[[#This Row],[Intraday Change %]]), 0.01)</f>
        <v>0.01</v>
      </c>
      <c r="P2389" s="6">
        <f>NiftyData[[#This Row],[Close]]-E2390</f>
        <v>-43.699999999999818</v>
      </c>
      <c r="Q2389" s="4">
        <f>NiftyData[[#This Row],[DayChange]]/E2390</f>
        <v>-7.4247753028526464E-3</v>
      </c>
      <c r="R2389" s="7">
        <f>_xlfn.CEILING.MATH(ABS(NiftyData[[#This Row],[DayChange %]]), 0.01)</f>
        <v>0.01</v>
      </c>
    </row>
    <row r="2390" spans="1:18" x14ac:dyDescent="0.2">
      <c r="A2390" s="2">
        <v>40640</v>
      </c>
      <c r="B2390" s="1">
        <v>5888.55</v>
      </c>
      <c r="C2390" s="1">
        <v>5906.1</v>
      </c>
      <c r="D2390" s="1">
        <v>5866.25</v>
      </c>
      <c r="E2390" s="1">
        <v>5885.7</v>
      </c>
      <c r="F2390" s="1">
        <v>98160761</v>
      </c>
      <c r="G2390" s="1">
        <v>5029.08</v>
      </c>
      <c r="H2390" s="1" t="str">
        <f>TEXT(NiftyData[[#This Row],[Date]], "yyyy")</f>
        <v>2011</v>
      </c>
      <c r="I2390" s="1" t="str">
        <f>TEXT(NiftyData[[#This Row],[Date]], "mmm")</f>
        <v>Apr</v>
      </c>
      <c r="J2390" s="1" t="str">
        <f>TEXT(NiftyData[[#This Row],[Date]], "ddd")</f>
        <v>Thu</v>
      </c>
      <c r="K2390" s="1" t="str">
        <f>TEXT(NiftyData[[#This Row],[Date]], "mmm-yyyy")</f>
        <v>Apr-2011</v>
      </c>
      <c r="L2390" s="1" t="str">
        <f>IF(NiftyData[[#This Row],[Day]]="Thu", "Expiry", "")</f>
        <v>Expiry</v>
      </c>
      <c r="M2390" s="1">
        <f>NiftyData[[#This Row],[Close]]-NiftyData[[#This Row],[Open]]</f>
        <v>-2.8500000000003638</v>
      </c>
      <c r="N2390" s="4">
        <f>NiftyData[[#This Row],[Intraday Change]]/NiftyData[[#This Row],[Open]]</f>
        <v>-4.8399011641242132E-4</v>
      </c>
      <c r="O2390" s="4">
        <f>_xlfn.CEILING.MATH(ABS(NiftyData[[#This Row],[Intraday Change %]]), 0.01)</f>
        <v>0.01</v>
      </c>
      <c r="P2390" s="6">
        <f>NiftyData[[#This Row],[Close]]-E2391</f>
        <v>-6.0500000000001819</v>
      </c>
      <c r="Q2390" s="4">
        <f>NiftyData[[#This Row],[DayChange]]/E2391</f>
        <v>-1.026859591802127E-3</v>
      </c>
      <c r="R2390" s="7">
        <f>_xlfn.CEILING.MATH(ABS(NiftyData[[#This Row],[DayChange %]]), 0.01)</f>
        <v>0.01</v>
      </c>
    </row>
    <row r="2391" spans="1:18" x14ac:dyDescent="0.2">
      <c r="A2391" s="2">
        <v>40639</v>
      </c>
      <c r="B2391" s="1">
        <v>5908</v>
      </c>
      <c r="C2391" s="1">
        <v>5944.45</v>
      </c>
      <c r="D2391" s="1">
        <v>5868.8</v>
      </c>
      <c r="E2391" s="1">
        <v>5891.75</v>
      </c>
      <c r="F2391" s="1">
        <v>125960708</v>
      </c>
      <c r="G2391" s="1">
        <v>6114.96</v>
      </c>
      <c r="H2391" s="1" t="str">
        <f>TEXT(NiftyData[[#This Row],[Date]], "yyyy")</f>
        <v>2011</v>
      </c>
      <c r="I2391" s="1" t="str">
        <f>TEXT(NiftyData[[#This Row],[Date]], "mmm")</f>
        <v>Apr</v>
      </c>
      <c r="J2391" s="1" t="str">
        <f>TEXT(NiftyData[[#This Row],[Date]], "ddd")</f>
        <v>Wed</v>
      </c>
      <c r="K2391" s="1" t="str">
        <f>TEXT(NiftyData[[#This Row],[Date]], "mmm-yyyy")</f>
        <v>Apr-2011</v>
      </c>
      <c r="L2391" s="1" t="str">
        <f>IF(NiftyData[[#This Row],[Day]]="Thu", "Expiry", "")</f>
        <v/>
      </c>
      <c r="M2391" s="1">
        <f>NiftyData[[#This Row],[Close]]-NiftyData[[#This Row],[Open]]</f>
        <v>-16.25</v>
      </c>
      <c r="N2391" s="4">
        <f>NiftyData[[#This Row],[Intraday Change]]/NiftyData[[#This Row],[Open]]</f>
        <v>-2.7505077860528098E-3</v>
      </c>
      <c r="O2391" s="4">
        <f>_xlfn.CEILING.MATH(ABS(NiftyData[[#This Row],[Intraday Change %]]), 0.01)</f>
        <v>0.01</v>
      </c>
      <c r="P2391" s="6">
        <f>NiftyData[[#This Row],[Close]]-E2392</f>
        <v>-18.300000000000182</v>
      </c>
      <c r="Q2391" s="4">
        <f>NiftyData[[#This Row],[DayChange]]/E2392</f>
        <v>-3.09642050405668E-3</v>
      </c>
      <c r="R2391" s="7">
        <f>_xlfn.CEILING.MATH(ABS(NiftyData[[#This Row],[DayChange %]]), 0.01)</f>
        <v>0.01</v>
      </c>
    </row>
    <row r="2392" spans="1:18" x14ac:dyDescent="0.2">
      <c r="A2392" s="2">
        <v>40638</v>
      </c>
      <c r="B2392" s="1">
        <v>5923.85</v>
      </c>
      <c r="C2392" s="1">
        <v>5928.65</v>
      </c>
      <c r="D2392" s="1">
        <v>5855.85</v>
      </c>
      <c r="E2392" s="1">
        <v>5910.05</v>
      </c>
      <c r="F2392" s="1">
        <v>110625437</v>
      </c>
      <c r="G2392" s="1">
        <v>5386.96</v>
      </c>
      <c r="H2392" s="1" t="str">
        <f>TEXT(NiftyData[[#This Row],[Date]], "yyyy")</f>
        <v>2011</v>
      </c>
      <c r="I2392" s="1" t="str">
        <f>TEXT(NiftyData[[#This Row],[Date]], "mmm")</f>
        <v>Apr</v>
      </c>
      <c r="J2392" s="1" t="str">
        <f>TEXT(NiftyData[[#This Row],[Date]], "ddd")</f>
        <v>Tue</v>
      </c>
      <c r="K2392" s="1" t="str">
        <f>TEXT(NiftyData[[#This Row],[Date]], "mmm-yyyy")</f>
        <v>Apr-2011</v>
      </c>
      <c r="L2392" s="1" t="str">
        <f>IF(NiftyData[[#This Row],[Day]]="Thu", "Expiry", "")</f>
        <v/>
      </c>
      <c r="M2392" s="1">
        <f>NiftyData[[#This Row],[Close]]-NiftyData[[#This Row],[Open]]</f>
        <v>-13.800000000000182</v>
      </c>
      <c r="N2392" s="4">
        <f>NiftyData[[#This Row],[Intraday Change]]/NiftyData[[#This Row],[Open]]</f>
        <v>-2.32956607611607E-3</v>
      </c>
      <c r="O2392" s="4">
        <f>_xlfn.CEILING.MATH(ABS(NiftyData[[#This Row],[Intraday Change %]]), 0.01)</f>
        <v>0.01</v>
      </c>
      <c r="P2392" s="6">
        <f>NiftyData[[#This Row],[Close]]-E2393</f>
        <v>1.6000000000003638</v>
      </c>
      <c r="Q2392" s="4">
        <f>NiftyData[[#This Row],[DayChange]]/E2393</f>
        <v>2.7079860200227875E-4</v>
      </c>
      <c r="R2392" s="7">
        <f>_xlfn.CEILING.MATH(ABS(NiftyData[[#This Row],[DayChange %]]), 0.01)</f>
        <v>0.01</v>
      </c>
    </row>
    <row r="2393" spans="1:18" x14ac:dyDescent="0.2">
      <c r="A2393" s="2">
        <v>40637</v>
      </c>
      <c r="B2393" s="1">
        <v>5842</v>
      </c>
      <c r="C2393" s="1">
        <v>5918.7</v>
      </c>
      <c r="D2393" s="1">
        <v>5833.2</v>
      </c>
      <c r="E2393" s="1">
        <v>5908.45</v>
      </c>
      <c r="F2393" s="1">
        <v>106392427</v>
      </c>
      <c r="G2393" s="1">
        <v>5424.67</v>
      </c>
      <c r="H2393" s="1" t="str">
        <f>TEXT(NiftyData[[#This Row],[Date]], "yyyy")</f>
        <v>2011</v>
      </c>
      <c r="I2393" s="1" t="str">
        <f>TEXT(NiftyData[[#This Row],[Date]], "mmm")</f>
        <v>Apr</v>
      </c>
      <c r="J2393" s="1" t="str">
        <f>TEXT(NiftyData[[#This Row],[Date]], "ddd")</f>
        <v>Mon</v>
      </c>
      <c r="K2393" s="1" t="str">
        <f>TEXT(NiftyData[[#This Row],[Date]], "mmm-yyyy")</f>
        <v>Apr-2011</v>
      </c>
      <c r="L2393" s="1" t="str">
        <f>IF(NiftyData[[#This Row],[Day]]="Thu", "Expiry", "")</f>
        <v/>
      </c>
      <c r="M2393" s="1">
        <f>NiftyData[[#This Row],[Close]]-NiftyData[[#This Row],[Open]]</f>
        <v>66.449999999999818</v>
      </c>
      <c r="N2393" s="4">
        <f>NiftyData[[#This Row],[Intraday Change]]/NiftyData[[#This Row],[Open]]</f>
        <v>1.1374529270797641E-2</v>
      </c>
      <c r="O2393" s="4">
        <f>_xlfn.CEILING.MATH(ABS(NiftyData[[#This Row],[Intraday Change %]]), 0.01)</f>
        <v>0.02</v>
      </c>
      <c r="P2393" s="6">
        <f>NiftyData[[#This Row],[Close]]-E2394</f>
        <v>82.399999999999636</v>
      </c>
      <c r="Q2393" s="4">
        <f>NiftyData[[#This Row],[DayChange]]/E2394</f>
        <v>1.4143373297517123E-2</v>
      </c>
      <c r="R2393" s="7">
        <f>_xlfn.CEILING.MATH(ABS(NiftyData[[#This Row],[DayChange %]]), 0.01)</f>
        <v>0.02</v>
      </c>
    </row>
    <row r="2394" spans="1:18" x14ac:dyDescent="0.2">
      <c r="A2394" s="2">
        <v>40634</v>
      </c>
      <c r="B2394" s="1">
        <v>5835</v>
      </c>
      <c r="C2394" s="1">
        <v>5860.2</v>
      </c>
      <c r="D2394" s="1">
        <v>5810.4</v>
      </c>
      <c r="E2394" s="1">
        <v>5826.05</v>
      </c>
      <c r="F2394" s="1">
        <v>118321855</v>
      </c>
      <c r="G2394" s="1">
        <v>5698.58</v>
      </c>
      <c r="H2394" s="1" t="str">
        <f>TEXT(NiftyData[[#This Row],[Date]], "yyyy")</f>
        <v>2011</v>
      </c>
      <c r="I2394" s="1" t="str">
        <f>TEXT(NiftyData[[#This Row],[Date]], "mmm")</f>
        <v>Apr</v>
      </c>
      <c r="J2394" s="1" t="str">
        <f>TEXT(NiftyData[[#This Row],[Date]], "ddd")</f>
        <v>Fri</v>
      </c>
      <c r="K2394" s="1" t="str">
        <f>TEXT(NiftyData[[#This Row],[Date]], "mmm-yyyy")</f>
        <v>Apr-2011</v>
      </c>
      <c r="L2394" s="1" t="str">
        <f>IF(NiftyData[[#This Row],[Day]]="Thu", "Expiry", "")</f>
        <v/>
      </c>
      <c r="M2394" s="1">
        <f>NiftyData[[#This Row],[Close]]-NiftyData[[#This Row],[Open]]</f>
        <v>-8.9499999999998181</v>
      </c>
      <c r="N2394" s="4">
        <f>NiftyData[[#This Row],[Intraday Change]]/NiftyData[[#This Row],[Open]]</f>
        <v>-1.533847472150783E-3</v>
      </c>
      <c r="O2394" s="4">
        <f>_xlfn.CEILING.MATH(ABS(NiftyData[[#This Row],[Intraday Change %]]), 0.01)</f>
        <v>0.01</v>
      </c>
      <c r="P2394" s="6">
        <f>NiftyData[[#This Row],[Close]]-E2395</f>
        <v>-7.6999999999998181</v>
      </c>
      <c r="Q2394" s="4">
        <f>NiftyData[[#This Row],[DayChange]]/E2395</f>
        <v>-1.319905721019896E-3</v>
      </c>
      <c r="R2394" s="7">
        <f>_xlfn.CEILING.MATH(ABS(NiftyData[[#This Row],[DayChange %]]), 0.01)</f>
        <v>0.01</v>
      </c>
    </row>
    <row r="2395" spans="1:18" x14ac:dyDescent="0.2">
      <c r="A2395" s="2">
        <v>40633</v>
      </c>
      <c r="B2395" s="1">
        <v>5803.05</v>
      </c>
      <c r="C2395" s="1">
        <v>5872</v>
      </c>
      <c r="D2395" s="1">
        <v>5778.65</v>
      </c>
      <c r="E2395" s="1">
        <v>5833.75</v>
      </c>
      <c r="F2395" s="1">
        <v>219441114</v>
      </c>
      <c r="G2395" s="1">
        <v>11741.25</v>
      </c>
      <c r="H2395" s="1" t="str">
        <f>TEXT(NiftyData[[#This Row],[Date]], "yyyy")</f>
        <v>2011</v>
      </c>
      <c r="I2395" s="1" t="str">
        <f>TEXT(NiftyData[[#This Row],[Date]], "mmm")</f>
        <v>Mar</v>
      </c>
      <c r="J2395" s="1" t="str">
        <f>TEXT(NiftyData[[#This Row],[Date]], "ddd")</f>
        <v>Thu</v>
      </c>
      <c r="K2395" s="1" t="str">
        <f>TEXT(NiftyData[[#This Row],[Date]], "mmm-yyyy")</f>
        <v>Mar-2011</v>
      </c>
      <c r="L2395" s="1" t="str">
        <f>IF(NiftyData[[#This Row],[Day]]="Thu", "Expiry", "")</f>
        <v>Expiry</v>
      </c>
      <c r="M2395" s="1">
        <f>NiftyData[[#This Row],[Close]]-NiftyData[[#This Row],[Open]]</f>
        <v>30.699999999999818</v>
      </c>
      <c r="N2395" s="4">
        <f>NiftyData[[#This Row],[Intraday Change]]/NiftyData[[#This Row],[Open]]</f>
        <v>5.290321468882711E-3</v>
      </c>
      <c r="O2395" s="4">
        <f>_xlfn.CEILING.MATH(ABS(NiftyData[[#This Row],[Intraday Change %]]), 0.01)</f>
        <v>0.01</v>
      </c>
      <c r="P2395" s="6">
        <f>NiftyData[[#This Row],[Close]]-E2396</f>
        <v>46.100000000000364</v>
      </c>
      <c r="Q2395" s="4">
        <f>NiftyData[[#This Row],[DayChange]]/E2396</f>
        <v>7.9652363221688199E-3</v>
      </c>
      <c r="R2395" s="7">
        <f>_xlfn.CEILING.MATH(ABS(NiftyData[[#This Row],[DayChange %]]), 0.01)</f>
        <v>0.01</v>
      </c>
    </row>
    <row r="2396" spans="1:18" x14ac:dyDescent="0.2">
      <c r="A2396" s="2">
        <v>40632</v>
      </c>
      <c r="B2396" s="1">
        <v>5755.8</v>
      </c>
      <c r="C2396" s="1">
        <v>5803.15</v>
      </c>
      <c r="D2396" s="1">
        <v>5753.9</v>
      </c>
      <c r="E2396" s="1">
        <v>5787.65</v>
      </c>
      <c r="F2396" s="1">
        <v>133208726</v>
      </c>
      <c r="G2396" s="1">
        <v>6161.99</v>
      </c>
      <c r="H2396" s="1" t="str">
        <f>TEXT(NiftyData[[#This Row],[Date]], "yyyy")</f>
        <v>2011</v>
      </c>
      <c r="I2396" s="1" t="str">
        <f>TEXT(NiftyData[[#This Row],[Date]], "mmm")</f>
        <v>Mar</v>
      </c>
      <c r="J2396" s="1" t="str">
        <f>TEXT(NiftyData[[#This Row],[Date]], "ddd")</f>
        <v>Wed</v>
      </c>
      <c r="K2396" s="1" t="str">
        <f>TEXT(NiftyData[[#This Row],[Date]], "mmm-yyyy")</f>
        <v>Mar-2011</v>
      </c>
      <c r="L2396" s="1" t="str">
        <f>IF(NiftyData[[#This Row],[Day]]="Thu", "Expiry", "")</f>
        <v/>
      </c>
      <c r="M2396" s="1">
        <f>NiftyData[[#This Row],[Close]]-NiftyData[[#This Row],[Open]]</f>
        <v>31.849999999999454</v>
      </c>
      <c r="N2396" s="4">
        <f>NiftyData[[#This Row],[Intraday Change]]/NiftyData[[#This Row],[Open]]</f>
        <v>5.5335487681989386E-3</v>
      </c>
      <c r="O2396" s="4">
        <f>_xlfn.CEILING.MATH(ABS(NiftyData[[#This Row],[Intraday Change %]]), 0.01)</f>
        <v>0.01</v>
      </c>
      <c r="P2396" s="6">
        <f>NiftyData[[#This Row],[Close]]-E2397</f>
        <v>51.299999999999272</v>
      </c>
      <c r="Q2396" s="4">
        <f>NiftyData[[#This Row],[DayChange]]/E2397</f>
        <v>8.9429689610988298E-3</v>
      </c>
      <c r="R2396" s="7">
        <f>_xlfn.CEILING.MATH(ABS(NiftyData[[#This Row],[DayChange %]]), 0.01)</f>
        <v>0.01</v>
      </c>
    </row>
    <row r="2397" spans="1:18" x14ac:dyDescent="0.2">
      <c r="A2397" s="2">
        <v>40631</v>
      </c>
      <c r="B2397" s="1">
        <v>5686.5</v>
      </c>
      <c r="C2397" s="1">
        <v>5770.35</v>
      </c>
      <c r="D2397" s="1">
        <v>5680.7</v>
      </c>
      <c r="E2397" s="1">
        <v>5736.35</v>
      </c>
      <c r="F2397" s="1">
        <v>140479340</v>
      </c>
      <c r="G2397" s="1">
        <v>6737.62</v>
      </c>
      <c r="H2397" s="1" t="str">
        <f>TEXT(NiftyData[[#This Row],[Date]], "yyyy")</f>
        <v>2011</v>
      </c>
      <c r="I2397" s="1" t="str">
        <f>TEXT(NiftyData[[#This Row],[Date]], "mmm")</f>
        <v>Mar</v>
      </c>
      <c r="J2397" s="1" t="str">
        <f>TEXT(NiftyData[[#This Row],[Date]], "ddd")</f>
        <v>Tue</v>
      </c>
      <c r="K2397" s="1" t="str">
        <f>TEXT(NiftyData[[#This Row],[Date]], "mmm-yyyy")</f>
        <v>Mar-2011</v>
      </c>
      <c r="L2397" s="1" t="str">
        <f>IF(NiftyData[[#This Row],[Day]]="Thu", "Expiry", "")</f>
        <v/>
      </c>
      <c r="M2397" s="1">
        <f>NiftyData[[#This Row],[Close]]-NiftyData[[#This Row],[Open]]</f>
        <v>49.850000000000364</v>
      </c>
      <c r="N2397" s="4">
        <f>NiftyData[[#This Row],[Intraday Change]]/NiftyData[[#This Row],[Open]]</f>
        <v>8.7663765057593192E-3</v>
      </c>
      <c r="O2397" s="4">
        <f>_xlfn.CEILING.MATH(ABS(NiftyData[[#This Row],[Intraday Change %]]), 0.01)</f>
        <v>0.01</v>
      </c>
      <c r="P2397" s="6">
        <f>NiftyData[[#This Row],[Close]]-E2398</f>
        <v>49.100000000000364</v>
      </c>
      <c r="Q2397" s="4">
        <f>NiftyData[[#This Row],[DayChange]]/E2398</f>
        <v>8.6333465207262504E-3</v>
      </c>
      <c r="R2397" s="7">
        <f>_xlfn.CEILING.MATH(ABS(NiftyData[[#This Row],[DayChange %]]), 0.01)</f>
        <v>0.01</v>
      </c>
    </row>
    <row r="2398" spans="1:18" x14ac:dyDescent="0.2">
      <c r="A2398" s="2">
        <v>40630</v>
      </c>
      <c r="B2398" s="1">
        <v>5645.25</v>
      </c>
      <c r="C2398" s="1">
        <v>5709.1</v>
      </c>
      <c r="D2398" s="1">
        <v>5643.2</v>
      </c>
      <c r="E2398" s="1">
        <v>5687.25</v>
      </c>
      <c r="F2398" s="1">
        <v>130717964</v>
      </c>
      <c r="G2398" s="1">
        <v>6675.09</v>
      </c>
      <c r="H2398" s="1" t="str">
        <f>TEXT(NiftyData[[#This Row],[Date]], "yyyy")</f>
        <v>2011</v>
      </c>
      <c r="I2398" s="1" t="str">
        <f>TEXT(NiftyData[[#This Row],[Date]], "mmm")</f>
        <v>Mar</v>
      </c>
      <c r="J2398" s="1" t="str">
        <f>TEXT(NiftyData[[#This Row],[Date]], "ddd")</f>
        <v>Mon</v>
      </c>
      <c r="K2398" s="1" t="str">
        <f>TEXT(NiftyData[[#This Row],[Date]], "mmm-yyyy")</f>
        <v>Mar-2011</v>
      </c>
      <c r="L2398" s="1" t="str">
        <f>IF(NiftyData[[#This Row],[Day]]="Thu", "Expiry", "")</f>
        <v/>
      </c>
      <c r="M2398" s="1">
        <f>NiftyData[[#This Row],[Close]]-NiftyData[[#This Row],[Open]]</f>
        <v>42</v>
      </c>
      <c r="N2398" s="4">
        <f>NiftyData[[#This Row],[Intraday Change]]/NiftyData[[#This Row],[Open]]</f>
        <v>7.4398830875514813E-3</v>
      </c>
      <c r="O2398" s="4">
        <f>_xlfn.CEILING.MATH(ABS(NiftyData[[#This Row],[Intraday Change %]]), 0.01)</f>
        <v>0.01</v>
      </c>
      <c r="P2398" s="6">
        <f>NiftyData[[#This Row],[Close]]-E2399</f>
        <v>33</v>
      </c>
      <c r="Q2398" s="4">
        <f>NiftyData[[#This Row],[DayChange]]/E2399</f>
        <v>5.8363178140336917E-3</v>
      </c>
      <c r="R2398" s="7">
        <f>_xlfn.CEILING.MATH(ABS(NiftyData[[#This Row],[DayChange %]]), 0.01)</f>
        <v>0.01</v>
      </c>
    </row>
    <row r="2399" spans="1:18" x14ac:dyDescent="0.2">
      <c r="A2399" s="2">
        <v>40627</v>
      </c>
      <c r="B2399" s="1">
        <v>5588.65</v>
      </c>
      <c r="C2399" s="1">
        <v>5667.1</v>
      </c>
      <c r="D2399" s="1">
        <v>5560.95</v>
      </c>
      <c r="E2399" s="1">
        <v>5654.25</v>
      </c>
      <c r="F2399" s="1">
        <v>133451382</v>
      </c>
      <c r="G2399" s="1">
        <v>6457.47</v>
      </c>
      <c r="H2399" s="1" t="str">
        <f>TEXT(NiftyData[[#This Row],[Date]], "yyyy")</f>
        <v>2011</v>
      </c>
      <c r="I2399" s="1" t="str">
        <f>TEXT(NiftyData[[#This Row],[Date]], "mmm")</f>
        <v>Mar</v>
      </c>
      <c r="J2399" s="1" t="str">
        <f>TEXT(NiftyData[[#This Row],[Date]], "ddd")</f>
        <v>Fri</v>
      </c>
      <c r="K2399" s="1" t="str">
        <f>TEXT(NiftyData[[#This Row],[Date]], "mmm-yyyy")</f>
        <v>Mar-2011</v>
      </c>
      <c r="L2399" s="1" t="str">
        <f>IF(NiftyData[[#This Row],[Day]]="Thu", "Expiry", "")</f>
        <v/>
      </c>
      <c r="M2399" s="1">
        <f>NiftyData[[#This Row],[Close]]-NiftyData[[#This Row],[Open]]</f>
        <v>65.600000000000364</v>
      </c>
      <c r="N2399" s="4">
        <f>NiftyData[[#This Row],[Intraday Change]]/NiftyData[[#This Row],[Open]]</f>
        <v>1.1738076279602475E-2</v>
      </c>
      <c r="O2399" s="4">
        <f>_xlfn.CEILING.MATH(ABS(NiftyData[[#This Row],[Intraday Change %]]), 0.01)</f>
        <v>0.02</v>
      </c>
      <c r="P2399" s="6">
        <f>NiftyData[[#This Row],[Close]]-E2400</f>
        <v>131.85000000000036</v>
      </c>
      <c r="Q2399" s="4">
        <f>NiftyData[[#This Row],[DayChange]]/E2400</f>
        <v>2.3875488917861867E-2</v>
      </c>
      <c r="R2399" s="7">
        <f>_xlfn.CEILING.MATH(ABS(NiftyData[[#This Row],[DayChange %]]), 0.01)</f>
        <v>0.03</v>
      </c>
    </row>
    <row r="2400" spans="1:18" x14ac:dyDescent="0.2">
      <c r="A2400" s="2">
        <v>40626</v>
      </c>
      <c r="B2400" s="1">
        <v>5501.8</v>
      </c>
      <c r="C2400" s="1">
        <v>5529</v>
      </c>
      <c r="D2400" s="1">
        <v>5496.1</v>
      </c>
      <c r="E2400" s="1">
        <v>5522.4</v>
      </c>
      <c r="F2400" s="1">
        <v>115262055</v>
      </c>
      <c r="G2400" s="1">
        <v>4766.5600000000004</v>
      </c>
      <c r="H2400" s="1" t="str">
        <f>TEXT(NiftyData[[#This Row],[Date]], "yyyy")</f>
        <v>2011</v>
      </c>
      <c r="I2400" s="1" t="str">
        <f>TEXT(NiftyData[[#This Row],[Date]], "mmm")</f>
        <v>Mar</v>
      </c>
      <c r="J2400" s="1" t="str">
        <f>TEXT(NiftyData[[#This Row],[Date]], "ddd")</f>
        <v>Thu</v>
      </c>
      <c r="K2400" s="1" t="str">
        <f>TEXT(NiftyData[[#This Row],[Date]], "mmm-yyyy")</f>
        <v>Mar-2011</v>
      </c>
      <c r="L2400" s="1" t="str">
        <f>IF(NiftyData[[#This Row],[Day]]="Thu", "Expiry", "")</f>
        <v>Expiry</v>
      </c>
      <c r="M2400" s="1">
        <f>NiftyData[[#This Row],[Close]]-NiftyData[[#This Row],[Open]]</f>
        <v>20.599999999999454</v>
      </c>
      <c r="N2400" s="4">
        <f>NiftyData[[#This Row],[Intraday Change]]/NiftyData[[#This Row],[Open]]</f>
        <v>3.7442291613652722E-3</v>
      </c>
      <c r="O2400" s="4">
        <f>_xlfn.CEILING.MATH(ABS(NiftyData[[#This Row],[Intraday Change %]]), 0.01)</f>
        <v>0.01</v>
      </c>
      <c r="P2400" s="6">
        <f>NiftyData[[#This Row],[Close]]-E2401</f>
        <v>42.149999999999636</v>
      </c>
      <c r="Q2400" s="4">
        <f>NiftyData[[#This Row],[DayChange]]/E2401</f>
        <v>7.6912549609962381E-3</v>
      </c>
      <c r="R2400" s="7">
        <f>_xlfn.CEILING.MATH(ABS(NiftyData[[#This Row],[DayChange %]]), 0.01)</f>
        <v>0.01</v>
      </c>
    </row>
    <row r="2401" spans="1:18" x14ac:dyDescent="0.2">
      <c r="A2401" s="2">
        <v>40625</v>
      </c>
      <c r="B2401" s="1">
        <v>5411.4</v>
      </c>
      <c r="C2401" s="1">
        <v>5484.95</v>
      </c>
      <c r="D2401" s="1">
        <v>5401.95</v>
      </c>
      <c r="E2401" s="1">
        <v>5480.25</v>
      </c>
      <c r="F2401" s="1">
        <v>112036402</v>
      </c>
      <c r="G2401" s="1">
        <v>4852.75</v>
      </c>
      <c r="H2401" s="1" t="str">
        <f>TEXT(NiftyData[[#This Row],[Date]], "yyyy")</f>
        <v>2011</v>
      </c>
      <c r="I2401" s="1" t="str">
        <f>TEXT(NiftyData[[#This Row],[Date]], "mmm")</f>
        <v>Mar</v>
      </c>
      <c r="J2401" s="1" t="str">
        <f>TEXT(NiftyData[[#This Row],[Date]], "ddd")</f>
        <v>Wed</v>
      </c>
      <c r="K2401" s="1" t="str">
        <f>TEXT(NiftyData[[#This Row],[Date]], "mmm-yyyy")</f>
        <v>Mar-2011</v>
      </c>
      <c r="L2401" s="1" t="str">
        <f>IF(NiftyData[[#This Row],[Day]]="Thu", "Expiry", "")</f>
        <v/>
      </c>
      <c r="M2401" s="1">
        <f>NiftyData[[#This Row],[Close]]-NiftyData[[#This Row],[Open]]</f>
        <v>68.850000000000364</v>
      </c>
      <c r="N2401" s="4">
        <f>NiftyData[[#This Row],[Intraday Change]]/NiftyData[[#This Row],[Open]]</f>
        <v>1.272314003769826E-2</v>
      </c>
      <c r="O2401" s="4">
        <f>_xlfn.CEILING.MATH(ABS(NiftyData[[#This Row],[Intraday Change %]]), 0.01)</f>
        <v>0.02</v>
      </c>
      <c r="P2401" s="6">
        <f>NiftyData[[#This Row],[Close]]-E2402</f>
        <v>66.399999999999636</v>
      </c>
      <c r="Q2401" s="4">
        <f>NiftyData[[#This Row],[DayChange]]/E2402</f>
        <v>1.2264839254874005E-2</v>
      </c>
      <c r="R2401" s="7">
        <f>_xlfn.CEILING.MATH(ABS(NiftyData[[#This Row],[DayChange %]]), 0.01)</f>
        <v>0.02</v>
      </c>
    </row>
    <row r="2402" spans="1:18" x14ac:dyDescent="0.2">
      <c r="A2402" s="2">
        <v>40624</v>
      </c>
      <c r="B2402" s="1">
        <v>5390.85</v>
      </c>
      <c r="C2402" s="1">
        <v>5428.15</v>
      </c>
      <c r="D2402" s="1">
        <v>5376.15</v>
      </c>
      <c r="E2402" s="1">
        <v>5413.85</v>
      </c>
      <c r="F2402" s="1">
        <v>94938100</v>
      </c>
      <c r="G2402" s="1">
        <v>3978.8</v>
      </c>
      <c r="H2402" s="1" t="str">
        <f>TEXT(NiftyData[[#This Row],[Date]], "yyyy")</f>
        <v>2011</v>
      </c>
      <c r="I2402" s="1" t="str">
        <f>TEXT(NiftyData[[#This Row],[Date]], "mmm")</f>
        <v>Mar</v>
      </c>
      <c r="J2402" s="1" t="str">
        <f>TEXT(NiftyData[[#This Row],[Date]], "ddd")</f>
        <v>Tue</v>
      </c>
      <c r="K2402" s="1" t="str">
        <f>TEXT(NiftyData[[#This Row],[Date]], "mmm-yyyy")</f>
        <v>Mar-2011</v>
      </c>
      <c r="L2402" s="1" t="str">
        <f>IF(NiftyData[[#This Row],[Day]]="Thu", "Expiry", "")</f>
        <v/>
      </c>
      <c r="M2402" s="1">
        <f>NiftyData[[#This Row],[Close]]-NiftyData[[#This Row],[Open]]</f>
        <v>23</v>
      </c>
      <c r="N2402" s="4">
        <f>NiftyData[[#This Row],[Intraday Change]]/NiftyData[[#This Row],[Open]]</f>
        <v>4.2664885871430292E-3</v>
      </c>
      <c r="O2402" s="4">
        <f>_xlfn.CEILING.MATH(ABS(NiftyData[[#This Row],[Intraday Change %]]), 0.01)</f>
        <v>0.01</v>
      </c>
      <c r="P2402" s="6">
        <f>NiftyData[[#This Row],[Close]]-E2403</f>
        <v>49.100000000000364</v>
      </c>
      <c r="Q2402" s="4">
        <f>NiftyData[[#This Row],[DayChange]]/E2403</f>
        <v>9.1523370147724246E-3</v>
      </c>
      <c r="R2402" s="7">
        <f>_xlfn.CEILING.MATH(ABS(NiftyData[[#This Row],[DayChange %]]), 0.01)</f>
        <v>0.01</v>
      </c>
    </row>
    <row r="2403" spans="1:18" x14ac:dyDescent="0.2">
      <c r="A2403" s="2">
        <v>40623</v>
      </c>
      <c r="B2403" s="1">
        <v>5408.75</v>
      </c>
      <c r="C2403" s="1">
        <v>5413.3</v>
      </c>
      <c r="D2403" s="1">
        <v>5348.2</v>
      </c>
      <c r="E2403" s="1">
        <v>5364.75</v>
      </c>
      <c r="F2403" s="1">
        <v>107174731</v>
      </c>
      <c r="G2403" s="1">
        <v>4222.09</v>
      </c>
      <c r="H2403" s="1" t="str">
        <f>TEXT(NiftyData[[#This Row],[Date]], "yyyy")</f>
        <v>2011</v>
      </c>
      <c r="I2403" s="1" t="str">
        <f>TEXT(NiftyData[[#This Row],[Date]], "mmm")</f>
        <v>Mar</v>
      </c>
      <c r="J2403" s="1" t="str">
        <f>TEXT(NiftyData[[#This Row],[Date]], "ddd")</f>
        <v>Mon</v>
      </c>
      <c r="K2403" s="1" t="str">
        <f>TEXT(NiftyData[[#This Row],[Date]], "mmm-yyyy")</f>
        <v>Mar-2011</v>
      </c>
      <c r="L2403" s="1" t="str">
        <f>IF(NiftyData[[#This Row],[Day]]="Thu", "Expiry", "")</f>
        <v/>
      </c>
      <c r="M2403" s="1">
        <f>NiftyData[[#This Row],[Close]]-NiftyData[[#This Row],[Open]]</f>
        <v>-44</v>
      </c>
      <c r="N2403" s="4">
        <f>NiftyData[[#This Row],[Intraday Change]]/NiftyData[[#This Row],[Open]]</f>
        <v>-8.1349664894846321E-3</v>
      </c>
      <c r="O2403" s="4">
        <f>_xlfn.CEILING.MATH(ABS(NiftyData[[#This Row],[Intraday Change %]]), 0.01)</f>
        <v>0.01</v>
      </c>
      <c r="P2403" s="6">
        <f>NiftyData[[#This Row],[Close]]-E2404</f>
        <v>-8.9499999999998181</v>
      </c>
      <c r="Q2403" s="4">
        <f>NiftyData[[#This Row],[DayChange]]/E2404</f>
        <v>-1.6655191022944746E-3</v>
      </c>
      <c r="R2403" s="7">
        <f>_xlfn.CEILING.MATH(ABS(NiftyData[[#This Row],[DayChange %]]), 0.01)</f>
        <v>0.01</v>
      </c>
    </row>
    <row r="2404" spans="1:18" x14ac:dyDescent="0.2">
      <c r="A2404" s="2">
        <v>40620</v>
      </c>
      <c r="B2404" s="1">
        <v>5475.35</v>
      </c>
      <c r="C2404" s="1">
        <v>5483.05</v>
      </c>
      <c r="D2404" s="1">
        <v>5366.4</v>
      </c>
      <c r="E2404" s="1">
        <v>5373.7</v>
      </c>
      <c r="F2404" s="1">
        <v>129492420</v>
      </c>
      <c r="G2404" s="1">
        <v>5729.27</v>
      </c>
      <c r="H2404" s="1" t="str">
        <f>TEXT(NiftyData[[#This Row],[Date]], "yyyy")</f>
        <v>2011</v>
      </c>
      <c r="I2404" s="1" t="str">
        <f>TEXT(NiftyData[[#This Row],[Date]], "mmm")</f>
        <v>Mar</v>
      </c>
      <c r="J2404" s="1" t="str">
        <f>TEXT(NiftyData[[#This Row],[Date]], "ddd")</f>
        <v>Fri</v>
      </c>
      <c r="K2404" s="1" t="str">
        <f>TEXT(NiftyData[[#This Row],[Date]], "mmm-yyyy")</f>
        <v>Mar-2011</v>
      </c>
      <c r="L2404" s="1" t="str">
        <f>IF(NiftyData[[#This Row],[Day]]="Thu", "Expiry", "")</f>
        <v/>
      </c>
      <c r="M2404" s="1">
        <f>NiftyData[[#This Row],[Close]]-NiftyData[[#This Row],[Open]]</f>
        <v>-101.65000000000055</v>
      </c>
      <c r="N2404" s="4">
        <f>NiftyData[[#This Row],[Intraday Change]]/NiftyData[[#This Row],[Open]]</f>
        <v>-1.8565023240523535E-2</v>
      </c>
      <c r="O2404" s="4">
        <f>_xlfn.CEILING.MATH(ABS(NiftyData[[#This Row],[Intraday Change %]]), 0.01)</f>
        <v>0.02</v>
      </c>
      <c r="P2404" s="6">
        <f>NiftyData[[#This Row],[Close]]-E2405</f>
        <v>-72.949999999999818</v>
      </c>
      <c r="Q2404" s="4">
        <f>NiftyData[[#This Row],[DayChange]]/E2405</f>
        <v>-1.3393553835844018E-2</v>
      </c>
      <c r="R2404" s="7">
        <f>_xlfn.CEILING.MATH(ABS(NiftyData[[#This Row],[DayChange %]]), 0.01)</f>
        <v>0.02</v>
      </c>
    </row>
    <row r="2405" spans="1:18" x14ac:dyDescent="0.2">
      <c r="A2405" s="2">
        <v>40619</v>
      </c>
      <c r="B2405" s="1">
        <v>5455.4</v>
      </c>
      <c r="C2405" s="1">
        <v>5510.05</v>
      </c>
      <c r="D2405" s="1">
        <v>5435.3</v>
      </c>
      <c r="E2405" s="1">
        <v>5446.65</v>
      </c>
      <c r="F2405" s="1">
        <v>135255698</v>
      </c>
      <c r="G2405" s="1">
        <v>5962.69</v>
      </c>
      <c r="H2405" s="1" t="str">
        <f>TEXT(NiftyData[[#This Row],[Date]], "yyyy")</f>
        <v>2011</v>
      </c>
      <c r="I2405" s="1" t="str">
        <f>TEXT(NiftyData[[#This Row],[Date]], "mmm")</f>
        <v>Mar</v>
      </c>
      <c r="J2405" s="1" t="str">
        <f>TEXT(NiftyData[[#This Row],[Date]], "ddd")</f>
        <v>Thu</v>
      </c>
      <c r="K2405" s="1" t="str">
        <f>TEXT(NiftyData[[#This Row],[Date]], "mmm-yyyy")</f>
        <v>Mar-2011</v>
      </c>
      <c r="L2405" s="1" t="str">
        <f>IF(NiftyData[[#This Row],[Day]]="Thu", "Expiry", "")</f>
        <v>Expiry</v>
      </c>
      <c r="M2405" s="1">
        <f>NiftyData[[#This Row],[Close]]-NiftyData[[#This Row],[Open]]</f>
        <v>-8.75</v>
      </c>
      <c r="N2405" s="4">
        <f>NiftyData[[#This Row],[Intraday Change]]/NiftyData[[#This Row],[Open]]</f>
        <v>-1.6039153865894343E-3</v>
      </c>
      <c r="O2405" s="4">
        <f>_xlfn.CEILING.MATH(ABS(NiftyData[[#This Row],[Intraday Change %]]), 0.01)</f>
        <v>0.01</v>
      </c>
      <c r="P2405" s="6">
        <f>NiftyData[[#This Row],[Close]]-E2406</f>
        <v>-64.5</v>
      </c>
      <c r="Q2405" s="4">
        <f>NiftyData[[#This Row],[DayChange]]/E2406</f>
        <v>-1.1703546446748864E-2</v>
      </c>
      <c r="R2405" s="7">
        <f>_xlfn.CEILING.MATH(ABS(NiftyData[[#This Row],[DayChange %]]), 0.01)</f>
        <v>0.02</v>
      </c>
    </row>
    <row r="2406" spans="1:18" x14ac:dyDescent="0.2">
      <c r="A2406" s="2">
        <v>40618</v>
      </c>
      <c r="B2406" s="1">
        <v>5475.95</v>
      </c>
      <c r="C2406" s="1">
        <v>5535.1</v>
      </c>
      <c r="D2406" s="1">
        <v>5475.95</v>
      </c>
      <c r="E2406" s="1">
        <v>5511.15</v>
      </c>
      <c r="F2406" s="1">
        <v>135196748</v>
      </c>
      <c r="G2406" s="1">
        <v>5724.84</v>
      </c>
      <c r="H2406" s="1" t="str">
        <f>TEXT(NiftyData[[#This Row],[Date]], "yyyy")</f>
        <v>2011</v>
      </c>
      <c r="I2406" s="1" t="str">
        <f>TEXT(NiftyData[[#This Row],[Date]], "mmm")</f>
        <v>Mar</v>
      </c>
      <c r="J2406" s="1" t="str">
        <f>TEXT(NiftyData[[#This Row],[Date]], "ddd")</f>
        <v>Wed</v>
      </c>
      <c r="K2406" s="1" t="str">
        <f>TEXT(NiftyData[[#This Row],[Date]], "mmm-yyyy")</f>
        <v>Mar-2011</v>
      </c>
      <c r="L2406" s="1" t="str">
        <f>IF(NiftyData[[#This Row],[Day]]="Thu", "Expiry", "")</f>
        <v/>
      </c>
      <c r="M2406" s="1">
        <f>NiftyData[[#This Row],[Close]]-NiftyData[[#This Row],[Open]]</f>
        <v>35.199999999999818</v>
      </c>
      <c r="N2406" s="4">
        <f>NiftyData[[#This Row],[Intraday Change]]/NiftyData[[#This Row],[Open]]</f>
        <v>6.4281083647585932E-3</v>
      </c>
      <c r="O2406" s="4">
        <f>_xlfn.CEILING.MATH(ABS(NiftyData[[#This Row],[Intraday Change %]]), 0.01)</f>
        <v>0.01</v>
      </c>
      <c r="P2406" s="6">
        <f>NiftyData[[#This Row],[Close]]-E2407</f>
        <v>61.5</v>
      </c>
      <c r="Q2406" s="4">
        <f>NiftyData[[#This Row],[DayChange]]/E2407</f>
        <v>1.1285128402741462E-2</v>
      </c>
      <c r="R2406" s="7">
        <f>_xlfn.CEILING.MATH(ABS(NiftyData[[#This Row],[DayChange %]]), 0.01)</f>
        <v>0.02</v>
      </c>
    </row>
    <row r="2407" spans="1:18" x14ac:dyDescent="0.2">
      <c r="A2407" s="2">
        <v>40617</v>
      </c>
      <c r="B2407" s="1">
        <v>5420</v>
      </c>
      <c r="C2407" s="1">
        <v>5497.85</v>
      </c>
      <c r="D2407" s="1">
        <v>5373.65</v>
      </c>
      <c r="E2407" s="1">
        <v>5449.65</v>
      </c>
      <c r="F2407" s="1">
        <v>191037598</v>
      </c>
      <c r="G2407" s="1">
        <v>7745.78</v>
      </c>
      <c r="H2407" s="1" t="str">
        <f>TEXT(NiftyData[[#This Row],[Date]], "yyyy")</f>
        <v>2011</v>
      </c>
      <c r="I2407" s="1" t="str">
        <f>TEXT(NiftyData[[#This Row],[Date]], "mmm")</f>
        <v>Mar</v>
      </c>
      <c r="J2407" s="1" t="str">
        <f>TEXT(NiftyData[[#This Row],[Date]], "ddd")</f>
        <v>Tue</v>
      </c>
      <c r="K2407" s="1" t="str">
        <f>TEXT(NiftyData[[#This Row],[Date]], "mmm-yyyy")</f>
        <v>Mar-2011</v>
      </c>
      <c r="L2407" s="1" t="str">
        <f>IF(NiftyData[[#This Row],[Day]]="Thu", "Expiry", "")</f>
        <v/>
      </c>
      <c r="M2407" s="1">
        <f>NiftyData[[#This Row],[Close]]-NiftyData[[#This Row],[Open]]</f>
        <v>29.649999999999636</v>
      </c>
      <c r="N2407" s="4">
        <f>NiftyData[[#This Row],[Intraday Change]]/NiftyData[[#This Row],[Open]]</f>
        <v>5.4704797047969806E-3</v>
      </c>
      <c r="O2407" s="4">
        <f>_xlfn.CEILING.MATH(ABS(NiftyData[[#This Row],[Intraday Change %]]), 0.01)</f>
        <v>0.01</v>
      </c>
      <c r="P2407" s="6">
        <f>NiftyData[[#This Row],[Close]]-E2408</f>
        <v>-81.850000000000364</v>
      </c>
      <c r="Q2407" s="4">
        <f>NiftyData[[#This Row],[DayChange]]/E2408</f>
        <v>-1.4797071318810515E-2</v>
      </c>
      <c r="R2407" s="7">
        <f>_xlfn.CEILING.MATH(ABS(NiftyData[[#This Row],[DayChange %]]), 0.01)</f>
        <v>0.02</v>
      </c>
    </row>
    <row r="2408" spans="1:18" x14ac:dyDescent="0.2">
      <c r="A2408" s="2">
        <v>40616</v>
      </c>
      <c r="B2408" s="1">
        <v>5436.5</v>
      </c>
      <c r="C2408" s="1">
        <v>5537.3</v>
      </c>
      <c r="D2408" s="1">
        <v>5434.25</v>
      </c>
      <c r="E2408" s="1">
        <v>5531.5</v>
      </c>
      <c r="F2408" s="1">
        <v>173521756</v>
      </c>
      <c r="G2408" s="1">
        <v>5310.24</v>
      </c>
      <c r="H2408" s="1" t="str">
        <f>TEXT(NiftyData[[#This Row],[Date]], "yyyy")</f>
        <v>2011</v>
      </c>
      <c r="I2408" s="1" t="str">
        <f>TEXT(NiftyData[[#This Row],[Date]], "mmm")</f>
        <v>Mar</v>
      </c>
      <c r="J2408" s="1" t="str">
        <f>TEXT(NiftyData[[#This Row],[Date]], "ddd")</f>
        <v>Mon</v>
      </c>
      <c r="K2408" s="1" t="str">
        <f>TEXT(NiftyData[[#This Row],[Date]], "mmm-yyyy")</f>
        <v>Mar-2011</v>
      </c>
      <c r="L2408" s="1" t="str">
        <f>IF(NiftyData[[#This Row],[Day]]="Thu", "Expiry", "")</f>
        <v/>
      </c>
      <c r="M2408" s="1">
        <f>NiftyData[[#This Row],[Close]]-NiftyData[[#This Row],[Open]]</f>
        <v>95</v>
      </c>
      <c r="N2408" s="4">
        <f>NiftyData[[#This Row],[Intraday Change]]/NiftyData[[#This Row],[Open]]</f>
        <v>1.7474478064931482E-2</v>
      </c>
      <c r="O2408" s="4">
        <f>_xlfn.CEILING.MATH(ABS(NiftyData[[#This Row],[Intraday Change %]]), 0.01)</f>
        <v>0.02</v>
      </c>
      <c r="P2408" s="6">
        <f>NiftyData[[#This Row],[Close]]-E2409</f>
        <v>86.050000000000182</v>
      </c>
      <c r="Q2408" s="4">
        <f>NiftyData[[#This Row],[DayChange]]/E2409</f>
        <v>1.5802183474276723E-2</v>
      </c>
      <c r="R2408" s="7">
        <f>_xlfn.CEILING.MATH(ABS(NiftyData[[#This Row],[DayChange %]]), 0.01)</f>
        <v>0.02</v>
      </c>
    </row>
    <row r="2409" spans="1:18" x14ac:dyDescent="0.2">
      <c r="A2409" s="2">
        <v>40613</v>
      </c>
      <c r="B2409" s="1">
        <v>5456.15</v>
      </c>
      <c r="C2409" s="1">
        <v>5502.7</v>
      </c>
      <c r="D2409" s="1">
        <v>5411.55</v>
      </c>
      <c r="E2409" s="1">
        <v>5445.45</v>
      </c>
      <c r="F2409" s="1">
        <v>133441964</v>
      </c>
      <c r="G2409" s="1">
        <v>5586.59</v>
      </c>
      <c r="H2409" s="1" t="str">
        <f>TEXT(NiftyData[[#This Row],[Date]], "yyyy")</f>
        <v>2011</v>
      </c>
      <c r="I2409" s="1" t="str">
        <f>TEXT(NiftyData[[#This Row],[Date]], "mmm")</f>
        <v>Mar</v>
      </c>
      <c r="J2409" s="1" t="str">
        <f>TEXT(NiftyData[[#This Row],[Date]], "ddd")</f>
        <v>Fri</v>
      </c>
      <c r="K2409" s="1" t="str">
        <f>TEXT(NiftyData[[#This Row],[Date]], "mmm-yyyy")</f>
        <v>Mar-2011</v>
      </c>
      <c r="L2409" s="1" t="str">
        <f>IF(NiftyData[[#This Row],[Day]]="Thu", "Expiry", "")</f>
        <v/>
      </c>
      <c r="M2409" s="1">
        <f>NiftyData[[#This Row],[Close]]-NiftyData[[#This Row],[Open]]</f>
        <v>-10.699999999999818</v>
      </c>
      <c r="N2409" s="4">
        <f>NiftyData[[#This Row],[Intraday Change]]/NiftyData[[#This Row],[Open]]</f>
        <v>-1.9610897794231866E-3</v>
      </c>
      <c r="O2409" s="4">
        <f>_xlfn.CEILING.MATH(ABS(NiftyData[[#This Row],[Intraday Change %]]), 0.01)</f>
        <v>0.01</v>
      </c>
      <c r="P2409" s="6">
        <f>NiftyData[[#This Row],[Close]]-E2410</f>
        <v>-48.949999999999818</v>
      </c>
      <c r="Q2409" s="4">
        <f>NiftyData[[#This Row],[DayChange]]/E2410</f>
        <v>-8.9090710541642072E-3</v>
      </c>
      <c r="R2409" s="7">
        <f>_xlfn.CEILING.MATH(ABS(NiftyData[[#This Row],[DayChange %]]), 0.01)</f>
        <v>0.01</v>
      </c>
    </row>
    <row r="2410" spans="1:18" x14ac:dyDescent="0.2">
      <c r="A2410" s="2">
        <v>40612</v>
      </c>
      <c r="B2410" s="1">
        <v>5516.1</v>
      </c>
      <c r="C2410" s="1">
        <v>5516.3</v>
      </c>
      <c r="D2410" s="1">
        <v>5468.45</v>
      </c>
      <c r="E2410" s="1">
        <v>5494.4</v>
      </c>
      <c r="F2410" s="1">
        <v>135730117</v>
      </c>
      <c r="G2410" s="1">
        <v>4854.41</v>
      </c>
      <c r="H2410" s="1" t="str">
        <f>TEXT(NiftyData[[#This Row],[Date]], "yyyy")</f>
        <v>2011</v>
      </c>
      <c r="I2410" s="1" t="str">
        <f>TEXT(NiftyData[[#This Row],[Date]], "mmm")</f>
        <v>Mar</v>
      </c>
      <c r="J2410" s="1" t="str">
        <f>TEXT(NiftyData[[#This Row],[Date]], "ddd")</f>
        <v>Thu</v>
      </c>
      <c r="K2410" s="1" t="str">
        <f>TEXT(NiftyData[[#This Row],[Date]], "mmm-yyyy")</f>
        <v>Mar-2011</v>
      </c>
      <c r="L2410" s="1" t="str">
        <f>IF(NiftyData[[#This Row],[Day]]="Thu", "Expiry", "")</f>
        <v>Expiry</v>
      </c>
      <c r="M2410" s="1">
        <f>NiftyData[[#This Row],[Close]]-NiftyData[[#This Row],[Open]]</f>
        <v>-21.700000000000728</v>
      </c>
      <c r="N2410" s="4">
        <f>NiftyData[[#This Row],[Intraday Change]]/NiftyData[[#This Row],[Open]]</f>
        <v>-3.9339388335963323E-3</v>
      </c>
      <c r="O2410" s="4">
        <f>_xlfn.CEILING.MATH(ABS(NiftyData[[#This Row],[Intraday Change %]]), 0.01)</f>
        <v>0.01</v>
      </c>
      <c r="P2410" s="6">
        <f>NiftyData[[#This Row],[Close]]-E2411</f>
        <v>-36.600000000000364</v>
      </c>
      <c r="Q2410" s="4">
        <f>NiftyData[[#This Row],[DayChange]]/E2411</f>
        <v>-6.6172482372085272E-3</v>
      </c>
      <c r="R2410" s="7">
        <f>_xlfn.CEILING.MATH(ABS(NiftyData[[#This Row],[DayChange %]]), 0.01)</f>
        <v>0.01</v>
      </c>
    </row>
    <row r="2411" spans="1:18" x14ac:dyDescent="0.2">
      <c r="A2411" s="2">
        <v>40611</v>
      </c>
      <c r="B2411" s="1">
        <v>5542.4</v>
      </c>
      <c r="C2411" s="1">
        <v>5563.3</v>
      </c>
      <c r="D2411" s="1">
        <v>5477.45</v>
      </c>
      <c r="E2411" s="1">
        <v>5531</v>
      </c>
      <c r="F2411" s="1">
        <v>149822867</v>
      </c>
      <c r="G2411" s="1">
        <v>5595.45</v>
      </c>
      <c r="H2411" s="1" t="str">
        <f>TEXT(NiftyData[[#This Row],[Date]], "yyyy")</f>
        <v>2011</v>
      </c>
      <c r="I2411" s="1" t="str">
        <f>TEXT(NiftyData[[#This Row],[Date]], "mmm")</f>
        <v>Mar</v>
      </c>
      <c r="J2411" s="1" t="str">
        <f>TEXT(NiftyData[[#This Row],[Date]], "ddd")</f>
        <v>Wed</v>
      </c>
      <c r="K2411" s="1" t="str">
        <f>TEXT(NiftyData[[#This Row],[Date]], "mmm-yyyy")</f>
        <v>Mar-2011</v>
      </c>
      <c r="L2411" s="1" t="str">
        <f>IF(NiftyData[[#This Row],[Day]]="Thu", "Expiry", "")</f>
        <v/>
      </c>
      <c r="M2411" s="1">
        <f>NiftyData[[#This Row],[Close]]-NiftyData[[#This Row],[Open]]</f>
        <v>-11.399999999999636</v>
      </c>
      <c r="N2411" s="4">
        <f>NiftyData[[#This Row],[Intraday Change]]/NiftyData[[#This Row],[Open]]</f>
        <v>-2.056870669745893E-3</v>
      </c>
      <c r="O2411" s="4">
        <f>_xlfn.CEILING.MATH(ABS(NiftyData[[#This Row],[Intraday Change %]]), 0.01)</f>
        <v>0.01</v>
      </c>
      <c r="P2411" s="6">
        <f>NiftyData[[#This Row],[Close]]-E2412</f>
        <v>10.199999999999818</v>
      </c>
      <c r="Q2411" s="4">
        <f>NiftyData[[#This Row],[DayChange]]/E2412</f>
        <v>1.847558324880419E-3</v>
      </c>
      <c r="R2411" s="7">
        <f>_xlfn.CEILING.MATH(ABS(NiftyData[[#This Row],[DayChange %]]), 0.01)</f>
        <v>0.01</v>
      </c>
    </row>
    <row r="2412" spans="1:18" x14ac:dyDescent="0.2">
      <c r="A2412" s="2">
        <v>40610</v>
      </c>
      <c r="B2412" s="1">
        <v>5466.1</v>
      </c>
      <c r="C2412" s="1">
        <v>5530.55</v>
      </c>
      <c r="D2412" s="1">
        <v>5464.75</v>
      </c>
      <c r="E2412" s="1">
        <v>5520.8</v>
      </c>
      <c r="F2412" s="1">
        <v>127506672</v>
      </c>
      <c r="G2412" s="1">
        <v>5176.59</v>
      </c>
      <c r="H2412" s="1" t="str">
        <f>TEXT(NiftyData[[#This Row],[Date]], "yyyy")</f>
        <v>2011</v>
      </c>
      <c r="I2412" s="1" t="str">
        <f>TEXT(NiftyData[[#This Row],[Date]], "mmm")</f>
        <v>Mar</v>
      </c>
      <c r="J2412" s="1" t="str">
        <f>TEXT(NiftyData[[#This Row],[Date]], "ddd")</f>
        <v>Tue</v>
      </c>
      <c r="K2412" s="1" t="str">
        <f>TEXT(NiftyData[[#This Row],[Date]], "mmm-yyyy")</f>
        <v>Mar-2011</v>
      </c>
      <c r="L2412" s="1" t="str">
        <f>IF(NiftyData[[#This Row],[Day]]="Thu", "Expiry", "")</f>
        <v/>
      </c>
      <c r="M2412" s="1">
        <f>NiftyData[[#This Row],[Close]]-NiftyData[[#This Row],[Open]]</f>
        <v>54.699999999999818</v>
      </c>
      <c r="N2412" s="4">
        <f>NiftyData[[#This Row],[Intraday Change]]/NiftyData[[#This Row],[Open]]</f>
        <v>1.0007134885933263E-2</v>
      </c>
      <c r="O2412" s="4">
        <f>_xlfn.CEILING.MATH(ABS(NiftyData[[#This Row],[Intraday Change %]]), 0.01)</f>
        <v>0.02</v>
      </c>
      <c r="P2412" s="6">
        <f>NiftyData[[#This Row],[Close]]-E2413</f>
        <v>57.650000000000546</v>
      </c>
      <c r="Q2412" s="4">
        <f>NiftyData[[#This Row],[DayChange]]/E2413</f>
        <v>1.0552520066262238E-2</v>
      </c>
      <c r="R2412" s="7">
        <f>_xlfn.CEILING.MATH(ABS(NiftyData[[#This Row],[DayChange %]]), 0.01)</f>
        <v>0.02</v>
      </c>
    </row>
    <row r="2413" spans="1:18" x14ac:dyDescent="0.2">
      <c r="A2413" s="2">
        <v>40609</v>
      </c>
      <c r="B2413" s="1">
        <v>5490.05</v>
      </c>
      <c r="C2413" s="1">
        <v>5491.25</v>
      </c>
      <c r="D2413" s="1">
        <v>5408.45</v>
      </c>
      <c r="E2413" s="1">
        <v>5463.15</v>
      </c>
      <c r="F2413" s="1">
        <v>134581629</v>
      </c>
      <c r="G2413" s="1">
        <v>5145.87</v>
      </c>
      <c r="H2413" s="1" t="str">
        <f>TEXT(NiftyData[[#This Row],[Date]], "yyyy")</f>
        <v>2011</v>
      </c>
      <c r="I2413" s="1" t="str">
        <f>TEXT(NiftyData[[#This Row],[Date]], "mmm")</f>
        <v>Mar</v>
      </c>
      <c r="J2413" s="1" t="str">
        <f>TEXT(NiftyData[[#This Row],[Date]], "ddd")</f>
        <v>Mon</v>
      </c>
      <c r="K2413" s="1" t="str">
        <f>TEXT(NiftyData[[#This Row],[Date]], "mmm-yyyy")</f>
        <v>Mar-2011</v>
      </c>
      <c r="L2413" s="1" t="str">
        <f>IF(NiftyData[[#This Row],[Day]]="Thu", "Expiry", "")</f>
        <v/>
      </c>
      <c r="M2413" s="1">
        <f>NiftyData[[#This Row],[Close]]-NiftyData[[#This Row],[Open]]</f>
        <v>-26.900000000000546</v>
      </c>
      <c r="N2413" s="4">
        <f>NiftyData[[#This Row],[Intraday Change]]/NiftyData[[#This Row],[Open]]</f>
        <v>-4.899773226109151E-3</v>
      </c>
      <c r="O2413" s="4">
        <f>_xlfn.CEILING.MATH(ABS(NiftyData[[#This Row],[Intraday Change %]]), 0.01)</f>
        <v>0.01</v>
      </c>
      <c r="P2413" s="6">
        <f>NiftyData[[#This Row],[Close]]-E2414</f>
        <v>-75.600000000000364</v>
      </c>
      <c r="Q2413" s="4">
        <f>NiftyData[[#This Row],[DayChange]]/E2414</f>
        <v>-1.3649289099526132E-2</v>
      </c>
      <c r="R2413" s="7">
        <f>_xlfn.CEILING.MATH(ABS(NiftyData[[#This Row],[DayChange %]]), 0.01)</f>
        <v>0.02</v>
      </c>
    </row>
    <row r="2414" spans="1:18" x14ac:dyDescent="0.2">
      <c r="A2414" s="2">
        <v>40606</v>
      </c>
      <c r="B2414" s="1">
        <v>5586.2</v>
      </c>
      <c r="C2414" s="1">
        <v>5608.2</v>
      </c>
      <c r="D2414" s="1">
        <v>5524.1</v>
      </c>
      <c r="E2414" s="1">
        <v>5538.75</v>
      </c>
      <c r="F2414" s="1">
        <v>162006860</v>
      </c>
      <c r="G2414" s="1">
        <v>6522.01</v>
      </c>
      <c r="H2414" s="1" t="str">
        <f>TEXT(NiftyData[[#This Row],[Date]], "yyyy")</f>
        <v>2011</v>
      </c>
      <c r="I2414" s="1" t="str">
        <f>TEXT(NiftyData[[#This Row],[Date]], "mmm")</f>
        <v>Mar</v>
      </c>
      <c r="J2414" s="1" t="str">
        <f>TEXT(NiftyData[[#This Row],[Date]], "ddd")</f>
        <v>Fri</v>
      </c>
      <c r="K2414" s="1" t="str">
        <f>TEXT(NiftyData[[#This Row],[Date]], "mmm-yyyy")</f>
        <v>Mar-2011</v>
      </c>
      <c r="L2414" s="1" t="str">
        <f>IF(NiftyData[[#This Row],[Day]]="Thu", "Expiry", "")</f>
        <v/>
      </c>
      <c r="M2414" s="1">
        <f>NiftyData[[#This Row],[Close]]-NiftyData[[#This Row],[Open]]</f>
        <v>-47.449999999999818</v>
      </c>
      <c r="N2414" s="4">
        <f>NiftyData[[#This Row],[Intraday Change]]/NiftyData[[#This Row],[Open]]</f>
        <v>-8.4941462890694604E-3</v>
      </c>
      <c r="O2414" s="4">
        <f>_xlfn.CEILING.MATH(ABS(NiftyData[[#This Row],[Intraday Change %]]), 0.01)</f>
        <v>0.01</v>
      </c>
      <c r="P2414" s="6">
        <f>NiftyData[[#This Row],[Close]]-E2415</f>
        <v>2.5500000000001819</v>
      </c>
      <c r="Q2414" s="4">
        <f>NiftyData[[#This Row],[DayChange]]/E2415</f>
        <v>4.6060474693836601E-4</v>
      </c>
      <c r="R2414" s="7">
        <f>_xlfn.CEILING.MATH(ABS(NiftyData[[#This Row],[DayChange %]]), 0.01)</f>
        <v>0.01</v>
      </c>
    </row>
    <row r="2415" spans="1:18" x14ac:dyDescent="0.2">
      <c r="A2415" s="2">
        <v>40605</v>
      </c>
      <c r="B2415" s="1">
        <v>5478.45</v>
      </c>
      <c r="C2415" s="1">
        <v>5570.75</v>
      </c>
      <c r="D2415" s="1">
        <v>5468.25</v>
      </c>
      <c r="E2415" s="1">
        <v>5536.2</v>
      </c>
      <c r="F2415" s="1">
        <v>218804792</v>
      </c>
      <c r="G2415" s="1">
        <v>8848.9699999999993</v>
      </c>
      <c r="H2415" s="1" t="str">
        <f>TEXT(NiftyData[[#This Row],[Date]], "yyyy")</f>
        <v>2011</v>
      </c>
      <c r="I2415" s="1" t="str">
        <f>TEXT(NiftyData[[#This Row],[Date]], "mmm")</f>
        <v>Mar</v>
      </c>
      <c r="J2415" s="1" t="str">
        <f>TEXT(NiftyData[[#This Row],[Date]], "ddd")</f>
        <v>Thu</v>
      </c>
      <c r="K2415" s="1" t="str">
        <f>TEXT(NiftyData[[#This Row],[Date]], "mmm-yyyy")</f>
        <v>Mar-2011</v>
      </c>
      <c r="L2415" s="1" t="str">
        <f>IF(NiftyData[[#This Row],[Day]]="Thu", "Expiry", "")</f>
        <v>Expiry</v>
      </c>
      <c r="M2415" s="1">
        <f>NiftyData[[#This Row],[Close]]-NiftyData[[#This Row],[Open]]</f>
        <v>57.75</v>
      </c>
      <c r="N2415" s="4">
        <f>NiftyData[[#This Row],[Intraday Change]]/NiftyData[[#This Row],[Open]]</f>
        <v>1.0541302740738712E-2</v>
      </c>
      <c r="O2415" s="4">
        <f>_xlfn.CEILING.MATH(ABS(NiftyData[[#This Row],[Intraday Change %]]), 0.01)</f>
        <v>0.02</v>
      </c>
      <c r="P2415" s="6">
        <f>NiftyData[[#This Row],[Close]]-E2416</f>
        <v>13.899999999999636</v>
      </c>
      <c r="Q2415" s="4">
        <f>NiftyData[[#This Row],[DayChange]]/E2416</f>
        <v>2.5170671640439013E-3</v>
      </c>
      <c r="R2415" s="7">
        <f>_xlfn.CEILING.MATH(ABS(NiftyData[[#This Row],[DayChange %]]), 0.01)</f>
        <v>0.01</v>
      </c>
    </row>
    <row r="2416" spans="1:18" x14ac:dyDescent="0.2">
      <c r="A2416" s="2">
        <v>40603</v>
      </c>
      <c r="B2416" s="1">
        <v>5382</v>
      </c>
      <c r="C2416" s="1">
        <v>5533.05</v>
      </c>
      <c r="D2416" s="1">
        <v>5373.55</v>
      </c>
      <c r="E2416" s="1">
        <v>5522.3</v>
      </c>
      <c r="F2416" s="1">
        <v>210498269</v>
      </c>
      <c r="G2416" s="1">
        <v>7411.09</v>
      </c>
      <c r="H2416" s="1" t="str">
        <f>TEXT(NiftyData[[#This Row],[Date]], "yyyy")</f>
        <v>2011</v>
      </c>
      <c r="I2416" s="1" t="str">
        <f>TEXT(NiftyData[[#This Row],[Date]], "mmm")</f>
        <v>Mar</v>
      </c>
      <c r="J2416" s="1" t="str">
        <f>TEXT(NiftyData[[#This Row],[Date]], "ddd")</f>
        <v>Tue</v>
      </c>
      <c r="K2416" s="1" t="str">
        <f>TEXT(NiftyData[[#This Row],[Date]], "mmm-yyyy")</f>
        <v>Mar-2011</v>
      </c>
      <c r="L2416" s="1" t="str">
        <f>IF(NiftyData[[#This Row],[Day]]="Thu", "Expiry", "")</f>
        <v/>
      </c>
      <c r="M2416" s="1">
        <f>NiftyData[[#This Row],[Close]]-NiftyData[[#This Row],[Open]]</f>
        <v>140.30000000000018</v>
      </c>
      <c r="N2416" s="4">
        <f>NiftyData[[#This Row],[Intraday Change]]/NiftyData[[#This Row],[Open]]</f>
        <v>2.6068376068376101E-2</v>
      </c>
      <c r="O2416" s="4">
        <f>_xlfn.CEILING.MATH(ABS(NiftyData[[#This Row],[Intraday Change %]]), 0.01)</f>
        <v>0.03</v>
      </c>
      <c r="P2416" s="6">
        <f>NiftyData[[#This Row],[Close]]-E2417</f>
        <v>189.05000000000018</v>
      </c>
      <c r="Q2416" s="4">
        <f>NiftyData[[#This Row],[DayChange]]/E2417</f>
        <v>3.5447428866076068E-2</v>
      </c>
      <c r="R2416" s="7">
        <f>_xlfn.CEILING.MATH(ABS(NiftyData[[#This Row],[DayChange %]]), 0.01)</f>
        <v>0.04</v>
      </c>
    </row>
    <row r="2417" spans="1:18" x14ac:dyDescent="0.2">
      <c r="A2417" s="2">
        <v>40602</v>
      </c>
      <c r="B2417" s="1">
        <v>5330.15</v>
      </c>
      <c r="C2417" s="1">
        <v>5477</v>
      </c>
      <c r="D2417" s="1">
        <v>5308.6</v>
      </c>
      <c r="E2417" s="1">
        <v>5333.25</v>
      </c>
      <c r="F2417" s="1">
        <v>317245759</v>
      </c>
      <c r="G2417" s="1">
        <v>10276.18</v>
      </c>
      <c r="H2417" s="1" t="str">
        <f>TEXT(NiftyData[[#This Row],[Date]], "yyyy")</f>
        <v>2011</v>
      </c>
      <c r="I2417" s="1" t="str">
        <f>TEXT(NiftyData[[#This Row],[Date]], "mmm")</f>
        <v>Feb</v>
      </c>
      <c r="J2417" s="1" t="str">
        <f>TEXT(NiftyData[[#This Row],[Date]], "ddd")</f>
        <v>Mon</v>
      </c>
      <c r="K2417" s="1" t="str">
        <f>TEXT(NiftyData[[#This Row],[Date]], "mmm-yyyy")</f>
        <v>Feb-2011</v>
      </c>
      <c r="L2417" s="1" t="str">
        <f>IF(NiftyData[[#This Row],[Day]]="Thu", "Expiry", "")</f>
        <v/>
      </c>
      <c r="M2417" s="1">
        <f>NiftyData[[#This Row],[Close]]-NiftyData[[#This Row],[Open]]</f>
        <v>3.1000000000003638</v>
      </c>
      <c r="N2417" s="4">
        <f>NiftyData[[#This Row],[Intraday Change]]/NiftyData[[#This Row],[Open]]</f>
        <v>5.8159714079347941E-4</v>
      </c>
      <c r="O2417" s="4">
        <f>_xlfn.CEILING.MATH(ABS(NiftyData[[#This Row],[Intraday Change %]]), 0.01)</f>
        <v>0.01</v>
      </c>
      <c r="P2417" s="6">
        <f>NiftyData[[#This Row],[Close]]-E2418</f>
        <v>29.699999999999818</v>
      </c>
      <c r="Q2417" s="4">
        <f>NiftyData[[#This Row],[DayChange]]/E2418</f>
        <v>5.6000226263540117E-3</v>
      </c>
      <c r="R2417" s="7">
        <f>_xlfn.CEILING.MATH(ABS(NiftyData[[#This Row],[DayChange %]]), 0.01)</f>
        <v>0.01</v>
      </c>
    </row>
    <row r="2418" spans="1:18" x14ac:dyDescent="0.2">
      <c r="A2418" s="2">
        <v>40599</v>
      </c>
      <c r="B2418" s="1">
        <v>5321.05</v>
      </c>
      <c r="C2418" s="1">
        <v>5338.2</v>
      </c>
      <c r="D2418" s="1">
        <v>5232.75</v>
      </c>
      <c r="E2418" s="1">
        <v>5303.55</v>
      </c>
      <c r="F2418" s="1">
        <v>193536325</v>
      </c>
      <c r="G2418" s="1">
        <v>7679.23</v>
      </c>
      <c r="H2418" s="1" t="str">
        <f>TEXT(NiftyData[[#This Row],[Date]], "yyyy")</f>
        <v>2011</v>
      </c>
      <c r="I2418" s="1" t="str">
        <f>TEXT(NiftyData[[#This Row],[Date]], "mmm")</f>
        <v>Feb</v>
      </c>
      <c r="J2418" s="1" t="str">
        <f>TEXT(NiftyData[[#This Row],[Date]], "ddd")</f>
        <v>Fri</v>
      </c>
      <c r="K2418" s="1" t="str">
        <f>TEXT(NiftyData[[#This Row],[Date]], "mmm-yyyy")</f>
        <v>Feb-2011</v>
      </c>
      <c r="L2418" s="1" t="str">
        <f>IF(NiftyData[[#This Row],[Day]]="Thu", "Expiry", "")</f>
        <v/>
      </c>
      <c r="M2418" s="1">
        <f>NiftyData[[#This Row],[Close]]-NiftyData[[#This Row],[Open]]</f>
        <v>-17.5</v>
      </c>
      <c r="N2418" s="4">
        <f>NiftyData[[#This Row],[Intraday Change]]/NiftyData[[#This Row],[Open]]</f>
        <v>-3.2888245740972173E-3</v>
      </c>
      <c r="O2418" s="4">
        <f>_xlfn.CEILING.MATH(ABS(NiftyData[[#This Row],[Intraday Change %]]), 0.01)</f>
        <v>0.01</v>
      </c>
      <c r="P2418" s="6">
        <f>NiftyData[[#This Row],[Close]]-E2419</f>
        <v>40.850000000000364</v>
      </c>
      <c r="Q2418" s="4">
        <f>NiftyData[[#This Row],[DayChange]]/E2419</f>
        <v>7.7621753092519744E-3</v>
      </c>
      <c r="R2418" s="7">
        <f>_xlfn.CEILING.MATH(ABS(NiftyData[[#This Row],[DayChange %]]), 0.01)</f>
        <v>0.01</v>
      </c>
    </row>
    <row r="2419" spans="1:18" x14ac:dyDescent="0.2">
      <c r="A2419" s="2">
        <v>40598</v>
      </c>
      <c r="B2419" s="1">
        <v>5408.75</v>
      </c>
      <c r="C2419" s="1">
        <v>5423.4</v>
      </c>
      <c r="D2419" s="1">
        <v>5242.5</v>
      </c>
      <c r="E2419" s="1">
        <v>5262.7</v>
      </c>
      <c r="F2419" s="1">
        <v>259347677</v>
      </c>
      <c r="G2419" s="1">
        <v>11011.16</v>
      </c>
      <c r="H2419" s="1" t="str">
        <f>TEXT(NiftyData[[#This Row],[Date]], "yyyy")</f>
        <v>2011</v>
      </c>
      <c r="I2419" s="1" t="str">
        <f>TEXT(NiftyData[[#This Row],[Date]], "mmm")</f>
        <v>Feb</v>
      </c>
      <c r="J2419" s="1" t="str">
        <f>TEXT(NiftyData[[#This Row],[Date]], "ddd")</f>
        <v>Thu</v>
      </c>
      <c r="K2419" s="1" t="str">
        <f>TEXT(NiftyData[[#This Row],[Date]], "mmm-yyyy")</f>
        <v>Feb-2011</v>
      </c>
      <c r="L2419" s="1" t="str">
        <f>IF(NiftyData[[#This Row],[Day]]="Thu", "Expiry", "")</f>
        <v>Expiry</v>
      </c>
      <c r="M2419" s="1">
        <f>NiftyData[[#This Row],[Close]]-NiftyData[[#This Row],[Open]]</f>
        <v>-146.05000000000018</v>
      </c>
      <c r="N2419" s="4">
        <f>NiftyData[[#This Row],[Intraday Change]]/NiftyData[[#This Row],[Open]]</f>
        <v>-2.7002542177027997E-2</v>
      </c>
      <c r="O2419" s="4">
        <f>_xlfn.CEILING.MATH(ABS(NiftyData[[#This Row],[Intraday Change %]]), 0.01)</f>
        <v>0.03</v>
      </c>
      <c r="P2419" s="6">
        <f>NiftyData[[#This Row],[Close]]-E2420</f>
        <v>-174.65000000000055</v>
      </c>
      <c r="Q2419" s="4">
        <f>NiftyData[[#This Row],[DayChange]]/E2420</f>
        <v>-3.2120426310610968E-2</v>
      </c>
      <c r="R2419" s="7">
        <f>_xlfn.CEILING.MATH(ABS(NiftyData[[#This Row],[DayChange %]]), 0.01)</f>
        <v>0.04</v>
      </c>
    </row>
    <row r="2420" spans="1:18" x14ac:dyDescent="0.2">
      <c r="A2420" s="2">
        <v>40597</v>
      </c>
      <c r="B2420" s="1">
        <v>5452.45</v>
      </c>
      <c r="C2420" s="1">
        <v>5495.2</v>
      </c>
      <c r="D2420" s="1">
        <v>5427.55</v>
      </c>
      <c r="E2420" s="1">
        <v>5437.35</v>
      </c>
      <c r="F2420" s="1">
        <v>173584660</v>
      </c>
      <c r="G2420" s="1">
        <v>7203.8</v>
      </c>
      <c r="H2420" s="1" t="str">
        <f>TEXT(NiftyData[[#This Row],[Date]], "yyyy")</f>
        <v>2011</v>
      </c>
      <c r="I2420" s="1" t="str">
        <f>TEXT(NiftyData[[#This Row],[Date]], "mmm")</f>
        <v>Feb</v>
      </c>
      <c r="J2420" s="1" t="str">
        <f>TEXT(NiftyData[[#This Row],[Date]], "ddd")</f>
        <v>Wed</v>
      </c>
      <c r="K2420" s="1" t="str">
        <f>TEXT(NiftyData[[#This Row],[Date]], "mmm-yyyy")</f>
        <v>Feb-2011</v>
      </c>
      <c r="L2420" s="1" t="str">
        <f>IF(NiftyData[[#This Row],[Day]]="Thu", "Expiry", "")</f>
        <v/>
      </c>
      <c r="M2420" s="1">
        <f>NiftyData[[#This Row],[Close]]-NiftyData[[#This Row],[Open]]</f>
        <v>-15.099999999999454</v>
      </c>
      <c r="N2420" s="4">
        <f>NiftyData[[#This Row],[Intraday Change]]/NiftyData[[#This Row],[Open]]</f>
        <v>-2.7693972434409218E-3</v>
      </c>
      <c r="O2420" s="4">
        <f>_xlfn.CEILING.MATH(ABS(NiftyData[[#This Row],[Intraday Change %]]), 0.01)</f>
        <v>0.01</v>
      </c>
      <c r="P2420" s="6">
        <f>NiftyData[[#This Row],[Close]]-E2421</f>
        <v>-31.849999999999454</v>
      </c>
      <c r="Q2420" s="4">
        <f>NiftyData[[#This Row],[DayChange]]/E2421</f>
        <v>-5.8235208074306028E-3</v>
      </c>
      <c r="R2420" s="7">
        <f>_xlfn.CEILING.MATH(ABS(NiftyData[[#This Row],[DayChange %]]), 0.01)</f>
        <v>0.01</v>
      </c>
    </row>
    <row r="2421" spans="1:18" x14ac:dyDescent="0.2">
      <c r="A2421" s="2">
        <v>40596</v>
      </c>
      <c r="B2421" s="1">
        <v>5504.4</v>
      </c>
      <c r="C2421" s="1">
        <v>5519.45</v>
      </c>
      <c r="D2421" s="1">
        <v>5437.3</v>
      </c>
      <c r="E2421" s="1">
        <v>5469.2</v>
      </c>
      <c r="F2421" s="1">
        <v>166271411</v>
      </c>
      <c r="G2421" s="1">
        <v>7383.12</v>
      </c>
      <c r="H2421" s="1" t="str">
        <f>TEXT(NiftyData[[#This Row],[Date]], "yyyy")</f>
        <v>2011</v>
      </c>
      <c r="I2421" s="1" t="str">
        <f>TEXT(NiftyData[[#This Row],[Date]], "mmm")</f>
        <v>Feb</v>
      </c>
      <c r="J2421" s="1" t="str">
        <f>TEXT(NiftyData[[#This Row],[Date]], "ddd")</f>
        <v>Tue</v>
      </c>
      <c r="K2421" s="1" t="str">
        <f>TEXT(NiftyData[[#This Row],[Date]], "mmm-yyyy")</f>
        <v>Feb-2011</v>
      </c>
      <c r="L2421" s="1" t="str">
        <f>IF(NiftyData[[#This Row],[Day]]="Thu", "Expiry", "")</f>
        <v/>
      </c>
      <c r="M2421" s="1">
        <f>NiftyData[[#This Row],[Close]]-NiftyData[[#This Row],[Open]]</f>
        <v>-35.199999999999818</v>
      </c>
      <c r="N2421" s="4">
        <f>NiftyData[[#This Row],[Intraday Change]]/NiftyData[[#This Row],[Open]]</f>
        <v>-6.3948840927257871E-3</v>
      </c>
      <c r="O2421" s="4">
        <f>_xlfn.CEILING.MATH(ABS(NiftyData[[#This Row],[Intraday Change %]]), 0.01)</f>
        <v>0.01</v>
      </c>
      <c r="P2421" s="6">
        <f>NiftyData[[#This Row],[Close]]-E2422</f>
        <v>-49.400000000000546</v>
      </c>
      <c r="Q2421" s="4">
        <f>NiftyData[[#This Row],[DayChange]]/E2422</f>
        <v>-8.9515456818759359E-3</v>
      </c>
      <c r="R2421" s="7">
        <f>_xlfn.CEILING.MATH(ABS(NiftyData[[#This Row],[DayChange %]]), 0.01)</f>
        <v>0.01</v>
      </c>
    </row>
    <row r="2422" spans="1:18" x14ac:dyDescent="0.2">
      <c r="A2422" s="2">
        <v>40595</v>
      </c>
      <c r="B2422" s="1">
        <v>5456.6</v>
      </c>
      <c r="C2422" s="1">
        <v>5526.25</v>
      </c>
      <c r="D2422" s="1">
        <v>5413.1</v>
      </c>
      <c r="E2422" s="1">
        <v>5518.6</v>
      </c>
      <c r="F2422" s="1">
        <v>137634026</v>
      </c>
      <c r="G2422" s="1">
        <v>6109.38</v>
      </c>
      <c r="H2422" s="1" t="str">
        <f>TEXT(NiftyData[[#This Row],[Date]], "yyyy")</f>
        <v>2011</v>
      </c>
      <c r="I2422" s="1" t="str">
        <f>TEXT(NiftyData[[#This Row],[Date]], "mmm")</f>
        <v>Feb</v>
      </c>
      <c r="J2422" s="1" t="str">
        <f>TEXT(NiftyData[[#This Row],[Date]], "ddd")</f>
        <v>Mon</v>
      </c>
      <c r="K2422" s="1" t="str">
        <f>TEXT(NiftyData[[#This Row],[Date]], "mmm-yyyy")</f>
        <v>Feb-2011</v>
      </c>
      <c r="L2422" s="1" t="str">
        <f>IF(NiftyData[[#This Row],[Day]]="Thu", "Expiry", "")</f>
        <v/>
      </c>
      <c r="M2422" s="1">
        <f>NiftyData[[#This Row],[Close]]-NiftyData[[#This Row],[Open]]</f>
        <v>62</v>
      </c>
      <c r="N2422" s="4">
        <f>NiftyData[[#This Row],[Intraday Change]]/NiftyData[[#This Row],[Open]]</f>
        <v>1.1362386834292415E-2</v>
      </c>
      <c r="O2422" s="4">
        <f>_xlfn.CEILING.MATH(ABS(NiftyData[[#This Row],[Intraday Change %]]), 0.01)</f>
        <v>0.02</v>
      </c>
      <c r="P2422" s="6">
        <f>NiftyData[[#This Row],[Close]]-E2423</f>
        <v>59.650000000000546</v>
      </c>
      <c r="Q2422" s="4">
        <f>NiftyData[[#This Row],[DayChange]]/E2423</f>
        <v>1.0927009772941783E-2</v>
      </c>
      <c r="R2422" s="7">
        <f>_xlfn.CEILING.MATH(ABS(NiftyData[[#This Row],[DayChange %]]), 0.01)</f>
        <v>0.02</v>
      </c>
    </row>
    <row r="2423" spans="1:18" x14ac:dyDescent="0.2">
      <c r="A2423" s="2">
        <v>40592</v>
      </c>
      <c r="B2423" s="1">
        <v>5557.55</v>
      </c>
      <c r="C2423" s="1">
        <v>5599.25</v>
      </c>
      <c r="D2423" s="1">
        <v>5441.95</v>
      </c>
      <c r="E2423" s="1">
        <v>5458.95</v>
      </c>
      <c r="F2423" s="1">
        <v>180906498</v>
      </c>
      <c r="G2423" s="1">
        <v>7684.74</v>
      </c>
      <c r="H2423" s="1" t="str">
        <f>TEXT(NiftyData[[#This Row],[Date]], "yyyy")</f>
        <v>2011</v>
      </c>
      <c r="I2423" s="1" t="str">
        <f>TEXT(NiftyData[[#This Row],[Date]], "mmm")</f>
        <v>Feb</v>
      </c>
      <c r="J2423" s="1" t="str">
        <f>TEXT(NiftyData[[#This Row],[Date]], "ddd")</f>
        <v>Fri</v>
      </c>
      <c r="K2423" s="1" t="str">
        <f>TEXT(NiftyData[[#This Row],[Date]], "mmm-yyyy")</f>
        <v>Feb-2011</v>
      </c>
      <c r="L2423" s="1" t="str">
        <f>IF(NiftyData[[#This Row],[Day]]="Thu", "Expiry", "")</f>
        <v/>
      </c>
      <c r="M2423" s="1">
        <f>NiftyData[[#This Row],[Close]]-NiftyData[[#This Row],[Open]]</f>
        <v>-98.600000000000364</v>
      </c>
      <c r="N2423" s="4">
        <f>NiftyData[[#This Row],[Intraday Change]]/NiftyData[[#This Row],[Open]]</f>
        <v>-1.7741630754559177E-2</v>
      </c>
      <c r="O2423" s="4">
        <f>_xlfn.CEILING.MATH(ABS(NiftyData[[#This Row],[Intraday Change %]]), 0.01)</f>
        <v>0.02</v>
      </c>
      <c r="P2423" s="6">
        <f>NiftyData[[#This Row],[Close]]-E2424</f>
        <v>-87.5</v>
      </c>
      <c r="Q2423" s="4">
        <f>NiftyData[[#This Row],[DayChange]]/E2424</f>
        <v>-1.5775856629014956E-2</v>
      </c>
      <c r="R2423" s="7">
        <f>_xlfn.CEILING.MATH(ABS(NiftyData[[#This Row],[DayChange %]]), 0.01)</f>
        <v>0.02</v>
      </c>
    </row>
    <row r="2424" spans="1:18" x14ac:dyDescent="0.2">
      <c r="A2424" s="2">
        <v>40591</v>
      </c>
      <c r="B2424" s="1">
        <v>5501.7</v>
      </c>
      <c r="C2424" s="1">
        <v>5553</v>
      </c>
      <c r="D2424" s="1">
        <v>5463.4</v>
      </c>
      <c r="E2424" s="1">
        <v>5546.45</v>
      </c>
      <c r="F2424" s="1">
        <v>143669623</v>
      </c>
      <c r="G2424" s="1">
        <v>5601.73</v>
      </c>
      <c r="H2424" s="1" t="str">
        <f>TEXT(NiftyData[[#This Row],[Date]], "yyyy")</f>
        <v>2011</v>
      </c>
      <c r="I2424" s="1" t="str">
        <f>TEXT(NiftyData[[#This Row],[Date]], "mmm")</f>
        <v>Feb</v>
      </c>
      <c r="J2424" s="1" t="str">
        <f>TEXT(NiftyData[[#This Row],[Date]], "ddd")</f>
        <v>Thu</v>
      </c>
      <c r="K2424" s="1" t="str">
        <f>TEXT(NiftyData[[#This Row],[Date]], "mmm-yyyy")</f>
        <v>Feb-2011</v>
      </c>
      <c r="L2424" s="1" t="str">
        <f>IF(NiftyData[[#This Row],[Day]]="Thu", "Expiry", "")</f>
        <v>Expiry</v>
      </c>
      <c r="M2424" s="1">
        <f>NiftyData[[#This Row],[Close]]-NiftyData[[#This Row],[Open]]</f>
        <v>44.75</v>
      </c>
      <c r="N2424" s="4">
        <f>NiftyData[[#This Row],[Intraday Change]]/NiftyData[[#This Row],[Open]]</f>
        <v>8.1338495374157077E-3</v>
      </c>
      <c r="O2424" s="4">
        <f>_xlfn.CEILING.MATH(ABS(NiftyData[[#This Row],[Intraday Change %]]), 0.01)</f>
        <v>0.01</v>
      </c>
      <c r="P2424" s="6">
        <f>NiftyData[[#This Row],[Close]]-E2425</f>
        <v>64.75</v>
      </c>
      <c r="Q2424" s="4">
        <f>NiftyData[[#This Row],[DayChange]]/E2425</f>
        <v>1.1812029115055548E-2</v>
      </c>
      <c r="R2424" s="7">
        <f>_xlfn.CEILING.MATH(ABS(NiftyData[[#This Row],[DayChange %]]), 0.01)</f>
        <v>0.02</v>
      </c>
    </row>
    <row r="2425" spans="1:18" x14ac:dyDescent="0.2">
      <c r="A2425" s="2">
        <v>40590</v>
      </c>
      <c r="B2425" s="1">
        <v>5467.6</v>
      </c>
      <c r="C2425" s="1">
        <v>5504.8</v>
      </c>
      <c r="D2425" s="1">
        <v>5460.35</v>
      </c>
      <c r="E2425" s="1">
        <v>5481.7</v>
      </c>
      <c r="F2425" s="1">
        <v>140517190</v>
      </c>
      <c r="G2425" s="1">
        <v>5258.76</v>
      </c>
      <c r="H2425" s="1" t="str">
        <f>TEXT(NiftyData[[#This Row],[Date]], "yyyy")</f>
        <v>2011</v>
      </c>
      <c r="I2425" s="1" t="str">
        <f>TEXT(NiftyData[[#This Row],[Date]], "mmm")</f>
        <v>Feb</v>
      </c>
      <c r="J2425" s="1" t="str">
        <f>TEXT(NiftyData[[#This Row],[Date]], "ddd")</f>
        <v>Wed</v>
      </c>
      <c r="K2425" s="1" t="str">
        <f>TEXT(NiftyData[[#This Row],[Date]], "mmm-yyyy")</f>
        <v>Feb-2011</v>
      </c>
      <c r="L2425" s="1" t="str">
        <f>IF(NiftyData[[#This Row],[Day]]="Thu", "Expiry", "")</f>
        <v/>
      </c>
      <c r="M2425" s="1">
        <f>NiftyData[[#This Row],[Close]]-NiftyData[[#This Row],[Open]]</f>
        <v>14.099999999999454</v>
      </c>
      <c r="N2425" s="4">
        <f>NiftyData[[#This Row],[Intraday Change]]/NiftyData[[#This Row],[Open]]</f>
        <v>2.5788280049746605E-3</v>
      </c>
      <c r="O2425" s="4">
        <f>_xlfn.CEILING.MATH(ABS(NiftyData[[#This Row],[Intraday Change %]]), 0.01)</f>
        <v>0.01</v>
      </c>
      <c r="P2425" s="6">
        <f>NiftyData[[#This Row],[Close]]-E2426</f>
        <v>0.6999999999998181</v>
      </c>
      <c r="Q2425" s="4">
        <f>NiftyData[[#This Row],[DayChange]]/E2426</f>
        <v>1.277139208173359E-4</v>
      </c>
      <c r="R2425" s="7">
        <f>_xlfn.CEILING.MATH(ABS(NiftyData[[#This Row],[DayChange %]]), 0.01)</f>
        <v>0.01</v>
      </c>
    </row>
    <row r="2426" spans="1:18" x14ac:dyDescent="0.2">
      <c r="A2426" s="2">
        <v>40589</v>
      </c>
      <c r="B2426" s="1">
        <v>5467.75</v>
      </c>
      <c r="C2426" s="1">
        <v>5506.5</v>
      </c>
      <c r="D2426" s="1">
        <v>5408.35</v>
      </c>
      <c r="E2426" s="1">
        <v>5481</v>
      </c>
      <c r="F2426" s="1">
        <v>170459703</v>
      </c>
      <c r="G2426" s="1">
        <v>7071</v>
      </c>
      <c r="H2426" s="1" t="str">
        <f>TEXT(NiftyData[[#This Row],[Date]], "yyyy")</f>
        <v>2011</v>
      </c>
      <c r="I2426" s="1" t="str">
        <f>TEXT(NiftyData[[#This Row],[Date]], "mmm")</f>
        <v>Feb</v>
      </c>
      <c r="J2426" s="1" t="str">
        <f>TEXT(NiftyData[[#This Row],[Date]], "ddd")</f>
        <v>Tue</v>
      </c>
      <c r="K2426" s="1" t="str">
        <f>TEXT(NiftyData[[#This Row],[Date]], "mmm-yyyy")</f>
        <v>Feb-2011</v>
      </c>
      <c r="L2426" s="1" t="str">
        <f>IF(NiftyData[[#This Row],[Day]]="Thu", "Expiry", "")</f>
        <v/>
      </c>
      <c r="M2426" s="1">
        <f>NiftyData[[#This Row],[Close]]-NiftyData[[#This Row],[Open]]</f>
        <v>13.25</v>
      </c>
      <c r="N2426" s="4">
        <f>NiftyData[[#This Row],[Intraday Change]]/NiftyData[[#This Row],[Open]]</f>
        <v>2.4233002606190847E-3</v>
      </c>
      <c r="O2426" s="4">
        <f>_xlfn.CEILING.MATH(ABS(NiftyData[[#This Row],[Intraday Change %]]), 0.01)</f>
        <v>0.01</v>
      </c>
      <c r="P2426" s="6">
        <f>NiftyData[[#This Row],[Close]]-E2427</f>
        <v>25</v>
      </c>
      <c r="Q2426" s="4">
        <f>NiftyData[[#This Row],[DayChange]]/E2427</f>
        <v>4.5821114369501469E-3</v>
      </c>
      <c r="R2426" s="7">
        <f>_xlfn.CEILING.MATH(ABS(NiftyData[[#This Row],[DayChange %]]), 0.01)</f>
        <v>0.01</v>
      </c>
    </row>
    <row r="2427" spans="1:18" x14ac:dyDescent="0.2">
      <c r="A2427" s="2">
        <v>40588</v>
      </c>
      <c r="B2427" s="1">
        <v>5340.25</v>
      </c>
      <c r="C2427" s="1">
        <v>5463.8</v>
      </c>
      <c r="D2427" s="1">
        <v>5340.25</v>
      </c>
      <c r="E2427" s="1">
        <v>5456</v>
      </c>
      <c r="F2427" s="1">
        <v>175710338</v>
      </c>
      <c r="G2427" s="1">
        <v>7073.77</v>
      </c>
      <c r="H2427" s="1" t="str">
        <f>TEXT(NiftyData[[#This Row],[Date]], "yyyy")</f>
        <v>2011</v>
      </c>
      <c r="I2427" s="1" t="str">
        <f>TEXT(NiftyData[[#This Row],[Date]], "mmm")</f>
        <v>Feb</v>
      </c>
      <c r="J2427" s="1" t="str">
        <f>TEXT(NiftyData[[#This Row],[Date]], "ddd")</f>
        <v>Mon</v>
      </c>
      <c r="K2427" s="1" t="str">
        <f>TEXT(NiftyData[[#This Row],[Date]], "mmm-yyyy")</f>
        <v>Feb-2011</v>
      </c>
      <c r="L2427" s="1" t="str">
        <f>IF(NiftyData[[#This Row],[Day]]="Thu", "Expiry", "")</f>
        <v/>
      </c>
      <c r="M2427" s="1">
        <f>NiftyData[[#This Row],[Close]]-NiftyData[[#This Row],[Open]]</f>
        <v>115.75</v>
      </c>
      <c r="N2427" s="4">
        <f>NiftyData[[#This Row],[Intraday Change]]/NiftyData[[#This Row],[Open]]</f>
        <v>2.167501521464351E-2</v>
      </c>
      <c r="O2427" s="4">
        <f>_xlfn.CEILING.MATH(ABS(NiftyData[[#This Row],[Intraday Change %]]), 0.01)</f>
        <v>0.03</v>
      </c>
      <c r="P2427" s="6">
        <f>NiftyData[[#This Row],[Close]]-E2428</f>
        <v>146</v>
      </c>
      <c r="Q2427" s="4">
        <f>NiftyData[[#This Row],[DayChange]]/E2428</f>
        <v>2.7495291902071561E-2</v>
      </c>
      <c r="R2427" s="7">
        <f>_xlfn.CEILING.MATH(ABS(NiftyData[[#This Row],[DayChange %]]), 0.01)</f>
        <v>0.03</v>
      </c>
    </row>
    <row r="2428" spans="1:18" x14ac:dyDescent="0.2">
      <c r="A2428" s="2">
        <v>40585</v>
      </c>
      <c r="B2428" s="1">
        <v>5219.6499999999996</v>
      </c>
      <c r="C2428" s="1">
        <v>5319.45</v>
      </c>
      <c r="D2428" s="1">
        <v>5177.7</v>
      </c>
      <c r="E2428" s="1">
        <v>5310</v>
      </c>
      <c r="F2428" s="1">
        <v>211250584</v>
      </c>
      <c r="G2428" s="1">
        <v>7717.69</v>
      </c>
      <c r="H2428" s="1" t="str">
        <f>TEXT(NiftyData[[#This Row],[Date]], "yyyy")</f>
        <v>2011</v>
      </c>
      <c r="I2428" s="1" t="str">
        <f>TEXT(NiftyData[[#This Row],[Date]], "mmm")</f>
        <v>Feb</v>
      </c>
      <c r="J2428" s="1" t="str">
        <f>TEXT(NiftyData[[#This Row],[Date]], "ddd")</f>
        <v>Fri</v>
      </c>
      <c r="K2428" s="1" t="str">
        <f>TEXT(NiftyData[[#This Row],[Date]], "mmm-yyyy")</f>
        <v>Feb-2011</v>
      </c>
      <c r="L2428" s="1" t="str">
        <f>IF(NiftyData[[#This Row],[Day]]="Thu", "Expiry", "")</f>
        <v/>
      </c>
      <c r="M2428" s="1">
        <f>NiftyData[[#This Row],[Close]]-NiftyData[[#This Row],[Open]]</f>
        <v>90.350000000000364</v>
      </c>
      <c r="N2428" s="4">
        <f>NiftyData[[#This Row],[Intraday Change]]/NiftyData[[#This Row],[Open]]</f>
        <v>1.7309589723448961E-2</v>
      </c>
      <c r="O2428" s="4">
        <f>_xlfn.CEILING.MATH(ABS(NiftyData[[#This Row],[Intraday Change %]]), 0.01)</f>
        <v>0.02</v>
      </c>
      <c r="P2428" s="6">
        <f>NiftyData[[#This Row],[Close]]-E2429</f>
        <v>84.199999999999818</v>
      </c>
      <c r="Q2428" s="4">
        <f>NiftyData[[#This Row],[DayChange]]/E2429</f>
        <v>1.6112365570821657E-2</v>
      </c>
      <c r="R2428" s="7">
        <f>_xlfn.CEILING.MATH(ABS(NiftyData[[#This Row],[DayChange %]]), 0.01)</f>
        <v>0.02</v>
      </c>
    </row>
    <row r="2429" spans="1:18" x14ac:dyDescent="0.2">
      <c r="A2429" s="2">
        <v>40584</v>
      </c>
      <c r="B2429" s="1">
        <v>5246.05</v>
      </c>
      <c r="C2429" s="1">
        <v>5272.6</v>
      </c>
      <c r="D2429" s="1">
        <v>5196.8</v>
      </c>
      <c r="E2429" s="1">
        <v>5225.8</v>
      </c>
      <c r="F2429" s="1">
        <v>225237990</v>
      </c>
      <c r="G2429" s="1">
        <v>8309.4699999999993</v>
      </c>
      <c r="H2429" s="1" t="str">
        <f>TEXT(NiftyData[[#This Row],[Date]], "yyyy")</f>
        <v>2011</v>
      </c>
      <c r="I2429" s="1" t="str">
        <f>TEXT(NiftyData[[#This Row],[Date]], "mmm")</f>
        <v>Feb</v>
      </c>
      <c r="J2429" s="1" t="str">
        <f>TEXT(NiftyData[[#This Row],[Date]], "ddd")</f>
        <v>Thu</v>
      </c>
      <c r="K2429" s="1" t="str">
        <f>TEXT(NiftyData[[#This Row],[Date]], "mmm-yyyy")</f>
        <v>Feb-2011</v>
      </c>
      <c r="L2429" s="1" t="str">
        <f>IF(NiftyData[[#This Row],[Day]]="Thu", "Expiry", "")</f>
        <v>Expiry</v>
      </c>
      <c r="M2429" s="1">
        <f>NiftyData[[#This Row],[Close]]-NiftyData[[#This Row],[Open]]</f>
        <v>-20.25</v>
      </c>
      <c r="N2429" s="4">
        <f>NiftyData[[#This Row],[Intraday Change]]/NiftyData[[#This Row],[Open]]</f>
        <v>-3.8600470830434325E-3</v>
      </c>
      <c r="O2429" s="4">
        <f>_xlfn.CEILING.MATH(ABS(NiftyData[[#This Row],[Intraday Change %]]), 0.01)</f>
        <v>0.01</v>
      </c>
      <c r="P2429" s="6">
        <f>NiftyData[[#This Row],[Close]]-E2430</f>
        <v>-27.75</v>
      </c>
      <c r="Q2429" s="4">
        <f>NiftyData[[#This Row],[DayChange]]/E2430</f>
        <v>-5.2821425512272653E-3</v>
      </c>
      <c r="R2429" s="7">
        <f>_xlfn.CEILING.MATH(ABS(NiftyData[[#This Row],[DayChange %]]), 0.01)</f>
        <v>0.01</v>
      </c>
    </row>
    <row r="2430" spans="1:18" x14ac:dyDescent="0.2">
      <c r="A2430" s="2">
        <v>40583</v>
      </c>
      <c r="B2430" s="1">
        <v>5293.05</v>
      </c>
      <c r="C2430" s="1">
        <v>5339.45</v>
      </c>
      <c r="D2430" s="1">
        <v>5225.6499999999996</v>
      </c>
      <c r="E2430" s="1">
        <v>5253.55</v>
      </c>
      <c r="F2430" s="1">
        <v>246525934</v>
      </c>
      <c r="G2430" s="1">
        <v>9294.77</v>
      </c>
      <c r="H2430" s="1" t="str">
        <f>TEXT(NiftyData[[#This Row],[Date]], "yyyy")</f>
        <v>2011</v>
      </c>
      <c r="I2430" s="1" t="str">
        <f>TEXT(NiftyData[[#This Row],[Date]], "mmm")</f>
        <v>Feb</v>
      </c>
      <c r="J2430" s="1" t="str">
        <f>TEXT(NiftyData[[#This Row],[Date]], "ddd")</f>
        <v>Wed</v>
      </c>
      <c r="K2430" s="1" t="str">
        <f>TEXT(NiftyData[[#This Row],[Date]], "mmm-yyyy")</f>
        <v>Feb-2011</v>
      </c>
      <c r="L2430" s="1" t="str">
        <f>IF(NiftyData[[#This Row],[Day]]="Thu", "Expiry", "")</f>
        <v/>
      </c>
      <c r="M2430" s="1">
        <f>NiftyData[[#This Row],[Close]]-NiftyData[[#This Row],[Open]]</f>
        <v>-39.5</v>
      </c>
      <c r="N2430" s="4">
        <f>NiftyData[[#This Row],[Intraday Change]]/NiftyData[[#This Row],[Open]]</f>
        <v>-7.4626160720189681E-3</v>
      </c>
      <c r="O2430" s="4">
        <f>_xlfn.CEILING.MATH(ABS(NiftyData[[#This Row],[Intraday Change %]]), 0.01)</f>
        <v>0.01</v>
      </c>
      <c r="P2430" s="6">
        <f>NiftyData[[#This Row],[Close]]-E2431</f>
        <v>-59</v>
      </c>
      <c r="Q2430" s="4">
        <f>NiftyData[[#This Row],[DayChange]]/E2431</f>
        <v>-1.1105777827973383E-2</v>
      </c>
      <c r="R2430" s="7">
        <f>_xlfn.CEILING.MATH(ABS(NiftyData[[#This Row],[DayChange %]]), 0.01)</f>
        <v>0.02</v>
      </c>
    </row>
    <row r="2431" spans="1:18" x14ac:dyDescent="0.2">
      <c r="A2431" s="2">
        <v>40582</v>
      </c>
      <c r="B2431" s="1">
        <v>5432.35</v>
      </c>
      <c r="C2431" s="1">
        <v>5432.35</v>
      </c>
      <c r="D2431" s="1">
        <v>5303.4</v>
      </c>
      <c r="E2431" s="1">
        <v>5312.55</v>
      </c>
      <c r="F2431" s="1">
        <v>155600262</v>
      </c>
      <c r="G2431" s="1">
        <v>6479.05</v>
      </c>
      <c r="H2431" s="1" t="str">
        <f>TEXT(NiftyData[[#This Row],[Date]], "yyyy")</f>
        <v>2011</v>
      </c>
      <c r="I2431" s="1" t="str">
        <f>TEXT(NiftyData[[#This Row],[Date]], "mmm")</f>
        <v>Feb</v>
      </c>
      <c r="J2431" s="1" t="str">
        <f>TEXT(NiftyData[[#This Row],[Date]], "ddd")</f>
        <v>Tue</v>
      </c>
      <c r="K2431" s="1" t="str">
        <f>TEXT(NiftyData[[#This Row],[Date]], "mmm-yyyy")</f>
        <v>Feb-2011</v>
      </c>
      <c r="L2431" s="1" t="str">
        <f>IF(NiftyData[[#This Row],[Day]]="Thu", "Expiry", "")</f>
        <v/>
      </c>
      <c r="M2431" s="1">
        <f>NiftyData[[#This Row],[Close]]-NiftyData[[#This Row],[Open]]</f>
        <v>-119.80000000000018</v>
      </c>
      <c r="N2431" s="4">
        <f>NiftyData[[#This Row],[Intraday Change]]/NiftyData[[#This Row],[Open]]</f>
        <v>-2.2053070954559294E-2</v>
      </c>
      <c r="O2431" s="4">
        <f>_xlfn.CEILING.MATH(ABS(NiftyData[[#This Row],[Intraday Change %]]), 0.01)</f>
        <v>0.03</v>
      </c>
      <c r="P2431" s="6">
        <f>NiftyData[[#This Row],[Close]]-E2432</f>
        <v>-83.449999999999818</v>
      </c>
      <c r="Q2431" s="4">
        <f>NiftyData[[#This Row],[DayChange]]/E2432</f>
        <v>-1.5465159377316497E-2</v>
      </c>
      <c r="R2431" s="7">
        <f>_xlfn.CEILING.MATH(ABS(NiftyData[[#This Row],[DayChange %]]), 0.01)</f>
        <v>0.02</v>
      </c>
    </row>
    <row r="2432" spans="1:18" x14ac:dyDescent="0.2">
      <c r="A2432" s="2">
        <v>40581</v>
      </c>
      <c r="B2432" s="1">
        <v>5430.15</v>
      </c>
      <c r="C2432" s="1">
        <v>5440.35</v>
      </c>
      <c r="D2432" s="1">
        <v>5376.95</v>
      </c>
      <c r="E2432" s="1">
        <v>5396</v>
      </c>
      <c r="F2432" s="1">
        <v>150447066</v>
      </c>
      <c r="G2432" s="1">
        <v>5905.38</v>
      </c>
      <c r="H2432" s="1" t="str">
        <f>TEXT(NiftyData[[#This Row],[Date]], "yyyy")</f>
        <v>2011</v>
      </c>
      <c r="I2432" s="1" t="str">
        <f>TEXT(NiftyData[[#This Row],[Date]], "mmm")</f>
        <v>Feb</v>
      </c>
      <c r="J2432" s="1" t="str">
        <f>TEXT(NiftyData[[#This Row],[Date]], "ddd")</f>
        <v>Mon</v>
      </c>
      <c r="K2432" s="1" t="str">
        <f>TEXT(NiftyData[[#This Row],[Date]], "mmm-yyyy")</f>
        <v>Feb-2011</v>
      </c>
      <c r="L2432" s="1" t="str">
        <f>IF(NiftyData[[#This Row],[Day]]="Thu", "Expiry", "")</f>
        <v/>
      </c>
      <c r="M2432" s="1">
        <f>NiftyData[[#This Row],[Close]]-NiftyData[[#This Row],[Open]]</f>
        <v>-34.149999999999636</v>
      </c>
      <c r="N2432" s="4">
        <f>NiftyData[[#This Row],[Intraday Change]]/NiftyData[[#This Row],[Open]]</f>
        <v>-6.2889607101092307E-3</v>
      </c>
      <c r="O2432" s="4">
        <f>_xlfn.CEILING.MATH(ABS(NiftyData[[#This Row],[Intraday Change %]]), 0.01)</f>
        <v>0.01</v>
      </c>
      <c r="P2432" s="6">
        <f>NiftyData[[#This Row],[Close]]-E2433</f>
        <v>0.25</v>
      </c>
      <c r="Q2432" s="4">
        <f>NiftyData[[#This Row],[DayChange]]/E2433</f>
        <v>4.6332761895936616E-5</v>
      </c>
      <c r="R2432" s="7">
        <f>_xlfn.CEILING.MATH(ABS(NiftyData[[#This Row],[DayChange %]]), 0.01)</f>
        <v>0.01</v>
      </c>
    </row>
    <row r="2433" spans="1:18" x14ac:dyDescent="0.2">
      <c r="A2433" s="2">
        <v>40578</v>
      </c>
      <c r="B2433" s="1">
        <v>5519.9</v>
      </c>
      <c r="C2433" s="1">
        <v>5556.3</v>
      </c>
      <c r="D2433" s="1">
        <v>5369.05</v>
      </c>
      <c r="E2433" s="1">
        <v>5395.75</v>
      </c>
      <c r="F2433" s="1">
        <v>187819542</v>
      </c>
      <c r="G2433" s="1">
        <v>7685.49</v>
      </c>
      <c r="H2433" s="1" t="str">
        <f>TEXT(NiftyData[[#This Row],[Date]], "yyyy")</f>
        <v>2011</v>
      </c>
      <c r="I2433" s="1" t="str">
        <f>TEXT(NiftyData[[#This Row],[Date]], "mmm")</f>
        <v>Feb</v>
      </c>
      <c r="J2433" s="1" t="str">
        <f>TEXT(NiftyData[[#This Row],[Date]], "ddd")</f>
        <v>Fri</v>
      </c>
      <c r="K2433" s="1" t="str">
        <f>TEXT(NiftyData[[#This Row],[Date]], "mmm-yyyy")</f>
        <v>Feb-2011</v>
      </c>
      <c r="L2433" s="1" t="str">
        <f>IF(NiftyData[[#This Row],[Day]]="Thu", "Expiry", "")</f>
        <v/>
      </c>
      <c r="M2433" s="1">
        <f>NiftyData[[#This Row],[Close]]-NiftyData[[#This Row],[Open]]</f>
        <v>-124.14999999999964</v>
      </c>
      <c r="N2433" s="4">
        <f>NiftyData[[#This Row],[Intraday Change]]/NiftyData[[#This Row],[Open]]</f>
        <v>-2.2491349480968793E-2</v>
      </c>
      <c r="O2433" s="4">
        <f>_xlfn.CEILING.MATH(ABS(NiftyData[[#This Row],[Intraday Change %]]), 0.01)</f>
        <v>0.03</v>
      </c>
      <c r="P2433" s="6">
        <f>NiftyData[[#This Row],[Close]]-E2434</f>
        <v>-131</v>
      </c>
      <c r="Q2433" s="4">
        <f>NiftyData[[#This Row],[DayChange]]/E2434</f>
        <v>-2.3702899534084228E-2</v>
      </c>
      <c r="R2433" s="7">
        <f>_xlfn.CEILING.MATH(ABS(NiftyData[[#This Row],[DayChange %]]), 0.01)</f>
        <v>0.03</v>
      </c>
    </row>
    <row r="2434" spans="1:18" x14ac:dyDescent="0.2">
      <c r="A2434" s="2">
        <v>40577</v>
      </c>
      <c r="B2434" s="1">
        <v>5430.45</v>
      </c>
      <c r="C2434" s="1">
        <v>5532.65</v>
      </c>
      <c r="D2434" s="1">
        <v>5418</v>
      </c>
      <c r="E2434" s="1">
        <v>5526.75</v>
      </c>
      <c r="F2434" s="1">
        <v>154228754</v>
      </c>
      <c r="G2434" s="1">
        <v>6254</v>
      </c>
      <c r="H2434" s="1" t="str">
        <f>TEXT(NiftyData[[#This Row],[Date]], "yyyy")</f>
        <v>2011</v>
      </c>
      <c r="I2434" s="1" t="str">
        <f>TEXT(NiftyData[[#This Row],[Date]], "mmm")</f>
        <v>Feb</v>
      </c>
      <c r="J2434" s="1" t="str">
        <f>TEXT(NiftyData[[#This Row],[Date]], "ddd")</f>
        <v>Thu</v>
      </c>
      <c r="K2434" s="1" t="str">
        <f>TEXT(NiftyData[[#This Row],[Date]], "mmm-yyyy")</f>
        <v>Feb-2011</v>
      </c>
      <c r="L2434" s="1" t="str">
        <f>IF(NiftyData[[#This Row],[Day]]="Thu", "Expiry", "")</f>
        <v>Expiry</v>
      </c>
      <c r="M2434" s="1">
        <f>NiftyData[[#This Row],[Close]]-NiftyData[[#This Row],[Open]]</f>
        <v>96.300000000000182</v>
      </c>
      <c r="N2434" s="4">
        <f>NiftyData[[#This Row],[Intraday Change]]/NiftyData[[#This Row],[Open]]</f>
        <v>1.7733337016269404E-2</v>
      </c>
      <c r="O2434" s="4">
        <f>_xlfn.CEILING.MATH(ABS(NiftyData[[#This Row],[Intraday Change %]]), 0.01)</f>
        <v>0.02</v>
      </c>
      <c r="P2434" s="6">
        <f>NiftyData[[#This Row],[Close]]-E2435</f>
        <v>94.75</v>
      </c>
      <c r="Q2434" s="4">
        <f>NiftyData[[#This Row],[DayChange]]/E2435</f>
        <v>1.7442930780559647E-2</v>
      </c>
      <c r="R2434" s="7">
        <f>_xlfn.CEILING.MATH(ABS(NiftyData[[#This Row],[DayChange %]]), 0.01)</f>
        <v>0.02</v>
      </c>
    </row>
    <row r="2435" spans="1:18" x14ac:dyDescent="0.2">
      <c r="A2435" s="2">
        <v>40576</v>
      </c>
      <c r="B2435" s="1">
        <v>5469.55</v>
      </c>
      <c r="C2435" s="1">
        <v>5490.6</v>
      </c>
      <c r="D2435" s="1">
        <v>5415.65</v>
      </c>
      <c r="E2435" s="1">
        <v>5432</v>
      </c>
      <c r="F2435" s="1">
        <v>172198228</v>
      </c>
      <c r="G2435" s="1">
        <v>7860.06</v>
      </c>
      <c r="H2435" s="1" t="str">
        <f>TEXT(NiftyData[[#This Row],[Date]], "yyyy")</f>
        <v>2011</v>
      </c>
      <c r="I2435" s="1" t="str">
        <f>TEXT(NiftyData[[#This Row],[Date]], "mmm")</f>
        <v>Feb</v>
      </c>
      <c r="J2435" s="1" t="str">
        <f>TEXT(NiftyData[[#This Row],[Date]], "ddd")</f>
        <v>Wed</v>
      </c>
      <c r="K2435" s="1" t="str">
        <f>TEXT(NiftyData[[#This Row],[Date]], "mmm-yyyy")</f>
        <v>Feb-2011</v>
      </c>
      <c r="L2435" s="1" t="str">
        <f>IF(NiftyData[[#This Row],[Day]]="Thu", "Expiry", "")</f>
        <v/>
      </c>
      <c r="M2435" s="1">
        <f>NiftyData[[#This Row],[Close]]-NiftyData[[#This Row],[Open]]</f>
        <v>-37.550000000000182</v>
      </c>
      <c r="N2435" s="4">
        <f>NiftyData[[#This Row],[Intraday Change]]/NiftyData[[#This Row],[Open]]</f>
        <v>-6.8652814216892026E-3</v>
      </c>
      <c r="O2435" s="4">
        <f>_xlfn.CEILING.MATH(ABS(NiftyData[[#This Row],[Intraday Change %]]), 0.01)</f>
        <v>0.01</v>
      </c>
      <c r="P2435" s="6">
        <f>NiftyData[[#This Row],[Close]]-E2436</f>
        <v>14.800000000000182</v>
      </c>
      <c r="Q2435" s="4">
        <f>NiftyData[[#This Row],[DayChange]]/E2436</f>
        <v>2.7320386915750169E-3</v>
      </c>
      <c r="R2435" s="7">
        <f>_xlfn.CEILING.MATH(ABS(NiftyData[[#This Row],[DayChange %]]), 0.01)</f>
        <v>0.01</v>
      </c>
    </row>
    <row r="2436" spans="1:18" x14ac:dyDescent="0.2">
      <c r="A2436" s="2">
        <v>40575</v>
      </c>
      <c r="B2436" s="1">
        <v>5537.3</v>
      </c>
      <c r="C2436" s="1">
        <v>5539.15</v>
      </c>
      <c r="D2436" s="1">
        <v>5402</v>
      </c>
      <c r="E2436" s="1">
        <v>5417.2</v>
      </c>
      <c r="F2436" s="1">
        <v>171232063</v>
      </c>
      <c r="G2436" s="1">
        <v>7797.43</v>
      </c>
      <c r="H2436" s="1" t="str">
        <f>TEXT(NiftyData[[#This Row],[Date]], "yyyy")</f>
        <v>2011</v>
      </c>
      <c r="I2436" s="1" t="str">
        <f>TEXT(NiftyData[[#This Row],[Date]], "mmm")</f>
        <v>Feb</v>
      </c>
      <c r="J2436" s="1" t="str">
        <f>TEXT(NiftyData[[#This Row],[Date]], "ddd")</f>
        <v>Tue</v>
      </c>
      <c r="K2436" s="1" t="str">
        <f>TEXT(NiftyData[[#This Row],[Date]], "mmm-yyyy")</f>
        <v>Feb-2011</v>
      </c>
      <c r="L2436" s="1" t="str">
        <f>IF(NiftyData[[#This Row],[Day]]="Thu", "Expiry", "")</f>
        <v/>
      </c>
      <c r="M2436" s="1">
        <f>NiftyData[[#This Row],[Close]]-NiftyData[[#This Row],[Open]]</f>
        <v>-120.10000000000036</v>
      </c>
      <c r="N2436" s="4">
        <f>NiftyData[[#This Row],[Intraday Change]]/NiftyData[[#This Row],[Open]]</f>
        <v>-2.1689270944323109E-2</v>
      </c>
      <c r="O2436" s="4">
        <f>_xlfn.CEILING.MATH(ABS(NiftyData[[#This Row],[Intraday Change %]]), 0.01)</f>
        <v>0.03</v>
      </c>
      <c r="P2436" s="6">
        <f>NiftyData[[#This Row],[Close]]-E2437</f>
        <v>-88.699999999999818</v>
      </c>
      <c r="Q2436" s="4">
        <f>NiftyData[[#This Row],[DayChange]]/E2437</f>
        <v>-1.6109991100455842E-2</v>
      </c>
      <c r="R2436" s="7">
        <f>_xlfn.CEILING.MATH(ABS(NiftyData[[#This Row],[DayChange %]]), 0.01)</f>
        <v>0.02</v>
      </c>
    </row>
    <row r="2437" spans="1:18" x14ac:dyDescent="0.2">
      <c r="A2437" s="2">
        <v>40574</v>
      </c>
      <c r="B2437" s="1">
        <v>5452.55</v>
      </c>
      <c r="C2437" s="1">
        <v>5526.85</v>
      </c>
      <c r="D2437" s="1">
        <v>5416.65</v>
      </c>
      <c r="E2437" s="1">
        <v>5505.9</v>
      </c>
      <c r="F2437" s="1">
        <v>177847681</v>
      </c>
      <c r="G2437" s="1">
        <v>7873.96</v>
      </c>
      <c r="H2437" s="1" t="str">
        <f>TEXT(NiftyData[[#This Row],[Date]], "yyyy")</f>
        <v>2011</v>
      </c>
      <c r="I2437" s="1" t="str">
        <f>TEXT(NiftyData[[#This Row],[Date]], "mmm")</f>
        <v>Jan</v>
      </c>
      <c r="J2437" s="1" t="str">
        <f>TEXT(NiftyData[[#This Row],[Date]], "ddd")</f>
        <v>Mon</v>
      </c>
      <c r="K2437" s="1" t="str">
        <f>TEXT(NiftyData[[#This Row],[Date]], "mmm-yyyy")</f>
        <v>Jan-2011</v>
      </c>
      <c r="L2437" s="1" t="str">
        <f>IF(NiftyData[[#This Row],[Day]]="Thu", "Expiry", "")</f>
        <v/>
      </c>
      <c r="M2437" s="1">
        <f>NiftyData[[#This Row],[Close]]-NiftyData[[#This Row],[Open]]</f>
        <v>53.349999999999454</v>
      </c>
      <c r="N2437" s="4">
        <f>NiftyData[[#This Row],[Intraday Change]]/NiftyData[[#This Row],[Open]]</f>
        <v>9.7844127976817186E-3</v>
      </c>
      <c r="O2437" s="4">
        <f>_xlfn.CEILING.MATH(ABS(NiftyData[[#This Row],[Intraday Change %]]), 0.01)</f>
        <v>0.01</v>
      </c>
      <c r="P2437" s="6">
        <f>NiftyData[[#This Row],[Close]]-E2438</f>
        <v>-6.25</v>
      </c>
      <c r="Q2437" s="4">
        <f>NiftyData[[#This Row],[DayChange]]/E2438</f>
        <v>-1.1338588391099661E-3</v>
      </c>
      <c r="R2437" s="7">
        <f>_xlfn.CEILING.MATH(ABS(NiftyData[[#This Row],[DayChange %]]), 0.01)</f>
        <v>0.01</v>
      </c>
    </row>
    <row r="2438" spans="1:18" x14ac:dyDescent="0.2">
      <c r="A2438" s="2">
        <v>40571</v>
      </c>
      <c r="B2438" s="1">
        <v>5614</v>
      </c>
      <c r="C2438" s="1">
        <v>5614.4</v>
      </c>
      <c r="D2438" s="1">
        <v>5459.55</v>
      </c>
      <c r="E2438" s="1">
        <v>5512.15</v>
      </c>
      <c r="F2438" s="1">
        <v>173107003</v>
      </c>
      <c r="G2438" s="1">
        <v>8122.35</v>
      </c>
      <c r="H2438" s="1" t="str">
        <f>TEXT(NiftyData[[#This Row],[Date]], "yyyy")</f>
        <v>2011</v>
      </c>
      <c r="I2438" s="1" t="str">
        <f>TEXT(NiftyData[[#This Row],[Date]], "mmm")</f>
        <v>Jan</v>
      </c>
      <c r="J2438" s="1" t="str">
        <f>TEXT(NiftyData[[#This Row],[Date]], "ddd")</f>
        <v>Fri</v>
      </c>
      <c r="K2438" s="1" t="str">
        <f>TEXT(NiftyData[[#This Row],[Date]], "mmm-yyyy")</f>
        <v>Jan-2011</v>
      </c>
      <c r="L2438" s="1" t="str">
        <f>IF(NiftyData[[#This Row],[Day]]="Thu", "Expiry", "")</f>
        <v/>
      </c>
      <c r="M2438" s="1">
        <f>NiftyData[[#This Row],[Close]]-NiftyData[[#This Row],[Open]]</f>
        <v>-101.85000000000036</v>
      </c>
      <c r="N2438" s="4">
        <f>NiftyData[[#This Row],[Intraday Change]]/NiftyData[[#This Row],[Open]]</f>
        <v>-1.8142144638404054E-2</v>
      </c>
      <c r="O2438" s="4">
        <f>_xlfn.CEILING.MATH(ABS(NiftyData[[#This Row],[Intraday Change %]]), 0.01)</f>
        <v>0.02</v>
      </c>
      <c r="P2438" s="6">
        <f>NiftyData[[#This Row],[Close]]-E2439</f>
        <v>-92.150000000000546</v>
      </c>
      <c r="Q2438" s="4">
        <f>NiftyData[[#This Row],[DayChange]]/E2439</f>
        <v>-1.6442731474046811E-2</v>
      </c>
      <c r="R2438" s="7">
        <f>_xlfn.CEILING.MATH(ABS(NiftyData[[#This Row],[DayChange %]]), 0.01)</f>
        <v>0.02</v>
      </c>
    </row>
    <row r="2439" spans="1:18" x14ac:dyDescent="0.2">
      <c r="A2439" s="2">
        <v>40570</v>
      </c>
      <c r="B2439" s="1">
        <v>5725.3</v>
      </c>
      <c r="C2439" s="1">
        <v>5726.1</v>
      </c>
      <c r="D2439" s="1">
        <v>5594.95</v>
      </c>
      <c r="E2439" s="1">
        <v>5604.3</v>
      </c>
      <c r="F2439" s="1">
        <v>201496674</v>
      </c>
      <c r="G2439" s="1">
        <v>9182.7900000000009</v>
      </c>
      <c r="H2439" s="1" t="str">
        <f>TEXT(NiftyData[[#This Row],[Date]], "yyyy")</f>
        <v>2011</v>
      </c>
      <c r="I2439" s="1" t="str">
        <f>TEXT(NiftyData[[#This Row],[Date]], "mmm")</f>
        <v>Jan</v>
      </c>
      <c r="J2439" s="1" t="str">
        <f>TEXT(NiftyData[[#This Row],[Date]], "ddd")</f>
        <v>Thu</v>
      </c>
      <c r="K2439" s="1" t="str">
        <f>TEXT(NiftyData[[#This Row],[Date]], "mmm-yyyy")</f>
        <v>Jan-2011</v>
      </c>
      <c r="L2439" s="1" t="str">
        <f>IF(NiftyData[[#This Row],[Day]]="Thu", "Expiry", "")</f>
        <v>Expiry</v>
      </c>
      <c r="M2439" s="1">
        <f>NiftyData[[#This Row],[Close]]-NiftyData[[#This Row],[Open]]</f>
        <v>-121</v>
      </c>
      <c r="N2439" s="4">
        <f>NiftyData[[#This Row],[Intraday Change]]/NiftyData[[#This Row],[Open]]</f>
        <v>-2.1134263706705323E-2</v>
      </c>
      <c r="O2439" s="4">
        <f>_xlfn.CEILING.MATH(ABS(NiftyData[[#This Row],[Intraday Change %]]), 0.01)</f>
        <v>0.03</v>
      </c>
      <c r="P2439" s="6">
        <f>NiftyData[[#This Row],[Close]]-E2440</f>
        <v>-83.099999999999454</v>
      </c>
      <c r="Q2439" s="4">
        <f>NiftyData[[#This Row],[DayChange]]/E2440</f>
        <v>-1.461124591201594E-2</v>
      </c>
      <c r="R2439" s="7">
        <f>_xlfn.CEILING.MATH(ABS(NiftyData[[#This Row],[DayChange %]]), 0.01)</f>
        <v>0.02</v>
      </c>
    </row>
    <row r="2440" spans="1:18" x14ac:dyDescent="0.2">
      <c r="A2440" s="2">
        <v>40568</v>
      </c>
      <c r="B2440" s="1">
        <v>5763.3</v>
      </c>
      <c r="C2440" s="1">
        <v>5801.55</v>
      </c>
      <c r="D2440" s="1">
        <v>5680.65</v>
      </c>
      <c r="E2440" s="1">
        <v>5687.4</v>
      </c>
      <c r="F2440" s="1">
        <v>126128667</v>
      </c>
      <c r="G2440" s="1">
        <v>7302.14</v>
      </c>
      <c r="H2440" s="1" t="str">
        <f>TEXT(NiftyData[[#This Row],[Date]], "yyyy")</f>
        <v>2011</v>
      </c>
      <c r="I2440" s="1" t="str">
        <f>TEXT(NiftyData[[#This Row],[Date]], "mmm")</f>
        <v>Jan</v>
      </c>
      <c r="J2440" s="1" t="str">
        <f>TEXT(NiftyData[[#This Row],[Date]], "ddd")</f>
        <v>Tue</v>
      </c>
      <c r="K2440" s="1" t="str">
        <f>TEXT(NiftyData[[#This Row],[Date]], "mmm-yyyy")</f>
        <v>Jan-2011</v>
      </c>
      <c r="L2440" s="1" t="str">
        <f>IF(NiftyData[[#This Row],[Day]]="Thu", "Expiry", "")</f>
        <v/>
      </c>
      <c r="M2440" s="1">
        <f>NiftyData[[#This Row],[Close]]-NiftyData[[#This Row],[Open]]</f>
        <v>-75.900000000000546</v>
      </c>
      <c r="N2440" s="4">
        <f>NiftyData[[#This Row],[Intraday Change]]/NiftyData[[#This Row],[Open]]</f>
        <v>-1.3169538285357442E-2</v>
      </c>
      <c r="O2440" s="4">
        <f>_xlfn.CEILING.MATH(ABS(NiftyData[[#This Row],[Intraday Change %]]), 0.01)</f>
        <v>0.02</v>
      </c>
      <c r="P2440" s="6">
        <f>NiftyData[[#This Row],[Close]]-E2441</f>
        <v>-55.850000000000364</v>
      </c>
      <c r="Q2440" s="4">
        <f>NiftyData[[#This Row],[DayChange]]/E2441</f>
        <v>-9.7244591476951837E-3</v>
      </c>
      <c r="R2440" s="7">
        <f>_xlfn.CEILING.MATH(ABS(NiftyData[[#This Row],[DayChange %]]), 0.01)</f>
        <v>0.01</v>
      </c>
    </row>
    <row r="2441" spans="1:18" x14ac:dyDescent="0.2">
      <c r="A2441" s="2">
        <v>40567</v>
      </c>
      <c r="B2441" s="1">
        <v>5717.1</v>
      </c>
      <c r="C2441" s="1">
        <v>5756</v>
      </c>
      <c r="D2441" s="1">
        <v>5697.75</v>
      </c>
      <c r="E2441" s="1">
        <v>5743.25</v>
      </c>
      <c r="F2441" s="1">
        <v>108832157</v>
      </c>
      <c r="G2441" s="1">
        <v>6641.96</v>
      </c>
      <c r="H2441" s="1" t="str">
        <f>TEXT(NiftyData[[#This Row],[Date]], "yyyy")</f>
        <v>2011</v>
      </c>
      <c r="I2441" s="1" t="str">
        <f>TEXT(NiftyData[[#This Row],[Date]], "mmm")</f>
        <v>Jan</v>
      </c>
      <c r="J2441" s="1" t="str">
        <f>TEXT(NiftyData[[#This Row],[Date]], "ddd")</f>
        <v>Mon</v>
      </c>
      <c r="K2441" s="1" t="str">
        <f>TEXT(NiftyData[[#This Row],[Date]], "mmm-yyyy")</f>
        <v>Jan-2011</v>
      </c>
      <c r="L2441" s="1" t="str">
        <f>IF(NiftyData[[#This Row],[Day]]="Thu", "Expiry", "")</f>
        <v/>
      </c>
      <c r="M2441" s="1">
        <f>NiftyData[[#This Row],[Close]]-NiftyData[[#This Row],[Open]]</f>
        <v>26.149999999999636</v>
      </c>
      <c r="N2441" s="4">
        <f>NiftyData[[#This Row],[Intraday Change]]/NiftyData[[#This Row],[Open]]</f>
        <v>4.5739973063265698E-3</v>
      </c>
      <c r="O2441" s="4">
        <f>_xlfn.CEILING.MATH(ABS(NiftyData[[#This Row],[Intraday Change %]]), 0.01)</f>
        <v>0.01</v>
      </c>
      <c r="P2441" s="6">
        <f>NiftyData[[#This Row],[Close]]-E2442</f>
        <v>46.75</v>
      </c>
      <c r="Q2441" s="4">
        <f>NiftyData[[#This Row],[DayChange]]/E2442</f>
        <v>8.2067936452207488E-3</v>
      </c>
      <c r="R2441" s="7">
        <f>_xlfn.CEILING.MATH(ABS(NiftyData[[#This Row],[DayChange %]]), 0.01)</f>
        <v>0.01</v>
      </c>
    </row>
    <row r="2442" spans="1:18" x14ac:dyDescent="0.2">
      <c r="A2442" s="2">
        <v>40564</v>
      </c>
      <c r="B2442" s="1">
        <v>5692.05</v>
      </c>
      <c r="C2442" s="1">
        <v>5717.55</v>
      </c>
      <c r="D2442" s="1">
        <v>5674.5</v>
      </c>
      <c r="E2442" s="1">
        <v>5696.5</v>
      </c>
      <c r="F2442" s="1">
        <v>119990780</v>
      </c>
      <c r="G2442" s="1">
        <v>6083.61</v>
      </c>
      <c r="H2442" s="1" t="str">
        <f>TEXT(NiftyData[[#This Row],[Date]], "yyyy")</f>
        <v>2011</v>
      </c>
      <c r="I2442" s="1" t="str">
        <f>TEXT(NiftyData[[#This Row],[Date]], "mmm")</f>
        <v>Jan</v>
      </c>
      <c r="J2442" s="1" t="str">
        <f>TEXT(NiftyData[[#This Row],[Date]], "ddd")</f>
        <v>Fri</v>
      </c>
      <c r="K2442" s="1" t="str">
        <f>TEXT(NiftyData[[#This Row],[Date]], "mmm-yyyy")</f>
        <v>Jan-2011</v>
      </c>
      <c r="L2442" s="1" t="str">
        <f>IF(NiftyData[[#This Row],[Day]]="Thu", "Expiry", "")</f>
        <v/>
      </c>
      <c r="M2442" s="1">
        <f>NiftyData[[#This Row],[Close]]-NiftyData[[#This Row],[Open]]</f>
        <v>4.4499999999998181</v>
      </c>
      <c r="N2442" s="4">
        <f>NiftyData[[#This Row],[Intraday Change]]/NiftyData[[#This Row],[Open]]</f>
        <v>7.8179214869859154E-4</v>
      </c>
      <c r="O2442" s="4">
        <f>_xlfn.CEILING.MATH(ABS(NiftyData[[#This Row],[Intraday Change %]]), 0.01)</f>
        <v>0.01</v>
      </c>
      <c r="P2442" s="6">
        <f>NiftyData[[#This Row],[Close]]-E2443</f>
        <v>-15.100000000000364</v>
      </c>
      <c r="Q2442" s="4">
        <f>NiftyData[[#This Row],[DayChange]]/E2443</f>
        <v>-2.6437425590027947E-3</v>
      </c>
      <c r="R2442" s="7">
        <f>_xlfn.CEILING.MATH(ABS(NiftyData[[#This Row],[DayChange %]]), 0.01)</f>
        <v>0.01</v>
      </c>
    </row>
    <row r="2443" spans="1:18" x14ac:dyDescent="0.2">
      <c r="A2443" s="2">
        <v>40563</v>
      </c>
      <c r="B2443" s="1">
        <v>5656</v>
      </c>
      <c r="C2443" s="1">
        <v>5729.45</v>
      </c>
      <c r="D2443" s="1">
        <v>5634.5</v>
      </c>
      <c r="E2443" s="1">
        <v>5711.6</v>
      </c>
      <c r="F2443" s="1">
        <v>130496983</v>
      </c>
      <c r="G2443" s="1">
        <v>6947.7</v>
      </c>
      <c r="H2443" s="1" t="str">
        <f>TEXT(NiftyData[[#This Row],[Date]], "yyyy")</f>
        <v>2011</v>
      </c>
      <c r="I2443" s="1" t="str">
        <f>TEXT(NiftyData[[#This Row],[Date]], "mmm")</f>
        <v>Jan</v>
      </c>
      <c r="J2443" s="1" t="str">
        <f>TEXT(NiftyData[[#This Row],[Date]], "ddd")</f>
        <v>Thu</v>
      </c>
      <c r="K2443" s="1" t="str">
        <f>TEXT(NiftyData[[#This Row],[Date]], "mmm-yyyy")</f>
        <v>Jan-2011</v>
      </c>
      <c r="L2443" s="1" t="str">
        <f>IF(NiftyData[[#This Row],[Day]]="Thu", "Expiry", "")</f>
        <v>Expiry</v>
      </c>
      <c r="M2443" s="1">
        <f>NiftyData[[#This Row],[Close]]-NiftyData[[#This Row],[Open]]</f>
        <v>55.600000000000364</v>
      </c>
      <c r="N2443" s="4">
        <f>NiftyData[[#This Row],[Intraday Change]]/NiftyData[[#This Row],[Open]]</f>
        <v>9.8302687411598953E-3</v>
      </c>
      <c r="O2443" s="4">
        <f>_xlfn.CEILING.MATH(ABS(NiftyData[[#This Row],[Intraday Change %]]), 0.01)</f>
        <v>0.01</v>
      </c>
      <c r="P2443" s="6">
        <f>NiftyData[[#This Row],[Close]]-E2444</f>
        <v>20.550000000000182</v>
      </c>
      <c r="Q2443" s="4">
        <f>NiftyData[[#This Row],[DayChange]]/E2444</f>
        <v>3.6109329561329071E-3</v>
      </c>
      <c r="R2443" s="7">
        <f>_xlfn.CEILING.MATH(ABS(NiftyData[[#This Row],[DayChange %]]), 0.01)</f>
        <v>0.01</v>
      </c>
    </row>
    <row r="2444" spans="1:18" x14ac:dyDescent="0.2">
      <c r="A2444" s="2">
        <v>40562</v>
      </c>
      <c r="B2444" s="1">
        <v>5737.35</v>
      </c>
      <c r="C2444" s="1">
        <v>5747.65</v>
      </c>
      <c r="D2444" s="1">
        <v>5662.55</v>
      </c>
      <c r="E2444" s="1">
        <v>5691.05</v>
      </c>
      <c r="F2444" s="1">
        <v>146719934</v>
      </c>
      <c r="G2444" s="1">
        <v>6694.79</v>
      </c>
      <c r="H2444" s="1" t="str">
        <f>TEXT(NiftyData[[#This Row],[Date]], "yyyy")</f>
        <v>2011</v>
      </c>
      <c r="I2444" s="1" t="str">
        <f>TEXT(NiftyData[[#This Row],[Date]], "mmm")</f>
        <v>Jan</v>
      </c>
      <c r="J2444" s="1" t="str">
        <f>TEXT(NiftyData[[#This Row],[Date]], "ddd")</f>
        <v>Wed</v>
      </c>
      <c r="K2444" s="1" t="str">
        <f>TEXT(NiftyData[[#This Row],[Date]], "mmm-yyyy")</f>
        <v>Jan-2011</v>
      </c>
      <c r="L2444" s="1" t="str">
        <f>IF(NiftyData[[#This Row],[Day]]="Thu", "Expiry", "")</f>
        <v/>
      </c>
      <c r="M2444" s="1">
        <f>NiftyData[[#This Row],[Close]]-NiftyData[[#This Row],[Open]]</f>
        <v>-46.300000000000182</v>
      </c>
      <c r="N2444" s="4">
        <f>NiftyData[[#This Row],[Intraday Change]]/NiftyData[[#This Row],[Open]]</f>
        <v>-8.0699277541025349E-3</v>
      </c>
      <c r="O2444" s="4">
        <f>_xlfn.CEILING.MATH(ABS(NiftyData[[#This Row],[Intraday Change %]]), 0.01)</f>
        <v>0.01</v>
      </c>
      <c r="P2444" s="6">
        <f>NiftyData[[#This Row],[Close]]-E2445</f>
        <v>-33</v>
      </c>
      <c r="Q2444" s="4">
        <f>NiftyData[[#This Row],[DayChange]]/E2445</f>
        <v>-5.7651488019846084E-3</v>
      </c>
      <c r="R2444" s="7">
        <f>_xlfn.CEILING.MATH(ABS(NiftyData[[#This Row],[DayChange %]]), 0.01)</f>
        <v>0.01</v>
      </c>
    </row>
    <row r="2445" spans="1:18" x14ac:dyDescent="0.2">
      <c r="A2445" s="2">
        <v>40561</v>
      </c>
      <c r="B2445" s="1">
        <v>5682.55</v>
      </c>
      <c r="C2445" s="1">
        <v>5730.5</v>
      </c>
      <c r="D2445" s="1">
        <v>5671.25</v>
      </c>
      <c r="E2445" s="1">
        <v>5724.05</v>
      </c>
      <c r="F2445" s="1">
        <v>141008889</v>
      </c>
      <c r="G2445" s="1">
        <v>6160.38</v>
      </c>
      <c r="H2445" s="1" t="str">
        <f>TEXT(NiftyData[[#This Row],[Date]], "yyyy")</f>
        <v>2011</v>
      </c>
      <c r="I2445" s="1" t="str">
        <f>TEXT(NiftyData[[#This Row],[Date]], "mmm")</f>
        <v>Jan</v>
      </c>
      <c r="J2445" s="1" t="str">
        <f>TEXT(NiftyData[[#This Row],[Date]], "ddd")</f>
        <v>Tue</v>
      </c>
      <c r="K2445" s="1" t="str">
        <f>TEXT(NiftyData[[#This Row],[Date]], "mmm-yyyy")</f>
        <v>Jan-2011</v>
      </c>
      <c r="L2445" s="1" t="str">
        <f>IF(NiftyData[[#This Row],[Day]]="Thu", "Expiry", "")</f>
        <v/>
      </c>
      <c r="M2445" s="1">
        <f>NiftyData[[#This Row],[Close]]-NiftyData[[#This Row],[Open]]</f>
        <v>41.5</v>
      </c>
      <c r="N2445" s="4">
        <f>NiftyData[[#This Row],[Intraday Change]]/NiftyData[[#This Row],[Open]]</f>
        <v>7.3030593659536647E-3</v>
      </c>
      <c r="O2445" s="4">
        <f>_xlfn.CEILING.MATH(ABS(NiftyData[[#This Row],[Intraday Change %]]), 0.01)</f>
        <v>0.01</v>
      </c>
      <c r="P2445" s="6">
        <f>NiftyData[[#This Row],[Close]]-E2446</f>
        <v>69.300000000000182</v>
      </c>
      <c r="Q2445" s="4">
        <f>NiftyData[[#This Row],[DayChange]]/E2446</f>
        <v>1.22551836951236E-2</v>
      </c>
      <c r="R2445" s="7">
        <f>_xlfn.CEILING.MATH(ABS(NiftyData[[#This Row],[DayChange %]]), 0.01)</f>
        <v>0.02</v>
      </c>
    </row>
    <row r="2446" spans="1:18" x14ac:dyDescent="0.2">
      <c r="A2446" s="2">
        <v>40560</v>
      </c>
      <c r="B2446" s="1">
        <v>5648.8</v>
      </c>
      <c r="C2446" s="1">
        <v>5696.15</v>
      </c>
      <c r="D2446" s="1">
        <v>5624.15</v>
      </c>
      <c r="E2446" s="1">
        <v>5654.75</v>
      </c>
      <c r="F2446" s="1">
        <v>148497108</v>
      </c>
      <c r="G2446" s="1">
        <v>6417.27</v>
      </c>
      <c r="H2446" s="1" t="str">
        <f>TEXT(NiftyData[[#This Row],[Date]], "yyyy")</f>
        <v>2011</v>
      </c>
      <c r="I2446" s="1" t="str">
        <f>TEXT(NiftyData[[#This Row],[Date]], "mmm")</f>
        <v>Jan</v>
      </c>
      <c r="J2446" s="1" t="str">
        <f>TEXT(NiftyData[[#This Row],[Date]], "ddd")</f>
        <v>Mon</v>
      </c>
      <c r="K2446" s="1" t="str">
        <f>TEXT(NiftyData[[#This Row],[Date]], "mmm-yyyy")</f>
        <v>Jan-2011</v>
      </c>
      <c r="L2446" s="1" t="str">
        <f>IF(NiftyData[[#This Row],[Day]]="Thu", "Expiry", "")</f>
        <v/>
      </c>
      <c r="M2446" s="1">
        <f>NiftyData[[#This Row],[Close]]-NiftyData[[#This Row],[Open]]</f>
        <v>5.9499999999998181</v>
      </c>
      <c r="N2446" s="4">
        <f>NiftyData[[#This Row],[Intraday Change]]/NiftyData[[#This Row],[Open]]</f>
        <v>1.0533210593400046E-3</v>
      </c>
      <c r="O2446" s="4">
        <f>_xlfn.CEILING.MATH(ABS(NiftyData[[#This Row],[Intraday Change %]]), 0.01)</f>
        <v>0.01</v>
      </c>
      <c r="P2446" s="6">
        <f>NiftyData[[#This Row],[Close]]-E2447</f>
        <v>0.1999999999998181</v>
      </c>
      <c r="Q2446" s="4">
        <f>NiftyData[[#This Row],[DayChange]]/E2447</f>
        <v>3.5369746487309879E-5</v>
      </c>
      <c r="R2446" s="7">
        <f>_xlfn.CEILING.MATH(ABS(NiftyData[[#This Row],[DayChange %]]), 0.01)</f>
        <v>0.01</v>
      </c>
    </row>
    <row r="2447" spans="1:18" x14ac:dyDescent="0.2">
      <c r="A2447" s="2">
        <v>40557</v>
      </c>
      <c r="B2447" s="1">
        <v>5752.1</v>
      </c>
      <c r="C2447" s="1">
        <v>5833.65</v>
      </c>
      <c r="D2447" s="1">
        <v>5639.65</v>
      </c>
      <c r="E2447" s="1">
        <v>5654.55</v>
      </c>
      <c r="F2447" s="1">
        <v>174568442</v>
      </c>
      <c r="G2447" s="1">
        <v>7372.1</v>
      </c>
      <c r="H2447" s="1" t="str">
        <f>TEXT(NiftyData[[#This Row],[Date]], "yyyy")</f>
        <v>2011</v>
      </c>
      <c r="I2447" s="1" t="str">
        <f>TEXT(NiftyData[[#This Row],[Date]], "mmm")</f>
        <v>Jan</v>
      </c>
      <c r="J2447" s="1" t="str">
        <f>TEXT(NiftyData[[#This Row],[Date]], "ddd")</f>
        <v>Fri</v>
      </c>
      <c r="K2447" s="1" t="str">
        <f>TEXT(NiftyData[[#This Row],[Date]], "mmm-yyyy")</f>
        <v>Jan-2011</v>
      </c>
      <c r="L2447" s="1" t="str">
        <f>IF(NiftyData[[#This Row],[Day]]="Thu", "Expiry", "")</f>
        <v/>
      </c>
      <c r="M2447" s="1">
        <f>NiftyData[[#This Row],[Close]]-NiftyData[[#This Row],[Open]]</f>
        <v>-97.550000000000182</v>
      </c>
      <c r="N2447" s="4">
        <f>NiftyData[[#This Row],[Intraday Change]]/NiftyData[[#This Row],[Open]]</f>
        <v>-1.6959023660923868E-2</v>
      </c>
      <c r="O2447" s="4">
        <f>_xlfn.CEILING.MATH(ABS(NiftyData[[#This Row],[Intraday Change %]]), 0.01)</f>
        <v>0.02</v>
      </c>
      <c r="P2447" s="6">
        <f>NiftyData[[#This Row],[Close]]-E2448</f>
        <v>-97.349999999999454</v>
      </c>
      <c r="Q2447" s="4">
        <f>NiftyData[[#This Row],[DayChange]]/E2448</f>
        <v>-1.6924842226046951E-2</v>
      </c>
      <c r="R2447" s="7">
        <f>_xlfn.CEILING.MATH(ABS(NiftyData[[#This Row],[DayChange %]]), 0.01)</f>
        <v>0.02</v>
      </c>
    </row>
    <row r="2448" spans="1:18" x14ac:dyDescent="0.2">
      <c r="A2448" s="2">
        <v>40556</v>
      </c>
      <c r="B2448" s="1">
        <v>5850.75</v>
      </c>
      <c r="C2448" s="1">
        <v>5857.75</v>
      </c>
      <c r="D2448" s="1">
        <v>5736.7</v>
      </c>
      <c r="E2448" s="1">
        <v>5751.9</v>
      </c>
      <c r="F2448" s="1">
        <v>175347539</v>
      </c>
      <c r="G2448" s="1">
        <v>8150.11</v>
      </c>
      <c r="H2448" s="1" t="str">
        <f>TEXT(NiftyData[[#This Row],[Date]], "yyyy")</f>
        <v>2011</v>
      </c>
      <c r="I2448" s="1" t="str">
        <f>TEXT(NiftyData[[#This Row],[Date]], "mmm")</f>
        <v>Jan</v>
      </c>
      <c r="J2448" s="1" t="str">
        <f>TEXT(NiftyData[[#This Row],[Date]], "ddd")</f>
        <v>Thu</v>
      </c>
      <c r="K2448" s="1" t="str">
        <f>TEXT(NiftyData[[#This Row],[Date]], "mmm-yyyy")</f>
        <v>Jan-2011</v>
      </c>
      <c r="L2448" s="1" t="str">
        <f>IF(NiftyData[[#This Row],[Day]]="Thu", "Expiry", "")</f>
        <v>Expiry</v>
      </c>
      <c r="M2448" s="1">
        <f>NiftyData[[#This Row],[Close]]-NiftyData[[#This Row],[Open]]</f>
        <v>-98.850000000000364</v>
      </c>
      <c r="N2448" s="4">
        <f>NiftyData[[#This Row],[Intraday Change]]/NiftyData[[#This Row],[Open]]</f>
        <v>-1.6895269837200421E-2</v>
      </c>
      <c r="O2448" s="4">
        <f>_xlfn.CEILING.MATH(ABS(NiftyData[[#This Row],[Intraday Change %]]), 0.01)</f>
        <v>0.02</v>
      </c>
      <c r="P2448" s="6">
        <f>NiftyData[[#This Row],[Close]]-E2449</f>
        <v>-111.35000000000036</v>
      </c>
      <c r="Q2448" s="4">
        <f>NiftyData[[#This Row],[DayChange]]/E2449</f>
        <v>-1.8991173837035837E-2</v>
      </c>
      <c r="R2448" s="7">
        <f>_xlfn.CEILING.MATH(ABS(NiftyData[[#This Row],[DayChange %]]), 0.01)</f>
        <v>0.02</v>
      </c>
    </row>
    <row r="2449" spans="1:18" x14ac:dyDescent="0.2">
      <c r="A2449" s="2">
        <v>40555</v>
      </c>
      <c r="B2449" s="1">
        <v>5800.05</v>
      </c>
      <c r="C2449" s="1">
        <v>5874.2</v>
      </c>
      <c r="D2449" s="1">
        <v>5711.3</v>
      </c>
      <c r="E2449" s="1">
        <v>5863.25</v>
      </c>
      <c r="F2449" s="1">
        <v>188116995</v>
      </c>
      <c r="G2449" s="1">
        <v>8709.68</v>
      </c>
      <c r="H2449" s="1" t="str">
        <f>TEXT(NiftyData[[#This Row],[Date]], "yyyy")</f>
        <v>2011</v>
      </c>
      <c r="I2449" s="1" t="str">
        <f>TEXT(NiftyData[[#This Row],[Date]], "mmm")</f>
        <v>Jan</v>
      </c>
      <c r="J2449" s="1" t="str">
        <f>TEXT(NiftyData[[#This Row],[Date]], "ddd")</f>
        <v>Wed</v>
      </c>
      <c r="K2449" s="1" t="str">
        <f>TEXT(NiftyData[[#This Row],[Date]], "mmm-yyyy")</f>
        <v>Jan-2011</v>
      </c>
      <c r="L2449" s="1" t="str">
        <f>IF(NiftyData[[#This Row],[Day]]="Thu", "Expiry", "")</f>
        <v/>
      </c>
      <c r="M2449" s="1">
        <f>NiftyData[[#This Row],[Close]]-NiftyData[[#This Row],[Open]]</f>
        <v>63.199999999999818</v>
      </c>
      <c r="N2449" s="4">
        <f>NiftyData[[#This Row],[Intraday Change]]/NiftyData[[#This Row],[Open]]</f>
        <v>1.0896457789156959E-2</v>
      </c>
      <c r="O2449" s="4">
        <f>_xlfn.CEILING.MATH(ABS(NiftyData[[#This Row],[Intraday Change %]]), 0.01)</f>
        <v>0.02</v>
      </c>
      <c r="P2449" s="6">
        <f>NiftyData[[#This Row],[Close]]-E2450</f>
        <v>109.14999999999964</v>
      </c>
      <c r="Q2449" s="4">
        <f>NiftyData[[#This Row],[DayChange]]/E2450</f>
        <v>1.8969082914791126E-2</v>
      </c>
      <c r="R2449" s="7">
        <f>_xlfn.CEILING.MATH(ABS(NiftyData[[#This Row],[DayChange %]]), 0.01)</f>
        <v>0.02</v>
      </c>
    </row>
    <row r="2450" spans="1:18" x14ac:dyDescent="0.2">
      <c r="A2450" s="2">
        <v>40554</v>
      </c>
      <c r="B2450" s="1">
        <v>5767.95</v>
      </c>
      <c r="C2450" s="1">
        <v>5842.6</v>
      </c>
      <c r="D2450" s="1">
        <v>5698.2</v>
      </c>
      <c r="E2450" s="1">
        <v>5754.1</v>
      </c>
      <c r="F2450" s="1">
        <v>161261704</v>
      </c>
      <c r="G2450" s="1">
        <v>8307.2199999999993</v>
      </c>
      <c r="H2450" s="1" t="str">
        <f>TEXT(NiftyData[[#This Row],[Date]], "yyyy")</f>
        <v>2011</v>
      </c>
      <c r="I2450" s="1" t="str">
        <f>TEXT(NiftyData[[#This Row],[Date]], "mmm")</f>
        <v>Jan</v>
      </c>
      <c r="J2450" s="1" t="str">
        <f>TEXT(NiftyData[[#This Row],[Date]], "ddd")</f>
        <v>Tue</v>
      </c>
      <c r="K2450" s="1" t="str">
        <f>TEXT(NiftyData[[#This Row],[Date]], "mmm-yyyy")</f>
        <v>Jan-2011</v>
      </c>
      <c r="L2450" s="1" t="str">
        <f>IF(NiftyData[[#This Row],[Day]]="Thu", "Expiry", "")</f>
        <v/>
      </c>
      <c r="M2450" s="1">
        <f>NiftyData[[#This Row],[Close]]-NiftyData[[#This Row],[Open]]</f>
        <v>-13.849999999999454</v>
      </c>
      <c r="N2450" s="4">
        <f>NiftyData[[#This Row],[Intraday Change]]/NiftyData[[#This Row],[Open]]</f>
        <v>-2.4011997330073E-3</v>
      </c>
      <c r="O2450" s="4">
        <f>_xlfn.CEILING.MATH(ABS(NiftyData[[#This Row],[Intraday Change %]]), 0.01)</f>
        <v>0.01</v>
      </c>
      <c r="P2450" s="6">
        <f>NiftyData[[#This Row],[Close]]-E2451</f>
        <v>-8.75</v>
      </c>
      <c r="Q2450" s="4">
        <f>NiftyData[[#This Row],[DayChange]]/E2451</f>
        <v>-1.5183459572954354E-3</v>
      </c>
      <c r="R2450" s="7">
        <f>_xlfn.CEILING.MATH(ABS(NiftyData[[#This Row],[DayChange %]]), 0.01)</f>
        <v>0.01</v>
      </c>
    </row>
    <row r="2451" spans="1:18" x14ac:dyDescent="0.2">
      <c r="A2451" s="2">
        <v>40553</v>
      </c>
      <c r="B2451" s="1">
        <v>5901.3</v>
      </c>
      <c r="C2451" s="1">
        <v>5907.25</v>
      </c>
      <c r="D2451" s="1">
        <v>5740.95</v>
      </c>
      <c r="E2451" s="1">
        <v>5762.85</v>
      </c>
      <c r="F2451" s="1">
        <v>156945855</v>
      </c>
      <c r="G2451" s="1">
        <v>7920.38</v>
      </c>
      <c r="H2451" s="1" t="str">
        <f>TEXT(NiftyData[[#This Row],[Date]], "yyyy")</f>
        <v>2011</v>
      </c>
      <c r="I2451" s="1" t="str">
        <f>TEXT(NiftyData[[#This Row],[Date]], "mmm")</f>
        <v>Jan</v>
      </c>
      <c r="J2451" s="1" t="str">
        <f>TEXT(NiftyData[[#This Row],[Date]], "ddd")</f>
        <v>Mon</v>
      </c>
      <c r="K2451" s="1" t="str">
        <f>TEXT(NiftyData[[#This Row],[Date]], "mmm-yyyy")</f>
        <v>Jan-2011</v>
      </c>
      <c r="L2451" s="1" t="str">
        <f>IF(NiftyData[[#This Row],[Day]]="Thu", "Expiry", "")</f>
        <v/>
      </c>
      <c r="M2451" s="1">
        <f>NiftyData[[#This Row],[Close]]-NiftyData[[#This Row],[Open]]</f>
        <v>-138.44999999999982</v>
      </c>
      <c r="N2451" s="4">
        <f>NiftyData[[#This Row],[Intraday Change]]/NiftyData[[#This Row],[Open]]</f>
        <v>-2.3460932336942675E-2</v>
      </c>
      <c r="O2451" s="4">
        <f>_xlfn.CEILING.MATH(ABS(NiftyData[[#This Row],[Intraday Change %]]), 0.01)</f>
        <v>0.03</v>
      </c>
      <c r="P2451" s="6">
        <f>NiftyData[[#This Row],[Close]]-E2452</f>
        <v>-141.75</v>
      </c>
      <c r="Q2451" s="4">
        <f>NiftyData[[#This Row],[DayChange]]/E2452</f>
        <v>-2.400670663550452E-2</v>
      </c>
      <c r="R2451" s="7">
        <f>_xlfn.CEILING.MATH(ABS(NiftyData[[#This Row],[DayChange %]]), 0.01)</f>
        <v>0.03</v>
      </c>
    </row>
    <row r="2452" spans="1:18" x14ac:dyDescent="0.2">
      <c r="A2452" s="2">
        <v>40550</v>
      </c>
      <c r="B2452" s="1">
        <v>6030.9</v>
      </c>
      <c r="C2452" s="1">
        <v>6051.2</v>
      </c>
      <c r="D2452" s="1">
        <v>5883.6</v>
      </c>
      <c r="E2452" s="1">
        <v>5904.6</v>
      </c>
      <c r="F2452" s="1">
        <v>171809106</v>
      </c>
      <c r="G2452" s="1">
        <v>8325.7900000000009</v>
      </c>
      <c r="H2452" s="1" t="str">
        <f>TEXT(NiftyData[[#This Row],[Date]], "yyyy")</f>
        <v>2011</v>
      </c>
      <c r="I2452" s="1" t="str">
        <f>TEXT(NiftyData[[#This Row],[Date]], "mmm")</f>
        <v>Jan</v>
      </c>
      <c r="J2452" s="1" t="str">
        <f>TEXT(NiftyData[[#This Row],[Date]], "ddd")</f>
        <v>Fri</v>
      </c>
      <c r="K2452" s="1" t="str">
        <f>TEXT(NiftyData[[#This Row],[Date]], "mmm-yyyy")</f>
        <v>Jan-2011</v>
      </c>
      <c r="L2452" s="1" t="str">
        <f>IF(NiftyData[[#This Row],[Day]]="Thu", "Expiry", "")</f>
        <v/>
      </c>
      <c r="M2452" s="1">
        <f>NiftyData[[#This Row],[Close]]-NiftyData[[#This Row],[Open]]</f>
        <v>-126.29999999999927</v>
      </c>
      <c r="N2452" s="4">
        <f>NiftyData[[#This Row],[Intraday Change]]/NiftyData[[#This Row],[Open]]</f>
        <v>-2.094214793811857E-2</v>
      </c>
      <c r="O2452" s="4">
        <f>_xlfn.CEILING.MATH(ABS(NiftyData[[#This Row],[Intraday Change %]]), 0.01)</f>
        <v>0.03</v>
      </c>
      <c r="P2452" s="6">
        <f>NiftyData[[#This Row],[Close]]-E2453</f>
        <v>-143.64999999999964</v>
      </c>
      <c r="Q2452" s="4">
        <f>NiftyData[[#This Row],[DayChange]]/E2453</f>
        <v>-2.3750671681891395E-2</v>
      </c>
      <c r="R2452" s="7">
        <f>_xlfn.CEILING.MATH(ABS(NiftyData[[#This Row],[DayChange %]]), 0.01)</f>
        <v>0.03</v>
      </c>
    </row>
    <row r="2453" spans="1:18" x14ac:dyDescent="0.2">
      <c r="A2453" s="2">
        <v>40549</v>
      </c>
      <c r="B2453" s="1">
        <v>6107</v>
      </c>
      <c r="C2453" s="1">
        <v>6116.15</v>
      </c>
      <c r="D2453" s="1">
        <v>6022.3</v>
      </c>
      <c r="E2453" s="1">
        <v>6048.25</v>
      </c>
      <c r="F2453" s="1">
        <v>152338978</v>
      </c>
      <c r="G2453" s="1">
        <v>7050.18</v>
      </c>
      <c r="H2453" s="1" t="str">
        <f>TEXT(NiftyData[[#This Row],[Date]], "yyyy")</f>
        <v>2011</v>
      </c>
      <c r="I2453" s="1" t="str">
        <f>TEXT(NiftyData[[#This Row],[Date]], "mmm")</f>
        <v>Jan</v>
      </c>
      <c r="J2453" s="1" t="str">
        <f>TEXT(NiftyData[[#This Row],[Date]], "ddd")</f>
        <v>Thu</v>
      </c>
      <c r="K2453" s="1" t="str">
        <f>TEXT(NiftyData[[#This Row],[Date]], "mmm-yyyy")</f>
        <v>Jan-2011</v>
      </c>
      <c r="L2453" s="1" t="str">
        <f>IF(NiftyData[[#This Row],[Day]]="Thu", "Expiry", "")</f>
        <v>Expiry</v>
      </c>
      <c r="M2453" s="1">
        <f>NiftyData[[#This Row],[Close]]-NiftyData[[#This Row],[Open]]</f>
        <v>-58.75</v>
      </c>
      <c r="N2453" s="4">
        <f>NiftyData[[#This Row],[Intraday Change]]/NiftyData[[#This Row],[Open]]</f>
        <v>-9.6201080727034548E-3</v>
      </c>
      <c r="O2453" s="4">
        <f>_xlfn.CEILING.MATH(ABS(NiftyData[[#This Row],[Intraday Change %]]), 0.01)</f>
        <v>0.01</v>
      </c>
      <c r="P2453" s="6">
        <f>NiftyData[[#This Row],[Close]]-E2454</f>
        <v>-31.550000000000182</v>
      </c>
      <c r="Q2453" s="4">
        <f>NiftyData[[#This Row],[DayChange]]/E2454</f>
        <v>-5.189315438007859E-3</v>
      </c>
      <c r="R2453" s="7">
        <f>_xlfn.CEILING.MATH(ABS(NiftyData[[#This Row],[DayChange %]]), 0.01)</f>
        <v>0.01</v>
      </c>
    </row>
    <row r="2454" spans="1:18" x14ac:dyDescent="0.2">
      <c r="A2454" s="2">
        <v>40548</v>
      </c>
      <c r="B2454" s="1">
        <v>6141.35</v>
      </c>
      <c r="C2454" s="1">
        <v>6141.35</v>
      </c>
      <c r="D2454" s="1">
        <v>6062.35</v>
      </c>
      <c r="E2454" s="1">
        <v>6079.8</v>
      </c>
      <c r="F2454" s="1">
        <v>139614193</v>
      </c>
      <c r="G2454" s="1">
        <v>6606.21</v>
      </c>
      <c r="H2454" s="1" t="str">
        <f>TEXT(NiftyData[[#This Row],[Date]], "yyyy")</f>
        <v>2011</v>
      </c>
      <c r="I2454" s="1" t="str">
        <f>TEXT(NiftyData[[#This Row],[Date]], "mmm")</f>
        <v>Jan</v>
      </c>
      <c r="J2454" s="1" t="str">
        <f>TEXT(NiftyData[[#This Row],[Date]], "ddd")</f>
        <v>Wed</v>
      </c>
      <c r="K2454" s="1" t="str">
        <f>TEXT(NiftyData[[#This Row],[Date]], "mmm-yyyy")</f>
        <v>Jan-2011</v>
      </c>
      <c r="L2454" s="1" t="str">
        <f>IF(NiftyData[[#This Row],[Day]]="Thu", "Expiry", "")</f>
        <v/>
      </c>
      <c r="M2454" s="1">
        <f>NiftyData[[#This Row],[Close]]-NiftyData[[#This Row],[Open]]</f>
        <v>-61.550000000000182</v>
      </c>
      <c r="N2454" s="4">
        <f>NiftyData[[#This Row],[Intraday Change]]/NiftyData[[#This Row],[Open]]</f>
        <v>-1.0022226383449922E-2</v>
      </c>
      <c r="O2454" s="4">
        <f>_xlfn.CEILING.MATH(ABS(NiftyData[[#This Row],[Intraday Change %]]), 0.01)</f>
        <v>0.02</v>
      </c>
      <c r="P2454" s="6">
        <f>NiftyData[[#This Row],[Close]]-E2455</f>
        <v>-66.550000000000182</v>
      </c>
      <c r="Q2454" s="4">
        <f>NiftyData[[#This Row],[DayChange]]/E2455</f>
        <v>-1.0827564326795608E-2</v>
      </c>
      <c r="R2454" s="7">
        <f>_xlfn.CEILING.MATH(ABS(NiftyData[[#This Row],[DayChange %]]), 0.01)</f>
        <v>0.02</v>
      </c>
    </row>
    <row r="2455" spans="1:18" x14ac:dyDescent="0.2">
      <c r="A2455" s="2">
        <v>40547</v>
      </c>
      <c r="B2455" s="1">
        <v>6172.75</v>
      </c>
      <c r="C2455" s="1">
        <v>6181.05</v>
      </c>
      <c r="D2455" s="1">
        <v>6124.4</v>
      </c>
      <c r="E2455" s="1">
        <v>6146.35</v>
      </c>
      <c r="F2455" s="1">
        <v>181727905</v>
      </c>
      <c r="G2455" s="1">
        <v>7678.55</v>
      </c>
      <c r="H2455" s="1" t="str">
        <f>TEXT(NiftyData[[#This Row],[Date]], "yyyy")</f>
        <v>2011</v>
      </c>
      <c r="I2455" s="1" t="str">
        <f>TEXT(NiftyData[[#This Row],[Date]], "mmm")</f>
        <v>Jan</v>
      </c>
      <c r="J2455" s="1" t="str">
        <f>TEXT(NiftyData[[#This Row],[Date]], "ddd")</f>
        <v>Tue</v>
      </c>
      <c r="K2455" s="1" t="str">
        <f>TEXT(NiftyData[[#This Row],[Date]], "mmm-yyyy")</f>
        <v>Jan-2011</v>
      </c>
      <c r="L2455" s="1" t="str">
        <f>IF(NiftyData[[#This Row],[Day]]="Thu", "Expiry", "")</f>
        <v/>
      </c>
      <c r="M2455" s="1">
        <f>NiftyData[[#This Row],[Close]]-NiftyData[[#This Row],[Open]]</f>
        <v>-26.399999999999636</v>
      </c>
      <c r="N2455" s="4">
        <f>NiftyData[[#This Row],[Intraday Change]]/NiftyData[[#This Row],[Open]]</f>
        <v>-4.2768620144991512E-3</v>
      </c>
      <c r="O2455" s="4">
        <f>_xlfn.CEILING.MATH(ABS(NiftyData[[#This Row],[Intraday Change %]]), 0.01)</f>
        <v>0.01</v>
      </c>
      <c r="P2455" s="6">
        <f>NiftyData[[#This Row],[Close]]-E2456</f>
        <v>-11.25</v>
      </c>
      <c r="Q2455" s="4">
        <f>NiftyData[[#This Row],[DayChange]]/E2456</f>
        <v>-1.8270105235806157E-3</v>
      </c>
      <c r="R2455" s="7">
        <f>_xlfn.CEILING.MATH(ABS(NiftyData[[#This Row],[DayChange %]]), 0.01)</f>
        <v>0.01</v>
      </c>
    </row>
    <row r="2456" spans="1:18" x14ac:dyDescent="0.2">
      <c r="A2456" s="2">
        <v>40546</v>
      </c>
      <c r="B2456" s="1">
        <v>6177.45</v>
      </c>
      <c r="C2456" s="1">
        <v>6178.55</v>
      </c>
      <c r="D2456" s="1">
        <v>6147.2</v>
      </c>
      <c r="E2456" s="1">
        <v>6157.6</v>
      </c>
      <c r="F2456" s="1">
        <v>96028639</v>
      </c>
      <c r="G2456" s="1">
        <v>4477.3599999999997</v>
      </c>
      <c r="H2456" s="1" t="str">
        <f>TEXT(NiftyData[[#This Row],[Date]], "yyyy")</f>
        <v>2011</v>
      </c>
      <c r="I2456" s="1" t="str">
        <f>TEXT(NiftyData[[#This Row],[Date]], "mmm")</f>
        <v>Jan</v>
      </c>
      <c r="J2456" s="1" t="str">
        <f>TEXT(NiftyData[[#This Row],[Date]], "ddd")</f>
        <v>Mon</v>
      </c>
      <c r="K2456" s="1" t="str">
        <f>TEXT(NiftyData[[#This Row],[Date]], "mmm-yyyy")</f>
        <v>Jan-2011</v>
      </c>
      <c r="L2456" s="1" t="str">
        <f>IF(NiftyData[[#This Row],[Day]]="Thu", "Expiry", "")</f>
        <v/>
      </c>
      <c r="M2456" s="1">
        <f>NiftyData[[#This Row],[Close]]-NiftyData[[#This Row],[Open]]</f>
        <v>-19.849999999999454</v>
      </c>
      <c r="N2456" s="4">
        <f>NiftyData[[#This Row],[Intraday Change]]/NiftyData[[#This Row],[Open]]</f>
        <v>-3.2132999862401891E-3</v>
      </c>
      <c r="O2456" s="4">
        <f>_xlfn.CEILING.MATH(ABS(NiftyData[[#This Row],[Intraday Change %]]), 0.01)</f>
        <v>0.01</v>
      </c>
      <c r="P2456" s="6">
        <f>NiftyData[[#This Row],[Close]]-E2457</f>
        <v>23.100000000000364</v>
      </c>
      <c r="Q2456" s="4">
        <f>NiftyData[[#This Row],[DayChange]]/E2457</f>
        <v>3.7655880674872222E-3</v>
      </c>
      <c r="R2456" s="7">
        <f>_xlfn.CEILING.MATH(ABS(NiftyData[[#This Row],[DayChange %]]), 0.01)</f>
        <v>0.01</v>
      </c>
    </row>
    <row r="2457" spans="1:18" x14ac:dyDescent="0.2">
      <c r="A2457" s="2">
        <v>40543</v>
      </c>
      <c r="B2457" s="1">
        <v>6105.1</v>
      </c>
      <c r="C2457" s="1">
        <v>6147.3</v>
      </c>
      <c r="D2457" s="1">
        <v>6103.55</v>
      </c>
      <c r="E2457" s="1">
        <v>6134.5</v>
      </c>
      <c r="F2457" s="1">
        <v>113754901</v>
      </c>
      <c r="G2457" s="1">
        <v>4945.21</v>
      </c>
      <c r="H2457" s="1" t="str">
        <f>TEXT(NiftyData[[#This Row],[Date]], "yyyy")</f>
        <v>2010</v>
      </c>
      <c r="I2457" s="1" t="str">
        <f>TEXT(NiftyData[[#This Row],[Date]], "mmm")</f>
        <v>Dec</v>
      </c>
      <c r="J2457" s="1" t="str">
        <f>TEXT(NiftyData[[#This Row],[Date]], "ddd")</f>
        <v>Fri</v>
      </c>
      <c r="K2457" s="1" t="str">
        <f>TEXT(NiftyData[[#This Row],[Date]], "mmm-yyyy")</f>
        <v>Dec-2010</v>
      </c>
      <c r="L2457" s="1" t="str">
        <f>IF(NiftyData[[#This Row],[Day]]="Thu", "Expiry", "")</f>
        <v/>
      </c>
      <c r="M2457" s="1">
        <f>NiftyData[[#This Row],[Close]]-NiftyData[[#This Row],[Open]]</f>
        <v>29.399999999999636</v>
      </c>
      <c r="N2457" s="4">
        <f>NiftyData[[#This Row],[Intraday Change]]/NiftyData[[#This Row],[Open]]</f>
        <v>4.8156459353654538E-3</v>
      </c>
      <c r="O2457" s="4">
        <f>_xlfn.CEILING.MATH(ABS(NiftyData[[#This Row],[Intraday Change %]]), 0.01)</f>
        <v>0.01</v>
      </c>
      <c r="P2457" s="6">
        <f>NiftyData[[#This Row],[Close]]-E2458</f>
        <v>32.649999999999636</v>
      </c>
      <c r="Q2457" s="4">
        <f>NiftyData[[#This Row],[DayChange]]/E2458</f>
        <v>5.3508362218015245E-3</v>
      </c>
      <c r="R2457" s="7">
        <f>_xlfn.CEILING.MATH(ABS(NiftyData[[#This Row],[DayChange %]]), 0.01)</f>
        <v>0.01</v>
      </c>
    </row>
    <row r="2458" spans="1:18" x14ac:dyDescent="0.2">
      <c r="A2458" s="2">
        <v>40542</v>
      </c>
      <c r="B2458" s="1">
        <v>6062.35</v>
      </c>
      <c r="C2458" s="1">
        <v>6106.4</v>
      </c>
      <c r="D2458" s="1">
        <v>6062.35</v>
      </c>
      <c r="E2458" s="1">
        <v>6101.85</v>
      </c>
      <c r="F2458" s="1">
        <v>194348266</v>
      </c>
      <c r="G2458" s="1">
        <v>7239.3</v>
      </c>
      <c r="H2458" s="1" t="str">
        <f>TEXT(NiftyData[[#This Row],[Date]], "yyyy")</f>
        <v>2010</v>
      </c>
      <c r="I2458" s="1" t="str">
        <f>TEXT(NiftyData[[#This Row],[Date]], "mmm")</f>
        <v>Dec</v>
      </c>
      <c r="J2458" s="1" t="str">
        <f>TEXT(NiftyData[[#This Row],[Date]], "ddd")</f>
        <v>Thu</v>
      </c>
      <c r="K2458" s="1" t="str">
        <f>TEXT(NiftyData[[#This Row],[Date]], "mmm-yyyy")</f>
        <v>Dec-2010</v>
      </c>
      <c r="L2458" s="1" t="str">
        <f>IF(NiftyData[[#This Row],[Day]]="Thu", "Expiry", "")</f>
        <v>Expiry</v>
      </c>
      <c r="M2458" s="1">
        <f>NiftyData[[#This Row],[Close]]-NiftyData[[#This Row],[Open]]</f>
        <v>39.5</v>
      </c>
      <c r="N2458" s="4">
        <f>NiftyData[[#This Row],[Intraday Change]]/NiftyData[[#This Row],[Open]]</f>
        <v>6.5156251288691677E-3</v>
      </c>
      <c r="O2458" s="4">
        <f>_xlfn.CEILING.MATH(ABS(NiftyData[[#This Row],[Intraday Change %]]), 0.01)</f>
        <v>0.01</v>
      </c>
      <c r="P2458" s="6">
        <f>NiftyData[[#This Row],[Close]]-E2459</f>
        <v>41.5</v>
      </c>
      <c r="Q2458" s="4">
        <f>NiftyData[[#This Row],[DayChange]]/E2459</f>
        <v>6.8477893190987318E-3</v>
      </c>
      <c r="R2458" s="7">
        <f>_xlfn.CEILING.MATH(ABS(NiftyData[[#This Row],[DayChange %]]), 0.01)</f>
        <v>0.01</v>
      </c>
    </row>
    <row r="2459" spans="1:18" x14ac:dyDescent="0.2">
      <c r="A2459" s="2">
        <v>40541</v>
      </c>
      <c r="B2459" s="1">
        <v>6005.15</v>
      </c>
      <c r="C2459" s="1">
        <v>6067.55</v>
      </c>
      <c r="D2459" s="1">
        <v>6002.85</v>
      </c>
      <c r="E2459" s="1">
        <v>6060.35</v>
      </c>
      <c r="F2459" s="1">
        <v>92994810</v>
      </c>
      <c r="G2459" s="1">
        <v>4053.2</v>
      </c>
      <c r="H2459" s="1" t="str">
        <f>TEXT(NiftyData[[#This Row],[Date]], "yyyy")</f>
        <v>2010</v>
      </c>
      <c r="I2459" s="1" t="str">
        <f>TEXT(NiftyData[[#This Row],[Date]], "mmm")</f>
        <v>Dec</v>
      </c>
      <c r="J2459" s="1" t="str">
        <f>TEXT(NiftyData[[#This Row],[Date]], "ddd")</f>
        <v>Wed</v>
      </c>
      <c r="K2459" s="1" t="str">
        <f>TEXT(NiftyData[[#This Row],[Date]], "mmm-yyyy")</f>
        <v>Dec-2010</v>
      </c>
      <c r="L2459" s="1" t="str">
        <f>IF(NiftyData[[#This Row],[Day]]="Thu", "Expiry", "")</f>
        <v/>
      </c>
      <c r="M2459" s="1">
        <f>NiftyData[[#This Row],[Close]]-NiftyData[[#This Row],[Open]]</f>
        <v>55.200000000000728</v>
      </c>
      <c r="N2459" s="4">
        <f>NiftyData[[#This Row],[Intraday Change]]/NiftyData[[#This Row],[Open]]</f>
        <v>9.1921101054929077E-3</v>
      </c>
      <c r="O2459" s="4">
        <f>_xlfn.CEILING.MATH(ABS(NiftyData[[#This Row],[Intraday Change %]]), 0.01)</f>
        <v>0.01</v>
      </c>
      <c r="P2459" s="6">
        <f>NiftyData[[#This Row],[Close]]-E2460</f>
        <v>64.350000000000364</v>
      </c>
      <c r="Q2459" s="4">
        <f>NiftyData[[#This Row],[DayChange]]/E2460</f>
        <v>1.0732154769846625E-2</v>
      </c>
      <c r="R2459" s="7">
        <f>_xlfn.CEILING.MATH(ABS(NiftyData[[#This Row],[DayChange %]]), 0.01)</f>
        <v>0.02</v>
      </c>
    </row>
    <row r="2460" spans="1:18" x14ac:dyDescent="0.2">
      <c r="A2460" s="2">
        <v>40540</v>
      </c>
      <c r="B2460" s="1">
        <v>6005.35</v>
      </c>
      <c r="C2460" s="1">
        <v>6010.9</v>
      </c>
      <c r="D2460" s="1">
        <v>5982.25</v>
      </c>
      <c r="E2460" s="1">
        <v>5996</v>
      </c>
      <c r="F2460" s="1">
        <v>90722187</v>
      </c>
      <c r="G2460" s="1">
        <v>3636.15</v>
      </c>
      <c r="H2460" s="1" t="str">
        <f>TEXT(NiftyData[[#This Row],[Date]], "yyyy")</f>
        <v>2010</v>
      </c>
      <c r="I2460" s="1" t="str">
        <f>TEXT(NiftyData[[#This Row],[Date]], "mmm")</f>
        <v>Dec</v>
      </c>
      <c r="J2460" s="1" t="str">
        <f>TEXT(NiftyData[[#This Row],[Date]], "ddd")</f>
        <v>Tue</v>
      </c>
      <c r="K2460" s="1" t="str">
        <f>TEXT(NiftyData[[#This Row],[Date]], "mmm-yyyy")</f>
        <v>Dec-2010</v>
      </c>
      <c r="L2460" s="1" t="str">
        <f>IF(NiftyData[[#This Row],[Day]]="Thu", "Expiry", "")</f>
        <v/>
      </c>
      <c r="M2460" s="1">
        <f>NiftyData[[#This Row],[Close]]-NiftyData[[#This Row],[Open]]</f>
        <v>-9.3500000000003638</v>
      </c>
      <c r="N2460" s="4">
        <f>NiftyData[[#This Row],[Intraday Change]]/NiftyData[[#This Row],[Open]]</f>
        <v>-1.5569450573239467E-3</v>
      </c>
      <c r="O2460" s="4">
        <f>_xlfn.CEILING.MATH(ABS(NiftyData[[#This Row],[Intraday Change %]]), 0.01)</f>
        <v>0.01</v>
      </c>
      <c r="P2460" s="6">
        <f>NiftyData[[#This Row],[Close]]-E2461</f>
        <v>-2.1000000000003638</v>
      </c>
      <c r="Q2460" s="4">
        <f>NiftyData[[#This Row],[DayChange]]/E2461</f>
        <v>-3.5011086844173383E-4</v>
      </c>
      <c r="R2460" s="7">
        <f>_xlfn.CEILING.MATH(ABS(NiftyData[[#This Row],[DayChange %]]), 0.01)</f>
        <v>0.01</v>
      </c>
    </row>
    <row r="2461" spans="1:18" x14ac:dyDescent="0.2">
      <c r="A2461" s="2">
        <v>40539</v>
      </c>
      <c r="B2461" s="1">
        <v>6013.3</v>
      </c>
      <c r="C2461" s="1">
        <v>6045.75</v>
      </c>
      <c r="D2461" s="1">
        <v>5991.1</v>
      </c>
      <c r="E2461" s="1">
        <v>5998.1</v>
      </c>
      <c r="F2461" s="1">
        <v>95958318</v>
      </c>
      <c r="G2461" s="1">
        <v>3459.44</v>
      </c>
      <c r="H2461" s="1" t="str">
        <f>TEXT(NiftyData[[#This Row],[Date]], "yyyy")</f>
        <v>2010</v>
      </c>
      <c r="I2461" s="1" t="str">
        <f>TEXT(NiftyData[[#This Row],[Date]], "mmm")</f>
        <v>Dec</v>
      </c>
      <c r="J2461" s="1" t="str">
        <f>TEXT(NiftyData[[#This Row],[Date]], "ddd")</f>
        <v>Mon</v>
      </c>
      <c r="K2461" s="1" t="str">
        <f>TEXT(NiftyData[[#This Row],[Date]], "mmm-yyyy")</f>
        <v>Dec-2010</v>
      </c>
      <c r="L2461" s="1" t="str">
        <f>IF(NiftyData[[#This Row],[Day]]="Thu", "Expiry", "")</f>
        <v/>
      </c>
      <c r="M2461" s="1">
        <f>NiftyData[[#This Row],[Close]]-NiftyData[[#This Row],[Open]]</f>
        <v>-15.199999999999818</v>
      </c>
      <c r="N2461" s="4">
        <f>NiftyData[[#This Row],[Intraday Change]]/NiftyData[[#This Row],[Open]]</f>
        <v>-2.5277301980609346E-3</v>
      </c>
      <c r="O2461" s="4">
        <f>_xlfn.CEILING.MATH(ABS(NiftyData[[#This Row],[Intraday Change %]]), 0.01)</f>
        <v>0.01</v>
      </c>
      <c r="P2461" s="6">
        <f>NiftyData[[#This Row],[Close]]-E2462</f>
        <v>-13.5</v>
      </c>
      <c r="Q2461" s="4">
        <f>NiftyData[[#This Row],[DayChange]]/E2462</f>
        <v>-2.2456583937720408E-3</v>
      </c>
      <c r="R2461" s="7">
        <f>_xlfn.CEILING.MATH(ABS(NiftyData[[#This Row],[DayChange %]]), 0.01)</f>
        <v>0.01</v>
      </c>
    </row>
    <row r="2462" spans="1:18" x14ac:dyDescent="0.2">
      <c r="A2462" s="2">
        <v>40536</v>
      </c>
      <c r="B2462" s="1">
        <v>5940.25</v>
      </c>
      <c r="C2462" s="1">
        <v>6017.35</v>
      </c>
      <c r="D2462" s="1">
        <v>5940.25</v>
      </c>
      <c r="E2462" s="1">
        <v>6011.6</v>
      </c>
      <c r="F2462" s="1">
        <v>123574629</v>
      </c>
      <c r="G2462" s="1">
        <v>4656.4799999999996</v>
      </c>
      <c r="H2462" s="1" t="str">
        <f>TEXT(NiftyData[[#This Row],[Date]], "yyyy")</f>
        <v>2010</v>
      </c>
      <c r="I2462" s="1" t="str">
        <f>TEXT(NiftyData[[#This Row],[Date]], "mmm")</f>
        <v>Dec</v>
      </c>
      <c r="J2462" s="1" t="str">
        <f>TEXT(NiftyData[[#This Row],[Date]], "ddd")</f>
        <v>Fri</v>
      </c>
      <c r="K2462" s="1" t="str">
        <f>TEXT(NiftyData[[#This Row],[Date]], "mmm-yyyy")</f>
        <v>Dec-2010</v>
      </c>
      <c r="L2462" s="1" t="str">
        <f>IF(NiftyData[[#This Row],[Day]]="Thu", "Expiry", "")</f>
        <v/>
      </c>
      <c r="M2462" s="1">
        <f>NiftyData[[#This Row],[Close]]-NiftyData[[#This Row],[Open]]</f>
        <v>71.350000000000364</v>
      </c>
      <c r="N2462" s="4">
        <f>NiftyData[[#This Row],[Intraday Change]]/NiftyData[[#This Row],[Open]]</f>
        <v>1.2011278986574701E-2</v>
      </c>
      <c r="O2462" s="4">
        <f>_xlfn.CEILING.MATH(ABS(NiftyData[[#This Row],[Intraday Change %]]), 0.01)</f>
        <v>0.02</v>
      </c>
      <c r="P2462" s="6">
        <f>NiftyData[[#This Row],[Close]]-E2463</f>
        <v>31.600000000000364</v>
      </c>
      <c r="Q2462" s="4">
        <f>NiftyData[[#This Row],[DayChange]]/E2463</f>
        <v>5.2842809364549107E-3</v>
      </c>
      <c r="R2462" s="7">
        <f>_xlfn.CEILING.MATH(ABS(NiftyData[[#This Row],[DayChange %]]), 0.01)</f>
        <v>0.01</v>
      </c>
    </row>
    <row r="2463" spans="1:18" x14ac:dyDescent="0.2">
      <c r="A2463" s="2">
        <v>40535</v>
      </c>
      <c r="B2463" s="1">
        <v>6005.9</v>
      </c>
      <c r="C2463" s="1">
        <v>6006.45</v>
      </c>
      <c r="D2463" s="1">
        <v>5964.6</v>
      </c>
      <c r="E2463" s="1">
        <v>5980</v>
      </c>
      <c r="F2463" s="1">
        <v>85460029</v>
      </c>
      <c r="G2463" s="1">
        <v>4301.17</v>
      </c>
      <c r="H2463" s="1" t="str">
        <f>TEXT(NiftyData[[#This Row],[Date]], "yyyy")</f>
        <v>2010</v>
      </c>
      <c r="I2463" s="1" t="str">
        <f>TEXT(NiftyData[[#This Row],[Date]], "mmm")</f>
        <v>Dec</v>
      </c>
      <c r="J2463" s="1" t="str">
        <f>TEXT(NiftyData[[#This Row],[Date]], "ddd")</f>
        <v>Thu</v>
      </c>
      <c r="K2463" s="1" t="str">
        <f>TEXT(NiftyData[[#This Row],[Date]], "mmm-yyyy")</f>
        <v>Dec-2010</v>
      </c>
      <c r="L2463" s="1" t="str">
        <f>IF(NiftyData[[#This Row],[Day]]="Thu", "Expiry", "")</f>
        <v>Expiry</v>
      </c>
      <c r="M2463" s="1">
        <f>NiftyData[[#This Row],[Close]]-NiftyData[[#This Row],[Open]]</f>
        <v>-25.899999999999636</v>
      </c>
      <c r="N2463" s="4">
        <f>NiftyData[[#This Row],[Intraday Change]]/NiftyData[[#This Row],[Open]]</f>
        <v>-4.3124261143208577E-3</v>
      </c>
      <c r="O2463" s="4">
        <f>_xlfn.CEILING.MATH(ABS(NiftyData[[#This Row],[Intraday Change %]]), 0.01)</f>
        <v>0.01</v>
      </c>
      <c r="P2463" s="6">
        <f>NiftyData[[#This Row],[Close]]-E2464</f>
        <v>-4.3999999999996362</v>
      </c>
      <c r="Q2463" s="4">
        <f>NiftyData[[#This Row],[DayChange]]/E2464</f>
        <v>-7.3524497025593822E-4</v>
      </c>
      <c r="R2463" s="7">
        <f>_xlfn.CEILING.MATH(ABS(NiftyData[[#This Row],[DayChange %]]), 0.01)</f>
        <v>0.01</v>
      </c>
    </row>
    <row r="2464" spans="1:18" x14ac:dyDescent="0.2">
      <c r="A2464" s="2">
        <v>40534</v>
      </c>
      <c r="B2464" s="1">
        <v>6019</v>
      </c>
      <c r="C2464" s="1">
        <v>6023.8</v>
      </c>
      <c r="D2464" s="1">
        <v>5958</v>
      </c>
      <c r="E2464" s="1">
        <v>5984.4</v>
      </c>
      <c r="F2464" s="1">
        <v>118823292</v>
      </c>
      <c r="G2464" s="1">
        <v>5864.21</v>
      </c>
      <c r="H2464" s="1" t="str">
        <f>TEXT(NiftyData[[#This Row],[Date]], "yyyy")</f>
        <v>2010</v>
      </c>
      <c r="I2464" s="1" t="str">
        <f>TEXT(NiftyData[[#This Row],[Date]], "mmm")</f>
        <v>Dec</v>
      </c>
      <c r="J2464" s="1" t="str">
        <f>TEXT(NiftyData[[#This Row],[Date]], "ddd")</f>
        <v>Wed</v>
      </c>
      <c r="K2464" s="1" t="str">
        <f>TEXT(NiftyData[[#This Row],[Date]], "mmm-yyyy")</f>
        <v>Dec-2010</v>
      </c>
      <c r="L2464" s="1" t="str">
        <f>IF(NiftyData[[#This Row],[Day]]="Thu", "Expiry", "")</f>
        <v/>
      </c>
      <c r="M2464" s="1">
        <f>NiftyData[[#This Row],[Close]]-NiftyData[[#This Row],[Open]]</f>
        <v>-34.600000000000364</v>
      </c>
      <c r="N2464" s="4">
        <f>NiftyData[[#This Row],[Intraday Change]]/NiftyData[[#This Row],[Open]]</f>
        <v>-5.7484631998671477E-3</v>
      </c>
      <c r="O2464" s="4">
        <f>_xlfn.CEILING.MATH(ABS(NiftyData[[#This Row],[Intraday Change %]]), 0.01)</f>
        <v>0.01</v>
      </c>
      <c r="P2464" s="6">
        <f>NiftyData[[#This Row],[Close]]-E2465</f>
        <v>-16.25</v>
      </c>
      <c r="Q2464" s="4">
        <f>NiftyData[[#This Row],[DayChange]]/E2465</f>
        <v>-2.7080399623374135E-3</v>
      </c>
      <c r="R2464" s="7">
        <f>_xlfn.CEILING.MATH(ABS(NiftyData[[#This Row],[DayChange %]]), 0.01)</f>
        <v>0.01</v>
      </c>
    </row>
    <row r="2465" spans="1:18" x14ac:dyDescent="0.2">
      <c r="A2465" s="2">
        <v>40533</v>
      </c>
      <c r="B2465" s="1">
        <v>5960.4</v>
      </c>
      <c r="C2465" s="1">
        <v>6007.45</v>
      </c>
      <c r="D2465" s="1">
        <v>5960.05</v>
      </c>
      <c r="E2465" s="1">
        <v>6000.65</v>
      </c>
      <c r="F2465" s="1">
        <v>126542972</v>
      </c>
      <c r="G2465" s="1">
        <v>6485.84</v>
      </c>
      <c r="H2465" s="1" t="str">
        <f>TEXT(NiftyData[[#This Row],[Date]], "yyyy")</f>
        <v>2010</v>
      </c>
      <c r="I2465" s="1" t="str">
        <f>TEXT(NiftyData[[#This Row],[Date]], "mmm")</f>
        <v>Dec</v>
      </c>
      <c r="J2465" s="1" t="str">
        <f>TEXT(NiftyData[[#This Row],[Date]], "ddd")</f>
        <v>Tue</v>
      </c>
      <c r="K2465" s="1" t="str">
        <f>TEXT(NiftyData[[#This Row],[Date]], "mmm-yyyy")</f>
        <v>Dec-2010</v>
      </c>
      <c r="L2465" s="1" t="str">
        <f>IF(NiftyData[[#This Row],[Day]]="Thu", "Expiry", "")</f>
        <v/>
      </c>
      <c r="M2465" s="1">
        <f>NiftyData[[#This Row],[Close]]-NiftyData[[#This Row],[Open]]</f>
        <v>40.25</v>
      </c>
      <c r="N2465" s="4">
        <f>NiftyData[[#This Row],[Intraday Change]]/NiftyData[[#This Row],[Open]]</f>
        <v>6.7529024897657877E-3</v>
      </c>
      <c r="O2465" s="4">
        <f>_xlfn.CEILING.MATH(ABS(NiftyData[[#This Row],[Intraday Change %]]), 0.01)</f>
        <v>0.01</v>
      </c>
      <c r="P2465" s="6">
        <f>NiftyData[[#This Row],[Close]]-E2466</f>
        <v>53.599999999999454</v>
      </c>
      <c r="Q2465" s="4">
        <f>NiftyData[[#This Row],[DayChange]]/E2466</f>
        <v>9.0128719280987129E-3</v>
      </c>
      <c r="R2465" s="7">
        <f>_xlfn.CEILING.MATH(ABS(NiftyData[[#This Row],[DayChange %]]), 0.01)</f>
        <v>0.01</v>
      </c>
    </row>
    <row r="2466" spans="1:18" x14ac:dyDescent="0.2">
      <c r="A2466" s="2">
        <v>40532</v>
      </c>
      <c r="B2466" s="1">
        <v>5926.85</v>
      </c>
      <c r="C2466" s="1">
        <v>5985</v>
      </c>
      <c r="D2466" s="1">
        <v>5900.25</v>
      </c>
      <c r="E2466" s="1">
        <v>5947.05</v>
      </c>
      <c r="F2466" s="1">
        <v>121821490</v>
      </c>
      <c r="G2466" s="1">
        <v>7312.39</v>
      </c>
      <c r="H2466" s="1" t="str">
        <f>TEXT(NiftyData[[#This Row],[Date]], "yyyy")</f>
        <v>2010</v>
      </c>
      <c r="I2466" s="1" t="str">
        <f>TEXT(NiftyData[[#This Row],[Date]], "mmm")</f>
        <v>Dec</v>
      </c>
      <c r="J2466" s="1" t="str">
        <f>TEXT(NiftyData[[#This Row],[Date]], "ddd")</f>
        <v>Mon</v>
      </c>
      <c r="K2466" s="1" t="str">
        <f>TEXT(NiftyData[[#This Row],[Date]], "mmm-yyyy")</f>
        <v>Dec-2010</v>
      </c>
      <c r="L2466" s="1" t="str">
        <f>IF(NiftyData[[#This Row],[Day]]="Thu", "Expiry", "")</f>
        <v/>
      </c>
      <c r="M2466" s="1">
        <f>NiftyData[[#This Row],[Close]]-NiftyData[[#This Row],[Open]]</f>
        <v>20.199999999999818</v>
      </c>
      <c r="N2466" s="4">
        <f>NiftyData[[#This Row],[Intraday Change]]/NiftyData[[#This Row],[Open]]</f>
        <v>3.4082185309228033E-3</v>
      </c>
      <c r="O2466" s="4">
        <f>_xlfn.CEILING.MATH(ABS(NiftyData[[#This Row],[Intraday Change %]]), 0.01)</f>
        <v>0.01</v>
      </c>
      <c r="P2466" s="6">
        <f>NiftyData[[#This Row],[Close]]-E2467</f>
        <v>-1.6999999999998181</v>
      </c>
      <c r="Q2466" s="4">
        <f>NiftyData[[#This Row],[DayChange]]/E2467</f>
        <v>-2.8577432233659479E-4</v>
      </c>
      <c r="R2466" s="7">
        <f>_xlfn.CEILING.MATH(ABS(NiftyData[[#This Row],[DayChange %]]), 0.01)</f>
        <v>0.01</v>
      </c>
    </row>
    <row r="2467" spans="1:18" x14ac:dyDescent="0.2">
      <c r="A2467" s="2">
        <v>40528</v>
      </c>
      <c r="B2467" s="1">
        <v>5910.55</v>
      </c>
      <c r="C2467" s="1">
        <v>5956.15</v>
      </c>
      <c r="D2467" s="1">
        <v>5855.05</v>
      </c>
      <c r="E2467" s="1">
        <v>5948.75</v>
      </c>
      <c r="F2467" s="1">
        <v>149826681</v>
      </c>
      <c r="G2467" s="1">
        <v>8378.9599999999991</v>
      </c>
      <c r="H2467" s="1" t="str">
        <f>TEXT(NiftyData[[#This Row],[Date]], "yyyy")</f>
        <v>2010</v>
      </c>
      <c r="I2467" s="1" t="str">
        <f>TEXT(NiftyData[[#This Row],[Date]], "mmm")</f>
        <v>Dec</v>
      </c>
      <c r="J2467" s="1" t="str">
        <f>TEXT(NiftyData[[#This Row],[Date]], "ddd")</f>
        <v>Thu</v>
      </c>
      <c r="K2467" s="1" t="str">
        <f>TEXT(NiftyData[[#This Row],[Date]], "mmm-yyyy")</f>
        <v>Dec-2010</v>
      </c>
      <c r="L2467" s="1" t="str">
        <f>IF(NiftyData[[#This Row],[Day]]="Thu", "Expiry", "")</f>
        <v>Expiry</v>
      </c>
      <c r="M2467" s="1">
        <f>NiftyData[[#This Row],[Close]]-NiftyData[[#This Row],[Open]]</f>
        <v>38.199999999999818</v>
      </c>
      <c r="N2467" s="4">
        <f>NiftyData[[#This Row],[Intraday Change]]/NiftyData[[#This Row],[Open]]</f>
        <v>6.4630195159502612E-3</v>
      </c>
      <c r="O2467" s="4">
        <f>_xlfn.CEILING.MATH(ABS(NiftyData[[#This Row],[Intraday Change %]]), 0.01)</f>
        <v>0.01</v>
      </c>
      <c r="P2467" s="6">
        <f>NiftyData[[#This Row],[Close]]-E2468</f>
        <v>56.449999999999818</v>
      </c>
      <c r="Q2467" s="4">
        <f>NiftyData[[#This Row],[DayChange]]/E2468</f>
        <v>9.5802997131849733E-3</v>
      </c>
      <c r="R2467" s="7">
        <f>_xlfn.CEILING.MATH(ABS(NiftyData[[#This Row],[DayChange %]]), 0.01)</f>
        <v>0.01</v>
      </c>
    </row>
    <row r="2468" spans="1:18" x14ac:dyDescent="0.2">
      <c r="A2468" s="2">
        <v>40527</v>
      </c>
      <c r="B2468" s="1">
        <v>5931.15</v>
      </c>
      <c r="C2468" s="1">
        <v>5942.75</v>
      </c>
      <c r="D2468" s="1">
        <v>5865.8</v>
      </c>
      <c r="E2468" s="1">
        <v>5892.3</v>
      </c>
      <c r="F2468" s="1">
        <v>126323113</v>
      </c>
      <c r="G2468" s="1">
        <v>7089.53</v>
      </c>
      <c r="H2468" s="1" t="str">
        <f>TEXT(NiftyData[[#This Row],[Date]], "yyyy")</f>
        <v>2010</v>
      </c>
      <c r="I2468" s="1" t="str">
        <f>TEXT(NiftyData[[#This Row],[Date]], "mmm")</f>
        <v>Dec</v>
      </c>
      <c r="J2468" s="1" t="str">
        <f>TEXT(NiftyData[[#This Row],[Date]], "ddd")</f>
        <v>Wed</v>
      </c>
      <c r="K2468" s="1" t="str">
        <f>TEXT(NiftyData[[#This Row],[Date]], "mmm-yyyy")</f>
        <v>Dec-2010</v>
      </c>
      <c r="L2468" s="1" t="str">
        <f>IF(NiftyData[[#This Row],[Day]]="Thu", "Expiry", "")</f>
        <v/>
      </c>
      <c r="M2468" s="1">
        <f>NiftyData[[#This Row],[Close]]-NiftyData[[#This Row],[Open]]</f>
        <v>-38.849999999999454</v>
      </c>
      <c r="N2468" s="4">
        <f>NiftyData[[#This Row],[Intraday Change]]/NiftyData[[#This Row],[Open]]</f>
        <v>-6.5501631218228265E-3</v>
      </c>
      <c r="O2468" s="4">
        <f>_xlfn.CEILING.MATH(ABS(NiftyData[[#This Row],[Intraday Change %]]), 0.01)</f>
        <v>0.01</v>
      </c>
      <c r="P2468" s="6">
        <f>NiftyData[[#This Row],[Close]]-E2469</f>
        <v>-51.800000000000182</v>
      </c>
      <c r="Q2468" s="4">
        <f>NiftyData[[#This Row],[DayChange]]/E2469</f>
        <v>-8.7145236452953641E-3</v>
      </c>
      <c r="R2468" s="7">
        <f>_xlfn.CEILING.MATH(ABS(NiftyData[[#This Row],[DayChange %]]), 0.01)</f>
        <v>0.01</v>
      </c>
    </row>
    <row r="2469" spans="1:18" x14ac:dyDescent="0.2">
      <c r="A2469" s="2">
        <v>40526</v>
      </c>
      <c r="B2469" s="1">
        <v>5928.7</v>
      </c>
      <c r="C2469" s="1">
        <v>5953.95</v>
      </c>
      <c r="D2469" s="1">
        <v>5888.75</v>
      </c>
      <c r="E2469" s="1">
        <v>5944.1</v>
      </c>
      <c r="F2469" s="1">
        <v>125296903</v>
      </c>
      <c r="G2469" s="1">
        <v>6074.88</v>
      </c>
      <c r="H2469" s="1" t="str">
        <f>TEXT(NiftyData[[#This Row],[Date]], "yyyy")</f>
        <v>2010</v>
      </c>
      <c r="I2469" s="1" t="str">
        <f>TEXT(NiftyData[[#This Row],[Date]], "mmm")</f>
        <v>Dec</v>
      </c>
      <c r="J2469" s="1" t="str">
        <f>TEXT(NiftyData[[#This Row],[Date]], "ddd")</f>
        <v>Tue</v>
      </c>
      <c r="K2469" s="1" t="str">
        <f>TEXT(NiftyData[[#This Row],[Date]], "mmm-yyyy")</f>
        <v>Dec-2010</v>
      </c>
      <c r="L2469" s="1" t="str">
        <f>IF(NiftyData[[#This Row],[Day]]="Thu", "Expiry", "")</f>
        <v/>
      </c>
      <c r="M2469" s="1">
        <f>NiftyData[[#This Row],[Close]]-NiftyData[[#This Row],[Open]]</f>
        <v>15.400000000000546</v>
      </c>
      <c r="N2469" s="4">
        <f>NiftyData[[#This Row],[Intraday Change]]/NiftyData[[#This Row],[Open]]</f>
        <v>2.5975340293825874E-3</v>
      </c>
      <c r="O2469" s="4">
        <f>_xlfn.CEILING.MATH(ABS(NiftyData[[#This Row],[Intraday Change %]]), 0.01)</f>
        <v>0.01</v>
      </c>
      <c r="P2469" s="6">
        <f>NiftyData[[#This Row],[Close]]-E2470</f>
        <v>36.450000000000728</v>
      </c>
      <c r="Q2469" s="4">
        <f>NiftyData[[#This Row],[DayChange]]/E2470</f>
        <v>6.1699660609549874E-3</v>
      </c>
      <c r="R2469" s="7">
        <f>_xlfn.CEILING.MATH(ABS(NiftyData[[#This Row],[DayChange %]]), 0.01)</f>
        <v>0.01</v>
      </c>
    </row>
    <row r="2470" spans="1:18" x14ac:dyDescent="0.2">
      <c r="A2470" s="2">
        <v>40525</v>
      </c>
      <c r="B2470" s="1">
        <v>5882.65</v>
      </c>
      <c r="C2470" s="1">
        <v>5913.8</v>
      </c>
      <c r="D2470" s="1">
        <v>5795.9</v>
      </c>
      <c r="E2470" s="1">
        <v>5907.65</v>
      </c>
      <c r="F2470" s="1">
        <v>138228657</v>
      </c>
      <c r="G2470" s="1">
        <v>6888.32</v>
      </c>
      <c r="H2470" s="1" t="str">
        <f>TEXT(NiftyData[[#This Row],[Date]], "yyyy")</f>
        <v>2010</v>
      </c>
      <c r="I2470" s="1" t="str">
        <f>TEXT(NiftyData[[#This Row],[Date]], "mmm")</f>
        <v>Dec</v>
      </c>
      <c r="J2470" s="1" t="str">
        <f>TEXT(NiftyData[[#This Row],[Date]], "ddd")</f>
        <v>Mon</v>
      </c>
      <c r="K2470" s="1" t="str">
        <f>TEXT(NiftyData[[#This Row],[Date]], "mmm-yyyy")</f>
        <v>Dec-2010</v>
      </c>
      <c r="L2470" s="1" t="str">
        <f>IF(NiftyData[[#This Row],[Day]]="Thu", "Expiry", "")</f>
        <v/>
      </c>
      <c r="M2470" s="1">
        <f>NiftyData[[#This Row],[Close]]-NiftyData[[#This Row],[Open]]</f>
        <v>25</v>
      </c>
      <c r="N2470" s="4">
        <f>NiftyData[[#This Row],[Intraday Change]]/NiftyData[[#This Row],[Open]]</f>
        <v>4.249785385838015E-3</v>
      </c>
      <c r="O2470" s="4">
        <f>_xlfn.CEILING.MATH(ABS(NiftyData[[#This Row],[Intraday Change %]]), 0.01)</f>
        <v>0.01</v>
      </c>
      <c r="P2470" s="6">
        <f>NiftyData[[#This Row],[Close]]-E2471</f>
        <v>50.299999999999272</v>
      </c>
      <c r="Q2470" s="4">
        <f>NiftyData[[#This Row],[DayChange]]/E2471</f>
        <v>8.5875011737388523E-3</v>
      </c>
      <c r="R2470" s="7">
        <f>_xlfn.CEILING.MATH(ABS(NiftyData[[#This Row],[DayChange %]]), 0.01)</f>
        <v>0.01</v>
      </c>
    </row>
    <row r="2471" spans="1:18" x14ac:dyDescent="0.2">
      <c r="A2471" s="2">
        <v>40522</v>
      </c>
      <c r="B2471" s="1">
        <v>5761</v>
      </c>
      <c r="C2471" s="1">
        <v>5865.5</v>
      </c>
      <c r="D2471" s="1">
        <v>5721.15</v>
      </c>
      <c r="E2471" s="1">
        <v>5857.35</v>
      </c>
      <c r="F2471" s="1">
        <v>167487929</v>
      </c>
      <c r="G2471" s="1">
        <v>9006.74</v>
      </c>
      <c r="H2471" s="1" t="str">
        <f>TEXT(NiftyData[[#This Row],[Date]], "yyyy")</f>
        <v>2010</v>
      </c>
      <c r="I2471" s="1" t="str">
        <f>TEXT(NiftyData[[#This Row],[Date]], "mmm")</f>
        <v>Dec</v>
      </c>
      <c r="J2471" s="1" t="str">
        <f>TEXT(NiftyData[[#This Row],[Date]], "ddd")</f>
        <v>Fri</v>
      </c>
      <c r="K2471" s="1" t="str">
        <f>TEXT(NiftyData[[#This Row],[Date]], "mmm-yyyy")</f>
        <v>Dec-2010</v>
      </c>
      <c r="L2471" s="1" t="str">
        <f>IF(NiftyData[[#This Row],[Day]]="Thu", "Expiry", "")</f>
        <v/>
      </c>
      <c r="M2471" s="1">
        <f>NiftyData[[#This Row],[Close]]-NiftyData[[#This Row],[Open]]</f>
        <v>96.350000000000364</v>
      </c>
      <c r="N2471" s="4">
        <f>NiftyData[[#This Row],[Intraday Change]]/NiftyData[[#This Row],[Open]]</f>
        <v>1.6724526991841758E-2</v>
      </c>
      <c r="O2471" s="4">
        <f>_xlfn.CEILING.MATH(ABS(NiftyData[[#This Row],[Intraday Change %]]), 0.01)</f>
        <v>0.02</v>
      </c>
      <c r="P2471" s="6">
        <f>NiftyData[[#This Row],[Close]]-E2472</f>
        <v>90.850000000000364</v>
      </c>
      <c r="Q2471" s="4">
        <f>NiftyData[[#This Row],[DayChange]]/E2472</f>
        <v>1.5754790600884482E-2</v>
      </c>
      <c r="R2471" s="7">
        <f>_xlfn.CEILING.MATH(ABS(NiftyData[[#This Row],[DayChange %]]), 0.01)</f>
        <v>0.02</v>
      </c>
    </row>
    <row r="2472" spans="1:18" x14ac:dyDescent="0.2">
      <c r="A2472" s="2">
        <v>40521</v>
      </c>
      <c r="B2472" s="1">
        <v>5924.25</v>
      </c>
      <c r="C2472" s="1">
        <v>5927.3</v>
      </c>
      <c r="D2472" s="1">
        <v>5742.3</v>
      </c>
      <c r="E2472" s="1">
        <v>5766.5</v>
      </c>
      <c r="F2472" s="1">
        <v>169510906</v>
      </c>
      <c r="G2472" s="1">
        <v>8924.4500000000007</v>
      </c>
      <c r="H2472" s="1" t="str">
        <f>TEXT(NiftyData[[#This Row],[Date]], "yyyy")</f>
        <v>2010</v>
      </c>
      <c r="I2472" s="1" t="str">
        <f>TEXT(NiftyData[[#This Row],[Date]], "mmm")</f>
        <v>Dec</v>
      </c>
      <c r="J2472" s="1" t="str">
        <f>TEXT(NiftyData[[#This Row],[Date]], "ddd")</f>
        <v>Thu</v>
      </c>
      <c r="K2472" s="1" t="str">
        <f>TEXT(NiftyData[[#This Row],[Date]], "mmm-yyyy")</f>
        <v>Dec-2010</v>
      </c>
      <c r="L2472" s="1" t="str">
        <f>IF(NiftyData[[#This Row],[Day]]="Thu", "Expiry", "")</f>
        <v>Expiry</v>
      </c>
      <c r="M2472" s="1">
        <f>NiftyData[[#This Row],[Close]]-NiftyData[[#This Row],[Open]]</f>
        <v>-157.75</v>
      </c>
      <c r="N2472" s="4">
        <f>NiftyData[[#This Row],[Intraday Change]]/NiftyData[[#This Row],[Open]]</f>
        <v>-2.6627843186901295E-2</v>
      </c>
      <c r="O2472" s="4">
        <f>_xlfn.CEILING.MATH(ABS(NiftyData[[#This Row],[Intraday Change %]]), 0.01)</f>
        <v>0.03</v>
      </c>
      <c r="P2472" s="6">
        <f>NiftyData[[#This Row],[Close]]-E2473</f>
        <v>-137.19999999999982</v>
      </c>
      <c r="Q2472" s="4">
        <f>NiftyData[[#This Row],[DayChange]]/E2473</f>
        <v>-2.3239663262022092E-2</v>
      </c>
      <c r="R2472" s="7">
        <f>_xlfn.CEILING.MATH(ABS(NiftyData[[#This Row],[DayChange %]]), 0.01)</f>
        <v>0.03</v>
      </c>
    </row>
    <row r="2473" spans="1:18" x14ac:dyDescent="0.2">
      <c r="A2473" s="2">
        <v>40520</v>
      </c>
      <c r="B2473" s="1">
        <v>5954.4</v>
      </c>
      <c r="C2473" s="1">
        <v>5960</v>
      </c>
      <c r="D2473" s="1">
        <v>5878.6</v>
      </c>
      <c r="E2473" s="1">
        <v>5903.7</v>
      </c>
      <c r="F2473" s="1">
        <v>122572793</v>
      </c>
      <c r="G2473" s="1">
        <v>7342.58</v>
      </c>
      <c r="H2473" s="1" t="str">
        <f>TEXT(NiftyData[[#This Row],[Date]], "yyyy")</f>
        <v>2010</v>
      </c>
      <c r="I2473" s="1" t="str">
        <f>TEXT(NiftyData[[#This Row],[Date]], "mmm")</f>
        <v>Dec</v>
      </c>
      <c r="J2473" s="1" t="str">
        <f>TEXT(NiftyData[[#This Row],[Date]], "ddd")</f>
        <v>Wed</v>
      </c>
      <c r="K2473" s="1" t="str">
        <f>TEXT(NiftyData[[#This Row],[Date]], "mmm-yyyy")</f>
        <v>Dec-2010</v>
      </c>
      <c r="L2473" s="1" t="str">
        <f>IF(NiftyData[[#This Row],[Day]]="Thu", "Expiry", "")</f>
        <v/>
      </c>
      <c r="M2473" s="1">
        <f>NiftyData[[#This Row],[Close]]-NiftyData[[#This Row],[Open]]</f>
        <v>-50.699999999999818</v>
      </c>
      <c r="N2473" s="4">
        <f>NiftyData[[#This Row],[Intraday Change]]/NiftyData[[#This Row],[Open]]</f>
        <v>-8.5147118097541018E-3</v>
      </c>
      <c r="O2473" s="4">
        <f>_xlfn.CEILING.MATH(ABS(NiftyData[[#This Row],[Intraday Change %]]), 0.01)</f>
        <v>0.01</v>
      </c>
      <c r="P2473" s="6">
        <f>NiftyData[[#This Row],[Close]]-E2474</f>
        <v>-72.850000000000364</v>
      </c>
      <c r="Q2473" s="4">
        <f>NiftyData[[#This Row],[DayChange]]/E2474</f>
        <v>-1.2189306539726157E-2</v>
      </c>
      <c r="R2473" s="7">
        <f>_xlfn.CEILING.MATH(ABS(NiftyData[[#This Row],[DayChange %]]), 0.01)</f>
        <v>0.02</v>
      </c>
    </row>
    <row r="2474" spans="1:18" x14ac:dyDescent="0.2">
      <c r="A2474" s="2">
        <v>40519</v>
      </c>
      <c r="B2474" s="1">
        <v>5995.05</v>
      </c>
      <c r="C2474" s="1">
        <v>6001</v>
      </c>
      <c r="D2474" s="1">
        <v>5939.7</v>
      </c>
      <c r="E2474" s="1">
        <v>5976.55</v>
      </c>
      <c r="F2474" s="1">
        <v>145410821</v>
      </c>
      <c r="G2474" s="1">
        <v>7503.81</v>
      </c>
      <c r="H2474" s="1" t="str">
        <f>TEXT(NiftyData[[#This Row],[Date]], "yyyy")</f>
        <v>2010</v>
      </c>
      <c r="I2474" s="1" t="str">
        <f>TEXT(NiftyData[[#This Row],[Date]], "mmm")</f>
        <v>Dec</v>
      </c>
      <c r="J2474" s="1" t="str">
        <f>TEXT(NiftyData[[#This Row],[Date]], "ddd")</f>
        <v>Tue</v>
      </c>
      <c r="K2474" s="1" t="str">
        <f>TEXT(NiftyData[[#This Row],[Date]], "mmm-yyyy")</f>
        <v>Dec-2010</v>
      </c>
      <c r="L2474" s="1" t="str">
        <f>IF(NiftyData[[#This Row],[Day]]="Thu", "Expiry", "")</f>
        <v/>
      </c>
      <c r="M2474" s="1">
        <f>NiftyData[[#This Row],[Close]]-NiftyData[[#This Row],[Open]]</f>
        <v>-18.5</v>
      </c>
      <c r="N2474" s="4">
        <f>NiftyData[[#This Row],[Intraday Change]]/NiftyData[[#This Row],[Open]]</f>
        <v>-3.0858791836598527E-3</v>
      </c>
      <c r="O2474" s="4">
        <f>_xlfn.CEILING.MATH(ABS(NiftyData[[#This Row],[Intraday Change %]]), 0.01)</f>
        <v>0.01</v>
      </c>
      <c r="P2474" s="6">
        <f>NiftyData[[#This Row],[Close]]-E2475</f>
        <v>-15.699999999999818</v>
      </c>
      <c r="Q2474" s="4">
        <f>NiftyData[[#This Row],[DayChange]]/E2475</f>
        <v>-2.6200508990779454E-3</v>
      </c>
      <c r="R2474" s="7">
        <f>_xlfn.CEILING.MATH(ABS(NiftyData[[#This Row],[DayChange %]]), 0.01)</f>
        <v>0.01</v>
      </c>
    </row>
    <row r="2475" spans="1:18" x14ac:dyDescent="0.2">
      <c r="A2475" s="2">
        <v>40518</v>
      </c>
      <c r="B2475" s="1">
        <v>6033.65</v>
      </c>
      <c r="C2475" s="1">
        <v>6069.45</v>
      </c>
      <c r="D2475" s="1">
        <v>5981.7</v>
      </c>
      <c r="E2475" s="1">
        <v>5992.25</v>
      </c>
      <c r="F2475" s="1">
        <v>145317173</v>
      </c>
      <c r="G2475" s="1">
        <v>7255.47</v>
      </c>
      <c r="H2475" s="1" t="str">
        <f>TEXT(NiftyData[[#This Row],[Date]], "yyyy")</f>
        <v>2010</v>
      </c>
      <c r="I2475" s="1" t="str">
        <f>TEXT(NiftyData[[#This Row],[Date]], "mmm")</f>
        <v>Dec</v>
      </c>
      <c r="J2475" s="1" t="str">
        <f>TEXT(NiftyData[[#This Row],[Date]], "ddd")</f>
        <v>Mon</v>
      </c>
      <c r="K2475" s="1" t="str">
        <f>TEXT(NiftyData[[#This Row],[Date]], "mmm-yyyy")</f>
        <v>Dec-2010</v>
      </c>
      <c r="L2475" s="1" t="str">
        <f>IF(NiftyData[[#This Row],[Day]]="Thu", "Expiry", "")</f>
        <v/>
      </c>
      <c r="M2475" s="1">
        <f>NiftyData[[#This Row],[Close]]-NiftyData[[#This Row],[Open]]</f>
        <v>-41.399999999999636</v>
      </c>
      <c r="N2475" s="4">
        <f>NiftyData[[#This Row],[Intraday Change]]/NiftyData[[#This Row],[Open]]</f>
        <v>-6.8615183180992662E-3</v>
      </c>
      <c r="O2475" s="4">
        <f>_xlfn.CEILING.MATH(ABS(NiftyData[[#This Row],[Intraday Change %]]), 0.01)</f>
        <v>0.01</v>
      </c>
      <c r="P2475" s="6">
        <f>NiftyData[[#This Row],[Close]]-E2476</f>
        <v>-0.5500000000001819</v>
      </c>
      <c r="Q2475" s="4">
        <f>NiftyData[[#This Row],[DayChange]]/E2476</f>
        <v>-9.1776798825287328E-5</v>
      </c>
      <c r="R2475" s="7">
        <f>_xlfn.CEILING.MATH(ABS(NiftyData[[#This Row],[DayChange %]]), 0.01)</f>
        <v>0.01</v>
      </c>
    </row>
    <row r="2476" spans="1:18" x14ac:dyDescent="0.2">
      <c r="A2476" s="2">
        <v>40515</v>
      </c>
      <c r="B2476" s="1">
        <v>6013.35</v>
      </c>
      <c r="C2476" s="1">
        <v>6025.4</v>
      </c>
      <c r="D2476" s="1">
        <v>5964.25</v>
      </c>
      <c r="E2476" s="1">
        <v>5992.8</v>
      </c>
      <c r="F2476" s="1">
        <v>165379301</v>
      </c>
      <c r="G2476" s="1">
        <v>6957.19</v>
      </c>
      <c r="H2476" s="1" t="str">
        <f>TEXT(NiftyData[[#This Row],[Date]], "yyyy")</f>
        <v>2010</v>
      </c>
      <c r="I2476" s="1" t="str">
        <f>TEXT(NiftyData[[#This Row],[Date]], "mmm")</f>
        <v>Dec</v>
      </c>
      <c r="J2476" s="1" t="str">
        <f>TEXT(NiftyData[[#This Row],[Date]], "ddd")</f>
        <v>Fri</v>
      </c>
      <c r="K2476" s="1" t="str">
        <f>TEXT(NiftyData[[#This Row],[Date]], "mmm-yyyy")</f>
        <v>Dec-2010</v>
      </c>
      <c r="L2476" s="1" t="str">
        <f>IF(NiftyData[[#This Row],[Day]]="Thu", "Expiry", "")</f>
        <v/>
      </c>
      <c r="M2476" s="1">
        <f>NiftyData[[#This Row],[Close]]-NiftyData[[#This Row],[Open]]</f>
        <v>-20.550000000000182</v>
      </c>
      <c r="N2476" s="4">
        <f>NiftyData[[#This Row],[Intraday Change]]/NiftyData[[#This Row],[Open]]</f>
        <v>-3.4173962932475543E-3</v>
      </c>
      <c r="O2476" s="4">
        <f>_xlfn.CEILING.MATH(ABS(NiftyData[[#This Row],[Intraday Change %]]), 0.01)</f>
        <v>0.01</v>
      </c>
      <c r="P2476" s="6">
        <f>NiftyData[[#This Row],[Close]]-E2477</f>
        <v>-18.899999999999636</v>
      </c>
      <c r="Q2476" s="4">
        <f>NiftyData[[#This Row],[DayChange]]/E2477</f>
        <v>-3.1438694545635405E-3</v>
      </c>
      <c r="R2476" s="7">
        <f>_xlfn.CEILING.MATH(ABS(NiftyData[[#This Row],[DayChange %]]), 0.01)</f>
        <v>0.01</v>
      </c>
    </row>
    <row r="2477" spans="1:18" x14ac:dyDescent="0.2">
      <c r="A2477" s="2">
        <v>40514</v>
      </c>
      <c r="B2477" s="1">
        <v>6023.05</v>
      </c>
      <c r="C2477" s="1">
        <v>6029.5</v>
      </c>
      <c r="D2477" s="1">
        <v>5980.6</v>
      </c>
      <c r="E2477" s="1">
        <v>6011.7</v>
      </c>
      <c r="F2477" s="1">
        <v>197376731</v>
      </c>
      <c r="G2477" s="1">
        <v>8206.15</v>
      </c>
      <c r="H2477" s="1" t="str">
        <f>TEXT(NiftyData[[#This Row],[Date]], "yyyy")</f>
        <v>2010</v>
      </c>
      <c r="I2477" s="1" t="str">
        <f>TEXT(NiftyData[[#This Row],[Date]], "mmm")</f>
        <v>Dec</v>
      </c>
      <c r="J2477" s="1" t="str">
        <f>TEXT(NiftyData[[#This Row],[Date]], "ddd")</f>
        <v>Thu</v>
      </c>
      <c r="K2477" s="1" t="str">
        <f>TEXT(NiftyData[[#This Row],[Date]], "mmm-yyyy")</f>
        <v>Dec-2010</v>
      </c>
      <c r="L2477" s="1" t="str">
        <f>IF(NiftyData[[#This Row],[Day]]="Thu", "Expiry", "")</f>
        <v>Expiry</v>
      </c>
      <c r="M2477" s="1">
        <f>NiftyData[[#This Row],[Close]]-NiftyData[[#This Row],[Open]]</f>
        <v>-11.350000000000364</v>
      </c>
      <c r="N2477" s="4">
        <f>NiftyData[[#This Row],[Intraday Change]]/NiftyData[[#This Row],[Open]]</f>
        <v>-1.8844273250264174E-3</v>
      </c>
      <c r="O2477" s="4">
        <f>_xlfn.CEILING.MATH(ABS(NiftyData[[#This Row],[Intraday Change %]]), 0.01)</f>
        <v>0.01</v>
      </c>
      <c r="P2477" s="6">
        <f>NiftyData[[#This Row],[Close]]-E2478</f>
        <v>50.800000000000182</v>
      </c>
      <c r="Q2477" s="4">
        <f>NiftyData[[#This Row],[DayChange]]/E2478</f>
        <v>8.5222030230334648E-3</v>
      </c>
      <c r="R2477" s="7">
        <f>_xlfn.CEILING.MATH(ABS(NiftyData[[#This Row],[DayChange %]]), 0.01)</f>
        <v>0.01</v>
      </c>
    </row>
    <row r="2478" spans="1:18" x14ac:dyDescent="0.2">
      <c r="A2478" s="2">
        <v>40513</v>
      </c>
      <c r="B2478" s="1">
        <v>5871</v>
      </c>
      <c r="C2478" s="1">
        <v>5971</v>
      </c>
      <c r="D2478" s="1">
        <v>5865.55</v>
      </c>
      <c r="E2478" s="1">
        <v>5960.9</v>
      </c>
      <c r="F2478" s="1">
        <v>173354997</v>
      </c>
      <c r="G2478" s="1">
        <v>7422.59</v>
      </c>
      <c r="H2478" s="1" t="str">
        <f>TEXT(NiftyData[[#This Row],[Date]], "yyyy")</f>
        <v>2010</v>
      </c>
      <c r="I2478" s="1" t="str">
        <f>TEXT(NiftyData[[#This Row],[Date]], "mmm")</f>
        <v>Dec</v>
      </c>
      <c r="J2478" s="1" t="str">
        <f>TEXT(NiftyData[[#This Row],[Date]], "ddd")</f>
        <v>Wed</v>
      </c>
      <c r="K2478" s="1" t="str">
        <f>TEXT(NiftyData[[#This Row],[Date]], "mmm-yyyy")</f>
        <v>Dec-2010</v>
      </c>
      <c r="L2478" s="1" t="str">
        <f>IF(NiftyData[[#This Row],[Day]]="Thu", "Expiry", "")</f>
        <v/>
      </c>
      <c r="M2478" s="1">
        <f>NiftyData[[#This Row],[Close]]-NiftyData[[#This Row],[Open]]</f>
        <v>89.899999999999636</v>
      </c>
      <c r="N2478" s="4">
        <f>NiftyData[[#This Row],[Intraday Change]]/NiftyData[[#This Row],[Open]]</f>
        <v>1.5312553227729456E-2</v>
      </c>
      <c r="O2478" s="4">
        <f>_xlfn.CEILING.MATH(ABS(NiftyData[[#This Row],[Intraday Change %]]), 0.01)</f>
        <v>0.02</v>
      </c>
      <c r="P2478" s="6">
        <f>NiftyData[[#This Row],[Close]]-E2479</f>
        <v>98.199999999999818</v>
      </c>
      <c r="Q2478" s="4">
        <f>NiftyData[[#This Row],[DayChange]]/E2479</f>
        <v>1.6749961621778331E-2</v>
      </c>
      <c r="R2478" s="7">
        <f>_xlfn.CEILING.MATH(ABS(NiftyData[[#This Row],[DayChange %]]), 0.01)</f>
        <v>0.02</v>
      </c>
    </row>
    <row r="2479" spans="1:18" x14ac:dyDescent="0.2">
      <c r="A2479" s="2">
        <v>40512</v>
      </c>
      <c r="B2479" s="1">
        <v>5811.6</v>
      </c>
      <c r="C2479" s="1">
        <v>5892.25</v>
      </c>
      <c r="D2479" s="1">
        <v>5768.35</v>
      </c>
      <c r="E2479" s="1">
        <v>5862.7</v>
      </c>
      <c r="F2479" s="1">
        <v>217959199</v>
      </c>
      <c r="G2479" s="1">
        <v>8862.2000000000007</v>
      </c>
      <c r="H2479" s="1" t="str">
        <f>TEXT(NiftyData[[#This Row],[Date]], "yyyy")</f>
        <v>2010</v>
      </c>
      <c r="I2479" s="1" t="str">
        <f>TEXT(NiftyData[[#This Row],[Date]], "mmm")</f>
        <v>Nov</v>
      </c>
      <c r="J2479" s="1" t="str">
        <f>TEXT(NiftyData[[#This Row],[Date]], "ddd")</f>
        <v>Tue</v>
      </c>
      <c r="K2479" s="1" t="str">
        <f>TEXT(NiftyData[[#This Row],[Date]], "mmm-yyyy")</f>
        <v>Nov-2010</v>
      </c>
      <c r="L2479" s="1" t="str">
        <f>IF(NiftyData[[#This Row],[Day]]="Thu", "Expiry", "")</f>
        <v/>
      </c>
      <c r="M2479" s="1">
        <f>NiftyData[[#This Row],[Close]]-NiftyData[[#This Row],[Open]]</f>
        <v>51.099999999999454</v>
      </c>
      <c r="N2479" s="4">
        <f>NiftyData[[#This Row],[Intraday Change]]/NiftyData[[#This Row],[Open]]</f>
        <v>8.7927593089681764E-3</v>
      </c>
      <c r="O2479" s="4">
        <f>_xlfn.CEILING.MATH(ABS(NiftyData[[#This Row],[Intraday Change %]]), 0.01)</f>
        <v>0.01</v>
      </c>
      <c r="P2479" s="6">
        <f>NiftyData[[#This Row],[Close]]-E2480</f>
        <v>32.699999999999818</v>
      </c>
      <c r="Q2479" s="4">
        <f>NiftyData[[#This Row],[DayChange]]/E2480</f>
        <v>5.608919382504257E-3</v>
      </c>
      <c r="R2479" s="7">
        <f>_xlfn.CEILING.MATH(ABS(NiftyData[[#This Row],[DayChange %]]), 0.01)</f>
        <v>0.01</v>
      </c>
    </row>
    <row r="2480" spans="1:18" x14ac:dyDescent="0.2">
      <c r="A2480" s="2">
        <v>40511</v>
      </c>
      <c r="B2480" s="1">
        <v>5789.95</v>
      </c>
      <c r="C2480" s="1">
        <v>5843.15</v>
      </c>
      <c r="D2480" s="1">
        <v>5754.7</v>
      </c>
      <c r="E2480" s="1">
        <v>5830</v>
      </c>
      <c r="F2480" s="1">
        <v>155071028</v>
      </c>
      <c r="G2480" s="1">
        <v>6132.15</v>
      </c>
      <c r="H2480" s="1" t="str">
        <f>TEXT(NiftyData[[#This Row],[Date]], "yyyy")</f>
        <v>2010</v>
      </c>
      <c r="I2480" s="1" t="str">
        <f>TEXT(NiftyData[[#This Row],[Date]], "mmm")</f>
        <v>Nov</v>
      </c>
      <c r="J2480" s="1" t="str">
        <f>TEXT(NiftyData[[#This Row],[Date]], "ddd")</f>
        <v>Mon</v>
      </c>
      <c r="K2480" s="1" t="str">
        <f>TEXT(NiftyData[[#This Row],[Date]], "mmm-yyyy")</f>
        <v>Nov-2010</v>
      </c>
      <c r="L2480" s="1" t="str">
        <f>IF(NiftyData[[#This Row],[Day]]="Thu", "Expiry", "")</f>
        <v/>
      </c>
      <c r="M2480" s="1">
        <f>NiftyData[[#This Row],[Close]]-NiftyData[[#This Row],[Open]]</f>
        <v>40.050000000000182</v>
      </c>
      <c r="N2480" s="4">
        <f>NiftyData[[#This Row],[Intraday Change]]/NiftyData[[#This Row],[Open]]</f>
        <v>6.9171581792589198E-3</v>
      </c>
      <c r="O2480" s="4">
        <f>_xlfn.CEILING.MATH(ABS(NiftyData[[#This Row],[Intraday Change %]]), 0.01)</f>
        <v>0.01</v>
      </c>
      <c r="P2480" s="6">
        <f>NiftyData[[#This Row],[Close]]-E2481</f>
        <v>78.050000000000182</v>
      </c>
      <c r="Q2480" s="4">
        <f>NiftyData[[#This Row],[DayChange]]/E2481</f>
        <v>1.3569311277045209E-2</v>
      </c>
      <c r="R2480" s="7">
        <f>_xlfn.CEILING.MATH(ABS(NiftyData[[#This Row],[DayChange %]]), 0.01)</f>
        <v>0.02</v>
      </c>
    </row>
    <row r="2481" spans="1:18" x14ac:dyDescent="0.2">
      <c r="A2481" s="2">
        <v>40508</v>
      </c>
      <c r="B2481" s="1">
        <v>5828.55</v>
      </c>
      <c r="C2481" s="1">
        <v>5838.5</v>
      </c>
      <c r="D2481" s="1">
        <v>5690.35</v>
      </c>
      <c r="E2481" s="1">
        <v>5751.95</v>
      </c>
      <c r="F2481" s="1">
        <v>287201252</v>
      </c>
      <c r="G2481" s="1">
        <v>9841.5300000000007</v>
      </c>
      <c r="H2481" s="1" t="str">
        <f>TEXT(NiftyData[[#This Row],[Date]], "yyyy")</f>
        <v>2010</v>
      </c>
      <c r="I2481" s="1" t="str">
        <f>TEXT(NiftyData[[#This Row],[Date]], "mmm")</f>
        <v>Nov</v>
      </c>
      <c r="J2481" s="1" t="str">
        <f>TEXT(NiftyData[[#This Row],[Date]], "ddd")</f>
        <v>Fri</v>
      </c>
      <c r="K2481" s="1" t="str">
        <f>TEXT(NiftyData[[#This Row],[Date]], "mmm-yyyy")</f>
        <v>Nov-2010</v>
      </c>
      <c r="L2481" s="1" t="str">
        <f>IF(NiftyData[[#This Row],[Day]]="Thu", "Expiry", "")</f>
        <v/>
      </c>
      <c r="M2481" s="1">
        <f>NiftyData[[#This Row],[Close]]-NiftyData[[#This Row],[Open]]</f>
        <v>-76.600000000000364</v>
      </c>
      <c r="N2481" s="4">
        <f>NiftyData[[#This Row],[Intraday Change]]/NiftyData[[#This Row],[Open]]</f>
        <v>-1.3142205179675967E-2</v>
      </c>
      <c r="O2481" s="4">
        <f>_xlfn.CEILING.MATH(ABS(NiftyData[[#This Row],[Intraday Change %]]), 0.01)</f>
        <v>0.02</v>
      </c>
      <c r="P2481" s="6">
        <f>NiftyData[[#This Row],[Close]]-E2482</f>
        <v>-47.800000000000182</v>
      </c>
      <c r="Q2481" s="4">
        <f>NiftyData[[#This Row],[DayChange]]/E2482</f>
        <v>-8.2417345575240622E-3</v>
      </c>
      <c r="R2481" s="7">
        <f>_xlfn.CEILING.MATH(ABS(NiftyData[[#This Row],[DayChange %]]), 0.01)</f>
        <v>0.01</v>
      </c>
    </row>
    <row r="2482" spans="1:18" x14ac:dyDescent="0.2">
      <c r="A2482" s="2">
        <v>40507</v>
      </c>
      <c r="B2482" s="1">
        <v>5883.95</v>
      </c>
      <c r="C2482" s="1">
        <v>5907.1</v>
      </c>
      <c r="D2482" s="1">
        <v>5780.35</v>
      </c>
      <c r="E2482" s="1">
        <v>5799.75</v>
      </c>
      <c r="F2482" s="1">
        <v>371673464</v>
      </c>
      <c r="G2482" s="1">
        <v>12228.45</v>
      </c>
      <c r="H2482" s="1" t="str">
        <f>TEXT(NiftyData[[#This Row],[Date]], "yyyy")</f>
        <v>2010</v>
      </c>
      <c r="I2482" s="1" t="str">
        <f>TEXT(NiftyData[[#This Row],[Date]], "mmm")</f>
        <v>Nov</v>
      </c>
      <c r="J2482" s="1" t="str">
        <f>TEXT(NiftyData[[#This Row],[Date]], "ddd")</f>
        <v>Thu</v>
      </c>
      <c r="K2482" s="1" t="str">
        <f>TEXT(NiftyData[[#This Row],[Date]], "mmm-yyyy")</f>
        <v>Nov-2010</v>
      </c>
      <c r="L2482" s="1" t="str">
        <f>IF(NiftyData[[#This Row],[Day]]="Thu", "Expiry", "")</f>
        <v>Expiry</v>
      </c>
      <c r="M2482" s="1">
        <f>NiftyData[[#This Row],[Close]]-NiftyData[[#This Row],[Open]]</f>
        <v>-84.199999999999818</v>
      </c>
      <c r="N2482" s="4">
        <f>NiftyData[[#This Row],[Intraday Change]]/NiftyData[[#This Row],[Open]]</f>
        <v>-1.431011480383073E-2</v>
      </c>
      <c r="O2482" s="4">
        <f>_xlfn.CEILING.MATH(ABS(NiftyData[[#This Row],[Intraday Change %]]), 0.01)</f>
        <v>0.02</v>
      </c>
      <c r="P2482" s="6">
        <f>NiftyData[[#This Row],[Close]]-E2483</f>
        <v>-66</v>
      </c>
      <c r="Q2482" s="4">
        <f>NiftyData[[#This Row],[DayChange]]/E2483</f>
        <v>-1.1251758087201125E-2</v>
      </c>
      <c r="R2482" s="7">
        <f>_xlfn.CEILING.MATH(ABS(NiftyData[[#This Row],[DayChange %]]), 0.01)</f>
        <v>0.02</v>
      </c>
    </row>
    <row r="2483" spans="1:18" x14ac:dyDescent="0.2">
      <c r="A2483" s="2">
        <v>40506</v>
      </c>
      <c r="B2483" s="1">
        <v>5946.8</v>
      </c>
      <c r="C2483" s="1">
        <v>5976.65</v>
      </c>
      <c r="D2483" s="1">
        <v>5833.6</v>
      </c>
      <c r="E2483" s="1">
        <v>5865.75</v>
      </c>
      <c r="F2483" s="1">
        <v>125846538</v>
      </c>
      <c r="G2483" s="1">
        <v>6608.67</v>
      </c>
      <c r="H2483" s="1" t="str">
        <f>TEXT(NiftyData[[#This Row],[Date]], "yyyy")</f>
        <v>2010</v>
      </c>
      <c r="I2483" s="1" t="str">
        <f>TEXT(NiftyData[[#This Row],[Date]], "mmm")</f>
        <v>Nov</v>
      </c>
      <c r="J2483" s="1" t="str">
        <f>TEXT(NiftyData[[#This Row],[Date]], "ddd")</f>
        <v>Wed</v>
      </c>
      <c r="K2483" s="1" t="str">
        <f>TEXT(NiftyData[[#This Row],[Date]], "mmm-yyyy")</f>
        <v>Nov-2010</v>
      </c>
      <c r="L2483" s="1" t="str">
        <f>IF(NiftyData[[#This Row],[Day]]="Thu", "Expiry", "")</f>
        <v/>
      </c>
      <c r="M2483" s="1">
        <f>NiftyData[[#This Row],[Close]]-NiftyData[[#This Row],[Open]]</f>
        <v>-81.050000000000182</v>
      </c>
      <c r="N2483" s="4">
        <f>NiftyData[[#This Row],[Intraday Change]]/NiftyData[[#This Row],[Open]]</f>
        <v>-1.3629178717965994E-2</v>
      </c>
      <c r="O2483" s="4">
        <f>_xlfn.CEILING.MATH(ABS(NiftyData[[#This Row],[Intraday Change %]]), 0.01)</f>
        <v>0.02</v>
      </c>
      <c r="P2483" s="6">
        <f>NiftyData[[#This Row],[Close]]-E2484</f>
        <v>-69</v>
      </c>
      <c r="Q2483" s="4">
        <f>NiftyData[[#This Row],[DayChange]]/E2484</f>
        <v>-1.1626437507898395E-2</v>
      </c>
      <c r="R2483" s="7">
        <f>_xlfn.CEILING.MATH(ABS(NiftyData[[#This Row],[DayChange %]]), 0.01)</f>
        <v>0.02</v>
      </c>
    </row>
    <row r="2484" spans="1:18" x14ac:dyDescent="0.2">
      <c r="A2484" s="2">
        <v>40505</v>
      </c>
      <c r="B2484" s="1">
        <v>5971.55</v>
      </c>
      <c r="C2484" s="1">
        <v>5973.35</v>
      </c>
      <c r="D2484" s="1">
        <v>5824.95</v>
      </c>
      <c r="E2484" s="1">
        <v>5934.75</v>
      </c>
      <c r="F2484" s="1">
        <v>158866285</v>
      </c>
      <c r="G2484" s="1">
        <v>7781.91</v>
      </c>
      <c r="H2484" s="1" t="str">
        <f>TEXT(NiftyData[[#This Row],[Date]], "yyyy")</f>
        <v>2010</v>
      </c>
      <c r="I2484" s="1" t="str">
        <f>TEXT(NiftyData[[#This Row],[Date]], "mmm")</f>
        <v>Nov</v>
      </c>
      <c r="J2484" s="1" t="str">
        <f>TEXT(NiftyData[[#This Row],[Date]], "ddd")</f>
        <v>Tue</v>
      </c>
      <c r="K2484" s="1" t="str">
        <f>TEXT(NiftyData[[#This Row],[Date]], "mmm-yyyy")</f>
        <v>Nov-2010</v>
      </c>
      <c r="L2484" s="1" t="str">
        <f>IF(NiftyData[[#This Row],[Day]]="Thu", "Expiry", "")</f>
        <v/>
      </c>
      <c r="M2484" s="1">
        <f>NiftyData[[#This Row],[Close]]-NiftyData[[#This Row],[Open]]</f>
        <v>-36.800000000000182</v>
      </c>
      <c r="N2484" s="4">
        <f>NiftyData[[#This Row],[Intraday Change]]/NiftyData[[#This Row],[Open]]</f>
        <v>-6.1625541107417975E-3</v>
      </c>
      <c r="O2484" s="4">
        <f>_xlfn.CEILING.MATH(ABS(NiftyData[[#This Row],[Intraday Change %]]), 0.01)</f>
        <v>0.01</v>
      </c>
      <c r="P2484" s="6">
        <f>NiftyData[[#This Row],[Close]]-E2485</f>
        <v>-75.25</v>
      </c>
      <c r="Q2484" s="4">
        <f>NiftyData[[#This Row],[DayChange]]/E2485</f>
        <v>-1.2520798668885192E-2</v>
      </c>
      <c r="R2484" s="7">
        <f>_xlfn.CEILING.MATH(ABS(NiftyData[[#This Row],[DayChange %]]), 0.01)</f>
        <v>0.02</v>
      </c>
    </row>
    <row r="2485" spans="1:18" x14ac:dyDescent="0.2">
      <c r="A2485" s="2">
        <v>40504</v>
      </c>
      <c r="B2485" s="1">
        <v>5920.9</v>
      </c>
      <c r="C2485" s="1">
        <v>6020.25</v>
      </c>
      <c r="D2485" s="1">
        <v>5905.15</v>
      </c>
      <c r="E2485" s="1">
        <v>6010</v>
      </c>
      <c r="F2485" s="1">
        <v>123423130</v>
      </c>
      <c r="G2485" s="1">
        <v>6138.02</v>
      </c>
      <c r="H2485" s="1" t="str">
        <f>TEXT(NiftyData[[#This Row],[Date]], "yyyy")</f>
        <v>2010</v>
      </c>
      <c r="I2485" s="1" t="str">
        <f>TEXT(NiftyData[[#This Row],[Date]], "mmm")</f>
        <v>Nov</v>
      </c>
      <c r="J2485" s="1" t="str">
        <f>TEXT(NiftyData[[#This Row],[Date]], "ddd")</f>
        <v>Mon</v>
      </c>
      <c r="K2485" s="1" t="str">
        <f>TEXT(NiftyData[[#This Row],[Date]], "mmm-yyyy")</f>
        <v>Nov-2010</v>
      </c>
      <c r="L2485" s="1" t="str">
        <f>IF(NiftyData[[#This Row],[Day]]="Thu", "Expiry", "")</f>
        <v/>
      </c>
      <c r="M2485" s="1">
        <f>NiftyData[[#This Row],[Close]]-NiftyData[[#This Row],[Open]]</f>
        <v>89.100000000000364</v>
      </c>
      <c r="N2485" s="4">
        <f>NiftyData[[#This Row],[Intraday Change]]/NiftyData[[#This Row],[Open]]</f>
        <v>1.5048387913999622E-2</v>
      </c>
      <c r="O2485" s="4">
        <f>_xlfn.CEILING.MATH(ABS(NiftyData[[#This Row],[Intraday Change %]]), 0.01)</f>
        <v>0.02</v>
      </c>
      <c r="P2485" s="6">
        <f>NiftyData[[#This Row],[Close]]-E2486</f>
        <v>119.69999999999982</v>
      </c>
      <c r="Q2485" s="4">
        <f>NiftyData[[#This Row],[DayChange]]/E2486</f>
        <v>2.0321545591905306E-2</v>
      </c>
      <c r="R2485" s="7">
        <f>_xlfn.CEILING.MATH(ABS(NiftyData[[#This Row],[DayChange %]]), 0.01)</f>
        <v>0.03</v>
      </c>
    </row>
    <row r="2486" spans="1:18" x14ac:dyDescent="0.2">
      <c r="A2486" s="2">
        <v>40501</v>
      </c>
      <c r="B2486" s="1">
        <v>6011.3</v>
      </c>
      <c r="C2486" s="1">
        <v>6013.25</v>
      </c>
      <c r="D2486" s="1">
        <v>5863.95</v>
      </c>
      <c r="E2486" s="1">
        <v>5890.3</v>
      </c>
      <c r="F2486" s="1">
        <v>150744322</v>
      </c>
      <c r="G2486" s="1">
        <v>7332.53</v>
      </c>
      <c r="H2486" s="1" t="str">
        <f>TEXT(NiftyData[[#This Row],[Date]], "yyyy")</f>
        <v>2010</v>
      </c>
      <c r="I2486" s="1" t="str">
        <f>TEXT(NiftyData[[#This Row],[Date]], "mmm")</f>
        <v>Nov</v>
      </c>
      <c r="J2486" s="1" t="str">
        <f>TEXT(NiftyData[[#This Row],[Date]], "ddd")</f>
        <v>Fri</v>
      </c>
      <c r="K2486" s="1" t="str">
        <f>TEXT(NiftyData[[#This Row],[Date]], "mmm-yyyy")</f>
        <v>Nov-2010</v>
      </c>
      <c r="L2486" s="1" t="str">
        <f>IF(NiftyData[[#This Row],[Day]]="Thu", "Expiry", "")</f>
        <v/>
      </c>
      <c r="M2486" s="1">
        <f>NiftyData[[#This Row],[Close]]-NiftyData[[#This Row],[Open]]</f>
        <v>-121</v>
      </c>
      <c r="N2486" s="4">
        <f>NiftyData[[#This Row],[Intraday Change]]/NiftyData[[#This Row],[Open]]</f>
        <v>-2.0128757506695724E-2</v>
      </c>
      <c r="O2486" s="4">
        <f>_xlfn.CEILING.MATH(ABS(NiftyData[[#This Row],[Intraday Change %]]), 0.01)</f>
        <v>0.03</v>
      </c>
      <c r="P2486" s="6">
        <f>NiftyData[[#This Row],[Close]]-E2487</f>
        <v>-108.5</v>
      </c>
      <c r="Q2486" s="4">
        <f>NiftyData[[#This Row],[DayChange]]/E2487</f>
        <v>-1.8086950723478028E-2</v>
      </c>
      <c r="R2486" s="7">
        <f>_xlfn.CEILING.MATH(ABS(NiftyData[[#This Row],[DayChange %]]), 0.01)</f>
        <v>0.02</v>
      </c>
    </row>
    <row r="2487" spans="1:18" x14ac:dyDescent="0.2">
      <c r="A2487" s="2">
        <v>40500</v>
      </c>
      <c r="B2487" s="1">
        <v>6075.95</v>
      </c>
      <c r="C2487" s="1">
        <v>6076.2</v>
      </c>
      <c r="D2487" s="1">
        <v>5906.75</v>
      </c>
      <c r="E2487" s="1">
        <v>5998.8</v>
      </c>
      <c r="F2487" s="1">
        <v>190221312</v>
      </c>
      <c r="G2487" s="1">
        <v>9720.83</v>
      </c>
      <c r="H2487" s="1" t="str">
        <f>TEXT(NiftyData[[#This Row],[Date]], "yyyy")</f>
        <v>2010</v>
      </c>
      <c r="I2487" s="1" t="str">
        <f>TEXT(NiftyData[[#This Row],[Date]], "mmm")</f>
        <v>Nov</v>
      </c>
      <c r="J2487" s="1" t="str">
        <f>TEXT(NiftyData[[#This Row],[Date]], "ddd")</f>
        <v>Thu</v>
      </c>
      <c r="K2487" s="1" t="str">
        <f>TEXT(NiftyData[[#This Row],[Date]], "mmm-yyyy")</f>
        <v>Nov-2010</v>
      </c>
      <c r="L2487" s="1" t="str">
        <f>IF(NiftyData[[#This Row],[Day]]="Thu", "Expiry", "")</f>
        <v>Expiry</v>
      </c>
      <c r="M2487" s="1">
        <f>NiftyData[[#This Row],[Close]]-NiftyData[[#This Row],[Open]]</f>
        <v>-77.149999999999636</v>
      </c>
      <c r="N2487" s="4">
        <f>NiftyData[[#This Row],[Intraday Change]]/NiftyData[[#This Row],[Open]]</f>
        <v>-1.2697602843999645E-2</v>
      </c>
      <c r="O2487" s="4">
        <f>_xlfn.CEILING.MATH(ABS(NiftyData[[#This Row],[Intraday Change %]]), 0.01)</f>
        <v>0.02</v>
      </c>
      <c r="P2487" s="6">
        <f>NiftyData[[#This Row],[Close]]-E2488</f>
        <v>10.100000000000364</v>
      </c>
      <c r="Q2487" s="4">
        <f>NiftyData[[#This Row],[DayChange]]/E2488</f>
        <v>1.6865095930670036E-3</v>
      </c>
      <c r="R2487" s="7">
        <f>_xlfn.CEILING.MATH(ABS(NiftyData[[#This Row],[DayChange %]]), 0.01)</f>
        <v>0.01</v>
      </c>
    </row>
    <row r="2488" spans="1:18" x14ac:dyDescent="0.2">
      <c r="A2488" s="2">
        <v>40498</v>
      </c>
      <c r="B2488" s="1">
        <v>6143.45</v>
      </c>
      <c r="C2488" s="1">
        <v>6144.05</v>
      </c>
      <c r="D2488" s="1">
        <v>5970.6</v>
      </c>
      <c r="E2488" s="1">
        <v>5988.7</v>
      </c>
      <c r="F2488" s="1">
        <v>139191484</v>
      </c>
      <c r="G2488" s="1">
        <v>7327.56</v>
      </c>
      <c r="H2488" s="1" t="str">
        <f>TEXT(NiftyData[[#This Row],[Date]], "yyyy")</f>
        <v>2010</v>
      </c>
      <c r="I2488" s="1" t="str">
        <f>TEXT(NiftyData[[#This Row],[Date]], "mmm")</f>
        <v>Nov</v>
      </c>
      <c r="J2488" s="1" t="str">
        <f>TEXT(NiftyData[[#This Row],[Date]], "ddd")</f>
        <v>Tue</v>
      </c>
      <c r="K2488" s="1" t="str">
        <f>TEXT(NiftyData[[#This Row],[Date]], "mmm-yyyy")</f>
        <v>Nov-2010</v>
      </c>
      <c r="L2488" s="1" t="str">
        <f>IF(NiftyData[[#This Row],[Day]]="Thu", "Expiry", "")</f>
        <v/>
      </c>
      <c r="M2488" s="1">
        <f>NiftyData[[#This Row],[Close]]-NiftyData[[#This Row],[Open]]</f>
        <v>-154.75</v>
      </c>
      <c r="N2488" s="4">
        <f>NiftyData[[#This Row],[Intraday Change]]/NiftyData[[#This Row],[Open]]</f>
        <v>-2.5189429392279583E-2</v>
      </c>
      <c r="O2488" s="4">
        <f>_xlfn.CEILING.MATH(ABS(NiftyData[[#This Row],[Intraday Change %]]), 0.01)</f>
        <v>0.03</v>
      </c>
      <c r="P2488" s="6">
        <f>NiftyData[[#This Row],[Close]]-E2489</f>
        <v>-132.90000000000055</v>
      </c>
      <c r="Q2488" s="4">
        <f>NiftyData[[#This Row],[DayChange]]/E2489</f>
        <v>-2.171001045478315E-2</v>
      </c>
      <c r="R2488" s="7">
        <f>_xlfn.CEILING.MATH(ABS(NiftyData[[#This Row],[DayChange %]]), 0.01)</f>
        <v>0.03</v>
      </c>
    </row>
    <row r="2489" spans="1:18" x14ac:dyDescent="0.2">
      <c r="A2489" s="2">
        <v>40497</v>
      </c>
      <c r="B2489" s="1">
        <v>6079.9</v>
      </c>
      <c r="C2489" s="1">
        <v>6128.75</v>
      </c>
      <c r="D2489" s="1">
        <v>6039.4</v>
      </c>
      <c r="E2489" s="1">
        <v>6121.6</v>
      </c>
      <c r="F2489" s="1">
        <v>124265953</v>
      </c>
      <c r="G2489" s="1">
        <v>6436.93</v>
      </c>
      <c r="H2489" s="1" t="str">
        <f>TEXT(NiftyData[[#This Row],[Date]], "yyyy")</f>
        <v>2010</v>
      </c>
      <c r="I2489" s="1" t="str">
        <f>TEXT(NiftyData[[#This Row],[Date]], "mmm")</f>
        <v>Nov</v>
      </c>
      <c r="J2489" s="1" t="str">
        <f>TEXT(NiftyData[[#This Row],[Date]], "ddd")</f>
        <v>Mon</v>
      </c>
      <c r="K2489" s="1" t="str">
        <f>TEXT(NiftyData[[#This Row],[Date]], "mmm-yyyy")</f>
        <v>Nov-2010</v>
      </c>
      <c r="L2489" s="1" t="str">
        <f>IF(NiftyData[[#This Row],[Day]]="Thu", "Expiry", "")</f>
        <v/>
      </c>
      <c r="M2489" s="1">
        <f>NiftyData[[#This Row],[Close]]-NiftyData[[#This Row],[Open]]</f>
        <v>41.700000000000728</v>
      </c>
      <c r="N2489" s="4">
        <f>NiftyData[[#This Row],[Intraday Change]]/NiftyData[[#This Row],[Open]]</f>
        <v>6.8586654385764121E-3</v>
      </c>
      <c r="O2489" s="4">
        <f>_xlfn.CEILING.MATH(ABS(NiftyData[[#This Row],[Intraday Change %]]), 0.01)</f>
        <v>0.01</v>
      </c>
      <c r="P2489" s="6">
        <f>NiftyData[[#This Row],[Close]]-E2490</f>
        <v>49.950000000000728</v>
      </c>
      <c r="Q2489" s="4">
        <f>NiftyData[[#This Row],[DayChange]]/E2490</f>
        <v>8.2267587887972348E-3</v>
      </c>
      <c r="R2489" s="7">
        <f>_xlfn.CEILING.MATH(ABS(NiftyData[[#This Row],[DayChange %]]), 0.01)</f>
        <v>0.01</v>
      </c>
    </row>
    <row r="2490" spans="1:18" x14ac:dyDescent="0.2">
      <c r="A2490" s="2">
        <v>40494</v>
      </c>
      <c r="B2490" s="1">
        <v>6182.3</v>
      </c>
      <c r="C2490" s="1">
        <v>6202.5</v>
      </c>
      <c r="D2490" s="1">
        <v>6056.75</v>
      </c>
      <c r="E2490" s="1">
        <v>6071.65</v>
      </c>
      <c r="F2490" s="1">
        <v>155200157</v>
      </c>
      <c r="G2490" s="1">
        <v>7348.97</v>
      </c>
      <c r="H2490" s="1" t="str">
        <f>TEXT(NiftyData[[#This Row],[Date]], "yyyy")</f>
        <v>2010</v>
      </c>
      <c r="I2490" s="1" t="str">
        <f>TEXT(NiftyData[[#This Row],[Date]], "mmm")</f>
        <v>Nov</v>
      </c>
      <c r="J2490" s="1" t="str">
        <f>TEXT(NiftyData[[#This Row],[Date]], "ddd")</f>
        <v>Fri</v>
      </c>
      <c r="K2490" s="1" t="str">
        <f>TEXT(NiftyData[[#This Row],[Date]], "mmm-yyyy")</f>
        <v>Nov-2010</v>
      </c>
      <c r="L2490" s="1" t="str">
        <f>IF(NiftyData[[#This Row],[Day]]="Thu", "Expiry", "")</f>
        <v/>
      </c>
      <c r="M2490" s="1">
        <f>NiftyData[[#This Row],[Close]]-NiftyData[[#This Row],[Open]]</f>
        <v>-110.65000000000055</v>
      </c>
      <c r="N2490" s="4">
        <f>NiftyData[[#This Row],[Intraday Change]]/NiftyData[[#This Row],[Open]]</f>
        <v>-1.7897869724859766E-2</v>
      </c>
      <c r="O2490" s="4">
        <f>_xlfn.CEILING.MATH(ABS(NiftyData[[#This Row],[Intraday Change %]]), 0.01)</f>
        <v>0.02</v>
      </c>
      <c r="P2490" s="6">
        <f>NiftyData[[#This Row],[Close]]-E2491</f>
        <v>-122.60000000000036</v>
      </c>
      <c r="Q2490" s="4">
        <f>NiftyData[[#This Row],[DayChange]]/E2491</f>
        <v>-1.979254954191393E-2</v>
      </c>
      <c r="R2490" s="7">
        <f>_xlfn.CEILING.MATH(ABS(NiftyData[[#This Row],[DayChange %]]), 0.01)</f>
        <v>0.02</v>
      </c>
    </row>
    <row r="2491" spans="1:18" x14ac:dyDescent="0.2">
      <c r="A2491" s="2">
        <v>40493</v>
      </c>
      <c r="B2491" s="1">
        <v>6286.35</v>
      </c>
      <c r="C2491" s="1">
        <v>6296.55</v>
      </c>
      <c r="D2491" s="1">
        <v>6179.5</v>
      </c>
      <c r="E2491" s="1">
        <v>6194.25</v>
      </c>
      <c r="F2491" s="1">
        <v>169295911</v>
      </c>
      <c r="G2491" s="1">
        <v>7013.98</v>
      </c>
      <c r="H2491" s="1" t="str">
        <f>TEXT(NiftyData[[#This Row],[Date]], "yyyy")</f>
        <v>2010</v>
      </c>
      <c r="I2491" s="1" t="str">
        <f>TEXT(NiftyData[[#This Row],[Date]], "mmm")</f>
        <v>Nov</v>
      </c>
      <c r="J2491" s="1" t="str">
        <f>TEXT(NiftyData[[#This Row],[Date]], "ddd")</f>
        <v>Thu</v>
      </c>
      <c r="K2491" s="1" t="str">
        <f>TEXT(NiftyData[[#This Row],[Date]], "mmm-yyyy")</f>
        <v>Nov-2010</v>
      </c>
      <c r="L2491" s="1" t="str">
        <f>IF(NiftyData[[#This Row],[Day]]="Thu", "Expiry", "")</f>
        <v>Expiry</v>
      </c>
      <c r="M2491" s="1">
        <f>NiftyData[[#This Row],[Close]]-NiftyData[[#This Row],[Open]]</f>
        <v>-92.100000000000364</v>
      </c>
      <c r="N2491" s="4">
        <f>NiftyData[[#This Row],[Intraday Change]]/NiftyData[[#This Row],[Open]]</f>
        <v>-1.4650790999546694E-2</v>
      </c>
      <c r="O2491" s="4">
        <f>_xlfn.CEILING.MATH(ABS(NiftyData[[#This Row],[Intraday Change %]]), 0.01)</f>
        <v>0.02</v>
      </c>
      <c r="P2491" s="6">
        <f>NiftyData[[#This Row],[Close]]-E2492</f>
        <v>-81.449999999999818</v>
      </c>
      <c r="Q2491" s="4">
        <f>NiftyData[[#This Row],[DayChange]]/E2492</f>
        <v>-1.2978631865767934E-2</v>
      </c>
      <c r="R2491" s="7">
        <f>_xlfn.CEILING.MATH(ABS(NiftyData[[#This Row],[DayChange %]]), 0.01)</f>
        <v>0.02</v>
      </c>
    </row>
    <row r="2492" spans="1:18" x14ac:dyDescent="0.2">
      <c r="A2492" s="2">
        <v>40492</v>
      </c>
      <c r="B2492" s="1">
        <v>6303.2</v>
      </c>
      <c r="C2492" s="1">
        <v>6307.65</v>
      </c>
      <c r="D2492" s="1">
        <v>6269.25</v>
      </c>
      <c r="E2492" s="1">
        <v>6275.7</v>
      </c>
      <c r="F2492" s="1">
        <v>125609850</v>
      </c>
      <c r="G2492" s="1">
        <v>6187.2</v>
      </c>
      <c r="H2492" s="1" t="str">
        <f>TEXT(NiftyData[[#This Row],[Date]], "yyyy")</f>
        <v>2010</v>
      </c>
      <c r="I2492" s="1" t="str">
        <f>TEXT(NiftyData[[#This Row],[Date]], "mmm")</f>
        <v>Nov</v>
      </c>
      <c r="J2492" s="1" t="str">
        <f>TEXT(NiftyData[[#This Row],[Date]], "ddd")</f>
        <v>Wed</v>
      </c>
      <c r="K2492" s="1" t="str">
        <f>TEXT(NiftyData[[#This Row],[Date]], "mmm-yyyy")</f>
        <v>Nov-2010</v>
      </c>
      <c r="L2492" s="1" t="str">
        <f>IF(NiftyData[[#This Row],[Day]]="Thu", "Expiry", "")</f>
        <v/>
      </c>
      <c r="M2492" s="1">
        <f>NiftyData[[#This Row],[Close]]-NiftyData[[#This Row],[Open]]</f>
        <v>-27.5</v>
      </c>
      <c r="N2492" s="4">
        <f>NiftyData[[#This Row],[Intraday Change]]/NiftyData[[#This Row],[Open]]</f>
        <v>-4.3628633075263358E-3</v>
      </c>
      <c r="O2492" s="4">
        <f>_xlfn.CEILING.MATH(ABS(NiftyData[[#This Row],[Intraday Change %]]), 0.01)</f>
        <v>0.01</v>
      </c>
      <c r="P2492" s="6">
        <f>NiftyData[[#This Row],[Close]]-E2493</f>
        <v>-25.850000000000364</v>
      </c>
      <c r="Q2492" s="4">
        <f>NiftyData[[#This Row],[DayChange]]/E2493</f>
        <v>-4.1021653402734826E-3</v>
      </c>
      <c r="R2492" s="7">
        <f>_xlfn.CEILING.MATH(ABS(NiftyData[[#This Row],[DayChange %]]), 0.01)</f>
        <v>0.01</v>
      </c>
    </row>
    <row r="2493" spans="1:18" x14ac:dyDescent="0.2">
      <c r="A2493" s="2">
        <v>40491</v>
      </c>
      <c r="B2493" s="1">
        <v>6281</v>
      </c>
      <c r="C2493" s="1">
        <v>6310.9</v>
      </c>
      <c r="D2493" s="1">
        <v>6243.55</v>
      </c>
      <c r="E2493" s="1">
        <v>6301.55</v>
      </c>
      <c r="F2493" s="1">
        <v>139822783</v>
      </c>
      <c r="G2493" s="1">
        <v>7037.06</v>
      </c>
      <c r="H2493" s="1" t="str">
        <f>TEXT(NiftyData[[#This Row],[Date]], "yyyy")</f>
        <v>2010</v>
      </c>
      <c r="I2493" s="1" t="str">
        <f>TEXT(NiftyData[[#This Row],[Date]], "mmm")</f>
        <v>Nov</v>
      </c>
      <c r="J2493" s="1" t="str">
        <f>TEXT(NiftyData[[#This Row],[Date]], "ddd")</f>
        <v>Tue</v>
      </c>
      <c r="K2493" s="1" t="str">
        <f>TEXT(NiftyData[[#This Row],[Date]], "mmm-yyyy")</f>
        <v>Nov-2010</v>
      </c>
      <c r="L2493" s="1" t="str">
        <f>IF(NiftyData[[#This Row],[Day]]="Thu", "Expiry", "")</f>
        <v/>
      </c>
      <c r="M2493" s="1">
        <f>NiftyData[[#This Row],[Close]]-NiftyData[[#This Row],[Open]]</f>
        <v>20.550000000000182</v>
      </c>
      <c r="N2493" s="4">
        <f>NiftyData[[#This Row],[Intraday Change]]/NiftyData[[#This Row],[Open]]</f>
        <v>3.2717720108263303E-3</v>
      </c>
      <c r="O2493" s="4">
        <f>_xlfn.CEILING.MATH(ABS(NiftyData[[#This Row],[Intraday Change %]]), 0.01)</f>
        <v>0.01</v>
      </c>
      <c r="P2493" s="6">
        <f>NiftyData[[#This Row],[Close]]-E2494</f>
        <v>28.350000000000364</v>
      </c>
      <c r="Q2493" s="4">
        <f>NiftyData[[#This Row],[DayChange]]/E2494</f>
        <v>4.5192246381432705E-3</v>
      </c>
      <c r="R2493" s="7">
        <f>_xlfn.CEILING.MATH(ABS(NiftyData[[#This Row],[DayChange %]]), 0.01)</f>
        <v>0.01</v>
      </c>
    </row>
    <row r="2494" spans="1:18" x14ac:dyDescent="0.2">
      <c r="A2494" s="2">
        <v>40490</v>
      </c>
      <c r="B2494" s="1">
        <v>6335.25</v>
      </c>
      <c r="C2494" s="1">
        <v>6335.9</v>
      </c>
      <c r="D2494" s="1">
        <v>6265.35</v>
      </c>
      <c r="E2494" s="1">
        <v>6273.2</v>
      </c>
      <c r="F2494" s="1">
        <v>153925612</v>
      </c>
      <c r="G2494" s="1">
        <v>6799.73</v>
      </c>
      <c r="H2494" s="1" t="str">
        <f>TEXT(NiftyData[[#This Row],[Date]], "yyyy")</f>
        <v>2010</v>
      </c>
      <c r="I2494" s="1" t="str">
        <f>TEXT(NiftyData[[#This Row],[Date]], "mmm")</f>
        <v>Nov</v>
      </c>
      <c r="J2494" s="1" t="str">
        <f>TEXT(NiftyData[[#This Row],[Date]], "ddd")</f>
        <v>Mon</v>
      </c>
      <c r="K2494" s="1" t="str">
        <f>TEXT(NiftyData[[#This Row],[Date]], "mmm-yyyy")</f>
        <v>Nov-2010</v>
      </c>
      <c r="L2494" s="1" t="str">
        <f>IF(NiftyData[[#This Row],[Day]]="Thu", "Expiry", "")</f>
        <v/>
      </c>
      <c r="M2494" s="1">
        <f>NiftyData[[#This Row],[Close]]-NiftyData[[#This Row],[Open]]</f>
        <v>-62.050000000000182</v>
      </c>
      <c r="N2494" s="4">
        <f>NiftyData[[#This Row],[Intraday Change]]/NiftyData[[#This Row],[Open]]</f>
        <v>-9.7944043250069342E-3</v>
      </c>
      <c r="O2494" s="4">
        <f>_xlfn.CEILING.MATH(ABS(NiftyData[[#This Row],[Intraday Change %]]), 0.01)</f>
        <v>0.01</v>
      </c>
      <c r="P2494" s="6">
        <f>NiftyData[[#This Row],[Close]]-E2495</f>
        <v>-39.25</v>
      </c>
      <c r="Q2494" s="4">
        <f>NiftyData[[#This Row],[DayChange]]/E2495</f>
        <v>-6.217871032641843E-3</v>
      </c>
      <c r="R2494" s="7">
        <f>_xlfn.CEILING.MATH(ABS(NiftyData[[#This Row],[DayChange %]]), 0.01)</f>
        <v>0.01</v>
      </c>
    </row>
    <row r="2495" spans="1:18" x14ac:dyDescent="0.2">
      <c r="A2495" s="2">
        <v>40487</v>
      </c>
      <c r="B2495" s="1">
        <v>6321.85</v>
      </c>
      <c r="C2495" s="1">
        <v>6338.5</v>
      </c>
      <c r="D2495" s="1">
        <v>6303.1</v>
      </c>
      <c r="E2495" s="1">
        <v>6312.45</v>
      </c>
      <c r="F2495" s="1">
        <v>27174949</v>
      </c>
      <c r="G2495" s="1">
        <v>1143.23</v>
      </c>
      <c r="H2495" s="1" t="str">
        <f>TEXT(NiftyData[[#This Row],[Date]], "yyyy")</f>
        <v>2010</v>
      </c>
      <c r="I2495" s="1" t="str">
        <f>TEXT(NiftyData[[#This Row],[Date]], "mmm")</f>
        <v>Nov</v>
      </c>
      <c r="J2495" s="1" t="str">
        <f>TEXT(NiftyData[[#This Row],[Date]], "ddd")</f>
        <v>Fri</v>
      </c>
      <c r="K2495" s="1" t="str">
        <f>TEXT(NiftyData[[#This Row],[Date]], "mmm-yyyy")</f>
        <v>Nov-2010</v>
      </c>
      <c r="L2495" s="1" t="str">
        <f>IF(NiftyData[[#This Row],[Day]]="Thu", "Expiry", "")</f>
        <v/>
      </c>
      <c r="M2495" s="1">
        <f>NiftyData[[#This Row],[Close]]-NiftyData[[#This Row],[Open]]</f>
        <v>-9.4000000000005457</v>
      </c>
      <c r="N2495" s="4">
        <f>NiftyData[[#This Row],[Intraday Change]]/NiftyData[[#This Row],[Open]]</f>
        <v>-1.4869065226160926E-3</v>
      </c>
      <c r="O2495" s="4">
        <f>_xlfn.CEILING.MATH(ABS(NiftyData[[#This Row],[Intraday Change %]]), 0.01)</f>
        <v>0.01</v>
      </c>
      <c r="P2495" s="6">
        <f>NiftyData[[#This Row],[Close]]-E2496</f>
        <v>30.649999999999636</v>
      </c>
      <c r="Q2495" s="4">
        <f>NiftyData[[#This Row],[DayChange]]/E2496</f>
        <v>4.8791747588270299E-3</v>
      </c>
      <c r="R2495" s="7">
        <f>_xlfn.CEILING.MATH(ABS(NiftyData[[#This Row],[DayChange %]]), 0.01)</f>
        <v>0.01</v>
      </c>
    </row>
    <row r="2496" spans="1:18" x14ac:dyDescent="0.2">
      <c r="A2496" s="2">
        <v>40486</v>
      </c>
      <c r="B2496" s="1">
        <v>6209.6</v>
      </c>
      <c r="C2496" s="1">
        <v>6290.15</v>
      </c>
      <c r="D2496" s="1">
        <v>6199.35</v>
      </c>
      <c r="E2496" s="1">
        <v>6281.8</v>
      </c>
      <c r="F2496" s="1">
        <v>125032367</v>
      </c>
      <c r="G2496" s="1">
        <v>6442.42</v>
      </c>
      <c r="H2496" s="1" t="str">
        <f>TEXT(NiftyData[[#This Row],[Date]], "yyyy")</f>
        <v>2010</v>
      </c>
      <c r="I2496" s="1" t="str">
        <f>TEXT(NiftyData[[#This Row],[Date]], "mmm")</f>
        <v>Nov</v>
      </c>
      <c r="J2496" s="1" t="str">
        <f>TEXT(NiftyData[[#This Row],[Date]], "ddd")</f>
        <v>Thu</v>
      </c>
      <c r="K2496" s="1" t="str">
        <f>TEXT(NiftyData[[#This Row],[Date]], "mmm-yyyy")</f>
        <v>Nov-2010</v>
      </c>
      <c r="L2496" s="1" t="str">
        <f>IF(NiftyData[[#This Row],[Day]]="Thu", "Expiry", "")</f>
        <v>Expiry</v>
      </c>
      <c r="M2496" s="1">
        <f>NiftyData[[#This Row],[Close]]-NiftyData[[#This Row],[Open]]</f>
        <v>72.199999999999818</v>
      </c>
      <c r="N2496" s="4">
        <f>NiftyData[[#This Row],[Intraday Change]]/NiftyData[[#This Row],[Open]]</f>
        <v>1.1627157948982191E-2</v>
      </c>
      <c r="O2496" s="4">
        <f>_xlfn.CEILING.MATH(ABS(NiftyData[[#This Row],[Intraday Change %]]), 0.01)</f>
        <v>0.02</v>
      </c>
      <c r="P2496" s="6">
        <f>NiftyData[[#This Row],[Close]]-E2497</f>
        <v>121.30000000000018</v>
      </c>
      <c r="Q2496" s="4">
        <f>NiftyData[[#This Row],[DayChange]]/E2497</f>
        <v>1.9689960230500802E-2</v>
      </c>
      <c r="R2496" s="7">
        <f>_xlfn.CEILING.MATH(ABS(NiftyData[[#This Row],[DayChange %]]), 0.01)</f>
        <v>0.02</v>
      </c>
    </row>
    <row r="2497" spans="1:18" x14ac:dyDescent="0.2">
      <c r="A2497" s="2">
        <v>40485</v>
      </c>
      <c r="B2497" s="1">
        <v>6150.6</v>
      </c>
      <c r="C2497" s="1">
        <v>6182.5</v>
      </c>
      <c r="D2497" s="1">
        <v>6146.8</v>
      </c>
      <c r="E2497" s="1">
        <v>6160.5</v>
      </c>
      <c r="F2497" s="1">
        <v>111324417</v>
      </c>
      <c r="G2497" s="1">
        <v>5241.29</v>
      </c>
      <c r="H2497" s="1" t="str">
        <f>TEXT(NiftyData[[#This Row],[Date]], "yyyy")</f>
        <v>2010</v>
      </c>
      <c r="I2497" s="1" t="str">
        <f>TEXT(NiftyData[[#This Row],[Date]], "mmm")</f>
        <v>Nov</v>
      </c>
      <c r="J2497" s="1" t="str">
        <f>TEXT(NiftyData[[#This Row],[Date]], "ddd")</f>
        <v>Wed</v>
      </c>
      <c r="K2497" s="1" t="str">
        <f>TEXT(NiftyData[[#This Row],[Date]], "mmm-yyyy")</f>
        <v>Nov-2010</v>
      </c>
      <c r="L2497" s="1" t="str">
        <f>IF(NiftyData[[#This Row],[Day]]="Thu", "Expiry", "")</f>
        <v/>
      </c>
      <c r="M2497" s="1">
        <f>NiftyData[[#This Row],[Close]]-NiftyData[[#This Row],[Open]]</f>
        <v>9.8999999999996362</v>
      </c>
      <c r="N2497" s="4">
        <f>NiftyData[[#This Row],[Intraday Change]]/NiftyData[[#This Row],[Open]]</f>
        <v>1.6095990635059403E-3</v>
      </c>
      <c r="O2497" s="4">
        <f>_xlfn.CEILING.MATH(ABS(NiftyData[[#This Row],[Intraday Change %]]), 0.01)</f>
        <v>0.01</v>
      </c>
      <c r="P2497" s="6">
        <f>NiftyData[[#This Row],[Close]]-E2498</f>
        <v>41.5</v>
      </c>
      <c r="Q2497" s="4">
        <f>NiftyData[[#This Row],[DayChange]]/E2498</f>
        <v>6.7821539467233212E-3</v>
      </c>
      <c r="R2497" s="7">
        <f>_xlfn.CEILING.MATH(ABS(NiftyData[[#This Row],[DayChange %]]), 0.01)</f>
        <v>0.01</v>
      </c>
    </row>
    <row r="2498" spans="1:18" x14ac:dyDescent="0.2">
      <c r="A2498" s="2">
        <v>40484</v>
      </c>
      <c r="B2498" s="1">
        <v>6127.55</v>
      </c>
      <c r="C2498" s="1">
        <v>6138.1</v>
      </c>
      <c r="D2498" s="1">
        <v>6094.4</v>
      </c>
      <c r="E2498" s="1">
        <v>6119</v>
      </c>
      <c r="F2498" s="1">
        <v>122092224</v>
      </c>
      <c r="G2498" s="1">
        <v>6081.21</v>
      </c>
      <c r="H2498" s="1" t="str">
        <f>TEXT(NiftyData[[#This Row],[Date]], "yyyy")</f>
        <v>2010</v>
      </c>
      <c r="I2498" s="1" t="str">
        <f>TEXT(NiftyData[[#This Row],[Date]], "mmm")</f>
        <v>Nov</v>
      </c>
      <c r="J2498" s="1" t="str">
        <f>TEXT(NiftyData[[#This Row],[Date]], "ddd")</f>
        <v>Tue</v>
      </c>
      <c r="K2498" s="1" t="str">
        <f>TEXT(NiftyData[[#This Row],[Date]], "mmm-yyyy")</f>
        <v>Nov-2010</v>
      </c>
      <c r="L2498" s="1" t="str">
        <f>IF(NiftyData[[#This Row],[Day]]="Thu", "Expiry", "")</f>
        <v/>
      </c>
      <c r="M2498" s="1">
        <f>NiftyData[[#This Row],[Close]]-NiftyData[[#This Row],[Open]]</f>
        <v>-8.5500000000001819</v>
      </c>
      <c r="N2498" s="4">
        <f>NiftyData[[#This Row],[Intraday Change]]/NiftyData[[#This Row],[Open]]</f>
        <v>-1.3953374513468158E-3</v>
      </c>
      <c r="O2498" s="4">
        <f>_xlfn.CEILING.MATH(ABS(NiftyData[[#This Row],[Intraday Change %]]), 0.01)</f>
        <v>0.01</v>
      </c>
      <c r="P2498" s="6">
        <f>NiftyData[[#This Row],[Close]]-E2499</f>
        <v>1.4499999999998181</v>
      </c>
      <c r="Q2498" s="4">
        <f>NiftyData[[#This Row],[DayChange]]/E2499</f>
        <v>2.3702299123011959E-4</v>
      </c>
      <c r="R2498" s="7">
        <f>_xlfn.CEILING.MATH(ABS(NiftyData[[#This Row],[DayChange %]]), 0.01)</f>
        <v>0.01</v>
      </c>
    </row>
    <row r="2499" spans="1:18" x14ac:dyDescent="0.2">
      <c r="A2499" s="2">
        <v>40483</v>
      </c>
      <c r="B2499" s="1">
        <v>6092.3</v>
      </c>
      <c r="C2499" s="1">
        <v>6132.4</v>
      </c>
      <c r="D2499" s="1">
        <v>6084.75</v>
      </c>
      <c r="E2499" s="1">
        <v>6117.55</v>
      </c>
      <c r="F2499" s="1">
        <v>128909525</v>
      </c>
      <c r="G2499" s="1">
        <v>6679.42</v>
      </c>
      <c r="H2499" s="1" t="str">
        <f>TEXT(NiftyData[[#This Row],[Date]], "yyyy")</f>
        <v>2010</v>
      </c>
      <c r="I2499" s="1" t="str">
        <f>TEXT(NiftyData[[#This Row],[Date]], "mmm")</f>
        <v>Nov</v>
      </c>
      <c r="J2499" s="1" t="str">
        <f>TEXT(NiftyData[[#This Row],[Date]], "ddd")</f>
        <v>Mon</v>
      </c>
      <c r="K2499" s="1" t="str">
        <f>TEXT(NiftyData[[#This Row],[Date]], "mmm-yyyy")</f>
        <v>Nov-2010</v>
      </c>
      <c r="L2499" s="1" t="str">
        <f>IF(NiftyData[[#This Row],[Day]]="Thu", "Expiry", "")</f>
        <v/>
      </c>
      <c r="M2499" s="1">
        <f>NiftyData[[#This Row],[Close]]-NiftyData[[#This Row],[Open]]</f>
        <v>25.25</v>
      </c>
      <c r="N2499" s="4">
        <f>NiftyData[[#This Row],[Intraday Change]]/NiftyData[[#This Row],[Open]]</f>
        <v>4.1445759401211365E-3</v>
      </c>
      <c r="O2499" s="4">
        <f>_xlfn.CEILING.MATH(ABS(NiftyData[[#This Row],[Intraday Change %]]), 0.01)</f>
        <v>0.01</v>
      </c>
      <c r="P2499" s="6">
        <f>NiftyData[[#This Row],[Close]]-E2500</f>
        <v>99.850000000000364</v>
      </c>
      <c r="Q2499" s="4">
        <f>NiftyData[[#This Row],[DayChange]]/E2500</f>
        <v>1.6592718148129744E-2</v>
      </c>
      <c r="R2499" s="7">
        <f>_xlfn.CEILING.MATH(ABS(NiftyData[[#This Row],[DayChange %]]), 0.01)</f>
        <v>0.02</v>
      </c>
    </row>
    <row r="2500" spans="1:18" x14ac:dyDescent="0.2">
      <c r="A2500" s="2">
        <v>40480</v>
      </c>
      <c r="B2500" s="1">
        <v>6021.15</v>
      </c>
      <c r="C2500" s="1">
        <v>6032.65</v>
      </c>
      <c r="D2500" s="1">
        <v>5937.1</v>
      </c>
      <c r="E2500" s="1">
        <v>6017.7</v>
      </c>
      <c r="F2500" s="1">
        <v>137878156</v>
      </c>
      <c r="G2500" s="1">
        <v>7152.22</v>
      </c>
      <c r="H2500" s="1" t="str">
        <f>TEXT(NiftyData[[#This Row],[Date]], "yyyy")</f>
        <v>2010</v>
      </c>
      <c r="I2500" s="1" t="str">
        <f>TEXT(NiftyData[[#This Row],[Date]], "mmm")</f>
        <v>Oct</v>
      </c>
      <c r="J2500" s="1" t="str">
        <f>TEXT(NiftyData[[#This Row],[Date]], "ddd")</f>
        <v>Fri</v>
      </c>
      <c r="K2500" s="1" t="str">
        <f>TEXT(NiftyData[[#This Row],[Date]], "mmm-yyyy")</f>
        <v>Oct-2010</v>
      </c>
      <c r="L2500" s="1" t="str">
        <f>IF(NiftyData[[#This Row],[Day]]="Thu", "Expiry", "")</f>
        <v/>
      </c>
      <c r="M2500" s="1">
        <f>NiftyData[[#This Row],[Close]]-NiftyData[[#This Row],[Open]]</f>
        <v>-3.4499999999998181</v>
      </c>
      <c r="N2500" s="4">
        <f>NiftyData[[#This Row],[Intraday Change]]/NiftyData[[#This Row],[Open]]</f>
        <v>-5.7298024463762207E-4</v>
      </c>
      <c r="O2500" s="4">
        <f>_xlfn.CEILING.MATH(ABS(NiftyData[[#This Row],[Intraday Change %]]), 0.01)</f>
        <v>0.01</v>
      </c>
      <c r="P2500" s="6">
        <f>NiftyData[[#This Row],[Close]]-E2501</f>
        <v>30</v>
      </c>
      <c r="Q2500" s="4">
        <f>NiftyData[[#This Row],[DayChange]]/E2501</f>
        <v>5.0102710556641115E-3</v>
      </c>
      <c r="R2500" s="7">
        <f>_xlfn.CEILING.MATH(ABS(NiftyData[[#This Row],[DayChange %]]), 0.01)</f>
        <v>0.01</v>
      </c>
    </row>
    <row r="2501" spans="1:18" x14ac:dyDescent="0.2">
      <c r="A2501" s="2">
        <v>40479</v>
      </c>
      <c r="B2501" s="1">
        <v>6039.95</v>
      </c>
      <c r="C2501" s="1">
        <v>6071.1</v>
      </c>
      <c r="D2501" s="1">
        <v>5968.1</v>
      </c>
      <c r="E2501" s="1">
        <v>5987.7</v>
      </c>
      <c r="F2501" s="1">
        <v>228786632</v>
      </c>
      <c r="G2501" s="1">
        <v>11869.38</v>
      </c>
      <c r="H2501" s="1" t="str">
        <f>TEXT(NiftyData[[#This Row],[Date]], "yyyy")</f>
        <v>2010</v>
      </c>
      <c r="I2501" s="1" t="str">
        <f>TEXT(NiftyData[[#This Row],[Date]], "mmm")</f>
        <v>Oct</v>
      </c>
      <c r="J2501" s="1" t="str">
        <f>TEXT(NiftyData[[#This Row],[Date]], "ddd")</f>
        <v>Thu</v>
      </c>
      <c r="K2501" s="1" t="str">
        <f>TEXT(NiftyData[[#This Row],[Date]], "mmm-yyyy")</f>
        <v>Oct-2010</v>
      </c>
      <c r="L2501" s="1" t="str">
        <f>IF(NiftyData[[#This Row],[Day]]="Thu", "Expiry", "")</f>
        <v>Expiry</v>
      </c>
      <c r="M2501" s="1">
        <f>NiftyData[[#This Row],[Close]]-NiftyData[[#This Row],[Open]]</f>
        <v>-52.25</v>
      </c>
      <c r="N2501" s="4">
        <f>NiftyData[[#This Row],[Intraday Change]]/NiftyData[[#This Row],[Open]]</f>
        <v>-8.6507338636909251E-3</v>
      </c>
      <c r="O2501" s="4">
        <f>_xlfn.CEILING.MATH(ABS(NiftyData[[#This Row],[Intraday Change %]]), 0.01)</f>
        <v>0.01</v>
      </c>
      <c r="P2501" s="6">
        <f>NiftyData[[#This Row],[Close]]-E2502</f>
        <v>-24.949999999999818</v>
      </c>
      <c r="Q2501" s="4">
        <f>NiftyData[[#This Row],[DayChange]]/E2502</f>
        <v>-4.1495846257473528E-3</v>
      </c>
      <c r="R2501" s="7">
        <f>_xlfn.CEILING.MATH(ABS(NiftyData[[#This Row],[DayChange %]]), 0.01)</f>
        <v>0.01</v>
      </c>
    </row>
    <row r="2502" spans="1:18" x14ac:dyDescent="0.2">
      <c r="A2502" s="2">
        <v>40478</v>
      </c>
      <c r="B2502" s="1">
        <v>6075.45</v>
      </c>
      <c r="C2502" s="1">
        <v>6075.95</v>
      </c>
      <c r="D2502" s="1">
        <v>5987.55</v>
      </c>
      <c r="E2502" s="1">
        <v>6012.65</v>
      </c>
      <c r="F2502" s="1">
        <v>116710581</v>
      </c>
      <c r="G2502" s="1">
        <v>5892.65</v>
      </c>
      <c r="H2502" s="1" t="str">
        <f>TEXT(NiftyData[[#This Row],[Date]], "yyyy")</f>
        <v>2010</v>
      </c>
      <c r="I2502" s="1" t="str">
        <f>TEXT(NiftyData[[#This Row],[Date]], "mmm")</f>
        <v>Oct</v>
      </c>
      <c r="J2502" s="1" t="str">
        <f>TEXT(NiftyData[[#This Row],[Date]], "ddd")</f>
        <v>Wed</v>
      </c>
      <c r="K2502" s="1" t="str">
        <f>TEXT(NiftyData[[#This Row],[Date]], "mmm-yyyy")</f>
        <v>Oct-2010</v>
      </c>
      <c r="L2502" s="1" t="str">
        <f>IF(NiftyData[[#This Row],[Day]]="Thu", "Expiry", "")</f>
        <v/>
      </c>
      <c r="M2502" s="1">
        <f>NiftyData[[#This Row],[Close]]-NiftyData[[#This Row],[Open]]</f>
        <v>-62.800000000000182</v>
      </c>
      <c r="N2502" s="4">
        <f>NiftyData[[#This Row],[Intraday Change]]/NiftyData[[#This Row],[Open]]</f>
        <v>-1.0336682879457519E-2</v>
      </c>
      <c r="O2502" s="4">
        <f>_xlfn.CEILING.MATH(ABS(NiftyData[[#This Row],[Intraday Change %]]), 0.01)</f>
        <v>0.02</v>
      </c>
      <c r="P2502" s="6">
        <f>NiftyData[[#This Row],[Close]]-E2503</f>
        <v>-69.350000000000364</v>
      </c>
      <c r="Q2502" s="4">
        <f>NiftyData[[#This Row],[DayChange]]/E2503</f>
        <v>-1.1402499177902066E-2</v>
      </c>
      <c r="R2502" s="7">
        <f>_xlfn.CEILING.MATH(ABS(NiftyData[[#This Row],[DayChange %]]), 0.01)</f>
        <v>0.02</v>
      </c>
    </row>
    <row r="2503" spans="1:18" x14ac:dyDescent="0.2">
      <c r="A2503" s="2">
        <v>40477</v>
      </c>
      <c r="B2503" s="1">
        <v>6116.3</v>
      </c>
      <c r="C2503" s="1">
        <v>6120.25</v>
      </c>
      <c r="D2503" s="1">
        <v>6074.65</v>
      </c>
      <c r="E2503" s="1">
        <v>6082</v>
      </c>
      <c r="F2503" s="1">
        <v>113451560</v>
      </c>
      <c r="G2503" s="1">
        <v>6237.35</v>
      </c>
      <c r="H2503" s="1" t="str">
        <f>TEXT(NiftyData[[#This Row],[Date]], "yyyy")</f>
        <v>2010</v>
      </c>
      <c r="I2503" s="1" t="str">
        <f>TEXT(NiftyData[[#This Row],[Date]], "mmm")</f>
        <v>Oct</v>
      </c>
      <c r="J2503" s="1" t="str">
        <f>TEXT(NiftyData[[#This Row],[Date]], "ddd")</f>
        <v>Tue</v>
      </c>
      <c r="K2503" s="1" t="str">
        <f>TEXT(NiftyData[[#This Row],[Date]], "mmm-yyyy")</f>
        <v>Oct-2010</v>
      </c>
      <c r="L2503" s="1" t="str">
        <f>IF(NiftyData[[#This Row],[Day]]="Thu", "Expiry", "")</f>
        <v/>
      </c>
      <c r="M2503" s="1">
        <f>NiftyData[[#This Row],[Close]]-NiftyData[[#This Row],[Open]]</f>
        <v>-34.300000000000182</v>
      </c>
      <c r="N2503" s="4">
        <f>NiftyData[[#This Row],[Intraday Change]]/NiftyData[[#This Row],[Open]]</f>
        <v>-5.6079656001177475E-3</v>
      </c>
      <c r="O2503" s="4">
        <f>_xlfn.CEILING.MATH(ABS(NiftyData[[#This Row],[Intraday Change %]]), 0.01)</f>
        <v>0.01</v>
      </c>
      <c r="P2503" s="6">
        <f>NiftyData[[#This Row],[Close]]-E2504</f>
        <v>-23.800000000000182</v>
      </c>
      <c r="Q2503" s="4">
        <f>NiftyData[[#This Row],[DayChange]]/E2504</f>
        <v>-3.897933112778044E-3</v>
      </c>
      <c r="R2503" s="7">
        <f>_xlfn.CEILING.MATH(ABS(NiftyData[[#This Row],[DayChange %]]), 0.01)</f>
        <v>0.01</v>
      </c>
    </row>
    <row r="2504" spans="1:18" x14ac:dyDescent="0.2">
      <c r="A2504" s="2">
        <v>40476</v>
      </c>
      <c r="B2504" s="1">
        <v>6101.25</v>
      </c>
      <c r="C2504" s="1">
        <v>6151.3</v>
      </c>
      <c r="D2504" s="1">
        <v>6094.6</v>
      </c>
      <c r="E2504" s="1">
        <v>6105.8</v>
      </c>
      <c r="F2504" s="1">
        <v>123118093</v>
      </c>
      <c r="G2504" s="1">
        <v>5936.95</v>
      </c>
      <c r="H2504" s="1" t="str">
        <f>TEXT(NiftyData[[#This Row],[Date]], "yyyy")</f>
        <v>2010</v>
      </c>
      <c r="I2504" s="1" t="str">
        <f>TEXT(NiftyData[[#This Row],[Date]], "mmm")</f>
        <v>Oct</v>
      </c>
      <c r="J2504" s="1" t="str">
        <f>TEXT(NiftyData[[#This Row],[Date]], "ddd")</f>
        <v>Mon</v>
      </c>
      <c r="K2504" s="1" t="str">
        <f>TEXT(NiftyData[[#This Row],[Date]], "mmm-yyyy")</f>
        <v>Oct-2010</v>
      </c>
      <c r="L2504" s="1" t="str">
        <f>IF(NiftyData[[#This Row],[Day]]="Thu", "Expiry", "")</f>
        <v/>
      </c>
      <c r="M2504" s="1">
        <f>NiftyData[[#This Row],[Close]]-NiftyData[[#This Row],[Open]]</f>
        <v>4.5500000000001819</v>
      </c>
      <c r="N2504" s="4">
        <f>NiftyData[[#This Row],[Intraday Change]]/NiftyData[[#This Row],[Open]]</f>
        <v>7.4574882196274241E-4</v>
      </c>
      <c r="O2504" s="4">
        <f>_xlfn.CEILING.MATH(ABS(NiftyData[[#This Row],[Intraday Change %]]), 0.01)</f>
        <v>0.01</v>
      </c>
      <c r="P2504" s="6">
        <f>NiftyData[[#This Row],[Close]]-E2505</f>
        <v>39.75</v>
      </c>
      <c r="Q2504" s="4">
        <f>NiftyData[[#This Row],[DayChange]]/E2505</f>
        <v>6.5528638900107976E-3</v>
      </c>
      <c r="R2504" s="7">
        <f>_xlfn.CEILING.MATH(ABS(NiftyData[[#This Row],[DayChange %]]), 0.01)</f>
        <v>0.01</v>
      </c>
    </row>
    <row r="2505" spans="1:18" x14ac:dyDescent="0.2">
      <c r="A2505" s="2">
        <v>40473</v>
      </c>
      <c r="B2505" s="1">
        <v>6113.4</v>
      </c>
      <c r="C2505" s="1">
        <v>6121.1</v>
      </c>
      <c r="D2505" s="1">
        <v>6041.35</v>
      </c>
      <c r="E2505" s="1">
        <v>6066.05</v>
      </c>
      <c r="F2505" s="1">
        <v>109374888</v>
      </c>
      <c r="G2505" s="1">
        <v>5611.75</v>
      </c>
      <c r="H2505" s="1" t="str">
        <f>TEXT(NiftyData[[#This Row],[Date]], "yyyy")</f>
        <v>2010</v>
      </c>
      <c r="I2505" s="1" t="str">
        <f>TEXT(NiftyData[[#This Row],[Date]], "mmm")</f>
        <v>Oct</v>
      </c>
      <c r="J2505" s="1" t="str">
        <f>TEXT(NiftyData[[#This Row],[Date]], "ddd")</f>
        <v>Fri</v>
      </c>
      <c r="K2505" s="1" t="str">
        <f>TEXT(NiftyData[[#This Row],[Date]], "mmm-yyyy")</f>
        <v>Oct-2010</v>
      </c>
      <c r="L2505" s="1" t="str">
        <f>IF(NiftyData[[#This Row],[Day]]="Thu", "Expiry", "")</f>
        <v/>
      </c>
      <c r="M2505" s="1">
        <f>NiftyData[[#This Row],[Close]]-NiftyData[[#This Row],[Open]]</f>
        <v>-47.349999999999454</v>
      </c>
      <c r="N2505" s="4">
        <f>NiftyData[[#This Row],[Intraday Change]]/NiftyData[[#This Row],[Open]]</f>
        <v>-7.7452808584420217E-3</v>
      </c>
      <c r="O2505" s="4">
        <f>_xlfn.CEILING.MATH(ABS(NiftyData[[#This Row],[Intraday Change %]]), 0.01)</f>
        <v>0.01</v>
      </c>
      <c r="P2505" s="6">
        <f>NiftyData[[#This Row],[Close]]-E2506</f>
        <v>-35.449999999999818</v>
      </c>
      <c r="Q2505" s="4">
        <f>NiftyData[[#This Row],[DayChange]]/E2506</f>
        <v>-5.8100467098254225E-3</v>
      </c>
      <c r="R2505" s="7">
        <f>_xlfn.CEILING.MATH(ABS(NiftyData[[#This Row],[DayChange %]]), 0.01)</f>
        <v>0.01</v>
      </c>
    </row>
    <row r="2506" spans="1:18" x14ac:dyDescent="0.2">
      <c r="A2506" s="2">
        <v>40472</v>
      </c>
      <c r="B2506" s="1">
        <v>6008.9</v>
      </c>
      <c r="C2506" s="1">
        <v>6113.5</v>
      </c>
      <c r="D2506" s="1">
        <v>5984.9</v>
      </c>
      <c r="E2506" s="1">
        <v>6101.5</v>
      </c>
      <c r="F2506" s="1">
        <v>123101282</v>
      </c>
      <c r="G2506" s="1">
        <v>6706.58</v>
      </c>
      <c r="H2506" s="1" t="str">
        <f>TEXT(NiftyData[[#This Row],[Date]], "yyyy")</f>
        <v>2010</v>
      </c>
      <c r="I2506" s="1" t="str">
        <f>TEXT(NiftyData[[#This Row],[Date]], "mmm")</f>
        <v>Oct</v>
      </c>
      <c r="J2506" s="1" t="str">
        <f>TEXT(NiftyData[[#This Row],[Date]], "ddd")</f>
        <v>Thu</v>
      </c>
      <c r="K2506" s="1" t="str">
        <f>TEXT(NiftyData[[#This Row],[Date]], "mmm-yyyy")</f>
        <v>Oct-2010</v>
      </c>
      <c r="L2506" s="1" t="str">
        <f>IF(NiftyData[[#This Row],[Day]]="Thu", "Expiry", "")</f>
        <v>Expiry</v>
      </c>
      <c r="M2506" s="1">
        <f>NiftyData[[#This Row],[Close]]-NiftyData[[#This Row],[Open]]</f>
        <v>92.600000000000364</v>
      </c>
      <c r="N2506" s="4">
        <f>NiftyData[[#This Row],[Intraday Change]]/NiftyData[[#This Row],[Open]]</f>
        <v>1.5410474462880124E-2</v>
      </c>
      <c r="O2506" s="4">
        <f>_xlfn.CEILING.MATH(ABS(NiftyData[[#This Row],[Intraday Change %]]), 0.01)</f>
        <v>0.02</v>
      </c>
      <c r="P2506" s="6">
        <f>NiftyData[[#This Row],[Close]]-E2507</f>
        <v>119.39999999999964</v>
      </c>
      <c r="Q2506" s="4">
        <f>NiftyData[[#This Row],[DayChange]]/E2507</f>
        <v>1.9959545978836802E-2</v>
      </c>
      <c r="R2506" s="7">
        <f>_xlfn.CEILING.MATH(ABS(NiftyData[[#This Row],[DayChange %]]), 0.01)</f>
        <v>0.02</v>
      </c>
    </row>
    <row r="2507" spans="1:18" x14ac:dyDescent="0.2">
      <c r="A2507" s="2">
        <v>40471</v>
      </c>
      <c r="B2507" s="1">
        <v>6002.95</v>
      </c>
      <c r="C2507" s="1">
        <v>6038.1</v>
      </c>
      <c r="D2507" s="1">
        <v>5966.75</v>
      </c>
      <c r="E2507" s="1">
        <v>5982.1</v>
      </c>
      <c r="F2507" s="1">
        <v>105107009</v>
      </c>
      <c r="G2507" s="1">
        <v>5029.95</v>
      </c>
      <c r="H2507" s="1" t="str">
        <f>TEXT(NiftyData[[#This Row],[Date]], "yyyy")</f>
        <v>2010</v>
      </c>
      <c r="I2507" s="1" t="str">
        <f>TEXT(NiftyData[[#This Row],[Date]], "mmm")</f>
        <v>Oct</v>
      </c>
      <c r="J2507" s="1" t="str">
        <f>TEXT(NiftyData[[#This Row],[Date]], "ddd")</f>
        <v>Wed</v>
      </c>
      <c r="K2507" s="1" t="str">
        <f>TEXT(NiftyData[[#This Row],[Date]], "mmm-yyyy")</f>
        <v>Oct-2010</v>
      </c>
      <c r="L2507" s="1" t="str">
        <f>IF(NiftyData[[#This Row],[Day]]="Thu", "Expiry", "")</f>
        <v/>
      </c>
      <c r="M2507" s="1">
        <f>NiftyData[[#This Row],[Close]]-NiftyData[[#This Row],[Open]]</f>
        <v>-20.849999999999454</v>
      </c>
      <c r="N2507" s="4">
        <f>NiftyData[[#This Row],[Intraday Change]]/NiftyData[[#This Row],[Open]]</f>
        <v>-3.4732922979534152E-3</v>
      </c>
      <c r="O2507" s="4">
        <f>_xlfn.CEILING.MATH(ABS(NiftyData[[#This Row],[Intraday Change %]]), 0.01)</f>
        <v>0.01</v>
      </c>
      <c r="P2507" s="6">
        <f>NiftyData[[#This Row],[Close]]-E2508</f>
        <v>-45.199999999999818</v>
      </c>
      <c r="Q2507" s="4">
        <f>NiftyData[[#This Row],[DayChange]]/E2508</f>
        <v>-7.4992119191013918E-3</v>
      </c>
      <c r="R2507" s="7">
        <f>_xlfn.CEILING.MATH(ABS(NiftyData[[#This Row],[DayChange %]]), 0.01)</f>
        <v>0.01</v>
      </c>
    </row>
    <row r="2508" spans="1:18" x14ac:dyDescent="0.2">
      <c r="A2508" s="2">
        <v>40470</v>
      </c>
      <c r="B2508" s="1">
        <v>6114.45</v>
      </c>
      <c r="C2508" s="1">
        <v>6127.05</v>
      </c>
      <c r="D2508" s="1">
        <v>6008.15</v>
      </c>
      <c r="E2508" s="1">
        <v>6027.3</v>
      </c>
      <c r="F2508" s="1">
        <v>130458477</v>
      </c>
      <c r="G2508" s="1">
        <v>6428.48</v>
      </c>
      <c r="H2508" s="1" t="str">
        <f>TEXT(NiftyData[[#This Row],[Date]], "yyyy")</f>
        <v>2010</v>
      </c>
      <c r="I2508" s="1" t="str">
        <f>TEXT(NiftyData[[#This Row],[Date]], "mmm")</f>
        <v>Oct</v>
      </c>
      <c r="J2508" s="1" t="str">
        <f>TEXT(NiftyData[[#This Row],[Date]], "ddd")</f>
        <v>Tue</v>
      </c>
      <c r="K2508" s="1" t="str">
        <f>TEXT(NiftyData[[#This Row],[Date]], "mmm-yyyy")</f>
        <v>Oct-2010</v>
      </c>
      <c r="L2508" s="1" t="str">
        <f>IF(NiftyData[[#This Row],[Day]]="Thu", "Expiry", "")</f>
        <v/>
      </c>
      <c r="M2508" s="1">
        <f>NiftyData[[#This Row],[Close]]-NiftyData[[#This Row],[Open]]</f>
        <v>-87.149999999999636</v>
      </c>
      <c r="N2508" s="4">
        <f>NiftyData[[#This Row],[Intraday Change]]/NiftyData[[#This Row],[Open]]</f>
        <v>-1.425312170350557E-2</v>
      </c>
      <c r="O2508" s="4">
        <f>_xlfn.CEILING.MATH(ABS(NiftyData[[#This Row],[Intraday Change %]]), 0.01)</f>
        <v>0.02</v>
      </c>
      <c r="P2508" s="6">
        <f>NiftyData[[#This Row],[Close]]-E2509</f>
        <v>-48.649999999999636</v>
      </c>
      <c r="Q2508" s="4">
        <f>NiftyData[[#This Row],[DayChange]]/E2509</f>
        <v>-8.006978332606364E-3</v>
      </c>
      <c r="R2508" s="7">
        <f>_xlfn.CEILING.MATH(ABS(NiftyData[[#This Row],[DayChange %]]), 0.01)</f>
        <v>0.01</v>
      </c>
    </row>
    <row r="2509" spans="1:18" x14ac:dyDescent="0.2">
      <c r="A2509" s="2">
        <v>40469</v>
      </c>
      <c r="B2509" s="1">
        <v>6112.75</v>
      </c>
      <c r="C2509" s="1">
        <v>6115.1</v>
      </c>
      <c r="D2509" s="1">
        <v>5985.1</v>
      </c>
      <c r="E2509" s="1">
        <v>6075.95</v>
      </c>
      <c r="F2509" s="1">
        <v>138750722</v>
      </c>
      <c r="G2509" s="1">
        <v>7739.58</v>
      </c>
      <c r="H2509" s="1" t="str">
        <f>TEXT(NiftyData[[#This Row],[Date]], "yyyy")</f>
        <v>2010</v>
      </c>
      <c r="I2509" s="1" t="str">
        <f>TEXT(NiftyData[[#This Row],[Date]], "mmm")</f>
        <v>Oct</v>
      </c>
      <c r="J2509" s="1" t="str">
        <f>TEXT(NiftyData[[#This Row],[Date]], "ddd")</f>
        <v>Mon</v>
      </c>
      <c r="K2509" s="1" t="str">
        <f>TEXT(NiftyData[[#This Row],[Date]], "mmm-yyyy")</f>
        <v>Oct-2010</v>
      </c>
      <c r="L2509" s="1" t="str">
        <f>IF(NiftyData[[#This Row],[Day]]="Thu", "Expiry", "")</f>
        <v/>
      </c>
      <c r="M2509" s="1">
        <f>NiftyData[[#This Row],[Close]]-NiftyData[[#This Row],[Open]]</f>
        <v>-36.800000000000182</v>
      </c>
      <c r="N2509" s="4">
        <f>NiftyData[[#This Row],[Intraday Change]]/NiftyData[[#This Row],[Open]]</f>
        <v>-6.0202036726514554E-3</v>
      </c>
      <c r="O2509" s="4">
        <f>_xlfn.CEILING.MATH(ABS(NiftyData[[#This Row],[Intraday Change %]]), 0.01)</f>
        <v>0.01</v>
      </c>
      <c r="P2509" s="6">
        <f>NiftyData[[#This Row],[Close]]-E2510</f>
        <v>13.300000000000182</v>
      </c>
      <c r="Q2509" s="4">
        <f>NiftyData[[#This Row],[DayChange]]/E2510</f>
        <v>2.1937601543879628E-3</v>
      </c>
      <c r="R2509" s="7">
        <f>_xlfn.CEILING.MATH(ABS(NiftyData[[#This Row],[DayChange %]]), 0.01)</f>
        <v>0.01</v>
      </c>
    </row>
    <row r="2510" spans="1:18" x14ac:dyDescent="0.2">
      <c r="A2510" s="2">
        <v>40466</v>
      </c>
      <c r="B2510" s="1">
        <v>6175.9</v>
      </c>
      <c r="C2510" s="1">
        <v>6200.6</v>
      </c>
      <c r="D2510" s="1">
        <v>6050.35</v>
      </c>
      <c r="E2510" s="1">
        <v>6062.65</v>
      </c>
      <c r="F2510" s="1">
        <v>111058422</v>
      </c>
      <c r="G2510" s="1">
        <v>6512.52</v>
      </c>
      <c r="H2510" s="1" t="str">
        <f>TEXT(NiftyData[[#This Row],[Date]], "yyyy")</f>
        <v>2010</v>
      </c>
      <c r="I2510" s="1" t="str">
        <f>TEXT(NiftyData[[#This Row],[Date]], "mmm")</f>
        <v>Oct</v>
      </c>
      <c r="J2510" s="1" t="str">
        <f>TEXT(NiftyData[[#This Row],[Date]], "ddd")</f>
        <v>Fri</v>
      </c>
      <c r="K2510" s="1" t="str">
        <f>TEXT(NiftyData[[#This Row],[Date]], "mmm-yyyy")</f>
        <v>Oct-2010</v>
      </c>
      <c r="L2510" s="1" t="str">
        <f>IF(NiftyData[[#This Row],[Day]]="Thu", "Expiry", "")</f>
        <v/>
      </c>
      <c r="M2510" s="1">
        <f>NiftyData[[#This Row],[Close]]-NiftyData[[#This Row],[Open]]</f>
        <v>-113.25</v>
      </c>
      <c r="N2510" s="4">
        <f>NiftyData[[#This Row],[Intraday Change]]/NiftyData[[#This Row],[Open]]</f>
        <v>-1.8337408312958436E-2</v>
      </c>
      <c r="O2510" s="4">
        <f>_xlfn.CEILING.MATH(ABS(NiftyData[[#This Row],[Intraday Change %]]), 0.01)</f>
        <v>0.02</v>
      </c>
      <c r="P2510" s="6">
        <f>NiftyData[[#This Row],[Close]]-E2511</f>
        <v>-114.70000000000073</v>
      </c>
      <c r="Q2510" s="4">
        <f>NiftyData[[#This Row],[DayChange]]/E2511</f>
        <v>-1.8567832484803471E-2</v>
      </c>
      <c r="R2510" s="7">
        <f>_xlfn.CEILING.MATH(ABS(NiftyData[[#This Row],[DayChange %]]), 0.01)</f>
        <v>0.02</v>
      </c>
    </row>
    <row r="2511" spans="1:18" x14ac:dyDescent="0.2">
      <c r="A2511" s="2">
        <v>40465</v>
      </c>
      <c r="B2511" s="1">
        <v>6234.3</v>
      </c>
      <c r="C2511" s="1">
        <v>6284.1</v>
      </c>
      <c r="D2511" s="1">
        <v>6157.9</v>
      </c>
      <c r="E2511" s="1">
        <v>6177.35</v>
      </c>
      <c r="F2511" s="1">
        <v>128486390</v>
      </c>
      <c r="G2511" s="1">
        <v>6591.58</v>
      </c>
      <c r="H2511" s="1" t="str">
        <f>TEXT(NiftyData[[#This Row],[Date]], "yyyy")</f>
        <v>2010</v>
      </c>
      <c r="I2511" s="1" t="str">
        <f>TEXT(NiftyData[[#This Row],[Date]], "mmm")</f>
        <v>Oct</v>
      </c>
      <c r="J2511" s="1" t="str">
        <f>TEXT(NiftyData[[#This Row],[Date]], "ddd")</f>
        <v>Thu</v>
      </c>
      <c r="K2511" s="1" t="str">
        <f>TEXT(NiftyData[[#This Row],[Date]], "mmm-yyyy")</f>
        <v>Oct-2010</v>
      </c>
      <c r="L2511" s="1" t="str">
        <f>IF(NiftyData[[#This Row],[Day]]="Thu", "Expiry", "")</f>
        <v>Expiry</v>
      </c>
      <c r="M2511" s="1">
        <f>NiftyData[[#This Row],[Close]]-NiftyData[[#This Row],[Open]]</f>
        <v>-56.949999999999818</v>
      </c>
      <c r="N2511" s="4">
        <f>NiftyData[[#This Row],[Intraday Change]]/NiftyData[[#This Row],[Open]]</f>
        <v>-9.1349469868308893E-3</v>
      </c>
      <c r="O2511" s="4">
        <f>_xlfn.CEILING.MATH(ABS(NiftyData[[#This Row],[Intraday Change %]]), 0.01)</f>
        <v>0.01</v>
      </c>
      <c r="P2511" s="6">
        <f>NiftyData[[#This Row],[Close]]-E2512</f>
        <v>-56.549999999999272</v>
      </c>
      <c r="Q2511" s="4">
        <f>NiftyData[[#This Row],[DayChange]]/E2512</f>
        <v>-9.0713678435649075E-3</v>
      </c>
      <c r="R2511" s="7">
        <f>_xlfn.CEILING.MATH(ABS(NiftyData[[#This Row],[DayChange %]]), 0.01)</f>
        <v>0.01</v>
      </c>
    </row>
    <row r="2512" spans="1:18" x14ac:dyDescent="0.2">
      <c r="A2512" s="2">
        <v>40464</v>
      </c>
      <c r="B2512" s="1">
        <v>6091.45</v>
      </c>
      <c r="C2512" s="1">
        <v>6240.25</v>
      </c>
      <c r="D2512" s="1">
        <v>6089.75</v>
      </c>
      <c r="E2512" s="1">
        <v>6233.9</v>
      </c>
      <c r="F2512" s="1">
        <v>148662525</v>
      </c>
      <c r="G2512" s="1">
        <v>8169.71</v>
      </c>
      <c r="H2512" s="1" t="str">
        <f>TEXT(NiftyData[[#This Row],[Date]], "yyyy")</f>
        <v>2010</v>
      </c>
      <c r="I2512" s="1" t="str">
        <f>TEXT(NiftyData[[#This Row],[Date]], "mmm")</f>
        <v>Oct</v>
      </c>
      <c r="J2512" s="1" t="str">
        <f>TEXT(NiftyData[[#This Row],[Date]], "ddd")</f>
        <v>Wed</v>
      </c>
      <c r="K2512" s="1" t="str">
        <f>TEXT(NiftyData[[#This Row],[Date]], "mmm-yyyy")</f>
        <v>Oct-2010</v>
      </c>
      <c r="L2512" s="1" t="str">
        <f>IF(NiftyData[[#This Row],[Day]]="Thu", "Expiry", "")</f>
        <v/>
      </c>
      <c r="M2512" s="1">
        <f>NiftyData[[#This Row],[Close]]-NiftyData[[#This Row],[Open]]</f>
        <v>142.44999999999982</v>
      </c>
      <c r="N2512" s="4">
        <f>NiftyData[[#This Row],[Intraday Change]]/NiftyData[[#This Row],[Open]]</f>
        <v>2.338523668420488E-2</v>
      </c>
      <c r="O2512" s="4">
        <f>_xlfn.CEILING.MATH(ABS(NiftyData[[#This Row],[Intraday Change %]]), 0.01)</f>
        <v>0.03</v>
      </c>
      <c r="P2512" s="6">
        <f>NiftyData[[#This Row],[Close]]-E2513</f>
        <v>143</v>
      </c>
      <c r="Q2512" s="4">
        <f>NiftyData[[#This Row],[DayChange]]/E2513</f>
        <v>2.3477646981562659E-2</v>
      </c>
      <c r="R2512" s="7">
        <f>_xlfn.CEILING.MATH(ABS(NiftyData[[#This Row],[DayChange %]]), 0.01)</f>
        <v>0.03</v>
      </c>
    </row>
    <row r="2513" spans="1:18" x14ac:dyDescent="0.2">
      <c r="A2513" s="2">
        <v>40463</v>
      </c>
      <c r="B2513" s="1">
        <v>6135.95</v>
      </c>
      <c r="C2513" s="1">
        <v>6144.95</v>
      </c>
      <c r="D2513" s="1">
        <v>6057.95</v>
      </c>
      <c r="E2513" s="1">
        <v>6090.9</v>
      </c>
      <c r="F2513" s="1">
        <v>109943866</v>
      </c>
      <c r="G2513" s="1">
        <v>5166.4399999999996</v>
      </c>
      <c r="H2513" s="1" t="str">
        <f>TEXT(NiftyData[[#This Row],[Date]], "yyyy")</f>
        <v>2010</v>
      </c>
      <c r="I2513" s="1" t="str">
        <f>TEXT(NiftyData[[#This Row],[Date]], "mmm")</f>
        <v>Oct</v>
      </c>
      <c r="J2513" s="1" t="str">
        <f>TEXT(NiftyData[[#This Row],[Date]], "ddd")</f>
        <v>Tue</v>
      </c>
      <c r="K2513" s="1" t="str">
        <f>TEXT(NiftyData[[#This Row],[Date]], "mmm-yyyy")</f>
        <v>Oct-2010</v>
      </c>
      <c r="L2513" s="1" t="str">
        <f>IF(NiftyData[[#This Row],[Day]]="Thu", "Expiry", "")</f>
        <v/>
      </c>
      <c r="M2513" s="1">
        <f>NiftyData[[#This Row],[Close]]-NiftyData[[#This Row],[Open]]</f>
        <v>-45.050000000000182</v>
      </c>
      <c r="N2513" s="4">
        <f>NiftyData[[#This Row],[Intraday Change]]/NiftyData[[#This Row],[Open]]</f>
        <v>-7.3419763850748757E-3</v>
      </c>
      <c r="O2513" s="4">
        <f>_xlfn.CEILING.MATH(ABS(NiftyData[[#This Row],[Intraday Change %]]), 0.01)</f>
        <v>0.01</v>
      </c>
      <c r="P2513" s="6">
        <f>NiftyData[[#This Row],[Close]]-E2514</f>
        <v>-44.950000000000728</v>
      </c>
      <c r="Q2513" s="4">
        <f>NiftyData[[#This Row],[DayChange]]/E2514</f>
        <v>-7.3257983816424335E-3</v>
      </c>
      <c r="R2513" s="7">
        <f>_xlfn.CEILING.MATH(ABS(NiftyData[[#This Row],[DayChange %]]), 0.01)</f>
        <v>0.01</v>
      </c>
    </row>
    <row r="2514" spans="1:18" x14ac:dyDescent="0.2">
      <c r="A2514" s="2">
        <v>40462</v>
      </c>
      <c r="B2514" s="1">
        <v>6105.95</v>
      </c>
      <c r="C2514" s="1">
        <v>6187.75</v>
      </c>
      <c r="D2514" s="1">
        <v>6105.95</v>
      </c>
      <c r="E2514" s="1">
        <v>6135.85</v>
      </c>
      <c r="F2514" s="1">
        <v>115776692</v>
      </c>
      <c r="G2514" s="1">
        <v>5662.74</v>
      </c>
      <c r="H2514" s="1" t="str">
        <f>TEXT(NiftyData[[#This Row],[Date]], "yyyy")</f>
        <v>2010</v>
      </c>
      <c r="I2514" s="1" t="str">
        <f>TEXT(NiftyData[[#This Row],[Date]], "mmm")</f>
        <v>Oct</v>
      </c>
      <c r="J2514" s="1" t="str">
        <f>TEXT(NiftyData[[#This Row],[Date]], "ddd")</f>
        <v>Mon</v>
      </c>
      <c r="K2514" s="1" t="str">
        <f>TEXT(NiftyData[[#This Row],[Date]], "mmm-yyyy")</f>
        <v>Oct-2010</v>
      </c>
      <c r="L2514" s="1" t="str">
        <f>IF(NiftyData[[#This Row],[Day]]="Thu", "Expiry", "")</f>
        <v/>
      </c>
      <c r="M2514" s="1">
        <f>NiftyData[[#This Row],[Close]]-NiftyData[[#This Row],[Open]]</f>
        <v>29.900000000000546</v>
      </c>
      <c r="N2514" s="4">
        <f>NiftyData[[#This Row],[Intraday Change]]/NiftyData[[#This Row],[Open]]</f>
        <v>4.8968628960277347E-3</v>
      </c>
      <c r="O2514" s="4">
        <f>_xlfn.CEILING.MATH(ABS(NiftyData[[#This Row],[Intraday Change %]]), 0.01)</f>
        <v>0.01</v>
      </c>
      <c r="P2514" s="6">
        <f>NiftyData[[#This Row],[Close]]-E2515</f>
        <v>32.400000000000546</v>
      </c>
      <c r="Q2514" s="4">
        <f>NiftyData[[#This Row],[DayChange]]/E2515</f>
        <v>5.3084730767026106E-3</v>
      </c>
      <c r="R2514" s="7">
        <f>_xlfn.CEILING.MATH(ABS(NiftyData[[#This Row],[DayChange %]]), 0.01)</f>
        <v>0.01</v>
      </c>
    </row>
    <row r="2515" spans="1:18" x14ac:dyDescent="0.2">
      <c r="A2515" s="2">
        <v>40459</v>
      </c>
      <c r="B2515" s="1">
        <v>6121.4</v>
      </c>
      <c r="C2515" s="1">
        <v>6148.6</v>
      </c>
      <c r="D2515" s="1">
        <v>6067</v>
      </c>
      <c r="E2515" s="1">
        <v>6103.45</v>
      </c>
      <c r="F2515" s="1">
        <v>134638713</v>
      </c>
      <c r="G2515" s="1">
        <v>6623.9</v>
      </c>
      <c r="H2515" s="1" t="str">
        <f>TEXT(NiftyData[[#This Row],[Date]], "yyyy")</f>
        <v>2010</v>
      </c>
      <c r="I2515" s="1" t="str">
        <f>TEXT(NiftyData[[#This Row],[Date]], "mmm")</f>
        <v>Oct</v>
      </c>
      <c r="J2515" s="1" t="str">
        <f>TEXT(NiftyData[[#This Row],[Date]], "ddd")</f>
        <v>Fri</v>
      </c>
      <c r="K2515" s="1" t="str">
        <f>TEXT(NiftyData[[#This Row],[Date]], "mmm-yyyy")</f>
        <v>Oct-2010</v>
      </c>
      <c r="L2515" s="1" t="str">
        <f>IF(NiftyData[[#This Row],[Day]]="Thu", "Expiry", "")</f>
        <v/>
      </c>
      <c r="M2515" s="1">
        <f>NiftyData[[#This Row],[Close]]-NiftyData[[#This Row],[Open]]</f>
        <v>-17.949999999999818</v>
      </c>
      <c r="N2515" s="4">
        <f>NiftyData[[#This Row],[Intraday Change]]/NiftyData[[#This Row],[Open]]</f>
        <v>-2.9323357401901231E-3</v>
      </c>
      <c r="O2515" s="4">
        <f>_xlfn.CEILING.MATH(ABS(NiftyData[[#This Row],[Intraday Change %]]), 0.01)</f>
        <v>0.01</v>
      </c>
      <c r="P2515" s="6">
        <f>NiftyData[[#This Row],[Close]]-E2516</f>
        <v>-16.850000000000364</v>
      </c>
      <c r="Q2515" s="4">
        <f>NiftyData[[#This Row],[DayChange]]/E2516</f>
        <v>-2.7531330163554669E-3</v>
      </c>
      <c r="R2515" s="7">
        <f>_xlfn.CEILING.MATH(ABS(NiftyData[[#This Row],[DayChange %]]), 0.01)</f>
        <v>0.01</v>
      </c>
    </row>
    <row r="2516" spans="1:18" x14ac:dyDescent="0.2">
      <c r="A2516" s="2">
        <v>40458</v>
      </c>
      <c r="B2516" s="1">
        <v>6186.85</v>
      </c>
      <c r="C2516" s="1">
        <v>6199.45</v>
      </c>
      <c r="D2516" s="1">
        <v>6107.5</v>
      </c>
      <c r="E2516" s="1">
        <v>6120.3</v>
      </c>
      <c r="F2516" s="1">
        <v>168880938</v>
      </c>
      <c r="G2516" s="1">
        <v>7191.88</v>
      </c>
      <c r="H2516" s="1" t="str">
        <f>TEXT(NiftyData[[#This Row],[Date]], "yyyy")</f>
        <v>2010</v>
      </c>
      <c r="I2516" s="1" t="str">
        <f>TEXT(NiftyData[[#This Row],[Date]], "mmm")</f>
        <v>Oct</v>
      </c>
      <c r="J2516" s="1" t="str">
        <f>TEXT(NiftyData[[#This Row],[Date]], "ddd")</f>
        <v>Thu</v>
      </c>
      <c r="K2516" s="1" t="str">
        <f>TEXT(NiftyData[[#This Row],[Date]], "mmm-yyyy")</f>
        <v>Oct-2010</v>
      </c>
      <c r="L2516" s="1" t="str">
        <f>IF(NiftyData[[#This Row],[Day]]="Thu", "Expiry", "")</f>
        <v>Expiry</v>
      </c>
      <c r="M2516" s="1">
        <f>NiftyData[[#This Row],[Close]]-NiftyData[[#This Row],[Open]]</f>
        <v>-66.550000000000182</v>
      </c>
      <c r="N2516" s="4">
        <f>NiftyData[[#This Row],[Intraday Change]]/NiftyData[[#This Row],[Open]]</f>
        <v>-1.0756685550805365E-2</v>
      </c>
      <c r="O2516" s="4">
        <f>_xlfn.CEILING.MATH(ABS(NiftyData[[#This Row],[Intraday Change %]]), 0.01)</f>
        <v>0.02</v>
      </c>
      <c r="P2516" s="6">
        <f>NiftyData[[#This Row],[Close]]-E2517</f>
        <v>-66.149999999999636</v>
      </c>
      <c r="Q2516" s="4">
        <f>NiftyData[[#This Row],[DayChange]]/E2517</f>
        <v>-1.0692723613704085E-2</v>
      </c>
      <c r="R2516" s="7">
        <f>_xlfn.CEILING.MATH(ABS(NiftyData[[#This Row],[DayChange %]]), 0.01)</f>
        <v>0.02</v>
      </c>
    </row>
    <row r="2517" spans="1:18" x14ac:dyDescent="0.2">
      <c r="A2517" s="2">
        <v>40457</v>
      </c>
      <c r="B2517" s="1">
        <v>6150.95</v>
      </c>
      <c r="C2517" s="1">
        <v>6223.4</v>
      </c>
      <c r="D2517" s="1">
        <v>6148.6</v>
      </c>
      <c r="E2517" s="1">
        <v>6186.45</v>
      </c>
      <c r="F2517" s="1">
        <v>152497661</v>
      </c>
      <c r="G2517" s="1">
        <v>6668.37</v>
      </c>
      <c r="H2517" s="1" t="str">
        <f>TEXT(NiftyData[[#This Row],[Date]], "yyyy")</f>
        <v>2010</v>
      </c>
      <c r="I2517" s="1" t="str">
        <f>TEXT(NiftyData[[#This Row],[Date]], "mmm")</f>
        <v>Oct</v>
      </c>
      <c r="J2517" s="1" t="str">
        <f>TEXT(NiftyData[[#This Row],[Date]], "ddd")</f>
        <v>Wed</v>
      </c>
      <c r="K2517" s="1" t="str">
        <f>TEXT(NiftyData[[#This Row],[Date]], "mmm-yyyy")</f>
        <v>Oct-2010</v>
      </c>
      <c r="L2517" s="1" t="str">
        <f>IF(NiftyData[[#This Row],[Day]]="Thu", "Expiry", "")</f>
        <v/>
      </c>
      <c r="M2517" s="1">
        <f>NiftyData[[#This Row],[Close]]-NiftyData[[#This Row],[Open]]</f>
        <v>35.5</v>
      </c>
      <c r="N2517" s="4">
        <f>NiftyData[[#This Row],[Intraday Change]]/NiftyData[[#This Row],[Open]]</f>
        <v>5.7714661962786238E-3</v>
      </c>
      <c r="O2517" s="4">
        <f>_xlfn.CEILING.MATH(ABS(NiftyData[[#This Row],[Intraday Change %]]), 0.01)</f>
        <v>0.01</v>
      </c>
      <c r="P2517" s="6">
        <f>NiftyData[[#This Row],[Close]]-E2518</f>
        <v>40.649999999999636</v>
      </c>
      <c r="Q2517" s="4">
        <f>NiftyData[[#This Row],[DayChange]]/E2518</f>
        <v>6.6142731621594642E-3</v>
      </c>
      <c r="R2517" s="7">
        <f>_xlfn.CEILING.MATH(ABS(NiftyData[[#This Row],[DayChange %]]), 0.01)</f>
        <v>0.01</v>
      </c>
    </row>
    <row r="2518" spans="1:18" x14ac:dyDescent="0.2">
      <c r="A2518" s="2">
        <v>40456</v>
      </c>
      <c r="B2518" s="1">
        <v>6159.45</v>
      </c>
      <c r="C2518" s="1">
        <v>6188.35</v>
      </c>
      <c r="D2518" s="1">
        <v>6118.05</v>
      </c>
      <c r="E2518" s="1">
        <v>6145.8</v>
      </c>
      <c r="F2518" s="1">
        <v>145235637</v>
      </c>
      <c r="G2518" s="1">
        <v>6398.72</v>
      </c>
      <c r="H2518" s="1" t="str">
        <f>TEXT(NiftyData[[#This Row],[Date]], "yyyy")</f>
        <v>2010</v>
      </c>
      <c r="I2518" s="1" t="str">
        <f>TEXT(NiftyData[[#This Row],[Date]], "mmm")</f>
        <v>Oct</v>
      </c>
      <c r="J2518" s="1" t="str">
        <f>TEXT(NiftyData[[#This Row],[Date]], "ddd")</f>
        <v>Tue</v>
      </c>
      <c r="K2518" s="1" t="str">
        <f>TEXT(NiftyData[[#This Row],[Date]], "mmm-yyyy")</f>
        <v>Oct-2010</v>
      </c>
      <c r="L2518" s="1" t="str">
        <f>IF(NiftyData[[#This Row],[Day]]="Thu", "Expiry", "")</f>
        <v/>
      </c>
      <c r="M2518" s="1">
        <f>NiftyData[[#This Row],[Close]]-NiftyData[[#This Row],[Open]]</f>
        <v>-13.649999999999636</v>
      </c>
      <c r="N2518" s="4">
        <f>NiftyData[[#This Row],[Intraday Change]]/NiftyData[[#This Row],[Open]]</f>
        <v>-2.2161069576016748E-3</v>
      </c>
      <c r="O2518" s="4">
        <f>_xlfn.CEILING.MATH(ABS(NiftyData[[#This Row],[Intraday Change %]]), 0.01)</f>
        <v>0.01</v>
      </c>
      <c r="P2518" s="6">
        <f>NiftyData[[#This Row],[Close]]-E2519</f>
        <v>-13.649999999999636</v>
      </c>
      <c r="Q2518" s="4">
        <f>NiftyData[[#This Row],[DayChange]]/E2519</f>
        <v>-2.2161069576016748E-3</v>
      </c>
      <c r="R2518" s="7">
        <f>_xlfn.CEILING.MATH(ABS(NiftyData[[#This Row],[DayChange %]]), 0.01)</f>
        <v>0.01</v>
      </c>
    </row>
    <row r="2519" spans="1:18" x14ac:dyDescent="0.2">
      <c r="A2519" s="2">
        <v>40455</v>
      </c>
      <c r="B2519" s="1">
        <v>6144.7</v>
      </c>
      <c r="C2519" s="1">
        <v>6222.1</v>
      </c>
      <c r="D2519" s="1">
        <v>6144.7</v>
      </c>
      <c r="E2519" s="1">
        <v>6159.45</v>
      </c>
      <c r="F2519" s="1">
        <v>184600423</v>
      </c>
      <c r="G2519" s="1">
        <v>7416.3</v>
      </c>
      <c r="H2519" s="1" t="str">
        <f>TEXT(NiftyData[[#This Row],[Date]], "yyyy")</f>
        <v>2010</v>
      </c>
      <c r="I2519" s="1" t="str">
        <f>TEXT(NiftyData[[#This Row],[Date]], "mmm")</f>
        <v>Oct</v>
      </c>
      <c r="J2519" s="1" t="str">
        <f>TEXT(NiftyData[[#This Row],[Date]], "ddd")</f>
        <v>Mon</v>
      </c>
      <c r="K2519" s="1" t="str">
        <f>TEXT(NiftyData[[#This Row],[Date]], "mmm-yyyy")</f>
        <v>Oct-2010</v>
      </c>
      <c r="L2519" s="1" t="str">
        <f>IF(NiftyData[[#This Row],[Day]]="Thu", "Expiry", "")</f>
        <v/>
      </c>
      <c r="M2519" s="1">
        <f>NiftyData[[#This Row],[Close]]-NiftyData[[#This Row],[Open]]</f>
        <v>14.75</v>
      </c>
      <c r="N2519" s="4">
        <f>NiftyData[[#This Row],[Intraday Change]]/NiftyData[[#This Row],[Open]]</f>
        <v>2.4004426579003046E-3</v>
      </c>
      <c r="O2519" s="4">
        <f>_xlfn.CEILING.MATH(ABS(NiftyData[[#This Row],[Intraday Change %]]), 0.01)</f>
        <v>0.01</v>
      </c>
      <c r="P2519" s="6">
        <f>NiftyData[[#This Row],[Close]]-E2520</f>
        <v>16.050000000000182</v>
      </c>
      <c r="Q2519" s="4">
        <f>NiftyData[[#This Row],[DayChange]]/E2520</f>
        <v>2.6125598202949804E-3</v>
      </c>
      <c r="R2519" s="7">
        <f>_xlfn.CEILING.MATH(ABS(NiftyData[[#This Row],[DayChange %]]), 0.01)</f>
        <v>0.01</v>
      </c>
    </row>
    <row r="2520" spans="1:18" x14ac:dyDescent="0.2">
      <c r="A2520" s="2">
        <v>40452</v>
      </c>
      <c r="B2520" s="1">
        <v>6030.3</v>
      </c>
      <c r="C2520" s="1">
        <v>6153.1</v>
      </c>
      <c r="D2520" s="1">
        <v>6030.3</v>
      </c>
      <c r="E2520" s="1">
        <v>6143.4</v>
      </c>
      <c r="F2520" s="1">
        <v>179173861</v>
      </c>
      <c r="G2520" s="1">
        <v>8626.9699999999993</v>
      </c>
      <c r="H2520" s="1" t="str">
        <f>TEXT(NiftyData[[#This Row],[Date]], "yyyy")</f>
        <v>2010</v>
      </c>
      <c r="I2520" s="1" t="str">
        <f>TEXT(NiftyData[[#This Row],[Date]], "mmm")</f>
        <v>Oct</v>
      </c>
      <c r="J2520" s="1" t="str">
        <f>TEXT(NiftyData[[#This Row],[Date]], "ddd")</f>
        <v>Fri</v>
      </c>
      <c r="K2520" s="1" t="str">
        <f>TEXT(NiftyData[[#This Row],[Date]], "mmm-yyyy")</f>
        <v>Oct-2010</v>
      </c>
      <c r="L2520" s="1" t="str">
        <f>IF(NiftyData[[#This Row],[Day]]="Thu", "Expiry", "")</f>
        <v/>
      </c>
      <c r="M2520" s="1">
        <f>NiftyData[[#This Row],[Close]]-NiftyData[[#This Row],[Open]]</f>
        <v>113.09999999999945</v>
      </c>
      <c r="N2520" s="4">
        <f>NiftyData[[#This Row],[Intraday Change]]/NiftyData[[#This Row],[Open]]</f>
        <v>1.8755285806676195E-2</v>
      </c>
      <c r="O2520" s="4">
        <f>_xlfn.CEILING.MATH(ABS(NiftyData[[#This Row],[Intraday Change %]]), 0.01)</f>
        <v>0.02</v>
      </c>
      <c r="P2520" s="6">
        <f>NiftyData[[#This Row],[Close]]-E2521</f>
        <v>113.44999999999982</v>
      </c>
      <c r="Q2520" s="4">
        <f>NiftyData[[#This Row],[DayChange]]/E2521</f>
        <v>1.881441803000022E-2</v>
      </c>
      <c r="R2520" s="7">
        <f>_xlfn.CEILING.MATH(ABS(NiftyData[[#This Row],[DayChange %]]), 0.01)</f>
        <v>0.02</v>
      </c>
    </row>
    <row r="2521" spans="1:18" x14ac:dyDescent="0.2">
      <c r="A2521" s="2">
        <v>40451</v>
      </c>
      <c r="B2521" s="1">
        <v>5991.35</v>
      </c>
      <c r="C2521" s="1">
        <v>6048.45</v>
      </c>
      <c r="D2521" s="1">
        <v>5963.6</v>
      </c>
      <c r="E2521" s="1">
        <v>6029.95</v>
      </c>
      <c r="F2521" s="1">
        <v>217770233</v>
      </c>
      <c r="G2521" s="1">
        <v>9926.83</v>
      </c>
      <c r="H2521" s="1" t="str">
        <f>TEXT(NiftyData[[#This Row],[Date]], "yyyy")</f>
        <v>2010</v>
      </c>
      <c r="I2521" s="1" t="str">
        <f>TEXT(NiftyData[[#This Row],[Date]], "mmm")</f>
        <v>Sep</v>
      </c>
      <c r="J2521" s="1" t="str">
        <f>TEXT(NiftyData[[#This Row],[Date]], "ddd")</f>
        <v>Thu</v>
      </c>
      <c r="K2521" s="1" t="str">
        <f>TEXT(NiftyData[[#This Row],[Date]], "mmm-yyyy")</f>
        <v>Sep-2010</v>
      </c>
      <c r="L2521" s="1" t="str">
        <f>IF(NiftyData[[#This Row],[Day]]="Thu", "Expiry", "")</f>
        <v>Expiry</v>
      </c>
      <c r="M2521" s="1">
        <f>NiftyData[[#This Row],[Close]]-NiftyData[[#This Row],[Open]]</f>
        <v>38.599999999999454</v>
      </c>
      <c r="N2521" s="4">
        <f>NiftyData[[#This Row],[Intraday Change]]/NiftyData[[#This Row],[Open]]</f>
        <v>6.4426214459177731E-3</v>
      </c>
      <c r="O2521" s="4">
        <f>_xlfn.CEILING.MATH(ABS(NiftyData[[#This Row],[Intraday Change %]]), 0.01)</f>
        <v>0.01</v>
      </c>
      <c r="P2521" s="6">
        <f>NiftyData[[#This Row],[Close]]-E2522</f>
        <v>38.649999999999636</v>
      </c>
      <c r="Q2521" s="4">
        <f>NiftyData[[#This Row],[DayChange]]/E2522</f>
        <v>6.4510206466041817E-3</v>
      </c>
      <c r="R2521" s="7">
        <f>_xlfn.CEILING.MATH(ABS(NiftyData[[#This Row],[DayChange %]]), 0.01)</f>
        <v>0.01</v>
      </c>
    </row>
    <row r="2522" spans="1:18" x14ac:dyDescent="0.2">
      <c r="A2522" s="2">
        <v>40450</v>
      </c>
      <c r="B2522" s="1">
        <v>6029.15</v>
      </c>
      <c r="C2522" s="1">
        <v>6071.55</v>
      </c>
      <c r="D2522" s="1">
        <v>5979.65</v>
      </c>
      <c r="E2522" s="1">
        <v>5991.3</v>
      </c>
      <c r="F2522" s="1">
        <v>183154443</v>
      </c>
      <c r="G2522" s="1">
        <v>7028.59</v>
      </c>
      <c r="H2522" s="1" t="str">
        <f>TEXT(NiftyData[[#This Row],[Date]], "yyyy")</f>
        <v>2010</v>
      </c>
      <c r="I2522" s="1" t="str">
        <f>TEXT(NiftyData[[#This Row],[Date]], "mmm")</f>
        <v>Sep</v>
      </c>
      <c r="J2522" s="1" t="str">
        <f>TEXT(NiftyData[[#This Row],[Date]], "ddd")</f>
        <v>Wed</v>
      </c>
      <c r="K2522" s="1" t="str">
        <f>TEXT(NiftyData[[#This Row],[Date]], "mmm-yyyy")</f>
        <v>Sep-2010</v>
      </c>
      <c r="L2522" s="1" t="str">
        <f>IF(NiftyData[[#This Row],[Day]]="Thu", "Expiry", "")</f>
        <v/>
      </c>
      <c r="M2522" s="1">
        <f>NiftyData[[#This Row],[Close]]-NiftyData[[#This Row],[Open]]</f>
        <v>-37.849999999999454</v>
      </c>
      <c r="N2522" s="4">
        <f>NiftyData[[#This Row],[Intraday Change]]/NiftyData[[#This Row],[Open]]</f>
        <v>-6.2778335254554049E-3</v>
      </c>
      <c r="O2522" s="4">
        <f>_xlfn.CEILING.MATH(ABS(NiftyData[[#This Row],[Intraday Change %]]), 0.01)</f>
        <v>0.01</v>
      </c>
      <c r="P2522" s="6">
        <f>NiftyData[[#This Row],[Close]]-E2523</f>
        <v>-38.199999999999818</v>
      </c>
      <c r="Q2522" s="4">
        <f>NiftyData[[#This Row],[DayChange]]/E2523</f>
        <v>-6.3355170412140007E-3</v>
      </c>
      <c r="R2522" s="7">
        <f>_xlfn.CEILING.MATH(ABS(NiftyData[[#This Row],[DayChange %]]), 0.01)</f>
        <v>0.01</v>
      </c>
    </row>
    <row r="2523" spans="1:18" x14ac:dyDescent="0.2">
      <c r="A2523" s="2">
        <v>40449</v>
      </c>
      <c r="B2523" s="1">
        <v>6036.05</v>
      </c>
      <c r="C2523" s="1">
        <v>6049.8</v>
      </c>
      <c r="D2523" s="1">
        <v>5991.3</v>
      </c>
      <c r="E2523" s="1">
        <v>6029.5</v>
      </c>
      <c r="F2523" s="1">
        <v>170651346</v>
      </c>
      <c r="G2523" s="1">
        <v>6860.57</v>
      </c>
      <c r="H2523" s="1" t="str">
        <f>TEXT(NiftyData[[#This Row],[Date]], "yyyy")</f>
        <v>2010</v>
      </c>
      <c r="I2523" s="1" t="str">
        <f>TEXT(NiftyData[[#This Row],[Date]], "mmm")</f>
        <v>Sep</v>
      </c>
      <c r="J2523" s="1" t="str">
        <f>TEXT(NiftyData[[#This Row],[Date]], "ddd")</f>
        <v>Tue</v>
      </c>
      <c r="K2523" s="1" t="str">
        <f>TEXT(NiftyData[[#This Row],[Date]], "mmm-yyyy")</f>
        <v>Sep-2010</v>
      </c>
      <c r="L2523" s="1" t="str">
        <f>IF(NiftyData[[#This Row],[Day]]="Thu", "Expiry", "")</f>
        <v/>
      </c>
      <c r="M2523" s="1">
        <f>NiftyData[[#This Row],[Close]]-NiftyData[[#This Row],[Open]]</f>
        <v>-6.5500000000001819</v>
      </c>
      <c r="N2523" s="4">
        <f>NiftyData[[#This Row],[Intraday Change]]/NiftyData[[#This Row],[Open]]</f>
        <v>-1.0851467433172658E-3</v>
      </c>
      <c r="O2523" s="4">
        <f>_xlfn.CEILING.MATH(ABS(NiftyData[[#This Row],[Intraday Change %]]), 0.01)</f>
        <v>0.01</v>
      </c>
      <c r="P2523" s="6">
        <f>NiftyData[[#This Row],[Close]]-E2524</f>
        <v>-6.1499999999996362</v>
      </c>
      <c r="Q2523" s="4">
        <f>NiftyData[[#This Row],[DayChange]]/E2524</f>
        <v>-1.0189457639193189E-3</v>
      </c>
      <c r="R2523" s="7">
        <f>_xlfn.CEILING.MATH(ABS(NiftyData[[#This Row],[DayChange %]]), 0.01)</f>
        <v>0.01</v>
      </c>
    </row>
    <row r="2524" spans="1:18" x14ac:dyDescent="0.2">
      <c r="A2524" s="2">
        <v>40448</v>
      </c>
      <c r="B2524" s="1">
        <v>6018.3</v>
      </c>
      <c r="C2524" s="1">
        <v>6073.5</v>
      </c>
      <c r="D2524" s="1">
        <v>6018.3</v>
      </c>
      <c r="E2524" s="1">
        <v>6035.65</v>
      </c>
      <c r="F2524" s="1">
        <v>166773894</v>
      </c>
      <c r="G2524" s="1">
        <v>6621.37</v>
      </c>
      <c r="H2524" s="1" t="str">
        <f>TEXT(NiftyData[[#This Row],[Date]], "yyyy")</f>
        <v>2010</v>
      </c>
      <c r="I2524" s="1" t="str">
        <f>TEXT(NiftyData[[#This Row],[Date]], "mmm")</f>
        <v>Sep</v>
      </c>
      <c r="J2524" s="1" t="str">
        <f>TEXT(NiftyData[[#This Row],[Date]], "ddd")</f>
        <v>Mon</v>
      </c>
      <c r="K2524" s="1" t="str">
        <f>TEXT(NiftyData[[#This Row],[Date]], "mmm-yyyy")</f>
        <v>Sep-2010</v>
      </c>
      <c r="L2524" s="1" t="str">
        <f>IF(NiftyData[[#This Row],[Day]]="Thu", "Expiry", "")</f>
        <v/>
      </c>
      <c r="M2524" s="1">
        <f>NiftyData[[#This Row],[Close]]-NiftyData[[#This Row],[Open]]</f>
        <v>17.349999999999454</v>
      </c>
      <c r="N2524" s="4">
        <f>NiftyData[[#This Row],[Intraday Change]]/NiftyData[[#This Row],[Open]]</f>
        <v>2.8828739012677091E-3</v>
      </c>
      <c r="O2524" s="4">
        <f>_xlfn.CEILING.MATH(ABS(NiftyData[[#This Row],[Intraday Change %]]), 0.01)</f>
        <v>0.01</v>
      </c>
      <c r="P2524" s="6">
        <f>NiftyData[[#This Row],[Close]]-E2525</f>
        <v>17.349999999999454</v>
      </c>
      <c r="Q2524" s="4">
        <f>NiftyData[[#This Row],[DayChange]]/E2525</f>
        <v>2.8828739012677091E-3</v>
      </c>
      <c r="R2524" s="7">
        <f>_xlfn.CEILING.MATH(ABS(NiftyData[[#This Row],[DayChange %]]), 0.01)</f>
        <v>0.01</v>
      </c>
    </row>
    <row r="2525" spans="1:18" x14ac:dyDescent="0.2">
      <c r="A2525" s="2">
        <v>40445</v>
      </c>
      <c r="B2525" s="1">
        <v>5959.45</v>
      </c>
      <c r="C2525" s="1">
        <v>6029.1</v>
      </c>
      <c r="D2525" s="1">
        <v>5951.2</v>
      </c>
      <c r="E2525" s="1">
        <v>6018.3</v>
      </c>
      <c r="F2525" s="1">
        <v>176456881</v>
      </c>
      <c r="G2525" s="1">
        <v>7167.29</v>
      </c>
      <c r="H2525" s="1" t="str">
        <f>TEXT(NiftyData[[#This Row],[Date]], "yyyy")</f>
        <v>2010</v>
      </c>
      <c r="I2525" s="1" t="str">
        <f>TEXT(NiftyData[[#This Row],[Date]], "mmm")</f>
        <v>Sep</v>
      </c>
      <c r="J2525" s="1" t="str">
        <f>TEXT(NiftyData[[#This Row],[Date]], "ddd")</f>
        <v>Fri</v>
      </c>
      <c r="K2525" s="1" t="str">
        <f>TEXT(NiftyData[[#This Row],[Date]], "mmm-yyyy")</f>
        <v>Sep-2010</v>
      </c>
      <c r="L2525" s="1" t="str">
        <f>IF(NiftyData[[#This Row],[Day]]="Thu", "Expiry", "")</f>
        <v/>
      </c>
      <c r="M2525" s="1">
        <f>NiftyData[[#This Row],[Close]]-NiftyData[[#This Row],[Open]]</f>
        <v>58.850000000000364</v>
      </c>
      <c r="N2525" s="4">
        <f>NiftyData[[#This Row],[Intraday Change]]/NiftyData[[#This Row],[Open]]</f>
        <v>9.8750723640605026E-3</v>
      </c>
      <c r="O2525" s="4">
        <f>_xlfn.CEILING.MATH(ABS(NiftyData[[#This Row],[Intraday Change %]]), 0.01)</f>
        <v>0.01</v>
      </c>
      <c r="P2525" s="6">
        <f>NiftyData[[#This Row],[Close]]-E2526</f>
        <v>58.75</v>
      </c>
      <c r="Q2525" s="4">
        <f>NiftyData[[#This Row],[DayChange]]/E2526</f>
        <v>9.8581268719953683E-3</v>
      </c>
      <c r="R2525" s="7">
        <f>_xlfn.CEILING.MATH(ABS(NiftyData[[#This Row],[DayChange %]]), 0.01)</f>
        <v>0.01</v>
      </c>
    </row>
    <row r="2526" spans="1:18" x14ac:dyDescent="0.2">
      <c r="A2526" s="2">
        <v>40444</v>
      </c>
      <c r="B2526" s="1">
        <v>5991.05</v>
      </c>
      <c r="C2526" s="1">
        <v>6006.8</v>
      </c>
      <c r="D2526" s="1">
        <v>5932.4</v>
      </c>
      <c r="E2526" s="1">
        <v>5959.55</v>
      </c>
      <c r="F2526" s="1">
        <v>135577520</v>
      </c>
      <c r="G2526" s="1">
        <v>6114.32</v>
      </c>
      <c r="H2526" s="1" t="str">
        <f>TEXT(NiftyData[[#This Row],[Date]], "yyyy")</f>
        <v>2010</v>
      </c>
      <c r="I2526" s="1" t="str">
        <f>TEXT(NiftyData[[#This Row],[Date]], "mmm")</f>
        <v>Sep</v>
      </c>
      <c r="J2526" s="1" t="str">
        <f>TEXT(NiftyData[[#This Row],[Date]], "ddd")</f>
        <v>Thu</v>
      </c>
      <c r="K2526" s="1" t="str">
        <f>TEXT(NiftyData[[#This Row],[Date]], "mmm-yyyy")</f>
        <v>Sep-2010</v>
      </c>
      <c r="L2526" s="1" t="str">
        <f>IF(NiftyData[[#This Row],[Day]]="Thu", "Expiry", "")</f>
        <v>Expiry</v>
      </c>
      <c r="M2526" s="1">
        <f>NiftyData[[#This Row],[Close]]-NiftyData[[#This Row],[Open]]</f>
        <v>-31.5</v>
      </c>
      <c r="N2526" s="4">
        <f>NiftyData[[#This Row],[Intraday Change]]/NiftyData[[#This Row],[Open]]</f>
        <v>-5.2578429490656893E-3</v>
      </c>
      <c r="O2526" s="4">
        <f>_xlfn.CEILING.MATH(ABS(NiftyData[[#This Row],[Intraday Change %]]), 0.01)</f>
        <v>0.01</v>
      </c>
      <c r="P2526" s="6">
        <f>NiftyData[[#This Row],[Close]]-E2527</f>
        <v>-31.449999999999818</v>
      </c>
      <c r="Q2526" s="4">
        <f>NiftyData[[#This Row],[DayChange]]/E2527</f>
        <v>-5.2495409781338374E-3</v>
      </c>
      <c r="R2526" s="7">
        <f>_xlfn.CEILING.MATH(ABS(NiftyData[[#This Row],[DayChange %]]), 0.01)</f>
        <v>0.01</v>
      </c>
    </row>
    <row r="2527" spans="1:18" x14ac:dyDescent="0.2">
      <c r="A2527" s="2">
        <v>40443</v>
      </c>
      <c r="B2527" s="1">
        <v>6008.4</v>
      </c>
      <c r="C2527" s="1">
        <v>6037.4</v>
      </c>
      <c r="D2527" s="1">
        <v>5946.45</v>
      </c>
      <c r="E2527" s="1">
        <v>5991</v>
      </c>
      <c r="F2527" s="1">
        <v>170150328</v>
      </c>
      <c r="G2527" s="1">
        <v>8003</v>
      </c>
      <c r="H2527" s="1" t="str">
        <f>TEXT(NiftyData[[#This Row],[Date]], "yyyy")</f>
        <v>2010</v>
      </c>
      <c r="I2527" s="1" t="str">
        <f>TEXT(NiftyData[[#This Row],[Date]], "mmm")</f>
        <v>Sep</v>
      </c>
      <c r="J2527" s="1" t="str">
        <f>TEXT(NiftyData[[#This Row],[Date]], "ddd")</f>
        <v>Wed</v>
      </c>
      <c r="K2527" s="1" t="str">
        <f>TEXT(NiftyData[[#This Row],[Date]], "mmm-yyyy")</f>
        <v>Sep-2010</v>
      </c>
      <c r="L2527" s="1" t="str">
        <f>IF(NiftyData[[#This Row],[Day]]="Thu", "Expiry", "")</f>
        <v/>
      </c>
      <c r="M2527" s="1">
        <f>NiftyData[[#This Row],[Close]]-NiftyData[[#This Row],[Open]]</f>
        <v>-17.399999999999636</v>
      </c>
      <c r="N2527" s="4">
        <f>NiftyData[[#This Row],[Intraday Change]]/NiftyData[[#This Row],[Open]]</f>
        <v>-2.8959456760534645E-3</v>
      </c>
      <c r="O2527" s="4">
        <f>_xlfn.CEILING.MATH(ABS(NiftyData[[#This Row],[Intraday Change %]]), 0.01)</f>
        <v>0.01</v>
      </c>
      <c r="P2527" s="6">
        <f>NiftyData[[#This Row],[Close]]-E2528</f>
        <v>-18.050000000000182</v>
      </c>
      <c r="Q2527" s="4">
        <f>NiftyData[[#This Row],[DayChange]]/E2528</f>
        <v>-3.0038025977484261E-3</v>
      </c>
      <c r="R2527" s="7">
        <f>_xlfn.CEILING.MATH(ABS(NiftyData[[#This Row],[DayChange %]]), 0.01)</f>
        <v>0.01</v>
      </c>
    </row>
    <row r="2528" spans="1:18" x14ac:dyDescent="0.2">
      <c r="A2528" s="2">
        <v>40442</v>
      </c>
      <c r="B2528" s="1">
        <v>5980.5</v>
      </c>
      <c r="C2528" s="1">
        <v>6032.8</v>
      </c>
      <c r="D2528" s="1">
        <v>5961.85</v>
      </c>
      <c r="E2528" s="1">
        <v>6009.05</v>
      </c>
      <c r="F2528" s="1">
        <v>200950471</v>
      </c>
      <c r="G2528" s="1">
        <v>9035.7199999999993</v>
      </c>
      <c r="H2528" s="1" t="str">
        <f>TEXT(NiftyData[[#This Row],[Date]], "yyyy")</f>
        <v>2010</v>
      </c>
      <c r="I2528" s="1" t="str">
        <f>TEXT(NiftyData[[#This Row],[Date]], "mmm")</f>
        <v>Sep</v>
      </c>
      <c r="J2528" s="1" t="str">
        <f>TEXT(NiftyData[[#This Row],[Date]], "ddd")</f>
        <v>Tue</v>
      </c>
      <c r="K2528" s="1" t="str">
        <f>TEXT(NiftyData[[#This Row],[Date]], "mmm-yyyy")</f>
        <v>Sep-2010</v>
      </c>
      <c r="L2528" s="1" t="str">
        <f>IF(NiftyData[[#This Row],[Day]]="Thu", "Expiry", "")</f>
        <v/>
      </c>
      <c r="M2528" s="1">
        <f>NiftyData[[#This Row],[Close]]-NiftyData[[#This Row],[Open]]</f>
        <v>28.550000000000182</v>
      </c>
      <c r="N2528" s="4">
        <f>NiftyData[[#This Row],[Intraday Change]]/NiftyData[[#This Row],[Open]]</f>
        <v>4.7738483404397934E-3</v>
      </c>
      <c r="O2528" s="4">
        <f>_xlfn.CEILING.MATH(ABS(NiftyData[[#This Row],[Intraday Change %]]), 0.01)</f>
        <v>0.01</v>
      </c>
      <c r="P2528" s="6">
        <f>NiftyData[[#This Row],[Close]]-E2529</f>
        <v>28.600000000000364</v>
      </c>
      <c r="Q2528" s="4">
        <f>NiftyData[[#This Row],[DayChange]]/E2529</f>
        <v>4.7822488274294351E-3</v>
      </c>
      <c r="R2528" s="7">
        <f>_xlfn.CEILING.MATH(ABS(NiftyData[[#This Row],[DayChange %]]), 0.01)</f>
        <v>0.01</v>
      </c>
    </row>
    <row r="2529" spans="1:18" x14ac:dyDescent="0.2">
      <c r="A2529" s="2">
        <v>40441</v>
      </c>
      <c r="B2529" s="1">
        <v>5885.05</v>
      </c>
      <c r="C2529" s="1">
        <v>5989.5</v>
      </c>
      <c r="D2529" s="1">
        <v>5885.05</v>
      </c>
      <c r="E2529" s="1">
        <v>5980.45</v>
      </c>
      <c r="F2529" s="1">
        <v>193474676</v>
      </c>
      <c r="G2529" s="1">
        <v>7658.35</v>
      </c>
      <c r="H2529" s="1" t="str">
        <f>TEXT(NiftyData[[#This Row],[Date]], "yyyy")</f>
        <v>2010</v>
      </c>
      <c r="I2529" s="1" t="str">
        <f>TEXT(NiftyData[[#This Row],[Date]], "mmm")</f>
        <v>Sep</v>
      </c>
      <c r="J2529" s="1" t="str">
        <f>TEXT(NiftyData[[#This Row],[Date]], "ddd")</f>
        <v>Mon</v>
      </c>
      <c r="K2529" s="1" t="str">
        <f>TEXT(NiftyData[[#This Row],[Date]], "mmm-yyyy")</f>
        <v>Sep-2010</v>
      </c>
      <c r="L2529" s="1" t="str">
        <f>IF(NiftyData[[#This Row],[Day]]="Thu", "Expiry", "")</f>
        <v/>
      </c>
      <c r="M2529" s="1">
        <f>NiftyData[[#This Row],[Close]]-NiftyData[[#This Row],[Open]]</f>
        <v>95.399999999999636</v>
      </c>
      <c r="N2529" s="4">
        <f>NiftyData[[#This Row],[Intraday Change]]/NiftyData[[#This Row],[Open]]</f>
        <v>1.6210567454821901E-2</v>
      </c>
      <c r="O2529" s="4">
        <f>_xlfn.CEILING.MATH(ABS(NiftyData[[#This Row],[Intraday Change %]]), 0.01)</f>
        <v>0.02</v>
      </c>
      <c r="P2529" s="6">
        <f>NiftyData[[#This Row],[Close]]-E2530</f>
        <v>95.5</v>
      </c>
      <c r="Q2529" s="4">
        <f>NiftyData[[#This Row],[DayChange]]/E2530</f>
        <v>1.6227835410666192E-2</v>
      </c>
      <c r="R2529" s="7">
        <f>_xlfn.CEILING.MATH(ABS(NiftyData[[#This Row],[DayChange %]]), 0.01)</f>
        <v>0.02</v>
      </c>
    </row>
    <row r="2530" spans="1:18" x14ac:dyDescent="0.2">
      <c r="A2530" s="2">
        <v>40438</v>
      </c>
      <c r="B2530" s="1">
        <v>5828.7</v>
      </c>
      <c r="C2530" s="1">
        <v>5898.4</v>
      </c>
      <c r="D2530" s="1">
        <v>5828.7</v>
      </c>
      <c r="E2530" s="1">
        <v>5884.95</v>
      </c>
      <c r="F2530" s="1">
        <v>211380366</v>
      </c>
      <c r="G2530" s="1">
        <v>7874.33</v>
      </c>
      <c r="H2530" s="1" t="str">
        <f>TEXT(NiftyData[[#This Row],[Date]], "yyyy")</f>
        <v>2010</v>
      </c>
      <c r="I2530" s="1" t="str">
        <f>TEXT(NiftyData[[#This Row],[Date]], "mmm")</f>
        <v>Sep</v>
      </c>
      <c r="J2530" s="1" t="str">
        <f>TEXT(NiftyData[[#This Row],[Date]], "ddd")</f>
        <v>Fri</v>
      </c>
      <c r="K2530" s="1" t="str">
        <f>TEXT(NiftyData[[#This Row],[Date]], "mmm-yyyy")</f>
        <v>Sep-2010</v>
      </c>
      <c r="L2530" s="1" t="str">
        <f>IF(NiftyData[[#This Row],[Day]]="Thu", "Expiry", "")</f>
        <v/>
      </c>
      <c r="M2530" s="1">
        <f>NiftyData[[#This Row],[Close]]-NiftyData[[#This Row],[Open]]</f>
        <v>56.25</v>
      </c>
      <c r="N2530" s="4">
        <f>NiftyData[[#This Row],[Intraday Change]]/NiftyData[[#This Row],[Open]]</f>
        <v>9.6505224149467297E-3</v>
      </c>
      <c r="O2530" s="4">
        <f>_xlfn.CEILING.MATH(ABS(NiftyData[[#This Row],[Intraday Change %]]), 0.01)</f>
        <v>0.01</v>
      </c>
      <c r="P2530" s="6">
        <f>NiftyData[[#This Row],[Close]]-E2531</f>
        <v>56.25</v>
      </c>
      <c r="Q2530" s="4">
        <f>NiftyData[[#This Row],[DayChange]]/E2531</f>
        <v>9.6505224149467297E-3</v>
      </c>
      <c r="R2530" s="7">
        <f>_xlfn.CEILING.MATH(ABS(NiftyData[[#This Row],[DayChange %]]), 0.01)</f>
        <v>0.01</v>
      </c>
    </row>
    <row r="2531" spans="1:18" x14ac:dyDescent="0.2">
      <c r="A2531" s="2">
        <v>40437</v>
      </c>
      <c r="B2531" s="1">
        <v>5861.1</v>
      </c>
      <c r="C2531" s="1">
        <v>5901.65</v>
      </c>
      <c r="D2531" s="1">
        <v>5815.8</v>
      </c>
      <c r="E2531" s="1">
        <v>5828.7</v>
      </c>
      <c r="F2531" s="1">
        <v>192466127</v>
      </c>
      <c r="G2531" s="1">
        <v>7830.28</v>
      </c>
      <c r="H2531" s="1" t="str">
        <f>TEXT(NiftyData[[#This Row],[Date]], "yyyy")</f>
        <v>2010</v>
      </c>
      <c r="I2531" s="1" t="str">
        <f>TEXT(NiftyData[[#This Row],[Date]], "mmm")</f>
        <v>Sep</v>
      </c>
      <c r="J2531" s="1" t="str">
        <f>TEXT(NiftyData[[#This Row],[Date]], "ddd")</f>
        <v>Thu</v>
      </c>
      <c r="K2531" s="1" t="str">
        <f>TEXT(NiftyData[[#This Row],[Date]], "mmm-yyyy")</f>
        <v>Sep-2010</v>
      </c>
      <c r="L2531" s="1" t="str">
        <f>IF(NiftyData[[#This Row],[Day]]="Thu", "Expiry", "")</f>
        <v>Expiry</v>
      </c>
      <c r="M2531" s="1">
        <f>NiftyData[[#This Row],[Close]]-NiftyData[[#This Row],[Open]]</f>
        <v>-32.400000000000546</v>
      </c>
      <c r="N2531" s="4">
        <f>NiftyData[[#This Row],[Intraday Change]]/NiftyData[[#This Row],[Open]]</f>
        <v>-5.5279725648769932E-3</v>
      </c>
      <c r="O2531" s="4">
        <f>_xlfn.CEILING.MATH(ABS(NiftyData[[#This Row],[Intraday Change %]]), 0.01)</f>
        <v>0.01</v>
      </c>
      <c r="P2531" s="6">
        <f>NiftyData[[#This Row],[Close]]-E2532</f>
        <v>-32.25</v>
      </c>
      <c r="Q2531" s="4">
        <f>NiftyData[[#This Row],[DayChange]]/E2532</f>
        <v>-5.5025209223760656E-3</v>
      </c>
      <c r="R2531" s="7">
        <f>_xlfn.CEILING.MATH(ABS(NiftyData[[#This Row],[DayChange %]]), 0.01)</f>
        <v>0.01</v>
      </c>
    </row>
    <row r="2532" spans="1:18" x14ac:dyDescent="0.2">
      <c r="A2532" s="2">
        <v>40436</v>
      </c>
      <c r="B2532" s="1">
        <v>5795.25</v>
      </c>
      <c r="C2532" s="1">
        <v>5869.45</v>
      </c>
      <c r="D2532" s="1">
        <v>5792.2</v>
      </c>
      <c r="E2532" s="1">
        <v>5860.95</v>
      </c>
      <c r="F2532" s="1">
        <v>187206098</v>
      </c>
      <c r="G2532" s="1">
        <v>8805.82</v>
      </c>
      <c r="H2532" s="1" t="str">
        <f>TEXT(NiftyData[[#This Row],[Date]], "yyyy")</f>
        <v>2010</v>
      </c>
      <c r="I2532" s="1" t="str">
        <f>TEXT(NiftyData[[#This Row],[Date]], "mmm")</f>
        <v>Sep</v>
      </c>
      <c r="J2532" s="1" t="str">
        <f>TEXT(NiftyData[[#This Row],[Date]], "ddd")</f>
        <v>Wed</v>
      </c>
      <c r="K2532" s="1" t="str">
        <f>TEXT(NiftyData[[#This Row],[Date]], "mmm-yyyy")</f>
        <v>Sep-2010</v>
      </c>
      <c r="L2532" s="1" t="str">
        <f>IF(NiftyData[[#This Row],[Day]]="Thu", "Expiry", "")</f>
        <v/>
      </c>
      <c r="M2532" s="1">
        <f>NiftyData[[#This Row],[Close]]-NiftyData[[#This Row],[Open]]</f>
        <v>65.699999999999818</v>
      </c>
      <c r="N2532" s="4">
        <f>NiftyData[[#This Row],[Intraday Change]]/NiftyData[[#This Row],[Open]]</f>
        <v>1.1336870713083961E-2</v>
      </c>
      <c r="O2532" s="4">
        <f>_xlfn.CEILING.MATH(ABS(NiftyData[[#This Row],[Intraday Change %]]), 0.01)</f>
        <v>0.02</v>
      </c>
      <c r="P2532" s="6">
        <f>NiftyData[[#This Row],[Close]]-E2533</f>
        <v>65.399999999999636</v>
      </c>
      <c r="Q2532" s="4">
        <f>NiftyData[[#This Row],[DayChange]]/E2533</f>
        <v>1.1284520019670201E-2</v>
      </c>
      <c r="R2532" s="7">
        <f>_xlfn.CEILING.MATH(ABS(NiftyData[[#This Row],[DayChange %]]), 0.01)</f>
        <v>0.02</v>
      </c>
    </row>
    <row r="2533" spans="1:18" x14ac:dyDescent="0.2">
      <c r="A2533" s="2">
        <v>40435</v>
      </c>
      <c r="B2533" s="1">
        <v>5760.3</v>
      </c>
      <c r="C2533" s="1">
        <v>5838.45</v>
      </c>
      <c r="D2533" s="1">
        <v>5760.3</v>
      </c>
      <c r="E2533" s="1">
        <v>5795.55</v>
      </c>
      <c r="F2533" s="1">
        <v>188426968</v>
      </c>
      <c r="G2533" s="1">
        <v>8111.27</v>
      </c>
      <c r="H2533" s="1" t="str">
        <f>TEXT(NiftyData[[#This Row],[Date]], "yyyy")</f>
        <v>2010</v>
      </c>
      <c r="I2533" s="1" t="str">
        <f>TEXT(NiftyData[[#This Row],[Date]], "mmm")</f>
        <v>Sep</v>
      </c>
      <c r="J2533" s="1" t="str">
        <f>TEXT(NiftyData[[#This Row],[Date]], "ddd")</f>
        <v>Tue</v>
      </c>
      <c r="K2533" s="1" t="str">
        <f>TEXT(NiftyData[[#This Row],[Date]], "mmm-yyyy")</f>
        <v>Sep-2010</v>
      </c>
      <c r="L2533" s="1" t="str">
        <f>IF(NiftyData[[#This Row],[Day]]="Thu", "Expiry", "")</f>
        <v/>
      </c>
      <c r="M2533" s="1">
        <f>NiftyData[[#This Row],[Close]]-NiftyData[[#This Row],[Open]]</f>
        <v>35.25</v>
      </c>
      <c r="N2533" s="4">
        <f>NiftyData[[#This Row],[Intraday Change]]/NiftyData[[#This Row],[Open]]</f>
        <v>6.1194729441174933E-3</v>
      </c>
      <c r="O2533" s="4">
        <f>_xlfn.CEILING.MATH(ABS(NiftyData[[#This Row],[Intraday Change %]]), 0.01)</f>
        <v>0.01</v>
      </c>
      <c r="P2533" s="6">
        <f>NiftyData[[#This Row],[Close]]-E2534</f>
        <v>35.550000000000182</v>
      </c>
      <c r="Q2533" s="4">
        <f>NiftyData[[#This Row],[DayChange]]/E2534</f>
        <v>6.1718750000000315E-3</v>
      </c>
      <c r="R2533" s="7">
        <f>_xlfn.CEILING.MATH(ABS(NiftyData[[#This Row],[DayChange %]]), 0.01)</f>
        <v>0.01</v>
      </c>
    </row>
    <row r="2534" spans="1:18" x14ac:dyDescent="0.2">
      <c r="A2534" s="2">
        <v>40434</v>
      </c>
      <c r="B2534" s="1">
        <v>5639.2</v>
      </c>
      <c r="C2534" s="1">
        <v>5770.6</v>
      </c>
      <c r="D2534" s="1">
        <v>5639.2</v>
      </c>
      <c r="E2534" s="1">
        <v>5760</v>
      </c>
      <c r="F2534" s="1">
        <v>152799959</v>
      </c>
      <c r="G2534" s="1">
        <v>7515.79</v>
      </c>
      <c r="H2534" s="1" t="str">
        <f>TEXT(NiftyData[[#This Row],[Date]], "yyyy")</f>
        <v>2010</v>
      </c>
      <c r="I2534" s="1" t="str">
        <f>TEXT(NiftyData[[#This Row],[Date]], "mmm")</f>
        <v>Sep</v>
      </c>
      <c r="J2534" s="1" t="str">
        <f>TEXT(NiftyData[[#This Row],[Date]], "ddd")</f>
        <v>Mon</v>
      </c>
      <c r="K2534" s="1" t="str">
        <f>TEXT(NiftyData[[#This Row],[Date]], "mmm-yyyy")</f>
        <v>Sep-2010</v>
      </c>
      <c r="L2534" s="1" t="str">
        <f>IF(NiftyData[[#This Row],[Day]]="Thu", "Expiry", "")</f>
        <v/>
      </c>
      <c r="M2534" s="1">
        <f>NiftyData[[#This Row],[Close]]-NiftyData[[#This Row],[Open]]</f>
        <v>120.80000000000018</v>
      </c>
      <c r="N2534" s="4">
        <f>NiftyData[[#This Row],[Intraday Change]]/NiftyData[[#This Row],[Open]]</f>
        <v>2.1421478223861572E-2</v>
      </c>
      <c r="O2534" s="4">
        <f>_xlfn.CEILING.MATH(ABS(NiftyData[[#This Row],[Intraday Change %]]), 0.01)</f>
        <v>0.03</v>
      </c>
      <c r="P2534" s="6">
        <f>NiftyData[[#This Row],[Close]]-E2535</f>
        <v>119.94999999999982</v>
      </c>
      <c r="Q2534" s="4">
        <f>NiftyData[[#This Row],[DayChange]]/E2535</f>
        <v>2.1267541954415266E-2</v>
      </c>
      <c r="R2534" s="7">
        <f>_xlfn.CEILING.MATH(ABS(NiftyData[[#This Row],[DayChange %]]), 0.01)</f>
        <v>0.03</v>
      </c>
    </row>
    <row r="2535" spans="1:18" x14ac:dyDescent="0.2">
      <c r="A2535" s="2">
        <v>40430</v>
      </c>
      <c r="B2535" s="1">
        <v>5608.3</v>
      </c>
      <c r="C2535" s="1">
        <v>5647.45</v>
      </c>
      <c r="D2535" s="1">
        <v>5608.1</v>
      </c>
      <c r="E2535" s="1">
        <v>5640.05</v>
      </c>
      <c r="F2535" s="1">
        <v>138061072</v>
      </c>
      <c r="G2535" s="1">
        <v>6234.11</v>
      </c>
      <c r="H2535" s="1" t="str">
        <f>TEXT(NiftyData[[#This Row],[Date]], "yyyy")</f>
        <v>2010</v>
      </c>
      <c r="I2535" s="1" t="str">
        <f>TEXT(NiftyData[[#This Row],[Date]], "mmm")</f>
        <v>Sep</v>
      </c>
      <c r="J2535" s="1" t="str">
        <f>TEXT(NiftyData[[#This Row],[Date]], "ddd")</f>
        <v>Thu</v>
      </c>
      <c r="K2535" s="1" t="str">
        <f>TEXT(NiftyData[[#This Row],[Date]], "mmm-yyyy")</f>
        <v>Sep-2010</v>
      </c>
      <c r="L2535" s="1" t="str">
        <f>IF(NiftyData[[#This Row],[Day]]="Thu", "Expiry", "")</f>
        <v>Expiry</v>
      </c>
      <c r="M2535" s="1">
        <f>NiftyData[[#This Row],[Close]]-NiftyData[[#This Row],[Open]]</f>
        <v>31.75</v>
      </c>
      <c r="N2535" s="4">
        <f>NiftyData[[#This Row],[Intraday Change]]/NiftyData[[#This Row],[Open]]</f>
        <v>5.6612520728206404E-3</v>
      </c>
      <c r="O2535" s="4">
        <f>_xlfn.CEILING.MATH(ABS(NiftyData[[#This Row],[Intraday Change %]]), 0.01)</f>
        <v>0.01</v>
      </c>
      <c r="P2535" s="6">
        <f>NiftyData[[#This Row],[Close]]-E2536</f>
        <v>32.199999999999818</v>
      </c>
      <c r="Q2535" s="4">
        <f>NiftyData[[#This Row],[DayChange]]/E2536</f>
        <v>5.7419510150948788E-3</v>
      </c>
      <c r="R2535" s="7">
        <f>_xlfn.CEILING.MATH(ABS(NiftyData[[#This Row],[DayChange %]]), 0.01)</f>
        <v>0.01</v>
      </c>
    </row>
    <row r="2536" spans="1:18" x14ac:dyDescent="0.2">
      <c r="A2536" s="2">
        <v>40429</v>
      </c>
      <c r="B2536" s="1">
        <v>5604.25</v>
      </c>
      <c r="C2536" s="1">
        <v>5625.3</v>
      </c>
      <c r="D2536" s="1">
        <v>5567.75</v>
      </c>
      <c r="E2536" s="1">
        <v>5607.85</v>
      </c>
      <c r="F2536" s="1">
        <v>135333275</v>
      </c>
      <c r="G2536" s="1">
        <v>5689.78</v>
      </c>
      <c r="H2536" s="1" t="str">
        <f>TEXT(NiftyData[[#This Row],[Date]], "yyyy")</f>
        <v>2010</v>
      </c>
      <c r="I2536" s="1" t="str">
        <f>TEXT(NiftyData[[#This Row],[Date]], "mmm")</f>
        <v>Sep</v>
      </c>
      <c r="J2536" s="1" t="str">
        <f>TEXT(NiftyData[[#This Row],[Date]], "ddd")</f>
        <v>Wed</v>
      </c>
      <c r="K2536" s="1" t="str">
        <f>TEXT(NiftyData[[#This Row],[Date]], "mmm-yyyy")</f>
        <v>Sep-2010</v>
      </c>
      <c r="L2536" s="1" t="str">
        <f>IF(NiftyData[[#This Row],[Day]]="Thu", "Expiry", "")</f>
        <v/>
      </c>
      <c r="M2536" s="1">
        <f>NiftyData[[#This Row],[Close]]-NiftyData[[#This Row],[Open]]</f>
        <v>3.6000000000003638</v>
      </c>
      <c r="N2536" s="4">
        <f>NiftyData[[#This Row],[Intraday Change]]/NiftyData[[#This Row],[Open]]</f>
        <v>6.423696301914375E-4</v>
      </c>
      <c r="O2536" s="4">
        <f>_xlfn.CEILING.MATH(ABS(NiftyData[[#This Row],[Intraday Change %]]), 0.01)</f>
        <v>0.01</v>
      </c>
      <c r="P2536" s="6">
        <f>NiftyData[[#This Row],[Close]]-E2537</f>
        <v>3.8500000000003638</v>
      </c>
      <c r="Q2536" s="4">
        <f>NiftyData[[#This Row],[DayChange]]/E2537</f>
        <v>6.8700927908643184E-4</v>
      </c>
      <c r="R2536" s="7">
        <f>_xlfn.CEILING.MATH(ABS(NiftyData[[#This Row],[DayChange %]]), 0.01)</f>
        <v>0.01</v>
      </c>
    </row>
    <row r="2537" spans="1:18" x14ac:dyDescent="0.2">
      <c r="A2537" s="2">
        <v>40428</v>
      </c>
      <c r="B2537" s="1">
        <v>5575.9</v>
      </c>
      <c r="C2537" s="1">
        <v>5625.5</v>
      </c>
      <c r="D2537" s="1">
        <v>5571.65</v>
      </c>
      <c r="E2537" s="1">
        <v>5604</v>
      </c>
      <c r="F2537" s="1">
        <v>177476993</v>
      </c>
      <c r="G2537" s="1">
        <v>6050.2</v>
      </c>
      <c r="H2537" s="1" t="str">
        <f>TEXT(NiftyData[[#This Row],[Date]], "yyyy")</f>
        <v>2010</v>
      </c>
      <c r="I2537" s="1" t="str">
        <f>TEXT(NiftyData[[#This Row],[Date]], "mmm")</f>
        <v>Sep</v>
      </c>
      <c r="J2537" s="1" t="str">
        <f>TEXT(NiftyData[[#This Row],[Date]], "ddd")</f>
        <v>Tue</v>
      </c>
      <c r="K2537" s="1" t="str">
        <f>TEXT(NiftyData[[#This Row],[Date]], "mmm-yyyy")</f>
        <v>Sep-2010</v>
      </c>
      <c r="L2537" s="1" t="str">
        <f>IF(NiftyData[[#This Row],[Day]]="Thu", "Expiry", "")</f>
        <v/>
      </c>
      <c r="M2537" s="1">
        <f>NiftyData[[#This Row],[Close]]-NiftyData[[#This Row],[Open]]</f>
        <v>28.100000000000364</v>
      </c>
      <c r="N2537" s="4">
        <f>NiftyData[[#This Row],[Intraday Change]]/NiftyData[[#This Row],[Open]]</f>
        <v>5.0395451855306528E-3</v>
      </c>
      <c r="O2537" s="4">
        <f>_xlfn.CEILING.MATH(ABS(NiftyData[[#This Row],[Intraday Change %]]), 0.01)</f>
        <v>0.01</v>
      </c>
      <c r="P2537" s="6">
        <f>NiftyData[[#This Row],[Close]]-E2538</f>
        <v>27.050000000000182</v>
      </c>
      <c r="Q2537" s="4">
        <f>NiftyData[[#This Row],[DayChange]]/E2538</f>
        <v>4.8503214122414913E-3</v>
      </c>
      <c r="R2537" s="7">
        <f>_xlfn.CEILING.MATH(ABS(NiftyData[[#This Row],[DayChange %]]), 0.01)</f>
        <v>0.01</v>
      </c>
    </row>
    <row r="2538" spans="1:18" x14ac:dyDescent="0.2">
      <c r="A2538" s="2">
        <v>40427</v>
      </c>
      <c r="B2538" s="1">
        <v>5479.55</v>
      </c>
      <c r="C2538" s="1">
        <v>5589.4</v>
      </c>
      <c r="D2538" s="1">
        <v>5479.55</v>
      </c>
      <c r="E2538" s="1">
        <v>5576.95</v>
      </c>
      <c r="F2538" s="1">
        <v>158938306</v>
      </c>
      <c r="G2538" s="1">
        <v>6388.26</v>
      </c>
      <c r="H2538" s="1" t="str">
        <f>TEXT(NiftyData[[#This Row],[Date]], "yyyy")</f>
        <v>2010</v>
      </c>
      <c r="I2538" s="1" t="str">
        <f>TEXT(NiftyData[[#This Row],[Date]], "mmm")</f>
        <v>Sep</v>
      </c>
      <c r="J2538" s="1" t="str">
        <f>TEXT(NiftyData[[#This Row],[Date]], "ddd")</f>
        <v>Mon</v>
      </c>
      <c r="K2538" s="1" t="str">
        <f>TEXT(NiftyData[[#This Row],[Date]], "mmm-yyyy")</f>
        <v>Sep-2010</v>
      </c>
      <c r="L2538" s="1" t="str">
        <f>IF(NiftyData[[#This Row],[Day]]="Thu", "Expiry", "")</f>
        <v/>
      </c>
      <c r="M2538" s="1">
        <f>NiftyData[[#This Row],[Close]]-NiftyData[[#This Row],[Open]]</f>
        <v>97.399999999999636</v>
      </c>
      <c r="N2538" s="4">
        <f>NiftyData[[#This Row],[Intraday Change]]/NiftyData[[#This Row],[Open]]</f>
        <v>1.7775182268616883E-2</v>
      </c>
      <c r="O2538" s="4">
        <f>_xlfn.CEILING.MATH(ABS(NiftyData[[#This Row],[Intraday Change %]]), 0.01)</f>
        <v>0.02</v>
      </c>
      <c r="P2538" s="6">
        <f>NiftyData[[#This Row],[Close]]-E2539</f>
        <v>97.550000000000182</v>
      </c>
      <c r="Q2538" s="4">
        <f>NiftyData[[#This Row],[DayChange]]/E2539</f>
        <v>1.7803044128919258E-2</v>
      </c>
      <c r="R2538" s="7">
        <f>_xlfn.CEILING.MATH(ABS(NiftyData[[#This Row],[DayChange %]]), 0.01)</f>
        <v>0.02</v>
      </c>
    </row>
    <row r="2539" spans="1:18" x14ac:dyDescent="0.2">
      <c r="A2539" s="2">
        <v>40424</v>
      </c>
      <c r="B2539" s="1">
        <v>5486.3</v>
      </c>
      <c r="C2539" s="1">
        <v>5510.4</v>
      </c>
      <c r="D2539" s="1">
        <v>5473.65</v>
      </c>
      <c r="E2539" s="1">
        <v>5479.4</v>
      </c>
      <c r="F2539" s="1">
        <v>146809469</v>
      </c>
      <c r="G2539" s="1">
        <v>4234.91</v>
      </c>
      <c r="H2539" s="1" t="str">
        <f>TEXT(NiftyData[[#This Row],[Date]], "yyyy")</f>
        <v>2010</v>
      </c>
      <c r="I2539" s="1" t="str">
        <f>TEXT(NiftyData[[#This Row],[Date]], "mmm")</f>
        <v>Sep</v>
      </c>
      <c r="J2539" s="1" t="str">
        <f>TEXT(NiftyData[[#This Row],[Date]], "ddd")</f>
        <v>Fri</v>
      </c>
      <c r="K2539" s="1" t="str">
        <f>TEXT(NiftyData[[#This Row],[Date]], "mmm-yyyy")</f>
        <v>Sep-2010</v>
      </c>
      <c r="L2539" s="1" t="str">
        <f>IF(NiftyData[[#This Row],[Day]]="Thu", "Expiry", "")</f>
        <v/>
      </c>
      <c r="M2539" s="1">
        <f>NiftyData[[#This Row],[Close]]-NiftyData[[#This Row],[Open]]</f>
        <v>-6.9000000000005457</v>
      </c>
      <c r="N2539" s="4">
        <f>NiftyData[[#This Row],[Intraday Change]]/NiftyData[[#This Row],[Open]]</f>
        <v>-1.2576782166488427E-3</v>
      </c>
      <c r="O2539" s="4">
        <f>_xlfn.CEILING.MATH(ABS(NiftyData[[#This Row],[Intraday Change %]]), 0.01)</f>
        <v>0.01</v>
      </c>
      <c r="P2539" s="6">
        <f>NiftyData[[#This Row],[Close]]-E2540</f>
        <v>-6.75</v>
      </c>
      <c r="Q2539" s="4">
        <f>NiftyData[[#This Row],[DayChange]]/E2540</f>
        <v>-1.2303710252180491E-3</v>
      </c>
      <c r="R2539" s="7">
        <f>_xlfn.CEILING.MATH(ABS(NiftyData[[#This Row],[DayChange %]]), 0.01)</f>
        <v>0.01</v>
      </c>
    </row>
    <row r="2540" spans="1:18" x14ac:dyDescent="0.2">
      <c r="A2540" s="2">
        <v>40423</v>
      </c>
      <c r="B2540" s="1">
        <v>5471.9</v>
      </c>
      <c r="C2540" s="1">
        <v>5513.95</v>
      </c>
      <c r="D2540" s="1">
        <v>5471.85</v>
      </c>
      <c r="E2540" s="1">
        <v>5486.15</v>
      </c>
      <c r="F2540" s="1">
        <v>159665619</v>
      </c>
      <c r="G2540" s="1">
        <v>5066.3100000000004</v>
      </c>
      <c r="H2540" s="1" t="str">
        <f>TEXT(NiftyData[[#This Row],[Date]], "yyyy")</f>
        <v>2010</v>
      </c>
      <c r="I2540" s="1" t="str">
        <f>TEXT(NiftyData[[#This Row],[Date]], "mmm")</f>
        <v>Sep</v>
      </c>
      <c r="J2540" s="1" t="str">
        <f>TEXT(NiftyData[[#This Row],[Date]], "ddd")</f>
        <v>Thu</v>
      </c>
      <c r="K2540" s="1" t="str">
        <f>TEXT(NiftyData[[#This Row],[Date]], "mmm-yyyy")</f>
        <v>Sep-2010</v>
      </c>
      <c r="L2540" s="1" t="str">
        <f>IF(NiftyData[[#This Row],[Day]]="Thu", "Expiry", "")</f>
        <v>Expiry</v>
      </c>
      <c r="M2540" s="1">
        <f>NiftyData[[#This Row],[Close]]-NiftyData[[#This Row],[Open]]</f>
        <v>14.25</v>
      </c>
      <c r="N2540" s="4">
        <f>NiftyData[[#This Row],[Intraday Change]]/NiftyData[[#This Row],[Open]]</f>
        <v>2.6042142583015044E-3</v>
      </c>
      <c r="O2540" s="4">
        <f>_xlfn.CEILING.MATH(ABS(NiftyData[[#This Row],[Intraday Change %]]), 0.01)</f>
        <v>0.01</v>
      </c>
      <c r="P2540" s="6">
        <f>NiftyData[[#This Row],[Close]]-E2541</f>
        <v>14.299999999999272</v>
      </c>
      <c r="Q2540" s="4">
        <f>NiftyData[[#This Row],[DayChange]]/E2541</f>
        <v>2.6133757321562673E-3</v>
      </c>
      <c r="R2540" s="7">
        <f>_xlfn.CEILING.MATH(ABS(NiftyData[[#This Row],[DayChange %]]), 0.01)</f>
        <v>0.01</v>
      </c>
    </row>
    <row r="2541" spans="1:18" x14ac:dyDescent="0.2">
      <c r="A2541" s="2">
        <v>40422</v>
      </c>
      <c r="B2541" s="1">
        <v>5403.05</v>
      </c>
      <c r="C2541" s="1">
        <v>5478.6</v>
      </c>
      <c r="D2541" s="1">
        <v>5403.05</v>
      </c>
      <c r="E2541" s="1">
        <v>5471.85</v>
      </c>
      <c r="F2541" s="1">
        <v>144228489</v>
      </c>
      <c r="G2541" s="1">
        <v>5883.01</v>
      </c>
      <c r="H2541" s="1" t="str">
        <f>TEXT(NiftyData[[#This Row],[Date]], "yyyy")</f>
        <v>2010</v>
      </c>
      <c r="I2541" s="1" t="str">
        <f>TEXT(NiftyData[[#This Row],[Date]], "mmm")</f>
        <v>Sep</v>
      </c>
      <c r="J2541" s="1" t="str">
        <f>TEXT(NiftyData[[#This Row],[Date]], "ddd")</f>
        <v>Wed</v>
      </c>
      <c r="K2541" s="1" t="str">
        <f>TEXT(NiftyData[[#This Row],[Date]], "mmm-yyyy")</f>
        <v>Sep-2010</v>
      </c>
      <c r="L2541" s="1" t="str">
        <f>IF(NiftyData[[#This Row],[Day]]="Thu", "Expiry", "")</f>
        <v/>
      </c>
      <c r="M2541" s="1">
        <f>NiftyData[[#This Row],[Close]]-NiftyData[[#This Row],[Open]]</f>
        <v>68.800000000000182</v>
      </c>
      <c r="N2541" s="4">
        <f>NiftyData[[#This Row],[Intraday Change]]/NiftyData[[#This Row],[Open]]</f>
        <v>1.2733548643821578E-2</v>
      </c>
      <c r="O2541" s="4">
        <f>_xlfn.CEILING.MATH(ABS(NiftyData[[#This Row],[Intraday Change %]]), 0.01)</f>
        <v>0.02</v>
      </c>
      <c r="P2541" s="6">
        <f>NiftyData[[#This Row],[Close]]-E2542</f>
        <v>69.450000000000728</v>
      </c>
      <c r="Q2541" s="4">
        <f>NiftyData[[#This Row],[DayChange]]/E2542</f>
        <v>1.2855397601066328E-2</v>
      </c>
      <c r="R2541" s="7">
        <f>_xlfn.CEILING.MATH(ABS(NiftyData[[#This Row],[DayChange %]]), 0.01)</f>
        <v>0.02</v>
      </c>
    </row>
    <row r="2542" spans="1:18" x14ac:dyDescent="0.2">
      <c r="A2542" s="2">
        <v>40421</v>
      </c>
      <c r="B2542" s="1">
        <v>5413.55</v>
      </c>
      <c r="C2542" s="1">
        <v>5413.9</v>
      </c>
      <c r="D2542" s="1">
        <v>5348.9</v>
      </c>
      <c r="E2542" s="1">
        <v>5402.4</v>
      </c>
      <c r="F2542" s="1">
        <v>157131369</v>
      </c>
      <c r="G2542" s="1">
        <v>6686.31</v>
      </c>
      <c r="H2542" s="1" t="str">
        <f>TEXT(NiftyData[[#This Row],[Date]], "yyyy")</f>
        <v>2010</v>
      </c>
      <c r="I2542" s="1" t="str">
        <f>TEXT(NiftyData[[#This Row],[Date]], "mmm")</f>
        <v>Aug</v>
      </c>
      <c r="J2542" s="1" t="str">
        <f>TEXT(NiftyData[[#This Row],[Date]], "ddd")</f>
        <v>Tue</v>
      </c>
      <c r="K2542" s="1" t="str">
        <f>TEXT(NiftyData[[#This Row],[Date]], "mmm-yyyy")</f>
        <v>Aug-2010</v>
      </c>
      <c r="L2542" s="1" t="str">
        <f>IF(NiftyData[[#This Row],[Day]]="Thu", "Expiry", "")</f>
        <v/>
      </c>
      <c r="M2542" s="1">
        <f>NiftyData[[#This Row],[Close]]-NiftyData[[#This Row],[Open]]</f>
        <v>-11.150000000000546</v>
      </c>
      <c r="N2542" s="4">
        <f>NiftyData[[#This Row],[Intraday Change]]/NiftyData[[#This Row],[Open]]</f>
        <v>-2.0596466274441995E-3</v>
      </c>
      <c r="O2542" s="4">
        <f>_xlfn.CEILING.MATH(ABS(NiftyData[[#This Row],[Intraday Change %]]), 0.01)</f>
        <v>0.01</v>
      </c>
      <c r="P2542" s="6">
        <f>NiftyData[[#This Row],[Close]]-E2543</f>
        <v>-13.050000000000182</v>
      </c>
      <c r="Q2542" s="4">
        <f>NiftyData[[#This Row],[DayChange]]/E2543</f>
        <v>-2.4097720411046511E-3</v>
      </c>
      <c r="R2542" s="7">
        <f>_xlfn.CEILING.MATH(ABS(NiftyData[[#This Row],[DayChange %]]), 0.01)</f>
        <v>0.01</v>
      </c>
    </row>
    <row r="2543" spans="1:18" x14ac:dyDescent="0.2">
      <c r="A2543" s="2">
        <v>40420</v>
      </c>
      <c r="B2543" s="1">
        <v>5408.9</v>
      </c>
      <c r="C2543" s="1">
        <v>5469</v>
      </c>
      <c r="D2543" s="1">
        <v>5390.35</v>
      </c>
      <c r="E2543" s="1">
        <v>5415.45</v>
      </c>
      <c r="F2543" s="1">
        <v>113842559</v>
      </c>
      <c r="G2543" s="1">
        <v>4230.08</v>
      </c>
      <c r="H2543" s="1" t="str">
        <f>TEXT(NiftyData[[#This Row],[Date]], "yyyy")</f>
        <v>2010</v>
      </c>
      <c r="I2543" s="1" t="str">
        <f>TEXT(NiftyData[[#This Row],[Date]], "mmm")</f>
        <v>Aug</v>
      </c>
      <c r="J2543" s="1" t="str">
        <f>TEXT(NiftyData[[#This Row],[Date]], "ddd")</f>
        <v>Mon</v>
      </c>
      <c r="K2543" s="1" t="str">
        <f>TEXT(NiftyData[[#This Row],[Date]], "mmm-yyyy")</f>
        <v>Aug-2010</v>
      </c>
      <c r="L2543" s="1" t="str">
        <f>IF(NiftyData[[#This Row],[Day]]="Thu", "Expiry", "")</f>
        <v/>
      </c>
      <c r="M2543" s="1">
        <f>NiftyData[[#This Row],[Close]]-NiftyData[[#This Row],[Open]]</f>
        <v>6.5500000000001819</v>
      </c>
      <c r="N2543" s="4">
        <f>NiftyData[[#This Row],[Intraday Change]]/NiftyData[[#This Row],[Open]]</f>
        <v>1.2109671097635716E-3</v>
      </c>
      <c r="O2543" s="4">
        <f>_xlfn.CEILING.MATH(ABS(NiftyData[[#This Row],[Intraday Change %]]), 0.01)</f>
        <v>0.01</v>
      </c>
      <c r="P2543" s="6">
        <f>NiftyData[[#This Row],[Close]]-E2544</f>
        <v>6.75</v>
      </c>
      <c r="Q2543" s="4">
        <f>NiftyData[[#This Row],[DayChange]]/E2544</f>
        <v>1.2479893504908758E-3</v>
      </c>
      <c r="R2543" s="7">
        <f>_xlfn.CEILING.MATH(ABS(NiftyData[[#This Row],[DayChange %]]), 0.01)</f>
        <v>0.01</v>
      </c>
    </row>
    <row r="2544" spans="1:18" x14ac:dyDescent="0.2">
      <c r="A2544" s="2">
        <v>40417</v>
      </c>
      <c r="B2544" s="1">
        <v>5489.6</v>
      </c>
      <c r="C2544" s="1">
        <v>5495.2</v>
      </c>
      <c r="D2544" s="1">
        <v>5391.95</v>
      </c>
      <c r="E2544" s="1">
        <v>5408.7</v>
      </c>
      <c r="F2544" s="1">
        <v>142325823</v>
      </c>
      <c r="G2544" s="1">
        <v>5450.83</v>
      </c>
      <c r="H2544" s="1" t="str">
        <f>TEXT(NiftyData[[#This Row],[Date]], "yyyy")</f>
        <v>2010</v>
      </c>
      <c r="I2544" s="1" t="str">
        <f>TEXT(NiftyData[[#This Row],[Date]], "mmm")</f>
        <v>Aug</v>
      </c>
      <c r="J2544" s="1" t="str">
        <f>TEXT(NiftyData[[#This Row],[Date]], "ddd")</f>
        <v>Fri</v>
      </c>
      <c r="K2544" s="1" t="str">
        <f>TEXT(NiftyData[[#This Row],[Date]], "mmm-yyyy")</f>
        <v>Aug-2010</v>
      </c>
      <c r="L2544" s="1" t="str">
        <f>IF(NiftyData[[#This Row],[Day]]="Thu", "Expiry", "")</f>
        <v/>
      </c>
      <c r="M2544" s="1">
        <f>NiftyData[[#This Row],[Close]]-NiftyData[[#This Row],[Open]]</f>
        <v>-80.900000000000546</v>
      </c>
      <c r="N2544" s="4">
        <f>NiftyData[[#This Row],[Intraday Change]]/NiftyData[[#This Row],[Open]]</f>
        <v>-1.4736957155348394E-2</v>
      </c>
      <c r="O2544" s="4">
        <f>_xlfn.CEILING.MATH(ABS(NiftyData[[#This Row],[Intraday Change %]]), 0.01)</f>
        <v>0.02</v>
      </c>
      <c r="P2544" s="6">
        <f>NiftyData[[#This Row],[Close]]-E2545</f>
        <v>-69.199999999999818</v>
      </c>
      <c r="Q2544" s="4">
        <f>NiftyData[[#This Row],[DayChange]]/E2545</f>
        <v>-1.2632578177768821E-2</v>
      </c>
      <c r="R2544" s="7">
        <f>_xlfn.CEILING.MATH(ABS(NiftyData[[#This Row],[DayChange %]]), 0.01)</f>
        <v>0.02</v>
      </c>
    </row>
    <row r="2545" spans="1:18" x14ac:dyDescent="0.2">
      <c r="A2545" s="2">
        <v>40416</v>
      </c>
      <c r="B2545" s="1">
        <v>5462.1</v>
      </c>
      <c r="C2545" s="1">
        <v>5486.55</v>
      </c>
      <c r="D2545" s="1">
        <v>5454.7</v>
      </c>
      <c r="E2545" s="1">
        <v>5477.9</v>
      </c>
      <c r="F2545" s="1">
        <v>186378293</v>
      </c>
      <c r="G2545" s="1">
        <v>7554.18</v>
      </c>
      <c r="H2545" s="1" t="str">
        <f>TEXT(NiftyData[[#This Row],[Date]], "yyyy")</f>
        <v>2010</v>
      </c>
      <c r="I2545" s="1" t="str">
        <f>TEXT(NiftyData[[#This Row],[Date]], "mmm")</f>
        <v>Aug</v>
      </c>
      <c r="J2545" s="1" t="str">
        <f>TEXT(NiftyData[[#This Row],[Date]], "ddd")</f>
        <v>Thu</v>
      </c>
      <c r="K2545" s="1" t="str">
        <f>TEXT(NiftyData[[#This Row],[Date]], "mmm-yyyy")</f>
        <v>Aug-2010</v>
      </c>
      <c r="L2545" s="1" t="str">
        <f>IF(NiftyData[[#This Row],[Day]]="Thu", "Expiry", "")</f>
        <v>Expiry</v>
      </c>
      <c r="M2545" s="1">
        <f>NiftyData[[#This Row],[Close]]-NiftyData[[#This Row],[Open]]</f>
        <v>15.799999999999272</v>
      </c>
      <c r="N2545" s="4">
        <f>NiftyData[[#This Row],[Intraday Change]]/NiftyData[[#This Row],[Open]]</f>
        <v>2.8926603321065654E-3</v>
      </c>
      <c r="O2545" s="4">
        <f>_xlfn.CEILING.MATH(ABS(NiftyData[[#This Row],[Intraday Change %]]), 0.01)</f>
        <v>0.01</v>
      </c>
      <c r="P2545" s="6">
        <f>NiftyData[[#This Row],[Close]]-E2546</f>
        <v>15.549999999999272</v>
      </c>
      <c r="Q2545" s="4">
        <f>NiftyData[[#This Row],[DayChange]]/E2546</f>
        <v>2.8467600940985604E-3</v>
      </c>
      <c r="R2545" s="7">
        <f>_xlfn.CEILING.MATH(ABS(NiftyData[[#This Row],[DayChange %]]), 0.01)</f>
        <v>0.01</v>
      </c>
    </row>
    <row r="2546" spans="1:18" x14ac:dyDescent="0.2">
      <c r="A2546" s="2">
        <v>40415</v>
      </c>
      <c r="B2546" s="1">
        <v>5505.3</v>
      </c>
      <c r="C2546" s="1">
        <v>5506.15</v>
      </c>
      <c r="D2546" s="1">
        <v>5452.55</v>
      </c>
      <c r="E2546" s="1">
        <v>5462.35</v>
      </c>
      <c r="F2546" s="1">
        <v>157764424</v>
      </c>
      <c r="G2546" s="1">
        <v>5517.95</v>
      </c>
      <c r="H2546" s="1" t="str">
        <f>TEXT(NiftyData[[#This Row],[Date]], "yyyy")</f>
        <v>2010</v>
      </c>
      <c r="I2546" s="1" t="str">
        <f>TEXT(NiftyData[[#This Row],[Date]], "mmm")</f>
        <v>Aug</v>
      </c>
      <c r="J2546" s="1" t="str">
        <f>TEXT(NiftyData[[#This Row],[Date]], "ddd")</f>
        <v>Wed</v>
      </c>
      <c r="K2546" s="1" t="str">
        <f>TEXT(NiftyData[[#This Row],[Date]], "mmm-yyyy")</f>
        <v>Aug-2010</v>
      </c>
      <c r="L2546" s="1" t="str">
        <f>IF(NiftyData[[#This Row],[Day]]="Thu", "Expiry", "")</f>
        <v/>
      </c>
      <c r="M2546" s="1">
        <f>NiftyData[[#This Row],[Close]]-NiftyData[[#This Row],[Open]]</f>
        <v>-42.949999999999818</v>
      </c>
      <c r="N2546" s="4">
        <f>NiftyData[[#This Row],[Intraday Change]]/NiftyData[[#This Row],[Open]]</f>
        <v>-7.8015730296259632E-3</v>
      </c>
      <c r="O2546" s="4">
        <f>_xlfn.CEILING.MATH(ABS(NiftyData[[#This Row],[Intraday Change %]]), 0.01)</f>
        <v>0.01</v>
      </c>
      <c r="P2546" s="6">
        <f>NiftyData[[#This Row],[Close]]-E2547</f>
        <v>-42.75</v>
      </c>
      <c r="Q2546" s="4">
        <f>NiftyData[[#This Row],[DayChange]]/E2547</f>
        <v>-7.7655265117799856E-3</v>
      </c>
      <c r="R2546" s="7">
        <f>_xlfn.CEILING.MATH(ABS(NiftyData[[#This Row],[DayChange %]]), 0.01)</f>
        <v>0.01</v>
      </c>
    </row>
    <row r="2547" spans="1:18" x14ac:dyDescent="0.2">
      <c r="A2547" s="2">
        <v>40414</v>
      </c>
      <c r="B2547" s="1">
        <v>5541.1</v>
      </c>
      <c r="C2547" s="1">
        <v>5547.25</v>
      </c>
      <c r="D2547" s="1">
        <v>5488.45</v>
      </c>
      <c r="E2547" s="1">
        <v>5505.1</v>
      </c>
      <c r="F2547" s="1">
        <v>139147479</v>
      </c>
      <c r="G2547" s="1">
        <v>5551.14</v>
      </c>
      <c r="H2547" s="1" t="str">
        <f>TEXT(NiftyData[[#This Row],[Date]], "yyyy")</f>
        <v>2010</v>
      </c>
      <c r="I2547" s="1" t="str">
        <f>TEXT(NiftyData[[#This Row],[Date]], "mmm")</f>
        <v>Aug</v>
      </c>
      <c r="J2547" s="1" t="str">
        <f>TEXT(NiftyData[[#This Row],[Date]], "ddd")</f>
        <v>Tue</v>
      </c>
      <c r="K2547" s="1" t="str">
        <f>TEXT(NiftyData[[#This Row],[Date]], "mmm-yyyy")</f>
        <v>Aug-2010</v>
      </c>
      <c r="L2547" s="1" t="str">
        <f>IF(NiftyData[[#This Row],[Day]]="Thu", "Expiry", "")</f>
        <v/>
      </c>
      <c r="M2547" s="1">
        <f>NiftyData[[#This Row],[Close]]-NiftyData[[#This Row],[Open]]</f>
        <v>-36</v>
      </c>
      <c r="N2547" s="4">
        <f>NiftyData[[#This Row],[Intraday Change]]/NiftyData[[#This Row],[Open]]</f>
        <v>-6.4969049466712383E-3</v>
      </c>
      <c r="O2547" s="4">
        <f>_xlfn.CEILING.MATH(ABS(NiftyData[[#This Row],[Intraday Change %]]), 0.01)</f>
        <v>0.01</v>
      </c>
      <c r="P2547" s="6">
        <f>NiftyData[[#This Row],[Close]]-E2548</f>
        <v>-38.399999999999636</v>
      </c>
      <c r="Q2547" s="4">
        <f>NiftyData[[#This Row],[DayChange]]/E2548</f>
        <v>-6.9270316586993123E-3</v>
      </c>
      <c r="R2547" s="7">
        <f>_xlfn.CEILING.MATH(ABS(NiftyData[[#This Row],[DayChange %]]), 0.01)</f>
        <v>0.01</v>
      </c>
    </row>
    <row r="2548" spans="1:18" x14ac:dyDescent="0.2">
      <c r="A2548" s="2">
        <v>40413</v>
      </c>
      <c r="B2548" s="1">
        <v>5531.15</v>
      </c>
      <c r="C2548" s="1">
        <v>5549.8</v>
      </c>
      <c r="D2548" s="1">
        <v>5519.4</v>
      </c>
      <c r="E2548" s="1">
        <v>5543.5</v>
      </c>
      <c r="F2548" s="1">
        <v>118735153</v>
      </c>
      <c r="G2548" s="1">
        <v>5263.58</v>
      </c>
      <c r="H2548" s="1" t="str">
        <f>TEXT(NiftyData[[#This Row],[Date]], "yyyy")</f>
        <v>2010</v>
      </c>
      <c r="I2548" s="1" t="str">
        <f>TEXT(NiftyData[[#This Row],[Date]], "mmm")</f>
        <v>Aug</v>
      </c>
      <c r="J2548" s="1" t="str">
        <f>TEXT(NiftyData[[#This Row],[Date]], "ddd")</f>
        <v>Mon</v>
      </c>
      <c r="K2548" s="1" t="str">
        <f>TEXT(NiftyData[[#This Row],[Date]], "mmm-yyyy")</f>
        <v>Aug-2010</v>
      </c>
      <c r="L2548" s="1" t="str">
        <f>IF(NiftyData[[#This Row],[Day]]="Thu", "Expiry", "")</f>
        <v/>
      </c>
      <c r="M2548" s="1">
        <f>NiftyData[[#This Row],[Close]]-NiftyData[[#This Row],[Open]]</f>
        <v>12.350000000000364</v>
      </c>
      <c r="N2548" s="4">
        <f>NiftyData[[#This Row],[Intraday Change]]/NiftyData[[#This Row],[Open]]</f>
        <v>2.2328087287454444E-3</v>
      </c>
      <c r="O2548" s="4">
        <f>_xlfn.CEILING.MATH(ABS(NiftyData[[#This Row],[Intraday Change %]]), 0.01)</f>
        <v>0.01</v>
      </c>
      <c r="P2548" s="6">
        <f>NiftyData[[#This Row],[Close]]-E2549</f>
        <v>12.850000000000364</v>
      </c>
      <c r="Q2548" s="4">
        <f>NiftyData[[#This Row],[DayChange]]/E2549</f>
        <v>2.3234158733603399E-3</v>
      </c>
      <c r="R2548" s="7">
        <f>_xlfn.CEILING.MATH(ABS(NiftyData[[#This Row],[DayChange %]]), 0.01)</f>
        <v>0.01</v>
      </c>
    </row>
    <row r="2549" spans="1:18" x14ac:dyDescent="0.2">
      <c r="A2549" s="2">
        <v>40410</v>
      </c>
      <c r="B2549" s="1">
        <v>5540.8</v>
      </c>
      <c r="C2549" s="1">
        <v>5546.6</v>
      </c>
      <c r="D2549" s="1">
        <v>5513.35</v>
      </c>
      <c r="E2549" s="1">
        <v>5530.65</v>
      </c>
      <c r="F2549" s="1">
        <v>144072389</v>
      </c>
      <c r="G2549" s="1">
        <v>5301.98</v>
      </c>
      <c r="H2549" s="1" t="str">
        <f>TEXT(NiftyData[[#This Row],[Date]], "yyyy")</f>
        <v>2010</v>
      </c>
      <c r="I2549" s="1" t="str">
        <f>TEXT(NiftyData[[#This Row],[Date]], "mmm")</f>
        <v>Aug</v>
      </c>
      <c r="J2549" s="1" t="str">
        <f>TEXT(NiftyData[[#This Row],[Date]], "ddd")</f>
        <v>Fri</v>
      </c>
      <c r="K2549" s="1" t="str">
        <f>TEXT(NiftyData[[#This Row],[Date]], "mmm-yyyy")</f>
        <v>Aug-2010</v>
      </c>
      <c r="L2549" s="1" t="str">
        <f>IF(NiftyData[[#This Row],[Day]]="Thu", "Expiry", "")</f>
        <v/>
      </c>
      <c r="M2549" s="1">
        <f>NiftyData[[#This Row],[Close]]-NiftyData[[#This Row],[Open]]</f>
        <v>-10.150000000000546</v>
      </c>
      <c r="N2549" s="4">
        <f>NiftyData[[#This Row],[Intraday Change]]/NiftyData[[#This Row],[Open]]</f>
        <v>-1.8318654345943809E-3</v>
      </c>
      <c r="O2549" s="4">
        <f>_xlfn.CEILING.MATH(ABS(NiftyData[[#This Row],[Intraday Change %]]), 0.01)</f>
        <v>0.01</v>
      </c>
      <c r="P2549" s="6">
        <f>NiftyData[[#This Row],[Close]]-E2550</f>
        <v>-9.5500000000001819</v>
      </c>
      <c r="Q2549" s="4">
        <f>NiftyData[[#This Row],[DayChange]]/E2550</f>
        <v>-1.7237644850366743E-3</v>
      </c>
      <c r="R2549" s="7">
        <f>_xlfn.CEILING.MATH(ABS(NiftyData[[#This Row],[DayChange %]]), 0.01)</f>
        <v>0.01</v>
      </c>
    </row>
    <row r="2550" spans="1:18" x14ac:dyDescent="0.2">
      <c r="A2550" s="2">
        <v>40409</v>
      </c>
      <c r="B2550" s="1">
        <v>5478.25</v>
      </c>
      <c r="C2550" s="1">
        <v>5544.7</v>
      </c>
      <c r="D2550" s="1">
        <v>5478.1</v>
      </c>
      <c r="E2550" s="1">
        <v>5540.2</v>
      </c>
      <c r="F2550" s="1">
        <v>167740837</v>
      </c>
      <c r="G2550" s="1">
        <v>5669.59</v>
      </c>
      <c r="H2550" s="1" t="str">
        <f>TEXT(NiftyData[[#This Row],[Date]], "yyyy")</f>
        <v>2010</v>
      </c>
      <c r="I2550" s="1" t="str">
        <f>TEXT(NiftyData[[#This Row],[Date]], "mmm")</f>
        <v>Aug</v>
      </c>
      <c r="J2550" s="1" t="str">
        <f>TEXT(NiftyData[[#This Row],[Date]], "ddd")</f>
        <v>Thu</v>
      </c>
      <c r="K2550" s="1" t="str">
        <f>TEXT(NiftyData[[#This Row],[Date]], "mmm-yyyy")</f>
        <v>Aug-2010</v>
      </c>
      <c r="L2550" s="1" t="str">
        <f>IF(NiftyData[[#This Row],[Day]]="Thu", "Expiry", "")</f>
        <v>Expiry</v>
      </c>
      <c r="M2550" s="1">
        <f>NiftyData[[#This Row],[Close]]-NiftyData[[#This Row],[Open]]</f>
        <v>61.949999999999818</v>
      </c>
      <c r="N2550" s="4">
        <f>NiftyData[[#This Row],[Intraday Change]]/NiftyData[[#This Row],[Open]]</f>
        <v>1.130835577054713E-2</v>
      </c>
      <c r="O2550" s="4">
        <f>_xlfn.CEILING.MATH(ABS(NiftyData[[#This Row],[Intraday Change %]]), 0.01)</f>
        <v>0.02</v>
      </c>
      <c r="P2550" s="6">
        <f>NiftyData[[#This Row],[Close]]-E2551</f>
        <v>61.050000000000182</v>
      </c>
      <c r="Q2550" s="4">
        <f>NiftyData[[#This Row],[DayChange]]/E2551</f>
        <v>1.1142239215936812E-2</v>
      </c>
      <c r="R2550" s="7">
        <f>_xlfn.CEILING.MATH(ABS(NiftyData[[#This Row],[DayChange %]]), 0.01)</f>
        <v>0.02</v>
      </c>
    </row>
    <row r="2551" spans="1:18" x14ac:dyDescent="0.2">
      <c r="A2551" s="2">
        <v>40408</v>
      </c>
      <c r="B2551" s="1">
        <v>5416.25</v>
      </c>
      <c r="C2551" s="1">
        <v>5487.95</v>
      </c>
      <c r="D2551" s="1">
        <v>5416.25</v>
      </c>
      <c r="E2551" s="1">
        <v>5479.15</v>
      </c>
      <c r="F2551" s="1">
        <v>154252402</v>
      </c>
      <c r="G2551" s="1">
        <v>6293.69</v>
      </c>
      <c r="H2551" s="1" t="str">
        <f>TEXT(NiftyData[[#This Row],[Date]], "yyyy")</f>
        <v>2010</v>
      </c>
      <c r="I2551" s="1" t="str">
        <f>TEXT(NiftyData[[#This Row],[Date]], "mmm")</f>
        <v>Aug</v>
      </c>
      <c r="J2551" s="1" t="str">
        <f>TEXT(NiftyData[[#This Row],[Date]], "ddd")</f>
        <v>Wed</v>
      </c>
      <c r="K2551" s="1" t="str">
        <f>TEXT(NiftyData[[#This Row],[Date]], "mmm-yyyy")</f>
        <v>Aug-2010</v>
      </c>
      <c r="L2551" s="1" t="str">
        <f>IF(NiftyData[[#This Row],[Day]]="Thu", "Expiry", "")</f>
        <v/>
      </c>
      <c r="M2551" s="1">
        <f>NiftyData[[#This Row],[Close]]-NiftyData[[#This Row],[Open]]</f>
        <v>62.899999999999636</v>
      </c>
      <c r="N2551" s="4">
        <f>NiftyData[[#This Row],[Intraday Change]]/NiftyData[[#This Row],[Open]]</f>
        <v>1.1613201015462661E-2</v>
      </c>
      <c r="O2551" s="4">
        <f>_xlfn.CEILING.MATH(ABS(NiftyData[[#This Row],[Intraday Change %]]), 0.01)</f>
        <v>0.02</v>
      </c>
      <c r="P2551" s="6">
        <f>NiftyData[[#This Row],[Close]]-E2552</f>
        <v>65</v>
      </c>
      <c r="Q2551" s="4">
        <f>NiftyData[[#This Row],[DayChange]]/E2552</f>
        <v>1.2005577976228957E-2</v>
      </c>
      <c r="R2551" s="7">
        <f>_xlfn.CEILING.MATH(ABS(NiftyData[[#This Row],[DayChange %]]), 0.01)</f>
        <v>0.02</v>
      </c>
    </row>
    <row r="2552" spans="1:18" x14ac:dyDescent="0.2">
      <c r="A2552" s="2">
        <v>40407</v>
      </c>
      <c r="B2552" s="1">
        <v>5422.15</v>
      </c>
      <c r="C2552" s="1">
        <v>5443.55</v>
      </c>
      <c r="D2552" s="1">
        <v>5408.8</v>
      </c>
      <c r="E2552" s="1">
        <v>5414.15</v>
      </c>
      <c r="F2552" s="1">
        <v>138282188</v>
      </c>
      <c r="G2552" s="1">
        <v>5458.34</v>
      </c>
      <c r="H2552" s="1" t="str">
        <f>TEXT(NiftyData[[#This Row],[Date]], "yyyy")</f>
        <v>2010</v>
      </c>
      <c r="I2552" s="1" t="str">
        <f>TEXT(NiftyData[[#This Row],[Date]], "mmm")</f>
        <v>Aug</v>
      </c>
      <c r="J2552" s="1" t="str">
        <f>TEXT(NiftyData[[#This Row],[Date]], "ddd")</f>
        <v>Tue</v>
      </c>
      <c r="K2552" s="1" t="str">
        <f>TEXT(NiftyData[[#This Row],[Date]], "mmm-yyyy")</f>
        <v>Aug-2010</v>
      </c>
      <c r="L2552" s="1" t="str">
        <f>IF(NiftyData[[#This Row],[Day]]="Thu", "Expiry", "")</f>
        <v/>
      </c>
      <c r="M2552" s="1">
        <f>NiftyData[[#This Row],[Close]]-NiftyData[[#This Row],[Open]]</f>
        <v>-8</v>
      </c>
      <c r="N2552" s="4">
        <f>NiftyData[[#This Row],[Intraday Change]]/NiftyData[[#This Row],[Open]]</f>
        <v>-1.4754294883026107E-3</v>
      </c>
      <c r="O2552" s="4">
        <f>_xlfn.CEILING.MATH(ABS(NiftyData[[#This Row],[Intraday Change %]]), 0.01)</f>
        <v>0.01</v>
      </c>
      <c r="P2552" s="6">
        <f>NiftyData[[#This Row],[Close]]-E2553</f>
        <v>-4.1500000000005457</v>
      </c>
      <c r="Q2552" s="4">
        <f>NiftyData[[#This Row],[DayChange]]/E2553</f>
        <v>-7.6592289094375458E-4</v>
      </c>
      <c r="R2552" s="7">
        <f>_xlfn.CEILING.MATH(ABS(NiftyData[[#This Row],[DayChange %]]), 0.01)</f>
        <v>0.01</v>
      </c>
    </row>
    <row r="2553" spans="1:18" x14ac:dyDescent="0.2">
      <c r="A2553" s="2">
        <v>40406</v>
      </c>
      <c r="B2553" s="1">
        <v>5452.1</v>
      </c>
      <c r="C2553" s="1">
        <v>5465.25</v>
      </c>
      <c r="D2553" s="1">
        <v>5397.4</v>
      </c>
      <c r="E2553" s="1">
        <v>5418.3</v>
      </c>
      <c r="F2553" s="1">
        <v>189453492</v>
      </c>
      <c r="G2553" s="1">
        <v>6283.46</v>
      </c>
      <c r="H2553" s="1" t="str">
        <f>TEXT(NiftyData[[#This Row],[Date]], "yyyy")</f>
        <v>2010</v>
      </c>
      <c r="I2553" s="1" t="str">
        <f>TEXT(NiftyData[[#This Row],[Date]], "mmm")</f>
        <v>Aug</v>
      </c>
      <c r="J2553" s="1" t="str">
        <f>TEXT(NiftyData[[#This Row],[Date]], "ddd")</f>
        <v>Mon</v>
      </c>
      <c r="K2553" s="1" t="str">
        <f>TEXT(NiftyData[[#This Row],[Date]], "mmm-yyyy")</f>
        <v>Aug-2010</v>
      </c>
      <c r="L2553" s="1" t="str">
        <f>IF(NiftyData[[#This Row],[Day]]="Thu", "Expiry", "")</f>
        <v/>
      </c>
      <c r="M2553" s="1">
        <f>NiftyData[[#This Row],[Close]]-NiftyData[[#This Row],[Open]]</f>
        <v>-33.800000000000182</v>
      </c>
      <c r="N2553" s="4">
        <f>NiftyData[[#This Row],[Intraday Change]]/NiftyData[[#This Row],[Open]]</f>
        <v>-6.1994460849948054E-3</v>
      </c>
      <c r="O2553" s="4">
        <f>_xlfn.CEILING.MATH(ABS(NiftyData[[#This Row],[Intraday Change %]]), 0.01)</f>
        <v>0.01</v>
      </c>
      <c r="P2553" s="6">
        <f>NiftyData[[#This Row],[Close]]-E2554</f>
        <v>-33.800000000000182</v>
      </c>
      <c r="Q2553" s="4">
        <f>NiftyData[[#This Row],[DayChange]]/E2554</f>
        <v>-6.1994460849948054E-3</v>
      </c>
      <c r="R2553" s="7">
        <f>_xlfn.CEILING.MATH(ABS(NiftyData[[#This Row],[DayChange %]]), 0.01)</f>
        <v>0.01</v>
      </c>
    </row>
    <row r="2554" spans="1:18" x14ac:dyDescent="0.2">
      <c r="A2554" s="2">
        <v>40403</v>
      </c>
      <c r="B2554" s="1">
        <v>5420.65</v>
      </c>
      <c r="C2554" s="1">
        <v>5476.5</v>
      </c>
      <c r="D2554" s="1">
        <v>5415.5</v>
      </c>
      <c r="E2554" s="1">
        <v>5452.1</v>
      </c>
      <c r="F2554" s="1">
        <v>154913632</v>
      </c>
      <c r="G2554" s="1">
        <v>6503.15</v>
      </c>
      <c r="H2554" s="1" t="str">
        <f>TEXT(NiftyData[[#This Row],[Date]], "yyyy")</f>
        <v>2010</v>
      </c>
      <c r="I2554" s="1" t="str">
        <f>TEXT(NiftyData[[#This Row],[Date]], "mmm")</f>
        <v>Aug</v>
      </c>
      <c r="J2554" s="1" t="str">
        <f>TEXT(NiftyData[[#This Row],[Date]], "ddd")</f>
        <v>Fri</v>
      </c>
      <c r="K2554" s="1" t="str">
        <f>TEXT(NiftyData[[#This Row],[Date]], "mmm-yyyy")</f>
        <v>Aug-2010</v>
      </c>
      <c r="L2554" s="1" t="str">
        <f>IF(NiftyData[[#This Row],[Day]]="Thu", "Expiry", "")</f>
        <v/>
      </c>
      <c r="M2554" s="1">
        <f>NiftyData[[#This Row],[Close]]-NiftyData[[#This Row],[Open]]</f>
        <v>31.450000000000728</v>
      </c>
      <c r="N2554" s="4">
        <f>NiftyData[[#This Row],[Intraday Change]]/NiftyData[[#This Row],[Open]]</f>
        <v>5.8018872275466468E-3</v>
      </c>
      <c r="O2554" s="4">
        <f>_xlfn.CEILING.MATH(ABS(NiftyData[[#This Row],[Intraday Change %]]), 0.01)</f>
        <v>0.01</v>
      </c>
      <c r="P2554" s="6">
        <f>NiftyData[[#This Row],[Close]]-E2555</f>
        <v>35.650000000000546</v>
      </c>
      <c r="Q2554" s="4">
        <f>NiftyData[[#This Row],[DayChange]]/E2555</f>
        <v>6.581801733607907E-3</v>
      </c>
      <c r="R2554" s="7">
        <f>_xlfn.CEILING.MATH(ABS(NiftyData[[#This Row],[DayChange %]]), 0.01)</f>
        <v>0.01</v>
      </c>
    </row>
    <row r="2555" spans="1:18" x14ac:dyDescent="0.2">
      <c r="A2555" s="2">
        <v>40402</v>
      </c>
      <c r="B2555" s="1">
        <v>5418.7</v>
      </c>
      <c r="C2555" s="1">
        <v>5431.1</v>
      </c>
      <c r="D2555" s="1">
        <v>5372.45</v>
      </c>
      <c r="E2555" s="1">
        <v>5416.45</v>
      </c>
      <c r="F2555" s="1">
        <v>172039387</v>
      </c>
      <c r="G2555" s="1">
        <v>7991.9</v>
      </c>
      <c r="H2555" s="1" t="str">
        <f>TEXT(NiftyData[[#This Row],[Date]], "yyyy")</f>
        <v>2010</v>
      </c>
      <c r="I2555" s="1" t="str">
        <f>TEXT(NiftyData[[#This Row],[Date]], "mmm")</f>
        <v>Aug</v>
      </c>
      <c r="J2555" s="1" t="str">
        <f>TEXT(NiftyData[[#This Row],[Date]], "ddd")</f>
        <v>Thu</v>
      </c>
      <c r="K2555" s="1" t="str">
        <f>TEXT(NiftyData[[#This Row],[Date]], "mmm-yyyy")</f>
        <v>Aug-2010</v>
      </c>
      <c r="L2555" s="1" t="str">
        <f>IF(NiftyData[[#This Row],[Day]]="Thu", "Expiry", "")</f>
        <v>Expiry</v>
      </c>
      <c r="M2555" s="1">
        <f>NiftyData[[#This Row],[Close]]-NiftyData[[#This Row],[Open]]</f>
        <v>-2.25</v>
      </c>
      <c r="N2555" s="4">
        <f>NiftyData[[#This Row],[Intraday Change]]/NiftyData[[#This Row],[Open]]</f>
        <v>-4.1522874490191377E-4</v>
      </c>
      <c r="O2555" s="4">
        <f>_xlfn.CEILING.MATH(ABS(NiftyData[[#This Row],[Intraday Change %]]), 0.01)</f>
        <v>0.01</v>
      </c>
      <c r="P2555" s="6">
        <f>NiftyData[[#This Row],[Close]]-E2556</f>
        <v>-4.1500000000005457</v>
      </c>
      <c r="Q2555" s="4">
        <f>NiftyData[[#This Row],[DayChange]]/E2556</f>
        <v>-7.6559790429113852E-4</v>
      </c>
      <c r="R2555" s="7">
        <f>_xlfn.CEILING.MATH(ABS(NiftyData[[#This Row],[DayChange %]]), 0.01)</f>
        <v>0.01</v>
      </c>
    </row>
    <row r="2556" spans="1:18" x14ac:dyDescent="0.2">
      <c r="A2556" s="2">
        <v>40401</v>
      </c>
      <c r="B2556" s="1">
        <v>5460.7</v>
      </c>
      <c r="C2556" s="1">
        <v>5474.6</v>
      </c>
      <c r="D2556" s="1">
        <v>5412</v>
      </c>
      <c r="E2556" s="1">
        <v>5420.6</v>
      </c>
      <c r="F2556" s="1">
        <v>174632660</v>
      </c>
      <c r="G2556" s="1">
        <v>7684.14</v>
      </c>
      <c r="H2556" s="1" t="str">
        <f>TEXT(NiftyData[[#This Row],[Date]], "yyyy")</f>
        <v>2010</v>
      </c>
      <c r="I2556" s="1" t="str">
        <f>TEXT(NiftyData[[#This Row],[Date]], "mmm")</f>
        <v>Aug</v>
      </c>
      <c r="J2556" s="1" t="str">
        <f>TEXT(NiftyData[[#This Row],[Date]], "ddd")</f>
        <v>Wed</v>
      </c>
      <c r="K2556" s="1" t="str">
        <f>TEXT(NiftyData[[#This Row],[Date]], "mmm-yyyy")</f>
        <v>Aug-2010</v>
      </c>
      <c r="L2556" s="1" t="str">
        <f>IF(NiftyData[[#This Row],[Day]]="Thu", "Expiry", "")</f>
        <v/>
      </c>
      <c r="M2556" s="1">
        <f>NiftyData[[#This Row],[Close]]-NiftyData[[#This Row],[Open]]</f>
        <v>-40.099999999999454</v>
      </c>
      <c r="N2556" s="4">
        <f>NiftyData[[#This Row],[Intraday Change]]/NiftyData[[#This Row],[Open]]</f>
        <v>-7.3433808852343936E-3</v>
      </c>
      <c r="O2556" s="4">
        <f>_xlfn.CEILING.MATH(ABS(NiftyData[[#This Row],[Intraday Change %]]), 0.01)</f>
        <v>0.01</v>
      </c>
      <c r="P2556" s="6">
        <f>NiftyData[[#This Row],[Close]]-E2557</f>
        <v>-40.099999999999454</v>
      </c>
      <c r="Q2556" s="4">
        <f>NiftyData[[#This Row],[DayChange]]/E2557</f>
        <v>-7.3433808852343936E-3</v>
      </c>
      <c r="R2556" s="7">
        <f>_xlfn.CEILING.MATH(ABS(NiftyData[[#This Row],[DayChange %]]), 0.01)</f>
        <v>0.01</v>
      </c>
    </row>
    <row r="2557" spans="1:18" x14ac:dyDescent="0.2">
      <c r="A2557" s="2">
        <v>40400</v>
      </c>
      <c r="B2557" s="1">
        <v>5486.8</v>
      </c>
      <c r="C2557" s="1">
        <v>5491.45</v>
      </c>
      <c r="D2557" s="1">
        <v>5445.35</v>
      </c>
      <c r="E2557" s="1">
        <v>5460.7</v>
      </c>
      <c r="F2557" s="1">
        <v>164218108</v>
      </c>
      <c r="G2557" s="1">
        <v>6726.45</v>
      </c>
      <c r="H2557" s="1" t="str">
        <f>TEXT(NiftyData[[#This Row],[Date]], "yyyy")</f>
        <v>2010</v>
      </c>
      <c r="I2557" s="1" t="str">
        <f>TEXT(NiftyData[[#This Row],[Date]], "mmm")</f>
        <v>Aug</v>
      </c>
      <c r="J2557" s="1" t="str">
        <f>TEXT(NiftyData[[#This Row],[Date]], "ddd")</f>
        <v>Tue</v>
      </c>
      <c r="K2557" s="1" t="str">
        <f>TEXT(NiftyData[[#This Row],[Date]], "mmm-yyyy")</f>
        <v>Aug-2010</v>
      </c>
      <c r="L2557" s="1" t="str">
        <f>IF(NiftyData[[#This Row],[Day]]="Thu", "Expiry", "")</f>
        <v/>
      </c>
      <c r="M2557" s="1">
        <f>NiftyData[[#This Row],[Close]]-NiftyData[[#This Row],[Open]]</f>
        <v>-26.100000000000364</v>
      </c>
      <c r="N2557" s="4">
        <f>NiftyData[[#This Row],[Intraday Change]]/NiftyData[[#This Row],[Open]]</f>
        <v>-4.7568710359408694E-3</v>
      </c>
      <c r="O2557" s="4">
        <f>_xlfn.CEILING.MATH(ABS(NiftyData[[#This Row],[Intraday Change %]]), 0.01)</f>
        <v>0.01</v>
      </c>
      <c r="P2557" s="6">
        <f>NiftyData[[#This Row],[Close]]-E2558</f>
        <v>-25.449999999999818</v>
      </c>
      <c r="Q2557" s="4">
        <f>NiftyData[[#This Row],[DayChange]]/E2558</f>
        <v>-4.638954458044315E-3</v>
      </c>
      <c r="R2557" s="7">
        <f>_xlfn.CEILING.MATH(ABS(NiftyData[[#This Row],[DayChange %]]), 0.01)</f>
        <v>0.01</v>
      </c>
    </row>
    <row r="2558" spans="1:18" x14ac:dyDescent="0.2">
      <c r="A2558" s="2">
        <v>40399</v>
      </c>
      <c r="B2558" s="1">
        <v>5439.8</v>
      </c>
      <c r="C2558" s="1">
        <v>5492.3</v>
      </c>
      <c r="D2558" s="1">
        <v>5433.25</v>
      </c>
      <c r="E2558" s="1">
        <v>5486.15</v>
      </c>
      <c r="F2558" s="1">
        <v>137005276</v>
      </c>
      <c r="G2558" s="1">
        <v>4943.58</v>
      </c>
      <c r="H2558" s="1" t="str">
        <f>TEXT(NiftyData[[#This Row],[Date]], "yyyy")</f>
        <v>2010</v>
      </c>
      <c r="I2558" s="1" t="str">
        <f>TEXT(NiftyData[[#This Row],[Date]], "mmm")</f>
        <v>Aug</v>
      </c>
      <c r="J2558" s="1" t="str">
        <f>TEXT(NiftyData[[#This Row],[Date]], "ddd")</f>
        <v>Mon</v>
      </c>
      <c r="K2558" s="1" t="str">
        <f>TEXT(NiftyData[[#This Row],[Date]], "mmm-yyyy")</f>
        <v>Aug-2010</v>
      </c>
      <c r="L2558" s="1" t="str">
        <f>IF(NiftyData[[#This Row],[Day]]="Thu", "Expiry", "")</f>
        <v/>
      </c>
      <c r="M2558" s="1">
        <f>NiftyData[[#This Row],[Close]]-NiftyData[[#This Row],[Open]]</f>
        <v>46.349999999999454</v>
      </c>
      <c r="N2558" s="4">
        <f>NiftyData[[#This Row],[Intraday Change]]/NiftyData[[#This Row],[Open]]</f>
        <v>8.5205338431558978E-3</v>
      </c>
      <c r="O2558" s="4">
        <f>_xlfn.CEILING.MATH(ABS(NiftyData[[#This Row],[Intraday Change %]]), 0.01)</f>
        <v>0.01</v>
      </c>
      <c r="P2558" s="6">
        <f>NiftyData[[#This Row],[Close]]-E2559</f>
        <v>46.899999999999636</v>
      </c>
      <c r="Q2558" s="4">
        <f>NiftyData[[#This Row],[DayChange]]/E2559</f>
        <v>8.6225122948935303E-3</v>
      </c>
      <c r="R2558" s="7">
        <f>_xlfn.CEILING.MATH(ABS(NiftyData[[#This Row],[DayChange %]]), 0.01)</f>
        <v>0.01</v>
      </c>
    </row>
    <row r="2559" spans="1:18" x14ac:dyDescent="0.2">
      <c r="A2559" s="2">
        <v>40396</v>
      </c>
      <c r="B2559" s="1">
        <v>5448.25</v>
      </c>
      <c r="C2559" s="1">
        <v>5471.9</v>
      </c>
      <c r="D2559" s="1">
        <v>5431.35</v>
      </c>
      <c r="E2559" s="1">
        <v>5439.25</v>
      </c>
      <c r="F2559" s="1">
        <v>116668077</v>
      </c>
      <c r="G2559" s="1">
        <v>4724.6000000000004</v>
      </c>
      <c r="H2559" s="1" t="str">
        <f>TEXT(NiftyData[[#This Row],[Date]], "yyyy")</f>
        <v>2010</v>
      </c>
      <c r="I2559" s="1" t="str">
        <f>TEXT(NiftyData[[#This Row],[Date]], "mmm")</f>
        <v>Aug</v>
      </c>
      <c r="J2559" s="1" t="str">
        <f>TEXT(NiftyData[[#This Row],[Date]], "ddd")</f>
        <v>Fri</v>
      </c>
      <c r="K2559" s="1" t="str">
        <f>TEXT(NiftyData[[#This Row],[Date]], "mmm-yyyy")</f>
        <v>Aug-2010</v>
      </c>
      <c r="L2559" s="1" t="str">
        <f>IF(NiftyData[[#This Row],[Day]]="Thu", "Expiry", "")</f>
        <v/>
      </c>
      <c r="M2559" s="1">
        <f>NiftyData[[#This Row],[Close]]-NiftyData[[#This Row],[Open]]</f>
        <v>-9</v>
      </c>
      <c r="N2559" s="4">
        <f>NiftyData[[#This Row],[Intraday Change]]/NiftyData[[#This Row],[Open]]</f>
        <v>-1.6519065755058965E-3</v>
      </c>
      <c r="O2559" s="4">
        <f>_xlfn.CEILING.MATH(ABS(NiftyData[[#This Row],[Intraday Change %]]), 0.01)</f>
        <v>0.01</v>
      </c>
      <c r="P2559" s="6">
        <f>NiftyData[[#This Row],[Close]]-E2560</f>
        <v>-7.8500000000003638</v>
      </c>
      <c r="Q2559" s="4">
        <f>NiftyData[[#This Row],[DayChange]]/E2560</f>
        <v>-1.4411338143232846E-3</v>
      </c>
      <c r="R2559" s="7">
        <f>_xlfn.CEILING.MATH(ABS(NiftyData[[#This Row],[DayChange %]]), 0.01)</f>
        <v>0.01</v>
      </c>
    </row>
    <row r="2560" spans="1:18" x14ac:dyDescent="0.2">
      <c r="A2560" s="2">
        <v>40395</v>
      </c>
      <c r="B2560" s="1">
        <v>5470.15</v>
      </c>
      <c r="C2560" s="1">
        <v>5487.15</v>
      </c>
      <c r="D2560" s="1">
        <v>5443.1</v>
      </c>
      <c r="E2560" s="1">
        <v>5447.1</v>
      </c>
      <c r="F2560" s="1">
        <v>129638121</v>
      </c>
      <c r="G2560" s="1">
        <v>5375.93</v>
      </c>
      <c r="H2560" s="1" t="str">
        <f>TEXT(NiftyData[[#This Row],[Date]], "yyyy")</f>
        <v>2010</v>
      </c>
      <c r="I2560" s="1" t="str">
        <f>TEXT(NiftyData[[#This Row],[Date]], "mmm")</f>
        <v>Aug</v>
      </c>
      <c r="J2560" s="1" t="str">
        <f>TEXT(NiftyData[[#This Row],[Date]], "ddd")</f>
        <v>Thu</v>
      </c>
      <c r="K2560" s="1" t="str">
        <f>TEXT(NiftyData[[#This Row],[Date]], "mmm-yyyy")</f>
        <v>Aug-2010</v>
      </c>
      <c r="L2560" s="1" t="str">
        <f>IF(NiftyData[[#This Row],[Day]]="Thu", "Expiry", "")</f>
        <v>Expiry</v>
      </c>
      <c r="M2560" s="1">
        <f>NiftyData[[#This Row],[Close]]-NiftyData[[#This Row],[Open]]</f>
        <v>-23.049999999999272</v>
      </c>
      <c r="N2560" s="4">
        <f>NiftyData[[#This Row],[Intraday Change]]/NiftyData[[#This Row],[Open]]</f>
        <v>-4.2137784155826209E-3</v>
      </c>
      <c r="O2560" s="4">
        <f>_xlfn.CEILING.MATH(ABS(NiftyData[[#This Row],[Intraday Change %]]), 0.01)</f>
        <v>0.01</v>
      </c>
      <c r="P2560" s="6">
        <f>NiftyData[[#This Row],[Close]]-E2561</f>
        <v>-20.75</v>
      </c>
      <c r="Q2560" s="4">
        <f>NiftyData[[#This Row],[DayChange]]/E2561</f>
        <v>-3.7949102480865421E-3</v>
      </c>
      <c r="R2560" s="7">
        <f>_xlfn.CEILING.MATH(ABS(NiftyData[[#This Row],[DayChange %]]), 0.01)</f>
        <v>0.01</v>
      </c>
    </row>
    <row r="2561" spans="1:18" x14ac:dyDescent="0.2">
      <c r="A2561" s="2">
        <v>40394</v>
      </c>
      <c r="B2561" s="1">
        <v>5441.35</v>
      </c>
      <c r="C2561" s="1">
        <v>5481.9</v>
      </c>
      <c r="D2561" s="1">
        <v>5428.4</v>
      </c>
      <c r="E2561" s="1">
        <v>5467.85</v>
      </c>
      <c r="F2561" s="1">
        <v>120781454</v>
      </c>
      <c r="G2561" s="1">
        <v>5308.01</v>
      </c>
      <c r="H2561" s="1" t="str">
        <f>TEXT(NiftyData[[#This Row],[Date]], "yyyy")</f>
        <v>2010</v>
      </c>
      <c r="I2561" s="1" t="str">
        <f>TEXT(NiftyData[[#This Row],[Date]], "mmm")</f>
        <v>Aug</v>
      </c>
      <c r="J2561" s="1" t="str">
        <f>TEXT(NiftyData[[#This Row],[Date]], "ddd")</f>
        <v>Wed</v>
      </c>
      <c r="K2561" s="1" t="str">
        <f>TEXT(NiftyData[[#This Row],[Date]], "mmm-yyyy")</f>
        <v>Aug-2010</v>
      </c>
      <c r="L2561" s="1" t="str">
        <f>IF(NiftyData[[#This Row],[Day]]="Thu", "Expiry", "")</f>
        <v/>
      </c>
      <c r="M2561" s="1">
        <f>NiftyData[[#This Row],[Close]]-NiftyData[[#This Row],[Open]]</f>
        <v>26.5</v>
      </c>
      <c r="N2561" s="4">
        <f>NiftyData[[#This Row],[Intraday Change]]/NiftyData[[#This Row],[Open]]</f>
        <v>4.8701149530906845E-3</v>
      </c>
      <c r="O2561" s="4">
        <f>_xlfn.CEILING.MATH(ABS(NiftyData[[#This Row],[Intraday Change %]]), 0.01)</f>
        <v>0.01</v>
      </c>
      <c r="P2561" s="6">
        <f>NiftyData[[#This Row],[Close]]-E2562</f>
        <v>28.300000000000182</v>
      </c>
      <c r="Q2561" s="4">
        <f>NiftyData[[#This Row],[DayChange]]/E2562</f>
        <v>5.2026362474837402E-3</v>
      </c>
      <c r="R2561" s="7">
        <f>_xlfn.CEILING.MATH(ABS(NiftyData[[#This Row],[DayChange %]]), 0.01)</f>
        <v>0.01</v>
      </c>
    </row>
    <row r="2562" spans="1:18" x14ac:dyDescent="0.2">
      <c r="A2562" s="2">
        <v>40393</v>
      </c>
      <c r="B2562" s="1">
        <v>5432.5</v>
      </c>
      <c r="C2562" s="1">
        <v>5459.2</v>
      </c>
      <c r="D2562" s="1">
        <v>5426.4</v>
      </c>
      <c r="E2562" s="1">
        <v>5439.55</v>
      </c>
      <c r="F2562" s="1">
        <v>130727919</v>
      </c>
      <c r="G2562" s="1">
        <v>5577.95</v>
      </c>
      <c r="H2562" s="1" t="str">
        <f>TEXT(NiftyData[[#This Row],[Date]], "yyyy")</f>
        <v>2010</v>
      </c>
      <c r="I2562" s="1" t="str">
        <f>TEXT(NiftyData[[#This Row],[Date]], "mmm")</f>
        <v>Aug</v>
      </c>
      <c r="J2562" s="1" t="str">
        <f>TEXT(NiftyData[[#This Row],[Date]], "ddd")</f>
        <v>Tue</v>
      </c>
      <c r="K2562" s="1" t="str">
        <f>TEXT(NiftyData[[#This Row],[Date]], "mmm-yyyy")</f>
        <v>Aug-2010</v>
      </c>
      <c r="L2562" s="1" t="str">
        <f>IF(NiftyData[[#This Row],[Day]]="Thu", "Expiry", "")</f>
        <v/>
      </c>
      <c r="M2562" s="1">
        <f>NiftyData[[#This Row],[Close]]-NiftyData[[#This Row],[Open]]</f>
        <v>7.0500000000001819</v>
      </c>
      <c r="N2562" s="4">
        <f>NiftyData[[#This Row],[Intraday Change]]/NiftyData[[#This Row],[Open]]</f>
        <v>1.2977450529222609E-3</v>
      </c>
      <c r="O2562" s="4">
        <f>_xlfn.CEILING.MATH(ABS(NiftyData[[#This Row],[Intraday Change %]]), 0.01)</f>
        <v>0.01</v>
      </c>
      <c r="P2562" s="6">
        <f>NiftyData[[#This Row],[Close]]-E2563</f>
        <v>7.9000000000005457</v>
      </c>
      <c r="Q2562" s="4">
        <f>NiftyData[[#This Row],[DayChange]]/E2563</f>
        <v>1.4544383382582725E-3</v>
      </c>
      <c r="R2562" s="7">
        <f>_xlfn.CEILING.MATH(ABS(NiftyData[[#This Row],[DayChange %]]), 0.01)</f>
        <v>0.01</v>
      </c>
    </row>
    <row r="2563" spans="1:18" x14ac:dyDescent="0.2">
      <c r="A2563" s="2">
        <v>40392</v>
      </c>
      <c r="B2563" s="1">
        <v>5369.55</v>
      </c>
      <c r="C2563" s="1">
        <v>5438.85</v>
      </c>
      <c r="D2563" s="1">
        <v>5351.3</v>
      </c>
      <c r="E2563" s="1">
        <v>5431.65</v>
      </c>
      <c r="F2563" s="1">
        <v>104231289</v>
      </c>
      <c r="G2563" s="1">
        <v>5012.55</v>
      </c>
      <c r="H2563" s="1" t="str">
        <f>TEXT(NiftyData[[#This Row],[Date]], "yyyy")</f>
        <v>2010</v>
      </c>
      <c r="I2563" s="1" t="str">
        <f>TEXT(NiftyData[[#This Row],[Date]], "mmm")</f>
        <v>Aug</v>
      </c>
      <c r="J2563" s="1" t="str">
        <f>TEXT(NiftyData[[#This Row],[Date]], "ddd")</f>
        <v>Mon</v>
      </c>
      <c r="K2563" s="1" t="str">
        <f>TEXT(NiftyData[[#This Row],[Date]], "mmm-yyyy")</f>
        <v>Aug-2010</v>
      </c>
      <c r="L2563" s="1" t="str">
        <f>IF(NiftyData[[#This Row],[Day]]="Thu", "Expiry", "")</f>
        <v/>
      </c>
      <c r="M2563" s="1">
        <f>NiftyData[[#This Row],[Close]]-NiftyData[[#This Row],[Open]]</f>
        <v>62.099999999999454</v>
      </c>
      <c r="N2563" s="4">
        <f>NiftyData[[#This Row],[Intraday Change]]/NiftyData[[#This Row],[Open]]</f>
        <v>1.1565214962147564E-2</v>
      </c>
      <c r="O2563" s="4">
        <f>_xlfn.CEILING.MATH(ABS(NiftyData[[#This Row],[Intraday Change %]]), 0.01)</f>
        <v>0.02</v>
      </c>
      <c r="P2563" s="6">
        <f>NiftyData[[#This Row],[Close]]-E2564</f>
        <v>64.049999999999272</v>
      </c>
      <c r="Q2563" s="4">
        <f>NiftyData[[#This Row],[DayChange]]/E2564</f>
        <v>1.193270735524243E-2</v>
      </c>
      <c r="R2563" s="7">
        <f>_xlfn.CEILING.MATH(ABS(NiftyData[[#This Row],[DayChange %]]), 0.01)</f>
        <v>0.02</v>
      </c>
    </row>
    <row r="2564" spans="1:18" x14ac:dyDescent="0.2">
      <c r="A2564" s="2">
        <v>40389</v>
      </c>
      <c r="B2564" s="1">
        <v>5408.4</v>
      </c>
      <c r="C2564" s="1">
        <v>5413.25</v>
      </c>
      <c r="D2564" s="1">
        <v>5349.2</v>
      </c>
      <c r="E2564" s="1">
        <v>5367.6</v>
      </c>
      <c r="F2564" s="1">
        <v>131797420</v>
      </c>
      <c r="G2564" s="1">
        <v>5934.09</v>
      </c>
      <c r="H2564" s="1" t="str">
        <f>TEXT(NiftyData[[#This Row],[Date]], "yyyy")</f>
        <v>2010</v>
      </c>
      <c r="I2564" s="1" t="str">
        <f>TEXT(NiftyData[[#This Row],[Date]], "mmm")</f>
        <v>Jul</v>
      </c>
      <c r="J2564" s="1" t="str">
        <f>TEXT(NiftyData[[#This Row],[Date]], "ddd")</f>
        <v>Fri</v>
      </c>
      <c r="K2564" s="1" t="str">
        <f>TEXT(NiftyData[[#This Row],[Date]], "mmm-yyyy")</f>
        <v>Jul-2010</v>
      </c>
      <c r="L2564" s="1" t="str">
        <f>IF(NiftyData[[#This Row],[Day]]="Thu", "Expiry", "")</f>
        <v/>
      </c>
      <c r="M2564" s="1">
        <f>NiftyData[[#This Row],[Close]]-NiftyData[[#This Row],[Open]]</f>
        <v>-40.799999999999272</v>
      </c>
      <c r="N2564" s="4">
        <f>NiftyData[[#This Row],[Intraday Change]]/NiftyData[[#This Row],[Open]]</f>
        <v>-7.5438207233191473E-3</v>
      </c>
      <c r="O2564" s="4">
        <f>_xlfn.CEILING.MATH(ABS(NiftyData[[#This Row],[Intraday Change %]]), 0.01)</f>
        <v>0.01</v>
      </c>
      <c r="P2564" s="6">
        <f>NiftyData[[#This Row],[Close]]-E2565</f>
        <v>-41.299999999999272</v>
      </c>
      <c r="Q2564" s="4">
        <f>NiftyData[[#This Row],[DayChange]]/E2565</f>
        <v>-7.6355636081272115E-3</v>
      </c>
      <c r="R2564" s="7">
        <f>_xlfn.CEILING.MATH(ABS(NiftyData[[#This Row],[DayChange %]]), 0.01)</f>
        <v>0.01</v>
      </c>
    </row>
    <row r="2565" spans="1:18" x14ac:dyDescent="0.2">
      <c r="A2565" s="2">
        <v>40388</v>
      </c>
      <c r="B2565" s="1">
        <v>5397.85</v>
      </c>
      <c r="C2565" s="1">
        <v>5415.85</v>
      </c>
      <c r="D2565" s="1">
        <v>5381.55</v>
      </c>
      <c r="E2565" s="1">
        <v>5408.9</v>
      </c>
      <c r="F2565" s="1">
        <v>162309098</v>
      </c>
      <c r="G2565" s="1">
        <v>7592.59</v>
      </c>
      <c r="H2565" s="1" t="str">
        <f>TEXT(NiftyData[[#This Row],[Date]], "yyyy")</f>
        <v>2010</v>
      </c>
      <c r="I2565" s="1" t="str">
        <f>TEXT(NiftyData[[#This Row],[Date]], "mmm")</f>
        <v>Jul</v>
      </c>
      <c r="J2565" s="1" t="str">
        <f>TEXT(NiftyData[[#This Row],[Date]], "ddd")</f>
        <v>Thu</v>
      </c>
      <c r="K2565" s="1" t="str">
        <f>TEXT(NiftyData[[#This Row],[Date]], "mmm-yyyy")</f>
        <v>Jul-2010</v>
      </c>
      <c r="L2565" s="1" t="str">
        <f>IF(NiftyData[[#This Row],[Day]]="Thu", "Expiry", "")</f>
        <v>Expiry</v>
      </c>
      <c r="M2565" s="1">
        <f>NiftyData[[#This Row],[Close]]-NiftyData[[#This Row],[Open]]</f>
        <v>11.049999999999272</v>
      </c>
      <c r="N2565" s="4">
        <f>NiftyData[[#This Row],[Intraday Change]]/NiftyData[[#This Row],[Open]]</f>
        <v>2.0471113498891727E-3</v>
      </c>
      <c r="O2565" s="4">
        <f>_xlfn.CEILING.MATH(ABS(NiftyData[[#This Row],[Intraday Change %]]), 0.01)</f>
        <v>0.01</v>
      </c>
      <c r="P2565" s="6">
        <f>NiftyData[[#This Row],[Close]]-E2566</f>
        <v>11.349999999999454</v>
      </c>
      <c r="Q2565" s="4">
        <f>NiftyData[[#This Row],[DayChange]]/E2566</f>
        <v>2.1028059026779659E-3</v>
      </c>
      <c r="R2565" s="7">
        <f>_xlfn.CEILING.MATH(ABS(NiftyData[[#This Row],[DayChange %]]), 0.01)</f>
        <v>0.01</v>
      </c>
    </row>
    <row r="2566" spans="1:18" x14ac:dyDescent="0.2">
      <c r="A2566" s="2">
        <v>40387</v>
      </c>
      <c r="B2566" s="1">
        <v>5436.1</v>
      </c>
      <c r="C2566" s="1">
        <v>5447.85</v>
      </c>
      <c r="D2566" s="1">
        <v>5386.25</v>
      </c>
      <c r="E2566" s="1">
        <v>5397.55</v>
      </c>
      <c r="F2566" s="1">
        <v>146938758</v>
      </c>
      <c r="G2566" s="1">
        <v>6793.67</v>
      </c>
      <c r="H2566" s="1" t="str">
        <f>TEXT(NiftyData[[#This Row],[Date]], "yyyy")</f>
        <v>2010</v>
      </c>
      <c r="I2566" s="1" t="str">
        <f>TEXT(NiftyData[[#This Row],[Date]], "mmm")</f>
        <v>Jul</v>
      </c>
      <c r="J2566" s="1" t="str">
        <f>TEXT(NiftyData[[#This Row],[Date]], "ddd")</f>
        <v>Wed</v>
      </c>
      <c r="K2566" s="1" t="str">
        <f>TEXT(NiftyData[[#This Row],[Date]], "mmm-yyyy")</f>
        <v>Jul-2010</v>
      </c>
      <c r="L2566" s="1" t="str">
        <f>IF(NiftyData[[#This Row],[Day]]="Thu", "Expiry", "")</f>
        <v/>
      </c>
      <c r="M2566" s="1">
        <f>NiftyData[[#This Row],[Close]]-NiftyData[[#This Row],[Open]]</f>
        <v>-38.550000000000182</v>
      </c>
      <c r="N2566" s="4">
        <f>NiftyData[[#This Row],[Intraday Change]]/NiftyData[[#This Row],[Open]]</f>
        <v>-7.0914810249995729E-3</v>
      </c>
      <c r="O2566" s="4">
        <f>_xlfn.CEILING.MATH(ABS(NiftyData[[#This Row],[Intraday Change %]]), 0.01)</f>
        <v>0.01</v>
      </c>
      <c r="P2566" s="6">
        <f>NiftyData[[#This Row],[Close]]-E2567</f>
        <v>-33.050000000000182</v>
      </c>
      <c r="Q2566" s="4">
        <f>NiftyData[[#This Row],[DayChange]]/E2567</f>
        <v>-6.0858836960925458E-3</v>
      </c>
      <c r="R2566" s="7">
        <f>_xlfn.CEILING.MATH(ABS(NiftyData[[#This Row],[DayChange %]]), 0.01)</f>
        <v>0.01</v>
      </c>
    </row>
    <row r="2567" spans="1:18" x14ac:dyDescent="0.2">
      <c r="A2567" s="2">
        <v>40386</v>
      </c>
      <c r="B2567" s="1">
        <v>5420.2</v>
      </c>
      <c r="C2567" s="1">
        <v>5450.95</v>
      </c>
      <c r="D2567" s="1">
        <v>5407.2</v>
      </c>
      <c r="E2567" s="1">
        <v>5430.6</v>
      </c>
      <c r="F2567" s="1">
        <v>155306187</v>
      </c>
      <c r="G2567" s="1">
        <v>7037.79</v>
      </c>
      <c r="H2567" s="1" t="str">
        <f>TEXT(NiftyData[[#This Row],[Date]], "yyyy")</f>
        <v>2010</v>
      </c>
      <c r="I2567" s="1" t="str">
        <f>TEXT(NiftyData[[#This Row],[Date]], "mmm")</f>
        <v>Jul</v>
      </c>
      <c r="J2567" s="1" t="str">
        <f>TEXT(NiftyData[[#This Row],[Date]], "ddd")</f>
        <v>Tue</v>
      </c>
      <c r="K2567" s="1" t="str">
        <f>TEXT(NiftyData[[#This Row],[Date]], "mmm-yyyy")</f>
        <v>Jul-2010</v>
      </c>
      <c r="L2567" s="1" t="str">
        <f>IF(NiftyData[[#This Row],[Day]]="Thu", "Expiry", "")</f>
        <v/>
      </c>
      <c r="M2567" s="1">
        <f>NiftyData[[#This Row],[Close]]-NiftyData[[#This Row],[Open]]</f>
        <v>10.400000000000546</v>
      </c>
      <c r="N2567" s="4">
        <f>NiftyData[[#This Row],[Intraday Change]]/NiftyData[[#This Row],[Open]]</f>
        <v>1.9187483856685263E-3</v>
      </c>
      <c r="O2567" s="4">
        <f>_xlfn.CEILING.MATH(ABS(NiftyData[[#This Row],[Intraday Change %]]), 0.01)</f>
        <v>0.01</v>
      </c>
      <c r="P2567" s="6">
        <f>NiftyData[[#This Row],[Close]]-E2568</f>
        <v>12</v>
      </c>
      <c r="Q2567" s="4">
        <f>NiftyData[[#This Row],[DayChange]]/E2568</f>
        <v>2.2145941756173178E-3</v>
      </c>
      <c r="R2567" s="7">
        <f>_xlfn.CEILING.MATH(ABS(NiftyData[[#This Row],[DayChange %]]), 0.01)</f>
        <v>0.01</v>
      </c>
    </row>
    <row r="2568" spans="1:18" x14ac:dyDescent="0.2">
      <c r="A2568" s="2">
        <v>40385</v>
      </c>
      <c r="B2568" s="1">
        <v>5446.55</v>
      </c>
      <c r="C2568" s="1">
        <v>5466.25</v>
      </c>
      <c r="D2568" s="1">
        <v>5409.2</v>
      </c>
      <c r="E2568" s="1">
        <v>5418.6</v>
      </c>
      <c r="F2568" s="1">
        <v>147330374</v>
      </c>
      <c r="G2568" s="1">
        <v>5545.74</v>
      </c>
      <c r="H2568" s="1" t="str">
        <f>TEXT(NiftyData[[#This Row],[Date]], "yyyy")</f>
        <v>2010</v>
      </c>
      <c r="I2568" s="1" t="str">
        <f>TEXT(NiftyData[[#This Row],[Date]], "mmm")</f>
        <v>Jul</v>
      </c>
      <c r="J2568" s="1" t="str">
        <f>TEXT(NiftyData[[#This Row],[Date]], "ddd")</f>
        <v>Mon</v>
      </c>
      <c r="K2568" s="1" t="str">
        <f>TEXT(NiftyData[[#This Row],[Date]], "mmm-yyyy")</f>
        <v>Jul-2010</v>
      </c>
      <c r="L2568" s="1" t="str">
        <f>IF(NiftyData[[#This Row],[Day]]="Thu", "Expiry", "")</f>
        <v/>
      </c>
      <c r="M2568" s="1">
        <f>NiftyData[[#This Row],[Close]]-NiftyData[[#This Row],[Open]]</f>
        <v>-27.949999999999818</v>
      </c>
      <c r="N2568" s="4">
        <f>NiftyData[[#This Row],[Intraday Change]]/NiftyData[[#This Row],[Open]]</f>
        <v>-5.1316888672645654E-3</v>
      </c>
      <c r="O2568" s="4">
        <f>_xlfn.CEILING.MATH(ABS(NiftyData[[#This Row],[Intraday Change %]]), 0.01)</f>
        <v>0.01</v>
      </c>
      <c r="P2568" s="6">
        <f>NiftyData[[#This Row],[Close]]-E2569</f>
        <v>-30.5</v>
      </c>
      <c r="Q2568" s="4">
        <f>NiftyData[[#This Row],[DayChange]]/E2569</f>
        <v>-5.5972545925015134E-3</v>
      </c>
      <c r="R2568" s="7">
        <f>_xlfn.CEILING.MATH(ABS(NiftyData[[#This Row],[DayChange %]]), 0.01)</f>
        <v>0.01</v>
      </c>
    </row>
    <row r="2569" spans="1:18" x14ac:dyDescent="0.2">
      <c r="A2569" s="2">
        <v>40382</v>
      </c>
      <c r="B2569" s="1">
        <v>5441.9</v>
      </c>
      <c r="C2569" s="1">
        <v>5477.5</v>
      </c>
      <c r="D2569" s="1">
        <v>5435.15</v>
      </c>
      <c r="E2569" s="1">
        <v>5449.1</v>
      </c>
      <c r="F2569" s="1">
        <v>165925947</v>
      </c>
      <c r="G2569" s="1">
        <v>6466.84</v>
      </c>
      <c r="H2569" s="1" t="str">
        <f>TEXT(NiftyData[[#This Row],[Date]], "yyyy")</f>
        <v>2010</v>
      </c>
      <c r="I2569" s="1" t="str">
        <f>TEXT(NiftyData[[#This Row],[Date]], "mmm")</f>
        <v>Jul</v>
      </c>
      <c r="J2569" s="1" t="str">
        <f>TEXT(NiftyData[[#This Row],[Date]], "ddd")</f>
        <v>Fri</v>
      </c>
      <c r="K2569" s="1" t="str">
        <f>TEXT(NiftyData[[#This Row],[Date]], "mmm-yyyy")</f>
        <v>Jul-2010</v>
      </c>
      <c r="L2569" s="1" t="str">
        <f>IF(NiftyData[[#This Row],[Day]]="Thu", "Expiry", "")</f>
        <v/>
      </c>
      <c r="M2569" s="1">
        <f>NiftyData[[#This Row],[Close]]-NiftyData[[#This Row],[Open]]</f>
        <v>7.2000000000007276</v>
      </c>
      <c r="N2569" s="4">
        <f>NiftyData[[#This Row],[Intraday Change]]/NiftyData[[#This Row],[Open]]</f>
        <v>1.3230673110495835E-3</v>
      </c>
      <c r="O2569" s="4">
        <f>_xlfn.CEILING.MATH(ABS(NiftyData[[#This Row],[Intraday Change %]]), 0.01)</f>
        <v>0.01</v>
      </c>
      <c r="P2569" s="6">
        <f>NiftyData[[#This Row],[Close]]-E2570</f>
        <v>7.1500000000005457</v>
      </c>
      <c r="Q2569" s="4">
        <f>NiftyData[[#This Row],[DayChange]]/E2570</f>
        <v>1.3138672718419951E-3</v>
      </c>
      <c r="R2569" s="7">
        <f>_xlfn.CEILING.MATH(ABS(NiftyData[[#This Row],[DayChange %]]), 0.01)</f>
        <v>0.01</v>
      </c>
    </row>
    <row r="2570" spans="1:18" x14ac:dyDescent="0.2">
      <c r="A2570" s="2">
        <v>40381</v>
      </c>
      <c r="B2570" s="1">
        <v>5399.15</v>
      </c>
      <c r="C2570" s="1">
        <v>5447.15</v>
      </c>
      <c r="D2570" s="1">
        <v>5372.2</v>
      </c>
      <c r="E2570" s="1">
        <v>5441.95</v>
      </c>
      <c r="F2570" s="1">
        <v>155995093</v>
      </c>
      <c r="G2570" s="1">
        <v>6239.12</v>
      </c>
      <c r="H2570" s="1" t="str">
        <f>TEXT(NiftyData[[#This Row],[Date]], "yyyy")</f>
        <v>2010</v>
      </c>
      <c r="I2570" s="1" t="str">
        <f>TEXT(NiftyData[[#This Row],[Date]], "mmm")</f>
        <v>Jul</v>
      </c>
      <c r="J2570" s="1" t="str">
        <f>TEXT(NiftyData[[#This Row],[Date]], "ddd")</f>
        <v>Thu</v>
      </c>
      <c r="K2570" s="1" t="str">
        <f>TEXT(NiftyData[[#This Row],[Date]], "mmm-yyyy")</f>
        <v>Jul-2010</v>
      </c>
      <c r="L2570" s="1" t="str">
        <f>IF(NiftyData[[#This Row],[Day]]="Thu", "Expiry", "")</f>
        <v>Expiry</v>
      </c>
      <c r="M2570" s="1">
        <f>NiftyData[[#This Row],[Close]]-NiftyData[[#This Row],[Open]]</f>
        <v>42.800000000000182</v>
      </c>
      <c r="N2570" s="4">
        <f>NiftyData[[#This Row],[Intraday Change]]/NiftyData[[#This Row],[Open]]</f>
        <v>7.9271737217895752E-3</v>
      </c>
      <c r="O2570" s="4">
        <f>_xlfn.CEILING.MATH(ABS(NiftyData[[#This Row],[Intraday Change %]]), 0.01)</f>
        <v>0.01</v>
      </c>
      <c r="P2570" s="6">
        <f>NiftyData[[#This Row],[Close]]-E2571</f>
        <v>42.599999999999454</v>
      </c>
      <c r="Q2570" s="4">
        <f>NiftyData[[#This Row],[DayChange]]/E2571</f>
        <v>7.8898385916822307E-3</v>
      </c>
      <c r="R2570" s="7">
        <f>_xlfn.CEILING.MATH(ABS(NiftyData[[#This Row],[DayChange %]]), 0.01)</f>
        <v>0.01</v>
      </c>
    </row>
    <row r="2571" spans="1:18" x14ac:dyDescent="0.2">
      <c r="A2571" s="2">
        <v>40380</v>
      </c>
      <c r="B2571" s="1">
        <v>5368.85</v>
      </c>
      <c r="C2571" s="1">
        <v>5409.1</v>
      </c>
      <c r="D2571" s="1">
        <v>5368.85</v>
      </c>
      <c r="E2571" s="1">
        <v>5399.35</v>
      </c>
      <c r="F2571" s="1">
        <v>122859037</v>
      </c>
      <c r="G2571" s="1">
        <v>4953.75</v>
      </c>
      <c r="H2571" s="1" t="str">
        <f>TEXT(NiftyData[[#This Row],[Date]], "yyyy")</f>
        <v>2010</v>
      </c>
      <c r="I2571" s="1" t="str">
        <f>TEXT(NiftyData[[#This Row],[Date]], "mmm")</f>
        <v>Jul</v>
      </c>
      <c r="J2571" s="1" t="str">
        <f>TEXT(NiftyData[[#This Row],[Date]], "ddd")</f>
        <v>Wed</v>
      </c>
      <c r="K2571" s="1" t="str">
        <f>TEXT(NiftyData[[#This Row],[Date]], "mmm-yyyy")</f>
        <v>Jul-2010</v>
      </c>
      <c r="L2571" s="1" t="str">
        <f>IF(NiftyData[[#This Row],[Day]]="Thu", "Expiry", "")</f>
        <v/>
      </c>
      <c r="M2571" s="1">
        <f>NiftyData[[#This Row],[Close]]-NiftyData[[#This Row],[Open]]</f>
        <v>30.5</v>
      </c>
      <c r="N2571" s="4">
        <f>NiftyData[[#This Row],[Intraday Change]]/NiftyData[[#This Row],[Open]]</f>
        <v>5.6809186324818161E-3</v>
      </c>
      <c r="O2571" s="4">
        <f>_xlfn.CEILING.MATH(ABS(NiftyData[[#This Row],[Intraday Change %]]), 0.01)</f>
        <v>0.01</v>
      </c>
      <c r="P2571" s="6">
        <f>NiftyData[[#This Row],[Close]]-E2572</f>
        <v>31.350000000000364</v>
      </c>
      <c r="Q2571" s="4">
        <f>NiftyData[[#This Row],[DayChange]]/E2572</f>
        <v>5.8401639344262974E-3</v>
      </c>
      <c r="R2571" s="7">
        <f>_xlfn.CEILING.MATH(ABS(NiftyData[[#This Row],[DayChange %]]), 0.01)</f>
        <v>0.01</v>
      </c>
    </row>
    <row r="2572" spans="1:18" x14ac:dyDescent="0.2">
      <c r="A2572" s="2">
        <v>40379</v>
      </c>
      <c r="B2572" s="1">
        <v>5387</v>
      </c>
      <c r="C2572" s="1">
        <v>5416.45</v>
      </c>
      <c r="D2572" s="1">
        <v>5353.6</v>
      </c>
      <c r="E2572" s="1">
        <v>5368</v>
      </c>
      <c r="F2572" s="1">
        <v>121626463</v>
      </c>
      <c r="G2572" s="1">
        <v>4136.6000000000004</v>
      </c>
      <c r="H2572" s="1" t="str">
        <f>TEXT(NiftyData[[#This Row],[Date]], "yyyy")</f>
        <v>2010</v>
      </c>
      <c r="I2572" s="1" t="str">
        <f>TEXT(NiftyData[[#This Row],[Date]], "mmm")</f>
        <v>Jul</v>
      </c>
      <c r="J2572" s="1" t="str">
        <f>TEXT(NiftyData[[#This Row],[Date]], "ddd")</f>
        <v>Tue</v>
      </c>
      <c r="K2572" s="1" t="str">
        <f>TEXT(NiftyData[[#This Row],[Date]], "mmm-yyyy")</f>
        <v>Jul-2010</v>
      </c>
      <c r="L2572" s="1" t="str">
        <f>IF(NiftyData[[#This Row],[Day]]="Thu", "Expiry", "")</f>
        <v/>
      </c>
      <c r="M2572" s="1">
        <f>NiftyData[[#This Row],[Close]]-NiftyData[[#This Row],[Open]]</f>
        <v>-19</v>
      </c>
      <c r="N2572" s="4">
        <f>NiftyData[[#This Row],[Intraday Change]]/NiftyData[[#This Row],[Open]]</f>
        <v>-3.5270094672359385E-3</v>
      </c>
      <c r="O2572" s="4">
        <f>_xlfn.CEILING.MATH(ABS(NiftyData[[#This Row],[Intraday Change %]]), 0.01)</f>
        <v>0.01</v>
      </c>
      <c r="P2572" s="6">
        <f>NiftyData[[#This Row],[Close]]-E2573</f>
        <v>-18.449999999999818</v>
      </c>
      <c r="Q2572" s="4">
        <f>NiftyData[[#This Row],[DayChange]]/E2573</f>
        <v>-3.425261535890952E-3</v>
      </c>
      <c r="R2572" s="7">
        <f>_xlfn.CEILING.MATH(ABS(NiftyData[[#This Row],[DayChange %]]), 0.01)</f>
        <v>0.01</v>
      </c>
    </row>
    <row r="2573" spans="1:18" x14ac:dyDescent="0.2">
      <c r="A2573" s="2">
        <v>40378</v>
      </c>
      <c r="B2573" s="1">
        <v>5392.7</v>
      </c>
      <c r="C2573" s="1">
        <v>5409.1</v>
      </c>
      <c r="D2573" s="1">
        <v>5361.5</v>
      </c>
      <c r="E2573" s="1">
        <v>5386.45</v>
      </c>
      <c r="F2573" s="1">
        <v>116584791</v>
      </c>
      <c r="G2573" s="1">
        <v>4686.58</v>
      </c>
      <c r="H2573" s="1" t="str">
        <f>TEXT(NiftyData[[#This Row],[Date]], "yyyy")</f>
        <v>2010</v>
      </c>
      <c r="I2573" s="1" t="str">
        <f>TEXT(NiftyData[[#This Row],[Date]], "mmm")</f>
        <v>Jul</v>
      </c>
      <c r="J2573" s="1" t="str">
        <f>TEXT(NiftyData[[#This Row],[Date]], "ddd")</f>
        <v>Mon</v>
      </c>
      <c r="K2573" s="1" t="str">
        <f>TEXT(NiftyData[[#This Row],[Date]], "mmm-yyyy")</f>
        <v>Jul-2010</v>
      </c>
      <c r="L2573" s="1" t="str">
        <f>IF(NiftyData[[#This Row],[Day]]="Thu", "Expiry", "")</f>
        <v/>
      </c>
      <c r="M2573" s="1">
        <f>NiftyData[[#This Row],[Close]]-NiftyData[[#This Row],[Open]]</f>
        <v>-6.25</v>
      </c>
      <c r="N2573" s="4">
        <f>NiftyData[[#This Row],[Intraday Change]]/NiftyData[[#This Row],[Open]]</f>
        <v>-1.1589741687837263E-3</v>
      </c>
      <c r="O2573" s="4">
        <f>_xlfn.CEILING.MATH(ABS(NiftyData[[#This Row],[Intraday Change %]]), 0.01)</f>
        <v>0.01</v>
      </c>
      <c r="P2573" s="6">
        <f>NiftyData[[#This Row],[Close]]-E2574</f>
        <v>-7.4499999999998181</v>
      </c>
      <c r="Q2573" s="4">
        <f>NiftyData[[#This Row],[DayChange]]/E2574</f>
        <v>-1.3811898626225586E-3</v>
      </c>
      <c r="R2573" s="7">
        <f>_xlfn.CEILING.MATH(ABS(NiftyData[[#This Row],[DayChange %]]), 0.01)</f>
        <v>0.01</v>
      </c>
    </row>
    <row r="2574" spans="1:18" x14ac:dyDescent="0.2">
      <c r="A2574" s="2">
        <v>40375</v>
      </c>
      <c r="B2574" s="1">
        <v>5376.65</v>
      </c>
      <c r="C2574" s="1">
        <v>5401.35</v>
      </c>
      <c r="D2574" s="1">
        <v>5374.4</v>
      </c>
      <c r="E2574" s="1">
        <v>5393.9</v>
      </c>
      <c r="F2574" s="1">
        <v>143220575</v>
      </c>
      <c r="G2574" s="1">
        <v>6261.44</v>
      </c>
      <c r="H2574" s="1" t="str">
        <f>TEXT(NiftyData[[#This Row],[Date]], "yyyy")</f>
        <v>2010</v>
      </c>
      <c r="I2574" s="1" t="str">
        <f>TEXT(NiftyData[[#This Row],[Date]], "mmm")</f>
        <v>Jul</v>
      </c>
      <c r="J2574" s="1" t="str">
        <f>TEXT(NiftyData[[#This Row],[Date]], "ddd")</f>
        <v>Fri</v>
      </c>
      <c r="K2574" s="1" t="str">
        <f>TEXT(NiftyData[[#This Row],[Date]], "mmm-yyyy")</f>
        <v>Jul-2010</v>
      </c>
      <c r="L2574" s="1" t="str">
        <f>IF(NiftyData[[#This Row],[Day]]="Thu", "Expiry", "")</f>
        <v/>
      </c>
      <c r="M2574" s="1">
        <f>NiftyData[[#This Row],[Close]]-NiftyData[[#This Row],[Open]]</f>
        <v>17.25</v>
      </c>
      <c r="N2574" s="4">
        <f>NiftyData[[#This Row],[Intraday Change]]/NiftyData[[#This Row],[Open]]</f>
        <v>3.2083174467372809E-3</v>
      </c>
      <c r="O2574" s="4">
        <f>_xlfn.CEILING.MATH(ABS(NiftyData[[#This Row],[Intraday Change %]]), 0.01)</f>
        <v>0.01</v>
      </c>
      <c r="P2574" s="6">
        <f>NiftyData[[#This Row],[Close]]-E2575</f>
        <v>15.149999999999636</v>
      </c>
      <c r="Q2574" s="4">
        <f>NiftyData[[#This Row],[DayChange]]/E2575</f>
        <v>2.816639553799607E-3</v>
      </c>
      <c r="R2574" s="7">
        <f>_xlfn.CEILING.MATH(ABS(NiftyData[[#This Row],[DayChange %]]), 0.01)</f>
        <v>0.01</v>
      </c>
    </row>
    <row r="2575" spans="1:18" x14ac:dyDescent="0.2">
      <c r="A2575" s="2">
        <v>40374</v>
      </c>
      <c r="B2575" s="1">
        <v>5387.1</v>
      </c>
      <c r="C2575" s="1">
        <v>5399.2</v>
      </c>
      <c r="D2575" s="1">
        <v>5360.6</v>
      </c>
      <c r="E2575" s="1">
        <v>5378.75</v>
      </c>
      <c r="F2575" s="1">
        <v>155118828</v>
      </c>
      <c r="G2575" s="1">
        <v>6035.97</v>
      </c>
      <c r="H2575" s="1" t="str">
        <f>TEXT(NiftyData[[#This Row],[Date]], "yyyy")</f>
        <v>2010</v>
      </c>
      <c r="I2575" s="1" t="str">
        <f>TEXT(NiftyData[[#This Row],[Date]], "mmm")</f>
        <v>Jul</v>
      </c>
      <c r="J2575" s="1" t="str">
        <f>TEXT(NiftyData[[#This Row],[Date]], "ddd")</f>
        <v>Thu</v>
      </c>
      <c r="K2575" s="1" t="str">
        <f>TEXT(NiftyData[[#This Row],[Date]], "mmm-yyyy")</f>
        <v>Jul-2010</v>
      </c>
      <c r="L2575" s="1" t="str">
        <f>IF(NiftyData[[#This Row],[Day]]="Thu", "Expiry", "")</f>
        <v>Expiry</v>
      </c>
      <c r="M2575" s="1">
        <f>NiftyData[[#This Row],[Close]]-NiftyData[[#This Row],[Open]]</f>
        <v>-8.3500000000003638</v>
      </c>
      <c r="N2575" s="4">
        <f>NiftyData[[#This Row],[Intraday Change]]/NiftyData[[#This Row],[Open]]</f>
        <v>-1.5499990718569107E-3</v>
      </c>
      <c r="O2575" s="4">
        <f>_xlfn.CEILING.MATH(ABS(NiftyData[[#This Row],[Intraday Change %]]), 0.01)</f>
        <v>0.01</v>
      </c>
      <c r="P2575" s="6">
        <f>NiftyData[[#This Row],[Close]]-E2576</f>
        <v>-7.3999999999996362</v>
      </c>
      <c r="Q2575" s="4">
        <f>NiftyData[[#This Row],[DayChange]]/E2576</f>
        <v>-1.3738941544516282E-3</v>
      </c>
      <c r="R2575" s="7">
        <f>_xlfn.CEILING.MATH(ABS(NiftyData[[#This Row],[DayChange %]]), 0.01)</f>
        <v>0.01</v>
      </c>
    </row>
    <row r="2576" spans="1:18" x14ac:dyDescent="0.2">
      <c r="A2576" s="2">
        <v>40373</v>
      </c>
      <c r="B2576" s="1">
        <v>5402</v>
      </c>
      <c r="C2576" s="1">
        <v>5453.45</v>
      </c>
      <c r="D2576" s="1">
        <v>5371.7</v>
      </c>
      <c r="E2576" s="1">
        <v>5386.15</v>
      </c>
      <c r="F2576" s="1">
        <v>211034896</v>
      </c>
      <c r="G2576" s="1">
        <v>7700.69</v>
      </c>
      <c r="H2576" s="1" t="str">
        <f>TEXT(NiftyData[[#This Row],[Date]], "yyyy")</f>
        <v>2010</v>
      </c>
      <c r="I2576" s="1" t="str">
        <f>TEXT(NiftyData[[#This Row],[Date]], "mmm")</f>
        <v>Jul</v>
      </c>
      <c r="J2576" s="1" t="str">
        <f>TEXT(NiftyData[[#This Row],[Date]], "ddd")</f>
        <v>Wed</v>
      </c>
      <c r="K2576" s="1" t="str">
        <f>TEXT(NiftyData[[#This Row],[Date]], "mmm-yyyy")</f>
        <v>Jul-2010</v>
      </c>
      <c r="L2576" s="1" t="str">
        <f>IF(NiftyData[[#This Row],[Day]]="Thu", "Expiry", "")</f>
        <v/>
      </c>
      <c r="M2576" s="1">
        <f>NiftyData[[#This Row],[Close]]-NiftyData[[#This Row],[Open]]</f>
        <v>-15.850000000000364</v>
      </c>
      <c r="N2576" s="4">
        <f>NiftyData[[#This Row],[Intraday Change]]/NiftyData[[#This Row],[Open]]</f>
        <v>-2.9340984820437547E-3</v>
      </c>
      <c r="O2576" s="4">
        <f>_xlfn.CEILING.MATH(ABS(NiftyData[[#This Row],[Intraday Change %]]), 0.01)</f>
        <v>0.01</v>
      </c>
      <c r="P2576" s="6">
        <f>NiftyData[[#This Row],[Close]]-E2577</f>
        <v>-14.5</v>
      </c>
      <c r="Q2576" s="4">
        <f>NiftyData[[#This Row],[DayChange]]/E2577</f>
        <v>-2.6848620073509672E-3</v>
      </c>
      <c r="R2576" s="7">
        <f>_xlfn.CEILING.MATH(ABS(NiftyData[[#This Row],[DayChange %]]), 0.01)</f>
        <v>0.01</v>
      </c>
    </row>
    <row r="2577" spans="1:18" x14ac:dyDescent="0.2">
      <c r="A2577" s="2">
        <v>40372</v>
      </c>
      <c r="B2577" s="1">
        <v>5370.2</v>
      </c>
      <c r="C2577" s="1">
        <v>5406.2</v>
      </c>
      <c r="D2577" s="1">
        <v>5357.85</v>
      </c>
      <c r="E2577" s="1">
        <v>5400.65</v>
      </c>
      <c r="F2577" s="1">
        <v>226045986</v>
      </c>
      <c r="G2577" s="1">
        <v>7302.68</v>
      </c>
      <c r="H2577" s="1" t="str">
        <f>TEXT(NiftyData[[#This Row],[Date]], "yyyy")</f>
        <v>2010</v>
      </c>
      <c r="I2577" s="1" t="str">
        <f>TEXT(NiftyData[[#This Row],[Date]], "mmm")</f>
        <v>Jul</v>
      </c>
      <c r="J2577" s="1" t="str">
        <f>TEXT(NiftyData[[#This Row],[Date]], "ddd")</f>
        <v>Tue</v>
      </c>
      <c r="K2577" s="1" t="str">
        <f>TEXT(NiftyData[[#This Row],[Date]], "mmm-yyyy")</f>
        <v>Jul-2010</v>
      </c>
      <c r="L2577" s="1" t="str">
        <f>IF(NiftyData[[#This Row],[Day]]="Thu", "Expiry", "")</f>
        <v/>
      </c>
      <c r="M2577" s="1">
        <f>NiftyData[[#This Row],[Close]]-NiftyData[[#This Row],[Open]]</f>
        <v>30.449999999999818</v>
      </c>
      <c r="N2577" s="4">
        <f>NiftyData[[#This Row],[Intraday Change]]/NiftyData[[#This Row],[Open]]</f>
        <v>5.6701798815686228E-3</v>
      </c>
      <c r="O2577" s="4">
        <f>_xlfn.CEILING.MATH(ABS(NiftyData[[#This Row],[Intraday Change %]]), 0.01)</f>
        <v>0.01</v>
      </c>
      <c r="P2577" s="6">
        <f>NiftyData[[#This Row],[Close]]-E2578</f>
        <v>17.649999999999636</v>
      </c>
      <c r="Q2577" s="4">
        <f>NiftyData[[#This Row],[DayChange]]/E2578</f>
        <v>3.2788407950956038E-3</v>
      </c>
      <c r="R2577" s="7">
        <f>_xlfn.CEILING.MATH(ABS(NiftyData[[#This Row],[DayChange %]]), 0.01)</f>
        <v>0.01</v>
      </c>
    </row>
    <row r="2578" spans="1:18" x14ac:dyDescent="0.2">
      <c r="A2578" s="2">
        <v>40371</v>
      </c>
      <c r="B2578" s="1">
        <v>5352.25</v>
      </c>
      <c r="C2578" s="1">
        <v>5402.7</v>
      </c>
      <c r="D2578" s="1">
        <v>5351.6</v>
      </c>
      <c r="E2578" s="1">
        <v>5383</v>
      </c>
      <c r="F2578" s="1">
        <v>189500080</v>
      </c>
      <c r="G2578" s="1">
        <v>6566.28</v>
      </c>
      <c r="H2578" s="1" t="str">
        <f>TEXT(NiftyData[[#This Row],[Date]], "yyyy")</f>
        <v>2010</v>
      </c>
      <c r="I2578" s="1" t="str">
        <f>TEXT(NiftyData[[#This Row],[Date]], "mmm")</f>
        <v>Jul</v>
      </c>
      <c r="J2578" s="1" t="str">
        <f>TEXT(NiftyData[[#This Row],[Date]], "ddd")</f>
        <v>Mon</v>
      </c>
      <c r="K2578" s="1" t="str">
        <f>TEXT(NiftyData[[#This Row],[Date]], "mmm-yyyy")</f>
        <v>Jul-2010</v>
      </c>
      <c r="L2578" s="1" t="str">
        <f>IF(NiftyData[[#This Row],[Day]]="Thu", "Expiry", "")</f>
        <v/>
      </c>
      <c r="M2578" s="1">
        <f>NiftyData[[#This Row],[Close]]-NiftyData[[#This Row],[Open]]</f>
        <v>30.75</v>
      </c>
      <c r="N2578" s="4">
        <f>NiftyData[[#This Row],[Intraday Change]]/NiftyData[[#This Row],[Open]]</f>
        <v>5.7452473258909802E-3</v>
      </c>
      <c r="O2578" s="4">
        <f>_xlfn.CEILING.MATH(ABS(NiftyData[[#This Row],[Intraday Change %]]), 0.01)</f>
        <v>0.01</v>
      </c>
      <c r="P2578" s="6">
        <f>NiftyData[[#This Row],[Close]]-E2579</f>
        <v>30.550000000000182</v>
      </c>
      <c r="Q2578" s="4">
        <f>NiftyData[[#This Row],[DayChange]]/E2579</f>
        <v>5.7076665825930521E-3</v>
      </c>
      <c r="R2578" s="7">
        <f>_xlfn.CEILING.MATH(ABS(NiftyData[[#This Row],[DayChange %]]), 0.01)</f>
        <v>0.01</v>
      </c>
    </row>
    <row r="2579" spans="1:18" x14ac:dyDescent="0.2">
      <c r="A2579" s="2">
        <v>40368</v>
      </c>
      <c r="B2579" s="1">
        <v>5297.2</v>
      </c>
      <c r="C2579" s="1">
        <v>5359.05</v>
      </c>
      <c r="D2579" s="1">
        <v>5297.2</v>
      </c>
      <c r="E2579" s="1">
        <v>5352.45</v>
      </c>
      <c r="F2579" s="1">
        <v>216660647</v>
      </c>
      <c r="G2579" s="1">
        <v>6889.1</v>
      </c>
      <c r="H2579" s="1" t="str">
        <f>TEXT(NiftyData[[#This Row],[Date]], "yyyy")</f>
        <v>2010</v>
      </c>
      <c r="I2579" s="1" t="str">
        <f>TEXT(NiftyData[[#This Row],[Date]], "mmm")</f>
        <v>Jul</v>
      </c>
      <c r="J2579" s="1" t="str">
        <f>TEXT(NiftyData[[#This Row],[Date]], "ddd")</f>
        <v>Fri</v>
      </c>
      <c r="K2579" s="1" t="str">
        <f>TEXT(NiftyData[[#This Row],[Date]], "mmm-yyyy")</f>
        <v>Jul-2010</v>
      </c>
      <c r="L2579" s="1" t="str">
        <f>IF(NiftyData[[#This Row],[Day]]="Thu", "Expiry", "")</f>
        <v/>
      </c>
      <c r="M2579" s="1">
        <f>NiftyData[[#This Row],[Close]]-NiftyData[[#This Row],[Open]]</f>
        <v>55.25</v>
      </c>
      <c r="N2579" s="4">
        <f>NiftyData[[#This Row],[Intraday Change]]/NiftyData[[#This Row],[Open]]</f>
        <v>1.0430038510911425E-2</v>
      </c>
      <c r="O2579" s="4">
        <f>_xlfn.CEILING.MATH(ABS(NiftyData[[#This Row],[Intraday Change %]]), 0.01)</f>
        <v>0.02</v>
      </c>
      <c r="P2579" s="6">
        <f>NiftyData[[#This Row],[Close]]-E2580</f>
        <v>55.599999999999454</v>
      </c>
      <c r="Q2579" s="4">
        <f>NiftyData[[#This Row],[DayChange]]/E2580</f>
        <v>1.0496804704682868E-2</v>
      </c>
      <c r="R2579" s="7">
        <f>_xlfn.CEILING.MATH(ABS(NiftyData[[#This Row],[DayChange %]]), 0.01)</f>
        <v>0.02</v>
      </c>
    </row>
    <row r="2580" spans="1:18" x14ac:dyDescent="0.2">
      <c r="A2580" s="2">
        <v>40367</v>
      </c>
      <c r="B2580" s="1">
        <v>5242</v>
      </c>
      <c r="C2580" s="1">
        <v>5320.5</v>
      </c>
      <c r="D2580" s="1">
        <v>5242</v>
      </c>
      <c r="E2580" s="1">
        <v>5296.85</v>
      </c>
      <c r="F2580" s="1">
        <v>127297125</v>
      </c>
      <c r="G2580" s="1">
        <v>4878.49</v>
      </c>
      <c r="H2580" s="1" t="str">
        <f>TEXT(NiftyData[[#This Row],[Date]], "yyyy")</f>
        <v>2010</v>
      </c>
      <c r="I2580" s="1" t="str">
        <f>TEXT(NiftyData[[#This Row],[Date]], "mmm")</f>
        <v>Jul</v>
      </c>
      <c r="J2580" s="1" t="str">
        <f>TEXT(NiftyData[[#This Row],[Date]], "ddd")</f>
        <v>Thu</v>
      </c>
      <c r="K2580" s="1" t="str">
        <f>TEXT(NiftyData[[#This Row],[Date]], "mmm-yyyy")</f>
        <v>Jul-2010</v>
      </c>
      <c r="L2580" s="1" t="str">
        <f>IF(NiftyData[[#This Row],[Day]]="Thu", "Expiry", "")</f>
        <v>Expiry</v>
      </c>
      <c r="M2580" s="1">
        <f>NiftyData[[#This Row],[Close]]-NiftyData[[#This Row],[Open]]</f>
        <v>54.850000000000364</v>
      </c>
      <c r="N2580" s="4">
        <f>NiftyData[[#This Row],[Intraday Change]]/NiftyData[[#This Row],[Open]]</f>
        <v>1.0463563525372066E-2</v>
      </c>
      <c r="O2580" s="4">
        <f>_xlfn.CEILING.MATH(ABS(NiftyData[[#This Row],[Intraday Change %]]), 0.01)</f>
        <v>0.02</v>
      </c>
      <c r="P2580" s="6">
        <f>NiftyData[[#This Row],[Close]]-E2581</f>
        <v>55.75</v>
      </c>
      <c r="Q2580" s="4">
        <f>NiftyData[[#This Row],[DayChange]]/E2581</f>
        <v>1.0637080002289596E-2</v>
      </c>
      <c r="R2580" s="7">
        <f>_xlfn.CEILING.MATH(ABS(NiftyData[[#This Row],[DayChange %]]), 0.01)</f>
        <v>0.02</v>
      </c>
    </row>
    <row r="2581" spans="1:18" x14ac:dyDescent="0.2">
      <c r="A2581" s="2">
        <v>40366</v>
      </c>
      <c r="B2581" s="1">
        <v>5293.1</v>
      </c>
      <c r="C2581" s="1">
        <v>5296.75</v>
      </c>
      <c r="D2581" s="1">
        <v>5233.45</v>
      </c>
      <c r="E2581" s="1">
        <v>5241.1000000000004</v>
      </c>
      <c r="F2581" s="1">
        <v>132390232</v>
      </c>
      <c r="G2581" s="1">
        <v>4490.16</v>
      </c>
      <c r="H2581" s="1" t="str">
        <f>TEXT(NiftyData[[#This Row],[Date]], "yyyy")</f>
        <v>2010</v>
      </c>
      <c r="I2581" s="1" t="str">
        <f>TEXT(NiftyData[[#This Row],[Date]], "mmm")</f>
        <v>Jul</v>
      </c>
      <c r="J2581" s="1" t="str">
        <f>TEXT(NiftyData[[#This Row],[Date]], "ddd")</f>
        <v>Wed</v>
      </c>
      <c r="K2581" s="1" t="str">
        <f>TEXT(NiftyData[[#This Row],[Date]], "mmm-yyyy")</f>
        <v>Jul-2010</v>
      </c>
      <c r="L2581" s="1" t="str">
        <f>IF(NiftyData[[#This Row],[Day]]="Thu", "Expiry", "")</f>
        <v/>
      </c>
      <c r="M2581" s="1">
        <f>NiftyData[[#This Row],[Close]]-NiftyData[[#This Row],[Open]]</f>
        <v>-52</v>
      </c>
      <c r="N2581" s="4">
        <f>NiftyData[[#This Row],[Intraday Change]]/NiftyData[[#This Row],[Open]]</f>
        <v>-9.8241106345997621E-3</v>
      </c>
      <c r="O2581" s="4">
        <f>_xlfn.CEILING.MATH(ABS(NiftyData[[#This Row],[Intraday Change %]]), 0.01)</f>
        <v>0.01</v>
      </c>
      <c r="P2581" s="6">
        <f>NiftyData[[#This Row],[Close]]-E2582</f>
        <v>-47.949999999999818</v>
      </c>
      <c r="Q2581" s="4">
        <f>NiftyData[[#This Row],[DayChange]]/E2582</f>
        <v>-9.0659003034571084E-3</v>
      </c>
      <c r="R2581" s="7">
        <f>_xlfn.CEILING.MATH(ABS(NiftyData[[#This Row],[DayChange %]]), 0.01)</f>
        <v>0.01</v>
      </c>
    </row>
    <row r="2582" spans="1:18" x14ac:dyDescent="0.2">
      <c r="A2582" s="2">
        <v>40365</v>
      </c>
      <c r="B2582" s="1">
        <v>5236.1000000000004</v>
      </c>
      <c r="C2582" s="1">
        <v>5297.45</v>
      </c>
      <c r="D2582" s="1">
        <v>5231.5</v>
      </c>
      <c r="E2582" s="1">
        <v>5289.05</v>
      </c>
      <c r="F2582" s="1">
        <v>115506191</v>
      </c>
      <c r="G2582" s="1">
        <v>4290.3999999999996</v>
      </c>
      <c r="H2582" s="1" t="str">
        <f>TEXT(NiftyData[[#This Row],[Date]], "yyyy")</f>
        <v>2010</v>
      </c>
      <c r="I2582" s="1" t="str">
        <f>TEXT(NiftyData[[#This Row],[Date]], "mmm")</f>
        <v>Jul</v>
      </c>
      <c r="J2582" s="1" t="str">
        <f>TEXT(NiftyData[[#This Row],[Date]], "ddd")</f>
        <v>Tue</v>
      </c>
      <c r="K2582" s="1" t="str">
        <f>TEXT(NiftyData[[#This Row],[Date]], "mmm-yyyy")</f>
        <v>Jul-2010</v>
      </c>
      <c r="L2582" s="1" t="str">
        <f>IF(NiftyData[[#This Row],[Day]]="Thu", "Expiry", "")</f>
        <v/>
      </c>
      <c r="M2582" s="1">
        <f>NiftyData[[#This Row],[Close]]-NiftyData[[#This Row],[Open]]</f>
        <v>52.949999999999818</v>
      </c>
      <c r="N2582" s="4">
        <f>NiftyData[[#This Row],[Intraday Change]]/NiftyData[[#This Row],[Open]]</f>
        <v>1.011248830236241E-2</v>
      </c>
      <c r="O2582" s="4">
        <f>_xlfn.CEILING.MATH(ABS(NiftyData[[#This Row],[Intraday Change %]]), 0.01)</f>
        <v>0.02</v>
      </c>
      <c r="P2582" s="6">
        <f>NiftyData[[#This Row],[Close]]-E2583</f>
        <v>53.150000000000546</v>
      </c>
      <c r="Q2582" s="4">
        <f>NiftyData[[#This Row],[DayChange]]/E2583</f>
        <v>1.0151072403980319E-2</v>
      </c>
      <c r="R2582" s="7">
        <f>_xlfn.CEILING.MATH(ABS(NiftyData[[#This Row],[DayChange %]]), 0.01)</f>
        <v>0.02</v>
      </c>
    </row>
    <row r="2583" spans="1:18" x14ac:dyDescent="0.2">
      <c r="A2583" s="2">
        <v>40364</v>
      </c>
      <c r="B2583" s="1">
        <v>5237</v>
      </c>
      <c r="C2583" s="1">
        <v>5252.75</v>
      </c>
      <c r="D2583" s="1">
        <v>5225.8500000000004</v>
      </c>
      <c r="E2583" s="1">
        <v>5235.8999999999996</v>
      </c>
      <c r="F2583" s="1">
        <v>100621413</v>
      </c>
      <c r="G2583" s="1">
        <v>3333.36</v>
      </c>
      <c r="H2583" s="1" t="str">
        <f>TEXT(NiftyData[[#This Row],[Date]], "yyyy")</f>
        <v>2010</v>
      </c>
      <c r="I2583" s="1" t="str">
        <f>TEXT(NiftyData[[#This Row],[Date]], "mmm")</f>
        <v>Jul</v>
      </c>
      <c r="J2583" s="1" t="str">
        <f>TEXT(NiftyData[[#This Row],[Date]], "ddd")</f>
        <v>Mon</v>
      </c>
      <c r="K2583" s="1" t="str">
        <f>TEXT(NiftyData[[#This Row],[Date]], "mmm-yyyy")</f>
        <v>Jul-2010</v>
      </c>
      <c r="L2583" s="1" t="str">
        <f>IF(NiftyData[[#This Row],[Day]]="Thu", "Expiry", "")</f>
        <v/>
      </c>
      <c r="M2583" s="1">
        <f>NiftyData[[#This Row],[Close]]-NiftyData[[#This Row],[Open]]</f>
        <v>-1.1000000000003638</v>
      </c>
      <c r="N2583" s="4">
        <f>NiftyData[[#This Row],[Intraday Change]]/NiftyData[[#This Row],[Open]]</f>
        <v>-2.1004391827389037E-4</v>
      </c>
      <c r="O2583" s="4">
        <f>_xlfn.CEILING.MATH(ABS(NiftyData[[#This Row],[Intraday Change %]]), 0.01)</f>
        <v>0.01</v>
      </c>
      <c r="P2583" s="6">
        <f>NiftyData[[#This Row],[Close]]-E2584</f>
        <v>-1.2000000000007276</v>
      </c>
      <c r="Q2583" s="4">
        <f>NiftyData[[#This Row],[DayChange]]/E2584</f>
        <v>-2.2913444463552873E-4</v>
      </c>
      <c r="R2583" s="7">
        <f>_xlfn.CEILING.MATH(ABS(NiftyData[[#This Row],[DayChange %]]), 0.01)</f>
        <v>0.01</v>
      </c>
    </row>
    <row r="2584" spans="1:18" x14ac:dyDescent="0.2">
      <c r="A2584" s="2">
        <v>40361</v>
      </c>
      <c r="B2584" s="1">
        <v>5251.25</v>
      </c>
      <c r="C2584" s="1">
        <v>5277.25</v>
      </c>
      <c r="D2584" s="1">
        <v>5225.6000000000004</v>
      </c>
      <c r="E2584" s="1">
        <v>5237.1000000000004</v>
      </c>
      <c r="F2584" s="1">
        <v>149979351</v>
      </c>
      <c r="G2584" s="1">
        <v>5158.26</v>
      </c>
      <c r="H2584" s="1" t="str">
        <f>TEXT(NiftyData[[#This Row],[Date]], "yyyy")</f>
        <v>2010</v>
      </c>
      <c r="I2584" s="1" t="str">
        <f>TEXT(NiftyData[[#This Row],[Date]], "mmm")</f>
        <v>Jul</v>
      </c>
      <c r="J2584" s="1" t="str">
        <f>TEXT(NiftyData[[#This Row],[Date]], "ddd")</f>
        <v>Fri</v>
      </c>
      <c r="K2584" s="1" t="str">
        <f>TEXT(NiftyData[[#This Row],[Date]], "mmm-yyyy")</f>
        <v>Jul-2010</v>
      </c>
      <c r="L2584" s="1" t="str">
        <f>IF(NiftyData[[#This Row],[Day]]="Thu", "Expiry", "")</f>
        <v/>
      </c>
      <c r="M2584" s="1">
        <f>NiftyData[[#This Row],[Close]]-NiftyData[[#This Row],[Open]]</f>
        <v>-14.149999999999636</v>
      </c>
      <c r="N2584" s="4">
        <f>NiftyData[[#This Row],[Intraday Change]]/NiftyData[[#This Row],[Open]]</f>
        <v>-2.6945965246369221E-3</v>
      </c>
      <c r="O2584" s="4">
        <f>_xlfn.CEILING.MATH(ABS(NiftyData[[#This Row],[Intraday Change %]]), 0.01)</f>
        <v>0.01</v>
      </c>
      <c r="P2584" s="6">
        <f>NiftyData[[#This Row],[Close]]-E2585</f>
        <v>-14.299999999999272</v>
      </c>
      <c r="Q2584" s="4">
        <f>NiftyData[[#This Row],[DayChange]]/E2585</f>
        <v>-2.7230833682445202E-3</v>
      </c>
      <c r="R2584" s="7">
        <f>_xlfn.CEILING.MATH(ABS(NiftyData[[#This Row],[DayChange %]]), 0.01)</f>
        <v>0.01</v>
      </c>
    </row>
    <row r="2585" spans="1:18" x14ac:dyDescent="0.2">
      <c r="A2585" s="2">
        <v>40360</v>
      </c>
      <c r="B2585" s="1">
        <v>5312.05</v>
      </c>
      <c r="C2585" s="1">
        <v>5312.55</v>
      </c>
      <c r="D2585" s="1">
        <v>5232.1000000000004</v>
      </c>
      <c r="E2585" s="1">
        <v>5251.4</v>
      </c>
      <c r="F2585" s="1">
        <v>141430947</v>
      </c>
      <c r="G2585" s="1">
        <v>5489.08</v>
      </c>
      <c r="H2585" s="1" t="str">
        <f>TEXT(NiftyData[[#This Row],[Date]], "yyyy")</f>
        <v>2010</v>
      </c>
      <c r="I2585" s="1" t="str">
        <f>TEXT(NiftyData[[#This Row],[Date]], "mmm")</f>
        <v>Jul</v>
      </c>
      <c r="J2585" s="1" t="str">
        <f>TEXT(NiftyData[[#This Row],[Date]], "ddd")</f>
        <v>Thu</v>
      </c>
      <c r="K2585" s="1" t="str">
        <f>TEXT(NiftyData[[#This Row],[Date]], "mmm-yyyy")</f>
        <v>Jul-2010</v>
      </c>
      <c r="L2585" s="1" t="str">
        <f>IF(NiftyData[[#This Row],[Day]]="Thu", "Expiry", "")</f>
        <v>Expiry</v>
      </c>
      <c r="M2585" s="1">
        <f>NiftyData[[#This Row],[Close]]-NiftyData[[#This Row],[Open]]</f>
        <v>-60.650000000000546</v>
      </c>
      <c r="N2585" s="4">
        <f>NiftyData[[#This Row],[Intraday Change]]/NiftyData[[#This Row],[Open]]</f>
        <v>-1.1417437712371033E-2</v>
      </c>
      <c r="O2585" s="4">
        <f>_xlfn.CEILING.MATH(ABS(NiftyData[[#This Row],[Intraday Change %]]), 0.01)</f>
        <v>0.02</v>
      </c>
      <c r="P2585" s="6">
        <f>NiftyData[[#This Row],[Close]]-E2586</f>
        <v>-61.100000000000364</v>
      </c>
      <c r="Q2585" s="4">
        <f>NiftyData[[#This Row],[DayChange]]/E2586</f>
        <v>-1.1501176470588305E-2</v>
      </c>
      <c r="R2585" s="7">
        <f>_xlfn.CEILING.MATH(ABS(NiftyData[[#This Row],[DayChange %]]), 0.01)</f>
        <v>0.02</v>
      </c>
    </row>
    <row r="2586" spans="1:18" x14ac:dyDescent="0.2">
      <c r="A2586" s="2">
        <v>40359</v>
      </c>
      <c r="B2586" s="1">
        <v>5254.25</v>
      </c>
      <c r="C2586" s="1">
        <v>5320.35</v>
      </c>
      <c r="D2586" s="1">
        <v>5210</v>
      </c>
      <c r="E2586" s="1">
        <v>5312.5</v>
      </c>
      <c r="F2586" s="1">
        <v>183722824</v>
      </c>
      <c r="G2586" s="1">
        <v>7083.92</v>
      </c>
      <c r="H2586" s="1" t="str">
        <f>TEXT(NiftyData[[#This Row],[Date]], "yyyy")</f>
        <v>2010</v>
      </c>
      <c r="I2586" s="1" t="str">
        <f>TEXT(NiftyData[[#This Row],[Date]], "mmm")</f>
        <v>Jun</v>
      </c>
      <c r="J2586" s="1" t="str">
        <f>TEXT(NiftyData[[#This Row],[Date]], "ddd")</f>
        <v>Wed</v>
      </c>
      <c r="K2586" s="1" t="str">
        <f>TEXT(NiftyData[[#This Row],[Date]], "mmm-yyyy")</f>
        <v>Jun-2010</v>
      </c>
      <c r="L2586" s="1" t="str">
        <f>IF(NiftyData[[#This Row],[Day]]="Thu", "Expiry", "")</f>
        <v/>
      </c>
      <c r="M2586" s="1">
        <f>NiftyData[[#This Row],[Close]]-NiftyData[[#This Row],[Open]]</f>
        <v>58.25</v>
      </c>
      <c r="N2586" s="4">
        <f>NiftyData[[#This Row],[Intraday Change]]/NiftyData[[#This Row],[Open]]</f>
        <v>1.1086263500975401E-2</v>
      </c>
      <c r="O2586" s="4">
        <f>_xlfn.CEILING.MATH(ABS(NiftyData[[#This Row],[Intraday Change %]]), 0.01)</f>
        <v>0.02</v>
      </c>
      <c r="P2586" s="6">
        <f>NiftyData[[#This Row],[Close]]-E2587</f>
        <v>56.350000000000364</v>
      </c>
      <c r="Q2586" s="4">
        <f>NiftyData[[#This Row],[DayChange]]/E2587</f>
        <v>1.072077471152847E-2</v>
      </c>
      <c r="R2586" s="7">
        <f>_xlfn.CEILING.MATH(ABS(NiftyData[[#This Row],[DayChange %]]), 0.01)</f>
        <v>0.02</v>
      </c>
    </row>
    <row r="2587" spans="1:18" x14ac:dyDescent="0.2">
      <c r="A2587" s="2">
        <v>40358</v>
      </c>
      <c r="B2587" s="1">
        <v>5333.55</v>
      </c>
      <c r="C2587" s="1">
        <v>5334.15</v>
      </c>
      <c r="D2587" s="1">
        <v>5235.8</v>
      </c>
      <c r="E2587" s="1">
        <v>5256.15</v>
      </c>
      <c r="F2587" s="1">
        <v>158720263</v>
      </c>
      <c r="G2587" s="1">
        <v>5859.41</v>
      </c>
      <c r="H2587" s="1" t="str">
        <f>TEXT(NiftyData[[#This Row],[Date]], "yyyy")</f>
        <v>2010</v>
      </c>
      <c r="I2587" s="1" t="str">
        <f>TEXT(NiftyData[[#This Row],[Date]], "mmm")</f>
        <v>Jun</v>
      </c>
      <c r="J2587" s="1" t="str">
        <f>TEXT(NiftyData[[#This Row],[Date]], "ddd")</f>
        <v>Tue</v>
      </c>
      <c r="K2587" s="1" t="str">
        <f>TEXT(NiftyData[[#This Row],[Date]], "mmm-yyyy")</f>
        <v>Jun-2010</v>
      </c>
      <c r="L2587" s="1" t="str">
        <f>IF(NiftyData[[#This Row],[Day]]="Thu", "Expiry", "")</f>
        <v/>
      </c>
      <c r="M2587" s="1">
        <f>NiftyData[[#This Row],[Close]]-NiftyData[[#This Row],[Open]]</f>
        <v>-77.400000000000546</v>
      </c>
      <c r="N2587" s="4">
        <f>NiftyData[[#This Row],[Intraday Change]]/NiftyData[[#This Row],[Open]]</f>
        <v>-1.4511910453637923E-2</v>
      </c>
      <c r="O2587" s="4">
        <f>_xlfn.CEILING.MATH(ABS(NiftyData[[#This Row],[Intraday Change %]]), 0.01)</f>
        <v>0.02</v>
      </c>
      <c r="P2587" s="6">
        <f>NiftyData[[#This Row],[Close]]-E2588</f>
        <v>-77.350000000000364</v>
      </c>
      <c r="Q2587" s="4">
        <f>NiftyData[[#This Row],[DayChange]]/E2588</f>
        <v>-1.4502671791506584E-2</v>
      </c>
      <c r="R2587" s="7">
        <f>_xlfn.CEILING.MATH(ABS(NiftyData[[#This Row],[DayChange %]]), 0.01)</f>
        <v>0.02</v>
      </c>
    </row>
    <row r="2588" spans="1:18" x14ac:dyDescent="0.2">
      <c r="A2588" s="2">
        <v>40357</v>
      </c>
      <c r="B2588" s="1">
        <v>5271.1</v>
      </c>
      <c r="C2588" s="1">
        <v>5339.45</v>
      </c>
      <c r="D2588" s="1">
        <v>5270.75</v>
      </c>
      <c r="E2588" s="1">
        <v>5333.5</v>
      </c>
      <c r="F2588" s="1">
        <v>154140414</v>
      </c>
      <c r="G2588" s="1">
        <v>6284.06</v>
      </c>
      <c r="H2588" s="1" t="str">
        <f>TEXT(NiftyData[[#This Row],[Date]], "yyyy")</f>
        <v>2010</v>
      </c>
      <c r="I2588" s="1" t="str">
        <f>TEXT(NiftyData[[#This Row],[Date]], "mmm")</f>
        <v>Jun</v>
      </c>
      <c r="J2588" s="1" t="str">
        <f>TEXT(NiftyData[[#This Row],[Date]], "ddd")</f>
        <v>Mon</v>
      </c>
      <c r="K2588" s="1" t="str">
        <f>TEXT(NiftyData[[#This Row],[Date]], "mmm-yyyy")</f>
        <v>Jun-2010</v>
      </c>
      <c r="L2588" s="1" t="str">
        <f>IF(NiftyData[[#This Row],[Day]]="Thu", "Expiry", "")</f>
        <v/>
      </c>
      <c r="M2588" s="1">
        <f>NiftyData[[#This Row],[Close]]-NiftyData[[#This Row],[Open]]</f>
        <v>62.399999999999636</v>
      </c>
      <c r="N2588" s="4">
        <f>NiftyData[[#This Row],[Intraday Change]]/NiftyData[[#This Row],[Open]]</f>
        <v>1.1838136252395066E-2</v>
      </c>
      <c r="O2588" s="4">
        <f>_xlfn.CEILING.MATH(ABS(NiftyData[[#This Row],[Intraday Change %]]), 0.01)</f>
        <v>0.02</v>
      </c>
      <c r="P2588" s="6">
        <f>NiftyData[[#This Row],[Close]]-E2589</f>
        <v>64.449999999999818</v>
      </c>
      <c r="Q2588" s="4">
        <f>NiftyData[[#This Row],[DayChange]]/E2589</f>
        <v>1.2231806492631465E-2</v>
      </c>
      <c r="R2588" s="7">
        <f>_xlfn.CEILING.MATH(ABS(NiftyData[[#This Row],[DayChange %]]), 0.01)</f>
        <v>0.02</v>
      </c>
    </row>
    <row r="2589" spans="1:18" x14ac:dyDescent="0.2">
      <c r="A2589" s="2">
        <v>40354</v>
      </c>
      <c r="B2589" s="1">
        <v>5320.5</v>
      </c>
      <c r="C2589" s="1">
        <v>5320.5</v>
      </c>
      <c r="D2589" s="1">
        <v>5259.9</v>
      </c>
      <c r="E2589" s="1">
        <v>5269.05</v>
      </c>
      <c r="F2589" s="1">
        <v>164967805</v>
      </c>
      <c r="G2589" s="1">
        <v>6750.84</v>
      </c>
      <c r="H2589" s="1" t="str">
        <f>TEXT(NiftyData[[#This Row],[Date]], "yyyy")</f>
        <v>2010</v>
      </c>
      <c r="I2589" s="1" t="str">
        <f>TEXT(NiftyData[[#This Row],[Date]], "mmm")</f>
        <v>Jun</v>
      </c>
      <c r="J2589" s="1" t="str">
        <f>TEXT(NiftyData[[#This Row],[Date]], "ddd")</f>
        <v>Fri</v>
      </c>
      <c r="K2589" s="1" t="str">
        <f>TEXT(NiftyData[[#This Row],[Date]], "mmm-yyyy")</f>
        <v>Jun-2010</v>
      </c>
      <c r="L2589" s="1" t="str">
        <f>IF(NiftyData[[#This Row],[Day]]="Thu", "Expiry", "")</f>
        <v/>
      </c>
      <c r="M2589" s="1">
        <f>NiftyData[[#This Row],[Close]]-NiftyData[[#This Row],[Open]]</f>
        <v>-51.449999999999818</v>
      </c>
      <c r="N2589" s="4">
        <f>NiftyData[[#This Row],[Intraday Change]]/NiftyData[[#This Row],[Open]]</f>
        <v>-9.6701437834789614E-3</v>
      </c>
      <c r="O2589" s="4">
        <f>_xlfn.CEILING.MATH(ABS(NiftyData[[#This Row],[Intraday Change %]]), 0.01)</f>
        <v>0.01</v>
      </c>
      <c r="P2589" s="6">
        <f>NiftyData[[#This Row],[Close]]-E2590</f>
        <v>-51.550000000000182</v>
      </c>
      <c r="Q2589" s="4">
        <f>NiftyData[[#This Row],[DayChange]]/E2590</f>
        <v>-9.6887569071157729E-3</v>
      </c>
      <c r="R2589" s="7">
        <f>_xlfn.CEILING.MATH(ABS(NiftyData[[#This Row],[DayChange %]]), 0.01)</f>
        <v>0.01</v>
      </c>
    </row>
    <row r="2590" spans="1:18" x14ac:dyDescent="0.2">
      <c r="A2590" s="2">
        <v>40353</v>
      </c>
      <c r="B2590" s="1">
        <v>5323.25</v>
      </c>
      <c r="C2590" s="1">
        <v>5348.3</v>
      </c>
      <c r="D2590" s="1">
        <v>5284.55</v>
      </c>
      <c r="E2590" s="1">
        <v>5320.6</v>
      </c>
      <c r="F2590" s="1">
        <v>218787111</v>
      </c>
      <c r="G2590" s="1">
        <v>8902.73</v>
      </c>
      <c r="H2590" s="1" t="str">
        <f>TEXT(NiftyData[[#This Row],[Date]], "yyyy")</f>
        <v>2010</v>
      </c>
      <c r="I2590" s="1" t="str">
        <f>TEXT(NiftyData[[#This Row],[Date]], "mmm")</f>
        <v>Jun</v>
      </c>
      <c r="J2590" s="1" t="str">
        <f>TEXT(NiftyData[[#This Row],[Date]], "ddd")</f>
        <v>Thu</v>
      </c>
      <c r="K2590" s="1" t="str">
        <f>TEXT(NiftyData[[#This Row],[Date]], "mmm-yyyy")</f>
        <v>Jun-2010</v>
      </c>
      <c r="L2590" s="1" t="str">
        <f>IF(NiftyData[[#This Row],[Day]]="Thu", "Expiry", "")</f>
        <v>Expiry</v>
      </c>
      <c r="M2590" s="1">
        <f>NiftyData[[#This Row],[Close]]-NiftyData[[#This Row],[Open]]</f>
        <v>-2.6499999999996362</v>
      </c>
      <c r="N2590" s="4">
        <f>NiftyData[[#This Row],[Intraday Change]]/NiftyData[[#This Row],[Open]]</f>
        <v>-4.9781618372228174E-4</v>
      </c>
      <c r="O2590" s="4">
        <f>_xlfn.CEILING.MATH(ABS(NiftyData[[#This Row],[Intraday Change %]]), 0.01)</f>
        <v>0.01</v>
      </c>
      <c r="P2590" s="6">
        <f>NiftyData[[#This Row],[Close]]-E2591</f>
        <v>-2.5499999999992724</v>
      </c>
      <c r="Q2590" s="4">
        <f>NiftyData[[#This Row],[DayChange]]/E2591</f>
        <v>-4.7903966636282511E-4</v>
      </c>
      <c r="R2590" s="7">
        <f>_xlfn.CEILING.MATH(ABS(NiftyData[[#This Row],[DayChange %]]), 0.01)</f>
        <v>0.01</v>
      </c>
    </row>
    <row r="2591" spans="1:18" x14ac:dyDescent="0.2">
      <c r="A2591" s="2">
        <v>40352</v>
      </c>
      <c r="B2591" s="1">
        <v>5316.15</v>
      </c>
      <c r="C2591" s="1">
        <v>5333.3</v>
      </c>
      <c r="D2591" s="1">
        <v>5288.15</v>
      </c>
      <c r="E2591" s="1">
        <v>5323.15</v>
      </c>
      <c r="F2591" s="1">
        <v>150160458</v>
      </c>
      <c r="G2591" s="1">
        <v>5457.95</v>
      </c>
      <c r="H2591" s="1" t="str">
        <f>TEXT(NiftyData[[#This Row],[Date]], "yyyy")</f>
        <v>2010</v>
      </c>
      <c r="I2591" s="1" t="str">
        <f>TEXT(NiftyData[[#This Row],[Date]], "mmm")</f>
        <v>Jun</v>
      </c>
      <c r="J2591" s="1" t="str">
        <f>TEXT(NiftyData[[#This Row],[Date]], "ddd")</f>
        <v>Wed</v>
      </c>
      <c r="K2591" s="1" t="str">
        <f>TEXT(NiftyData[[#This Row],[Date]], "mmm-yyyy")</f>
        <v>Jun-2010</v>
      </c>
      <c r="L2591" s="1" t="str">
        <f>IF(NiftyData[[#This Row],[Day]]="Thu", "Expiry", "")</f>
        <v/>
      </c>
      <c r="M2591" s="1">
        <f>NiftyData[[#This Row],[Close]]-NiftyData[[#This Row],[Open]]</f>
        <v>7</v>
      </c>
      <c r="N2591" s="4">
        <f>NiftyData[[#This Row],[Intraday Change]]/NiftyData[[#This Row],[Open]]</f>
        <v>1.3167423793534795E-3</v>
      </c>
      <c r="O2591" s="4">
        <f>_xlfn.CEILING.MATH(ABS(NiftyData[[#This Row],[Intraday Change %]]), 0.01)</f>
        <v>0.01</v>
      </c>
      <c r="P2591" s="6">
        <f>NiftyData[[#This Row],[Close]]-E2592</f>
        <v>6.5999999999994543</v>
      </c>
      <c r="Q2591" s="4">
        <f>NiftyData[[#This Row],[DayChange]]/E2592</f>
        <v>1.2414065512408336E-3</v>
      </c>
      <c r="R2591" s="7">
        <f>_xlfn.CEILING.MATH(ABS(NiftyData[[#This Row],[DayChange %]]), 0.01)</f>
        <v>0.01</v>
      </c>
    </row>
    <row r="2592" spans="1:18" x14ac:dyDescent="0.2">
      <c r="A2592" s="2">
        <v>40351</v>
      </c>
      <c r="B2592" s="1">
        <v>5353.95</v>
      </c>
      <c r="C2592" s="1">
        <v>5354.35</v>
      </c>
      <c r="D2592" s="1">
        <v>5311.05</v>
      </c>
      <c r="E2592" s="1">
        <v>5316.55</v>
      </c>
      <c r="F2592" s="1">
        <v>162043358</v>
      </c>
      <c r="G2592" s="1">
        <v>5453.37</v>
      </c>
      <c r="H2592" s="1" t="str">
        <f>TEXT(NiftyData[[#This Row],[Date]], "yyyy")</f>
        <v>2010</v>
      </c>
      <c r="I2592" s="1" t="str">
        <f>TEXT(NiftyData[[#This Row],[Date]], "mmm")</f>
        <v>Jun</v>
      </c>
      <c r="J2592" s="1" t="str">
        <f>TEXT(NiftyData[[#This Row],[Date]], "ddd")</f>
        <v>Tue</v>
      </c>
      <c r="K2592" s="1" t="str">
        <f>TEXT(NiftyData[[#This Row],[Date]], "mmm-yyyy")</f>
        <v>Jun-2010</v>
      </c>
      <c r="L2592" s="1" t="str">
        <f>IF(NiftyData[[#This Row],[Day]]="Thu", "Expiry", "")</f>
        <v/>
      </c>
      <c r="M2592" s="1">
        <f>NiftyData[[#This Row],[Close]]-NiftyData[[#This Row],[Open]]</f>
        <v>-37.399999999999636</v>
      </c>
      <c r="N2592" s="4">
        <f>NiftyData[[#This Row],[Intraday Change]]/NiftyData[[#This Row],[Open]]</f>
        <v>-6.9854966893601244E-3</v>
      </c>
      <c r="O2592" s="4">
        <f>_xlfn.CEILING.MATH(ABS(NiftyData[[#This Row],[Intraday Change %]]), 0.01)</f>
        <v>0.01</v>
      </c>
      <c r="P2592" s="6">
        <f>NiftyData[[#This Row],[Close]]-E2593</f>
        <v>-36.75</v>
      </c>
      <c r="Q2592" s="4">
        <f>NiftyData[[#This Row],[DayChange]]/E2593</f>
        <v>-6.8649244391310029E-3</v>
      </c>
      <c r="R2592" s="7">
        <f>_xlfn.CEILING.MATH(ABS(NiftyData[[#This Row],[DayChange %]]), 0.01)</f>
        <v>0.01</v>
      </c>
    </row>
    <row r="2593" spans="1:18" x14ac:dyDescent="0.2">
      <c r="A2593" s="2">
        <v>40350</v>
      </c>
      <c r="B2593" s="1">
        <v>5266.5</v>
      </c>
      <c r="C2593" s="1">
        <v>5366.75</v>
      </c>
      <c r="D2593" s="1">
        <v>5266.5</v>
      </c>
      <c r="E2593" s="1">
        <v>5353.3</v>
      </c>
      <c r="F2593" s="1">
        <v>186200103</v>
      </c>
      <c r="G2593" s="1">
        <v>6565.17</v>
      </c>
      <c r="H2593" s="1" t="str">
        <f>TEXT(NiftyData[[#This Row],[Date]], "yyyy")</f>
        <v>2010</v>
      </c>
      <c r="I2593" s="1" t="str">
        <f>TEXT(NiftyData[[#This Row],[Date]], "mmm")</f>
        <v>Jun</v>
      </c>
      <c r="J2593" s="1" t="str">
        <f>TEXT(NiftyData[[#This Row],[Date]], "ddd")</f>
        <v>Mon</v>
      </c>
      <c r="K2593" s="1" t="str">
        <f>TEXT(NiftyData[[#This Row],[Date]], "mmm-yyyy")</f>
        <v>Jun-2010</v>
      </c>
      <c r="L2593" s="1" t="str">
        <f>IF(NiftyData[[#This Row],[Day]]="Thu", "Expiry", "")</f>
        <v/>
      </c>
      <c r="M2593" s="1">
        <f>NiftyData[[#This Row],[Close]]-NiftyData[[#This Row],[Open]]</f>
        <v>86.800000000000182</v>
      </c>
      <c r="N2593" s="4">
        <f>NiftyData[[#This Row],[Intraday Change]]/NiftyData[[#This Row],[Open]]</f>
        <v>1.6481534225766672E-2</v>
      </c>
      <c r="O2593" s="4">
        <f>_xlfn.CEILING.MATH(ABS(NiftyData[[#This Row],[Intraday Change %]]), 0.01)</f>
        <v>0.02</v>
      </c>
      <c r="P2593" s="6">
        <f>NiftyData[[#This Row],[Close]]-E2594</f>
        <v>90.699999999999818</v>
      </c>
      <c r="Q2593" s="4">
        <f>NiftyData[[#This Row],[DayChange]]/E2594</f>
        <v>1.7234826891650481E-2</v>
      </c>
      <c r="R2593" s="7">
        <f>_xlfn.CEILING.MATH(ABS(NiftyData[[#This Row],[DayChange %]]), 0.01)</f>
        <v>0.02</v>
      </c>
    </row>
    <row r="2594" spans="1:18" x14ac:dyDescent="0.2">
      <c r="A2594" s="2">
        <v>40347</v>
      </c>
      <c r="B2594" s="1">
        <v>5274.95</v>
      </c>
      <c r="C2594" s="1">
        <v>5302.3</v>
      </c>
      <c r="D2594" s="1">
        <v>5245.5</v>
      </c>
      <c r="E2594" s="1">
        <v>5262.6</v>
      </c>
      <c r="F2594" s="1">
        <v>205198165</v>
      </c>
      <c r="G2594" s="1">
        <v>7934.71</v>
      </c>
      <c r="H2594" s="1" t="str">
        <f>TEXT(NiftyData[[#This Row],[Date]], "yyyy")</f>
        <v>2010</v>
      </c>
      <c r="I2594" s="1" t="str">
        <f>TEXT(NiftyData[[#This Row],[Date]], "mmm")</f>
        <v>Jun</v>
      </c>
      <c r="J2594" s="1" t="str">
        <f>TEXT(NiftyData[[#This Row],[Date]], "ddd")</f>
        <v>Fri</v>
      </c>
      <c r="K2594" s="1" t="str">
        <f>TEXT(NiftyData[[#This Row],[Date]], "mmm-yyyy")</f>
        <v>Jun-2010</v>
      </c>
      <c r="L2594" s="1" t="str">
        <f>IF(NiftyData[[#This Row],[Day]]="Thu", "Expiry", "")</f>
        <v/>
      </c>
      <c r="M2594" s="1">
        <f>NiftyData[[#This Row],[Close]]-NiftyData[[#This Row],[Open]]</f>
        <v>-12.349999999999454</v>
      </c>
      <c r="N2594" s="4">
        <f>NiftyData[[#This Row],[Intraday Change]]/NiftyData[[#This Row],[Open]]</f>
        <v>-2.341254419473067E-3</v>
      </c>
      <c r="O2594" s="4">
        <f>_xlfn.CEILING.MATH(ABS(NiftyData[[#This Row],[Intraday Change %]]), 0.01)</f>
        <v>0.01</v>
      </c>
      <c r="P2594" s="6">
        <f>NiftyData[[#This Row],[Close]]-E2595</f>
        <v>-12.25</v>
      </c>
      <c r="Q2594" s="4">
        <f>NiftyData[[#This Row],[DayChange]]/E2595</f>
        <v>-2.3223409196470039E-3</v>
      </c>
      <c r="R2594" s="7">
        <f>_xlfn.CEILING.MATH(ABS(NiftyData[[#This Row],[DayChange %]]), 0.01)</f>
        <v>0.01</v>
      </c>
    </row>
    <row r="2595" spans="1:18" x14ac:dyDescent="0.2">
      <c r="A2595" s="2">
        <v>40346</v>
      </c>
      <c r="B2595" s="1">
        <v>5233.6499999999996</v>
      </c>
      <c r="C2595" s="1">
        <v>5285.55</v>
      </c>
      <c r="D2595" s="1">
        <v>5206.55</v>
      </c>
      <c r="E2595" s="1">
        <v>5274.85</v>
      </c>
      <c r="F2595" s="1">
        <v>189953720</v>
      </c>
      <c r="G2595" s="1">
        <v>7662.74</v>
      </c>
      <c r="H2595" s="1" t="str">
        <f>TEXT(NiftyData[[#This Row],[Date]], "yyyy")</f>
        <v>2010</v>
      </c>
      <c r="I2595" s="1" t="str">
        <f>TEXT(NiftyData[[#This Row],[Date]], "mmm")</f>
        <v>Jun</v>
      </c>
      <c r="J2595" s="1" t="str">
        <f>TEXT(NiftyData[[#This Row],[Date]], "ddd")</f>
        <v>Thu</v>
      </c>
      <c r="K2595" s="1" t="str">
        <f>TEXT(NiftyData[[#This Row],[Date]], "mmm-yyyy")</f>
        <v>Jun-2010</v>
      </c>
      <c r="L2595" s="1" t="str">
        <f>IF(NiftyData[[#This Row],[Day]]="Thu", "Expiry", "")</f>
        <v>Expiry</v>
      </c>
      <c r="M2595" s="1">
        <f>NiftyData[[#This Row],[Close]]-NiftyData[[#This Row],[Open]]</f>
        <v>41.200000000000728</v>
      </c>
      <c r="N2595" s="4">
        <f>NiftyData[[#This Row],[Intraday Change]]/NiftyData[[#This Row],[Open]]</f>
        <v>7.8721351255817123E-3</v>
      </c>
      <c r="O2595" s="4">
        <f>_xlfn.CEILING.MATH(ABS(NiftyData[[#This Row],[Intraday Change %]]), 0.01)</f>
        <v>0.01</v>
      </c>
      <c r="P2595" s="6">
        <f>NiftyData[[#This Row],[Close]]-E2596</f>
        <v>41.5</v>
      </c>
      <c r="Q2595" s="4">
        <f>NiftyData[[#This Row],[DayChange]]/E2596</f>
        <v>7.9299110512386899E-3</v>
      </c>
      <c r="R2595" s="7">
        <f>_xlfn.CEILING.MATH(ABS(NiftyData[[#This Row],[DayChange %]]), 0.01)</f>
        <v>0.01</v>
      </c>
    </row>
    <row r="2596" spans="1:18" x14ac:dyDescent="0.2">
      <c r="A2596" s="2">
        <v>40345</v>
      </c>
      <c r="B2596" s="1">
        <v>5225.05</v>
      </c>
      <c r="C2596" s="1">
        <v>5255.65</v>
      </c>
      <c r="D2596" s="1">
        <v>5214.8999999999996</v>
      </c>
      <c r="E2596" s="1">
        <v>5233.3500000000004</v>
      </c>
      <c r="F2596" s="1">
        <v>203727420</v>
      </c>
      <c r="G2596" s="1">
        <v>7283.62</v>
      </c>
      <c r="H2596" s="1" t="str">
        <f>TEXT(NiftyData[[#This Row],[Date]], "yyyy")</f>
        <v>2010</v>
      </c>
      <c r="I2596" s="1" t="str">
        <f>TEXT(NiftyData[[#This Row],[Date]], "mmm")</f>
        <v>Jun</v>
      </c>
      <c r="J2596" s="1" t="str">
        <f>TEXT(NiftyData[[#This Row],[Date]], "ddd")</f>
        <v>Wed</v>
      </c>
      <c r="K2596" s="1" t="str">
        <f>TEXT(NiftyData[[#This Row],[Date]], "mmm-yyyy")</f>
        <v>Jun-2010</v>
      </c>
      <c r="L2596" s="1" t="str">
        <f>IF(NiftyData[[#This Row],[Day]]="Thu", "Expiry", "")</f>
        <v/>
      </c>
      <c r="M2596" s="1">
        <f>NiftyData[[#This Row],[Close]]-NiftyData[[#This Row],[Open]]</f>
        <v>8.3000000000001819</v>
      </c>
      <c r="N2596" s="4">
        <f>NiftyData[[#This Row],[Intraday Change]]/NiftyData[[#This Row],[Open]]</f>
        <v>1.5885015454397914E-3</v>
      </c>
      <c r="O2596" s="4">
        <f>_xlfn.CEILING.MATH(ABS(NiftyData[[#This Row],[Intraday Change %]]), 0.01)</f>
        <v>0.01</v>
      </c>
      <c r="P2596" s="6">
        <f>NiftyData[[#This Row],[Close]]-E2597</f>
        <v>11</v>
      </c>
      <c r="Q2596" s="4">
        <f>NiftyData[[#This Row],[DayChange]]/E2597</f>
        <v>2.1063314408264477E-3</v>
      </c>
      <c r="R2596" s="7">
        <f>_xlfn.CEILING.MATH(ABS(NiftyData[[#This Row],[DayChange %]]), 0.01)</f>
        <v>0.01</v>
      </c>
    </row>
    <row r="2597" spans="1:18" x14ac:dyDescent="0.2">
      <c r="A2597" s="2">
        <v>40344</v>
      </c>
      <c r="B2597" s="1">
        <v>5201.3</v>
      </c>
      <c r="C2597" s="1">
        <v>5231.45</v>
      </c>
      <c r="D2597" s="1">
        <v>5171.05</v>
      </c>
      <c r="E2597" s="1">
        <v>5222.3500000000004</v>
      </c>
      <c r="F2597" s="1">
        <v>218930465</v>
      </c>
      <c r="G2597" s="1">
        <v>6642.21</v>
      </c>
      <c r="H2597" s="1" t="str">
        <f>TEXT(NiftyData[[#This Row],[Date]], "yyyy")</f>
        <v>2010</v>
      </c>
      <c r="I2597" s="1" t="str">
        <f>TEXT(NiftyData[[#This Row],[Date]], "mmm")</f>
        <v>Jun</v>
      </c>
      <c r="J2597" s="1" t="str">
        <f>TEXT(NiftyData[[#This Row],[Date]], "ddd")</f>
        <v>Tue</v>
      </c>
      <c r="K2597" s="1" t="str">
        <f>TEXT(NiftyData[[#This Row],[Date]], "mmm-yyyy")</f>
        <v>Jun-2010</v>
      </c>
      <c r="L2597" s="1" t="str">
        <f>IF(NiftyData[[#This Row],[Day]]="Thu", "Expiry", "")</f>
        <v/>
      </c>
      <c r="M2597" s="1">
        <f>NiftyData[[#This Row],[Close]]-NiftyData[[#This Row],[Open]]</f>
        <v>21.050000000000182</v>
      </c>
      <c r="N2597" s="4">
        <f>NiftyData[[#This Row],[Intraday Change]]/NiftyData[[#This Row],[Open]]</f>
        <v>4.0470651567877606E-3</v>
      </c>
      <c r="O2597" s="4">
        <f>_xlfn.CEILING.MATH(ABS(NiftyData[[#This Row],[Intraday Change %]]), 0.01)</f>
        <v>0.01</v>
      </c>
      <c r="P2597" s="6">
        <f>NiftyData[[#This Row],[Close]]-E2598</f>
        <v>24.650000000000546</v>
      </c>
      <c r="Q2597" s="4">
        <f>NiftyData[[#This Row],[DayChange]]/E2598</f>
        <v>4.7424822517653092E-3</v>
      </c>
      <c r="R2597" s="7">
        <f>_xlfn.CEILING.MATH(ABS(NiftyData[[#This Row],[DayChange %]]), 0.01)</f>
        <v>0.01</v>
      </c>
    </row>
    <row r="2598" spans="1:18" x14ac:dyDescent="0.2">
      <c r="A2598" s="2">
        <v>40343</v>
      </c>
      <c r="B2598" s="1">
        <v>5120.1499999999996</v>
      </c>
      <c r="C2598" s="1">
        <v>5201.25</v>
      </c>
      <c r="D2598" s="1">
        <v>5120.1499999999996</v>
      </c>
      <c r="E2598" s="1">
        <v>5197.7</v>
      </c>
      <c r="F2598" s="1">
        <v>158831199</v>
      </c>
      <c r="G2598" s="1">
        <v>5616.24</v>
      </c>
      <c r="H2598" s="1" t="str">
        <f>TEXT(NiftyData[[#This Row],[Date]], "yyyy")</f>
        <v>2010</v>
      </c>
      <c r="I2598" s="1" t="str">
        <f>TEXT(NiftyData[[#This Row],[Date]], "mmm")</f>
        <v>Jun</v>
      </c>
      <c r="J2598" s="1" t="str">
        <f>TEXT(NiftyData[[#This Row],[Date]], "ddd")</f>
        <v>Mon</v>
      </c>
      <c r="K2598" s="1" t="str">
        <f>TEXT(NiftyData[[#This Row],[Date]], "mmm-yyyy")</f>
        <v>Jun-2010</v>
      </c>
      <c r="L2598" s="1" t="str">
        <f>IF(NiftyData[[#This Row],[Day]]="Thu", "Expiry", "")</f>
        <v/>
      </c>
      <c r="M2598" s="1">
        <f>NiftyData[[#This Row],[Close]]-NiftyData[[#This Row],[Open]]</f>
        <v>77.550000000000182</v>
      </c>
      <c r="N2598" s="4">
        <f>NiftyData[[#This Row],[Intraday Change]]/NiftyData[[#This Row],[Open]]</f>
        <v>1.5146040643340564E-2</v>
      </c>
      <c r="O2598" s="4">
        <f>_xlfn.CEILING.MATH(ABS(NiftyData[[#This Row],[Intraday Change %]]), 0.01)</f>
        <v>0.02</v>
      </c>
      <c r="P2598" s="6">
        <f>NiftyData[[#This Row],[Close]]-E2599</f>
        <v>78.349999999999454</v>
      </c>
      <c r="Q2598" s="4">
        <f>NiftyData[[#This Row],[DayChange]]/E2599</f>
        <v>1.5304677351616797E-2</v>
      </c>
      <c r="R2598" s="7">
        <f>_xlfn.CEILING.MATH(ABS(NiftyData[[#This Row],[DayChange %]]), 0.01)</f>
        <v>0.02</v>
      </c>
    </row>
    <row r="2599" spans="1:18" x14ac:dyDescent="0.2">
      <c r="A2599" s="2">
        <v>40340</v>
      </c>
      <c r="B2599" s="1">
        <v>5078.75</v>
      </c>
      <c r="C2599" s="1">
        <v>5139.05</v>
      </c>
      <c r="D2599" s="1">
        <v>5078.75</v>
      </c>
      <c r="E2599" s="1">
        <v>5119.3500000000004</v>
      </c>
      <c r="F2599" s="1">
        <v>198342050</v>
      </c>
      <c r="G2599" s="1">
        <v>7105.68</v>
      </c>
      <c r="H2599" s="1" t="str">
        <f>TEXT(NiftyData[[#This Row],[Date]], "yyyy")</f>
        <v>2010</v>
      </c>
      <c r="I2599" s="1" t="str">
        <f>TEXT(NiftyData[[#This Row],[Date]], "mmm")</f>
        <v>Jun</v>
      </c>
      <c r="J2599" s="1" t="str">
        <f>TEXT(NiftyData[[#This Row],[Date]], "ddd")</f>
        <v>Fri</v>
      </c>
      <c r="K2599" s="1" t="str">
        <f>TEXT(NiftyData[[#This Row],[Date]], "mmm-yyyy")</f>
        <v>Jun-2010</v>
      </c>
      <c r="L2599" s="1" t="str">
        <f>IF(NiftyData[[#This Row],[Day]]="Thu", "Expiry", "")</f>
        <v/>
      </c>
      <c r="M2599" s="1">
        <f>NiftyData[[#This Row],[Close]]-NiftyData[[#This Row],[Open]]</f>
        <v>40.600000000000364</v>
      </c>
      <c r="N2599" s="4">
        <f>NiftyData[[#This Row],[Intraday Change]]/NiftyData[[#This Row],[Open]]</f>
        <v>7.9940930347034925E-3</v>
      </c>
      <c r="O2599" s="4">
        <f>_xlfn.CEILING.MATH(ABS(NiftyData[[#This Row],[Intraday Change %]]), 0.01)</f>
        <v>0.01</v>
      </c>
      <c r="P2599" s="6">
        <f>NiftyData[[#This Row],[Close]]-E2600</f>
        <v>40.75</v>
      </c>
      <c r="Q2599" s="4">
        <f>NiftyData[[#This Row],[DayChange]]/E2600</f>
        <v>8.0238648446422228E-3</v>
      </c>
      <c r="R2599" s="7">
        <f>_xlfn.CEILING.MATH(ABS(NiftyData[[#This Row],[DayChange %]]), 0.01)</f>
        <v>0.01</v>
      </c>
    </row>
    <row r="2600" spans="1:18" x14ac:dyDescent="0.2">
      <c r="A2600" s="2">
        <v>40339</v>
      </c>
      <c r="B2600" s="1">
        <v>4999.6000000000004</v>
      </c>
      <c r="C2600" s="1">
        <v>5085.2</v>
      </c>
      <c r="D2600" s="1">
        <v>4997.6000000000004</v>
      </c>
      <c r="E2600" s="1">
        <v>5078.6000000000004</v>
      </c>
      <c r="F2600" s="1">
        <v>176853398</v>
      </c>
      <c r="G2600" s="1">
        <v>6038.85</v>
      </c>
      <c r="H2600" s="1" t="str">
        <f>TEXT(NiftyData[[#This Row],[Date]], "yyyy")</f>
        <v>2010</v>
      </c>
      <c r="I2600" s="1" t="str">
        <f>TEXT(NiftyData[[#This Row],[Date]], "mmm")</f>
        <v>Jun</v>
      </c>
      <c r="J2600" s="1" t="str">
        <f>TEXT(NiftyData[[#This Row],[Date]], "ddd")</f>
        <v>Thu</v>
      </c>
      <c r="K2600" s="1" t="str">
        <f>TEXT(NiftyData[[#This Row],[Date]], "mmm-yyyy")</f>
        <v>Jun-2010</v>
      </c>
      <c r="L2600" s="1" t="str">
        <f>IF(NiftyData[[#This Row],[Day]]="Thu", "Expiry", "")</f>
        <v>Expiry</v>
      </c>
      <c r="M2600" s="1">
        <f>NiftyData[[#This Row],[Close]]-NiftyData[[#This Row],[Open]]</f>
        <v>79</v>
      </c>
      <c r="N2600" s="4">
        <f>NiftyData[[#This Row],[Intraday Change]]/NiftyData[[#This Row],[Open]]</f>
        <v>1.5801264101128087E-2</v>
      </c>
      <c r="O2600" s="4">
        <f>_xlfn.CEILING.MATH(ABS(NiftyData[[#This Row],[Intraday Change %]]), 0.01)</f>
        <v>0.02</v>
      </c>
      <c r="P2600" s="6">
        <f>NiftyData[[#This Row],[Close]]-E2601</f>
        <v>78.300000000000182</v>
      </c>
      <c r="Q2600" s="4">
        <f>NiftyData[[#This Row],[DayChange]]/E2601</f>
        <v>1.5659060456372654E-2</v>
      </c>
      <c r="R2600" s="7">
        <f>_xlfn.CEILING.MATH(ABS(NiftyData[[#This Row],[DayChange %]]), 0.01)</f>
        <v>0.02</v>
      </c>
    </row>
    <row r="2601" spans="1:18" x14ac:dyDescent="0.2">
      <c r="A2601" s="2">
        <v>40338</v>
      </c>
      <c r="B2601" s="1">
        <v>4985.05</v>
      </c>
      <c r="C2601" s="1">
        <v>5050.6000000000004</v>
      </c>
      <c r="D2601" s="1">
        <v>4980.1000000000004</v>
      </c>
      <c r="E2601" s="1">
        <v>5000.3</v>
      </c>
      <c r="F2601" s="1">
        <v>199912934</v>
      </c>
      <c r="G2601" s="1">
        <v>6619.08</v>
      </c>
      <c r="H2601" s="1" t="str">
        <f>TEXT(NiftyData[[#This Row],[Date]], "yyyy")</f>
        <v>2010</v>
      </c>
      <c r="I2601" s="1" t="str">
        <f>TEXT(NiftyData[[#This Row],[Date]], "mmm")</f>
        <v>Jun</v>
      </c>
      <c r="J2601" s="1" t="str">
        <f>TEXT(NiftyData[[#This Row],[Date]], "ddd")</f>
        <v>Wed</v>
      </c>
      <c r="K2601" s="1" t="str">
        <f>TEXT(NiftyData[[#This Row],[Date]], "mmm-yyyy")</f>
        <v>Jun-2010</v>
      </c>
      <c r="L2601" s="1" t="str">
        <f>IF(NiftyData[[#This Row],[Day]]="Thu", "Expiry", "")</f>
        <v/>
      </c>
      <c r="M2601" s="1">
        <f>NiftyData[[#This Row],[Close]]-NiftyData[[#This Row],[Open]]</f>
        <v>15.25</v>
      </c>
      <c r="N2601" s="4">
        <f>NiftyData[[#This Row],[Intraday Change]]/NiftyData[[#This Row],[Open]]</f>
        <v>3.0591468490787452E-3</v>
      </c>
      <c r="O2601" s="4">
        <f>_xlfn.CEILING.MATH(ABS(NiftyData[[#This Row],[Intraday Change %]]), 0.01)</f>
        <v>0.01</v>
      </c>
      <c r="P2601" s="6">
        <f>NiftyData[[#This Row],[Close]]-E2602</f>
        <v>13.199999999999818</v>
      </c>
      <c r="Q2601" s="4">
        <f>NiftyData[[#This Row],[DayChange]]/E2602</f>
        <v>2.6468288183513098E-3</v>
      </c>
      <c r="R2601" s="7">
        <f>_xlfn.CEILING.MATH(ABS(NiftyData[[#This Row],[DayChange %]]), 0.01)</f>
        <v>0.01</v>
      </c>
    </row>
    <row r="2602" spans="1:18" x14ac:dyDescent="0.2">
      <c r="A2602" s="2">
        <v>40337</v>
      </c>
      <c r="B2602" s="1">
        <v>5036.7</v>
      </c>
      <c r="C2602" s="1">
        <v>5071.3500000000004</v>
      </c>
      <c r="D2602" s="1">
        <v>4967.3</v>
      </c>
      <c r="E2602" s="1">
        <v>4987.1000000000004</v>
      </c>
      <c r="F2602" s="1">
        <v>180656558</v>
      </c>
      <c r="G2602" s="1">
        <v>6149.81</v>
      </c>
      <c r="H2602" s="1" t="str">
        <f>TEXT(NiftyData[[#This Row],[Date]], "yyyy")</f>
        <v>2010</v>
      </c>
      <c r="I2602" s="1" t="str">
        <f>TEXT(NiftyData[[#This Row],[Date]], "mmm")</f>
        <v>Jun</v>
      </c>
      <c r="J2602" s="1" t="str">
        <f>TEXT(NiftyData[[#This Row],[Date]], "ddd")</f>
        <v>Tue</v>
      </c>
      <c r="K2602" s="1" t="str">
        <f>TEXT(NiftyData[[#This Row],[Date]], "mmm-yyyy")</f>
        <v>Jun-2010</v>
      </c>
      <c r="L2602" s="1" t="str">
        <f>IF(NiftyData[[#This Row],[Day]]="Thu", "Expiry", "")</f>
        <v/>
      </c>
      <c r="M2602" s="1">
        <f>NiftyData[[#This Row],[Close]]-NiftyData[[#This Row],[Open]]</f>
        <v>-49.599999999999454</v>
      </c>
      <c r="N2602" s="4">
        <f>NiftyData[[#This Row],[Intraday Change]]/NiftyData[[#This Row],[Open]]</f>
        <v>-9.8477177517023954E-3</v>
      </c>
      <c r="O2602" s="4">
        <f>_xlfn.CEILING.MATH(ABS(NiftyData[[#This Row],[Intraday Change %]]), 0.01)</f>
        <v>0.01</v>
      </c>
      <c r="P2602" s="6">
        <f>NiftyData[[#This Row],[Close]]-E2603</f>
        <v>-46.899999999999636</v>
      </c>
      <c r="Q2602" s="4">
        <f>NiftyData[[#This Row],[DayChange]]/E2603</f>
        <v>-9.3166468017480408E-3</v>
      </c>
      <c r="R2602" s="7">
        <f>_xlfn.CEILING.MATH(ABS(NiftyData[[#This Row],[DayChange %]]), 0.01)</f>
        <v>0.01</v>
      </c>
    </row>
    <row r="2603" spans="1:18" x14ac:dyDescent="0.2">
      <c r="A2603" s="2">
        <v>40336</v>
      </c>
      <c r="B2603" s="1">
        <v>5132.95</v>
      </c>
      <c r="C2603" s="1">
        <v>5132.95</v>
      </c>
      <c r="D2603" s="1">
        <v>5004.25</v>
      </c>
      <c r="E2603" s="1">
        <v>5034</v>
      </c>
      <c r="F2603" s="1">
        <v>175607171</v>
      </c>
      <c r="G2603" s="1">
        <v>5958.49</v>
      </c>
      <c r="H2603" s="1" t="str">
        <f>TEXT(NiftyData[[#This Row],[Date]], "yyyy")</f>
        <v>2010</v>
      </c>
      <c r="I2603" s="1" t="str">
        <f>TEXT(NiftyData[[#This Row],[Date]], "mmm")</f>
        <v>Jun</v>
      </c>
      <c r="J2603" s="1" t="str">
        <f>TEXT(NiftyData[[#This Row],[Date]], "ddd")</f>
        <v>Mon</v>
      </c>
      <c r="K2603" s="1" t="str">
        <f>TEXT(NiftyData[[#This Row],[Date]], "mmm-yyyy")</f>
        <v>Jun-2010</v>
      </c>
      <c r="L2603" s="1" t="str">
        <f>IF(NiftyData[[#This Row],[Day]]="Thu", "Expiry", "")</f>
        <v/>
      </c>
      <c r="M2603" s="1">
        <f>NiftyData[[#This Row],[Close]]-NiftyData[[#This Row],[Open]]</f>
        <v>-98.949999999999818</v>
      </c>
      <c r="N2603" s="4">
        <f>NiftyData[[#This Row],[Intraday Change]]/NiftyData[[#This Row],[Open]]</f>
        <v>-1.9277413573091463E-2</v>
      </c>
      <c r="O2603" s="4">
        <f>_xlfn.CEILING.MATH(ABS(NiftyData[[#This Row],[Intraday Change %]]), 0.01)</f>
        <v>0.02</v>
      </c>
      <c r="P2603" s="6">
        <f>NiftyData[[#This Row],[Close]]-E2604</f>
        <v>-101.5</v>
      </c>
      <c r="Q2603" s="4">
        <f>NiftyData[[#This Row],[DayChange]]/E2604</f>
        <v>-1.9764385162106903E-2</v>
      </c>
      <c r="R2603" s="7">
        <f>_xlfn.CEILING.MATH(ABS(NiftyData[[#This Row],[DayChange %]]), 0.01)</f>
        <v>0.02</v>
      </c>
    </row>
    <row r="2604" spans="1:18" x14ac:dyDescent="0.2">
      <c r="A2604" s="2">
        <v>40333</v>
      </c>
      <c r="B2604" s="1">
        <v>5112.6000000000004</v>
      </c>
      <c r="C2604" s="1">
        <v>5147.8999999999996</v>
      </c>
      <c r="D2604" s="1">
        <v>5091.6000000000004</v>
      </c>
      <c r="E2604" s="1">
        <v>5135.5</v>
      </c>
      <c r="F2604" s="1">
        <v>174561315</v>
      </c>
      <c r="G2604" s="1">
        <v>5755.15</v>
      </c>
      <c r="H2604" s="1" t="str">
        <f>TEXT(NiftyData[[#This Row],[Date]], "yyyy")</f>
        <v>2010</v>
      </c>
      <c r="I2604" s="1" t="str">
        <f>TEXT(NiftyData[[#This Row],[Date]], "mmm")</f>
        <v>Jun</v>
      </c>
      <c r="J2604" s="1" t="str">
        <f>TEXT(NiftyData[[#This Row],[Date]], "ddd")</f>
        <v>Fri</v>
      </c>
      <c r="K2604" s="1" t="str">
        <f>TEXT(NiftyData[[#This Row],[Date]], "mmm-yyyy")</f>
        <v>Jun-2010</v>
      </c>
      <c r="L2604" s="1" t="str">
        <f>IF(NiftyData[[#This Row],[Day]]="Thu", "Expiry", "")</f>
        <v/>
      </c>
      <c r="M2604" s="1">
        <f>NiftyData[[#This Row],[Close]]-NiftyData[[#This Row],[Open]]</f>
        <v>22.899999999999636</v>
      </c>
      <c r="N2604" s="4">
        <f>NiftyData[[#This Row],[Intraday Change]]/NiftyData[[#This Row],[Open]]</f>
        <v>4.4791299925673114E-3</v>
      </c>
      <c r="O2604" s="4">
        <f>_xlfn.CEILING.MATH(ABS(NiftyData[[#This Row],[Intraday Change %]]), 0.01)</f>
        <v>0.01</v>
      </c>
      <c r="P2604" s="6">
        <f>NiftyData[[#This Row],[Close]]-E2605</f>
        <v>25</v>
      </c>
      <c r="Q2604" s="4">
        <f>NiftyData[[#This Row],[DayChange]]/E2605</f>
        <v>4.8918892476274341E-3</v>
      </c>
      <c r="R2604" s="7">
        <f>_xlfn.CEILING.MATH(ABS(NiftyData[[#This Row],[DayChange %]]), 0.01)</f>
        <v>0.01</v>
      </c>
    </row>
    <row r="2605" spans="1:18" x14ac:dyDescent="0.2">
      <c r="A2605" s="2">
        <v>40332</v>
      </c>
      <c r="B2605" s="1">
        <v>5020.1499999999996</v>
      </c>
      <c r="C2605" s="1">
        <v>5125.7</v>
      </c>
      <c r="D2605" s="1">
        <v>5020.1499999999996</v>
      </c>
      <c r="E2605" s="1">
        <v>5110.5</v>
      </c>
      <c r="F2605" s="1">
        <v>174606394</v>
      </c>
      <c r="G2605" s="1">
        <v>5784.75</v>
      </c>
      <c r="H2605" s="1" t="str">
        <f>TEXT(NiftyData[[#This Row],[Date]], "yyyy")</f>
        <v>2010</v>
      </c>
      <c r="I2605" s="1" t="str">
        <f>TEXT(NiftyData[[#This Row],[Date]], "mmm")</f>
        <v>Jun</v>
      </c>
      <c r="J2605" s="1" t="str">
        <f>TEXT(NiftyData[[#This Row],[Date]], "ddd")</f>
        <v>Thu</v>
      </c>
      <c r="K2605" s="1" t="str">
        <f>TEXT(NiftyData[[#This Row],[Date]], "mmm-yyyy")</f>
        <v>Jun-2010</v>
      </c>
      <c r="L2605" s="1" t="str">
        <f>IF(NiftyData[[#This Row],[Day]]="Thu", "Expiry", "")</f>
        <v>Expiry</v>
      </c>
      <c r="M2605" s="1">
        <f>NiftyData[[#This Row],[Close]]-NiftyData[[#This Row],[Open]]</f>
        <v>90.350000000000364</v>
      </c>
      <c r="N2605" s="4">
        <f>NiftyData[[#This Row],[Intraday Change]]/NiftyData[[#This Row],[Open]]</f>
        <v>1.7997470195113767E-2</v>
      </c>
      <c r="O2605" s="4">
        <f>_xlfn.CEILING.MATH(ABS(NiftyData[[#This Row],[Intraday Change %]]), 0.01)</f>
        <v>0.02</v>
      </c>
      <c r="P2605" s="6">
        <f>NiftyData[[#This Row],[Close]]-E2606</f>
        <v>90.649999999999636</v>
      </c>
      <c r="Q2605" s="4">
        <f>NiftyData[[#This Row],[DayChange]]/E2606</f>
        <v>1.8058308515194604E-2</v>
      </c>
      <c r="R2605" s="7">
        <f>_xlfn.CEILING.MATH(ABS(NiftyData[[#This Row],[DayChange %]]), 0.01)</f>
        <v>0.02</v>
      </c>
    </row>
    <row r="2606" spans="1:18" x14ac:dyDescent="0.2">
      <c r="A2606" s="2">
        <v>40331</v>
      </c>
      <c r="B2606" s="1">
        <v>4970.75</v>
      </c>
      <c r="C2606" s="1">
        <v>5031.2</v>
      </c>
      <c r="D2606" s="1">
        <v>4967.05</v>
      </c>
      <c r="E2606" s="1">
        <v>5019.8500000000004</v>
      </c>
      <c r="F2606" s="1">
        <v>217930824</v>
      </c>
      <c r="G2606" s="1">
        <v>6768.12</v>
      </c>
      <c r="H2606" s="1" t="str">
        <f>TEXT(NiftyData[[#This Row],[Date]], "yyyy")</f>
        <v>2010</v>
      </c>
      <c r="I2606" s="1" t="str">
        <f>TEXT(NiftyData[[#This Row],[Date]], "mmm")</f>
        <v>Jun</v>
      </c>
      <c r="J2606" s="1" t="str">
        <f>TEXT(NiftyData[[#This Row],[Date]], "ddd")</f>
        <v>Wed</v>
      </c>
      <c r="K2606" s="1" t="str">
        <f>TEXT(NiftyData[[#This Row],[Date]], "mmm-yyyy")</f>
        <v>Jun-2010</v>
      </c>
      <c r="L2606" s="1" t="str">
        <f>IF(NiftyData[[#This Row],[Day]]="Thu", "Expiry", "")</f>
        <v/>
      </c>
      <c r="M2606" s="1">
        <f>NiftyData[[#This Row],[Close]]-NiftyData[[#This Row],[Open]]</f>
        <v>49.100000000000364</v>
      </c>
      <c r="N2606" s="4">
        <f>NiftyData[[#This Row],[Intraday Change]]/NiftyData[[#This Row],[Open]]</f>
        <v>9.8777850424986904E-3</v>
      </c>
      <c r="O2606" s="4">
        <f>_xlfn.CEILING.MATH(ABS(NiftyData[[#This Row],[Intraday Change %]]), 0.01)</f>
        <v>0.01</v>
      </c>
      <c r="P2606" s="6">
        <f>NiftyData[[#This Row],[Close]]-E2607</f>
        <v>49.650000000000546</v>
      </c>
      <c r="Q2606" s="4">
        <f>NiftyData[[#This Row],[DayChange]]/E2607</f>
        <v>9.9895376443604987E-3</v>
      </c>
      <c r="R2606" s="7">
        <f>_xlfn.CEILING.MATH(ABS(NiftyData[[#This Row],[DayChange %]]), 0.01)</f>
        <v>0.01</v>
      </c>
    </row>
    <row r="2607" spans="1:18" x14ac:dyDescent="0.2">
      <c r="A2607" s="2">
        <v>40330</v>
      </c>
      <c r="B2607" s="1">
        <v>5086.25</v>
      </c>
      <c r="C2607" s="1">
        <v>5086.95</v>
      </c>
      <c r="D2607" s="1">
        <v>4961.05</v>
      </c>
      <c r="E2607" s="1">
        <v>4970.2</v>
      </c>
      <c r="F2607" s="1">
        <v>183016039</v>
      </c>
      <c r="G2607" s="1">
        <v>6170.85</v>
      </c>
      <c r="H2607" s="1" t="str">
        <f>TEXT(NiftyData[[#This Row],[Date]], "yyyy")</f>
        <v>2010</v>
      </c>
      <c r="I2607" s="1" t="str">
        <f>TEXT(NiftyData[[#This Row],[Date]], "mmm")</f>
        <v>Jun</v>
      </c>
      <c r="J2607" s="1" t="str">
        <f>TEXT(NiftyData[[#This Row],[Date]], "ddd")</f>
        <v>Tue</v>
      </c>
      <c r="K2607" s="1" t="str">
        <f>TEXT(NiftyData[[#This Row],[Date]], "mmm-yyyy")</f>
        <v>Jun-2010</v>
      </c>
      <c r="L2607" s="1" t="str">
        <f>IF(NiftyData[[#This Row],[Day]]="Thu", "Expiry", "")</f>
        <v/>
      </c>
      <c r="M2607" s="1">
        <f>NiftyData[[#This Row],[Close]]-NiftyData[[#This Row],[Open]]</f>
        <v>-116.05000000000018</v>
      </c>
      <c r="N2607" s="4">
        <f>NiftyData[[#This Row],[Intraday Change]]/NiftyData[[#This Row],[Open]]</f>
        <v>-2.2816416810027069E-2</v>
      </c>
      <c r="O2607" s="4">
        <f>_xlfn.CEILING.MATH(ABS(NiftyData[[#This Row],[Intraday Change %]]), 0.01)</f>
        <v>0.03</v>
      </c>
      <c r="P2607" s="6">
        <f>NiftyData[[#This Row],[Close]]-E2608</f>
        <v>-116.10000000000036</v>
      </c>
      <c r="Q2607" s="4">
        <f>NiftyData[[#This Row],[DayChange]]/E2608</f>
        <v>-2.2826022845683573E-2</v>
      </c>
      <c r="R2607" s="7">
        <f>_xlfn.CEILING.MATH(ABS(NiftyData[[#This Row],[DayChange %]]), 0.01)</f>
        <v>0.03</v>
      </c>
    </row>
    <row r="2608" spans="1:18" x14ac:dyDescent="0.2">
      <c r="A2608" s="2">
        <v>40329</v>
      </c>
      <c r="B2608" s="1">
        <v>5076.1000000000004</v>
      </c>
      <c r="C2608" s="1">
        <v>5097.6000000000004</v>
      </c>
      <c r="D2608" s="1">
        <v>5038.55</v>
      </c>
      <c r="E2608" s="1">
        <v>5086.3</v>
      </c>
      <c r="F2608" s="1">
        <v>179398969</v>
      </c>
      <c r="G2608" s="1">
        <v>5600.69</v>
      </c>
      <c r="H2608" s="1" t="str">
        <f>TEXT(NiftyData[[#This Row],[Date]], "yyyy")</f>
        <v>2010</v>
      </c>
      <c r="I2608" s="1" t="str">
        <f>TEXT(NiftyData[[#This Row],[Date]], "mmm")</f>
        <v>May</v>
      </c>
      <c r="J2608" s="1" t="str">
        <f>TEXT(NiftyData[[#This Row],[Date]], "ddd")</f>
        <v>Mon</v>
      </c>
      <c r="K2608" s="1" t="str">
        <f>TEXT(NiftyData[[#This Row],[Date]], "mmm-yyyy")</f>
        <v>May-2010</v>
      </c>
      <c r="L2608" s="1" t="str">
        <f>IF(NiftyData[[#This Row],[Day]]="Thu", "Expiry", "")</f>
        <v/>
      </c>
      <c r="M2608" s="1">
        <f>NiftyData[[#This Row],[Close]]-NiftyData[[#This Row],[Open]]</f>
        <v>10.199999999999818</v>
      </c>
      <c r="N2608" s="4">
        <f>NiftyData[[#This Row],[Intraday Change]]/NiftyData[[#This Row],[Open]]</f>
        <v>2.0094166781583927E-3</v>
      </c>
      <c r="O2608" s="4">
        <f>_xlfn.CEILING.MATH(ABS(NiftyData[[#This Row],[Intraday Change %]]), 0.01)</f>
        <v>0.01</v>
      </c>
      <c r="P2608" s="6">
        <f>NiftyData[[#This Row],[Close]]-E2609</f>
        <v>19.75</v>
      </c>
      <c r="Q2608" s="4">
        <f>NiftyData[[#This Row],[DayChange]]/E2609</f>
        <v>3.8981160750412016E-3</v>
      </c>
      <c r="R2608" s="7">
        <f>_xlfn.CEILING.MATH(ABS(NiftyData[[#This Row],[DayChange %]]), 0.01)</f>
        <v>0.01</v>
      </c>
    </row>
    <row r="2609" spans="1:18" x14ac:dyDescent="0.2">
      <c r="A2609" s="2">
        <v>40326</v>
      </c>
      <c r="B2609" s="1">
        <v>5005.6000000000004</v>
      </c>
      <c r="C2609" s="1">
        <v>5077.25</v>
      </c>
      <c r="D2609" s="1">
        <v>5005.6000000000004</v>
      </c>
      <c r="E2609" s="1">
        <v>5066.55</v>
      </c>
      <c r="F2609" s="1">
        <v>187947940</v>
      </c>
      <c r="G2609" s="1">
        <v>6703.72</v>
      </c>
      <c r="H2609" s="1" t="str">
        <f>TEXT(NiftyData[[#This Row],[Date]], "yyyy")</f>
        <v>2010</v>
      </c>
      <c r="I2609" s="1" t="str">
        <f>TEXT(NiftyData[[#This Row],[Date]], "mmm")</f>
        <v>May</v>
      </c>
      <c r="J2609" s="1" t="str">
        <f>TEXT(NiftyData[[#This Row],[Date]], "ddd")</f>
        <v>Fri</v>
      </c>
      <c r="K2609" s="1" t="str">
        <f>TEXT(NiftyData[[#This Row],[Date]], "mmm-yyyy")</f>
        <v>May-2010</v>
      </c>
      <c r="L2609" s="1" t="str">
        <f>IF(NiftyData[[#This Row],[Day]]="Thu", "Expiry", "")</f>
        <v/>
      </c>
      <c r="M2609" s="1">
        <f>NiftyData[[#This Row],[Close]]-NiftyData[[#This Row],[Open]]</f>
        <v>60.949999999999818</v>
      </c>
      <c r="N2609" s="4">
        <f>NiftyData[[#This Row],[Intraday Change]]/NiftyData[[#This Row],[Open]]</f>
        <v>1.217636247402905E-2</v>
      </c>
      <c r="O2609" s="4">
        <f>_xlfn.CEILING.MATH(ABS(NiftyData[[#This Row],[Intraday Change %]]), 0.01)</f>
        <v>0.02</v>
      </c>
      <c r="P2609" s="6">
        <f>NiftyData[[#This Row],[Close]]-E2610</f>
        <v>63.449999999999818</v>
      </c>
      <c r="Q2609" s="4">
        <f>NiftyData[[#This Row],[DayChange]]/E2610</f>
        <v>1.2682137075013455E-2</v>
      </c>
      <c r="R2609" s="7">
        <f>_xlfn.CEILING.MATH(ABS(NiftyData[[#This Row],[DayChange %]]), 0.01)</f>
        <v>0.02</v>
      </c>
    </row>
    <row r="2610" spans="1:18" x14ac:dyDescent="0.2">
      <c r="A2610" s="2">
        <v>40325</v>
      </c>
      <c r="B2610" s="1">
        <v>4915.1499999999996</v>
      </c>
      <c r="C2610" s="1">
        <v>5016.6000000000004</v>
      </c>
      <c r="D2610" s="1">
        <v>4897.6000000000004</v>
      </c>
      <c r="E2610" s="1">
        <v>5003.1000000000004</v>
      </c>
      <c r="F2610" s="1">
        <v>238270068</v>
      </c>
      <c r="G2610" s="1">
        <v>9374.65</v>
      </c>
      <c r="H2610" s="1" t="str">
        <f>TEXT(NiftyData[[#This Row],[Date]], "yyyy")</f>
        <v>2010</v>
      </c>
      <c r="I2610" s="1" t="str">
        <f>TEXT(NiftyData[[#This Row],[Date]], "mmm")</f>
        <v>May</v>
      </c>
      <c r="J2610" s="1" t="str">
        <f>TEXT(NiftyData[[#This Row],[Date]], "ddd")</f>
        <v>Thu</v>
      </c>
      <c r="K2610" s="1" t="str">
        <f>TEXT(NiftyData[[#This Row],[Date]], "mmm-yyyy")</f>
        <v>May-2010</v>
      </c>
      <c r="L2610" s="1" t="str">
        <f>IF(NiftyData[[#This Row],[Day]]="Thu", "Expiry", "")</f>
        <v>Expiry</v>
      </c>
      <c r="M2610" s="1">
        <f>NiftyData[[#This Row],[Close]]-NiftyData[[#This Row],[Open]]</f>
        <v>87.950000000000728</v>
      </c>
      <c r="N2610" s="4">
        <f>NiftyData[[#This Row],[Intraday Change]]/NiftyData[[#This Row],[Open]]</f>
        <v>1.7893655330966651E-2</v>
      </c>
      <c r="O2610" s="4">
        <f>_xlfn.CEILING.MATH(ABS(NiftyData[[#This Row],[Intraday Change %]]), 0.01)</f>
        <v>0.02</v>
      </c>
      <c r="P2610" s="6">
        <f>NiftyData[[#This Row],[Close]]-E2611</f>
        <v>85.700000000000728</v>
      </c>
      <c r="Q2610" s="4">
        <f>NiftyData[[#This Row],[DayChange]]/E2611</f>
        <v>1.7427909057632231E-2</v>
      </c>
      <c r="R2610" s="7">
        <f>_xlfn.CEILING.MATH(ABS(NiftyData[[#This Row],[DayChange %]]), 0.01)</f>
        <v>0.02</v>
      </c>
    </row>
    <row r="2611" spans="1:18" x14ac:dyDescent="0.2">
      <c r="A2611" s="2">
        <v>40324</v>
      </c>
      <c r="B2611" s="1">
        <v>4807.3</v>
      </c>
      <c r="C2611" s="1">
        <v>4925.45</v>
      </c>
      <c r="D2611" s="1">
        <v>4807.3</v>
      </c>
      <c r="E2611" s="1">
        <v>4917.3999999999996</v>
      </c>
      <c r="F2611" s="1">
        <v>221985114</v>
      </c>
      <c r="G2611" s="1">
        <v>7246.83</v>
      </c>
      <c r="H2611" s="1" t="str">
        <f>TEXT(NiftyData[[#This Row],[Date]], "yyyy")</f>
        <v>2010</v>
      </c>
      <c r="I2611" s="1" t="str">
        <f>TEXT(NiftyData[[#This Row],[Date]], "mmm")</f>
        <v>May</v>
      </c>
      <c r="J2611" s="1" t="str">
        <f>TEXT(NiftyData[[#This Row],[Date]], "ddd")</f>
        <v>Wed</v>
      </c>
      <c r="K2611" s="1" t="str">
        <f>TEXT(NiftyData[[#This Row],[Date]], "mmm-yyyy")</f>
        <v>May-2010</v>
      </c>
      <c r="L2611" s="1" t="str">
        <f>IF(NiftyData[[#This Row],[Day]]="Thu", "Expiry", "")</f>
        <v/>
      </c>
      <c r="M2611" s="1">
        <f>NiftyData[[#This Row],[Close]]-NiftyData[[#This Row],[Open]]</f>
        <v>110.09999999999945</v>
      </c>
      <c r="N2611" s="4">
        <f>NiftyData[[#This Row],[Intraday Change]]/NiftyData[[#This Row],[Open]]</f>
        <v>2.2902668857778679E-2</v>
      </c>
      <c r="O2611" s="4">
        <f>_xlfn.CEILING.MATH(ABS(NiftyData[[#This Row],[Intraday Change %]]), 0.01)</f>
        <v>0.03</v>
      </c>
      <c r="P2611" s="6">
        <f>NiftyData[[#This Row],[Close]]-E2612</f>
        <v>110.64999999999964</v>
      </c>
      <c r="Q2611" s="4">
        <f>NiftyData[[#This Row],[DayChange]]/E2612</f>
        <v>2.3019711863525177E-2</v>
      </c>
      <c r="R2611" s="7">
        <f>_xlfn.CEILING.MATH(ABS(NiftyData[[#This Row],[DayChange %]]), 0.01)</f>
        <v>0.03</v>
      </c>
    </row>
    <row r="2612" spans="1:18" x14ac:dyDescent="0.2">
      <c r="A2612" s="2">
        <v>40323</v>
      </c>
      <c r="B2612" s="1">
        <v>4945.3</v>
      </c>
      <c r="C2612" s="1">
        <v>4946.6000000000004</v>
      </c>
      <c r="D2612" s="1">
        <v>4786.45</v>
      </c>
      <c r="E2612" s="1">
        <v>4806.75</v>
      </c>
      <c r="F2612" s="1">
        <v>198187219</v>
      </c>
      <c r="G2612" s="1">
        <v>6759.02</v>
      </c>
      <c r="H2612" s="1" t="str">
        <f>TEXT(NiftyData[[#This Row],[Date]], "yyyy")</f>
        <v>2010</v>
      </c>
      <c r="I2612" s="1" t="str">
        <f>TEXT(NiftyData[[#This Row],[Date]], "mmm")</f>
        <v>May</v>
      </c>
      <c r="J2612" s="1" t="str">
        <f>TEXT(NiftyData[[#This Row],[Date]], "ddd")</f>
        <v>Tue</v>
      </c>
      <c r="K2612" s="1" t="str">
        <f>TEXT(NiftyData[[#This Row],[Date]], "mmm-yyyy")</f>
        <v>May-2010</v>
      </c>
      <c r="L2612" s="1" t="str">
        <f>IF(NiftyData[[#This Row],[Day]]="Thu", "Expiry", "")</f>
        <v/>
      </c>
      <c r="M2612" s="1">
        <f>NiftyData[[#This Row],[Close]]-NiftyData[[#This Row],[Open]]</f>
        <v>-138.55000000000018</v>
      </c>
      <c r="N2612" s="4">
        <f>NiftyData[[#This Row],[Intraday Change]]/NiftyData[[#This Row],[Open]]</f>
        <v>-2.8016500515641151E-2</v>
      </c>
      <c r="O2612" s="4">
        <f>_xlfn.CEILING.MATH(ABS(NiftyData[[#This Row],[Intraday Change %]]), 0.01)</f>
        <v>0.03</v>
      </c>
      <c r="P2612" s="6">
        <f>NiftyData[[#This Row],[Close]]-E2613</f>
        <v>-137.19999999999982</v>
      </c>
      <c r="Q2612" s="4">
        <f>NiftyData[[#This Row],[DayChange]]/E2613</f>
        <v>-2.775108971571311E-2</v>
      </c>
      <c r="R2612" s="7">
        <f>_xlfn.CEILING.MATH(ABS(NiftyData[[#This Row],[DayChange %]]), 0.01)</f>
        <v>0.03</v>
      </c>
    </row>
    <row r="2613" spans="1:18" x14ac:dyDescent="0.2">
      <c r="A2613" s="2">
        <v>40322</v>
      </c>
      <c r="B2613" s="1">
        <v>4944.3</v>
      </c>
      <c r="C2613" s="1">
        <v>5029.55</v>
      </c>
      <c r="D2613" s="1">
        <v>4923.45</v>
      </c>
      <c r="E2613" s="1">
        <v>4943.95</v>
      </c>
      <c r="F2613" s="1">
        <v>184424844</v>
      </c>
      <c r="G2613" s="1">
        <v>6576.57</v>
      </c>
      <c r="H2613" s="1" t="str">
        <f>TEXT(NiftyData[[#This Row],[Date]], "yyyy")</f>
        <v>2010</v>
      </c>
      <c r="I2613" s="1" t="str">
        <f>TEXT(NiftyData[[#This Row],[Date]], "mmm")</f>
        <v>May</v>
      </c>
      <c r="J2613" s="1" t="str">
        <f>TEXT(NiftyData[[#This Row],[Date]], "ddd")</f>
        <v>Mon</v>
      </c>
      <c r="K2613" s="1" t="str">
        <f>TEXT(NiftyData[[#This Row],[Date]], "mmm-yyyy")</f>
        <v>May-2010</v>
      </c>
      <c r="L2613" s="1" t="str">
        <f>IF(NiftyData[[#This Row],[Day]]="Thu", "Expiry", "")</f>
        <v/>
      </c>
      <c r="M2613" s="1">
        <f>NiftyData[[#This Row],[Close]]-NiftyData[[#This Row],[Open]]</f>
        <v>-0.3500000000003638</v>
      </c>
      <c r="N2613" s="4">
        <f>NiftyData[[#This Row],[Intraday Change]]/NiftyData[[#This Row],[Open]]</f>
        <v>-7.0788584835136171E-5</v>
      </c>
      <c r="O2613" s="4">
        <f>_xlfn.CEILING.MATH(ABS(NiftyData[[#This Row],[Intraday Change %]]), 0.01)</f>
        <v>0.01</v>
      </c>
      <c r="P2613" s="6">
        <f>NiftyData[[#This Row],[Close]]-E2614</f>
        <v>12.800000000000182</v>
      </c>
      <c r="Q2613" s="4">
        <f>NiftyData[[#This Row],[DayChange]]/E2614</f>
        <v>2.5957433864311941E-3</v>
      </c>
      <c r="R2613" s="7">
        <f>_xlfn.CEILING.MATH(ABS(NiftyData[[#This Row],[DayChange %]]), 0.01)</f>
        <v>0.01</v>
      </c>
    </row>
    <row r="2614" spans="1:18" x14ac:dyDescent="0.2">
      <c r="A2614" s="2">
        <v>40319</v>
      </c>
      <c r="B2614" s="1">
        <v>4946.7</v>
      </c>
      <c r="C2614" s="1">
        <v>4946.7</v>
      </c>
      <c r="D2614" s="1">
        <v>4842.3</v>
      </c>
      <c r="E2614" s="1">
        <v>4931.1499999999996</v>
      </c>
      <c r="F2614" s="1">
        <v>230483809</v>
      </c>
      <c r="G2614" s="1">
        <v>7363.95</v>
      </c>
      <c r="H2614" s="1" t="str">
        <f>TEXT(NiftyData[[#This Row],[Date]], "yyyy")</f>
        <v>2010</v>
      </c>
      <c r="I2614" s="1" t="str">
        <f>TEXT(NiftyData[[#This Row],[Date]], "mmm")</f>
        <v>May</v>
      </c>
      <c r="J2614" s="1" t="str">
        <f>TEXT(NiftyData[[#This Row],[Date]], "ddd")</f>
        <v>Fri</v>
      </c>
      <c r="K2614" s="1" t="str">
        <f>TEXT(NiftyData[[#This Row],[Date]], "mmm-yyyy")</f>
        <v>May-2010</v>
      </c>
      <c r="L2614" s="1" t="str">
        <f>IF(NiftyData[[#This Row],[Day]]="Thu", "Expiry", "")</f>
        <v/>
      </c>
      <c r="M2614" s="1">
        <f>NiftyData[[#This Row],[Close]]-NiftyData[[#This Row],[Open]]</f>
        <v>-15.550000000000182</v>
      </c>
      <c r="N2614" s="4">
        <f>NiftyData[[#This Row],[Intraday Change]]/NiftyData[[#This Row],[Open]]</f>
        <v>-3.1435098146239274E-3</v>
      </c>
      <c r="O2614" s="4">
        <f>_xlfn.CEILING.MATH(ABS(NiftyData[[#This Row],[Intraday Change %]]), 0.01)</f>
        <v>0.01</v>
      </c>
      <c r="P2614" s="6">
        <f>NiftyData[[#This Row],[Close]]-E2615</f>
        <v>-16.450000000000728</v>
      </c>
      <c r="Q2614" s="4">
        <f>NiftyData[[#This Row],[DayChange]]/E2615</f>
        <v>-3.3248443689871303E-3</v>
      </c>
      <c r="R2614" s="7">
        <f>_xlfn.CEILING.MATH(ABS(NiftyData[[#This Row],[DayChange %]]), 0.01)</f>
        <v>0.01</v>
      </c>
    </row>
    <row r="2615" spans="1:18" x14ac:dyDescent="0.2">
      <c r="A2615" s="2">
        <v>40318</v>
      </c>
      <c r="B2615" s="1">
        <v>4924.3</v>
      </c>
      <c r="C2615" s="1">
        <v>4980.25</v>
      </c>
      <c r="D2615" s="1">
        <v>4924.3</v>
      </c>
      <c r="E2615" s="1">
        <v>4947.6000000000004</v>
      </c>
      <c r="F2615" s="1">
        <v>197303335</v>
      </c>
      <c r="G2615" s="1">
        <v>7215.28</v>
      </c>
      <c r="H2615" s="1" t="str">
        <f>TEXT(NiftyData[[#This Row],[Date]], "yyyy")</f>
        <v>2010</v>
      </c>
      <c r="I2615" s="1" t="str">
        <f>TEXT(NiftyData[[#This Row],[Date]], "mmm")</f>
        <v>May</v>
      </c>
      <c r="J2615" s="1" t="str">
        <f>TEXT(NiftyData[[#This Row],[Date]], "ddd")</f>
        <v>Thu</v>
      </c>
      <c r="K2615" s="1" t="str">
        <f>TEXT(NiftyData[[#This Row],[Date]], "mmm-yyyy")</f>
        <v>May-2010</v>
      </c>
      <c r="L2615" s="1" t="str">
        <f>IF(NiftyData[[#This Row],[Day]]="Thu", "Expiry", "")</f>
        <v>Expiry</v>
      </c>
      <c r="M2615" s="1">
        <f>NiftyData[[#This Row],[Close]]-NiftyData[[#This Row],[Open]]</f>
        <v>23.300000000000182</v>
      </c>
      <c r="N2615" s="4">
        <f>NiftyData[[#This Row],[Intraday Change]]/NiftyData[[#This Row],[Open]]</f>
        <v>4.73163698393684E-3</v>
      </c>
      <c r="O2615" s="4">
        <f>_xlfn.CEILING.MATH(ABS(NiftyData[[#This Row],[Intraday Change %]]), 0.01)</f>
        <v>0.01</v>
      </c>
      <c r="P2615" s="6">
        <f>NiftyData[[#This Row],[Close]]-E2616</f>
        <v>27.950000000000728</v>
      </c>
      <c r="Q2615" s="4">
        <f>NiftyData[[#This Row],[DayChange]]/E2616</f>
        <v>5.6812984663544624E-3</v>
      </c>
      <c r="R2615" s="7">
        <f>_xlfn.CEILING.MATH(ABS(NiftyData[[#This Row],[DayChange %]]), 0.01)</f>
        <v>0.01</v>
      </c>
    </row>
    <row r="2616" spans="1:18" x14ac:dyDescent="0.2">
      <c r="A2616" s="2">
        <v>40317</v>
      </c>
      <c r="B2616" s="1">
        <v>5065.1000000000004</v>
      </c>
      <c r="C2616" s="1">
        <v>5065.1000000000004</v>
      </c>
      <c r="D2616" s="1">
        <v>4908.1499999999996</v>
      </c>
      <c r="E2616" s="1">
        <v>4919.6499999999996</v>
      </c>
      <c r="F2616" s="1">
        <v>212950386</v>
      </c>
      <c r="G2616" s="1">
        <v>8688.7099999999991</v>
      </c>
      <c r="H2616" s="1" t="str">
        <f>TEXT(NiftyData[[#This Row],[Date]], "yyyy")</f>
        <v>2010</v>
      </c>
      <c r="I2616" s="1" t="str">
        <f>TEXT(NiftyData[[#This Row],[Date]], "mmm")</f>
        <v>May</v>
      </c>
      <c r="J2616" s="1" t="str">
        <f>TEXT(NiftyData[[#This Row],[Date]], "ddd")</f>
        <v>Wed</v>
      </c>
      <c r="K2616" s="1" t="str">
        <f>TEXT(NiftyData[[#This Row],[Date]], "mmm-yyyy")</f>
        <v>May-2010</v>
      </c>
      <c r="L2616" s="1" t="str">
        <f>IF(NiftyData[[#This Row],[Day]]="Thu", "Expiry", "")</f>
        <v/>
      </c>
      <c r="M2616" s="1">
        <f>NiftyData[[#This Row],[Close]]-NiftyData[[#This Row],[Open]]</f>
        <v>-145.45000000000073</v>
      </c>
      <c r="N2616" s="4">
        <f>NiftyData[[#This Row],[Intraday Change]]/NiftyData[[#This Row],[Open]]</f>
        <v>-2.8716116167499302E-2</v>
      </c>
      <c r="O2616" s="4">
        <f>_xlfn.CEILING.MATH(ABS(NiftyData[[#This Row],[Intraday Change %]]), 0.01)</f>
        <v>0.03</v>
      </c>
      <c r="P2616" s="6">
        <f>NiftyData[[#This Row],[Close]]-E2617</f>
        <v>-146.55000000000018</v>
      </c>
      <c r="Q2616" s="4">
        <f>NiftyData[[#This Row],[DayChange]]/E2617</f>
        <v>-2.8927006434803244E-2</v>
      </c>
      <c r="R2616" s="7">
        <f>_xlfn.CEILING.MATH(ABS(NiftyData[[#This Row],[DayChange %]]), 0.01)</f>
        <v>0.03</v>
      </c>
    </row>
    <row r="2617" spans="1:18" x14ac:dyDescent="0.2">
      <c r="A2617" s="2">
        <v>40316</v>
      </c>
      <c r="B2617" s="1">
        <v>5059.55</v>
      </c>
      <c r="C2617" s="1">
        <v>5105.2</v>
      </c>
      <c r="D2617" s="1">
        <v>5024.25</v>
      </c>
      <c r="E2617" s="1">
        <v>5066.2</v>
      </c>
      <c r="F2617" s="1">
        <v>137027239</v>
      </c>
      <c r="G2617" s="1">
        <v>6336.36</v>
      </c>
      <c r="H2617" s="1" t="str">
        <f>TEXT(NiftyData[[#This Row],[Date]], "yyyy")</f>
        <v>2010</v>
      </c>
      <c r="I2617" s="1" t="str">
        <f>TEXT(NiftyData[[#This Row],[Date]], "mmm")</f>
        <v>May</v>
      </c>
      <c r="J2617" s="1" t="str">
        <f>TEXT(NiftyData[[#This Row],[Date]], "ddd")</f>
        <v>Tue</v>
      </c>
      <c r="K2617" s="1" t="str">
        <f>TEXT(NiftyData[[#This Row],[Date]], "mmm-yyyy")</f>
        <v>May-2010</v>
      </c>
      <c r="L2617" s="1" t="str">
        <f>IF(NiftyData[[#This Row],[Day]]="Thu", "Expiry", "")</f>
        <v/>
      </c>
      <c r="M2617" s="1">
        <f>NiftyData[[#This Row],[Close]]-NiftyData[[#This Row],[Open]]</f>
        <v>6.6499999999996362</v>
      </c>
      <c r="N2617" s="4">
        <f>NiftyData[[#This Row],[Intraday Change]]/NiftyData[[#This Row],[Open]]</f>
        <v>1.3143461375022751E-3</v>
      </c>
      <c r="O2617" s="4">
        <f>_xlfn.CEILING.MATH(ABS(NiftyData[[#This Row],[Intraday Change %]]), 0.01)</f>
        <v>0.01</v>
      </c>
      <c r="P2617" s="6">
        <f>NiftyData[[#This Row],[Close]]-E2618</f>
        <v>6.3000000000001819</v>
      </c>
      <c r="Q2617" s="4">
        <f>NiftyData[[#This Row],[DayChange]]/E2618</f>
        <v>1.2450838949386713E-3</v>
      </c>
      <c r="R2617" s="7">
        <f>_xlfn.CEILING.MATH(ABS(NiftyData[[#This Row],[DayChange %]]), 0.01)</f>
        <v>0.01</v>
      </c>
    </row>
    <row r="2618" spans="1:18" x14ac:dyDescent="0.2">
      <c r="A2618" s="2">
        <v>40315</v>
      </c>
      <c r="B2618" s="1">
        <v>5093.8999999999996</v>
      </c>
      <c r="C2618" s="1">
        <v>5094.55</v>
      </c>
      <c r="D2618" s="1">
        <v>4966.25</v>
      </c>
      <c r="E2618" s="1">
        <v>5059.8999999999996</v>
      </c>
      <c r="F2618" s="1">
        <v>169306794</v>
      </c>
      <c r="G2618" s="1">
        <v>7203.31</v>
      </c>
      <c r="H2618" s="1" t="str">
        <f>TEXT(NiftyData[[#This Row],[Date]], "yyyy")</f>
        <v>2010</v>
      </c>
      <c r="I2618" s="1" t="str">
        <f>TEXT(NiftyData[[#This Row],[Date]], "mmm")</f>
        <v>May</v>
      </c>
      <c r="J2618" s="1" t="str">
        <f>TEXT(NiftyData[[#This Row],[Date]], "ddd")</f>
        <v>Mon</v>
      </c>
      <c r="K2618" s="1" t="str">
        <f>TEXT(NiftyData[[#This Row],[Date]], "mmm-yyyy")</f>
        <v>May-2010</v>
      </c>
      <c r="L2618" s="1" t="str">
        <f>IF(NiftyData[[#This Row],[Day]]="Thu", "Expiry", "")</f>
        <v/>
      </c>
      <c r="M2618" s="1">
        <f>NiftyData[[#This Row],[Close]]-NiftyData[[#This Row],[Open]]</f>
        <v>-34</v>
      </c>
      <c r="N2618" s="4">
        <f>NiftyData[[#This Row],[Intraday Change]]/NiftyData[[#This Row],[Open]]</f>
        <v>-6.6746500716543325E-3</v>
      </c>
      <c r="O2618" s="4">
        <f>_xlfn.CEILING.MATH(ABS(NiftyData[[#This Row],[Intraday Change %]]), 0.01)</f>
        <v>0.01</v>
      </c>
      <c r="P2618" s="6">
        <f>NiftyData[[#This Row],[Close]]-E2619</f>
        <v>-33.600000000000364</v>
      </c>
      <c r="Q2618" s="4">
        <f>NiftyData[[#This Row],[DayChange]]/E2619</f>
        <v>-6.5966427800138146E-3</v>
      </c>
      <c r="R2618" s="7">
        <f>_xlfn.CEILING.MATH(ABS(NiftyData[[#This Row],[DayChange %]]), 0.01)</f>
        <v>0.01</v>
      </c>
    </row>
    <row r="2619" spans="1:18" x14ac:dyDescent="0.2">
      <c r="A2619" s="2">
        <v>40312</v>
      </c>
      <c r="B2619" s="1">
        <v>5180.55</v>
      </c>
      <c r="C2619" s="1">
        <v>5192.75</v>
      </c>
      <c r="D2619" s="1">
        <v>5070.95</v>
      </c>
      <c r="E2619" s="1">
        <v>5093.5</v>
      </c>
      <c r="F2619" s="1">
        <v>144381001</v>
      </c>
      <c r="G2619" s="1">
        <v>6094.56</v>
      </c>
      <c r="H2619" s="1" t="str">
        <f>TEXT(NiftyData[[#This Row],[Date]], "yyyy")</f>
        <v>2010</v>
      </c>
      <c r="I2619" s="1" t="str">
        <f>TEXT(NiftyData[[#This Row],[Date]], "mmm")</f>
        <v>May</v>
      </c>
      <c r="J2619" s="1" t="str">
        <f>TEXT(NiftyData[[#This Row],[Date]], "ddd")</f>
        <v>Fri</v>
      </c>
      <c r="K2619" s="1" t="str">
        <f>TEXT(NiftyData[[#This Row],[Date]], "mmm-yyyy")</f>
        <v>May-2010</v>
      </c>
      <c r="L2619" s="1" t="str">
        <f>IF(NiftyData[[#This Row],[Day]]="Thu", "Expiry", "")</f>
        <v/>
      </c>
      <c r="M2619" s="1">
        <f>NiftyData[[#This Row],[Close]]-NiftyData[[#This Row],[Open]]</f>
        <v>-87.050000000000182</v>
      </c>
      <c r="N2619" s="4">
        <f>NiftyData[[#This Row],[Intraday Change]]/NiftyData[[#This Row],[Open]]</f>
        <v>-1.6803235177732127E-2</v>
      </c>
      <c r="O2619" s="4">
        <f>_xlfn.CEILING.MATH(ABS(NiftyData[[#This Row],[Intraday Change %]]), 0.01)</f>
        <v>0.02</v>
      </c>
      <c r="P2619" s="6">
        <f>NiftyData[[#This Row],[Close]]-E2620</f>
        <v>-85.399999999999636</v>
      </c>
      <c r="Q2619" s="4">
        <f>NiftyData[[#This Row],[DayChange]]/E2620</f>
        <v>-1.6489988221436915E-2</v>
      </c>
      <c r="R2619" s="7">
        <f>_xlfn.CEILING.MATH(ABS(NiftyData[[#This Row],[DayChange %]]), 0.01)</f>
        <v>0.02</v>
      </c>
    </row>
    <row r="2620" spans="1:18" x14ac:dyDescent="0.2">
      <c r="A2620" s="2">
        <v>40311</v>
      </c>
      <c r="B2620" s="1">
        <v>5157.55</v>
      </c>
      <c r="C2620" s="1">
        <v>5212.7</v>
      </c>
      <c r="D2620" s="1">
        <v>5147.95</v>
      </c>
      <c r="E2620" s="1">
        <v>5178.8999999999996</v>
      </c>
      <c r="F2620" s="1">
        <v>179378582</v>
      </c>
      <c r="G2620" s="1">
        <v>6054.24</v>
      </c>
      <c r="H2620" s="1" t="str">
        <f>TEXT(NiftyData[[#This Row],[Date]], "yyyy")</f>
        <v>2010</v>
      </c>
      <c r="I2620" s="1" t="str">
        <f>TEXT(NiftyData[[#This Row],[Date]], "mmm")</f>
        <v>May</v>
      </c>
      <c r="J2620" s="1" t="str">
        <f>TEXT(NiftyData[[#This Row],[Date]], "ddd")</f>
        <v>Thu</v>
      </c>
      <c r="K2620" s="1" t="str">
        <f>TEXT(NiftyData[[#This Row],[Date]], "mmm-yyyy")</f>
        <v>May-2010</v>
      </c>
      <c r="L2620" s="1" t="str">
        <f>IF(NiftyData[[#This Row],[Day]]="Thu", "Expiry", "")</f>
        <v>Expiry</v>
      </c>
      <c r="M2620" s="1">
        <f>NiftyData[[#This Row],[Close]]-NiftyData[[#This Row],[Open]]</f>
        <v>21.349999999999454</v>
      </c>
      <c r="N2620" s="4">
        <f>NiftyData[[#This Row],[Intraday Change]]/NiftyData[[#This Row],[Open]]</f>
        <v>4.1395623891187583E-3</v>
      </c>
      <c r="O2620" s="4">
        <f>_xlfn.CEILING.MATH(ABS(NiftyData[[#This Row],[Intraday Change %]]), 0.01)</f>
        <v>0.01</v>
      </c>
      <c r="P2620" s="6">
        <f>NiftyData[[#This Row],[Close]]-E2621</f>
        <v>22.25</v>
      </c>
      <c r="Q2620" s="4">
        <f>NiftyData[[#This Row],[DayChange]]/E2621</f>
        <v>4.3148167899702333E-3</v>
      </c>
      <c r="R2620" s="7">
        <f>_xlfn.CEILING.MATH(ABS(NiftyData[[#This Row],[DayChange %]]), 0.01)</f>
        <v>0.01</v>
      </c>
    </row>
    <row r="2621" spans="1:18" x14ac:dyDescent="0.2">
      <c r="A2621" s="2">
        <v>40310</v>
      </c>
      <c r="B2621" s="1">
        <v>5133.75</v>
      </c>
      <c r="C2621" s="1">
        <v>5172.8500000000004</v>
      </c>
      <c r="D2621" s="1">
        <v>5098.8</v>
      </c>
      <c r="E2621" s="1">
        <v>5156.6499999999996</v>
      </c>
      <c r="F2621" s="1">
        <v>187111358</v>
      </c>
      <c r="G2621" s="1">
        <v>6559.76</v>
      </c>
      <c r="H2621" s="1" t="str">
        <f>TEXT(NiftyData[[#This Row],[Date]], "yyyy")</f>
        <v>2010</v>
      </c>
      <c r="I2621" s="1" t="str">
        <f>TEXT(NiftyData[[#This Row],[Date]], "mmm")</f>
        <v>May</v>
      </c>
      <c r="J2621" s="1" t="str">
        <f>TEXT(NiftyData[[#This Row],[Date]], "ddd")</f>
        <v>Wed</v>
      </c>
      <c r="K2621" s="1" t="str">
        <f>TEXT(NiftyData[[#This Row],[Date]], "mmm-yyyy")</f>
        <v>May-2010</v>
      </c>
      <c r="L2621" s="1" t="str">
        <f>IF(NiftyData[[#This Row],[Day]]="Thu", "Expiry", "")</f>
        <v/>
      </c>
      <c r="M2621" s="1">
        <f>NiftyData[[#This Row],[Close]]-NiftyData[[#This Row],[Open]]</f>
        <v>22.899999999999636</v>
      </c>
      <c r="N2621" s="4">
        <f>NiftyData[[#This Row],[Intraday Change]]/NiftyData[[#This Row],[Open]]</f>
        <v>4.4606768931092543E-3</v>
      </c>
      <c r="O2621" s="4">
        <f>_xlfn.CEILING.MATH(ABS(NiftyData[[#This Row],[Intraday Change %]]), 0.01)</f>
        <v>0.01</v>
      </c>
      <c r="P2621" s="6">
        <f>NiftyData[[#This Row],[Close]]-E2622</f>
        <v>20.5</v>
      </c>
      <c r="Q2621" s="4">
        <f>NiftyData[[#This Row],[DayChange]]/E2622</f>
        <v>3.9913164529852127E-3</v>
      </c>
      <c r="R2621" s="7">
        <f>_xlfn.CEILING.MATH(ABS(NiftyData[[#This Row],[DayChange %]]), 0.01)</f>
        <v>0.01</v>
      </c>
    </row>
    <row r="2622" spans="1:18" x14ac:dyDescent="0.2">
      <c r="A2622" s="2">
        <v>40309</v>
      </c>
      <c r="B2622" s="1">
        <v>5189.75</v>
      </c>
      <c r="C2622" s="1">
        <v>5206.7</v>
      </c>
      <c r="D2622" s="1">
        <v>5126.5</v>
      </c>
      <c r="E2622" s="1">
        <v>5136.1499999999996</v>
      </c>
      <c r="F2622" s="1">
        <v>168751932</v>
      </c>
      <c r="G2622" s="1">
        <v>6431.69</v>
      </c>
      <c r="H2622" s="1" t="str">
        <f>TEXT(NiftyData[[#This Row],[Date]], "yyyy")</f>
        <v>2010</v>
      </c>
      <c r="I2622" s="1" t="str">
        <f>TEXT(NiftyData[[#This Row],[Date]], "mmm")</f>
        <v>May</v>
      </c>
      <c r="J2622" s="1" t="str">
        <f>TEXT(NiftyData[[#This Row],[Date]], "ddd")</f>
        <v>Tue</v>
      </c>
      <c r="K2622" s="1" t="str">
        <f>TEXT(NiftyData[[#This Row],[Date]], "mmm-yyyy")</f>
        <v>May-2010</v>
      </c>
      <c r="L2622" s="1" t="str">
        <f>IF(NiftyData[[#This Row],[Day]]="Thu", "Expiry", "")</f>
        <v/>
      </c>
      <c r="M2622" s="1">
        <f>NiftyData[[#This Row],[Close]]-NiftyData[[#This Row],[Open]]</f>
        <v>-53.600000000000364</v>
      </c>
      <c r="N2622" s="4">
        <f>NiftyData[[#This Row],[Intraday Change]]/NiftyData[[#This Row],[Open]]</f>
        <v>-1.0328050484127436E-2</v>
      </c>
      <c r="O2622" s="4">
        <f>_xlfn.CEILING.MATH(ABS(NiftyData[[#This Row],[Intraday Change %]]), 0.01)</f>
        <v>0.02</v>
      </c>
      <c r="P2622" s="6">
        <f>NiftyData[[#This Row],[Close]]-E2623</f>
        <v>-57.450000000000728</v>
      </c>
      <c r="Q2622" s="4">
        <f>NiftyData[[#This Row],[DayChange]]/E2623</f>
        <v>-1.1061691312384613E-2</v>
      </c>
      <c r="R2622" s="7">
        <f>_xlfn.CEILING.MATH(ABS(NiftyData[[#This Row],[DayChange %]]), 0.01)</f>
        <v>0.02</v>
      </c>
    </row>
    <row r="2623" spans="1:18" x14ac:dyDescent="0.2">
      <c r="A2623" s="2">
        <v>40308</v>
      </c>
      <c r="B2623" s="1">
        <v>5026.6000000000004</v>
      </c>
      <c r="C2623" s="1">
        <v>5203.3</v>
      </c>
      <c r="D2623" s="1">
        <v>5026.6000000000004</v>
      </c>
      <c r="E2623" s="1">
        <v>5193.6000000000004</v>
      </c>
      <c r="F2623" s="1">
        <v>191632764</v>
      </c>
      <c r="G2623" s="1">
        <v>7272.87</v>
      </c>
      <c r="H2623" s="1" t="str">
        <f>TEXT(NiftyData[[#This Row],[Date]], "yyyy")</f>
        <v>2010</v>
      </c>
      <c r="I2623" s="1" t="str">
        <f>TEXT(NiftyData[[#This Row],[Date]], "mmm")</f>
        <v>May</v>
      </c>
      <c r="J2623" s="1" t="str">
        <f>TEXT(NiftyData[[#This Row],[Date]], "ddd")</f>
        <v>Mon</v>
      </c>
      <c r="K2623" s="1" t="str">
        <f>TEXT(NiftyData[[#This Row],[Date]], "mmm-yyyy")</f>
        <v>May-2010</v>
      </c>
      <c r="L2623" s="1" t="str">
        <f>IF(NiftyData[[#This Row],[Day]]="Thu", "Expiry", "")</f>
        <v/>
      </c>
      <c r="M2623" s="1">
        <f>NiftyData[[#This Row],[Close]]-NiftyData[[#This Row],[Open]]</f>
        <v>167</v>
      </c>
      <c r="N2623" s="4">
        <f>NiftyData[[#This Row],[Intraday Change]]/NiftyData[[#This Row],[Open]]</f>
        <v>3.3223252297775833E-2</v>
      </c>
      <c r="O2623" s="4">
        <f>_xlfn.CEILING.MATH(ABS(NiftyData[[#This Row],[Intraday Change %]]), 0.01)</f>
        <v>0.04</v>
      </c>
      <c r="P2623" s="6">
        <f>NiftyData[[#This Row],[Close]]-E2624</f>
        <v>175.55000000000018</v>
      </c>
      <c r="Q2623" s="4">
        <f>NiftyData[[#This Row],[DayChange]]/E2624</f>
        <v>3.498370881119163E-2</v>
      </c>
      <c r="R2623" s="7">
        <f>_xlfn.CEILING.MATH(ABS(NiftyData[[#This Row],[DayChange %]]), 0.01)</f>
        <v>0.04</v>
      </c>
    </row>
    <row r="2624" spans="1:18" x14ac:dyDescent="0.2">
      <c r="A2624" s="2">
        <v>40305</v>
      </c>
      <c r="B2624" s="1">
        <v>5072.3</v>
      </c>
      <c r="C2624" s="1">
        <v>5085.6499999999996</v>
      </c>
      <c r="D2624" s="1">
        <v>4984.6000000000004</v>
      </c>
      <c r="E2624" s="1">
        <v>5018.05</v>
      </c>
      <c r="F2624" s="1">
        <v>233345722</v>
      </c>
      <c r="G2624" s="1">
        <v>8765.2900000000009</v>
      </c>
      <c r="H2624" s="1" t="str">
        <f>TEXT(NiftyData[[#This Row],[Date]], "yyyy")</f>
        <v>2010</v>
      </c>
      <c r="I2624" s="1" t="str">
        <f>TEXT(NiftyData[[#This Row],[Date]], "mmm")</f>
        <v>May</v>
      </c>
      <c r="J2624" s="1" t="str">
        <f>TEXT(NiftyData[[#This Row],[Date]], "ddd")</f>
        <v>Fri</v>
      </c>
      <c r="K2624" s="1" t="str">
        <f>TEXT(NiftyData[[#This Row],[Date]], "mmm-yyyy")</f>
        <v>May-2010</v>
      </c>
      <c r="L2624" s="1" t="str">
        <f>IF(NiftyData[[#This Row],[Day]]="Thu", "Expiry", "")</f>
        <v/>
      </c>
      <c r="M2624" s="1">
        <f>NiftyData[[#This Row],[Close]]-NiftyData[[#This Row],[Open]]</f>
        <v>-54.25</v>
      </c>
      <c r="N2624" s="4">
        <f>NiftyData[[#This Row],[Intraday Change]]/NiftyData[[#This Row],[Open]]</f>
        <v>-1.0695345306862765E-2</v>
      </c>
      <c r="O2624" s="4">
        <f>_xlfn.CEILING.MATH(ABS(NiftyData[[#This Row],[Intraday Change %]]), 0.01)</f>
        <v>0.02</v>
      </c>
      <c r="P2624" s="6">
        <f>NiftyData[[#This Row],[Close]]-E2625</f>
        <v>-72.800000000000182</v>
      </c>
      <c r="Q2624" s="4">
        <f>NiftyData[[#This Row],[DayChange]]/E2625</f>
        <v>-1.4300165984069493E-2</v>
      </c>
      <c r="R2624" s="7">
        <f>_xlfn.CEILING.MATH(ABS(NiftyData[[#This Row],[DayChange %]]), 0.01)</f>
        <v>0.02</v>
      </c>
    </row>
    <row r="2625" spans="1:18" x14ac:dyDescent="0.2">
      <c r="A2625" s="2">
        <v>40304</v>
      </c>
      <c r="B2625" s="1">
        <v>5124.3999999999996</v>
      </c>
      <c r="C2625" s="1">
        <v>5124.8999999999996</v>
      </c>
      <c r="D2625" s="1">
        <v>5037.75</v>
      </c>
      <c r="E2625" s="1">
        <v>5090.8500000000004</v>
      </c>
      <c r="F2625" s="1">
        <v>192105707</v>
      </c>
      <c r="G2625" s="1">
        <v>6560.7</v>
      </c>
      <c r="H2625" s="1" t="str">
        <f>TEXT(NiftyData[[#This Row],[Date]], "yyyy")</f>
        <v>2010</v>
      </c>
      <c r="I2625" s="1" t="str">
        <f>TEXT(NiftyData[[#This Row],[Date]], "mmm")</f>
        <v>May</v>
      </c>
      <c r="J2625" s="1" t="str">
        <f>TEXT(NiftyData[[#This Row],[Date]], "ddd")</f>
        <v>Thu</v>
      </c>
      <c r="K2625" s="1" t="str">
        <f>TEXT(NiftyData[[#This Row],[Date]], "mmm-yyyy")</f>
        <v>May-2010</v>
      </c>
      <c r="L2625" s="1" t="str">
        <f>IF(NiftyData[[#This Row],[Day]]="Thu", "Expiry", "")</f>
        <v>Expiry</v>
      </c>
      <c r="M2625" s="1">
        <f>NiftyData[[#This Row],[Close]]-NiftyData[[#This Row],[Open]]</f>
        <v>-33.549999999999272</v>
      </c>
      <c r="N2625" s="4">
        <f>NiftyData[[#This Row],[Intraday Change]]/NiftyData[[#This Row],[Open]]</f>
        <v>-6.5471079541018018E-3</v>
      </c>
      <c r="O2625" s="4">
        <f>_xlfn.CEILING.MATH(ABS(NiftyData[[#This Row],[Intraday Change %]]), 0.01)</f>
        <v>0.01</v>
      </c>
      <c r="P2625" s="6">
        <f>NiftyData[[#This Row],[Close]]-E2626</f>
        <v>-34.049999999999272</v>
      </c>
      <c r="Q2625" s="4">
        <f>NiftyData[[#This Row],[DayChange]]/E2626</f>
        <v>-6.6440320786745645E-3</v>
      </c>
      <c r="R2625" s="7">
        <f>_xlfn.CEILING.MATH(ABS(NiftyData[[#This Row],[DayChange %]]), 0.01)</f>
        <v>0.01</v>
      </c>
    </row>
    <row r="2626" spans="1:18" x14ac:dyDescent="0.2">
      <c r="A2626" s="2">
        <v>40303</v>
      </c>
      <c r="B2626" s="1">
        <v>5148.3500000000004</v>
      </c>
      <c r="C2626" s="1">
        <v>5148.3500000000004</v>
      </c>
      <c r="D2626" s="1">
        <v>5056.5</v>
      </c>
      <c r="E2626" s="1">
        <v>5124.8999999999996</v>
      </c>
      <c r="F2626" s="1">
        <v>207679138</v>
      </c>
      <c r="G2626" s="1">
        <v>7373.72</v>
      </c>
      <c r="H2626" s="1" t="str">
        <f>TEXT(NiftyData[[#This Row],[Date]], "yyyy")</f>
        <v>2010</v>
      </c>
      <c r="I2626" s="1" t="str">
        <f>TEXT(NiftyData[[#This Row],[Date]], "mmm")</f>
        <v>May</v>
      </c>
      <c r="J2626" s="1" t="str">
        <f>TEXT(NiftyData[[#This Row],[Date]], "ddd")</f>
        <v>Wed</v>
      </c>
      <c r="K2626" s="1" t="str">
        <f>TEXT(NiftyData[[#This Row],[Date]], "mmm-yyyy")</f>
        <v>May-2010</v>
      </c>
      <c r="L2626" s="1" t="str">
        <f>IF(NiftyData[[#This Row],[Day]]="Thu", "Expiry", "")</f>
        <v/>
      </c>
      <c r="M2626" s="1">
        <f>NiftyData[[#This Row],[Close]]-NiftyData[[#This Row],[Open]]</f>
        <v>-23.450000000000728</v>
      </c>
      <c r="N2626" s="4">
        <f>NiftyData[[#This Row],[Intraday Change]]/NiftyData[[#This Row],[Open]]</f>
        <v>-4.5548573814912985E-3</v>
      </c>
      <c r="O2626" s="4">
        <f>_xlfn.CEILING.MATH(ABS(NiftyData[[#This Row],[Intraday Change %]]), 0.01)</f>
        <v>0.01</v>
      </c>
      <c r="P2626" s="6">
        <f>NiftyData[[#This Row],[Close]]-E2627</f>
        <v>-23.600000000000364</v>
      </c>
      <c r="Q2626" s="4">
        <f>NiftyData[[#This Row],[DayChange]]/E2627</f>
        <v>-4.583859376517503E-3</v>
      </c>
      <c r="R2626" s="7">
        <f>_xlfn.CEILING.MATH(ABS(NiftyData[[#This Row],[DayChange %]]), 0.01)</f>
        <v>0.01</v>
      </c>
    </row>
    <row r="2627" spans="1:18" x14ac:dyDescent="0.2">
      <c r="A2627" s="2">
        <v>40302</v>
      </c>
      <c r="B2627" s="1">
        <v>5223.8999999999996</v>
      </c>
      <c r="C2627" s="1">
        <v>5250.15</v>
      </c>
      <c r="D2627" s="1">
        <v>5134.8500000000004</v>
      </c>
      <c r="E2627" s="1">
        <v>5148.5</v>
      </c>
      <c r="F2627" s="1">
        <v>145539730</v>
      </c>
      <c r="G2627" s="1">
        <v>5782.23</v>
      </c>
      <c r="H2627" s="1" t="str">
        <f>TEXT(NiftyData[[#This Row],[Date]], "yyyy")</f>
        <v>2010</v>
      </c>
      <c r="I2627" s="1" t="str">
        <f>TEXT(NiftyData[[#This Row],[Date]], "mmm")</f>
        <v>May</v>
      </c>
      <c r="J2627" s="1" t="str">
        <f>TEXT(NiftyData[[#This Row],[Date]], "ddd")</f>
        <v>Tue</v>
      </c>
      <c r="K2627" s="1" t="str">
        <f>TEXT(NiftyData[[#This Row],[Date]], "mmm-yyyy")</f>
        <v>May-2010</v>
      </c>
      <c r="L2627" s="1" t="str">
        <f>IF(NiftyData[[#This Row],[Day]]="Thu", "Expiry", "")</f>
        <v/>
      </c>
      <c r="M2627" s="1">
        <f>NiftyData[[#This Row],[Close]]-NiftyData[[#This Row],[Open]]</f>
        <v>-75.399999999999636</v>
      </c>
      <c r="N2627" s="4">
        <f>NiftyData[[#This Row],[Intraday Change]]/NiftyData[[#This Row],[Open]]</f>
        <v>-1.4433660674974567E-2</v>
      </c>
      <c r="O2627" s="4">
        <f>_xlfn.CEILING.MATH(ABS(NiftyData[[#This Row],[Intraday Change %]]), 0.01)</f>
        <v>0.02</v>
      </c>
      <c r="P2627" s="6">
        <f>NiftyData[[#This Row],[Close]]-E2628</f>
        <v>-74.25</v>
      </c>
      <c r="Q2627" s="4">
        <f>NiftyData[[#This Row],[DayChange]]/E2628</f>
        <v>-1.4216648317457278E-2</v>
      </c>
      <c r="R2627" s="7">
        <f>_xlfn.CEILING.MATH(ABS(NiftyData[[#This Row],[DayChange %]]), 0.01)</f>
        <v>0.02</v>
      </c>
    </row>
    <row r="2628" spans="1:18" x14ac:dyDescent="0.2">
      <c r="A2628" s="2">
        <v>40301</v>
      </c>
      <c r="B2628" s="1">
        <v>5278.4</v>
      </c>
      <c r="C2628" s="1">
        <v>5278.7</v>
      </c>
      <c r="D2628" s="1">
        <v>5210.05</v>
      </c>
      <c r="E2628" s="1">
        <v>5222.75</v>
      </c>
      <c r="F2628" s="1">
        <v>111445668</v>
      </c>
      <c r="G2628" s="1">
        <v>4663.49</v>
      </c>
      <c r="H2628" s="1" t="str">
        <f>TEXT(NiftyData[[#This Row],[Date]], "yyyy")</f>
        <v>2010</v>
      </c>
      <c r="I2628" s="1" t="str">
        <f>TEXT(NiftyData[[#This Row],[Date]], "mmm")</f>
        <v>May</v>
      </c>
      <c r="J2628" s="1" t="str">
        <f>TEXT(NiftyData[[#This Row],[Date]], "ddd")</f>
        <v>Mon</v>
      </c>
      <c r="K2628" s="1" t="str">
        <f>TEXT(NiftyData[[#This Row],[Date]], "mmm-yyyy")</f>
        <v>May-2010</v>
      </c>
      <c r="L2628" s="1" t="str">
        <f>IF(NiftyData[[#This Row],[Day]]="Thu", "Expiry", "")</f>
        <v/>
      </c>
      <c r="M2628" s="1">
        <f>NiftyData[[#This Row],[Close]]-NiftyData[[#This Row],[Open]]</f>
        <v>-55.649999999999636</v>
      </c>
      <c r="N2628" s="4">
        <f>NiftyData[[#This Row],[Intraday Change]]/NiftyData[[#This Row],[Open]]</f>
        <v>-1.0542967565929002E-2</v>
      </c>
      <c r="O2628" s="4">
        <f>_xlfn.CEILING.MATH(ABS(NiftyData[[#This Row],[Intraday Change %]]), 0.01)</f>
        <v>0.02</v>
      </c>
      <c r="P2628" s="6">
        <f>NiftyData[[#This Row],[Close]]-E2629</f>
        <v>-55.25</v>
      </c>
      <c r="Q2628" s="4">
        <f>NiftyData[[#This Row],[DayChange]]/E2629</f>
        <v>-1.0467980295566502E-2</v>
      </c>
      <c r="R2628" s="7">
        <f>_xlfn.CEILING.MATH(ABS(NiftyData[[#This Row],[DayChange %]]), 0.01)</f>
        <v>0.02</v>
      </c>
    </row>
    <row r="2629" spans="1:18" x14ac:dyDescent="0.2">
      <c r="A2629" s="2">
        <v>40298</v>
      </c>
      <c r="B2629" s="1">
        <v>5254.2</v>
      </c>
      <c r="C2629" s="1">
        <v>5294.8</v>
      </c>
      <c r="D2629" s="1">
        <v>5254.2</v>
      </c>
      <c r="E2629" s="1">
        <v>5278</v>
      </c>
      <c r="F2629" s="1">
        <v>152495257</v>
      </c>
      <c r="G2629" s="1">
        <v>6591.23</v>
      </c>
      <c r="H2629" s="1" t="str">
        <f>TEXT(NiftyData[[#This Row],[Date]], "yyyy")</f>
        <v>2010</v>
      </c>
      <c r="I2629" s="1" t="str">
        <f>TEXT(NiftyData[[#This Row],[Date]], "mmm")</f>
        <v>Apr</v>
      </c>
      <c r="J2629" s="1" t="str">
        <f>TEXT(NiftyData[[#This Row],[Date]], "ddd")</f>
        <v>Fri</v>
      </c>
      <c r="K2629" s="1" t="str">
        <f>TEXT(NiftyData[[#This Row],[Date]], "mmm-yyyy")</f>
        <v>Apr-2010</v>
      </c>
      <c r="L2629" s="1" t="str">
        <f>IF(NiftyData[[#This Row],[Day]]="Thu", "Expiry", "")</f>
        <v/>
      </c>
      <c r="M2629" s="1">
        <f>NiftyData[[#This Row],[Close]]-NiftyData[[#This Row],[Open]]</f>
        <v>23.800000000000182</v>
      </c>
      <c r="N2629" s="4">
        <f>NiftyData[[#This Row],[Intraday Change]]/NiftyData[[#This Row],[Open]]</f>
        <v>4.5297095656808232E-3</v>
      </c>
      <c r="O2629" s="4">
        <f>_xlfn.CEILING.MATH(ABS(NiftyData[[#This Row],[Intraday Change %]]), 0.01)</f>
        <v>0.01</v>
      </c>
      <c r="P2629" s="6">
        <f>NiftyData[[#This Row],[Close]]-E2630</f>
        <v>23.850000000000364</v>
      </c>
      <c r="Q2629" s="4">
        <f>NiftyData[[#This Row],[DayChange]]/E2630</f>
        <v>4.5392689588230955E-3</v>
      </c>
      <c r="R2629" s="7">
        <f>_xlfn.CEILING.MATH(ABS(NiftyData[[#This Row],[DayChange %]]), 0.01)</f>
        <v>0.01</v>
      </c>
    </row>
    <row r="2630" spans="1:18" x14ac:dyDescent="0.2">
      <c r="A2630" s="2">
        <v>40297</v>
      </c>
      <c r="B2630" s="1">
        <v>5215.25</v>
      </c>
      <c r="C2630" s="1">
        <v>5264.75</v>
      </c>
      <c r="D2630" s="1">
        <v>5214.8</v>
      </c>
      <c r="E2630" s="1">
        <v>5254.15</v>
      </c>
      <c r="F2630" s="1">
        <v>171683419</v>
      </c>
      <c r="G2630" s="1">
        <v>7264.42</v>
      </c>
      <c r="H2630" s="1" t="str">
        <f>TEXT(NiftyData[[#This Row],[Date]], "yyyy")</f>
        <v>2010</v>
      </c>
      <c r="I2630" s="1" t="str">
        <f>TEXT(NiftyData[[#This Row],[Date]], "mmm")</f>
        <v>Apr</v>
      </c>
      <c r="J2630" s="1" t="str">
        <f>TEXT(NiftyData[[#This Row],[Date]], "ddd")</f>
        <v>Thu</v>
      </c>
      <c r="K2630" s="1" t="str">
        <f>TEXT(NiftyData[[#This Row],[Date]], "mmm-yyyy")</f>
        <v>Apr-2010</v>
      </c>
      <c r="L2630" s="1" t="str">
        <f>IF(NiftyData[[#This Row],[Day]]="Thu", "Expiry", "")</f>
        <v>Expiry</v>
      </c>
      <c r="M2630" s="1">
        <f>NiftyData[[#This Row],[Close]]-NiftyData[[#This Row],[Open]]</f>
        <v>38.899999999999636</v>
      </c>
      <c r="N2630" s="4">
        <f>NiftyData[[#This Row],[Intraday Change]]/NiftyData[[#This Row],[Open]]</f>
        <v>7.4588945879870833E-3</v>
      </c>
      <c r="O2630" s="4">
        <f>_xlfn.CEILING.MATH(ABS(NiftyData[[#This Row],[Intraday Change %]]), 0.01)</f>
        <v>0.01</v>
      </c>
      <c r="P2630" s="6">
        <f>NiftyData[[#This Row],[Close]]-E2631</f>
        <v>38.699999999999818</v>
      </c>
      <c r="Q2630" s="4">
        <f>NiftyData[[#This Row],[DayChange]]/E2631</f>
        <v>7.4202609554304653E-3</v>
      </c>
      <c r="R2630" s="7">
        <f>_xlfn.CEILING.MATH(ABS(NiftyData[[#This Row],[DayChange %]]), 0.01)</f>
        <v>0.01</v>
      </c>
    </row>
    <row r="2631" spans="1:18" x14ac:dyDescent="0.2">
      <c r="A2631" s="2">
        <v>40296</v>
      </c>
      <c r="B2631" s="1">
        <v>5308.2</v>
      </c>
      <c r="C2631" s="1">
        <v>5308.25</v>
      </c>
      <c r="D2631" s="1">
        <v>5202.45</v>
      </c>
      <c r="E2631" s="1">
        <v>5215.45</v>
      </c>
      <c r="F2631" s="1">
        <v>178645117</v>
      </c>
      <c r="G2631" s="1">
        <v>6812.97</v>
      </c>
      <c r="H2631" s="1" t="str">
        <f>TEXT(NiftyData[[#This Row],[Date]], "yyyy")</f>
        <v>2010</v>
      </c>
      <c r="I2631" s="1" t="str">
        <f>TEXT(NiftyData[[#This Row],[Date]], "mmm")</f>
        <v>Apr</v>
      </c>
      <c r="J2631" s="1" t="str">
        <f>TEXT(NiftyData[[#This Row],[Date]], "ddd")</f>
        <v>Wed</v>
      </c>
      <c r="K2631" s="1" t="str">
        <f>TEXT(NiftyData[[#This Row],[Date]], "mmm-yyyy")</f>
        <v>Apr-2010</v>
      </c>
      <c r="L2631" s="1" t="str">
        <f>IF(NiftyData[[#This Row],[Day]]="Thu", "Expiry", "")</f>
        <v/>
      </c>
      <c r="M2631" s="1">
        <f>NiftyData[[#This Row],[Close]]-NiftyData[[#This Row],[Open]]</f>
        <v>-92.75</v>
      </c>
      <c r="N2631" s="4">
        <f>NiftyData[[#This Row],[Intraday Change]]/NiftyData[[#This Row],[Open]]</f>
        <v>-1.7472966353942958E-2</v>
      </c>
      <c r="O2631" s="4">
        <f>_xlfn.CEILING.MATH(ABS(NiftyData[[#This Row],[Intraday Change %]]), 0.01)</f>
        <v>0.02</v>
      </c>
      <c r="P2631" s="6">
        <f>NiftyData[[#This Row],[Close]]-E2632</f>
        <v>-92.900000000000546</v>
      </c>
      <c r="Q2631" s="4">
        <f>NiftyData[[#This Row],[DayChange]]/E2632</f>
        <v>-1.7500729982009577E-2</v>
      </c>
      <c r="R2631" s="7">
        <f>_xlfn.CEILING.MATH(ABS(NiftyData[[#This Row],[DayChange %]]), 0.01)</f>
        <v>0.02</v>
      </c>
    </row>
    <row r="2632" spans="1:18" x14ac:dyDescent="0.2">
      <c r="A2632" s="2">
        <v>40295</v>
      </c>
      <c r="B2632" s="1">
        <v>5322.1</v>
      </c>
      <c r="C2632" s="1">
        <v>5330.55</v>
      </c>
      <c r="D2632" s="1">
        <v>5301.4</v>
      </c>
      <c r="E2632" s="1">
        <v>5308.35</v>
      </c>
      <c r="F2632" s="1">
        <v>144428508</v>
      </c>
      <c r="G2632" s="1">
        <v>5684.75</v>
      </c>
      <c r="H2632" s="1" t="str">
        <f>TEXT(NiftyData[[#This Row],[Date]], "yyyy")</f>
        <v>2010</v>
      </c>
      <c r="I2632" s="1" t="str">
        <f>TEXT(NiftyData[[#This Row],[Date]], "mmm")</f>
        <v>Apr</v>
      </c>
      <c r="J2632" s="1" t="str">
        <f>TEXT(NiftyData[[#This Row],[Date]], "ddd")</f>
        <v>Tue</v>
      </c>
      <c r="K2632" s="1" t="str">
        <f>TEXT(NiftyData[[#This Row],[Date]], "mmm-yyyy")</f>
        <v>Apr-2010</v>
      </c>
      <c r="L2632" s="1" t="str">
        <f>IF(NiftyData[[#This Row],[Day]]="Thu", "Expiry", "")</f>
        <v/>
      </c>
      <c r="M2632" s="1">
        <f>NiftyData[[#This Row],[Close]]-NiftyData[[#This Row],[Open]]</f>
        <v>-13.75</v>
      </c>
      <c r="N2632" s="4">
        <f>NiftyData[[#This Row],[Intraday Change]]/NiftyData[[#This Row],[Open]]</f>
        <v>-2.5835666372296647E-3</v>
      </c>
      <c r="O2632" s="4">
        <f>_xlfn.CEILING.MATH(ABS(NiftyData[[#This Row],[Intraday Change %]]), 0.01)</f>
        <v>0.01</v>
      </c>
      <c r="P2632" s="6">
        <f>NiftyData[[#This Row],[Close]]-E2633</f>
        <v>-14.099999999999454</v>
      </c>
      <c r="Q2632" s="4">
        <f>NiftyData[[#This Row],[DayChange]]/E2633</f>
        <v>-2.6491559338273642E-3</v>
      </c>
      <c r="R2632" s="7">
        <f>_xlfn.CEILING.MATH(ABS(NiftyData[[#This Row],[DayChange %]]), 0.01)</f>
        <v>0.01</v>
      </c>
    </row>
    <row r="2633" spans="1:18" x14ac:dyDescent="0.2">
      <c r="A2633" s="2">
        <v>40294</v>
      </c>
      <c r="B2633" s="1">
        <v>5299.35</v>
      </c>
      <c r="C2633" s="1">
        <v>5342.35</v>
      </c>
      <c r="D2633" s="1">
        <v>5299.35</v>
      </c>
      <c r="E2633" s="1">
        <v>5322.45</v>
      </c>
      <c r="F2633" s="1">
        <v>127022478</v>
      </c>
      <c r="G2633" s="1">
        <v>5920.48</v>
      </c>
      <c r="H2633" s="1" t="str">
        <f>TEXT(NiftyData[[#This Row],[Date]], "yyyy")</f>
        <v>2010</v>
      </c>
      <c r="I2633" s="1" t="str">
        <f>TEXT(NiftyData[[#This Row],[Date]], "mmm")</f>
        <v>Apr</v>
      </c>
      <c r="J2633" s="1" t="str">
        <f>TEXT(NiftyData[[#This Row],[Date]], "ddd")</f>
        <v>Mon</v>
      </c>
      <c r="K2633" s="1" t="str">
        <f>TEXT(NiftyData[[#This Row],[Date]], "mmm-yyyy")</f>
        <v>Apr-2010</v>
      </c>
      <c r="L2633" s="1" t="str">
        <f>IF(NiftyData[[#This Row],[Day]]="Thu", "Expiry", "")</f>
        <v/>
      </c>
      <c r="M2633" s="1">
        <f>NiftyData[[#This Row],[Close]]-NiftyData[[#This Row],[Open]]</f>
        <v>23.099999999999454</v>
      </c>
      <c r="N2633" s="4">
        <f>NiftyData[[#This Row],[Intraday Change]]/NiftyData[[#This Row],[Open]]</f>
        <v>4.35902516346334E-3</v>
      </c>
      <c r="O2633" s="4">
        <f>_xlfn.CEILING.MATH(ABS(NiftyData[[#This Row],[Intraday Change %]]), 0.01)</f>
        <v>0.01</v>
      </c>
      <c r="P2633" s="6">
        <f>NiftyData[[#This Row],[Close]]-E2634</f>
        <v>18.349999999999454</v>
      </c>
      <c r="Q2633" s="4">
        <f>NiftyData[[#This Row],[DayChange]]/E2634</f>
        <v>3.4595878659903572E-3</v>
      </c>
      <c r="R2633" s="7">
        <f>_xlfn.CEILING.MATH(ABS(NiftyData[[#This Row],[DayChange %]]), 0.01)</f>
        <v>0.01</v>
      </c>
    </row>
    <row r="2634" spans="1:18" x14ac:dyDescent="0.2">
      <c r="A2634" s="2">
        <v>40291</v>
      </c>
      <c r="B2634" s="1">
        <v>5269.65</v>
      </c>
      <c r="C2634" s="1">
        <v>5311.05</v>
      </c>
      <c r="D2634" s="1">
        <v>5269.65</v>
      </c>
      <c r="E2634" s="1">
        <v>5304.1</v>
      </c>
      <c r="F2634" s="1">
        <v>154120422</v>
      </c>
      <c r="G2634" s="1">
        <v>6935.25</v>
      </c>
      <c r="H2634" s="1" t="str">
        <f>TEXT(NiftyData[[#This Row],[Date]], "yyyy")</f>
        <v>2010</v>
      </c>
      <c r="I2634" s="1" t="str">
        <f>TEXT(NiftyData[[#This Row],[Date]], "mmm")</f>
        <v>Apr</v>
      </c>
      <c r="J2634" s="1" t="str">
        <f>TEXT(NiftyData[[#This Row],[Date]], "ddd")</f>
        <v>Fri</v>
      </c>
      <c r="K2634" s="1" t="str">
        <f>TEXT(NiftyData[[#This Row],[Date]], "mmm-yyyy")</f>
        <v>Apr-2010</v>
      </c>
      <c r="L2634" s="1" t="str">
        <f>IF(NiftyData[[#This Row],[Day]]="Thu", "Expiry", "")</f>
        <v/>
      </c>
      <c r="M2634" s="1">
        <f>NiftyData[[#This Row],[Close]]-NiftyData[[#This Row],[Open]]</f>
        <v>34.450000000000728</v>
      </c>
      <c r="N2634" s="4">
        <f>NiftyData[[#This Row],[Intraday Change]]/NiftyData[[#This Row],[Open]]</f>
        <v>6.537436072604581E-3</v>
      </c>
      <c r="O2634" s="4">
        <f>_xlfn.CEILING.MATH(ABS(NiftyData[[#This Row],[Intraday Change %]]), 0.01)</f>
        <v>0.01</v>
      </c>
      <c r="P2634" s="6">
        <f>NiftyData[[#This Row],[Close]]-E2635</f>
        <v>34.75</v>
      </c>
      <c r="Q2634" s="4">
        <f>NiftyData[[#This Row],[DayChange]]/E2635</f>
        <v>6.5947412868759903E-3</v>
      </c>
      <c r="R2634" s="7">
        <f>_xlfn.CEILING.MATH(ABS(NiftyData[[#This Row],[DayChange %]]), 0.01)</f>
        <v>0.01</v>
      </c>
    </row>
    <row r="2635" spans="1:18" x14ac:dyDescent="0.2">
      <c r="A2635" s="2">
        <v>40290</v>
      </c>
      <c r="B2635" s="1">
        <v>5248.6</v>
      </c>
      <c r="C2635" s="1">
        <v>5331.8</v>
      </c>
      <c r="D2635" s="1">
        <v>5221.1000000000004</v>
      </c>
      <c r="E2635" s="1">
        <v>5269.35</v>
      </c>
      <c r="F2635" s="1">
        <v>180286076</v>
      </c>
      <c r="G2635" s="1">
        <v>8794.67</v>
      </c>
      <c r="H2635" s="1" t="str">
        <f>TEXT(NiftyData[[#This Row],[Date]], "yyyy")</f>
        <v>2010</v>
      </c>
      <c r="I2635" s="1" t="str">
        <f>TEXT(NiftyData[[#This Row],[Date]], "mmm")</f>
        <v>Apr</v>
      </c>
      <c r="J2635" s="1" t="str">
        <f>TEXT(NiftyData[[#This Row],[Date]], "ddd")</f>
        <v>Thu</v>
      </c>
      <c r="K2635" s="1" t="str">
        <f>TEXT(NiftyData[[#This Row],[Date]], "mmm-yyyy")</f>
        <v>Apr-2010</v>
      </c>
      <c r="L2635" s="1" t="str">
        <f>IF(NiftyData[[#This Row],[Day]]="Thu", "Expiry", "")</f>
        <v>Expiry</v>
      </c>
      <c r="M2635" s="1">
        <f>NiftyData[[#This Row],[Close]]-NiftyData[[#This Row],[Open]]</f>
        <v>20.75</v>
      </c>
      <c r="N2635" s="4">
        <f>NiftyData[[#This Row],[Intraday Change]]/NiftyData[[#This Row],[Open]]</f>
        <v>3.95343520176809E-3</v>
      </c>
      <c r="O2635" s="4">
        <f>_xlfn.CEILING.MATH(ABS(NiftyData[[#This Row],[Intraday Change %]]), 0.01)</f>
        <v>0.01</v>
      </c>
      <c r="P2635" s="6">
        <f>NiftyData[[#This Row],[Close]]-E2636</f>
        <v>24.450000000000728</v>
      </c>
      <c r="Q2635" s="4">
        <f>NiftyData[[#This Row],[DayChange]]/E2636</f>
        <v>4.6616713378712137E-3</v>
      </c>
      <c r="R2635" s="7">
        <f>_xlfn.CEILING.MATH(ABS(NiftyData[[#This Row],[DayChange %]]), 0.01)</f>
        <v>0.01</v>
      </c>
    </row>
    <row r="2636" spans="1:18" x14ac:dyDescent="0.2">
      <c r="A2636" s="2">
        <v>40289</v>
      </c>
      <c r="B2636" s="1">
        <v>5230.3</v>
      </c>
      <c r="C2636" s="1">
        <v>5266.3</v>
      </c>
      <c r="D2636" s="1">
        <v>5230.3</v>
      </c>
      <c r="E2636" s="1">
        <v>5244.9</v>
      </c>
      <c r="F2636" s="1">
        <v>196901598</v>
      </c>
      <c r="G2636" s="1">
        <v>6577.43</v>
      </c>
      <c r="H2636" s="1" t="str">
        <f>TEXT(NiftyData[[#This Row],[Date]], "yyyy")</f>
        <v>2010</v>
      </c>
      <c r="I2636" s="1" t="str">
        <f>TEXT(NiftyData[[#This Row],[Date]], "mmm")</f>
        <v>Apr</v>
      </c>
      <c r="J2636" s="1" t="str">
        <f>TEXT(NiftyData[[#This Row],[Date]], "ddd")</f>
        <v>Wed</v>
      </c>
      <c r="K2636" s="1" t="str">
        <f>TEXT(NiftyData[[#This Row],[Date]], "mmm-yyyy")</f>
        <v>Apr-2010</v>
      </c>
      <c r="L2636" s="1" t="str">
        <f>IF(NiftyData[[#This Row],[Day]]="Thu", "Expiry", "")</f>
        <v/>
      </c>
      <c r="M2636" s="1">
        <f>NiftyData[[#This Row],[Close]]-NiftyData[[#This Row],[Open]]</f>
        <v>14.599999999999454</v>
      </c>
      <c r="N2636" s="4">
        <f>NiftyData[[#This Row],[Intraday Change]]/NiftyData[[#This Row],[Open]]</f>
        <v>2.7914268779992454E-3</v>
      </c>
      <c r="O2636" s="4">
        <f>_xlfn.CEILING.MATH(ABS(NiftyData[[#This Row],[Intraday Change %]]), 0.01)</f>
        <v>0.01</v>
      </c>
      <c r="P2636" s="6">
        <f>NiftyData[[#This Row],[Close]]-E2637</f>
        <v>14.799999999999272</v>
      </c>
      <c r="Q2636" s="4">
        <f>NiftyData[[#This Row],[DayChange]]/E2637</f>
        <v>2.8297738092960502E-3</v>
      </c>
      <c r="R2636" s="7">
        <f>_xlfn.CEILING.MATH(ABS(NiftyData[[#This Row],[DayChange %]]), 0.01)</f>
        <v>0.01</v>
      </c>
    </row>
    <row r="2637" spans="1:18" x14ac:dyDescent="0.2">
      <c r="A2637" s="2">
        <v>40288</v>
      </c>
      <c r="B2637" s="1">
        <v>5208.3</v>
      </c>
      <c r="C2637" s="1">
        <v>5257.25</v>
      </c>
      <c r="D2637" s="1">
        <v>5208.3</v>
      </c>
      <c r="E2637" s="1">
        <v>5230.1000000000004</v>
      </c>
      <c r="F2637" s="1">
        <v>199478130</v>
      </c>
      <c r="G2637" s="1">
        <v>7155.88</v>
      </c>
      <c r="H2637" s="1" t="str">
        <f>TEXT(NiftyData[[#This Row],[Date]], "yyyy")</f>
        <v>2010</v>
      </c>
      <c r="I2637" s="1" t="str">
        <f>TEXT(NiftyData[[#This Row],[Date]], "mmm")</f>
        <v>Apr</v>
      </c>
      <c r="J2637" s="1" t="str">
        <f>TEXT(NiftyData[[#This Row],[Date]], "ddd")</f>
        <v>Tue</v>
      </c>
      <c r="K2637" s="1" t="str">
        <f>TEXT(NiftyData[[#This Row],[Date]], "mmm-yyyy")</f>
        <v>Apr-2010</v>
      </c>
      <c r="L2637" s="1" t="str">
        <f>IF(NiftyData[[#This Row],[Day]]="Thu", "Expiry", "")</f>
        <v/>
      </c>
      <c r="M2637" s="1">
        <f>NiftyData[[#This Row],[Close]]-NiftyData[[#This Row],[Open]]</f>
        <v>21.800000000000182</v>
      </c>
      <c r="N2637" s="4">
        <f>NiftyData[[#This Row],[Intraday Change]]/NiftyData[[#This Row],[Open]]</f>
        <v>4.1856267880114777E-3</v>
      </c>
      <c r="O2637" s="4">
        <f>_xlfn.CEILING.MATH(ABS(NiftyData[[#This Row],[Intraday Change %]]), 0.01)</f>
        <v>0.01</v>
      </c>
      <c r="P2637" s="6">
        <f>NiftyData[[#This Row],[Close]]-E2638</f>
        <v>26.450000000000728</v>
      </c>
      <c r="Q2637" s="4">
        <f>NiftyData[[#This Row],[DayChange]]/E2638</f>
        <v>5.0829706071701076E-3</v>
      </c>
      <c r="R2637" s="7">
        <f>_xlfn.CEILING.MATH(ABS(NiftyData[[#This Row],[DayChange %]]), 0.01)</f>
        <v>0.01</v>
      </c>
    </row>
    <row r="2638" spans="1:18" x14ac:dyDescent="0.2">
      <c r="A2638" s="2">
        <v>40287</v>
      </c>
      <c r="B2638" s="1">
        <v>5279.05</v>
      </c>
      <c r="C2638" s="1">
        <v>5279.05</v>
      </c>
      <c r="D2638" s="1">
        <v>5160.8999999999996</v>
      </c>
      <c r="E2638" s="1">
        <v>5203.6499999999996</v>
      </c>
      <c r="F2638" s="1">
        <v>155321410</v>
      </c>
      <c r="G2638" s="1">
        <v>5791.22</v>
      </c>
      <c r="H2638" s="1" t="str">
        <f>TEXT(NiftyData[[#This Row],[Date]], "yyyy")</f>
        <v>2010</v>
      </c>
      <c r="I2638" s="1" t="str">
        <f>TEXT(NiftyData[[#This Row],[Date]], "mmm")</f>
        <v>Apr</v>
      </c>
      <c r="J2638" s="1" t="str">
        <f>TEXT(NiftyData[[#This Row],[Date]], "ddd")</f>
        <v>Mon</v>
      </c>
      <c r="K2638" s="1" t="str">
        <f>TEXT(NiftyData[[#This Row],[Date]], "mmm-yyyy")</f>
        <v>Apr-2010</v>
      </c>
      <c r="L2638" s="1" t="str">
        <f>IF(NiftyData[[#This Row],[Day]]="Thu", "Expiry", "")</f>
        <v/>
      </c>
      <c r="M2638" s="1">
        <f>NiftyData[[#This Row],[Close]]-NiftyData[[#This Row],[Open]]</f>
        <v>-75.400000000000546</v>
      </c>
      <c r="N2638" s="4">
        <f>NiftyData[[#This Row],[Intraday Change]]/NiftyData[[#This Row],[Open]]</f>
        <v>-1.428287286538308E-2</v>
      </c>
      <c r="O2638" s="4">
        <f>_xlfn.CEILING.MATH(ABS(NiftyData[[#This Row],[Intraday Change %]]), 0.01)</f>
        <v>0.02</v>
      </c>
      <c r="P2638" s="6">
        <f>NiftyData[[#This Row],[Close]]-E2639</f>
        <v>-58.950000000000728</v>
      </c>
      <c r="Q2638" s="4">
        <f>NiftyData[[#This Row],[DayChange]]/E2639</f>
        <v>-1.1201687378862298E-2</v>
      </c>
      <c r="R2638" s="7">
        <f>_xlfn.CEILING.MATH(ABS(NiftyData[[#This Row],[DayChange %]]), 0.01)</f>
        <v>0.02</v>
      </c>
    </row>
    <row r="2639" spans="1:18" x14ac:dyDescent="0.2">
      <c r="A2639" s="2">
        <v>40284</v>
      </c>
      <c r="B2639" s="1">
        <v>5273.4</v>
      </c>
      <c r="C2639" s="1">
        <v>5283.05</v>
      </c>
      <c r="D2639" s="1">
        <v>5237.55</v>
      </c>
      <c r="E2639" s="1">
        <v>5262.6</v>
      </c>
      <c r="F2639" s="1">
        <v>151013525</v>
      </c>
      <c r="G2639" s="1">
        <v>5498.97</v>
      </c>
      <c r="H2639" s="1" t="str">
        <f>TEXT(NiftyData[[#This Row],[Date]], "yyyy")</f>
        <v>2010</v>
      </c>
      <c r="I2639" s="1" t="str">
        <f>TEXT(NiftyData[[#This Row],[Date]], "mmm")</f>
        <v>Apr</v>
      </c>
      <c r="J2639" s="1" t="str">
        <f>TEXT(NiftyData[[#This Row],[Date]], "ddd")</f>
        <v>Fri</v>
      </c>
      <c r="K2639" s="1" t="str">
        <f>TEXT(NiftyData[[#This Row],[Date]], "mmm-yyyy")</f>
        <v>Apr-2010</v>
      </c>
      <c r="L2639" s="1" t="str">
        <f>IF(NiftyData[[#This Row],[Day]]="Thu", "Expiry", "")</f>
        <v/>
      </c>
      <c r="M2639" s="1">
        <f>NiftyData[[#This Row],[Close]]-NiftyData[[#This Row],[Open]]</f>
        <v>-10.799999999999272</v>
      </c>
      <c r="N2639" s="4">
        <f>NiftyData[[#This Row],[Intraday Change]]/NiftyData[[#This Row],[Open]]</f>
        <v>-2.0480145636589814E-3</v>
      </c>
      <c r="O2639" s="4">
        <f>_xlfn.CEILING.MATH(ABS(NiftyData[[#This Row],[Intraday Change %]]), 0.01)</f>
        <v>0.01</v>
      </c>
      <c r="P2639" s="6">
        <f>NiftyData[[#This Row],[Close]]-E2640</f>
        <v>-11</v>
      </c>
      <c r="Q2639" s="4">
        <f>NiftyData[[#This Row],[DayChange]]/E2640</f>
        <v>-2.0858616504854368E-3</v>
      </c>
      <c r="R2639" s="7">
        <f>_xlfn.CEILING.MATH(ABS(NiftyData[[#This Row],[DayChange %]]), 0.01)</f>
        <v>0.01</v>
      </c>
    </row>
    <row r="2640" spans="1:18" x14ac:dyDescent="0.2">
      <c r="A2640" s="2">
        <v>40283</v>
      </c>
      <c r="B2640" s="1">
        <v>5323.3</v>
      </c>
      <c r="C2640" s="1">
        <v>5373.15</v>
      </c>
      <c r="D2640" s="1">
        <v>5265.3</v>
      </c>
      <c r="E2640" s="1">
        <v>5273.6</v>
      </c>
      <c r="F2640" s="1">
        <v>195013233</v>
      </c>
      <c r="G2640" s="1">
        <v>7702.54</v>
      </c>
      <c r="H2640" s="1" t="str">
        <f>TEXT(NiftyData[[#This Row],[Date]], "yyyy")</f>
        <v>2010</v>
      </c>
      <c r="I2640" s="1" t="str">
        <f>TEXT(NiftyData[[#This Row],[Date]], "mmm")</f>
        <v>Apr</v>
      </c>
      <c r="J2640" s="1" t="str">
        <f>TEXT(NiftyData[[#This Row],[Date]], "ddd")</f>
        <v>Thu</v>
      </c>
      <c r="K2640" s="1" t="str">
        <f>TEXT(NiftyData[[#This Row],[Date]], "mmm-yyyy")</f>
        <v>Apr-2010</v>
      </c>
      <c r="L2640" s="1" t="str">
        <f>IF(NiftyData[[#This Row],[Day]]="Thu", "Expiry", "")</f>
        <v>Expiry</v>
      </c>
      <c r="M2640" s="1">
        <f>NiftyData[[#This Row],[Close]]-NiftyData[[#This Row],[Open]]</f>
        <v>-49.699999999999818</v>
      </c>
      <c r="N2640" s="4">
        <f>NiftyData[[#This Row],[Intraday Change]]/NiftyData[[#This Row],[Open]]</f>
        <v>-9.3363139406007212E-3</v>
      </c>
      <c r="O2640" s="4">
        <f>_xlfn.CEILING.MATH(ABS(NiftyData[[#This Row],[Intraday Change %]]), 0.01)</f>
        <v>0.01</v>
      </c>
      <c r="P2640" s="6">
        <f>NiftyData[[#This Row],[Close]]-E2641</f>
        <v>-49.349999999999454</v>
      </c>
      <c r="Q2640" s="4">
        <f>NiftyData[[#This Row],[DayChange]]/E2641</f>
        <v>-9.2711748184746163E-3</v>
      </c>
      <c r="R2640" s="7">
        <f>_xlfn.CEILING.MATH(ABS(NiftyData[[#This Row],[DayChange %]]), 0.01)</f>
        <v>0.01</v>
      </c>
    </row>
    <row r="2641" spans="1:18" x14ac:dyDescent="0.2">
      <c r="A2641" s="2">
        <v>40281</v>
      </c>
      <c r="B2641" s="1">
        <v>5340.85</v>
      </c>
      <c r="C2641" s="1">
        <v>5356.5</v>
      </c>
      <c r="D2641" s="1">
        <v>5301.7</v>
      </c>
      <c r="E2641" s="1">
        <v>5322.95</v>
      </c>
      <c r="F2641" s="1">
        <v>126581805</v>
      </c>
      <c r="G2641" s="1">
        <v>7839.07</v>
      </c>
      <c r="H2641" s="1" t="str">
        <f>TEXT(NiftyData[[#This Row],[Date]], "yyyy")</f>
        <v>2010</v>
      </c>
      <c r="I2641" s="1" t="str">
        <f>TEXT(NiftyData[[#This Row],[Date]], "mmm")</f>
        <v>Apr</v>
      </c>
      <c r="J2641" s="1" t="str">
        <f>TEXT(NiftyData[[#This Row],[Date]], "ddd")</f>
        <v>Tue</v>
      </c>
      <c r="K2641" s="1" t="str">
        <f>TEXT(NiftyData[[#This Row],[Date]], "mmm-yyyy")</f>
        <v>Apr-2010</v>
      </c>
      <c r="L2641" s="1" t="str">
        <f>IF(NiftyData[[#This Row],[Day]]="Thu", "Expiry", "")</f>
        <v/>
      </c>
      <c r="M2641" s="1">
        <f>NiftyData[[#This Row],[Close]]-NiftyData[[#This Row],[Open]]</f>
        <v>-17.900000000000546</v>
      </c>
      <c r="N2641" s="4">
        <f>NiftyData[[#This Row],[Intraday Change]]/NiftyData[[#This Row],[Open]]</f>
        <v>-3.3515264424203162E-3</v>
      </c>
      <c r="O2641" s="4">
        <f>_xlfn.CEILING.MATH(ABS(NiftyData[[#This Row],[Intraday Change %]]), 0.01)</f>
        <v>0.01</v>
      </c>
      <c r="P2641" s="6">
        <f>NiftyData[[#This Row],[Close]]-E2642</f>
        <v>-16.75</v>
      </c>
      <c r="Q2641" s="4">
        <f>NiftyData[[#This Row],[DayChange]]/E2642</f>
        <v>-3.1368803490832821E-3</v>
      </c>
      <c r="R2641" s="7">
        <f>_xlfn.CEILING.MATH(ABS(NiftyData[[#This Row],[DayChange %]]), 0.01)</f>
        <v>0.01</v>
      </c>
    </row>
    <row r="2642" spans="1:18" x14ac:dyDescent="0.2">
      <c r="A2642" s="2">
        <v>40280</v>
      </c>
      <c r="B2642" s="1">
        <v>5354.15</v>
      </c>
      <c r="C2642" s="1">
        <v>5382.15</v>
      </c>
      <c r="D2642" s="1">
        <v>5324.9</v>
      </c>
      <c r="E2642" s="1">
        <v>5339.7</v>
      </c>
      <c r="F2642" s="1">
        <v>134901999</v>
      </c>
      <c r="G2642" s="1">
        <v>5502.8</v>
      </c>
      <c r="H2642" s="1" t="str">
        <f>TEXT(NiftyData[[#This Row],[Date]], "yyyy")</f>
        <v>2010</v>
      </c>
      <c r="I2642" s="1" t="str">
        <f>TEXT(NiftyData[[#This Row],[Date]], "mmm")</f>
        <v>Apr</v>
      </c>
      <c r="J2642" s="1" t="str">
        <f>TEXT(NiftyData[[#This Row],[Date]], "ddd")</f>
        <v>Mon</v>
      </c>
      <c r="K2642" s="1" t="str">
        <f>TEXT(NiftyData[[#This Row],[Date]], "mmm-yyyy")</f>
        <v>Apr-2010</v>
      </c>
      <c r="L2642" s="1" t="str">
        <f>IF(NiftyData[[#This Row],[Day]]="Thu", "Expiry", "")</f>
        <v/>
      </c>
      <c r="M2642" s="1">
        <f>NiftyData[[#This Row],[Close]]-NiftyData[[#This Row],[Open]]</f>
        <v>-14.449999999999818</v>
      </c>
      <c r="N2642" s="4">
        <f>NiftyData[[#This Row],[Intraday Change]]/NiftyData[[#This Row],[Open]]</f>
        <v>-2.6988410858866151E-3</v>
      </c>
      <c r="O2642" s="4">
        <f>_xlfn.CEILING.MATH(ABS(NiftyData[[#This Row],[Intraday Change %]]), 0.01)</f>
        <v>0.01</v>
      </c>
      <c r="P2642" s="6">
        <f>NiftyData[[#This Row],[Close]]-E2643</f>
        <v>-22.050000000000182</v>
      </c>
      <c r="Q2642" s="4">
        <f>NiftyData[[#This Row],[DayChange]]/E2643</f>
        <v>-4.1124632815778767E-3</v>
      </c>
      <c r="R2642" s="7">
        <f>_xlfn.CEILING.MATH(ABS(NiftyData[[#This Row],[DayChange %]]), 0.01)</f>
        <v>0.01</v>
      </c>
    </row>
    <row r="2643" spans="1:18" x14ac:dyDescent="0.2">
      <c r="A2643" s="2">
        <v>40277</v>
      </c>
      <c r="B2643" s="1">
        <v>5302.4</v>
      </c>
      <c r="C2643" s="1">
        <v>5377.45</v>
      </c>
      <c r="D2643" s="1">
        <v>5302.25</v>
      </c>
      <c r="E2643" s="1">
        <v>5361.75</v>
      </c>
      <c r="F2643" s="1">
        <v>154497751</v>
      </c>
      <c r="G2643" s="1">
        <v>6207.69</v>
      </c>
      <c r="H2643" s="1" t="str">
        <f>TEXT(NiftyData[[#This Row],[Date]], "yyyy")</f>
        <v>2010</v>
      </c>
      <c r="I2643" s="1" t="str">
        <f>TEXT(NiftyData[[#This Row],[Date]], "mmm")</f>
        <v>Apr</v>
      </c>
      <c r="J2643" s="1" t="str">
        <f>TEXT(NiftyData[[#This Row],[Date]], "ddd")</f>
        <v>Fri</v>
      </c>
      <c r="K2643" s="1" t="str">
        <f>TEXT(NiftyData[[#This Row],[Date]], "mmm-yyyy")</f>
        <v>Apr-2010</v>
      </c>
      <c r="L2643" s="1" t="str">
        <f>IF(NiftyData[[#This Row],[Day]]="Thu", "Expiry", "")</f>
        <v/>
      </c>
      <c r="M2643" s="1">
        <f>NiftyData[[#This Row],[Close]]-NiftyData[[#This Row],[Open]]</f>
        <v>59.350000000000364</v>
      </c>
      <c r="N2643" s="4">
        <f>NiftyData[[#This Row],[Intraday Change]]/NiftyData[[#This Row],[Open]]</f>
        <v>1.1193044659022398E-2</v>
      </c>
      <c r="O2643" s="4">
        <f>_xlfn.CEILING.MATH(ABS(NiftyData[[#This Row],[Intraday Change %]]), 0.01)</f>
        <v>0.02</v>
      </c>
      <c r="P2643" s="6">
        <f>NiftyData[[#This Row],[Close]]-E2644</f>
        <v>57.300000000000182</v>
      </c>
      <c r="Q2643" s="4">
        <f>NiftyData[[#This Row],[DayChange]]/E2644</f>
        <v>1.0802250940248316E-2</v>
      </c>
      <c r="R2643" s="7">
        <f>_xlfn.CEILING.MATH(ABS(NiftyData[[#This Row],[DayChange %]]), 0.01)</f>
        <v>0.02</v>
      </c>
    </row>
    <row r="2644" spans="1:18" x14ac:dyDescent="0.2">
      <c r="A2644" s="2">
        <v>40276</v>
      </c>
      <c r="B2644" s="1">
        <v>5376.3</v>
      </c>
      <c r="C2644" s="1">
        <v>5383.65</v>
      </c>
      <c r="D2644" s="1">
        <v>5290.25</v>
      </c>
      <c r="E2644" s="1">
        <v>5304.45</v>
      </c>
      <c r="F2644" s="1">
        <v>156785881</v>
      </c>
      <c r="G2644" s="1">
        <v>5830.63</v>
      </c>
      <c r="H2644" s="1" t="str">
        <f>TEXT(NiftyData[[#This Row],[Date]], "yyyy")</f>
        <v>2010</v>
      </c>
      <c r="I2644" s="1" t="str">
        <f>TEXT(NiftyData[[#This Row],[Date]], "mmm")</f>
        <v>Apr</v>
      </c>
      <c r="J2644" s="1" t="str">
        <f>TEXT(NiftyData[[#This Row],[Date]], "ddd")</f>
        <v>Thu</v>
      </c>
      <c r="K2644" s="1" t="str">
        <f>TEXT(NiftyData[[#This Row],[Date]], "mmm-yyyy")</f>
        <v>Apr-2010</v>
      </c>
      <c r="L2644" s="1" t="str">
        <f>IF(NiftyData[[#This Row],[Day]]="Thu", "Expiry", "")</f>
        <v>Expiry</v>
      </c>
      <c r="M2644" s="1">
        <f>NiftyData[[#This Row],[Close]]-NiftyData[[#This Row],[Open]]</f>
        <v>-71.850000000000364</v>
      </c>
      <c r="N2644" s="4">
        <f>NiftyData[[#This Row],[Intraday Change]]/NiftyData[[#This Row],[Open]]</f>
        <v>-1.3364209586518678E-2</v>
      </c>
      <c r="O2644" s="4">
        <f>_xlfn.CEILING.MATH(ABS(NiftyData[[#This Row],[Intraday Change %]]), 0.01)</f>
        <v>0.02</v>
      </c>
      <c r="P2644" s="6">
        <f>NiftyData[[#This Row],[Close]]-E2645</f>
        <v>-70.199999999999818</v>
      </c>
      <c r="Q2644" s="4">
        <f>NiftyData[[#This Row],[DayChange]]/E2645</f>
        <v>-1.3061315620552003E-2</v>
      </c>
      <c r="R2644" s="7">
        <f>_xlfn.CEILING.MATH(ABS(NiftyData[[#This Row],[DayChange %]]), 0.01)</f>
        <v>0.02</v>
      </c>
    </row>
    <row r="2645" spans="1:18" x14ac:dyDescent="0.2">
      <c r="A2645" s="2">
        <v>40275</v>
      </c>
      <c r="B2645" s="1">
        <v>5365.7</v>
      </c>
      <c r="C2645" s="1">
        <v>5399.65</v>
      </c>
      <c r="D2645" s="1">
        <v>5345.05</v>
      </c>
      <c r="E2645" s="1">
        <v>5374.65</v>
      </c>
      <c r="F2645" s="1">
        <v>166790249</v>
      </c>
      <c r="G2645" s="1">
        <v>6530.95</v>
      </c>
      <c r="H2645" s="1" t="str">
        <f>TEXT(NiftyData[[#This Row],[Date]], "yyyy")</f>
        <v>2010</v>
      </c>
      <c r="I2645" s="1" t="str">
        <f>TEXT(NiftyData[[#This Row],[Date]], "mmm")</f>
        <v>Apr</v>
      </c>
      <c r="J2645" s="1" t="str">
        <f>TEXT(NiftyData[[#This Row],[Date]], "ddd")</f>
        <v>Wed</v>
      </c>
      <c r="K2645" s="1" t="str">
        <f>TEXT(NiftyData[[#This Row],[Date]], "mmm-yyyy")</f>
        <v>Apr-2010</v>
      </c>
      <c r="L2645" s="1" t="str">
        <f>IF(NiftyData[[#This Row],[Day]]="Thu", "Expiry", "")</f>
        <v/>
      </c>
      <c r="M2645" s="1">
        <f>NiftyData[[#This Row],[Close]]-NiftyData[[#This Row],[Open]]</f>
        <v>8.9499999999998181</v>
      </c>
      <c r="N2645" s="4">
        <f>NiftyData[[#This Row],[Intraday Change]]/NiftyData[[#This Row],[Open]]</f>
        <v>1.668002310975235E-3</v>
      </c>
      <c r="O2645" s="4">
        <f>_xlfn.CEILING.MATH(ABS(NiftyData[[#This Row],[Intraday Change %]]), 0.01)</f>
        <v>0.01</v>
      </c>
      <c r="P2645" s="6">
        <f>NiftyData[[#This Row],[Close]]-E2646</f>
        <v>8.6499999999996362</v>
      </c>
      <c r="Q2645" s="4">
        <f>NiftyData[[#This Row],[DayChange]]/E2646</f>
        <v>1.6120014908683632E-3</v>
      </c>
      <c r="R2645" s="7">
        <f>_xlfn.CEILING.MATH(ABS(NiftyData[[#This Row],[DayChange %]]), 0.01)</f>
        <v>0.01</v>
      </c>
    </row>
    <row r="2646" spans="1:18" x14ac:dyDescent="0.2">
      <c r="A2646" s="2">
        <v>40274</v>
      </c>
      <c r="B2646" s="1">
        <v>5369.65</v>
      </c>
      <c r="C2646" s="1">
        <v>5388.65</v>
      </c>
      <c r="D2646" s="1">
        <v>5351.7</v>
      </c>
      <c r="E2646" s="1">
        <v>5366</v>
      </c>
      <c r="F2646" s="1">
        <v>147051901</v>
      </c>
      <c r="G2646" s="1">
        <v>5746.95</v>
      </c>
      <c r="H2646" s="1" t="str">
        <f>TEXT(NiftyData[[#This Row],[Date]], "yyyy")</f>
        <v>2010</v>
      </c>
      <c r="I2646" s="1" t="str">
        <f>TEXT(NiftyData[[#This Row],[Date]], "mmm")</f>
        <v>Apr</v>
      </c>
      <c r="J2646" s="1" t="str">
        <f>TEXT(NiftyData[[#This Row],[Date]], "ddd")</f>
        <v>Tue</v>
      </c>
      <c r="K2646" s="1" t="str">
        <f>TEXT(NiftyData[[#This Row],[Date]], "mmm-yyyy")</f>
        <v>Apr-2010</v>
      </c>
      <c r="L2646" s="1" t="str">
        <f>IF(NiftyData[[#This Row],[Day]]="Thu", "Expiry", "")</f>
        <v/>
      </c>
      <c r="M2646" s="1">
        <f>NiftyData[[#This Row],[Close]]-NiftyData[[#This Row],[Open]]</f>
        <v>-3.6499999999996362</v>
      </c>
      <c r="N2646" s="4">
        <f>NiftyData[[#This Row],[Intraday Change]]/NiftyData[[#This Row],[Open]]</f>
        <v>-6.7974635218303551E-4</v>
      </c>
      <c r="O2646" s="4">
        <f>_xlfn.CEILING.MATH(ABS(NiftyData[[#This Row],[Intraday Change %]]), 0.01)</f>
        <v>0.01</v>
      </c>
      <c r="P2646" s="6">
        <f>NiftyData[[#This Row],[Close]]-E2647</f>
        <v>-2.3999999999996362</v>
      </c>
      <c r="Q2646" s="4">
        <f>NiftyData[[#This Row],[DayChange]]/E2647</f>
        <v>-4.470605767080762E-4</v>
      </c>
      <c r="R2646" s="7">
        <f>_xlfn.CEILING.MATH(ABS(NiftyData[[#This Row],[DayChange %]]), 0.01)</f>
        <v>0.01</v>
      </c>
    </row>
    <row r="2647" spans="1:18" x14ac:dyDescent="0.2">
      <c r="A2647" s="2">
        <v>40273</v>
      </c>
      <c r="B2647" s="1">
        <v>5291.4</v>
      </c>
      <c r="C2647" s="1">
        <v>5377.55</v>
      </c>
      <c r="D2647" s="1">
        <v>5291.4</v>
      </c>
      <c r="E2647" s="1">
        <v>5368.4</v>
      </c>
      <c r="F2647" s="1">
        <v>132419861</v>
      </c>
      <c r="G2647" s="1">
        <v>5762.97</v>
      </c>
      <c r="H2647" s="1" t="str">
        <f>TEXT(NiftyData[[#This Row],[Date]], "yyyy")</f>
        <v>2010</v>
      </c>
      <c r="I2647" s="1" t="str">
        <f>TEXT(NiftyData[[#This Row],[Date]], "mmm")</f>
        <v>Apr</v>
      </c>
      <c r="J2647" s="1" t="str">
        <f>TEXT(NiftyData[[#This Row],[Date]], "ddd")</f>
        <v>Mon</v>
      </c>
      <c r="K2647" s="1" t="str">
        <f>TEXT(NiftyData[[#This Row],[Date]], "mmm-yyyy")</f>
        <v>Apr-2010</v>
      </c>
      <c r="L2647" s="1" t="str">
        <f>IF(NiftyData[[#This Row],[Day]]="Thu", "Expiry", "")</f>
        <v/>
      </c>
      <c r="M2647" s="1">
        <f>NiftyData[[#This Row],[Close]]-NiftyData[[#This Row],[Open]]</f>
        <v>77</v>
      </c>
      <c r="N2647" s="4">
        <f>NiftyData[[#This Row],[Intraday Change]]/NiftyData[[#This Row],[Open]]</f>
        <v>1.4551914427183734E-2</v>
      </c>
      <c r="O2647" s="4">
        <f>_xlfn.CEILING.MATH(ABS(NiftyData[[#This Row],[Intraday Change %]]), 0.01)</f>
        <v>0.02</v>
      </c>
      <c r="P2647" s="6">
        <f>NiftyData[[#This Row],[Close]]-E2648</f>
        <v>77.899999999999636</v>
      </c>
      <c r="Q2647" s="4">
        <f>NiftyData[[#This Row],[DayChange]]/E2648</f>
        <v>1.4724506190341109E-2</v>
      </c>
      <c r="R2647" s="7">
        <f>_xlfn.CEILING.MATH(ABS(NiftyData[[#This Row],[DayChange %]]), 0.01)</f>
        <v>0.02</v>
      </c>
    </row>
    <row r="2648" spans="1:18" x14ac:dyDescent="0.2">
      <c r="A2648" s="2">
        <v>40269</v>
      </c>
      <c r="B2648" s="1">
        <v>5249.2</v>
      </c>
      <c r="C2648" s="1">
        <v>5298.6</v>
      </c>
      <c r="D2648" s="1">
        <v>5249.2</v>
      </c>
      <c r="E2648" s="1">
        <v>5290.5</v>
      </c>
      <c r="F2648" s="1">
        <v>127773261</v>
      </c>
      <c r="G2648" s="1">
        <v>5365.11</v>
      </c>
      <c r="H2648" s="1" t="str">
        <f>TEXT(NiftyData[[#This Row],[Date]], "yyyy")</f>
        <v>2010</v>
      </c>
      <c r="I2648" s="1" t="str">
        <f>TEXT(NiftyData[[#This Row],[Date]], "mmm")</f>
        <v>Apr</v>
      </c>
      <c r="J2648" s="1" t="str">
        <f>TEXT(NiftyData[[#This Row],[Date]], "ddd")</f>
        <v>Thu</v>
      </c>
      <c r="K2648" s="1" t="str">
        <f>TEXT(NiftyData[[#This Row],[Date]], "mmm-yyyy")</f>
        <v>Apr-2010</v>
      </c>
      <c r="L2648" s="1" t="str">
        <f>IF(NiftyData[[#This Row],[Day]]="Thu", "Expiry", "")</f>
        <v>Expiry</v>
      </c>
      <c r="M2648" s="1">
        <f>NiftyData[[#This Row],[Close]]-NiftyData[[#This Row],[Open]]</f>
        <v>41.300000000000182</v>
      </c>
      <c r="N2648" s="4">
        <f>NiftyData[[#This Row],[Intraday Change]]/NiftyData[[#This Row],[Open]]</f>
        <v>7.8678655795169136E-3</v>
      </c>
      <c r="O2648" s="4">
        <f>_xlfn.CEILING.MATH(ABS(NiftyData[[#This Row],[Intraday Change %]]), 0.01)</f>
        <v>0.01</v>
      </c>
      <c r="P2648" s="6">
        <f>NiftyData[[#This Row],[Close]]-E2649</f>
        <v>41.399999999999636</v>
      </c>
      <c r="Q2648" s="4">
        <f>NiftyData[[#This Row],[DayChange]]/E2649</f>
        <v>7.8870663542320845E-3</v>
      </c>
      <c r="R2648" s="7">
        <f>_xlfn.CEILING.MATH(ABS(NiftyData[[#This Row],[DayChange %]]), 0.01)</f>
        <v>0.01</v>
      </c>
    </row>
    <row r="2649" spans="1:18" x14ac:dyDescent="0.2">
      <c r="A2649" s="2">
        <v>40268</v>
      </c>
      <c r="B2649" s="1">
        <v>5260.4</v>
      </c>
      <c r="C2649" s="1">
        <v>5293.9</v>
      </c>
      <c r="D2649" s="1">
        <v>5235.1499999999996</v>
      </c>
      <c r="E2649" s="1">
        <v>5249.1</v>
      </c>
      <c r="F2649" s="1">
        <v>147618695</v>
      </c>
      <c r="G2649" s="1">
        <v>6542.18</v>
      </c>
      <c r="H2649" s="1" t="str">
        <f>TEXT(NiftyData[[#This Row],[Date]], "yyyy")</f>
        <v>2010</v>
      </c>
      <c r="I2649" s="1" t="str">
        <f>TEXT(NiftyData[[#This Row],[Date]], "mmm")</f>
        <v>Mar</v>
      </c>
      <c r="J2649" s="1" t="str">
        <f>TEXT(NiftyData[[#This Row],[Date]], "ddd")</f>
        <v>Wed</v>
      </c>
      <c r="K2649" s="1" t="str">
        <f>TEXT(NiftyData[[#This Row],[Date]], "mmm-yyyy")</f>
        <v>Mar-2010</v>
      </c>
      <c r="L2649" s="1" t="str">
        <f>IF(NiftyData[[#This Row],[Day]]="Thu", "Expiry", "")</f>
        <v/>
      </c>
      <c r="M2649" s="1">
        <f>NiftyData[[#This Row],[Close]]-NiftyData[[#This Row],[Open]]</f>
        <v>-11.299999999999272</v>
      </c>
      <c r="N2649" s="4">
        <f>NiftyData[[#This Row],[Intraday Change]]/NiftyData[[#This Row],[Open]]</f>
        <v>-2.1481256178236016E-3</v>
      </c>
      <c r="O2649" s="4">
        <f>_xlfn.CEILING.MATH(ABS(NiftyData[[#This Row],[Intraday Change %]]), 0.01)</f>
        <v>0.01</v>
      </c>
      <c r="P2649" s="6">
        <f>NiftyData[[#This Row],[Close]]-E2650</f>
        <v>-13.349999999999454</v>
      </c>
      <c r="Q2649" s="4">
        <f>NiftyData[[#This Row],[DayChange]]/E2650</f>
        <v>-2.5368412051419882E-3</v>
      </c>
      <c r="R2649" s="7">
        <f>_xlfn.CEILING.MATH(ABS(NiftyData[[#This Row],[DayChange %]]), 0.01)</f>
        <v>0.01</v>
      </c>
    </row>
    <row r="2650" spans="1:18" x14ac:dyDescent="0.2">
      <c r="A2650" s="2">
        <v>40267</v>
      </c>
      <c r="B2650" s="1">
        <v>5302.95</v>
      </c>
      <c r="C2650" s="1">
        <v>5325</v>
      </c>
      <c r="D2650" s="1">
        <v>5251.35</v>
      </c>
      <c r="E2650" s="1">
        <v>5262.45</v>
      </c>
      <c r="F2650" s="1">
        <v>133483766</v>
      </c>
      <c r="G2650" s="1">
        <v>5629.19</v>
      </c>
      <c r="H2650" s="1" t="str">
        <f>TEXT(NiftyData[[#This Row],[Date]], "yyyy")</f>
        <v>2010</v>
      </c>
      <c r="I2650" s="1" t="str">
        <f>TEXT(NiftyData[[#This Row],[Date]], "mmm")</f>
        <v>Mar</v>
      </c>
      <c r="J2650" s="1" t="str">
        <f>TEXT(NiftyData[[#This Row],[Date]], "ddd")</f>
        <v>Tue</v>
      </c>
      <c r="K2650" s="1" t="str">
        <f>TEXT(NiftyData[[#This Row],[Date]], "mmm-yyyy")</f>
        <v>Mar-2010</v>
      </c>
      <c r="L2650" s="1" t="str">
        <f>IF(NiftyData[[#This Row],[Day]]="Thu", "Expiry", "")</f>
        <v/>
      </c>
      <c r="M2650" s="1">
        <f>NiftyData[[#This Row],[Close]]-NiftyData[[#This Row],[Open]]</f>
        <v>-40.5</v>
      </c>
      <c r="N2650" s="4">
        <f>NiftyData[[#This Row],[Intraday Change]]/NiftyData[[#This Row],[Open]]</f>
        <v>-7.6372585070573927E-3</v>
      </c>
      <c r="O2650" s="4">
        <f>_xlfn.CEILING.MATH(ABS(NiftyData[[#This Row],[Intraday Change %]]), 0.01)</f>
        <v>0.01</v>
      </c>
      <c r="P2650" s="6">
        <f>NiftyData[[#This Row],[Close]]-E2651</f>
        <v>-40.400000000000546</v>
      </c>
      <c r="Q2650" s="4">
        <f>NiftyData[[#This Row],[DayChange]]/E2651</f>
        <v>-7.6185447448071401E-3</v>
      </c>
      <c r="R2650" s="7">
        <f>_xlfn.CEILING.MATH(ABS(NiftyData[[#This Row],[DayChange %]]), 0.01)</f>
        <v>0.01</v>
      </c>
    </row>
    <row r="2651" spans="1:18" x14ac:dyDescent="0.2">
      <c r="A2651" s="2">
        <v>40266</v>
      </c>
      <c r="B2651" s="1">
        <v>5283.9</v>
      </c>
      <c r="C2651" s="1">
        <v>5329.55</v>
      </c>
      <c r="D2651" s="1">
        <v>5242.1499999999996</v>
      </c>
      <c r="E2651" s="1">
        <v>5302.85</v>
      </c>
      <c r="F2651" s="1">
        <v>132186441</v>
      </c>
      <c r="G2651" s="1">
        <v>6001.64</v>
      </c>
      <c r="H2651" s="1" t="str">
        <f>TEXT(NiftyData[[#This Row],[Date]], "yyyy")</f>
        <v>2010</v>
      </c>
      <c r="I2651" s="1" t="str">
        <f>TEXT(NiftyData[[#This Row],[Date]], "mmm")</f>
        <v>Mar</v>
      </c>
      <c r="J2651" s="1" t="str">
        <f>TEXT(NiftyData[[#This Row],[Date]], "ddd")</f>
        <v>Mon</v>
      </c>
      <c r="K2651" s="1" t="str">
        <f>TEXT(NiftyData[[#This Row],[Date]], "mmm-yyyy")</f>
        <v>Mar-2010</v>
      </c>
      <c r="L2651" s="1" t="str">
        <f>IF(NiftyData[[#This Row],[Day]]="Thu", "Expiry", "")</f>
        <v/>
      </c>
      <c r="M2651" s="1">
        <f>NiftyData[[#This Row],[Close]]-NiftyData[[#This Row],[Open]]</f>
        <v>18.950000000000728</v>
      </c>
      <c r="N2651" s="4">
        <f>NiftyData[[#This Row],[Intraday Change]]/NiftyData[[#This Row],[Open]]</f>
        <v>3.5863661310775617E-3</v>
      </c>
      <c r="O2651" s="4">
        <f>_xlfn.CEILING.MATH(ABS(NiftyData[[#This Row],[Intraday Change %]]), 0.01)</f>
        <v>0.01</v>
      </c>
      <c r="P2651" s="6">
        <f>NiftyData[[#This Row],[Close]]-E2652</f>
        <v>20.850000000000364</v>
      </c>
      <c r="Q2651" s="4">
        <f>NiftyData[[#This Row],[DayChange]]/E2652</f>
        <v>3.9473684210527002E-3</v>
      </c>
      <c r="R2651" s="7">
        <f>_xlfn.CEILING.MATH(ABS(NiftyData[[#This Row],[DayChange %]]), 0.01)</f>
        <v>0.01</v>
      </c>
    </row>
    <row r="2652" spans="1:18" x14ac:dyDescent="0.2">
      <c r="A2652" s="2">
        <v>40263</v>
      </c>
      <c r="B2652" s="1">
        <v>5260.55</v>
      </c>
      <c r="C2652" s="1">
        <v>5293.75</v>
      </c>
      <c r="D2652" s="1">
        <v>5260.55</v>
      </c>
      <c r="E2652" s="1">
        <v>5282</v>
      </c>
      <c r="F2652" s="1">
        <v>140965576</v>
      </c>
      <c r="G2652" s="1">
        <v>6366.38</v>
      </c>
      <c r="H2652" s="1" t="str">
        <f>TEXT(NiftyData[[#This Row],[Date]], "yyyy")</f>
        <v>2010</v>
      </c>
      <c r="I2652" s="1" t="str">
        <f>TEXT(NiftyData[[#This Row],[Date]], "mmm")</f>
        <v>Mar</v>
      </c>
      <c r="J2652" s="1" t="str">
        <f>TEXT(NiftyData[[#This Row],[Date]], "ddd")</f>
        <v>Fri</v>
      </c>
      <c r="K2652" s="1" t="str">
        <f>TEXT(NiftyData[[#This Row],[Date]], "mmm-yyyy")</f>
        <v>Mar-2010</v>
      </c>
      <c r="L2652" s="1" t="str">
        <f>IF(NiftyData[[#This Row],[Day]]="Thu", "Expiry", "")</f>
        <v/>
      </c>
      <c r="M2652" s="1">
        <f>NiftyData[[#This Row],[Close]]-NiftyData[[#This Row],[Open]]</f>
        <v>21.449999999999818</v>
      </c>
      <c r="N2652" s="4">
        <f>NiftyData[[#This Row],[Intraday Change]]/NiftyData[[#This Row],[Open]]</f>
        <v>4.0775204113637957E-3</v>
      </c>
      <c r="O2652" s="4">
        <f>_xlfn.CEILING.MATH(ABS(NiftyData[[#This Row],[Intraday Change %]]), 0.01)</f>
        <v>0.01</v>
      </c>
      <c r="P2652" s="6">
        <f>NiftyData[[#This Row],[Close]]-E2653</f>
        <v>21.600000000000364</v>
      </c>
      <c r="Q2652" s="4">
        <f>NiftyData[[#This Row],[DayChange]]/E2653</f>
        <v>4.1061516234507578E-3</v>
      </c>
      <c r="R2652" s="7">
        <f>_xlfn.CEILING.MATH(ABS(NiftyData[[#This Row],[DayChange %]]), 0.01)</f>
        <v>0.01</v>
      </c>
    </row>
    <row r="2653" spans="1:18" x14ac:dyDescent="0.2">
      <c r="A2653" s="2">
        <v>40262</v>
      </c>
      <c r="B2653" s="1">
        <v>5225.3</v>
      </c>
      <c r="C2653" s="1">
        <v>5267.3</v>
      </c>
      <c r="D2653" s="1">
        <v>5202.95</v>
      </c>
      <c r="E2653" s="1">
        <v>5260.4</v>
      </c>
      <c r="F2653" s="1">
        <v>207844844</v>
      </c>
      <c r="G2653" s="1">
        <v>9239.93</v>
      </c>
      <c r="H2653" s="1" t="str">
        <f>TEXT(NiftyData[[#This Row],[Date]], "yyyy")</f>
        <v>2010</v>
      </c>
      <c r="I2653" s="1" t="str">
        <f>TEXT(NiftyData[[#This Row],[Date]], "mmm")</f>
        <v>Mar</v>
      </c>
      <c r="J2653" s="1" t="str">
        <f>TEXT(NiftyData[[#This Row],[Date]], "ddd")</f>
        <v>Thu</v>
      </c>
      <c r="K2653" s="1" t="str">
        <f>TEXT(NiftyData[[#This Row],[Date]], "mmm-yyyy")</f>
        <v>Mar-2010</v>
      </c>
      <c r="L2653" s="1" t="str">
        <f>IF(NiftyData[[#This Row],[Day]]="Thu", "Expiry", "")</f>
        <v>Expiry</v>
      </c>
      <c r="M2653" s="1">
        <f>NiftyData[[#This Row],[Close]]-NiftyData[[#This Row],[Open]]</f>
        <v>35.099999999999454</v>
      </c>
      <c r="N2653" s="4">
        <f>NiftyData[[#This Row],[Intraday Change]]/NiftyData[[#This Row],[Open]]</f>
        <v>6.7173176659712274E-3</v>
      </c>
      <c r="O2653" s="4">
        <f>_xlfn.CEILING.MATH(ABS(NiftyData[[#This Row],[Intraday Change %]]), 0.01)</f>
        <v>0.01</v>
      </c>
      <c r="P2653" s="6">
        <f>NiftyData[[#This Row],[Close]]-E2654</f>
        <v>35.099999999999454</v>
      </c>
      <c r="Q2653" s="4">
        <f>NiftyData[[#This Row],[DayChange]]/E2654</f>
        <v>6.7173176659712274E-3</v>
      </c>
      <c r="R2653" s="7">
        <f>_xlfn.CEILING.MATH(ABS(NiftyData[[#This Row],[DayChange %]]), 0.01)</f>
        <v>0.01</v>
      </c>
    </row>
    <row r="2654" spans="1:18" x14ac:dyDescent="0.2">
      <c r="A2654" s="2">
        <v>40260</v>
      </c>
      <c r="B2654" s="1">
        <v>5205.8500000000004</v>
      </c>
      <c r="C2654" s="1">
        <v>5243.6</v>
      </c>
      <c r="D2654" s="1">
        <v>5193.3999999999996</v>
      </c>
      <c r="E2654" s="1">
        <v>5225.3</v>
      </c>
      <c r="F2654" s="1">
        <v>146479804</v>
      </c>
      <c r="G2654" s="1">
        <v>5673.78</v>
      </c>
      <c r="H2654" s="1" t="str">
        <f>TEXT(NiftyData[[#This Row],[Date]], "yyyy")</f>
        <v>2010</v>
      </c>
      <c r="I2654" s="1" t="str">
        <f>TEXT(NiftyData[[#This Row],[Date]], "mmm")</f>
        <v>Mar</v>
      </c>
      <c r="J2654" s="1" t="str">
        <f>TEXT(NiftyData[[#This Row],[Date]], "ddd")</f>
        <v>Tue</v>
      </c>
      <c r="K2654" s="1" t="str">
        <f>TEXT(NiftyData[[#This Row],[Date]], "mmm-yyyy")</f>
        <v>Mar-2010</v>
      </c>
      <c r="L2654" s="1" t="str">
        <f>IF(NiftyData[[#This Row],[Day]]="Thu", "Expiry", "")</f>
        <v/>
      </c>
      <c r="M2654" s="1">
        <f>NiftyData[[#This Row],[Close]]-NiftyData[[#This Row],[Open]]</f>
        <v>19.449999999999818</v>
      </c>
      <c r="N2654" s="4">
        <f>NiftyData[[#This Row],[Intraday Change]]/NiftyData[[#This Row],[Open]]</f>
        <v>3.736181411296871E-3</v>
      </c>
      <c r="O2654" s="4">
        <f>_xlfn.CEILING.MATH(ABS(NiftyData[[#This Row],[Intraday Change %]]), 0.01)</f>
        <v>0.01</v>
      </c>
      <c r="P2654" s="6">
        <f>NiftyData[[#This Row],[Close]]-E2655</f>
        <v>20.100000000000364</v>
      </c>
      <c r="Q2654" s="4">
        <f>NiftyData[[#This Row],[DayChange]]/E2655</f>
        <v>3.8615230922923933E-3</v>
      </c>
      <c r="R2654" s="7">
        <f>_xlfn.CEILING.MATH(ABS(NiftyData[[#This Row],[DayChange %]]), 0.01)</f>
        <v>0.01</v>
      </c>
    </row>
    <row r="2655" spans="1:18" x14ac:dyDescent="0.2">
      <c r="A2655" s="2">
        <v>40259</v>
      </c>
      <c r="B2655" s="1">
        <v>5260.95</v>
      </c>
      <c r="C2655" s="1">
        <v>5260.95</v>
      </c>
      <c r="D2655" s="1">
        <v>5187.05</v>
      </c>
      <c r="E2655" s="1">
        <v>5205.2</v>
      </c>
      <c r="F2655" s="1">
        <v>130039411</v>
      </c>
      <c r="G2655" s="1">
        <v>5212.1400000000003</v>
      </c>
      <c r="H2655" s="1" t="str">
        <f>TEXT(NiftyData[[#This Row],[Date]], "yyyy")</f>
        <v>2010</v>
      </c>
      <c r="I2655" s="1" t="str">
        <f>TEXT(NiftyData[[#This Row],[Date]], "mmm")</f>
        <v>Mar</v>
      </c>
      <c r="J2655" s="1" t="str">
        <f>TEXT(NiftyData[[#This Row],[Date]], "ddd")</f>
        <v>Mon</v>
      </c>
      <c r="K2655" s="1" t="str">
        <f>TEXT(NiftyData[[#This Row],[Date]], "mmm-yyyy")</f>
        <v>Mar-2010</v>
      </c>
      <c r="L2655" s="1" t="str">
        <f>IF(NiftyData[[#This Row],[Day]]="Thu", "Expiry", "")</f>
        <v/>
      </c>
      <c r="M2655" s="1">
        <f>NiftyData[[#This Row],[Close]]-NiftyData[[#This Row],[Open]]</f>
        <v>-55.75</v>
      </c>
      <c r="N2655" s="4">
        <f>NiftyData[[#This Row],[Intraday Change]]/NiftyData[[#This Row],[Open]]</f>
        <v>-1.0596945418603104E-2</v>
      </c>
      <c r="O2655" s="4">
        <f>_xlfn.CEILING.MATH(ABS(NiftyData[[#This Row],[Intraday Change %]]), 0.01)</f>
        <v>0.02</v>
      </c>
      <c r="P2655" s="6">
        <f>NiftyData[[#This Row],[Close]]-E2656</f>
        <v>-57.600000000000364</v>
      </c>
      <c r="Q2655" s="4">
        <f>NiftyData[[#This Row],[DayChange]]/E2656</f>
        <v>-1.0944744242608566E-2</v>
      </c>
      <c r="R2655" s="7">
        <f>_xlfn.CEILING.MATH(ABS(NiftyData[[#This Row],[DayChange %]]), 0.01)</f>
        <v>0.02</v>
      </c>
    </row>
    <row r="2656" spans="1:18" x14ac:dyDescent="0.2">
      <c r="A2656" s="2">
        <v>40256</v>
      </c>
      <c r="B2656" s="1">
        <v>5246.8</v>
      </c>
      <c r="C2656" s="1">
        <v>5269.95</v>
      </c>
      <c r="D2656" s="1">
        <v>5237.1000000000004</v>
      </c>
      <c r="E2656" s="1">
        <v>5262.8</v>
      </c>
      <c r="F2656" s="1">
        <v>136871848</v>
      </c>
      <c r="G2656" s="1">
        <v>5558.7</v>
      </c>
      <c r="H2656" s="1" t="str">
        <f>TEXT(NiftyData[[#This Row],[Date]], "yyyy")</f>
        <v>2010</v>
      </c>
      <c r="I2656" s="1" t="str">
        <f>TEXT(NiftyData[[#This Row],[Date]], "mmm")</f>
        <v>Mar</v>
      </c>
      <c r="J2656" s="1" t="str">
        <f>TEXT(NiftyData[[#This Row],[Date]], "ddd")</f>
        <v>Fri</v>
      </c>
      <c r="K2656" s="1" t="str">
        <f>TEXT(NiftyData[[#This Row],[Date]], "mmm-yyyy")</f>
        <v>Mar-2010</v>
      </c>
      <c r="L2656" s="1" t="str">
        <f>IF(NiftyData[[#This Row],[Day]]="Thu", "Expiry", "")</f>
        <v/>
      </c>
      <c r="M2656" s="1">
        <f>NiftyData[[#This Row],[Close]]-NiftyData[[#This Row],[Open]]</f>
        <v>16</v>
      </c>
      <c r="N2656" s="4">
        <f>NiftyData[[#This Row],[Intraday Change]]/NiftyData[[#This Row],[Open]]</f>
        <v>3.0494777769307004E-3</v>
      </c>
      <c r="O2656" s="4">
        <f>_xlfn.CEILING.MATH(ABS(NiftyData[[#This Row],[Intraday Change %]]), 0.01)</f>
        <v>0.01</v>
      </c>
      <c r="P2656" s="6">
        <f>NiftyData[[#This Row],[Close]]-E2657</f>
        <v>16.900000000000546</v>
      </c>
      <c r="Q2656" s="4">
        <f>NiftyData[[#This Row],[DayChange]]/E2657</f>
        <v>3.2215635067387003E-3</v>
      </c>
      <c r="R2656" s="7">
        <f>_xlfn.CEILING.MATH(ABS(NiftyData[[#This Row],[DayChange %]]), 0.01)</f>
        <v>0.01</v>
      </c>
    </row>
    <row r="2657" spans="1:18" x14ac:dyDescent="0.2">
      <c r="A2657" s="2">
        <v>40255</v>
      </c>
      <c r="B2657" s="1">
        <v>5232.55</v>
      </c>
      <c r="C2657" s="1">
        <v>5255.65</v>
      </c>
      <c r="D2657" s="1">
        <v>5214.3999999999996</v>
      </c>
      <c r="E2657" s="1">
        <v>5245.9</v>
      </c>
      <c r="F2657" s="1">
        <v>160336720</v>
      </c>
      <c r="G2657" s="1">
        <v>5521.68</v>
      </c>
      <c r="H2657" s="1" t="str">
        <f>TEXT(NiftyData[[#This Row],[Date]], "yyyy")</f>
        <v>2010</v>
      </c>
      <c r="I2657" s="1" t="str">
        <f>TEXT(NiftyData[[#This Row],[Date]], "mmm")</f>
        <v>Mar</v>
      </c>
      <c r="J2657" s="1" t="str">
        <f>TEXT(NiftyData[[#This Row],[Date]], "ddd")</f>
        <v>Thu</v>
      </c>
      <c r="K2657" s="1" t="str">
        <f>TEXT(NiftyData[[#This Row],[Date]], "mmm-yyyy")</f>
        <v>Mar-2010</v>
      </c>
      <c r="L2657" s="1" t="str">
        <f>IF(NiftyData[[#This Row],[Day]]="Thu", "Expiry", "")</f>
        <v>Expiry</v>
      </c>
      <c r="M2657" s="1">
        <f>NiftyData[[#This Row],[Close]]-NiftyData[[#This Row],[Open]]</f>
        <v>13.349999999999454</v>
      </c>
      <c r="N2657" s="4">
        <f>NiftyData[[#This Row],[Intraday Change]]/NiftyData[[#This Row],[Open]]</f>
        <v>2.5513373020801433E-3</v>
      </c>
      <c r="O2657" s="4">
        <f>_xlfn.CEILING.MATH(ABS(NiftyData[[#This Row],[Intraday Change %]]), 0.01)</f>
        <v>0.01</v>
      </c>
      <c r="P2657" s="6">
        <f>NiftyData[[#This Row],[Close]]-E2658</f>
        <v>14</v>
      </c>
      <c r="Q2657" s="4">
        <f>NiftyData[[#This Row],[DayChange]]/E2658</f>
        <v>2.6758921233203999E-3</v>
      </c>
      <c r="R2657" s="7">
        <f>_xlfn.CEILING.MATH(ABS(NiftyData[[#This Row],[DayChange %]]), 0.01)</f>
        <v>0.01</v>
      </c>
    </row>
    <row r="2658" spans="1:18" x14ac:dyDescent="0.2">
      <c r="A2658" s="2">
        <v>40254</v>
      </c>
      <c r="B2658" s="1">
        <v>5198.45</v>
      </c>
      <c r="C2658" s="1">
        <v>5260.5</v>
      </c>
      <c r="D2658" s="1">
        <v>5177.1499999999996</v>
      </c>
      <c r="E2658" s="1">
        <v>5231.8999999999996</v>
      </c>
      <c r="F2658" s="1">
        <v>169767105</v>
      </c>
      <c r="G2658" s="1">
        <v>6291.05</v>
      </c>
      <c r="H2658" s="1" t="str">
        <f>TEXT(NiftyData[[#This Row],[Date]], "yyyy")</f>
        <v>2010</v>
      </c>
      <c r="I2658" s="1" t="str">
        <f>TEXT(NiftyData[[#This Row],[Date]], "mmm")</f>
        <v>Mar</v>
      </c>
      <c r="J2658" s="1" t="str">
        <f>TEXT(NiftyData[[#This Row],[Date]], "ddd")</f>
        <v>Wed</v>
      </c>
      <c r="K2658" s="1" t="str">
        <f>TEXT(NiftyData[[#This Row],[Date]], "mmm-yyyy")</f>
        <v>Mar-2010</v>
      </c>
      <c r="L2658" s="1" t="str">
        <f>IF(NiftyData[[#This Row],[Day]]="Thu", "Expiry", "")</f>
        <v/>
      </c>
      <c r="M2658" s="1">
        <f>NiftyData[[#This Row],[Close]]-NiftyData[[#This Row],[Open]]</f>
        <v>33.449999999999818</v>
      </c>
      <c r="N2658" s="4">
        <f>NiftyData[[#This Row],[Intraday Change]]/NiftyData[[#This Row],[Open]]</f>
        <v>6.4346103165366254E-3</v>
      </c>
      <c r="O2658" s="4">
        <f>_xlfn.CEILING.MATH(ABS(NiftyData[[#This Row],[Intraday Change %]]), 0.01)</f>
        <v>0.01</v>
      </c>
      <c r="P2658" s="6">
        <f>NiftyData[[#This Row],[Close]]-E2659</f>
        <v>33.799999999999272</v>
      </c>
      <c r="Q2658" s="4">
        <f>NiftyData[[#This Row],[DayChange]]/E2659</f>
        <v>6.5023758681055132E-3</v>
      </c>
      <c r="R2658" s="7">
        <f>_xlfn.CEILING.MATH(ABS(NiftyData[[#This Row],[DayChange %]]), 0.01)</f>
        <v>0.01</v>
      </c>
    </row>
    <row r="2659" spans="1:18" x14ac:dyDescent="0.2">
      <c r="A2659" s="2">
        <v>40253</v>
      </c>
      <c r="B2659" s="1">
        <v>5128.95</v>
      </c>
      <c r="C2659" s="1">
        <v>5209.25</v>
      </c>
      <c r="D2659" s="1">
        <v>5125.7</v>
      </c>
      <c r="E2659" s="1">
        <v>5198.1000000000004</v>
      </c>
      <c r="F2659" s="1">
        <v>120692486</v>
      </c>
      <c r="G2659" s="1">
        <v>5250.18</v>
      </c>
      <c r="H2659" s="1" t="str">
        <f>TEXT(NiftyData[[#This Row],[Date]], "yyyy")</f>
        <v>2010</v>
      </c>
      <c r="I2659" s="1" t="str">
        <f>TEXT(NiftyData[[#This Row],[Date]], "mmm")</f>
        <v>Mar</v>
      </c>
      <c r="J2659" s="1" t="str">
        <f>TEXT(NiftyData[[#This Row],[Date]], "ddd")</f>
        <v>Tue</v>
      </c>
      <c r="K2659" s="1" t="str">
        <f>TEXT(NiftyData[[#This Row],[Date]], "mmm-yyyy")</f>
        <v>Mar-2010</v>
      </c>
      <c r="L2659" s="1" t="str">
        <f>IF(NiftyData[[#This Row],[Day]]="Thu", "Expiry", "")</f>
        <v/>
      </c>
      <c r="M2659" s="1">
        <f>NiftyData[[#This Row],[Close]]-NiftyData[[#This Row],[Open]]</f>
        <v>69.150000000000546</v>
      </c>
      <c r="N2659" s="4">
        <f>NiftyData[[#This Row],[Intraday Change]]/NiftyData[[#This Row],[Open]]</f>
        <v>1.3482291697131098E-2</v>
      </c>
      <c r="O2659" s="4">
        <f>_xlfn.CEILING.MATH(ABS(NiftyData[[#This Row],[Intraday Change %]]), 0.01)</f>
        <v>0.02</v>
      </c>
      <c r="P2659" s="6">
        <f>NiftyData[[#This Row],[Close]]-E2660</f>
        <v>69.200000000000728</v>
      </c>
      <c r="Q2659" s="4">
        <f>NiftyData[[#This Row],[DayChange]]/E2660</f>
        <v>1.3492171810719791E-2</v>
      </c>
      <c r="R2659" s="7">
        <f>_xlfn.CEILING.MATH(ABS(NiftyData[[#This Row],[DayChange %]]), 0.01)</f>
        <v>0.02</v>
      </c>
    </row>
    <row r="2660" spans="1:18" x14ac:dyDescent="0.2">
      <c r="A2660" s="2">
        <v>40252</v>
      </c>
      <c r="B2660" s="1">
        <v>5134.45</v>
      </c>
      <c r="C2660" s="1">
        <v>5151.05</v>
      </c>
      <c r="D2660" s="1">
        <v>5101.2</v>
      </c>
      <c r="E2660" s="1">
        <v>5128.8999999999996</v>
      </c>
      <c r="F2660" s="1">
        <v>134878673</v>
      </c>
      <c r="G2660" s="1">
        <v>5301.12</v>
      </c>
      <c r="H2660" s="1" t="str">
        <f>TEXT(NiftyData[[#This Row],[Date]], "yyyy")</f>
        <v>2010</v>
      </c>
      <c r="I2660" s="1" t="str">
        <f>TEXT(NiftyData[[#This Row],[Date]], "mmm")</f>
        <v>Mar</v>
      </c>
      <c r="J2660" s="1" t="str">
        <f>TEXT(NiftyData[[#This Row],[Date]], "ddd")</f>
        <v>Mon</v>
      </c>
      <c r="K2660" s="1" t="str">
        <f>TEXT(NiftyData[[#This Row],[Date]], "mmm-yyyy")</f>
        <v>Mar-2010</v>
      </c>
      <c r="L2660" s="1" t="str">
        <f>IF(NiftyData[[#This Row],[Day]]="Thu", "Expiry", "")</f>
        <v/>
      </c>
      <c r="M2660" s="1">
        <f>NiftyData[[#This Row],[Close]]-NiftyData[[#This Row],[Open]]</f>
        <v>-5.5500000000001819</v>
      </c>
      <c r="N2660" s="4">
        <f>NiftyData[[#This Row],[Intraday Change]]/NiftyData[[#This Row],[Open]]</f>
        <v>-1.0809336929953903E-3</v>
      </c>
      <c r="O2660" s="4">
        <f>_xlfn.CEILING.MATH(ABS(NiftyData[[#This Row],[Intraday Change %]]), 0.01)</f>
        <v>0.01</v>
      </c>
      <c r="P2660" s="6">
        <f>NiftyData[[#This Row],[Close]]-E2661</f>
        <v>-8.1000000000003638</v>
      </c>
      <c r="Q2660" s="4">
        <f>NiftyData[[#This Row],[DayChange]]/E2661</f>
        <v>-1.5767957952112835E-3</v>
      </c>
      <c r="R2660" s="7">
        <f>_xlfn.CEILING.MATH(ABS(NiftyData[[#This Row],[DayChange %]]), 0.01)</f>
        <v>0.01</v>
      </c>
    </row>
    <row r="2661" spans="1:18" x14ac:dyDescent="0.2">
      <c r="A2661" s="2">
        <v>40249</v>
      </c>
      <c r="B2661" s="1">
        <v>5131.8</v>
      </c>
      <c r="C2661" s="1">
        <v>5158.1000000000004</v>
      </c>
      <c r="D2661" s="1">
        <v>5122.1000000000004</v>
      </c>
      <c r="E2661" s="1">
        <v>5137</v>
      </c>
      <c r="F2661" s="1">
        <v>152561763</v>
      </c>
      <c r="G2661" s="1">
        <v>5927.11</v>
      </c>
      <c r="H2661" s="1" t="str">
        <f>TEXT(NiftyData[[#This Row],[Date]], "yyyy")</f>
        <v>2010</v>
      </c>
      <c r="I2661" s="1" t="str">
        <f>TEXT(NiftyData[[#This Row],[Date]], "mmm")</f>
        <v>Mar</v>
      </c>
      <c r="J2661" s="1" t="str">
        <f>TEXT(NiftyData[[#This Row],[Date]], "ddd")</f>
        <v>Fri</v>
      </c>
      <c r="K2661" s="1" t="str">
        <f>TEXT(NiftyData[[#This Row],[Date]], "mmm-yyyy")</f>
        <v>Mar-2010</v>
      </c>
      <c r="L2661" s="1" t="str">
        <f>IF(NiftyData[[#This Row],[Day]]="Thu", "Expiry", "")</f>
        <v/>
      </c>
      <c r="M2661" s="1">
        <f>NiftyData[[#This Row],[Close]]-NiftyData[[#This Row],[Open]]</f>
        <v>5.1999999999998181</v>
      </c>
      <c r="N2661" s="4">
        <f>NiftyData[[#This Row],[Intraday Change]]/NiftyData[[#This Row],[Open]]</f>
        <v>1.0132896839315285E-3</v>
      </c>
      <c r="O2661" s="4">
        <f>_xlfn.CEILING.MATH(ABS(NiftyData[[#This Row],[Intraday Change %]]), 0.01)</f>
        <v>0.01</v>
      </c>
      <c r="P2661" s="6">
        <f>NiftyData[[#This Row],[Close]]-E2662</f>
        <v>3.6000000000003638</v>
      </c>
      <c r="Q2661" s="4">
        <f>NiftyData[[#This Row],[DayChange]]/E2662</f>
        <v>7.0128959364171197E-4</v>
      </c>
      <c r="R2661" s="7">
        <f>_xlfn.CEILING.MATH(ABS(NiftyData[[#This Row],[DayChange %]]), 0.01)</f>
        <v>0.01</v>
      </c>
    </row>
    <row r="2662" spans="1:18" x14ac:dyDescent="0.2">
      <c r="A2662" s="2">
        <v>40248</v>
      </c>
      <c r="B2662" s="1">
        <v>5116.3500000000004</v>
      </c>
      <c r="C2662" s="1">
        <v>5152.6000000000004</v>
      </c>
      <c r="D2662" s="1">
        <v>5102.1000000000004</v>
      </c>
      <c r="E2662" s="1">
        <v>5133.3999999999996</v>
      </c>
      <c r="F2662" s="1">
        <v>155698046</v>
      </c>
      <c r="G2662" s="1">
        <v>5500.07</v>
      </c>
      <c r="H2662" s="1" t="str">
        <f>TEXT(NiftyData[[#This Row],[Date]], "yyyy")</f>
        <v>2010</v>
      </c>
      <c r="I2662" s="1" t="str">
        <f>TEXT(NiftyData[[#This Row],[Date]], "mmm")</f>
        <v>Mar</v>
      </c>
      <c r="J2662" s="1" t="str">
        <f>TEXT(NiftyData[[#This Row],[Date]], "ddd")</f>
        <v>Thu</v>
      </c>
      <c r="K2662" s="1" t="str">
        <f>TEXT(NiftyData[[#This Row],[Date]], "mmm-yyyy")</f>
        <v>Mar-2010</v>
      </c>
      <c r="L2662" s="1" t="str">
        <f>IF(NiftyData[[#This Row],[Day]]="Thu", "Expiry", "")</f>
        <v>Expiry</v>
      </c>
      <c r="M2662" s="1">
        <f>NiftyData[[#This Row],[Close]]-NiftyData[[#This Row],[Open]]</f>
        <v>17.049999999999272</v>
      </c>
      <c r="N2662" s="4">
        <f>NiftyData[[#This Row],[Intraday Change]]/NiftyData[[#This Row],[Open]]</f>
        <v>3.3324538000721747E-3</v>
      </c>
      <c r="O2662" s="4">
        <f>_xlfn.CEILING.MATH(ABS(NiftyData[[#This Row],[Intraday Change %]]), 0.01)</f>
        <v>0.01</v>
      </c>
      <c r="P2662" s="6">
        <f>NiftyData[[#This Row],[Close]]-E2663</f>
        <v>17.149999999999636</v>
      </c>
      <c r="Q2662" s="4">
        <f>NiftyData[[#This Row],[DayChange]]/E2663</f>
        <v>3.3520645003664081E-3</v>
      </c>
      <c r="R2662" s="7">
        <f>_xlfn.CEILING.MATH(ABS(NiftyData[[#This Row],[DayChange %]]), 0.01)</f>
        <v>0.01</v>
      </c>
    </row>
    <row r="2663" spans="1:18" x14ac:dyDescent="0.2">
      <c r="A2663" s="2">
        <v>40247</v>
      </c>
      <c r="B2663" s="1">
        <v>5101.6000000000004</v>
      </c>
      <c r="C2663" s="1">
        <v>5137.3999999999996</v>
      </c>
      <c r="D2663" s="1">
        <v>5092.05</v>
      </c>
      <c r="E2663" s="1">
        <v>5116.25</v>
      </c>
      <c r="F2663" s="1">
        <v>167174523</v>
      </c>
      <c r="G2663" s="1">
        <v>6445.89</v>
      </c>
      <c r="H2663" s="1" t="str">
        <f>TEXT(NiftyData[[#This Row],[Date]], "yyyy")</f>
        <v>2010</v>
      </c>
      <c r="I2663" s="1" t="str">
        <f>TEXT(NiftyData[[#This Row],[Date]], "mmm")</f>
        <v>Mar</v>
      </c>
      <c r="J2663" s="1" t="str">
        <f>TEXT(NiftyData[[#This Row],[Date]], "ddd")</f>
        <v>Wed</v>
      </c>
      <c r="K2663" s="1" t="str">
        <f>TEXT(NiftyData[[#This Row],[Date]], "mmm-yyyy")</f>
        <v>Mar-2010</v>
      </c>
      <c r="L2663" s="1" t="str">
        <f>IF(NiftyData[[#This Row],[Day]]="Thu", "Expiry", "")</f>
        <v/>
      </c>
      <c r="M2663" s="1">
        <f>NiftyData[[#This Row],[Close]]-NiftyData[[#This Row],[Open]]</f>
        <v>14.649999999999636</v>
      </c>
      <c r="N2663" s="4">
        <f>NiftyData[[#This Row],[Intraday Change]]/NiftyData[[#This Row],[Open]]</f>
        <v>2.8716481103966667E-3</v>
      </c>
      <c r="O2663" s="4">
        <f>_xlfn.CEILING.MATH(ABS(NiftyData[[#This Row],[Intraday Change %]]), 0.01)</f>
        <v>0.01</v>
      </c>
      <c r="P2663" s="6">
        <f>NiftyData[[#This Row],[Close]]-E2664</f>
        <v>14.75</v>
      </c>
      <c r="Q2663" s="4">
        <f>NiftyData[[#This Row],[DayChange]]/E2664</f>
        <v>2.8913064784867196E-3</v>
      </c>
      <c r="R2663" s="7">
        <f>_xlfn.CEILING.MATH(ABS(NiftyData[[#This Row],[DayChange %]]), 0.01)</f>
        <v>0.01</v>
      </c>
    </row>
    <row r="2664" spans="1:18" x14ac:dyDescent="0.2">
      <c r="A2664" s="2">
        <v>40246</v>
      </c>
      <c r="B2664" s="1">
        <v>5121.05</v>
      </c>
      <c r="C2664" s="1">
        <v>5131.8</v>
      </c>
      <c r="D2664" s="1">
        <v>5094.3500000000004</v>
      </c>
      <c r="E2664" s="1">
        <v>5101.5</v>
      </c>
      <c r="F2664" s="1">
        <v>158734706</v>
      </c>
      <c r="G2664" s="1">
        <v>6364.07</v>
      </c>
      <c r="H2664" s="1" t="str">
        <f>TEXT(NiftyData[[#This Row],[Date]], "yyyy")</f>
        <v>2010</v>
      </c>
      <c r="I2664" s="1" t="str">
        <f>TEXT(NiftyData[[#This Row],[Date]], "mmm")</f>
        <v>Mar</v>
      </c>
      <c r="J2664" s="1" t="str">
        <f>TEXT(NiftyData[[#This Row],[Date]], "ddd")</f>
        <v>Tue</v>
      </c>
      <c r="K2664" s="1" t="str">
        <f>TEXT(NiftyData[[#This Row],[Date]], "mmm-yyyy")</f>
        <v>Mar-2010</v>
      </c>
      <c r="L2664" s="1" t="str">
        <f>IF(NiftyData[[#This Row],[Day]]="Thu", "Expiry", "")</f>
        <v/>
      </c>
      <c r="M2664" s="1">
        <f>NiftyData[[#This Row],[Close]]-NiftyData[[#This Row],[Open]]</f>
        <v>-19.550000000000182</v>
      </c>
      <c r="N2664" s="4">
        <f>NiftyData[[#This Row],[Intraday Change]]/NiftyData[[#This Row],[Open]]</f>
        <v>-3.8175764735747905E-3</v>
      </c>
      <c r="O2664" s="4">
        <f>_xlfn.CEILING.MATH(ABS(NiftyData[[#This Row],[Intraday Change %]]), 0.01)</f>
        <v>0.01</v>
      </c>
      <c r="P2664" s="6">
        <f>NiftyData[[#This Row],[Close]]-E2665</f>
        <v>-22.5</v>
      </c>
      <c r="Q2664" s="4">
        <f>NiftyData[[#This Row],[DayChange]]/E2665</f>
        <v>-4.3911007025761121E-3</v>
      </c>
      <c r="R2664" s="7">
        <f>_xlfn.CEILING.MATH(ABS(NiftyData[[#This Row],[DayChange %]]), 0.01)</f>
        <v>0.01</v>
      </c>
    </row>
    <row r="2665" spans="1:18" x14ac:dyDescent="0.2">
      <c r="A2665" s="2">
        <v>40245</v>
      </c>
      <c r="B2665" s="1">
        <v>5092.1499999999996</v>
      </c>
      <c r="C2665" s="1">
        <v>5147.1000000000004</v>
      </c>
      <c r="D2665" s="1">
        <v>5092.1499999999996</v>
      </c>
      <c r="E2665" s="1">
        <v>5124</v>
      </c>
      <c r="F2665" s="1">
        <v>187964711</v>
      </c>
      <c r="G2665" s="1">
        <v>7130.87</v>
      </c>
      <c r="H2665" s="1" t="str">
        <f>TEXT(NiftyData[[#This Row],[Date]], "yyyy")</f>
        <v>2010</v>
      </c>
      <c r="I2665" s="1" t="str">
        <f>TEXT(NiftyData[[#This Row],[Date]], "mmm")</f>
        <v>Mar</v>
      </c>
      <c r="J2665" s="1" t="str">
        <f>TEXT(NiftyData[[#This Row],[Date]], "ddd")</f>
        <v>Mon</v>
      </c>
      <c r="K2665" s="1" t="str">
        <f>TEXT(NiftyData[[#This Row],[Date]], "mmm-yyyy")</f>
        <v>Mar-2010</v>
      </c>
      <c r="L2665" s="1" t="str">
        <f>IF(NiftyData[[#This Row],[Day]]="Thu", "Expiry", "")</f>
        <v/>
      </c>
      <c r="M2665" s="1">
        <f>NiftyData[[#This Row],[Close]]-NiftyData[[#This Row],[Open]]</f>
        <v>31.850000000000364</v>
      </c>
      <c r="N2665" s="4">
        <f>NiftyData[[#This Row],[Intraday Change]]/NiftyData[[#This Row],[Open]]</f>
        <v>6.2547254106812182E-3</v>
      </c>
      <c r="O2665" s="4">
        <f>_xlfn.CEILING.MATH(ABS(NiftyData[[#This Row],[Intraday Change %]]), 0.01)</f>
        <v>0.01</v>
      </c>
      <c r="P2665" s="6">
        <f>NiftyData[[#This Row],[Close]]-E2666</f>
        <v>35.300000000000182</v>
      </c>
      <c r="Q2665" s="4">
        <f>NiftyData[[#This Row],[DayChange]]/E2666</f>
        <v>6.9369387073319674E-3</v>
      </c>
      <c r="R2665" s="7">
        <f>_xlfn.CEILING.MATH(ABS(NiftyData[[#This Row],[DayChange %]]), 0.01)</f>
        <v>0.01</v>
      </c>
    </row>
    <row r="2666" spans="1:18" x14ac:dyDescent="0.2">
      <c r="A2666" s="2">
        <v>40242</v>
      </c>
      <c r="B2666" s="1">
        <v>5080.55</v>
      </c>
      <c r="C2666" s="1">
        <v>5118.6499999999996</v>
      </c>
      <c r="D2666" s="1">
        <v>5068.05</v>
      </c>
      <c r="E2666" s="1">
        <v>5088.7</v>
      </c>
      <c r="F2666" s="1">
        <v>209604746</v>
      </c>
      <c r="G2666" s="1">
        <v>6307.8</v>
      </c>
      <c r="H2666" s="1" t="str">
        <f>TEXT(NiftyData[[#This Row],[Date]], "yyyy")</f>
        <v>2010</v>
      </c>
      <c r="I2666" s="1" t="str">
        <f>TEXT(NiftyData[[#This Row],[Date]], "mmm")</f>
        <v>Mar</v>
      </c>
      <c r="J2666" s="1" t="str">
        <f>TEXT(NiftyData[[#This Row],[Date]], "ddd")</f>
        <v>Fri</v>
      </c>
      <c r="K2666" s="1" t="str">
        <f>TEXT(NiftyData[[#This Row],[Date]], "mmm-yyyy")</f>
        <v>Mar-2010</v>
      </c>
      <c r="L2666" s="1" t="str">
        <f>IF(NiftyData[[#This Row],[Day]]="Thu", "Expiry", "")</f>
        <v/>
      </c>
      <c r="M2666" s="1">
        <f>NiftyData[[#This Row],[Close]]-NiftyData[[#This Row],[Open]]</f>
        <v>8.1499999999996362</v>
      </c>
      <c r="N2666" s="4">
        <f>NiftyData[[#This Row],[Intraday Change]]/NiftyData[[#This Row],[Open]]</f>
        <v>1.6041570302427169E-3</v>
      </c>
      <c r="O2666" s="4">
        <f>_xlfn.CEILING.MATH(ABS(NiftyData[[#This Row],[Intraday Change %]]), 0.01)</f>
        <v>0.01</v>
      </c>
      <c r="P2666" s="6">
        <f>NiftyData[[#This Row],[Close]]-E2667</f>
        <v>8.4499999999998181</v>
      </c>
      <c r="Q2666" s="4">
        <f>NiftyData[[#This Row],[DayChange]]/E2667</f>
        <v>1.6633039712612211E-3</v>
      </c>
      <c r="R2666" s="7">
        <f>_xlfn.CEILING.MATH(ABS(NiftyData[[#This Row],[DayChange %]]), 0.01)</f>
        <v>0.01</v>
      </c>
    </row>
    <row r="2667" spans="1:18" x14ac:dyDescent="0.2">
      <c r="A2667" s="2">
        <v>40241</v>
      </c>
      <c r="B2667" s="1">
        <v>5096.95</v>
      </c>
      <c r="C2667" s="1">
        <v>5096.95</v>
      </c>
      <c r="D2667" s="1">
        <v>5049</v>
      </c>
      <c r="E2667" s="1">
        <v>5080.25</v>
      </c>
      <c r="F2667" s="1">
        <v>205104948</v>
      </c>
      <c r="G2667" s="1">
        <v>6826.25</v>
      </c>
      <c r="H2667" s="1" t="str">
        <f>TEXT(NiftyData[[#This Row],[Date]], "yyyy")</f>
        <v>2010</v>
      </c>
      <c r="I2667" s="1" t="str">
        <f>TEXT(NiftyData[[#This Row],[Date]], "mmm")</f>
        <v>Mar</v>
      </c>
      <c r="J2667" s="1" t="str">
        <f>TEXT(NiftyData[[#This Row],[Date]], "ddd")</f>
        <v>Thu</v>
      </c>
      <c r="K2667" s="1" t="str">
        <f>TEXT(NiftyData[[#This Row],[Date]], "mmm-yyyy")</f>
        <v>Mar-2010</v>
      </c>
      <c r="L2667" s="1" t="str">
        <f>IF(NiftyData[[#This Row],[Day]]="Thu", "Expiry", "")</f>
        <v>Expiry</v>
      </c>
      <c r="M2667" s="1">
        <f>NiftyData[[#This Row],[Close]]-NiftyData[[#This Row],[Open]]</f>
        <v>-16.699999999999818</v>
      </c>
      <c r="N2667" s="4">
        <f>NiftyData[[#This Row],[Intraday Change]]/NiftyData[[#This Row],[Open]]</f>
        <v>-3.276469261028619E-3</v>
      </c>
      <c r="O2667" s="4">
        <f>_xlfn.CEILING.MATH(ABS(NiftyData[[#This Row],[Intraday Change %]]), 0.01)</f>
        <v>0.01</v>
      </c>
      <c r="P2667" s="6">
        <f>NiftyData[[#This Row],[Close]]-E2668</f>
        <v>-7.8500000000003638</v>
      </c>
      <c r="Q2667" s="4">
        <f>NiftyData[[#This Row],[DayChange]]/E2668</f>
        <v>-1.5428155893163192E-3</v>
      </c>
      <c r="R2667" s="7">
        <f>_xlfn.CEILING.MATH(ABS(NiftyData[[#This Row],[DayChange %]]), 0.01)</f>
        <v>0.01</v>
      </c>
    </row>
    <row r="2668" spans="1:18" x14ac:dyDescent="0.2">
      <c r="A2668" s="2">
        <v>40240</v>
      </c>
      <c r="B2668" s="1">
        <v>5015.8</v>
      </c>
      <c r="C2668" s="1">
        <v>5093.25</v>
      </c>
      <c r="D2668" s="1">
        <v>5015.1000000000004</v>
      </c>
      <c r="E2668" s="1">
        <v>5088.1000000000004</v>
      </c>
      <c r="F2668" s="1">
        <v>191791765</v>
      </c>
      <c r="G2668" s="1">
        <v>7375.98</v>
      </c>
      <c r="H2668" s="1" t="str">
        <f>TEXT(NiftyData[[#This Row],[Date]], "yyyy")</f>
        <v>2010</v>
      </c>
      <c r="I2668" s="1" t="str">
        <f>TEXT(NiftyData[[#This Row],[Date]], "mmm")</f>
        <v>Mar</v>
      </c>
      <c r="J2668" s="1" t="str">
        <f>TEXT(NiftyData[[#This Row],[Date]], "ddd")</f>
        <v>Wed</v>
      </c>
      <c r="K2668" s="1" t="str">
        <f>TEXT(NiftyData[[#This Row],[Date]], "mmm-yyyy")</f>
        <v>Mar-2010</v>
      </c>
      <c r="L2668" s="1" t="str">
        <f>IF(NiftyData[[#This Row],[Day]]="Thu", "Expiry", "")</f>
        <v/>
      </c>
      <c r="M2668" s="1">
        <f>NiftyData[[#This Row],[Close]]-NiftyData[[#This Row],[Open]]</f>
        <v>72.300000000000182</v>
      </c>
      <c r="N2668" s="4">
        <f>NiftyData[[#This Row],[Intraday Change]]/NiftyData[[#This Row],[Open]]</f>
        <v>1.441445033693532E-2</v>
      </c>
      <c r="O2668" s="4">
        <f>_xlfn.CEILING.MATH(ABS(NiftyData[[#This Row],[Intraday Change %]]), 0.01)</f>
        <v>0.02</v>
      </c>
      <c r="P2668" s="6">
        <f>NiftyData[[#This Row],[Close]]-E2669</f>
        <v>71.100000000000364</v>
      </c>
      <c r="Q2668" s="4">
        <f>NiftyData[[#This Row],[DayChange]]/E2669</f>
        <v>1.4171815826191023E-2</v>
      </c>
      <c r="R2668" s="7">
        <f>_xlfn.CEILING.MATH(ABS(NiftyData[[#This Row],[DayChange %]]), 0.01)</f>
        <v>0.02</v>
      </c>
    </row>
    <row r="2669" spans="1:18" x14ac:dyDescent="0.2">
      <c r="A2669" s="2">
        <v>40239</v>
      </c>
      <c r="B2669" s="1">
        <v>4935.6000000000004</v>
      </c>
      <c r="C2669" s="1">
        <v>5029.45</v>
      </c>
      <c r="D2669" s="1">
        <v>4935.3500000000004</v>
      </c>
      <c r="E2669" s="1">
        <v>5017</v>
      </c>
      <c r="F2669" s="1">
        <v>233127111</v>
      </c>
      <c r="G2669" s="1">
        <v>8468.18</v>
      </c>
      <c r="H2669" s="1" t="str">
        <f>TEXT(NiftyData[[#This Row],[Date]], "yyyy")</f>
        <v>2010</v>
      </c>
      <c r="I2669" s="1" t="str">
        <f>TEXT(NiftyData[[#This Row],[Date]], "mmm")</f>
        <v>Mar</v>
      </c>
      <c r="J2669" s="1" t="str">
        <f>TEXT(NiftyData[[#This Row],[Date]], "ddd")</f>
        <v>Tue</v>
      </c>
      <c r="K2669" s="1" t="str">
        <f>TEXT(NiftyData[[#This Row],[Date]], "mmm-yyyy")</f>
        <v>Mar-2010</v>
      </c>
      <c r="L2669" s="1" t="str">
        <f>IF(NiftyData[[#This Row],[Day]]="Thu", "Expiry", "")</f>
        <v/>
      </c>
      <c r="M2669" s="1">
        <f>NiftyData[[#This Row],[Close]]-NiftyData[[#This Row],[Open]]</f>
        <v>81.399999999999636</v>
      </c>
      <c r="N2669" s="4">
        <f>NiftyData[[#This Row],[Intraday Change]]/NiftyData[[#This Row],[Open]]</f>
        <v>1.6492422400518604E-2</v>
      </c>
      <c r="O2669" s="4">
        <f>_xlfn.CEILING.MATH(ABS(NiftyData[[#This Row],[Intraday Change %]]), 0.01)</f>
        <v>0.02</v>
      </c>
      <c r="P2669" s="6">
        <f>NiftyData[[#This Row],[Close]]-E2670</f>
        <v>94.699999999999818</v>
      </c>
      <c r="Q2669" s="4">
        <f>NiftyData[[#This Row],[DayChange]]/E2670</f>
        <v>1.9238973650529186E-2</v>
      </c>
      <c r="R2669" s="7">
        <f>_xlfn.CEILING.MATH(ABS(NiftyData[[#This Row],[DayChange %]]), 0.01)</f>
        <v>0.02</v>
      </c>
    </row>
    <row r="2670" spans="1:18" x14ac:dyDescent="0.2">
      <c r="A2670" s="2">
        <v>40235</v>
      </c>
      <c r="B2670" s="1">
        <v>4858.5</v>
      </c>
      <c r="C2670" s="1">
        <v>4992</v>
      </c>
      <c r="D2670" s="1">
        <v>4858.45</v>
      </c>
      <c r="E2670" s="1">
        <v>4922.3</v>
      </c>
      <c r="F2670" s="1">
        <v>341137163</v>
      </c>
      <c r="G2670" s="1">
        <v>10987.94</v>
      </c>
      <c r="H2670" s="1" t="str">
        <f>TEXT(NiftyData[[#This Row],[Date]], "yyyy")</f>
        <v>2010</v>
      </c>
      <c r="I2670" s="1" t="str">
        <f>TEXT(NiftyData[[#This Row],[Date]], "mmm")</f>
        <v>Feb</v>
      </c>
      <c r="J2670" s="1" t="str">
        <f>TEXT(NiftyData[[#This Row],[Date]], "ddd")</f>
        <v>Fri</v>
      </c>
      <c r="K2670" s="1" t="str">
        <f>TEXT(NiftyData[[#This Row],[Date]], "mmm-yyyy")</f>
        <v>Feb-2010</v>
      </c>
      <c r="L2670" s="1" t="str">
        <f>IF(NiftyData[[#This Row],[Day]]="Thu", "Expiry", "")</f>
        <v/>
      </c>
      <c r="M2670" s="1">
        <f>NiftyData[[#This Row],[Close]]-NiftyData[[#This Row],[Open]]</f>
        <v>63.800000000000182</v>
      </c>
      <c r="N2670" s="4">
        <f>NiftyData[[#This Row],[Intraday Change]]/NiftyData[[#This Row],[Open]]</f>
        <v>1.3131624987135986E-2</v>
      </c>
      <c r="O2670" s="4">
        <f>_xlfn.CEILING.MATH(ABS(NiftyData[[#This Row],[Intraday Change %]]), 0.01)</f>
        <v>0.02</v>
      </c>
      <c r="P2670" s="6">
        <f>NiftyData[[#This Row],[Close]]-E2671</f>
        <v>62.550000000000182</v>
      </c>
      <c r="Q2670" s="4">
        <f>NiftyData[[#This Row],[DayChange]]/E2671</f>
        <v>1.2871032460517554E-2</v>
      </c>
      <c r="R2670" s="7">
        <f>_xlfn.CEILING.MATH(ABS(NiftyData[[#This Row],[DayChange %]]), 0.01)</f>
        <v>0.02</v>
      </c>
    </row>
    <row r="2671" spans="1:18" x14ac:dyDescent="0.2">
      <c r="A2671" s="2">
        <v>40234</v>
      </c>
      <c r="B2671" s="1">
        <v>4859</v>
      </c>
      <c r="C2671" s="1">
        <v>4880.1499999999996</v>
      </c>
      <c r="D2671" s="1">
        <v>4835.6000000000004</v>
      </c>
      <c r="E2671" s="1">
        <v>4859.75</v>
      </c>
      <c r="F2671" s="1">
        <v>179443119</v>
      </c>
      <c r="G2671" s="1">
        <v>6427.68</v>
      </c>
      <c r="H2671" s="1" t="str">
        <f>TEXT(NiftyData[[#This Row],[Date]], "yyyy")</f>
        <v>2010</v>
      </c>
      <c r="I2671" s="1" t="str">
        <f>TEXT(NiftyData[[#This Row],[Date]], "mmm")</f>
        <v>Feb</v>
      </c>
      <c r="J2671" s="1" t="str">
        <f>TEXT(NiftyData[[#This Row],[Date]], "ddd")</f>
        <v>Thu</v>
      </c>
      <c r="K2671" s="1" t="str">
        <f>TEXT(NiftyData[[#This Row],[Date]], "mmm-yyyy")</f>
        <v>Feb-2010</v>
      </c>
      <c r="L2671" s="1" t="str">
        <f>IF(NiftyData[[#This Row],[Day]]="Thu", "Expiry", "")</f>
        <v>Expiry</v>
      </c>
      <c r="M2671" s="1">
        <f>NiftyData[[#This Row],[Close]]-NiftyData[[#This Row],[Open]]</f>
        <v>0.75</v>
      </c>
      <c r="N2671" s="4">
        <f>NiftyData[[#This Row],[Intraday Change]]/NiftyData[[#This Row],[Open]]</f>
        <v>1.5435274747890512E-4</v>
      </c>
      <c r="O2671" s="4">
        <f>_xlfn.CEILING.MATH(ABS(NiftyData[[#This Row],[Intraday Change %]]), 0.01)</f>
        <v>0.01</v>
      </c>
      <c r="P2671" s="6">
        <f>NiftyData[[#This Row],[Close]]-E2672</f>
        <v>1.1499999999996362</v>
      </c>
      <c r="Q2671" s="4">
        <f>NiftyData[[#This Row],[DayChange]]/E2672</f>
        <v>2.3669369777294615E-4</v>
      </c>
      <c r="R2671" s="7">
        <f>_xlfn.CEILING.MATH(ABS(NiftyData[[#This Row],[DayChange %]]), 0.01)</f>
        <v>0.01</v>
      </c>
    </row>
    <row r="2672" spans="1:18" x14ac:dyDescent="0.2">
      <c r="A2672" s="2">
        <v>40233</v>
      </c>
      <c r="B2672" s="1">
        <v>4869.55</v>
      </c>
      <c r="C2672" s="1">
        <v>4880.55</v>
      </c>
      <c r="D2672" s="1">
        <v>4834.6499999999996</v>
      </c>
      <c r="E2672" s="1">
        <v>4858.6000000000004</v>
      </c>
      <c r="F2672" s="1">
        <v>141213476</v>
      </c>
      <c r="G2672" s="1">
        <v>4842.2299999999996</v>
      </c>
      <c r="H2672" s="1" t="str">
        <f>TEXT(NiftyData[[#This Row],[Date]], "yyyy")</f>
        <v>2010</v>
      </c>
      <c r="I2672" s="1" t="str">
        <f>TEXT(NiftyData[[#This Row],[Date]], "mmm")</f>
        <v>Feb</v>
      </c>
      <c r="J2672" s="1" t="str">
        <f>TEXT(NiftyData[[#This Row],[Date]], "ddd")</f>
        <v>Wed</v>
      </c>
      <c r="K2672" s="1" t="str">
        <f>TEXT(NiftyData[[#This Row],[Date]], "mmm-yyyy")</f>
        <v>Feb-2010</v>
      </c>
      <c r="L2672" s="1" t="str">
        <f>IF(NiftyData[[#This Row],[Day]]="Thu", "Expiry", "")</f>
        <v/>
      </c>
      <c r="M2672" s="1">
        <f>NiftyData[[#This Row],[Close]]-NiftyData[[#This Row],[Open]]</f>
        <v>-10.949999999999818</v>
      </c>
      <c r="N2672" s="4">
        <f>NiftyData[[#This Row],[Intraday Change]]/NiftyData[[#This Row],[Open]]</f>
        <v>-2.2486677413723686E-3</v>
      </c>
      <c r="O2672" s="4">
        <f>_xlfn.CEILING.MATH(ABS(NiftyData[[#This Row],[Intraday Change %]]), 0.01)</f>
        <v>0.01</v>
      </c>
      <c r="P2672" s="6">
        <f>NiftyData[[#This Row],[Close]]-E2673</f>
        <v>-11.449999999999818</v>
      </c>
      <c r="Q2672" s="4">
        <f>NiftyData[[#This Row],[DayChange]]/E2673</f>
        <v>-2.3511052247923159E-3</v>
      </c>
      <c r="R2672" s="7">
        <f>_xlfn.CEILING.MATH(ABS(NiftyData[[#This Row],[DayChange %]]), 0.01)</f>
        <v>0.01</v>
      </c>
    </row>
    <row r="2673" spans="1:18" x14ac:dyDescent="0.2">
      <c r="A2673" s="2">
        <v>40232</v>
      </c>
      <c r="B2673" s="1">
        <v>4856.6000000000004</v>
      </c>
      <c r="C2673" s="1">
        <v>4884.1000000000004</v>
      </c>
      <c r="D2673" s="1">
        <v>4833.1499999999996</v>
      </c>
      <c r="E2673" s="1">
        <v>4870.05</v>
      </c>
      <c r="F2673" s="1">
        <v>129233916</v>
      </c>
      <c r="G2673" s="1">
        <v>4617.62</v>
      </c>
      <c r="H2673" s="1" t="str">
        <f>TEXT(NiftyData[[#This Row],[Date]], "yyyy")</f>
        <v>2010</v>
      </c>
      <c r="I2673" s="1" t="str">
        <f>TEXT(NiftyData[[#This Row],[Date]], "mmm")</f>
        <v>Feb</v>
      </c>
      <c r="J2673" s="1" t="str">
        <f>TEXT(NiftyData[[#This Row],[Date]], "ddd")</f>
        <v>Tue</v>
      </c>
      <c r="K2673" s="1" t="str">
        <f>TEXT(NiftyData[[#This Row],[Date]], "mmm-yyyy")</f>
        <v>Feb-2010</v>
      </c>
      <c r="L2673" s="1" t="str">
        <f>IF(NiftyData[[#This Row],[Day]]="Thu", "Expiry", "")</f>
        <v/>
      </c>
      <c r="M2673" s="1">
        <f>NiftyData[[#This Row],[Close]]-NiftyData[[#This Row],[Open]]</f>
        <v>13.449999999999818</v>
      </c>
      <c r="N2673" s="4">
        <f>NiftyData[[#This Row],[Intraday Change]]/NiftyData[[#This Row],[Open]]</f>
        <v>2.7694271712720457E-3</v>
      </c>
      <c r="O2673" s="4">
        <f>_xlfn.CEILING.MATH(ABS(NiftyData[[#This Row],[Intraday Change %]]), 0.01)</f>
        <v>0.01</v>
      </c>
      <c r="P2673" s="6">
        <f>NiftyData[[#This Row],[Close]]-E2674</f>
        <v>13.650000000000546</v>
      </c>
      <c r="Q2673" s="4">
        <f>NiftyData[[#This Row],[DayChange]]/E2674</f>
        <v>2.8107239930814073E-3</v>
      </c>
      <c r="R2673" s="7">
        <f>_xlfn.CEILING.MATH(ABS(NiftyData[[#This Row],[DayChange %]]), 0.01)</f>
        <v>0.01</v>
      </c>
    </row>
    <row r="2674" spans="1:18" x14ac:dyDescent="0.2">
      <c r="A2674" s="2">
        <v>40231</v>
      </c>
      <c r="B2674" s="1">
        <v>4849.3500000000004</v>
      </c>
      <c r="C2674" s="1">
        <v>4912.05</v>
      </c>
      <c r="D2674" s="1">
        <v>4845.8999999999996</v>
      </c>
      <c r="E2674" s="1">
        <v>4856.3999999999996</v>
      </c>
      <c r="F2674" s="1">
        <v>149362400</v>
      </c>
      <c r="G2674" s="1">
        <v>4591.6000000000004</v>
      </c>
      <c r="H2674" s="1" t="str">
        <f>TEXT(NiftyData[[#This Row],[Date]], "yyyy")</f>
        <v>2010</v>
      </c>
      <c r="I2674" s="1" t="str">
        <f>TEXT(NiftyData[[#This Row],[Date]], "mmm")</f>
        <v>Feb</v>
      </c>
      <c r="J2674" s="1" t="str">
        <f>TEXT(NiftyData[[#This Row],[Date]], "ddd")</f>
        <v>Mon</v>
      </c>
      <c r="K2674" s="1" t="str">
        <f>TEXT(NiftyData[[#This Row],[Date]], "mmm-yyyy")</f>
        <v>Feb-2010</v>
      </c>
      <c r="L2674" s="1" t="str">
        <f>IF(NiftyData[[#This Row],[Day]]="Thu", "Expiry", "")</f>
        <v/>
      </c>
      <c r="M2674" s="1">
        <f>NiftyData[[#This Row],[Close]]-NiftyData[[#This Row],[Open]]</f>
        <v>7.0499999999992724</v>
      </c>
      <c r="N2674" s="4">
        <f>NiftyData[[#This Row],[Intraday Change]]/NiftyData[[#This Row],[Open]]</f>
        <v>1.4538030870115111E-3</v>
      </c>
      <c r="O2674" s="4">
        <f>_xlfn.CEILING.MATH(ABS(NiftyData[[#This Row],[Intraday Change %]]), 0.01)</f>
        <v>0.01</v>
      </c>
      <c r="P2674" s="6">
        <f>NiftyData[[#This Row],[Close]]-E2675</f>
        <v>11.5</v>
      </c>
      <c r="Q2674" s="4">
        <f>NiftyData[[#This Row],[DayChange]]/E2675</f>
        <v>2.3736300026832341E-3</v>
      </c>
      <c r="R2674" s="7">
        <f>_xlfn.CEILING.MATH(ABS(NiftyData[[#This Row],[DayChange %]]), 0.01)</f>
        <v>0.01</v>
      </c>
    </row>
    <row r="2675" spans="1:18" x14ac:dyDescent="0.2">
      <c r="A2675" s="2">
        <v>40228</v>
      </c>
      <c r="B2675" s="1">
        <v>4887.3</v>
      </c>
      <c r="C2675" s="1">
        <v>4887.3</v>
      </c>
      <c r="D2675" s="1">
        <v>4805.55</v>
      </c>
      <c r="E2675" s="1">
        <v>4844.8999999999996</v>
      </c>
      <c r="F2675" s="1">
        <v>194311305</v>
      </c>
      <c r="G2675" s="1">
        <v>5737.99</v>
      </c>
      <c r="H2675" s="1" t="str">
        <f>TEXT(NiftyData[[#This Row],[Date]], "yyyy")</f>
        <v>2010</v>
      </c>
      <c r="I2675" s="1" t="str">
        <f>TEXT(NiftyData[[#This Row],[Date]], "mmm")</f>
        <v>Feb</v>
      </c>
      <c r="J2675" s="1" t="str">
        <f>TEXT(NiftyData[[#This Row],[Date]], "ddd")</f>
        <v>Fri</v>
      </c>
      <c r="K2675" s="1" t="str">
        <f>TEXT(NiftyData[[#This Row],[Date]], "mmm-yyyy")</f>
        <v>Feb-2010</v>
      </c>
      <c r="L2675" s="1" t="str">
        <f>IF(NiftyData[[#This Row],[Day]]="Thu", "Expiry", "")</f>
        <v/>
      </c>
      <c r="M2675" s="1">
        <f>NiftyData[[#This Row],[Close]]-NiftyData[[#This Row],[Open]]</f>
        <v>-42.400000000000546</v>
      </c>
      <c r="N2675" s="4">
        <f>NiftyData[[#This Row],[Intraday Change]]/NiftyData[[#This Row],[Open]]</f>
        <v>-8.6755468254456538E-3</v>
      </c>
      <c r="O2675" s="4">
        <f>_xlfn.CEILING.MATH(ABS(NiftyData[[#This Row],[Intraday Change %]]), 0.01)</f>
        <v>0.01</v>
      </c>
      <c r="P2675" s="6">
        <f>NiftyData[[#This Row],[Close]]-E2676</f>
        <v>-42.850000000000364</v>
      </c>
      <c r="Q2675" s="4">
        <f>NiftyData[[#This Row],[DayChange]]/E2676</f>
        <v>-8.7668149966754361E-3</v>
      </c>
      <c r="R2675" s="7">
        <f>_xlfn.CEILING.MATH(ABS(NiftyData[[#This Row],[DayChange %]]), 0.01)</f>
        <v>0.01</v>
      </c>
    </row>
    <row r="2676" spans="1:18" x14ac:dyDescent="0.2">
      <c r="A2676" s="2">
        <v>40227</v>
      </c>
      <c r="B2676" s="1">
        <v>4915.1000000000004</v>
      </c>
      <c r="C2676" s="1">
        <v>4922.05</v>
      </c>
      <c r="D2676" s="1">
        <v>4873.7</v>
      </c>
      <c r="E2676" s="1">
        <v>4887.75</v>
      </c>
      <c r="F2676" s="1">
        <v>193513235</v>
      </c>
      <c r="G2676" s="1">
        <v>5763.98</v>
      </c>
      <c r="H2676" s="1" t="str">
        <f>TEXT(NiftyData[[#This Row],[Date]], "yyyy")</f>
        <v>2010</v>
      </c>
      <c r="I2676" s="1" t="str">
        <f>TEXT(NiftyData[[#This Row],[Date]], "mmm")</f>
        <v>Feb</v>
      </c>
      <c r="J2676" s="1" t="str">
        <f>TEXT(NiftyData[[#This Row],[Date]], "ddd")</f>
        <v>Thu</v>
      </c>
      <c r="K2676" s="1" t="str">
        <f>TEXT(NiftyData[[#This Row],[Date]], "mmm-yyyy")</f>
        <v>Feb-2010</v>
      </c>
      <c r="L2676" s="1" t="str">
        <f>IF(NiftyData[[#This Row],[Day]]="Thu", "Expiry", "")</f>
        <v>Expiry</v>
      </c>
      <c r="M2676" s="1">
        <f>NiftyData[[#This Row],[Close]]-NiftyData[[#This Row],[Open]]</f>
        <v>-27.350000000000364</v>
      </c>
      <c r="N2676" s="4">
        <f>NiftyData[[#This Row],[Intraday Change]]/NiftyData[[#This Row],[Open]]</f>
        <v>-5.5644849545279573E-3</v>
      </c>
      <c r="O2676" s="4">
        <f>_xlfn.CEILING.MATH(ABS(NiftyData[[#This Row],[Intraday Change %]]), 0.01)</f>
        <v>0.01</v>
      </c>
      <c r="P2676" s="6">
        <f>NiftyData[[#This Row],[Close]]-E2677</f>
        <v>-26.25</v>
      </c>
      <c r="Q2676" s="4">
        <f>NiftyData[[#This Row],[DayChange]]/E2677</f>
        <v>-5.341880341880342E-3</v>
      </c>
      <c r="R2676" s="7">
        <f>_xlfn.CEILING.MATH(ABS(NiftyData[[#This Row],[DayChange %]]), 0.01)</f>
        <v>0.01</v>
      </c>
    </row>
    <row r="2677" spans="1:18" x14ac:dyDescent="0.2">
      <c r="A2677" s="2">
        <v>40226</v>
      </c>
      <c r="B2677" s="1">
        <v>4858.6499999999996</v>
      </c>
      <c r="C2677" s="1">
        <v>4929.7</v>
      </c>
      <c r="D2677" s="1">
        <v>4857.6000000000004</v>
      </c>
      <c r="E2677" s="1">
        <v>4914</v>
      </c>
      <c r="F2677" s="1">
        <v>176502266</v>
      </c>
      <c r="G2677" s="1">
        <v>6291.08</v>
      </c>
      <c r="H2677" s="1" t="str">
        <f>TEXT(NiftyData[[#This Row],[Date]], "yyyy")</f>
        <v>2010</v>
      </c>
      <c r="I2677" s="1" t="str">
        <f>TEXT(NiftyData[[#This Row],[Date]], "mmm")</f>
        <v>Feb</v>
      </c>
      <c r="J2677" s="1" t="str">
        <f>TEXT(NiftyData[[#This Row],[Date]], "ddd")</f>
        <v>Wed</v>
      </c>
      <c r="K2677" s="1" t="str">
        <f>TEXT(NiftyData[[#This Row],[Date]], "mmm-yyyy")</f>
        <v>Feb-2010</v>
      </c>
      <c r="L2677" s="1" t="str">
        <f>IF(NiftyData[[#This Row],[Day]]="Thu", "Expiry", "")</f>
        <v/>
      </c>
      <c r="M2677" s="1">
        <f>NiftyData[[#This Row],[Close]]-NiftyData[[#This Row],[Open]]</f>
        <v>55.350000000000364</v>
      </c>
      <c r="N2677" s="4">
        <f>NiftyData[[#This Row],[Intraday Change]]/NiftyData[[#This Row],[Open]]</f>
        <v>1.1392053348152339E-2</v>
      </c>
      <c r="O2677" s="4">
        <f>_xlfn.CEILING.MATH(ABS(NiftyData[[#This Row],[Intraday Change %]]), 0.01)</f>
        <v>0.02</v>
      </c>
      <c r="P2677" s="6">
        <f>NiftyData[[#This Row],[Close]]-E2678</f>
        <v>58.25</v>
      </c>
      <c r="Q2677" s="4">
        <f>NiftyData[[#This Row],[DayChange]]/E2678</f>
        <v>1.199608711321629E-2</v>
      </c>
      <c r="R2677" s="7">
        <f>_xlfn.CEILING.MATH(ABS(NiftyData[[#This Row],[DayChange %]]), 0.01)</f>
        <v>0.02</v>
      </c>
    </row>
    <row r="2678" spans="1:18" x14ac:dyDescent="0.2">
      <c r="A2678" s="2">
        <v>40225</v>
      </c>
      <c r="B2678" s="1">
        <v>4801.8</v>
      </c>
      <c r="C2678" s="1">
        <v>4880</v>
      </c>
      <c r="D2678" s="1">
        <v>4791.3500000000004</v>
      </c>
      <c r="E2678" s="1">
        <v>4855.75</v>
      </c>
      <c r="F2678" s="1">
        <v>156011235</v>
      </c>
      <c r="G2678" s="1">
        <v>5240.97</v>
      </c>
      <c r="H2678" s="1" t="str">
        <f>TEXT(NiftyData[[#This Row],[Date]], "yyyy")</f>
        <v>2010</v>
      </c>
      <c r="I2678" s="1" t="str">
        <f>TEXT(NiftyData[[#This Row],[Date]], "mmm")</f>
        <v>Feb</v>
      </c>
      <c r="J2678" s="1" t="str">
        <f>TEXT(NiftyData[[#This Row],[Date]], "ddd")</f>
        <v>Tue</v>
      </c>
      <c r="K2678" s="1" t="str">
        <f>TEXT(NiftyData[[#This Row],[Date]], "mmm-yyyy")</f>
        <v>Feb-2010</v>
      </c>
      <c r="L2678" s="1" t="str">
        <f>IF(NiftyData[[#This Row],[Day]]="Thu", "Expiry", "")</f>
        <v/>
      </c>
      <c r="M2678" s="1">
        <f>NiftyData[[#This Row],[Close]]-NiftyData[[#This Row],[Open]]</f>
        <v>53.949999999999818</v>
      </c>
      <c r="N2678" s="4">
        <f>NiftyData[[#This Row],[Intraday Change]]/NiftyData[[#This Row],[Open]]</f>
        <v>1.123537006955721E-2</v>
      </c>
      <c r="O2678" s="4">
        <f>_xlfn.CEILING.MATH(ABS(NiftyData[[#This Row],[Intraday Change %]]), 0.01)</f>
        <v>0.02</v>
      </c>
      <c r="P2678" s="6">
        <f>NiftyData[[#This Row],[Close]]-E2679</f>
        <v>53.800000000000182</v>
      </c>
      <c r="Q2678" s="4">
        <f>NiftyData[[#This Row],[DayChange]]/E2679</f>
        <v>1.1203781796978349E-2</v>
      </c>
      <c r="R2678" s="7">
        <f>_xlfn.CEILING.MATH(ABS(NiftyData[[#This Row],[DayChange %]]), 0.01)</f>
        <v>0.02</v>
      </c>
    </row>
    <row r="2679" spans="1:18" x14ac:dyDescent="0.2">
      <c r="A2679" s="2">
        <v>40224</v>
      </c>
      <c r="B2679" s="1">
        <v>4827.8999999999996</v>
      </c>
      <c r="C2679" s="1">
        <v>4845.6000000000004</v>
      </c>
      <c r="D2679" s="1">
        <v>4783.8999999999996</v>
      </c>
      <c r="E2679" s="1">
        <v>4801.95</v>
      </c>
      <c r="F2679" s="1">
        <v>153758927</v>
      </c>
      <c r="G2679" s="1">
        <v>5004.68</v>
      </c>
      <c r="H2679" s="1" t="str">
        <f>TEXT(NiftyData[[#This Row],[Date]], "yyyy")</f>
        <v>2010</v>
      </c>
      <c r="I2679" s="1" t="str">
        <f>TEXT(NiftyData[[#This Row],[Date]], "mmm")</f>
        <v>Feb</v>
      </c>
      <c r="J2679" s="1" t="str">
        <f>TEXT(NiftyData[[#This Row],[Date]], "ddd")</f>
        <v>Mon</v>
      </c>
      <c r="K2679" s="1" t="str">
        <f>TEXT(NiftyData[[#This Row],[Date]], "mmm-yyyy")</f>
        <v>Feb-2010</v>
      </c>
      <c r="L2679" s="1" t="str">
        <f>IF(NiftyData[[#This Row],[Day]]="Thu", "Expiry", "")</f>
        <v/>
      </c>
      <c r="M2679" s="1">
        <f>NiftyData[[#This Row],[Close]]-NiftyData[[#This Row],[Open]]</f>
        <v>-25.949999999999818</v>
      </c>
      <c r="N2679" s="4">
        <f>NiftyData[[#This Row],[Intraday Change]]/NiftyData[[#This Row],[Open]]</f>
        <v>-5.375007767352228E-3</v>
      </c>
      <c r="O2679" s="4">
        <f>_xlfn.CEILING.MATH(ABS(NiftyData[[#This Row],[Intraday Change %]]), 0.01)</f>
        <v>0.01</v>
      </c>
      <c r="P2679" s="6">
        <f>NiftyData[[#This Row],[Close]]-E2680</f>
        <v>-24.900000000000546</v>
      </c>
      <c r="Q2679" s="4">
        <f>NiftyData[[#This Row],[DayChange]]/E2680</f>
        <v>-5.158643836042252E-3</v>
      </c>
      <c r="R2679" s="7">
        <f>_xlfn.CEILING.MATH(ABS(NiftyData[[#This Row],[DayChange %]]), 0.01)</f>
        <v>0.01</v>
      </c>
    </row>
    <row r="2680" spans="1:18" x14ac:dyDescent="0.2">
      <c r="A2680" s="2">
        <v>40220</v>
      </c>
      <c r="B2680" s="1">
        <v>4757.25</v>
      </c>
      <c r="C2680" s="1">
        <v>4843.8</v>
      </c>
      <c r="D2680" s="1">
        <v>4757.25</v>
      </c>
      <c r="E2680" s="1">
        <v>4826.8500000000004</v>
      </c>
      <c r="F2680" s="1">
        <v>142638466</v>
      </c>
      <c r="G2680" s="1">
        <v>4917.21</v>
      </c>
      <c r="H2680" s="1" t="str">
        <f>TEXT(NiftyData[[#This Row],[Date]], "yyyy")</f>
        <v>2010</v>
      </c>
      <c r="I2680" s="1" t="str">
        <f>TEXT(NiftyData[[#This Row],[Date]], "mmm")</f>
        <v>Feb</v>
      </c>
      <c r="J2680" s="1" t="str">
        <f>TEXT(NiftyData[[#This Row],[Date]], "ddd")</f>
        <v>Thu</v>
      </c>
      <c r="K2680" s="1" t="str">
        <f>TEXT(NiftyData[[#This Row],[Date]], "mmm-yyyy")</f>
        <v>Feb-2010</v>
      </c>
      <c r="L2680" s="1" t="str">
        <f>IF(NiftyData[[#This Row],[Day]]="Thu", "Expiry", "")</f>
        <v>Expiry</v>
      </c>
      <c r="M2680" s="1">
        <f>NiftyData[[#This Row],[Close]]-NiftyData[[#This Row],[Open]]</f>
        <v>69.600000000000364</v>
      </c>
      <c r="N2680" s="4">
        <f>NiftyData[[#This Row],[Intraday Change]]/NiftyData[[#This Row],[Open]]</f>
        <v>1.4630301119344236E-2</v>
      </c>
      <c r="O2680" s="4">
        <f>_xlfn.CEILING.MATH(ABS(NiftyData[[#This Row],[Intraday Change %]]), 0.01)</f>
        <v>0.02</v>
      </c>
      <c r="P2680" s="6">
        <f>NiftyData[[#This Row],[Close]]-E2681</f>
        <v>69.650000000000546</v>
      </c>
      <c r="Q2680" s="4">
        <f>NiftyData[[#This Row],[DayChange]]/E2681</f>
        <v>1.4640965273690522E-2</v>
      </c>
      <c r="R2680" s="7">
        <f>_xlfn.CEILING.MATH(ABS(NiftyData[[#This Row],[DayChange %]]), 0.01)</f>
        <v>0.02</v>
      </c>
    </row>
    <row r="2681" spans="1:18" x14ac:dyDescent="0.2">
      <c r="A2681" s="2">
        <v>40219</v>
      </c>
      <c r="B2681" s="1">
        <v>4793</v>
      </c>
      <c r="C2681" s="1">
        <v>4826.8500000000004</v>
      </c>
      <c r="D2681" s="1">
        <v>4748.1000000000004</v>
      </c>
      <c r="E2681" s="1">
        <v>4757.2</v>
      </c>
      <c r="F2681" s="1">
        <v>185053448</v>
      </c>
      <c r="G2681" s="1">
        <v>6196.72</v>
      </c>
      <c r="H2681" s="1" t="str">
        <f>TEXT(NiftyData[[#This Row],[Date]], "yyyy")</f>
        <v>2010</v>
      </c>
      <c r="I2681" s="1" t="str">
        <f>TEXT(NiftyData[[#This Row],[Date]], "mmm")</f>
        <v>Feb</v>
      </c>
      <c r="J2681" s="1" t="str">
        <f>TEXT(NiftyData[[#This Row],[Date]], "ddd")</f>
        <v>Wed</v>
      </c>
      <c r="K2681" s="1" t="str">
        <f>TEXT(NiftyData[[#This Row],[Date]], "mmm-yyyy")</f>
        <v>Feb-2010</v>
      </c>
      <c r="L2681" s="1" t="str">
        <f>IF(NiftyData[[#This Row],[Day]]="Thu", "Expiry", "")</f>
        <v/>
      </c>
      <c r="M2681" s="1">
        <f>NiftyData[[#This Row],[Close]]-NiftyData[[#This Row],[Open]]</f>
        <v>-35.800000000000182</v>
      </c>
      <c r="N2681" s="4">
        <f>NiftyData[[#This Row],[Intraday Change]]/NiftyData[[#This Row],[Open]]</f>
        <v>-7.4692259545170421E-3</v>
      </c>
      <c r="O2681" s="4">
        <f>_xlfn.CEILING.MATH(ABS(NiftyData[[#This Row],[Intraday Change %]]), 0.01)</f>
        <v>0.01</v>
      </c>
      <c r="P2681" s="6">
        <f>NiftyData[[#This Row],[Close]]-E2682</f>
        <v>-35.449999999999818</v>
      </c>
      <c r="Q2681" s="4">
        <f>NiftyData[[#This Row],[DayChange]]/E2682</f>
        <v>-7.3967429292770845E-3</v>
      </c>
      <c r="R2681" s="7">
        <f>_xlfn.CEILING.MATH(ABS(NiftyData[[#This Row],[DayChange %]]), 0.01)</f>
        <v>0.01</v>
      </c>
    </row>
    <row r="2682" spans="1:18" x14ac:dyDescent="0.2">
      <c r="A2682" s="2">
        <v>40218</v>
      </c>
      <c r="B2682" s="1">
        <v>4760.55</v>
      </c>
      <c r="C2682" s="1">
        <v>4810.3999999999996</v>
      </c>
      <c r="D2682" s="1">
        <v>4739.3500000000004</v>
      </c>
      <c r="E2682" s="1">
        <v>4792.6499999999996</v>
      </c>
      <c r="F2682" s="1">
        <v>175452494</v>
      </c>
      <c r="G2682" s="1">
        <v>5819.47</v>
      </c>
      <c r="H2682" s="1" t="str">
        <f>TEXT(NiftyData[[#This Row],[Date]], "yyyy")</f>
        <v>2010</v>
      </c>
      <c r="I2682" s="1" t="str">
        <f>TEXT(NiftyData[[#This Row],[Date]], "mmm")</f>
        <v>Feb</v>
      </c>
      <c r="J2682" s="1" t="str">
        <f>TEXT(NiftyData[[#This Row],[Date]], "ddd")</f>
        <v>Tue</v>
      </c>
      <c r="K2682" s="1" t="str">
        <f>TEXT(NiftyData[[#This Row],[Date]], "mmm-yyyy")</f>
        <v>Feb-2010</v>
      </c>
      <c r="L2682" s="1" t="str">
        <f>IF(NiftyData[[#This Row],[Day]]="Thu", "Expiry", "")</f>
        <v/>
      </c>
      <c r="M2682" s="1">
        <f>NiftyData[[#This Row],[Close]]-NiftyData[[#This Row],[Open]]</f>
        <v>32.099999999999454</v>
      </c>
      <c r="N2682" s="4">
        <f>NiftyData[[#This Row],[Intraday Change]]/NiftyData[[#This Row],[Open]]</f>
        <v>6.7429183602733828E-3</v>
      </c>
      <c r="O2682" s="4">
        <f>_xlfn.CEILING.MATH(ABS(NiftyData[[#This Row],[Intraday Change %]]), 0.01)</f>
        <v>0.01</v>
      </c>
      <c r="P2682" s="6">
        <f>NiftyData[[#This Row],[Close]]-E2683</f>
        <v>32.25</v>
      </c>
      <c r="Q2682" s="4">
        <f>NiftyData[[#This Row],[DayChange]]/E2683</f>
        <v>6.7746407864885307E-3</v>
      </c>
      <c r="R2682" s="7">
        <f>_xlfn.CEILING.MATH(ABS(NiftyData[[#This Row],[DayChange %]]), 0.01)</f>
        <v>0.01</v>
      </c>
    </row>
    <row r="2683" spans="1:18" x14ac:dyDescent="0.2">
      <c r="A2683" s="2">
        <v>40217</v>
      </c>
      <c r="B2683" s="1">
        <v>4755.3500000000004</v>
      </c>
      <c r="C2683" s="1">
        <v>4799.05</v>
      </c>
      <c r="D2683" s="1">
        <v>4675.3999999999996</v>
      </c>
      <c r="E2683" s="1">
        <v>4760.3999999999996</v>
      </c>
      <c r="F2683" s="1">
        <v>205364363</v>
      </c>
      <c r="G2683" s="1">
        <v>6823.11</v>
      </c>
      <c r="H2683" s="1" t="str">
        <f>TEXT(NiftyData[[#This Row],[Date]], "yyyy")</f>
        <v>2010</v>
      </c>
      <c r="I2683" s="1" t="str">
        <f>TEXT(NiftyData[[#This Row],[Date]], "mmm")</f>
        <v>Feb</v>
      </c>
      <c r="J2683" s="1" t="str">
        <f>TEXT(NiftyData[[#This Row],[Date]], "ddd")</f>
        <v>Mon</v>
      </c>
      <c r="K2683" s="1" t="str">
        <f>TEXT(NiftyData[[#This Row],[Date]], "mmm-yyyy")</f>
        <v>Feb-2010</v>
      </c>
      <c r="L2683" s="1" t="str">
        <f>IF(NiftyData[[#This Row],[Day]]="Thu", "Expiry", "")</f>
        <v/>
      </c>
      <c r="M2683" s="1">
        <f>NiftyData[[#This Row],[Close]]-NiftyData[[#This Row],[Open]]</f>
        <v>5.0499999999992724</v>
      </c>
      <c r="N2683" s="4">
        <f>NiftyData[[#This Row],[Intraday Change]]/NiftyData[[#This Row],[Open]]</f>
        <v>1.0619617904043387E-3</v>
      </c>
      <c r="O2683" s="4">
        <f>_xlfn.CEILING.MATH(ABS(NiftyData[[#This Row],[Intraday Change %]]), 0.01)</f>
        <v>0.01</v>
      </c>
      <c r="P2683" s="6">
        <f>NiftyData[[#This Row],[Close]]-E2684</f>
        <v>3.1499999999996362</v>
      </c>
      <c r="Q2683" s="4">
        <f>NiftyData[[#This Row],[DayChange]]/E2684</f>
        <v>6.6214724893575827E-4</v>
      </c>
      <c r="R2683" s="7">
        <f>_xlfn.CEILING.MATH(ABS(NiftyData[[#This Row],[DayChange %]]), 0.01)</f>
        <v>0.01</v>
      </c>
    </row>
    <row r="2684" spans="1:18" x14ac:dyDescent="0.2">
      <c r="A2684" s="2">
        <v>40215</v>
      </c>
      <c r="B2684" s="1">
        <v>4712.75</v>
      </c>
      <c r="C2684" s="1">
        <v>4768.1499999999996</v>
      </c>
      <c r="D2684" s="1">
        <v>4712.75</v>
      </c>
      <c r="E2684" s="1">
        <v>4757.25</v>
      </c>
      <c r="F2684" s="1">
        <v>22091127</v>
      </c>
      <c r="G2684" s="1">
        <v>643.11</v>
      </c>
      <c r="H2684" s="1" t="str">
        <f>TEXT(NiftyData[[#This Row],[Date]], "yyyy")</f>
        <v>2010</v>
      </c>
      <c r="I2684" s="1" t="str">
        <f>TEXT(NiftyData[[#This Row],[Date]], "mmm")</f>
        <v>Feb</v>
      </c>
      <c r="J2684" s="1" t="str">
        <f>TEXT(NiftyData[[#This Row],[Date]], "ddd")</f>
        <v>Sat</v>
      </c>
      <c r="K2684" s="1" t="str">
        <f>TEXT(NiftyData[[#This Row],[Date]], "mmm-yyyy")</f>
        <v>Feb-2010</v>
      </c>
      <c r="L2684" s="1" t="str">
        <f>IF(NiftyData[[#This Row],[Day]]="Thu", "Expiry", "")</f>
        <v/>
      </c>
      <c r="M2684" s="1">
        <f>NiftyData[[#This Row],[Close]]-NiftyData[[#This Row],[Open]]</f>
        <v>44.5</v>
      </c>
      <c r="N2684" s="4">
        <f>NiftyData[[#This Row],[Intraday Change]]/NiftyData[[#This Row],[Open]]</f>
        <v>9.4424698954962607E-3</v>
      </c>
      <c r="O2684" s="4">
        <f>_xlfn.CEILING.MATH(ABS(NiftyData[[#This Row],[Intraday Change %]]), 0.01)</f>
        <v>0.01</v>
      </c>
      <c r="P2684" s="6">
        <f>NiftyData[[#This Row],[Close]]-E2685</f>
        <v>38.600000000000364</v>
      </c>
      <c r="Q2684" s="4">
        <f>NiftyData[[#This Row],[DayChange]]/E2685</f>
        <v>8.1803058078052764E-3</v>
      </c>
      <c r="R2684" s="7">
        <f>_xlfn.CEILING.MATH(ABS(NiftyData[[#This Row],[DayChange %]]), 0.01)</f>
        <v>0.01</v>
      </c>
    </row>
    <row r="2685" spans="1:18" x14ac:dyDescent="0.2">
      <c r="A2685" s="2">
        <v>40214</v>
      </c>
      <c r="B2685" s="1">
        <v>4819.6499999999996</v>
      </c>
      <c r="C2685" s="1">
        <v>4827</v>
      </c>
      <c r="D2685" s="1">
        <v>4692.3500000000004</v>
      </c>
      <c r="E2685" s="1">
        <v>4718.6499999999996</v>
      </c>
      <c r="F2685" s="1">
        <v>222362365</v>
      </c>
      <c r="G2685" s="1">
        <v>7609.87</v>
      </c>
      <c r="H2685" s="1" t="str">
        <f>TEXT(NiftyData[[#This Row],[Date]], "yyyy")</f>
        <v>2010</v>
      </c>
      <c r="I2685" s="1" t="str">
        <f>TEXT(NiftyData[[#This Row],[Date]], "mmm")</f>
        <v>Feb</v>
      </c>
      <c r="J2685" s="1" t="str">
        <f>TEXT(NiftyData[[#This Row],[Date]], "ddd")</f>
        <v>Fri</v>
      </c>
      <c r="K2685" s="1" t="str">
        <f>TEXT(NiftyData[[#This Row],[Date]], "mmm-yyyy")</f>
        <v>Feb-2010</v>
      </c>
      <c r="L2685" s="1" t="str">
        <f>IF(NiftyData[[#This Row],[Day]]="Thu", "Expiry", "")</f>
        <v/>
      </c>
      <c r="M2685" s="1">
        <f>NiftyData[[#This Row],[Close]]-NiftyData[[#This Row],[Open]]</f>
        <v>-101</v>
      </c>
      <c r="N2685" s="4">
        <f>NiftyData[[#This Row],[Intraday Change]]/NiftyData[[#This Row],[Open]]</f>
        <v>-2.0955878538898055E-2</v>
      </c>
      <c r="O2685" s="4">
        <f>_xlfn.CEILING.MATH(ABS(NiftyData[[#This Row],[Intraday Change %]]), 0.01)</f>
        <v>0.03</v>
      </c>
      <c r="P2685" s="6">
        <f>NiftyData[[#This Row],[Close]]-E2686</f>
        <v>-126.70000000000073</v>
      </c>
      <c r="Q2685" s="4">
        <f>NiftyData[[#This Row],[DayChange]]/E2686</f>
        <v>-2.6148781821746771E-2</v>
      </c>
      <c r="R2685" s="7">
        <f>_xlfn.CEILING.MATH(ABS(NiftyData[[#This Row],[DayChange %]]), 0.01)</f>
        <v>0.03</v>
      </c>
    </row>
    <row r="2686" spans="1:18" x14ac:dyDescent="0.2">
      <c r="A2686" s="2">
        <v>40213</v>
      </c>
      <c r="B2686" s="1">
        <v>4931.3</v>
      </c>
      <c r="C2686" s="1">
        <v>4931.3</v>
      </c>
      <c r="D2686" s="1">
        <v>4832.3500000000004</v>
      </c>
      <c r="E2686" s="1">
        <v>4845.3500000000004</v>
      </c>
      <c r="F2686" s="1">
        <v>167815142</v>
      </c>
      <c r="G2686" s="1">
        <v>6169.35</v>
      </c>
      <c r="H2686" s="1" t="str">
        <f>TEXT(NiftyData[[#This Row],[Date]], "yyyy")</f>
        <v>2010</v>
      </c>
      <c r="I2686" s="1" t="str">
        <f>TEXT(NiftyData[[#This Row],[Date]], "mmm")</f>
        <v>Feb</v>
      </c>
      <c r="J2686" s="1" t="str">
        <f>TEXT(NiftyData[[#This Row],[Date]], "ddd")</f>
        <v>Thu</v>
      </c>
      <c r="K2686" s="1" t="str">
        <f>TEXT(NiftyData[[#This Row],[Date]], "mmm-yyyy")</f>
        <v>Feb-2010</v>
      </c>
      <c r="L2686" s="1" t="str">
        <f>IF(NiftyData[[#This Row],[Day]]="Thu", "Expiry", "")</f>
        <v>Expiry</v>
      </c>
      <c r="M2686" s="1">
        <f>NiftyData[[#This Row],[Close]]-NiftyData[[#This Row],[Open]]</f>
        <v>-85.949999999999818</v>
      </c>
      <c r="N2686" s="4">
        <f>NiftyData[[#This Row],[Intraday Change]]/NiftyData[[#This Row],[Open]]</f>
        <v>-1.7429481069900395E-2</v>
      </c>
      <c r="O2686" s="4">
        <f>_xlfn.CEILING.MATH(ABS(NiftyData[[#This Row],[Intraday Change %]]), 0.01)</f>
        <v>0.02</v>
      </c>
      <c r="P2686" s="6">
        <f>NiftyData[[#This Row],[Close]]-E2687</f>
        <v>-86.5</v>
      </c>
      <c r="Q2686" s="4">
        <f>NiftyData[[#This Row],[DayChange]]/E2687</f>
        <v>-1.7539057351703722E-2</v>
      </c>
      <c r="R2686" s="7">
        <f>_xlfn.CEILING.MATH(ABS(NiftyData[[#This Row],[DayChange %]]), 0.01)</f>
        <v>0.02</v>
      </c>
    </row>
    <row r="2687" spans="1:18" x14ac:dyDescent="0.2">
      <c r="A2687" s="2">
        <v>40212</v>
      </c>
      <c r="B2687" s="1">
        <v>4831</v>
      </c>
      <c r="C2687" s="1">
        <v>4949.1499999999996</v>
      </c>
      <c r="D2687" s="1">
        <v>4831</v>
      </c>
      <c r="E2687" s="1">
        <v>4931.8500000000004</v>
      </c>
      <c r="F2687" s="1">
        <v>163105434</v>
      </c>
      <c r="G2687" s="1">
        <v>6448.29</v>
      </c>
      <c r="H2687" s="1" t="str">
        <f>TEXT(NiftyData[[#This Row],[Date]], "yyyy")</f>
        <v>2010</v>
      </c>
      <c r="I2687" s="1" t="str">
        <f>TEXT(NiftyData[[#This Row],[Date]], "mmm")</f>
        <v>Feb</v>
      </c>
      <c r="J2687" s="1" t="str">
        <f>TEXT(NiftyData[[#This Row],[Date]], "ddd")</f>
        <v>Wed</v>
      </c>
      <c r="K2687" s="1" t="str">
        <f>TEXT(NiftyData[[#This Row],[Date]], "mmm-yyyy")</f>
        <v>Feb-2010</v>
      </c>
      <c r="L2687" s="1" t="str">
        <f>IF(NiftyData[[#This Row],[Day]]="Thu", "Expiry", "")</f>
        <v/>
      </c>
      <c r="M2687" s="1">
        <f>NiftyData[[#This Row],[Close]]-NiftyData[[#This Row],[Open]]</f>
        <v>100.85000000000036</v>
      </c>
      <c r="N2687" s="4">
        <f>NiftyData[[#This Row],[Intraday Change]]/NiftyData[[#This Row],[Open]]</f>
        <v>2.0875595114883121E-2</v>
      </c>
      <c r="O2687" s="4">
        <f>_xlfn.CEILING.MATH(ABS(NiftyData[[#This Row],[Intraday Change %]]), 0.01)</f>
        <v>0.03</v>
      </c>
      <c r="P2687" s="6">
        <f>NiftyData[[#This Row],[Close]]-E2688</f>
        <v>101.75</v>
      </c>
      <c r="Q2687" s="4">
        <f>NiftyData[[#This Row],[DayChange]]/E2688</f>
        <v>2.1065816442723751E-2</v>
      </c>
      <c r="R2687" s="7">
        <f>_xlfn.CEILING.MATH(ABS(NiftyData[[#This Row],[DayChange %]]), 0.01)</f>
        <v>0.03</v>
      </c>
    </row>
    <row r="2688" spans="1:18" x14ac:dyDescent="0.2">
      <c r="A2688" s="2">
        <v>40211</v>
      </c>
      <c r="B2688" s="1">
        <v>4907.8500000000004</v>
      </c>
      <c r="C2688" s="1">
        <v>4951.1499999999996</v>
      </c>
      <c r="D2688" s="1">
        <v>4814.1000000000004</v>
      </c>
      <c r="E2688" s="1">
        <v>4830.1000000000004</v>
      </c>
      <c r="F2688" s="1">
        <v>235090748</v>
      </c>
      <c r="G2688" s="1">
        <v>7927.05</v>
      </c>
      <c r="H2688" s="1" t="str">
        <f>TEXT(NiftyData[[#This Row],[Date]], "yyyy")</f>
        <v>2010</v>
      </c>
      <c r="I2688" s="1" t="str">
        <f>TEXT(NiftyData[[#This Row],[Date]], "mmm")</f>
        <v>Feb</v>
      </c>
      <c r="J2688" s="1" t="str">
        <f>TEXT(NiftyData[[#This Row],[Date]], "ddd")</f>
        <v>Tue</v>
      </c>
      <c r="K2688" s="1" t="str">
        <f>TEXT(NiftyData[[#This Row],[Date]], "mmm-yyyy")</f>
        <v>Feb-2010</v>
      </c>
      <c r="L2688" s="1" t="str">
        <f>IF(NiftyData[[#This Row],[Day]]="Thu", "Expiry", "")</f>
        <v/>
      </c>
      <c r="M2688" s="1">
        <f>NiftyData[[#This Row],[Close]]-NiftyData[[#This Row],[Open]]</f>
        <v>-77.75</v>
      </c>
      <c r="N2688" s="4">
        <f>NiftyData[[#This Row],[Intraday Change]]/NiftyData[[#This Row],[Open]]</f>
        <v>-1.5841967460293201E-2</v>
      </c>
      <c r="O2688" s="4">
        <f>_xlfn.CEILING.MATH(ABS(NiftyData[[#This Row],[Intraday Change %]]), 0.01)</f>
        <v>0.02</v>
      </c>
      <c r="P2688" s="6">
        <f>NiftyData[[#This Row],[Close]]-E2689</f>
        <v>-69.599999999999454</v>
      </c>
      <c r="Q2688" s="4">
        <f>NiftyData[[#This Row],[DayChange]]/E2689</f>
        <v>-1.420495132355031E-2</v>
      </c>
      <c r="R2688" s="7">
        <f>_xlfn.CEILING.MATH(ABS(NiftyData[[#This Row],[DayChange %]]), 0.01)</f>
        <v>0.02</v>
      </c>
    </row>
    <row r="2689" spans="1:18" x14ac:dyDescent="0.2">
      <c r="A2689" s="2">
        <v>40210</v>
      </c>
      <c r="B2689" s="1">
        <v>4882.05</v>
      </c>
      <c r="C2689" s="1">
        <v>4918.8</v>
      </c>
      <c r="D2689" s="1">
        <v>4827.1499999999996</v>
      </c>
      <c r="E2689" s="1">
        <v>4899.7</v>
      </c>
      <c r="F2689" s="1">
        <v>226819473</v>
      </c>
      <c r="G2689" s="1">
        <v>7255.33</v>
      </c>
      <c r="H2689" s="1" t="str">
        <f>TEXT(NiftyData[[#This Row],[Date]], "yyyy")</f>
        <v>2010</v>
      </c>
      <c r="I2689" s="1" t="str">
        <f>TEXT(NiftyData[[#This Row],[Date]], "mmm")</f>
        <v>Feb</v>
      </c>
      <c r="J2689" s="1" t="str">
        <f>TEXT(NiftyData[[#This Row],[Date]], "ddd")</f>
        <v>Mon</v>
      </c>
      <c r="K2689" s="1" t="str">
        <f>TEXT(NiftyData[[#This Row],[Date]], "mmm-yyyy")</f>
        <v>Feb-2010</v>
      </c>
      <c r="L2689" s="1" t="str">
        <f>IF(NiftyData[[#This Row],[Day]]="Thu", "Expiry", "")</f>
        <v/>
      </c>
      <c r="M2689" s="1">
        <f>NiftyData[[#This Row],[Close]]-NiftyData[[#This Row],[Open]]</f>
        <v>17.649999999999636</v>
      </c>
      <c r="N2689" s="4">
        <f>NiftyData[[#This Row],[Intraday Change]]/NiftyData[[#This Row],[Open]]</f>
        <v>3.615284562837258E-3</v>
      </c>
      <c r="O2689" s="4">
        <f>_xlfn.CEILING.MATH(ABS(NiftyData[[#This Row],[Intraday Change %]]), 0.01)</f>
        <v>0.01</v>
      </c>
      <c r="P2689" s="6">
        <f>NiftyData[[#This Row],[Close]]-E2690</f>
        <v>17.649999999999636</v>
      </c>
      <c r="Q2689" s="4">
        <f>NiftyData[[#This Row],[DayChange]]/E2690</f>
        <v>3.615284562837258E-3</v>
      </c>
      <c r="R2689" s="7">
        <f>_xlfn.CEILING.MATH(ABS(NiftyData[[#This Row],[DayChange %]]), 0.01)</f>
        <v>0.01</v>
      </c>
    </row>
    <row r="2690" spans="1:18" x14ac:dyDescent="0.2">
      <c r="A2690" s="2">
        <v>40207</v>
      </c>
      <c r="B2690" s="1">
        <v>4866.1499999999996</v>
      </c>
      <c r="C2690" s="1">
        <v>4893.7</v>
      </c>
      <c r="D2690" s="1">
        <v>4766</v>
      </c>
      <c r="E2690" s="1">
        <v>4882.05</v>
      </c>
      <c r="F2690" s="1">
        <v>265191792</v>
      </c>
      <c r="G2690" s="1">
        <v>10116.629999999999</v>
      </c>
      <c r="H2690" s="1" t="str">
        <f>TEXT(NiftyData[[#This Row],[Date]], "yyyy")</f>
        <v>2010</v>
      </c>
      <c r="I2690" s="1" t="str">
        <f>TEXT(NiftyData[[#This Row],[Date]], "mmm")</f>
        <v>Jan</v>
      </c>
      <c r="J2690" s="1" t="str">
        <f>TEXT(NiftyData[[#This Row],[Date]], "ddd")</f>
        <v>Fri</v>
      </c>
      <c r="K2690" s="1" t="str">
        <f>TEXT(NiftyData[[#This Row],[Date]], "mmm-yyyy")</f>
        <v>Jan-2010</v>
      </c>
      <c r="L2690" s="1" t="str">
        <f>IF(NiftyData[[#This Row],[Day]]="Thu", "Expiry", "")</f>
        <v/>
      </c>
      <c r="M2690" s="1">
        <f>NiftyData[[#This Row],[Close]]-NiftyData[[#This Row],[Open]]</f>
        <v>15.900000000000546</v>
      </c>
      <c r="N2690" s="4">
        <f>NiftyData[[#This Row],[Intraday Change]]/NiftyData[[#This Row],[Open]]</f>
        <v>3.2674701766284529E-3</v>
      </c>
      <c r="O2690" s="4">
        <f>_xlfn.CEILING.MATH(ABS(NiftyData[[#This Row],[Intraday Change %]]), 0.01)</f>
        <v>0.01</v>
      </c>
      <c r="P2690" s="6">
        <f>NiftyData[[#This Row],[Close]]-E2691</f>
        <v>14.800000000000182</v>
      </c>
      <c r="Q2690" s="4">
        <f>NiftyData[[#This Row],[DayChange]]/E2691</f>
        <v>3.0407314191792452E-3</v>
      </c>
      <c r="R2690" s="7">
        <f>_xlfn.CEILING.MATH(ABS(NiftyData[[#This Row],[DayChange %]]), 0.01)</f>
        <v>0.01</v>
      </c>
    </row>
    <row r="2691" spans="1:18" x14ac:dyDescent="0.2">
      <c r="A2691" s="2">
        <v>40206</v>
      </c>
      <c r="B2691" s="1">
        <v>4863</v>
      </c>
      <c r="C2691" s="1">
        <v>4929.8999999999996</v>
      </c>
      <c r="D2691" s="1">
        <v>4824.95</v>
      </c>
      <c r="E2691" s="1">
        <v>4867.25</v>
      </c>
      <c r="F2691" s="1">
        <v>275868897</v>
      </c>
      <c r="G2691" s="1">
        <v>10614.04</v>
      </c>
      <c r="H2691" s="1" t="str">
        <f>TEXT(NiftyData[[#This Row],[Date]], "yyyy")</f>
        <v>2010</v>
      </c>
      <c r="I2691" s="1" t="str">
        <f>TEXT(NiftyData[[#This Row],[Date]], "mmm")</f>
        <v>Jan</v>
      </c>
      <c r="J2691" s="1" t="str">
        <f>TEXT(NiftyData[[#This Row],[Date]], "ddd")</f>
        <v>Thu</v>
      </c>
      <c r="K2691" s="1" t="str">
        <f>TEXT(NiftyData[[#This Row],[Date]], "mmm-yyyy")</f>
        <v>Jan-2010</v>
      </c>
      <c r="L2691" s="1" t="str">
        <f>IF(NiftyData[[#This Row],[Day]]="Thu", "Expiry", "")</f>
        <v>Expiry</v>
      </c>
      <c r="M2691" s="1">
        <f>NiftyData[[#This Row],[Close]]-NiftyData[[#This Row],[Open]]</f>
        <v>4.25</v>
      </c>
      <c r="N2691" s="4">
        <f>NiftyData[[#This Row],[Intraday Change]]/NiftyData[[#This Row],[Open]]</f>
        <v>8.7394612379189797E-4</v>
      </c>
      <c r="O2691" s="4">
        <f>_xlfn.CEILING.MATH(ABS(NiftyData[[#This Row],[Intraday Change %]]), 0.01)</f>
        <v>0.01</v>
      </c>
      <c r="P2691" s="6">
        <f>NiftyData[[#This Row],[Close]]-E2692</f>
        <v>14.149999999999636</v>
      </c>
      <c r="Q2691" s="4">
        <f>NiftyData[[#This Row],[DayChange]]/E2692</f>
        <v>2.915662154087003E-3</v>
      </c>
      <c r="R2691" s="7">
        <f>_xlfn.CEILING.MATH(ABS(NiftyData[[#This Row],[DayChange %]]), 0.01)</f>
        <v>0.01</v>
      </c>
    </row>
    <row r="2692" spans="1:18" x14ac:dyDescent="0.2">
      <c r="A2692" s="2">
        <v>40205</v>
      </c>
      <c r="B2692" s="1">
        <v>5008.5</v>
      </c>
      <c r="C2692" s="1">
        <v>5008.5</v>
      </c>
      <c r="D2692" s="1">
        <v>4833.05</v>
      </c>
      <c r="E2692" s="1">
        <v>4853.1000000000004</v>
      </c>
      <c r="F2692" s="1">
        <v>274773820</v>
      </c>
      <c r="G2692" s="1">
        <v>9800.33</v>
      </c>
      <c r="H2692" s="1" t="str">
        <f>TEXT(NiftyData[[#This Row],[Date]], "yyyy")</f>
        <v>2010</v>
      </c>
      <c r="I2692" s="1" t="str">
        <f>TEXT(NiftyData[[#This Row],[Date]], "mmm")</f>
        <v>Jan</v>
      </c>
      <c r="J2692" s="1" t="str">
        <f>TEXT(NiftyData[[#This Row],[Date]], "ddd")</f>
        <v>Wed</v>
      </c>
      <c r="K2692" s="1" t="str">
        <f>TEXT(NiftyData[[#This Row],[Date]], "mmm-yyyy")</f>
        <v>Jan-2010</v>
      </c>
      <c r="L2692" s="1" t="str">
        <f>IF(NiftyData[[#This Row],[Day]]="Thu", "Expiry", "")</f>
        <v/>
      </c>
      <c r="M2692" s="1">
        <f>NiftyData[[#This Row],[Close]]-NiftyData[[#This Row],[Open]]</f>
        <v>-155.39999999999964</v>
      </c>
      <c r="N2692" s="4">
        <f>NiftyData[[#This Row],[Intraday Change]]/NiftyData[[#This Row],[Open]]</f>
        <v>-3.1027253668763029E-2</v>
      </c>
      <c r="O2692" s="4">
        <f>_xlfn.CEILING.MATH(ABS(NiftyData[[#This Row],[Intraday Change %]]), 0.01)</f>
        <v>0.04</v>
      </c>
      <c r="P2692" s="6">
        <f>NiftyData[[#This Row],[Close]]-E2693</f>
        <v>-154.79999999999927</v>
      </c>
      <c r="Q2692" s="4">
        <f>NiftyData[[#This Row],[DayChange]]/E2693</f>
        <v>-3.0911160366620595E-2</v>
      </c>
      <c r="R2692" s="7">
        <f>_xlfn.CEILING.MATH(ABS(NiftyData[[#This Row],[DayChange %]]), 0.01)</f>
        <v>0.04</v>
      </c>
    </row>
    <row r="2693" spans="1:18" x14ac:dyDescent="0.2">
      <c r="A2693" s="2">
        <v>40203</v>
      </c>
      <c r="B2693" s="1">
        <v>5034.55</v>
      </c>
      <c r="C2693" s="1">
        <v>5035.7</v>
      </c>
      <c r="D2693" s="1">
        <v>4983.05</v>
      </c>
      <c r="E2693" s="1">
        <v>5007.8999999999996</v>
      </c>
      <c r="F2693" s="1">
        <v>166405391</v>
      </c>
      <c r="G2693" s="1">
        <v>5714.17</v>
      </c>
      <c r="H2693" s="1" t="str">
        <f>TEXT(NiftyData[[#This Row],[Date]], "yyyy")</f>
        <v>2010</v>
      </c>
      <c r="I2693" s="1" t="str">
        <f>TEXT(NiftyData[[#This Row],[Date]], "mmm")</f>
        <v>Jan</v>
      </c>
      <c r="J2693" s="1" t="str">
        <f>TEXT(NiftyData[[#This Row],[Date]], "ddd")</f>
        <v>Mon</v>
      </c>
      <c r="K2693" s="1" t="str">
        <f>TEXT(NiftyData[[#This Row],[Date]], "mmm-yyyy")</f>
        <v>Jan-2010</v>
      </c>
      <c r="L2693" s="1" t="str">
        <f>IF(NiftyData[[#This Row],[Day]]="Thu", "Expiry", "")</f>
        <v/>
      </c>
      <c r="M2693" s="1">
        <f>NiftyData[[#This Row],[Close]]-NiftyData[[#This Row],[Open]]</f>
        <v>-26.650000000000546</v>
      </c>
      <c r="N2693" s="4">
        <f>NiftyData[[#This Row],[Intraday Change]]/NiftyData[[#This Row],[Open]]</f>
        <v>-5.2934224508646346E-3</v>
      </c>
      <c r="O2693" s="4">
        <f>_xlfn.CEILING.MATH(ABS(NiftyData[[#This Row],[Intraday Change %]]), 0.01)</f>
        <v>0.01</v>
      </c>
      <c r="P2693" s="6">
        <f>NiftyData[[#This Row],[Close]]-E2694</f>
        <v>-28.100000000000364</v>
      </c>
      <c r="Q2693" s="4">
        <f>NiftyData[[#This Row],[DayChange]]/E2694</f>
        <v>-5.5798252581414545E-3</v>
      </c>
      <c r="R2693" s="7">
        <f>_xlfn.CEILING.MATH(ABS(NiftyData[[#This Row],[DayChange %]]), 0.01)</f>
        <v>0.01</v>
      </c>
    </row>
    <row r="2694" spans="1:18" x14ac:dyDescent="0.2">
      <c r="A2694" s="2">
        <v>40200</v>
      </c>
      <c r="B2694" s="1">
        <v>5094.1499999999996</v>
      </c>
      <c r="C2694" s="1">
        <v>5094.1499999999996</v>
      </c>
      <c r="D2694" s="1">
        <v>4954.8500000000004</v>
      </c>
      <c r="E2694" s="1">
        <v>5036</v>
      </c>
      <c r="F2694" s="1">
        <v>270251977</v>
      </c>
      <c r="G2694" s="1">
        <v>10414.08</v>
      </c>
      <c r="H2694" s="1" t="str">
        <f>TEXT(NiftyData[[#This Row],[Date]], "yyyy")</f>
        <v>2010</v>
      </c>
      <c r="I2694" s="1" t="str">
        <f>TEXT(NiftyData[[#This Row],[Date]], "mmm")</f>
        <v>Jan</v>
      </c>
      <c r="J2694" s="1" t="str">
        <f>TEXT(NiftyData[[#This Row],[Date]], "ddd")</f>
        <v>Fri</v>
      </c>
      <c r="K2694" s="1" t="str">
        <f>TEXT(NiftyData[[#This Row],[Date]], "mmm-yyyy")</f>
        <v>Jan-2010</v>
      </c>
      <c r="L2694" s="1" t="str">
        <f>IF(NiftyData[[#This Row],[Day]]="Thu", "Expiry", "")</f>
        <v/>
      </c>
      <c r="M2694" s="1">
        <f>NiftyData[[#This Row],[Close]]-NiftyData[[#This Row],[Open]]</f>
        <v>-58.149999999999636</v>
      </c>
      <c r="N2694" s="4">
        <f>NiftyData[[#This Row],[Intraday Change]]/NiftyData[[#This Row],[Open]]</f>
        <v>-1.1415054523325705E-2</v>
      </c>
      <c r="O2694" s="4">
        <f>_xlfn.CEILING.MATH(ABS(NiftyData[[#This Row],[Intraday Change %]]), 0.01)</f>
        <v>0.02</v>
      </c>
      <c r="P2694" s="6">
        <f>NiftyData[[#This Row],[Close]]-E2695</f>
        <v>-58.149999999999636</v>
      </c>
      <c r="Q2694" s="4">
        <f>NiftyData[[#This Row],[DayChange]]/E2695</f>
        <v>-1.1415054523325705E-2</v>
      </c>
      <c r="R2694" s="7">
        <f>_xlfn.CEILING.MATH(ABS(NiftyData[[#This Row],[DayChange %]]), 0.01)</f>
        <v>0.02</v>
      </c>
    </row>
    <row r="2695" spans="1:18" x14ac:dyDescent="0.2">
      <c r="A2695" s="2">
        <v>40199</v>
      </c>
      <c r="B2695" s="1">
        <v>5220.2</v>
      </c>
      <c r="C2695" s="1">
        <v>5220.3500000000004</v>
      </c>
      <c r="D2695" s="1">
        <v>5085.45</v>
      </c>
      <c r="E2695" s="1">
        <v>5094.1499999999996</v>
      </c>
      <c r="F2695" s="1">
        <v>190009431</v>
      </c>
      <c r="G2695" s="1">
        <v>7943.76</v>
      </c>
      <c r="H2695" s="1" t="str">
        <f>TEXT(NiftyData[[#This Row],[Date]], "yyyy")</f>
        <v>2010</v>
      </c>
      <c r="I2695" s="1" t="str">
        <f>TEXT(NiftyData[[#This Row],[Date]], "mmm")</f>
        <v>Jan</v>
      </c>
      <c r="J2695" s="1" t="str">
        <f>TEXT(NiftyData[[#This Row],[Date]], "ddd")</f>
        <v>Thu</v>
      </c>
      <c r="K2695" s="1" t="str">
        <f>TEXT(NiftyData[[#This Row],[Date]], "mmm-yyyy")</f>
        <v>Jan-2010</v>
      </c>
      <c r="L2695" s="1" t="str">
        <f>IF(NiftyData[[#This Row],[Day]]="Thu", "Expiry", "")</f>
        <v>Expiry</v>
      </c>
      <c r="M2695" s="1">
        <f>NiftyData[[#This Row],[Close]]-NiftyData[[#This Row],[Open]]</f>
        <v>-126.05000000000018</v>
      </c>
      <c r="N2695" s="4">
        <f>NiftyData[[#This Row],[Intraday Change]]/NiftyData[[#This Row],[Open]]</f>
        <v>-2.4146584422052829E-2</v>
      </c>
      <c r="O2695" s="4">
        <f>_xlfn.CEILING.MATH(ABS(NiftyData[[#This Row],[Intraday Change %]]), 0.01)</f>
        <v>0.03</v>
      </c>
      <c r="P2695" s="6">
        <f>NiftyData[[#This Row],[Close]]-E2696</f>
        <v>-127.55000000000018</v>
      </c>
      <c r="Q2695" s="4">
        <f>NiftyData[[#This Row],[DayChange]]/E2696</f>
        <v>-2.4426910776184037E-2</v>
      </c>
      <c r="R2695" s="7">
        <f>_xlfn.CEILING.MATH(ABS(NiftyData[[#This Row],[DayChange %]]), 0.01)</f>
        <v>0.03</v>
      </c>
    </row>
    <row r="2696" spans="1:18" x14ac:dyDescent="0.2">
      <c r="A2696" s="2">
        <v>40198</v>
      </c>
      <c r="B2696" s="1">
        <v>5226.1000000000004</v>
      </c>
      <c r="C2696" s="1">
        <v>5256.7</v>
      </c>
      <c r="D2696" s="1">
        <v>5201.3999999999996</v>
      </c>
      <c r="E2696" s="1">
        <v>5221.7</v>
      </c>
      <c r="F2696" s="1">
        <v>167867201</v>
      </c>
      <c r="G2696" s="1">
        <v>7170.51</v>
      </c>
      <c r="H2696" s="1" t="str">
        <f>TEXT(NiftyData[[#This Row],[Date]], "yyyy")</f>
        <v>2010</v>
      </c>
      <c r="I2696" s="1" t="str">
        <f>TEXT(NiftyData[[#This Row],[Date]], "mmm")</f>
        <v>Jan</v>
      </c>
      <c r="J2696" s="1" t="str">
        <f>TEXT(NiftyData[[#This Row],[Date]], "ddd")</f>
        <v>Wed</v>
      </c>
      <c r="K2696" s="1" t="str">
        <f>TEXT(NiftyData[[#This Row],[Date]], "mmm-yyyy")</f>
        <v>Jan-2010</v>
      </c>
      <c r="L2696" s="1" t="str">
        <f>IF(NiftyData[[#This Row],[Day]]="Thu", "Expiry", "")</f>
        <v/>
      </c>
      <c r="M2696" s="1">
        <f>NiftyData[[#This Row],[Close]]-NiftyData[[#This Row],[Open]]</f>
        <v>-4.4000000000005457</v>
      </c>
      <c r="N2696" s="4">
        <f>NiftyData[[#This Row],[Intraday Change]]/NiftyData[[#This Row],[Open]]</f>
        <v>-8.4192801515480865E-4</v>
      </c>
      <c r="O2696" s="4">
        <f>_xlfn.CEILING.MATH(ABS(NiftyData[[#This Row],[Intraday Change %]]), 0.01)</f>
        <v>0.01</v>
      </c>
      <c r="P2696" s="6">
        <f>NiftyData[[#This Row],[Close]]-E2697</f>
        <v>-3.9499999999998181</v>
      </c>
      <c r="Q2696" s="4">
        <f>NiftyData[[#This Row],[DayChange]]/E2697</f>
        <v>-7.5588682747597304E-4</v>
      </c>
      <c r="R2696" s="7">
        <f>_xlfn.CEILING.MATH(ABS(NiftyData[[#This Row],[DayChange %]]), 0.01)</f>
        <v>0.01</v>
      </c>
    </row>
    <row r="2697" spans="1:18" x14ac:dyDescent="0.2">
      <c r="A2697" s="2">
        <v>40197</v>
      </c>
      <c r="B2697" s="1">
        <v>5274.2</v>
      </c>
      <c r="C2697" s="1">
        <v>5287.8</v>
      </c>
      <c r="D2697" s="1">
        <v>5218.6499999999996</v>
      </c>
      <c r="E2697" s="1">
        <v>5225.6499999999996</v>
      </c>
      <c r="F2697" s="1">
        <v>141424524</v>
      </c>
      <c r="G2697" s="1">
        <v>6197.52</v>
      </c>
      <c r="H2697" s="1" t="str">
        <f>TEXT(NiftyData[[#This Row],[Date]], "yyyy")</f>
        <v>2010</v>
      </c>
      <c r="I2697" s="1" t="str">
        <f>TEXT(NiftyData[[#This Row],[Date]], "mmm")</f>
        <v>Jan</v>
      </c>
      <c r="J2697" s="1" t="str">
        <f>TEXT(NiftyData[[#This Row],[Date]], "ddd")</f>
        <v>Tue</v>
      </c>
      <c r="K2697" s="1" t="str">
        <f>TEXT(NiftyData[[#This Row],[Date]], "mmm-yyyy")</f>
        <v>Jan-2010</v>
      </c>
      <c r="L2697" s="1" t="str">
        <f>IF(NiftyData[[#This Row],[Day]]="Thu", "Expiry", "")</f>
        <v/>
      </c>
      <c r="M2697" s="1">
        <f>NiftyData[[#This Row],[Close]]-NiftyData[[#This Row],[Open]]</f>
        <v>-48.550000000000182</v>
      </c>
      <c r="N2697" s="4">
        <f>NiftyData[[#This Row],[Intraday Change]]/NiftyData[[#This Row],[Open]]</f>
        <v>-9.205187516590229E-3</v>
      </c>
      <c r="O2697" s="4">
        <f>_xlfn.CEILING.MATH(ABS(NiftyData[[#This Row],[Intraday Change %]]), 0.01)</f>
        <v>0.01</v>
      </c>
      <c r="P2697" s="6">
        <f>NiftyData[[#This Row],[Close]]-E2698</f>
        <v>-49.200000000000728</v>
      </c>
      <c r="Q2697" s="4">
        <f>NiftyData[[#This Row],[DayChange]]/E2698</f>
        <v>-9.3272794487048397E-3</v>
      </c>
      <c r="R2697" s="7">
        <f>_xlfn.CEILING.MATH(ABS(NiftyData[[#This Row],[DayChange %]]), 0.01)</f>
        <v>0.01</v>
      </c>
    </row>
    <row r="2698" spans="1:18" x14ac:dyDescent="0.2">
      <c r="A2698" s="2">
        <v>40196</v>
      </c>
      <c r="B2698" s="1">
        <v>5253.65</v>
      </c>
      <c r="C2698" s="1">
        <v>5292.5</v>
      </c>
      <c r="D2698" s="1">
        <v>5228.95</v>
      </c>
      <c r="E2698" s="1">
        <v>5274.85</v>
      </c>
      <c r="F2698" s="1">
        <v>153687597</v>
      </c>
      <c r="G2698" s="1">
        <v>6659.87</v>
      </c>
      <c r="H2698" s="1" t="str">
        <f>TEXT(NiftyData[[#This Row],[Date]], "yyyy")</f>
        <v>2010</v>
      </c>
      <c r="I2698" s="1" t="str">
        <f>TEXT(NiftyData[[#This Row],[Date]], "mmm")</f>
        <v>Jan</v>
      </c>
      <c r="J2698" s="1" t="str">
        <f>TEXT(NiftyData[[#This Row],[Date]], "ddd")</f>
        <v>Mon</v>
      </c>
      <c r="K2698" s="1" t="str">
        <f>TEXT(NiftyData[[#This Row],[Date]], "mmm-yyyy")</f>
        <v>Jan-2010</v>
      </c>
      <c r="L2698" s="1" t="str">
        <f>IF(NiftyData[[#This Row],[Day]]="Thu", "Expiry", "")</f>
        <v/>
      </c>
      <c r="M2698" s="1">
        <f>NiftyData[[#This Row],[Close]]-NiftyData[[#This Row],[Open]]</f>
        <v>21.200000000000728</v>
      </c>
      <c r="N2698" s="4">
        <f>NiftyData[[#This Row],[Intraday Change]]/NiftyData[[#This Row],[Open]]</f>
        <v>4.035289750935203E-3</v>
      </c>
      <c r="O2698" s="4">
        <f>_xlfn.CEILING.MATH(ABS(NiftyData[[#This Row],[Intraday Change %]]), 0.01)</f>
        <v>0.01</v>
      </c>
      <c r="P2698" s="6">
        <f>NiftyData[[#This Row],[Close]]-E2699</f>
        <v>22.650000000000546</v>
      </c>
      <c r="Q2698" s="4">
        <f>NiftyData[[#This Row],[DayChange]]/E2699</f>
        <v>4.3124785804045064E-3</v>
      </c>
      <c r="R2698" s="7">
        <f>_xlfn.CEILING.MATH(ABS(NiftyData[[#This Row],[DayChange %]]), 0.01)</f>
        <v>0.01</v>
      </c>
    </row>
    <row r="2699" spans="1:18" x14ac:dyDescent="0.2">
      <c r="A2699" s="2">
        <v>40193</v>
      </c>
      <c r="B2699" s="1">
        <v>5259.9</v>
      </c>
      <c r="C2699" s="1">
        <v>5279.85</v>
      </c>
      <c r="D2699" s="1">
        <v>5242.45</v>
      </c>
      <c r="E2699" s="1">
        <v>5252.2</v>
      </c>
      <c r="F2699" s="1">
        <v>167242355</v>
      </c>
      <c r="G2699" s="1">
        <v>6927.87</v>
      </c>
      <c r="H2699" s="1" t="str">
        <f>TEXT(NiftyData[[#This Row],[Date]], "yyyy")</f>
        <v>2010</v>
      </c>
      <c r="I2699" s="1" t="str">
        <f>TEXT(NiftyData[[#This Row],[Date]], "mmm")</f>
        <v>Jan</v>
      </c>
      <c r="J2699" s="1" t="str">
        <f>TEXT(NiftyData[[#This Row],[Date]], "ddd")</f>
        <v>Fri</v>
      </c>
      <c r="K2699" s="1" t="str">
        <f>TEXT(NiftyData[[#This Row],[Date]], "mmm-yyyy")</f>
        <v>Jan-2010</v>
      </c>
      <c r="L2699" s="1" t="str">
        <f>IF(NiftyData[[#This Row],[Day]]="Thu", "Expiry", "")</f>
        <v/>
      </c>
      <c r="M2699" s="1">
        <f>NiftyData[[#This Row],[Close]]-NiftyData[[#This Row],[Open]]</f>
        <v>-7.6999999999998181</v>
      </c>
      <c r="N2699" s="4">
        <f>NiftyData[[#This Row],[Intraday Change]]/NiftyData[[#This Row],[Open]]</f>
        <v>-1.4639061579117128E-3</v>
      </c>
      <c r="O2699" s="4">
        <f>_xlfn.CEILING.MATH(ABS(NiftyData[[#This Row],[Intraday Change %]]), 0.01)</f>
        <v>0.01</v>
      </c>
      <c r="P2699" s="6">
        <f>NiftyData[[#This Row],[Close]]-E2700</f>
        <v>-7.6999999999998181</v>
      </c>
      <c r="Q2699" s="4">
        <f>NiftyData[[#This Row],[DayChange]]/E2700</f>
        <v>-1.4639061579117128E-3</v>
      </c>
      <c r="R2699" s="7">
        <f>_xlfn.CEILING.MATH(ABS(NiftyData[[#This Row],[DayChange %]]), 0.01)</f>
        <v>0.01</v>
      </c>
    </row>
    <row r="2700" spans="1:18" x14ac:dyDescent="0.2">
      <c r="A2700" s="2">
        <v>40192</v>
      </c>
      <c r="B2700" s="1">
        <v>5234.5</v>
      </c>
      <c r="C2700" s="1">
        <v>5272.85</v>
      </c>
      <c r="D2700" s="1">
        <v>5232.5</v>
      </c>
      <c r="E2700" s="1">
        <v>5259.9</v>
      </c>
      <c r="F2700" s="1">
        <v>171282618</v>
      </c>
      <c r="G2700" s="1">
        <v>7824.43</v>
      </c>
      <c r="H2700" s="1" t="str">
        <f>TEXT(NiftyData[[#This Row],[Date]], "yyyy")</f>
        <v>2010</v>
      </c>
      <c r="I2700" s="1" t="str">
        <f>TEXT(NiftyData[[#This Row],[Date]], "mmm")</f>
        <v>Jan</v>
      </c>
      <c r="J2700" s="1" t="str">
        <f>TEXT(NiftyData[[#This Row],[Date]], "ddd")</f>
        <v>Thu</v>
      </c>
      <c r="K2700" s="1" t="str">
        <f>TEXT(NiftyData[[#This Row],[Date]], "mmm-yyyy")</f>
        <v>Jan-2010</v>
      </c>
      <c r="L2700" s="1" t="str">
        <f>IF(NiftyData[[#This Row],[Day]]="Thu", "Expiry", "")</f>
        <v>Expiry</v>
      </c>
      <c r="M2700" s="1">
        <f>NiftyData[[#This Row],[Close]]-NiftyData[[#This Row],[Open]]</f>
        <v>25.399999999999636</v>
      </c>
      <c r="N2700" s="4">
        <f>NiftyData[[#This Row],[Intraday Change]]/NiftyData[[#This Row],[Open]]</f>
        <v>4.8524214347119374E-3</v>
      </c>
      <c r="O2700" s="4">
        <f>_xlfn.CEILING.MATH(ABS(NiftyData[[#This Row],[Intraday Change %]]), 0.01)</f>
        <v>0.01</v>
      </c>
      <c r="P2700" s="6">
        <f>NiftyData[[#This Row],[Close]]-E2701</f>
        <v>25.949999999999818</v>
      </c>
      <c r="Q2700" s="4">
        <f>NiftyData[[#This Row],[DayChange]]/E2701</f>
        <v>4.9580145014759061E-3</v>
      </c>
      <c r="R2700" s="7">
        <f>_xlfn.CEILING.MATH(ABS(NiftyData[[#This Row],[DayChange %]]), 0.01)</f>
        <v>0.01</v>
      </c>
    </row>
    <row r="2701" spans="1:18" x14ac:dyDescent="0.2">
      <c r="A2701" s="2">
        <v>40191</v>
      </c>
      <c r="B2701" s="1">
        <v>5212.6000000000004</v>
      </c>
      <c r="C2701" s="1">
        <v>5239.2</v>
      </c>
      <c r="D2701" s="1">
        <v>5169.55</v>
      </c>
      <c r="E2701" s="1">
        <v>5233.95</v>
      </c>
      <c r="F2701" s="1">
        <v>200774550</v>
      </c>
      <c r="G2701" s="1">
        <v>8430.48</v>
      </c>
      <c r="H2701" s="1" t="str">
        <f>TEXT(NiftyData[[#This Row],[Date]], "yyyy")</f>
        <v>2010</v>
      </c>
      <c r="I2701" s="1" t="str">
        <f>TEXT(NiftyData[[#This Row],[Date]], "mmm")</f>
        <v>Jan</v>
      </c>
      <c r="J2701" s="1" t="str">
        <f>TEXT(NiftyData[[#This Row],[Date]], "ddd")</f>
        <v>Wed</v>
      </c>
      <c r="K2701" s="1" t="str">
        <f>TEXT(NiftyData[[#This Row],[Date]], "mmm-yyyy")</f>
        <v>Jan-2010</v>
      </c>
      <c r="L2701" s="1" t="str">
        <f>IF(NiftyData[[#This Row],[Day]]="Thu", "Expiry", "")</f>
        <v/>
      </c>
      <c r="M2701" s="1">
        <f>NiftyData[[#This Row],[Close]]-NiftyData[[#This Row],[Open]]</f>
        <v>21.349999999999454</v>
      </c>
      <c r="N2701" s="4">
        <f>NiftyData[[#This Row],[Intraday Change]]/NiftyData[[#This Row],[Open]]</f>
        <v>4.0958446840347338E-3</v>
      </c>
      <c r="O2701" s="4">
        <f>_xlfn.CEILING.MATH(ABS(NiftyData[[#This Row],[Intraday Change %]]), 0.01)</f>
        <v>0.01</v>
      </c>
      <c r="P2701" s="6">
        <f>NiftyData[[#This Row],[Close]]-E2702</f>
        <v>23.550000000000182</v>
      </c>
      <c r="Q2701" s="4">
        <f>NiftyData[[#This Row],[DayChange]]/E2702</f>
        <v>4.51980654076466E-3</v>
      </c>
      <c r="R2701" s="7">
        <f>_xlfn.CEILING.MATH(ABS(NiftyData[[#This Row],[DayChange %]]), 0.01)</f>
        <v>0.01</v>
      </c>
    </row>
    <row r="2702" spans="1:18" x14ac:dyDescent="0.2">
      <c r="A2702" s="2">
        <v>40190</v>
      </c>
      <c r="B2702" s="1">
        <v>5251.1</v>
      </c>
      <c r="C2702" s="1">
        <v>5300.5</v>
      </c>
      <c r="D2702" s="1">
        <v>5200.95</v>
      </c>
      <c r="E2702" s="1">
        <v>5210.3999999999996</v>
      </c>
      <c r="F2702" s="1">
        <v>206748015</v>
      </c>
      <c r="G2702" s="1">
        <v>8648.49</v>
      </c>
      <c r="H2702" s="1" t="str">
        <f>TEXT(NiftyData[[#This Row],[Date]], "yyyy")</f>
        <v>2010</v>
      </c>
      <c r="I2702" s="1" t="str">
        <f>TEXT(NiftyData[[#This Row],[Date]], "mmm")</f>
        <v>Jan</v>
      </c>
      <c r="J2702" s="1" t="str">
        <f>TEXT(NiftyData[[#This Row],[Date]], "ddd")</f>
        <v>Tue</v>
      </c>
      <c r="K2702" s="1" t="str">
        <f>TEXT(NiftyData[[#This Row],[Date]], "mmm-yyyy")</f>
        <v>Jan-2010</v>
      </c>
      <c r="L2702" s="1" t="str">
        <f>IF(NiftyData[[#This Row],[Day]]="Thu", "Expiry", "")</f>
        <v/>
      </c>
      <c r="M2702" s="1">
        <f>NiftyData[[#This Row],[Close]]-NiftyData[[#This Row],[Open]]</f>
        <v>-40.700000000000728</v>
      </c>
      <c r="N2702" s="4">
        <f>NiftyData[[#This Row],[Intraday Change]]/NiftyData[[#This Row],[Open]]</f>
        <v>-7.7507569842510567E-3</v>
      </c>
      <c r="O2702" s="4">
        <f>_xlfn.CEILING.MATH(ABS(NiftyData[[#This Row],[Intraday Change %]]), 0.01)</f>
        <v>0.01</v>
      </c>
      <c r="P2702" s="6">
        <f>NiftyData[[#This Row],[Close]]-E2703</f>
        <v>-39</v>
      </c>
      <c r="Q2702" s="4">
        <f>NiftyData[[#This Row],[DayChange]]/E2703</f>
        <v>-7.4294205052005948E-3</v>
      </c>
      <c r="R2702" s="7">
        <f>_xlfn.CEILING.MATH(ABS(NiftyData[[#This Row],[DayChange %]]), 0.01)</f>
        <v>0.01</v>
      </c>
    </row>
    <row r="2703" spans="1:18" x14ac:dyDescent="0.2">
      <c r="A2703" s="2">
        <v>40189</v>
      </c>
      <c r="B2703" s="1">
        <v>5263.8</v>
      </c>
      <c r="C2703" s="1">
        <v>5287.2</v>
      </c>
      <c r="D2703" s="1">
        <v>5227.8</v>
      </c>
      <c r="E2703" s="1">
        <v>5249.4</v>
      </c>
      <c r="F2703" s="1">
        <v>238011959</v>
      </c>
      <c r="G2703" s="1">
        <v>11080.55</v>
      </c>
      <c r="H2703" s="1" t="str">
        <f>TEXT(NiftyData[[#This Row],[Date]], "yyyy")</f>
        <v>2010</v>
      </c>
      <c r="I2703" s="1" t="str">
        <f>TEXT(NiftyData[[#This Row],[Date]], "mmm")</f>
        <v>Jan</v>
      </c>
      <c r="J2703" s="1" t="str">
        <f>TEXT(NiftyData[[#This Row],[Date]], "ddd")</f>
        <v>Mon</v>
      </c>
      <c r="K2703" s="1" t="str">
        <f>TEXT(NiftyData[[#This Row],[Date]], "mmm-yyyy")</f>
        <v>Jan-2010</v>
      </c>
      <c r="L2703" s="1" t="str">
        <f>IF(NiftyData[[#This Row],[Day]]="Thu", "Expiry", "")</f>
        <v/>
      </c>
      <c r="M2703" s="1">
        <f>NiftyData[[#This Row],[Close]]-NiftyData[[#This Row],[Open]]</f>
        <v>-14.400000000000546</v>
      </c>
      <c r="N2703" s="4">
        <f>NiftyData[[#This Row],[Intraday Change]]/NiftyData[[#This Row],[Open]]</f>
        <v>-2.7356662487177598E-3</v>
      </c>
      <c r="O2703" s="4">
        <f>_xlfn.CEILING.MATH(ABS(NiftyData[[#This Row],[Intraday Change %]]), 0.01)</f>
        <v>0.01</v>
      </c>
      <c r="P2703" s="6">
        <f>NiftyData[[#This Row],[Close]]-E2704</f>
        <v>4.6499999999996362</v>
      </c>
      <c r="Q2703" s="4">
        <f>NiftyData[[#This Row],[DayChange]]/E2704</f>
        <v>8.8660088660081726E-4</v>
      </c>
      <c r="R2703" s="7">
        <f>_xlfn.CEILING.MATH(ABS(NiftyData[[#This Row],[DayChange %]]), 0.01)</f>
        <v>0.01</v>
      </c>
    </row>
    <row r="2704" spans="1:18" x14ac:dyDescent="0.2">
      <c r="A2704" s="2">
        <v>40186</v>
      </c>
      <c r="B2704" s="1">
        <v>5264.25</v>
      </c>
      <c r="C2704" s="1">
        <v>5276.75</v>
      </c>
      <c r="D2704" s="1">
        <v>5234.7</v>
      </c>
      <c r="E2704" s="1">
        <v>5244.75</v>
      </c>
      <c r="F2704" s="1">
        <v>201910800</v>
      </c>
      <c r="G2704" s="1">
        <v>7777.04</v>
      </c>
      <c r="H2704" s="1" t="str">
        <f>TEXT(NiftyData[[#This Row],[Date]], "yyyy")</f>
        <v>2010</v>
      </c>
      <c r="I2704" s="1" t="str">
        <f>TEXT(NiftyData[[#This Row],[Date]], "mmm")</f>
        <v>Jan</v>
      </c>
      <c r="J2704" s="1" t="str">
        <f>TEXT(NiftyData[[#This Row],[Date]], "ddd")</f>
        <v>Fri</v>
      </c>
      <c r="K2704" s="1" t="str">
        <f>TEXT(NiftyData[[#This Row],[Date]], "mmm-yyyy")</f>
        <v>Jan-2010</v>
      </c>
      <c r="L2704" s="1" t="str">
        <f>IF(NiftyData[[#This Row],[Day]]="Thu", "Expiry", "")</f>
        <v/>
      </c>
      <c r="M2704" s="1">
        <f>NiftyData[[#This Row],[Close]]-NiftyData[[#This Row],[Open]]</f>
        <v>-19.5</v>
      </c>
      <c r="N2704" s="4">
        <f>NiftyData[[#This Row],[Intraday Change]]/NiftyData[[#This Row],[Open]]</f>
        <v>-3.7042313719903119E-3</v>
      </c>
      <c r="O2704" s="4">
        <f>_xlfn.CEILING.MATH(ABS(NiftyData[[#This Row],[Intraday Change %]]), 0.01)</f>
        <v>0.01</v>
      </c>
      <c r="P2704" s="6">
        <f>NiftyData[[#This Row],[Close]]-E2705</f>
        <v>-18.350000000000364</v>
      </c>
      <c r="Q2704" s="4">
        <f>NiftyData[[#This Row],[DayChange]]/E2705</f>
        <v>-3.4865383519219399E-3</v>
      </c>
      <c r="R2704" s="7">
        <f>_xlfn.CEILING.MATH(ABS(NiftyData[[#This Row],[DayChange %]]), 0.01)</f>
        <v>0.01</v>
      </c>
    </row>
    <row r="2705" spans="1:18" x14ac:dyDescent="0.2">
      <c r="A2705" s="2">
        <v>40185</v>
      </c>
      <c r="B2705" s="1">
        <v>5281.8</v>
      </c>
      <c r="C2705" s="1">
        <v>5302.55</v>
      </c>
      <c r="D2705" s="1">
        <v>5244.75</v>
      </c>
      <c r="E2705" s="1">
        <v>5263.1</v>
      </c>
      <c r="F2705" s="1">
        <v>181246734</v>
      </c>
      <c r="G2705" s="1">
        <v>6890.99</v>
      </c>
      <c r="H2705" s="1" t="str">
        <f>TEXT(NiftyData[[#This Row],[Date]], "yyyy")</f>
        <v>2010</v>
      </c>
      <c r="I2705" s="1" t="str">
        <f>TEXT(NiftyData[[#This Row],[Date]], "mmm")</f>
        <v>Jan</v>
      </c>
      <c r="J2705" s="1" t="str">
        <f>TEXT(NiftyData[[#This Row],[Date]], "ddd")</f>
        <v>Thu</v>
      </c>
      <c r="K2705" s="1" t="str">
        <f>TEXT(NiftyData[[#This Row],[Date]], "mmm-yyyy")</f>
        <v>Jan-2010</v>
      </c>
      <c r="L2705" s="1" t="str">
        <f>IF(NiftyData[[#This Row],[Day]]="Thu", "Expiry", "")</f>
        <v>Expiry</v>
      </c>
      <c r="M2705" s="1">
        <f>NiftyData[[#This Row],[Close]]-NiftyData[[#This Row],[Open]]</f>
        <v>-18.699999999999818</v>
      </c>
      <c r="N2705" s="4">
        <f>NiftyData[[#This Row],[Intraday Change]]/NiftyData[[#This Row],[Open]]</f>
        <v>-3.5404596917717099E-3</v>
      </c>
      <c r="O2705" s="4">
        <f>_xlfn.CEILING.MATH(ABS(NiftyData[[#This Row],[Intraday Change %]]), 0.01)</f>
        <v>0.01</v>
      </c>
      <c r="P2705" s="6">
        <f>NiftyData[[#This Row],[Close]]-E2706</f>
        <v>-18.699999999999818</v>
      </c>
      <c r="Q2705" s="4">
        <f>NiftyData[[#This Row],[DayChange]]/E2706</f>
        <v>-3.5404596917717099E-3</v>
      </c>
      <c r="R2705" s="7">
        <f>_xlfn.CEILING.MATH(ABS(NiftyData[[#This Row],[DayChange %]]), 0.01)</f>
        <v>0.01</v>
      </c>
    </row>
    <row r="2706" spans="1:18" x14ac:dyDescent="0.2">
      <c r="A2706" s="2">
        <v>40184</v>
      </c>
      <c r="B2706" s="1">
        <v>5278.15</v>
      </c>
      <c r="C2706" s="1">
        <v>5310.85</v>
      </c>
      <c r="D2706" s="1">
        <v>5260.05</v>
      </c>
      <c r="E2706" s="1">
        <v>5281.8</v>
      </c>
      <c r="F2706" s="1">
        <v>216147837</v>
      </c>
      <c r="G2706" s="1">
        <v>7892.6</v>
      </c>
      <c r="H2706" s="1" t="str">
        <f>TEXT(NiftyData[[#This Row],[Date]], "yyyy")</f>
        <v>2010</v>
      </c>
      <c r="I2706" s="1" t="str">
        <f>TEXT(NiftyData[[#This Row],[Date]], "mmm")</f>
        <v>Jan</v>
      </c>
      <c r="J2706" s="1" t="str">
        <f>TEXT(NiftyData[[#This Row],[Date]], "ddd")</f>
        <v>Wed</v>
      </c>
      <c r="K2706" s="1" t="str">
        <f>TEXT(NiftyData[[#This Row],[Date]], "mmm-yyyy")</f>
        <v>Jan-2010</v>
      </c>
      <c r="L2706" s="1" t="str">
        <f>IF(NiftyData[[#This Row],[Day]]="Thu", "Expiry", "")</f>
        <v/>
      </c>
      <c r="M2706" s="1">
        <f>NiftyData[[#This Row],[Close]]-NiftyData[[#This Row],[Open]]</f>
        <v>3.6500000000005457</v>
      </c>
      <c r="N2706" s="4">
        <f>NiftyData[[#This Row],[Intraday Change]]/NiftyData[[#This Row],[Open]]</f>
        <v>6.9153017629293326E-4</v>
      </c>
      <c r="O2706" s="4">
        <f>_xlfn.CEILING.MATH(ABS(NiftyData[[#This Row],[Intraday Change %]]), 0.01)</f>
        <v>0.01</v>
      </c>
      <c r="P2706" s="6">
        <f>NiftyData[[#This Row],[Close]]-E2707</f>
        <v>3.9000000000005457</v>
      </c>
      <c r="Q2706" s="4">
        <f>NiftyData[[#This Row],[DayChange]]/E2707</f>
        <v>7.389302563520616E-4</v>
      </c>
      <c r="R2706" s="7">
        <f>_xlfn.CEILING.MATH(ABS(NiftyData[[#This Row],[DayChange %]]), 0.01)</f>
        <v>0.01</v>
      </c>
    </row>
    <row r="2707" spans="1:18" x14ac:dyDescent="0.2">
      <c r="A2707" s="2">
        <v>40183</v>
      </c>
      <c r="B2707" s="1">
        <v>5277.15</v>
      </c>
      <c r="C2707" s="1">
        <v>5288.35</v>
      </c>
      <c r="D2707" s="1">
        <v>5242.3999999999996</v>
      </c>
      <c r="E2707" s="1">
        <v>5277.9</v>
      </c>
      <c r="F2707" s="1">
        <v>240844424</v>
      </c>
      <c r="G2707" s="1">
        <v>7969.62</v>
      </c>
      <c r="H2707" s="1" t="str">
        <f>TEXT(NiftyData[[#This Row],[Date]], "yyyy")</f>
        <v>2010</v>
      </c>
      <c r="I2707" s="1" t="str">
        <f>TEXT(NiftyData[[#This Row],[Date]], "mmm")</f>
        <v>Jan</v>
      </c>
      <c r="J2707" s="1" t="str">
        <f>TEXT(NiftyData[[#This Row],[Date]], "ddd")</f>
        <v>Tue</v>
      </c>
      <c r="K2707" s="1" t="str">
        <f>TEXT(NiftyData[[#This Row],[Date]], "mmm-yyyy")</f>
        <v>Jan-2010</v>
      </c>
      <c r="L2707" s="1" t="str">
        <f>IF(NiftyData[[#This Row],[Day]]="Thu", "Expiry", "")</f>
        <v/>
      </c>
      <c r="M2707" s="1">
        <f>NiftyData[[#This Row],[Close]]-NiftyData[[#This Row],[Open]]</f>
        <v>0.75</v>
      </c>
      <c r="N2707" s="4">
        <f>NiftyData[[#This Row],[Intraday Change]]/NiftyData[[#This Row],[Open]]</f>
        <v>1.4212216821579831E-4</v>
      </c>
      <c r="O2707" s="4">
        <f>_xlfn.CEILING.MATH(ABS(NiftyData[[#This Row],[Intraday Change %]]), 0.01)</f>
        <v>0.01</v>
      </c>
      <c r="P2707" s="6">
        <f>NiftyData[[#This Row],[Close]]-E2708</f>
        <v>45.699999999999818</v>
      </c>
      <c r="Q2707" s="4">
        <f>NiftyData[[#This Row],[DayChange]]/E2708</f>
        <v>8.7343755972630679E-3</v>
      </c>
      <c r="R2707" s="7">
        <f>_xlfn.CEILING.MATH(ABS(NiftyData[[#This Row],[DayChange %]]), 0.01)</f>
        <v>0.01</v>
      </c>
    </row>
    <row r="2708" spans="1:18" x14ac:dyDescent="0.2">
      <c r="A2708" s="2">
        <v>40182</v>
      </c>
      <c r="B2708" s="1">
        <v>5200.8999999999996</v>
      </c>
      <c r="C2708" s="1">
        <v>5238.45</v>
      </c>
      <c r="D2708" s="1">
        <v>5167.1000000000004</v>
      </c>
      <c r="E2708" s="1">
        <v>5232.2</v>
      </c>
      <c r="F2708" s="1">
        <v>148652424</v>
      </c>
      <c r="G2708" s="1">
        <v>6531.61</v>
      </c>
      <c r="H2708" s="1" t="str">
        <f>TEXT(NiftyData[[#This Row],[Date]], "yyyy")</f>
        <v>2010</v>
      </c>
      <c r="I2708" s="1" t="str">
        <f>TEXT(NiftyData[[#This Row],[Date]], "mmm")</f>
        <v>Jan</v>
      </c>
      <c r="J2708" s="1" t="str">
        <f>TEXT(NiftyData[[#This Row],[Date]], "ddd")</f>
        <v>Mon</v>
      </c>
      <c r="K2708" s="1" t="str">
        <f>TEXT(NiftyData[[#This Row],[Date]], "mmm-yyyy")</f>
        <v>Jan-2010</v>
      </c>
      <c r="L2708" s="1" t="str">
        <f>IF(NiftyData[[#This Row],[Day]]="Thu", "Expiry", "")</f>
        <v/>
      </c>
      <c r="M2708" s="1">
        <f>NiftyData[[#This Row],[Close]]-NiftyData[[#This Row],[Open]]</f>
        <v>31.300000000000182</v>
      </c>
      <c r="N2708" s="4">
        <f>NiftyData[[#This Row],[Intraday Change]]/NiftyData[[#This Row],[Open]]</f>
        <v>6.0181891595685712E-3</v>
      </c>
      <c r="O2708" s="4">
        <f>_xlfn.CEILING.MATH(ABS(NiftyData[[#This Row],[Intraday Change %]]), 0.01)</f>
        <v>0.01</v>
      </c>
      <c r="P2708" s="6">
        <f>NiftyData[[#This Row],[Close]]-E2709</f>
        <v>31.149999999999636</v>
      </c>
      <c r="Q2708" s="4">
        <f>NiftyData[[#This Row],[DayChange]]/E2709</f>
        <v>5.9891752626872715E-3</v>
      </c>
      <c r="R2708" s="7">
        <f>_xlfn.CEILING.MATH(ABS(NiftyData[[#This Row],[DayChange %]]), 0.01)</f>
        <v>0.01</v>
      </c>
    </row>
    <row r="2709" spans="1:18" x14ac:dyDescent="0.2">
      <c r="A2709" s="2">
        <v>40178</v>
      </c>
      <c r="B2709" s="1">
        <v>5171.2</v>
      </c>
      <c r="C2709" s="1">
        <v>5221.8500000000004</v>
      </c>
      <c r="D2709" s="1">
        <v>5168.75</v>
      </c>
      <c r="E2709" s="1">
        <v>5201.05</v>
      </c>
      <c r="F2709" s="1">
        <v>188092940</v>
      </c>
      <c r="G2709" s="1">
        <v>7236.94</v>
      </c>
      <c r="H2709" s="6" t="str">
        <f>TEXT(NiftyData[[#This Row],[Date]], "yyyy")</f>
        <v>2009</v>
      </c>
      <c r="I2709" s="6" t="str">
        <f>TEXT(NiftyData[[#This Row],[Date]], "mmm")</f>
        <v>Dec</v>
      </c>
      <c r="J2709" s="6" t="str">
        <f>TEXT(NiftyData[[#This Row],[Date]], "ddd")</f>
        <v>Thu</v>
      </c>
      <c r="K2709" s="6" t="str">
        <f>TEXT(NiftyData[[#This Row],[Date]], "mmm-yyyy")</f>
        <v>Dec-2009</v>
      </c>
      <c r="L2709" s="6" t="str">
        <f>IF(NiftyData[[#This Row],[Day]]="Thu", "Expiry", "")</f>
        <v>Expiry</v>
      </c>
      <c r="M2709" s="6">
        <f>NiftyData[[#This Row],[Close]]-NiftyData[[#This Row],[Open]]</f>
        <v>29.850000000000364</v>
      </c>
      <c r="N2709" s="4">
        <f>NiftyData[[#This Row],[Intraday Change]]/NiftyData[[#This Row],[Open]]</f>
        <v>5.772354579207991E-3</v>
      </c>
      <c r="O2709" s="4">
        <f>_xlfn.CEILING.MATH(ABS(NiftyData[[#This Row],[Intraday Change %]]), 0.01)</f>
        <v>0.01</v>
      </c>
      <c r="P2709" s="6">
        <f>NiftyData[[#This Row],[Close]]-E2710</f>
        <v>31.600000000000364</v>
      </c>
      <c r="Q2709" s="4">
        <f>NiftyData[[#This Row],[DayChange]]/E2710</f>
        <v>6.112835988354731E-3</v>
      </c>
      <c r="R2709" s="7">
        <f>_xlfn.CEILING.MATH(ABS(NiftyData[[#This Row],[DayChange %]]), 0.01)</f>
        <v>0.01</v>
      </c>
    </row>
    <row r="2710" spans="1:18" x14ac:dyDescent="0.2">
      <c r="A2710" s="2">
        <v>40177</v>
      </c>
      <c r="B2710" s="1">
        <v>5188.75</v>
      </c>
      <c r="C2710" s="1">
        <v>5197.05</v>
      </c>
      <c r="D2710" s="1">
        <v>5160.1000000000004</v>
      </c>
      <c r="E2710" s="1">
        <v>5169.45</v>
      </c>
      <c r="F2710" s="1">
        <v>147546797</v>
      </c>
      <c r="G2710" s="1">
        <v>4922.1400000000003</v>
      </c>
      <c r="H2710" s="6" t="str">
        <f>TEXT(NiftyData[[#This Row],[Date]], "yyyy")</f>
        <v>2009</v>
      </c>
      <c r="I2710" s="6" t="str">
        <f>TEXT(NiftyData[[#This Row],[Date]], "mmm")</f>
        <v>Dec</v>
      </c>
      <c r="J2710" s="6" t="str">
        <f>TEXT(NiftyData[[#This Row],[Date]], "ddd")</f>
        <v>Wed</v>
      </c>
      <c r="K2710" s="6" t="str">
        <f>TEXT(NiftyData[[#This Row],[Date]], "mmm-yyyy")</f>
        <v>Dec-2009</v>
      </c>
      <c r="L2710" s="6" t="str">
        <f>IF(NiftyData[[#This Row],[Day]]="Thu", "Expiry", "")</f>
        <v/>
      </c>
      <c r="M2710" s="6">
        <f>NiftyData[[#This Row],[Close]]-NiftyData[[#This Row],[Open]]</f>
        <v>-19.300000000000182</v>
      </c>
      <c r="N2710" s="4">
        <f>NiftyData[[#This Row],[Intraday Change]]/NiftyData[[#This Row],[Open]]</f>
        <v>-3.7195856420140076E-3</v>
      </c>
      <c r="O2710" s="4">
        <f>_xlfn.CEILING.MATH(ABS(NiftyData[[#This Row],[Intraday Change %]]), 0.01)</f>
        <v>0.01</v>
      </c>
      <c r="P2710" s="6">
        <f>NiftyData[[#This Row],[Close]]-E2711</f>
        <v>-18.5</v>
      </c>
      <c r="Q2710" s="4">
        <f>NiftyData[[#This Row],[DayChange]]/E2711</f>
        <v>-3.5659557243227094E-3</v>
      </c>
      <c r="R2710" s="7">
        <f>_xlfn.CEILING.MATH(ABS(NiftyData[[#This Row],[DayChange %]]), 0.01)</f>
        <v>0.01</v>
      </c>
    </row>
    <row r="2711" spans="1:18" x14ac:dyDescent="0.2">
      <c r="A2711" s="2">
        <v>40176</v>
      </c>
      <c r="B2711" s="1">
        <v>5180.75</v>
      </c>
      <c r="C2711" s="1">
        <v>5214.6000000000004</v>
      </c>
      <c r="D2711" s="1">
        <v>5175.8500000000004</v>
      </c>
      <c r="E2711" s="1">
        <v>5187.95</v>
      </c>
      <c r="F2711" s="1">
        <v>160527908</v>
      </c>
      <c r="G2711" s="1">
        <v>5480.14</v>
      </c>
      <c r="H2711" s="6" t="str">
        <f>TEXT(NiftyData[[#This Row],[Date]], "yyyy")</f>
        <v>2009</v>
      </c>
      <c r="I2711" s="6" t="str">
        <f>TEXT(NiftyData[[#This Row],[Date]], "mmm")</f>
        <v>Dec</v>
      </c>
      <c r="J2711" s="6" t="str">
        <f>TEXT(NiftyData[[#This Row],[Date]], "ddd")</f>
        <v>Tue</v>
      </c>
      <c r="K2711" s="6" t="str">
        <f>TEXT(NiftyData[[#This Row],[Date]], "mmm-yyyy")</f>
        <v>Dec-2009</v>
      </c>
      <c r="L2711" s="6" t="str">
        <f>IF(NiftyData[[#This Row],[Day]]="Thu", "Expiry", "")</f>
        <v/>
      </c>
      <c r="M2711" s="6">
        <f>NiftyData[[#This Row],[Close]]-NiftyData[[#This Row],[Open]]</f>
        <v>7.1999999999998181</v>
      </c>
      <c r="N2711" s="4">
        <f>NiftyData[[#This Row],[Intraday Change]]/NiftyData[[#This Row],[Open]]</f>
        <v>1.3897601698595412E-3</v>
      </c>
      <c r="O2711" s="4">
        <f>_xlfn.CEILING.MATH(ABS(NiftyData[[#This Row],[Intraday Change %]]), 0.01)</f>
        <v>0.01</v>
      </c>
      <c r="P2711" s="6">
        <f>NiftyData[[#This Row],[Close]]-E2712</f>
        <v>9.5500000000001819</v>
      </c>
      <c r="Q2711" s="4">
        <f>NiftyData[[#This Row],[DayChange]]/E2712</f>
        <v>1.8441989803800753E-3</v>
      </c>
      <c r="R2711" s="7">
        <f>_xlfn.CEILING.MATH(ABS(NiftyData[[#This Row],[DayChange %]]), 0.01)</f>
        <v>0.01</v>
      </c>
    </row>
    <row r="2712" spans="1:18" x14ac:dyDescent="0.2">
      <c r="A2712" s="2">
        <v>40171</v>
      </c>
      <c r="B2712" s="1">
        <v>5144.8</v>
      </c>
      <c r="C2712" s="1">
        <v>5197.8999999999996</v>
      </c>
      <c r="D2712" s="1">
        <v>5129.05</v>
      </c>
      <c r="E2712" s="1">
        <v>5178.3999999999996</v>
      </c>
      <c r="F2712" s="1">
        <v>202176013</v>
      </c>
      <c r="G2712" s="1">
        <v>6459.65</v>
      </c>
      <c r="H2712" s="6" t="str">
        <f>TEXT(NiftyData[[#This Row],[Date]], "yyyy")</f>
        <v>2009</v>
      </c>
      <c r="I2712" s="6" t="str">
        <f>TEXT(NiftyData[[#This Row],[Date]], "mmm")</f>
        <v>Dec</v>
      </c>
      <c r="J2712" s="6" t="str">
        <f>TEXT(NiftyData[[#This Row],[Date]], "ddd")</f>
        <v>Thu</v>
      </c>
      <c r="K2712" s="6" t="str">
        <f>TEXT(NiftyData[[#This Row],[Date]], "mmm-yyyy")</f>
        <v>Dec-2009</v>
      </c>
      <c r="L2712" s="6" t="str">
        <f>IF(NiftyData[[#This Row],[Day]]="Thu", "Expiry", "")</f>
        <v>Expiry</v>
      </c>
      <c r="M2712" s="6">
        <f>NiftyData[[#This Row],[Close]]-NiftyData[[#This Row],[Open]]</f>
        <v>33.599999999999454</v>
      </c>
      <c r="N2712" s="4">
        <f>NiftyData[[#This Row],[Intraday Change]]/NiftyData[[#This Row],[Open]]</f>
        <v>6.5308661172444899E-3</v>
      </c>
      <c r="O2712" s="4">
        <f>_xlfn.CEILING.MATH(ABS(NiftyData[[#This Row],[Intraday Change %]]), 0.01)</f>
        <v>0.01</v>
      </c>
      <c r="P2712" s="6">
        <f>NiftyData[[#This Row],[Close]]-E2713</f>
        <v>33.799999999999272</v>
      </c>
      <c r="Q2712" s="4">
        <f>NiftyData[[#This Row],[DayChange]]/E2713</f>
        <v>6.5699957236712804E-3</v>
      </c>
      <c r="R2712" s="7">
        <f>_xlfn.CEILING.MATH(ABS(NiftyData[[#This Row],[DayChange %]]), 0.01)</f>
        <v>0.01</v>
      </c>
    </row>
    <row r="2713" spans="1:18" x14ac:dyDescent="0.2">
      <c r="A2713" s="2">
        <v>40170</v>
      </c>
      <c r="B2713" s="1">
        <v>4990.05</v>
      </c>
      <c r="C2713" s="1">
        <v>5150.6000000000004</v>
      </c>
      <c r="D2713" s="1">
        <v>4990.05</v>
      </c>
      <c r="E2713" s="1">
        <v>5144.6000000000004</v>
      </c>
      <c r="F2713" s="1">
        <v>250734148</v>
      </c>
      <c r="G2713" s="1">
        <v>7599.02</v>
      </c>
      <c r="H2713" s="6" t="str">
        <f>TEXT(NiftyData[[#This Row],[Date]], "yyyy")</f>
        <v>2009</v>
      </c>
      <c r="I2713" s="6" t="str">
        <f>TEXT(NiftyData[[#This Row],[Date]], "mmm")</f>
        <v>Dec</v>
      </c>
      <c r="J2713" s="6" t="str">
        <f>TEXT(NiftyData[[#This Row],[Date]], "ddd")</f>
        <v>Wed</v>
      </c>
      <c r="K2713" s="6" t="str">
        <f>TEXT(NiftyData[[#This Row],[Date]], "mmm-yyyy")</f>
        <v>Dec-2009</v>
      </c>
      <c r="L2713" s="6" t="str">
        <f>IF(NiftyData[[#This Row],[Day]]="Thu", "Expiry", "")</f>
        <v/>
      </c>
      <c r="M2713" s="6">
        <f>NiftyData[[#This Row],[Close]]-NiftyData[[#This Row],[Open]]</f>
        <v>154.55000000000018</v>
      </c>
      <c r="N2713" s="4">
        <f>NiftyData[[#This Row],[Intraday Change]]/NiftyData[[#This Row],[Open]]</f>
        <v>3.097163355076606E-2</v>
      </c>
      <c r="O2713" s="4">
        <f>_xlfn.CEILING.MATH(ABS(NiftyData[[#This Row],[Intraday Change %]]), 0.01)</f>
        <v>0.04</v>
      </c>
      <c r="P2713" s="6">
        <f>NiftyData[[#This Row],[Close]]-E2714</f>
        <v>158.75</v>
      </c>
      <c r="Q2713" s="4">
        <f>NiftyData[[#This Row],[DayChange]]/E2714</f>
        <v>3.1840107504236985E-2</v>
      </c>
      <c r="R2713" s="7">
        <f>_xlfn.CEILING.MATH(ABS(NiftyData[[#This Row],[DayChange %]]), 0.01)</f>
        <v>0.04</v>
      </c>
    </row>
    <row r="2714" spans="1:18" x14ac:dyDescent="0.2">
      <c r="A2714" s="2">
        <v>40169</v>
      </c>
      <c r="B2714" s="1">
        <v>4953.3500000000004</v>
      </c>
      <c r="C2714" s="1">
        <v>4997.3</v>
      </c>
      <c r="D2714" s="1">
        <v>4953.3500000000004</v>
      </c>
      <c r="E2714" s="1">
        <v>4985.8500000000004</v>
      </c>
      <c r="F2714" s="1">
        <v>164377140</v>
      </c>
      <c r="G2714" s="1">
        <v>5249.29</v>
      </c>
      <c r="H2714" s="6" t="str">
        <f>TEXT(NiftyData[[#This Row],[Date]], "yyyy")</f>
        <v>2009</v>
      </c>
      <c r="I2714" s="6" t="str">
        <f>TEXT(NiftyData[[#This Row],[Date]], "mmm")</f>
        <v>Dec</v>
      </c>
      <c r="J2714" s="6" t="str">
        <f>TEXT(NiftyData[[#This Row],[Date]], "ddd")</f>
        <v>Tue</v>
      </c>
      <c r="K2714" s="6" t="str">
        <f>TEXT(NiftyData[[#This Row],[Date]], "mmm-yyyy")</f>
        <v>Dec-2009</v>
      </c>
      <c r="L2714" s="6" t="str">
        <f>IF(NiftyData[[#This Row],[Day]]="Thu", "Expiry", "")</f>
        <v/>
      </c>
      <c r="M2714" s="6">
        <f>NiftyData[[#This Row],[Close]]-NiftyData[[#This Row],[Open]]</f>
        <v>32.5</v>
      </c>
      <c r="N2714" s="4">
        <f>NiftyData[[#This Row],[Intraday Change]]/NiftyData[[#This Row],[Open]]</f>
        <v>6.5612161466482273E-3</v>
      </c>
      <c r="O2714" s="4">
        <f>_xlfn.CEILING.MATH(ABS(NiftyData[[#This Row],[Intraday Change %]]), 0.01)</f>
        <v>0.01</v>
      </c>
      <c r="P2714" s="6">
        <f>NiftyData[[#This Row],[Close]]-E2715</f>
        <v>33.25</v>
      </c>
      <c r="Q2714" s="4">
        <f>NiftyData[[#This Row],[DayChange]]/E2715</f>
        <v>6.7136453579937803E-3</v>
      </c>
      <c r="R2714" s="7">
        <f>_xlfn.CEILING.MATH(ABS(NiftyData[[#This Row],[DayChange %]]), 0.01)</f>
        <v>0.01</v>
      </c>
    </row>
    <row r="2715" spans="1:18" x14ac:dyDescent="0.2">
      <c r="A2715" s="2">
        <v>40168</v>
      </c>
      <c r="B2715" s="1">
        <v>4983.6499999999996</v>
      </c>
      <c r="C2715" s="1">
        <v>4997.8500000000004</v>
      </c>
      <c r="D2715" s="1">
        <v>4943.95</v>
      </c>
      <c r="E2715" s="1">
        <v>4952.6000000000004</v>
      </c>
      <c r="F2715" s="1">
        <v>168156865</v>
      </c>
      <c r="G2715" s="1">
        <v>6022.7</v>
      </c>
      <c r="H2715" s="6" t="str">
        <f>TEXT(NiftyData[[#This Row],[Date]], "yyyy")</f>
        <v>2009</v>
      </c>
      <c r="I2715" s="6" t="str">
        <f>TEXT(NiftyData[[#This Row],[Date]], "mmm")</f>
        <v>Dec</v>
      </c>
      <c r="J2715" s="6" t="str">
        <f>TEXT(NiftyData[[#This Row],[Date]], "ddd")</f>
        <v>Mon</v>
      </c>
      <c r="K2715" s="6" t="str">
        <f>TEXT(NiftyData[[#This Row],[Date]], "mmm-yyyy")</f>
        <v>Dec-2009</v>
      </c>
      <c r="L2715" s="6" t="str">
        <f>IF(NiftyData[[#This Row],[Day]]="Thu", "Expiry", "")</f>
        <v/>
      </c>
      <c r="M2715" s="6">
        <f>NiftyData[[#This Row],[Close]]-NiftyData[[#This Row],[Open]]</f>
        <v>-31.049999999999272</v>
      </c>
      <c r="N2715" s="4">
        <f>NiftyData[[#This Row],[Intraday Change]]/NiftyData[[#This Row],[Open]]</f>
        <v>-6.2303733207587364E-3</v>
      </c>
      <c r="O2715" s="4">
        <f>_xlfn.CEILING.MATH(ABS(NiftyData[[#This Row],[Intraday Change %]]), 0.01)</f>
        <v>0.01</v>
      </c>
      <c r="P2715" s="6">
        <f>NiftyData[[#This Row],[Close]]-E2716</f>
        <v>-35.099999999999454</v>
      </c>
      <c r="Q2715" s="4">
        <f>NiftyData[[#This Row],[DayChange]]/E2716</f>
        <v>-7.0373117869959008E-3</v>
      </c>
      <c r="R2715" s="7">
        <f>_xlfn.CEILING.MATH(ABS(NiftyData[[#This Row],[DayChange %]]), 0.01)</f>
        <v>0.01</v>
      </c>
    </row>
    <row r="2716" spans="1:18" x14ac:dyDescent="0.2">
      <c r="A2716" s="2">
        <v>40165</v>
      </c>
      <c r="B2716" s="1">
        <v>5042</v>
      </c>
      <c r="C2716" s="1">
        <v>5043.3999999999996</v>
      </c>
      <c r="D2716" s="1">
        <v>4979.05</v>
      </c>
      <c r="E2716" s="1">
        <v>4987.7</v>
      </c>
      <c r="F2716" s="1">
        <v>199329425</v>
      </c>
      <c r="G2716" s="1">
        <v>6833.57</v>
      </c>
      <c r="H2716" s="6" t="str">
        <f>TEXT(NiftyData[[#This Row],[Date]], "yyyy")</f>
        <v>2009</v>
      </c>
      <c r="I2716" s="6" t="str">
        <f>TEXT(NiftyData[[#This Row],[Date]], "mmm")</f>
        <v>Dec</v>
      </c>
      <c r="J2716" s="6" t="str">
        <f>TEXT(NiftyData[[#This Row],[Date]], "ddd")</f>
        <v>Fri</v>
      </c>
      <c r="K2716" s="6" t="str">
        <f>TEXT(NiftyData[[#This Row],[Date]], "mmm-yyyy")</f>
        <v>Dec-2009</v>
      </c>
      <c r="L2716" s="6" t="str">
        <f>IF(NiftyData[[#This Row],[Day]]="Thu", "Expiry", "")</f>
        <v/>
      </c>
      <c r="M2716" s="6">
        <f>NiftyData[[#This Row],[Close]]-NiftyData[[#This Row],[Open]]</f>
        <v>-54.300000000000182</v>
      </c>
      <c r="N2716" s="4">
        <f>NiftyData[[#This Row],[Intraday Change]]/NiftyData[[#This Row],[Open]]</f>
        <v>-1.0769535898453031E-2</v>
      </c>
      <c r="O2716" s="4">
        <f>_xlfn.CEILING.MATH(ABS(NiftyData[[#This Row],[Intraday Change %]]), 0.01)</f>
        <v>0.02</v>
      </c>
      <c r="P2716" s="6">
        <f>NiftyData[[#This Row],[Close]]-E2717</f>
        <v>-54.050000000000182</v>
      </c>
      <c r="Q2716" s="4">
        <f>NiftyData[[#This Row],[DayChange]]/E2717</f>
        <v>-1.0720483958942864E-2</v>
      </c>
      <c r="R2716" s="7">
        <f>_xlfn.CEILING.MATH(ABS(NiftyData[[#This Row],[DayChange %]]), 0.01)</f>
        <v>0.02</v>
      </c>
    </row>
    <row r="2717" spans="1:18" x14ac:dyDescent="0.2">
      <c r="A2717" s="2">
        <v>40164</v>
      </c>
      <c r="B2717" s="1">
        <v>5046.6499999999996</v>
      </c>
      <c r="C2717" s="1">
        <v>5064.2</v>
      </c>
      <c r="D2717" s="1">
        <v>5013.1499999999996</v>
      </c>
      <c r="E2717" s="1">
        <v>5041.75</v>
      </c>
      <c r="F2717" s="1">
        <v>219465268</v>
      </c>
      <c r="G2717" s="1">
        <v>7063.39</v>
      </c>
      <c r="H2717" s="6" t="str">
        <f>TEXT(NiftyData[[#This Row],[Date]], "yyyy")</f>
        <v>2009</v>
      </c>
      <c r="I2717" s="6" t="str">
        <f>TEXT(NiftyData[[#This Row],[Date]], "mmm")</f>
        <v>Dec</v>
      </c>
      <c r="J2717" s="6" t="str">
        <f>TEXT(NiftyData[[#This Row],[Date]], "ddd")</f>
        <v>Thu</v>
      </c>
      <c r="K2717" s="6" t="str">
        <f>TEXT(NiftyData[[#This Row],[Date]], "mmm-yyyy")</f>
        <v>Dec-2009</v>
      </c>
      <c r="L2717" s="6" t="str">
        <f>IF(NiftyData[[#This Row],[Day]]="Thu", "Expiry", "")</f>
        <v>Expiry</v>
      </c>
      <c r="M2717" s="6">
        <f>NiftyData[[#This Row],[Close]]-NiftyData[[#This Row],[Open]]</f>
        <v>-4.8999999999996362</v>
      </c>
      <c r="N2717" s="4">
        <f>NiftyData[[#This Row],[Intraday Change]]/NiftyData[[#This Row],[Open]]</f>
        <v>-9.7094111935633277E-4</v>
      </c>
      <c r="O2717" s="4">
        <f>_xlfn.CEILING.MATH(ABS(NiftyData[[#This Row],[Intraday Change %]]), 0.01)</f>
        <v>0.01</v>
      </c>
      <c r="P2717" s="6">
        <f>NiftyData[[#This Row],[Close]]-E2718</f>
        <v>-0.3000000000001819</v>
      </c>
      <c r="Q2717" s="4">
        <f>NiftyData[[#This Row],[DayChange]]/E2718</f>
        <v>-5.9499608294281469E-5</v>
      </c>
      <c r="R2717" s="7">
        <f>_xlfn.CEILING.MATH(ABS(NiftyData[[#This Row],[DayChange %]]), 0.01)</f>
        <v>0.01</v>
      </c>
    </row>
    <row r="2718" spans="1:18" x14ac:dyDescent="0.2">
      <c r="A2718" s="2">
        <v>40163</v>
      </c>
      <c r="B2718" s="1">
        <v>5032.95</v>
      </c>
      <c r="C2718" s="1">
        <v>5067.25</v>
      </c>
      <c r="D2718" s="1">
        <v>5001.8</v>
      </c>
      <c r="E2718" s="1">
        <v>5042.05</v>
      </c>
      <c r="F2718" s="1">
        <v>202112014</v>
      </c>
      <c r="G2718" s="1">
        <v>7124.61</v>
      </c>
      <c r="H2718" s="6" t="str">
        <f>TEXT(NiftyData[[#This Row],[Date]], "yyyy")</f>
        <v>2009</v>
      </c>
      <c r="I2718" s="6" t="str">
        <f>TEXT(NiftyData[[#This Row],[Date]], "mmm")</f>
        <v>Dec</v>
      </c>
      <c r="J2718" s="6" t="str">
        <f>TEXT(NiftyData[[#This Row],[Date]], "ddd")</f>
        <v>Wed</v>
      </c>
      <c r="K2718" s="6" t="str">
        <f>TEXT(NiftyData[[#This Row],[Date]], "mmm-yyyy")</f>
        <v>Dec-2009</v>
      </c>
      <c r="L2718" s="6" t="str">
        <f>IF(NiftyData[[#This Row],[Day]]="Thu", "Expiry", "")</f>
        <v/>
      </c>
      <c r="M2718" s="6">
        <f>NiftyData[[#This Row],[Close]]-NiftyData[[#This Row],[Open]]</f>
        <v>9.1000000000003638</v>
      </c>
      <c r="N2718" s="4">
        <f>NiftyData[[#This Row],[Intraday Change]]/NiftyData[[#This Row],[Open]]</f>
        <v>1.8080847216841742E-3</v>
      </c>
      <c r="O2718" s="4">
        <f>_xlfn.CEILING.MATH(ABS(NiftyData[[#This Row],[Intraday Change %]]), 0.01)</f>
        <v>0.01</v>
      </c>
      <c r="P2718" s="6">
        <f>NiftyData[[#This Row],[Close]]-E2719</f>
        <v>9</v>
      </c>
      <c r="Q2718" s="4">
        <f>NiftyData[[#This Row],[DayChange]]/E2719</f>
        <v>1.7881801293450294E-3</v>
      </c>
      <c r="R2718" s="7">
        <f>_xlfn.CEILING.MATH(ABS(NiftyData[[#This Row],[DayChange %]]), 0.01)</f>
        <v>0.01</v>
      </c>
    </row>
    <row r="2719" spans="1:18" x14ac:dyDescent="0.2">
      <c r="A2719" s="2">
        <v>40162</v>
      </c>
      <c r="B2719" s="1">
        <v>5105.75</v>
      </c>
      <c r="C2719" s="1">
        <v>5129.45</v>
      </c>
      <c r="D2719" s="1">
        <v>5018.25</v>
      </c>
      <c r="E2719" s="1">
        <v>5033.05</v>
      </c>
      <c r="F2719" s="1">
        <v>198962362</v>
      </c>
      <c r="G2719" s="1">
        <v>7220.77</v>
      </c>
      <c r="H2719" s="6" t="str">
        <f>TEXT(NiftyData[[#This Row],[Date]], "yyyy")</f>
        <v>2009</v>
      </c>
      <c r="I2719" s="6" t="str">
        <f>TEXT(NiftyData[[#This Row],[Date]], "mmm")</f>
        <v>Dec</v>
      </c>
      <c r="J2719" s="6" t="str">
        <f>TEXT(NiftyData[[#This Row],[Date]], "ddd")</f>
        <v>Tue</v>
      </c>
      <c r="K2719" s="6" t="str">
        <f>TEXT(NiftyData[[#This Row],[Date]], "mmm-yyyy")</f>
        <v>Dec-2009</v>
      </c>
      <c r="L2719" s="6" t="str">
        <f>IF(NiftyData[[#This Row],[Day]]="Thu", "Expiry", "")</f>
        <v/>
      </c>
      <c r="M2719" s="6">
        <f>NiftyData[[#This Row],[Close]]-NiftyData[[#This Row],[Open]]</f>
        <v>-72.699999999999818</v>
      </c>
      <c r="N2719" s="4">
        <f>NiftyData[[#This Row],[Intraday Change]]/NiftyData[[#This Row],[Open]]</f>
        <v>-1.4238848357244248E-2</v>
      </c>
      <c r="O2719" s="4">
        <f>_xlfn.CEILING.MATH(ABS(NiftyData[[#This Row],[Intraday Change %]]), 0.01)</f>
        <v>0.02</v>
      </c>
      <c r="P2719" s="6">
        <f>NiftyData[[#This Row],[Close]]-E2720</f>
        <v>-72.649999999999636</v>
      </c>
      <c r="Q2719" s="4">
        <f>NiftyData[[#This Row],[DayChange]]/E2720</f>
        <v>-1.4229194821473968E-2</v>
      </c>
      <c r="R2719" s="7">
        <f>_xlfn.CEILING.MATH(ABS(NiftyData[[#This Row],[DayChange %]]), 0.01)</f>
        <v>0.02</v>
      </c>
    </row>
    <row r="2720" spans="1:18" x14ac:dyDescent="0.2">
      <c r="A2720" s="2">
        <v>40161</v>
      </c>
      <c r="B2720" s="1">
        <v>5117.45</v>
      </c>
      <c r="C2720" s="1">
        <v>5156.7</v>
      </c>
      <c r="D2720" s="1">
        <v>5090.1499999999996</v>
      </c>
      <c r="E2720" s="1">
        <v>5105.7</v>
      </c>
      <c r="F2720" s="1">
        <v>171684929</v>
      </c>
      <c r="G2720" s="1">
        <v>6543.06</v>
      </c>
      <c r="H2720" s="6" t="str">
        <f>TEXT(NiftyData[[#This Row],[Date]], "yyyy")</f>
        <v>2009</v>
      </c>
      <c r="I2720" s="6" t="str">
        <f>TEXT(NiftyData[[#This Row],[Date]], "mmm")</f>
        <v>Dec</v>
      </c>
      <c r="J2720" s="6" t="str">
        <f>TEXT(NiftyData[[#This Row],[Date]], "ddd")</f>
        <v>Mon</v>
      </c>
      <c r="K2720" s="6" t="str">
        <f>TEXT(NiftyData[[#This Row],[Date]], "mmm-yyyy")</f>
        <v>Dec-2009</v>
      </c>
      <c r="L2720" s="6" t="str">
        <f>IF(NiftyData[[#This Row],[Day]]="Thu", "Expiry", "")</f>
        <v/>
      </c>
      <c r="M2720" s="6">
        <f>NiftyData[[#This Row],[Close]]-NiftyData[[#This Row],[Open]]</f>
        <v>-11.75</v>
      </c>
      <c r="N2720" s="4">
        <f>NiftyData[[#This Row],[Intraday Change]]/NiftyData[[#This Row],[Open]]</f>
        <v>-2.2960654232088247E-3</v>
      </c>
      <c r="O2720" s="4">
        <f>_xlfn.CEILING.MATH(ABS(NiftyData[[#This Row],[Intraday Change %]]), 0.01)</f>
        <v>0.01</v>
      </c>
      <c r="P2720" s="6">
        <f>NiftyData[[#This Row],[Close]]-E2721</f>
        <v>-11.600000000000364</v>
      </c>
      <c r="Q2720" s="4">
        <f>NiftyData[[#This Row],[DayChange]]/E2721</f>
        <v>-2.2668203935669912E-3</v>
      </c>
      <c r="R2720" s="7">
        <f>_xlfn.CEILING.MATH(ABS(NiftyData[[#This Row],[DayChange %]]), 0.01)</f>
        <v>0.01</v>
      </c>
    </row>
    <row r="2721" spans="1:18" x14ac:dyDescent="0.2">
      <c r="A2721" s="2">
        <v>40158</v>
      </c>
      <c r="B2721" s="1">
        <v>5136.05</v>
      </c>
      <c r="C2721" s="1">
        <v>5182.55</v>
      </c>
      <c r="D2721" s="1">
        <v>5088.3999999999996</v>
      </c>
      <c r="E2721" s="1">
        <v>5117.3</v>
      </c>
      <c r="F2721" s="1">
        <v>207026470</v>
      </c>
      <c r="G2721" s="1">
        <v>7248.57</v>
      </c>
      <c r="H2721" s="6" t="str">
        <f>TEXT(NiftyData[[#This Row],[Date]], "yyyy")</f>
        <v>2009</v>
      </c>
      <c r="I2721" s="6" t="str">
        <f>TEXT(NiftyData[[#This Row],[Date]], "mmm")</f>
        <v>Dec</v>
      </c>
      <c r="J2721" s="6" t="str">
        <f>TEXT(NiftyData[[#This Row],[Date]], "ddd")</f>
        <v>Fri</v>
      </c>
      <c r="K2721" s="6" t="str">
        <f>TEXT(NiftyData[[#This Row],[Date]], "mmm-yyyy")</f>
        <v>Dec-2009</v>
      </c>
      <c r="L2721" s="6" t="str">
        <f>IF(NiftyData[[#This Row],[Day]]="Thu", "Expiry", "")</f>
        <v/>
      </c>
      <c r="M2721" s="6">
        <f>NiftyData[[#This Row],[Close]]-NiftyData[[#This Row],[Open]]</f>
        <v>-18.75</v>
      </c>
      <c r="N2721" s="4">
        <f>NiftyData[[#This Row],[Intraday Change]]/NiftyData[[#This Row],[Open]]</f>
        <v>-3.6506653946125913E-3</v>
      </c>
      <c r="O2721" s="4">
        <f>_xlfn.CEILING.MATH(ABS(NiftyData[[#This Row],[Intraday Change %]]), 0.01)</f>
        <v>0.01</v>
      </c>
      <c r="P2721" s="6">
        <f>NiftyData[[#This Row],[Close]]-E2722</f>
        <v>-17.349999999999454</v>
      </c>
      <c r="Q2721" s="4">
        <f>NiftyData[[#This Row],[DayChange]]/E2722</f>
        <v>-3.3790034374299037E-3</v>
      </c>
      <c r="R2721" s="7">
        <f>_xlfn.CEILING.MATH(ABS(NiftyData[[#This Row],[DayChange %]]), 0.01)</f>
        <v>0.01</v>
      </c>
    </row>
    <row r="2722" spans="1:18" x14ac:dyDescent="0.2">
      <c r="A2722" s="2">
        <v>40157</v>
      </c>
      <c r="B2722" s="1">
        <v>5112.3999999999996</v>
      </c>
      <c r="C2722" s="1">
        <v>5146.45</v>
      </c>
      <c r="D2722" s="1">
        <v>5084.6499999999996</v>
      </c>
      <c r="E2722" s="1">
        <v>5134.6499999999996</v>
      </c>
      <c r="F2722" s="1">
        <v>212775673</v>
      </c>
      <c r="G2722" s="1">
        <v>7096.21</v>
      </c>
      <c r="H2722" s="6" t="str">
        <f>TEXT(NiftyData[[#This Row],[Date]], "yyyy")</f>
        <v>2009</v>
      </c>
      <c r="I2722" s="6" t="str">
        <f>TEXT(NiftyData[[#This Row],[Date]], "mmm")</f>
        <v>Dec</v>
      </c>
      <c r="J2722" s="6" t="str">
        <f>TEXT(NiftyData[[#This Row],[Date]], "ddd")</f>
        <v>Thu</v>
      </c>
      <c r="K2722" s="6" t="str">
        <f>TEXT(NiftyData[[#This Row],[Date]], "mmm-yyyy")</f>
        <v>Dec-2009</v>
      </c>
      <c r="L2722" s="6" t="str">
        <f>IF(NiftyData[[#This Row],[Day]]="Thu", "Expiry", "")</f>
        <v>Expiry</v>
      </c>
      <c r="M2722" s="6">
        <f>NiftyData[[#This Row],[Close]]-NiftyData[[#This Row],[Open]]</f>
        <v>22.25</v>
      </c>
      <c r="N2722" s="4">
        <f>NiftyData[[#This Row],[Intraday Change]]/NiftyData[[#This Row],[Open]]</f>
        <v>4.3521633674986314E-3</v>
      </c>
      <c r="O2722" s="4">
        <f>_xlfn.CEILING.MATH(ABS(NiftyData[[#This Row],[Intraday Change %]]), 0.01)</f>
        <v>0.01</v>
      </c>
      <c r="P2722" s="6">
        <f>NiftyData[[#This Row],[Close]]-E2723</f>
        <v>22.649999999999636</v>
      </c>
      <c r="Q2722" s="4">
        <f>NiftyData[[#This Row],[DayChange]]/E2723</f>
        <v>4.4307511737088487E-3</v>
      </c>
      <c r="R2722" s="7">
        <f>_xlfn.CEILING.MATH(ABS(NiftyData[[#This Row],[DayChange %]]), 0.01)</f>
        <v>0.01</v>
      </c>
    </row>
    <row r="2723" spans="1:18" x14ac:dyDescent="0.2">
      <c r="A2723" s="2">
        <v>40156</v>
      </c>
      <c r="B2723" s="1">
        <v>5147.6499999999996</v>
      </c>
      <c r="C2723" s="1">
        <v>5147.6499999999996</v>
      </c>
      <c r="D2723" s="1">
        <v>5090.6000000000004</v>
      </c>
      <c r="E2723" s="1">
        <v>5112</v>
      </c>
      <c r="F2723" s="1">
        <v>240039269</v>
      </c>
      <c r="G2723" s="1">
        <v>7722.75</v>
      </c>
      <c r="H2723" s="6" t="str">
        <f>TEXT(NiftyData[[#This Row],[Date]], "yyyy")</f>
        <v>2009</v>
      </c>
      <c r="I2723" s="6" t="str">
        <f>TEXT(NiftyData[[#This Row],[Date]], "mmm")</f>
        <v>Dec</v>
      </c>
      <c r="J2723" s="6" t="str">
        <f>TEXT(NiftyData[[#This Row],[Date]], "ddd")</f>
        <v>Wed</v>
      </c>
      <c r="K2723" s="6" t="str">
        <f>TEXT(NiftyData[[#This Row],[Date]], "mmm-yyyy")</f>
        <v>Dec-2009</v>
      </c>
      <c r="L2723" s="6" t="str">
        <f>IF(NiftyData[[#This Row],[Day]]="Thu", "Expiry", "")</f>
        <v/>
      </c>
      <c r="M2723" s="6">
        <f>NiftyData[[#This Row],[Close]]-NiftyData[[#This Row],[Open]]</f>
        <v>-35.649999999999636</v>
      </c>
      <c r="N2723" s="4">
        <f>NiftyData[[#This Row],[Intraday Change]]/NiftyData[[#This Row],[Open]]</f>
        <v>-6.9254902722600872E-3</v>
      </c>
      <c r="O2723" s="4">
        <f>_xlfn.CEILING.MATH(ABS(NiftyData[[#This Row],[Intraday Change %]]), 0.01)</f>
        <v>0.01</v>
      </c>
      <c r="P2723" s="6">
        <f>NiftyData[[#This Row],[Close]]-E2724</f>
        <v>-35.949999999999818</v>
      </c>
      <c r="Q2723" s="4">
        <f>NiftyData[[#This Row],[DayChange]]/E2724</f>
        <v>-6.9833623092687026E-3</v>
      </c>
      <c r="R2723" s="7">
        <f>_xlfn.CEILING.MATH(ABS(NiftyData[[#This Row],[DayChange %]]), 0.01)</f>
        <v>0.01</v>
      </c>
    </row>
    <row r="2724" spans="1:18" x14ac:dyDescent="0.2">
      <c r="A2724" s="2">
        <v>40155</v>
      </c>
      <c r="B2724" s="1">
        <v>5068.55</v>
      </c>
      <c r="C2724" s="1">
        <v>5152.55</v>
      </c>
      <c r="D2724" s="1">
        <v>5058.8999999999996</v>
      </c>
      <c r="E2724" s="1">
        <v>5147.95</v>
      </c>
      <c r="F2724" s="1">
        <v>222744006</v>
      </c>
      <c r="G2724" s="1">
        <v>7547.17</v>
      </c>
      <c r="H2724" s="6" t="str">
        <f>TEXT(NiftyData[[#This Row],[Date]], "yyyy")</f>
        <v>2009</v>
      </c>
      <c r="I2724" s="6" t="str">
        <f>TEXT(NiftyData[[#This Row],[Date]], "mmm")</f>
        <v>Dec</v>
      </c>
      <c r="J2724" s="6" t="str">
        <f>TEXT(NiftyData[[#This Row],[Date]], "ddd")</f>
        <v>Tue</v>
      </c>
      <c r="K2724" s="6" t="str">
        <f>TEXT(NiftyData[[#This Row],[Date]], "mmm-yyyy")</f>
        <v>Dec-2009</v>
      </c>
      <c r="L2724" s="6" t="str">
        <f>IF(NiftyData[[#This Row],[Day]]="Thu", "Expiry", "")</f>
        <v/>
      </c>
      <c r="M2724" s="6">
        <f>NiftyData[[#This Row],[Close]]-NiftyData[[#This Row],[Open]]</f>
        <v>79.399999999999636</v>
      </c>
      <c r="N2724" s="4">
        <f>NiftyData[[#This Row],[Intraday Change]]/NiftyData[[#This Row],[Open]]</f>
        <v>1.5665229700801933E-2</v>
      </c>
      <c r="O2724" s="4">
        <f>_xlfn.CEILING.MATH(ABS(NiftyData[[#This Row],[Intraday Change %]]), 0.01)</f>
        <v>0.02</v>
      </c>
      <c r="P2724" s="6">
        <f>NiftyData[[#This Row],[Close]]-E2725</f>
        <v>81.25</v>
      </c>
      <c r="Q2724" s="4">
        <f>NiftyData[[#This Row],[DayChange]]/E2725</f>
        <v>1.6036078710008488E-2</v>
      </c>
      <c r="R2724" s="7">
        <f>_xlfn.CEILING.MATH(ABS(NiftyData[[#This Row],[DayChange %]]), 0.01)</f>
        <v>0.02</v>
      </c>
    </row>
    <row r="2725" spans="1:18" x14ac:dyDescent="0.2">
      <c r="A2725" s="2">
        <v>40154</v>
      </c>
      <c r="B2725" s="1">
        <v>5108.8500000000004</v>
      </c>
      <c r="C2725" s="1">
        <v>5131.3</v>
      </c>
      <c r="D2725" s="1">
        <v>5051.55</v>
      </c>
      <c r="E2725" s="1">
        <v>5066.7</v>
      </c>
      <c r="F2725" s="1">
        <v>213116933</v>
      </c>
      <c r="G2725" s="1">
        <v>6588.43</v>
      </c>
      <c r="H2725" s="6" t="str">
        <f>TEXT(NiftyData[[#This Row],[Date]], "yyyy")</f>
        <v>2009</v>
      </c>
      <c r="I2725" s="6" t="str">
        <f>TEXT(NiftyData[[#This Row],[Date]], "mmm")</f>
        <v>Dec</v>
      </c>
      <c r="J2725" s="6" t="str">
        <f>TEXT(NiftyData[[#This Row],[Date]], "ddd")</f>
        <v>Mon</v>
      </c>
      <c r="K2725" s="6" t="str">
        <f>TEXT(NiftyData[[#This Row],[Date]], "mmm-yyyy")</f>
        <v>Dec-2009</v>
      </c>
      <c r="L2725" s="6" t="str">
        <f>IF(NiftyData[[#This Row],[Day]]="Thu", "Expiry", "")</f>
        <v/>
      </c>
      <c r="M2725" s="6">
        <f>NiftyData[[#This Row],[Close]]-NiftyData[[#This Row],[Open]]</f>
        <v>-42.150000000000546</v>
      </c>
      <c r="N2725" s="4">
        <f>NiftyData[[#This Row],[Intraday Change]]/NiftyData[[#This Row],[Open]]</f>
        <v>-8.2503890307996011E-3</v>
      </c>
      <c r="O2725" s="4">
        <f>_xlfn.CEILING.MATH(ABS(NiftyData[[#This Row],[Intraday Change %]]), 0.01)</f>
        <v>0.01</v>
      </c>
      <c r="P2725" s="6">
        <f>NiftyData[[#This Row],[Close]]-E2726</f>
        <v>-42.199999999999818</v>
      </c>
      <c r="Q2725" s="4">
        <f>NiftyData[[#This Row],[DayChange]]/E2726</f>
        <v>-8.2600951281097349E-3</v>
      </c>
      <c r="R2725" s="7">
        <f>_xlfn.CEILING.MATH(ABS(NiftyData[[#This Row],[DayChange %]]), 0.01)</f>
        <v>0.01</v>
      </c>
    </row>
    <row r="2726" spans="1:18" x14ac:dyDescent="0.2">
      <c r="A2726" s="2">
        <v>40151</v>
      </c>
      <c r="B2726" s="1">
        <v>5131.7</v>
      </c>
      <c r="C2726" s="1">
        <v>5161.8</v>
      </c>
      <c r="D2726" s="1">
        <v>5081.8500000000004</v>
      </c>
      <c r="E2726" s="1">
        <v>5108.8999999999996</v>
      </c>
      <c r="F2726" s="1">
        <v>207469832</v>
      </c>
      <c r="G2726" s="1">
        <v>6960.55</v>
      </c>
      <c r="H2726" s="6" t="str">
        <f>TEXT(NiftyData[[#This Row],[Date]], "yyyy")</f>
        <v>2009</v>
      </c>
      <c r="I2726" s="6" t="str">
        <f>TEXT(NiftyData[[#This Row],[Date]], "mmm")</f>
        <v>Dec</v>
      </c>
      <c r="J2726" s="6" t="str">
        <f>TEXT(NiftyData[[#This Row],[Date]], "ddd")</f>
        <v>Fri</v>
      </c>
      <c r="K2726" s="6" t="str">
        <f>TEXT(NiftyData[[#This Row],[Date]], "mmm-yyyy")</f>
        <v>Dec-2009</v>
      </c>
      <c r="L2726" s="6" t="str">
        <f>IF(NiftyData[[#This Row],[Day]]="Thu", "Expiry", "")</f>
        <v/>
      </c>
      <c r="M2726" s="6">
        <f>NiftyData[[#This Row],[Close]]-NiftyData[[#This Row],[Open]]</f>
        <v>-22.800000000000182</v>
      </c>
      <c r="N2726" s="4">
        <f>NiftyData[[#This Row],[Intraday Change]]/NiftyData[[#This Row],[Open]]</f>
        <v>-4.4429721145040008E-3</v>
      </c>
      <c r="O2726" s="4">
        <f>_xlfn.CEILING.MATH(ABS(NiftyData[[#This Row],[Intraday Change %]]), 0.01)</f>
        <v>0.01</v>
      </c>
      <c r="P2726" s="6">
        <f>NiftyData[[#This Row],[Close]]-E2727</f>
        <v>-22.800000000000182</v>
      </c>
      <c r="Q2726" s="4">
        <f>NiftyData[[#This Row],[DayChange]]/E2727</f>
        <v>-4.4429721145040008E-3</v>
      </c>
      <c r="R2726" s="7">
        <f>_xlfn.CEILING.MATH(ABS(NiftyData[[#This Row],[DayChange %]]), 0.01)</f>
        <v>0.01</v>
      </c>
    </row>
    <row r="2727" spans="1:18" x14ac:dyDescent="0.2">
      <c r="A2727" s="2">
        <v>40150</v>
      </c>
      <c r="B2727" s="1">
        <v>5124.55</v>
      </c>
      <c r="C2727" s="1">
        <v>5181</v>
      </c>
      <c r="D2727" s="1">
        <v>5106.6000000000004</v>
      </c>
      <c r="E2727" s="1">
        <v>5131.7</v>
      </c>
      <c r="F2727" s="1">
        <v>225726200</v>
      </c>
      <c r="G2727" s="1">
        <v>7683.05</v>
      </c>
      <c r="H2727" s="6" t="str">
        <f>TEXT(NiftyData[[#This Row],[Date]], "yyyy")</f>
        <v>2009</v>
      </c>
      <c r="I2727" s="6" t="str">
        <f>TEXT(NiftyData[[#This Row],[Date]], "mmm")</f>
        <v>Dec</v>
      </c>
      <c r="J2727" s="6" t="str">
        <f>TEXT(NiftyData[[#This Row],[Date]], "ddd")</f>
        <v>Thu</v>
      </c>
      <c r="K2727" s="6" t="str">
        <f>TEXT(NiftyData[[#This Row],[Date]], "mmm-yyyy")</f>
        <v>Dec-2009</v>
      </c>
      <c r="L2727" s="6" t="str">
        <f>IF(NiftyData[[#This Row],[Day]]="Thu", "Expiry", "")</f>
        <v>Expiry</v>
      </c>
      <c r="M2727" s="6">
        <f>NiftyData[[#This Row],[Close]]-NiftyData[[#This Row],[Open]]</f>
        <v>7.1499999999996362</v>
      </c>
      <c r="N2727" s="4">
        <f>NiftyData[[#This Row],[Intraday Change]]/NiftyData[[#This Row],[Open]]</f>
        <v>1.3952444604891426E-3</v>
      </c>
      <c r="O2727" s="4">
        <f>_xlfn.CEILING.MATH(ABS(NiftyData[[#This Row],[Intraday Change %]]), 0.01)</f>
        <v>0.01</v>
      </c>
      <c r="P2727" s="6">
        <f>NiftyData[[#This Row],[Close]]-E2728</f>
        <v>8.4499999999998181</v>
      </c>
      <c r="Q2727" s="4">
        <f>NiftyData[[#This Row],[DayChange]]/E2728</f>
        <v>1.6493436783291502E-3</v>
      </c>
      <c r="R2727" s="7">
        <f>_xlfn.CEILING.MATH(ABS(NiftyData[[#This Row],[DayChange %]]), 0.01)</f>
        <v>0.01</v>
      </c>
    </row>
    <row r="2728" spans="1:18" x14ac:dyDescent="0.2">
      <c r="A2728" s="2">
        <v>40149</v>
      </c>
      <c r="B2728" s="1">
        <v>5122.75</v>
      </c>
      <c r="C2728" s="1">
        <v>5161.75</v>
      </c>
      <c r="D2728" s="1">
        <v>5111.75</v>
      </c>
      <c r="E2728" s="1">
        <v>5123.25</v>
      </c>
      <c r="F2728" s="1">
        <v>284763865</v>
      </c>
      <c r="G2728" s="1">
        <v>9308.75</v>
      </c>
      <c r="H2728" s="6" t="str">
        <f>TEXT(NiftyData[[#This Row],[Date]], "yyyy")</f>
        <v>2009</v>
      </c>
      <c r="I2728" s="6" t="str">
        <f>TEXT(NiftyData[[#This Row],[Date]], "mmm")</f>
        <v>Dec</v>
      </c>
      <c r="J2728" s="6" t="str">
        <f>TEXT(NiftyData[[#This Row],[Date]], "ddd")</f>
        <v>Wed</v>
      </c>
      <c r="K2728" s="6" t="str">
        <f>TEXT(NiftyData[[#This Row],[Date]], "mmm-yyyy")</f>
        <v>Dec-2009</v>
      </c>
      <c r="L2728" s="6" t="str">
        <f>IF(NiftyData[[#This Row],[Day]]="Thu", "Expiry", "")</f>
        <v/>
      </c>
      <c r="M2728" s="6">
        <f>NiftyData[[#This Row],[Close]]-NiftyData[[#This Row],[Open]]</f>
        <v>0.5</v>
      </c>
      <c r="N2728" s="4">
        <f>NiftyData[[#This Row],[Intraday Change]]/NiftyData[[#This Row],[Open]]</f>
        <v>9.7603826069981943E-5</v>
      </c>
      <c r="O2728" s="4">
        <f>_xlfn.CEILING.MATH(ABS(NiftyData[[#This Row],[Intraday Change %]]), 0.01)</f>
        <v>0.01</v>
      </c>
      <c r="P2728" s="6">
        <f>NiftyData[[#This Row],[Close]]-E2729</f>
        <v>1.25</v>
      </c>
      <c r="Q2728" s="4">
        <f>NiftyData[[#This Row],[DayChange]]/E2729</f>
        <v>2.4404529480671612E-4</v>
      </c>
      <c r="R2728" s="7">
        <f>_xlfn.CEILING.MATH(ABS(NiftyData[[#This Row],[DayChange %]]), 0.01)</f>
        <v>0.01</v>
      </c>
    </row>
    <row r="2729" spans="1:18" x14ac:dyDescent="0.2">
      <c r="A2729" s="2">
        <v>40148</v>
      </c>
      <c r="B2729" s="1">
        <v>5039.7</v>
      </c>
      <c r="C2729" s="1">
        <v>5130.3500000000004</v>
      </c>
      <c r="D2729" s="1">
        <v>5038.8500000000004</v>
      </c>
      <c r="E2729" s="1">
        <v>5122</v>
      </c>
      <c r="F2729" s="1">
        <v>301878674</v>
      </c>
      <c r="G2729" s="1">
        <v>8492.32</v>
      </c>
      <c r="H2729" s="6" t="str">
        <f>TEXT(NiftyData[[#This Row],[Date]], "yyyy")</f>
        <v>2009</v>
      </c>
      <c r="I2729" s="6" t="str">
        <f>TEXT(NiftyData[[#This Row],[Date]], "mmm")</f>
        <v>Dec</v>
      </c>
      <c r="J2729" s="6" t="str">
        <f>TEXT(NiftyData[[#This Row],[Date]], "ddd")</f>
        <v>Tue</v>
      </c>
      <c r="K2729" s="6" t="str">
        <f>TEXT(NiftyData[[#This Row],[Date]], "mmm-yyyy")</f>
        <v>Dec-2009</v>
      </c>
      <c r="L2729" s="6" t="str">
        <f>IF(NiftyData[[#This Row],[Day]]="Thu", "Expiry", "")</f>
        <v/>
      </c>
      <c r="M2729" s="6">
        <f>NiftyData[[#This Row],[Close]]-NiftyData[[#This Row],[Open]]</f>
        <v>82.300000000000182</v>
      </c>
      <c r="N2729" s="4">
        <f>NiftyData[[#This Row],[Intraday Change]]/NiftyData[[#This Row],[Open]]</f>
        <v>1.6330337123241501E-2</v>
      </c>
      <c r="O2729" s="4">
        <f>_xlfn.CEILING.MATH(ABS(NiftyData[[#This Row],[Intraday Change %]]), 0.01)</f>
        <v>0.02</v>
      </c>
      <c r="P2729" s="6">
        <f>NiftyData[[#This Row],[Close]]-E2730</f>
        <v>89.300000000000182</v>
      </c>
      <c r="Q2729" s="4">
        <f>NiftyData[[#This Row],[DayChange]]/E2730</f>
        <v>1.7743954537325926E-2</v>
      </c>
      <c r="R2729" s="7">
        <f>_xlfn.CEILING.MATH(ABS(NiftyData[[#This Row],[DayChange %]]), 0.01)</f>
        <v>0.02</v>
      </c>
    </row>
    <row r="2730" spans="1:18" x14ac:dyDescent="0.2">
      <c r="A2730" s="2">
        <v>40147</v>
      </c>
      <c r="B2730" s="1">
        <v>4942.25</v>
      </c>
      <c r="C2730" s="1">
        <v>5066.3500000000004</v>
      </c>
      <c r="D2730" s="1">
        <v>4942.25</v>
      </c>
      <c r="E2730" s="1">
        <v>5032.7</v>
      </c>
      <c r="F2730" s="1">
        <v>299569170</v>
      </c>
      <c r="G2730" s="1">
        <v>8574.32</v>
      </c>
      <c r="H2730" s="6" t="str">
        <f>TEXT(NiftyData[[#This Row],[Date]], "yyyy")</f>
        <v>2009</v>
      </c>
      <c r="I2730" s="6" t="str">
        <f>TEXT(NiftyData[[#This Row],[Date]], "mmm")</f>
        <v>Nov</v>
      </c>
      <c r="J2730" s="6" t="str">
        <f>TEXT(NiftyData[[#This Row],[Date]], "ddd")</f>
        <v>Mon</v>
      </c>
      <c r="K2730" s="6" t="str">
        <f>TEXT(NiftyData[[#This Row],[Date]], "mmm-yyyy")</f>
        <v>Nov-2009</v>
      </c>
      <c r="L2730" s="6" t="str">
        <f>IF(NiftyData[[#This Row],[Day]]="Thu", "Expiry", "")</f>
        <v/>
      </c>
      <c r="M2730" s="6">
        <f>NiftyData[[#This Row],[Close]]-NiftyData[[#This Row],[Open]]</f>
        <v>90.449999999999818</v>
      </c>
      <c r="N2730" s="4">
        <f>NiftyData[[#This Row],[Intraday Change]]/NiftyData[[#This Row],[Open]]</f>
        <v>1.8301380949972142E-2</v>
      </c>
      <c r="O2730" s="4">
        <f>_xlfn.CEILING.MATH(ABS(NiftyData[[#This Row],[Intraday Change %]]), 0.01)</f>
        <v>0.02</v>
      </c>
      <c r="P2730" s="6">
        <f>NiftyData[[#This Row],[Close]]-E2731</f>
        <v>90.949999999999818</v>
      </c>
      <c r="Q2730" s="4">
        <f>NiftyData[[#This Row],[DayChange]]/E2731</f>
        <v>1.8404411392725212E-2</v>
      </c>
      <c r="R2730" s="7">
        <f>_xlfn.CEILING.MATH(ABS(NiftyData[[#This Row],[DayChange %]]), 0.01)</f>
        <v>0.02</v>
      </c>
    </row>
    <row r="2731" spans="1:18" x14ac:dyDescent="0.2">
      <c r="A2731" s="2">
        <v>40144</v>
      </c>
      <c r="B2731" s="1">
        <v>5005.05</v>
      </c>
      <c r="C2731" s="1">
        <v>5005.05</v>
      </c>
      <c r="D2731" s="1">
        <v>4806.7</v>
      </c>
      <c r="E2731" s="1">
        <v>4941.75</v>
      </c>
      <c r="F2731" s="1">
        <v>304958891</v>
      </c>
      <c r="G2731" s="1">
        <v>9312.59</v>
      </c>
      <c r="H2731" s="6" t="str">
        <f>TEXT(NiftyData[[#This Row],[Date]], "yyyy")</f>
        <v>2009</v>
      </c>
      <c r="I2731" s="6" t="str">
        <f>TEXT(NiftyData[[#This Row],[Date]], "mmm")</f>
        <v>Nov</v>
      </c>
      <c r="J2731" s="6" t="str">
        <f>TEXT(NiftyData[[#This Row],[Date]], "ddd")</f>
        <v>Fri</v>
      </c>
      <c r="K2731" s="6" t="str">
        <f>TEXT(NiftyData[[#This Row],[Date]], "mmm-yyyy")</f>
        <v>Nov-2009</v>
      </c>
      <c r="L2731" s="6" t="str">
        <f>IF(NiftyData[[#This Row],[Day]]="Thu", "Expiry", "")</f>
        <v/>
      </c>
      <c r="M2731" s="6">
        <f>NiftyData[[#This Row],[Close]]-NiftyData[[#This Row],[Open]]</f>
        <v>-63.300000000000182</v>
      </c>
      <c r="N2731" s="4">
        <f>NiftyData[[#This Row],[Intraday Change]]/NiftyData[[#This Row],[Open]]</f>
        <v>-1.2647226301435586E-2</v>
      </c>
      <c r="O2731" s="4">
        <f>_xlfn.CEILING.MATH(ABS(NiftyData[[#This Row],[Intraday Change %]]), 0.01)</f>
        <v>0.02</v>
      </c>
      <c r="P2731" s="6">
        <f>NiftyData[[#This Row],[Close]]-E2732</f>
        <v>-63.800000000000182</v>
      </c>
      <c r="Q2731" s="4">
        <f>NiftyData[[#This Row],[DayChange]]/E2732</f>
        <v>-1.2745852104164413E-2</v>
      </c>
      <c r="R2731" s="7">
        <f>_xlfn.CEILING.MATH(ABS(NiftyData[[#This Row],[DayChange %]]), 0.01)</f>
        <v>0.02</v>
      </c>
    </row>
    <row r="2732" spans="1:18" x14ac:dyDescent="0.2">
      <c r="A2732" s="2">
        <v>40143</v>
      </c>
      <c r="B2732" s="1">
        <v>5116.45</v>
      </c>
      <c r="C2732" s="1">
        <v>5116.45</v>
      </c>
      <c r="D2732" s="1">
        <v>4986.05</v>
      </c>
      <c r="E2732" s="1">
        <v>5005.55</v>
      </c>
      <c r="F2732" s="1">
        <v>250067337</v>
      </c>
      <c r="G2732" s="1">
        <v>9534.57</v>
      </c>
      <c r="H2732" s="6" t="str">
        <f>TEXT(NiftyData[[#This Row],[Date]], "yyyy")</f>
        <v>2009</v>
      </c>
      <c r="I2732" s="6" t="str">
        <f>TEXT(NiftyData[[#This Row],[Date]], "mmm")</f>
        <v>Nov</v>
      </c>
      <c r="J2732" s="6" t="str">
        <f>TEXT(NiftyData[[#This Row],[Date]], "ddd")</f>
        <v>Thu</v>
      </c>
      <c r="K2732" s="6" t="str">
        <f>TEXT(NiftyData[[#This Row],[Date]], "mmm-yyyy")</f>
        <v>Nov-2009</v>
      </c>
      <c r="L2732" s="6" t="str">
        <f>IF(NiftyData[[#This Row],[Day]]="Thu", "Expiry", "")</f>
        <v>Expiry</v>
      </c>
      <c r="M2732" s="6">
        <f>NiftyData[[#This Row],[Close]]-NiftyData[[#This Row],[Open]]</f>
        <v>-110.89999999999964</v>
      </c>
      <c r="N2732" s="4">
        <f>NiftyData[[#This Row],[Intraday Change]]/NiftyData[[#This Row],[Open]]</f>
        <v>-2.1675184942684798E-2</v>
      </c>
      <c r="O2732" s="4">
        <f>_xlfn.CEILING.MATH(ABS(NiftyData[[#This Row],[Intraday Change %]]), 0.01)</f>
        <v>0.03</v>
      </c>
      <c r="P2732" s="6">
        <f>NiftyData[[#This Row],[Close]]-E2733</f>
        <v>-102.59999999999945</v>
      </c>
      <c r="Q2732" s="4">
        <f>NiftyData[[#This Row],[DayChange]]/E2733</f>
        <v>-2.0085549562953213E-2</v>
      </c>
      <c r="R2732" s="7">
        <f>_xlfn.CEILING.MATH(ABS(NiftyData[[#This Row],[DayChange %]]), 0.01)</f>
        <v>0.03</v>
      </c>
    </row>
    <row r="2733" spans="1:18" x14ac:dyDescent="0.2">
      <c r="A2733" s="2">
        <v>40142</v>
      </c>
      <c r="B2733" s="1">
        <v>5091.55</v>
      </c>
      <c r="C2733" s="1">
        <v>5138</v>
      </c>
      <c r="D2733" s="1">
        <v>5078.3500000000004</v>
      </c>
      <c r="E2733" s="1">
        <v>5108.1499999999996</v>
      </c>
      <c r="F2733" s="1">
        <v>185171466</v>
      </c>
      <c r="G2733" s="1">
        <v>7277.12</v>
      </c>
      <c r="H2733" s="6" t="str">
        <f>TEXT(NiftyData[[#This Row],[Date]], "yyyy")</f>
        <v>2009</v>
      </c>
      <c r="I2733" s="6" t="str">
        <f>TEXT(NiftyData[[#This Row],[Date]], "mmm")</f>
        <v>Nov</v>
      </c>
      <c r="J2733" s="6" t="str">
        <f>TEXT(NiftyData[[#This Row],[Date]], "ddd")</f>
        <v>Wed</v>
      </c>
      <c r="K2733" s="6" t="str">
        <f>TEXT(NiftyData[[#This Row],[Date]], "mmm-yyyy")</f>
        <v>Nov-2009</v>
      </c>
      <c r="L2733" s="6" t="str">
        <f>IF(NiftyData[[#This Row],[Day]]="Thu", "Expiry", "")</f>
        <v/>
      </c>
      <c r="M2733" s="6">
        <f>NiftyData[[#This Row],[Close]]-NiftyData[[#This Row],[Open]]</f>
        <v>16.599999999999454</v>
      </c>
      <c r="N2733" s="4">
        <f>NiftyData[[#This Row],[Intraday Change]]/NiftyData[[#This Row],[Open]]</f>
        <v>3.2603038367490164E-3</v>
      </c>
      <c r="O2733" s="4">
        <f>_xlfn.CEILING.MATH(ABS(NiftyData[[#This Row],[Intraday Change %]]), 0.01)</f>
        <v>0.01</v>
      </c>
      <c r="P2733" s="6">
        <f>NiftyData[[#This Row],[Close]]-E2734</f>
        <v>17.599999999999454</v>
      </c>
      <c r="Q2733" s="4">
        <f>NiftyData[[#This Row],[DayChange]]/E2734</f>
        <v>3.4573867263850574E-3</v>
      </c>
      <c r="R2733" s="7">
        <f>_xlfn.CEILING.MATH(ABS(NiftyData[[#This Row],[DayChange %]]), 0.01)</f>
        <v>0.01</v>
      </c>
    </row>
    <row r="2734" spans="1:18" x14ac:dyDescent="0.2">
      <c r="A2734" s="2">
        <v>40141</v>
      </c>
      <c r="B2734" s="1">
        <v>5105</v>
      </c>
      <c r="C2734" s="1">
        <v>5112.8500000000004</v>
      </c>
      <c r="D2734" s="1">
        <v>5053.5</v>
      </c>
      <c r="E2734" s="1">
        <v>5090.55</v>
      </c>
      <c r="F2734" s="1">
        <v>201324276</v>
      </c>
      <c r="G2734" s="1">
        <v>7621.19</v>
      </c>
      <c r="H2734" s="6" t="str">
        <f>TEXT(NiftyData[[#This Row],[Date]], "yyyy")</f>
        <v>2009</v>
      </c>
      <c r="I2734" s="6" t="str">
        <f>TEXT(NiftyData[[#This Row],[Date]], "mmm")</f>
        <v>Nov</v>
      </c>
      <c r="J2734" s="6" t="str">
        <f>TEXT(NiftyData[[#This Row],[Date]], "ddd")</f>
        <v>Tue</v>
      </c>
      <c r="K2734" s="6" t="str">
        <f>TEXT(NiftyData[[#This Row],[Date]], "mmm-yyyy")</f>
        <v>Nov-2009</v>
      </c>
      <c r="L2734" s="6" t="str">
        <f>IF(NiftyData[[#This Row],[Day]]="Thu", "Expiry", "")</f>
        <v/>
      </c>
      <c r="M2734" s="6">
        <f>NiftyData[[#This Row],[Close]]-NiftyData[[#This Row],[Open]]</f>
        <v>-14.449999999999818</v>
      </c>
      <c r="N2734" s="4">
        <f>NiftyData[[#This Row],[Intraday Change]]/NiftyData[[#This Row],[Open]]</f>
        <v>-2.8305582761997683E-3</v>
      </c>
      <c r="O2734" s="4">
        <f>_xlfn.CEILING.MATH(ABS(NiftyData[[#This Row],[Intraday Change %]]), 0.01)</f>
        <v>0.01</v>
      </c>
      <c r="P2734" s="6">
        <f>NiftyData[[#This Row],[Close]]-E2735</f>
        <v>-13</v>
      </c>
      <c r="Q2734" s="4">
        <f>NiftyData[[#This Row],[DayChange]]/E2735</f>
        <v>-2.5472465244780595E-3</v>
      </c>
      <c r="R2734" s="7">
        <f>_xlfn.CEILING.MATH(ABS(NiftyData[[#This Row],[DayChange %]]), 0.01)</f>
        <v>0.01</v>
      </c>
    </row>
    <row r="2735" spans="1:18" x14ac:dyDescent="0.2">
      <c r="A2735" s="2">
        <v>40140</v>
      </c>
      <c r="B2735" s="1">
        <v>5052.95</v>
      </c>
      <c r="C2735" s="1">
        <v>5113.1000000000004</v>
      </c>
      <c r="D2735" s="1">
        <v>5052.1000000000004</v>
      </c>
      <c r="E2735" s="1">
        <v>5103.55</v>
      </c>
      <c r="F2735" s="1">
        <v>193875423</v>
      </c>
      <c r="G2735" s="1">
        <v>7446.11</v>
      </c>
      <c r="H2735" s="6" t="str">
        <f>TEXT(NiftyData[[#This Row],[Date]], "yyyy")</f>
        <v>2009</v>
      </c>
      <c r="I2735" s="6" t="str">
        <f>TEXT(NiftyData[[#This Row],[Date]], "mmm")</f>
        <v>Nov</v>
      </c>
      <c r="J2735" s="6" t="str">
        <f>TEXT(NiftyData[[#This Row],[Date]], "ddd")</f>
        <v>Mon</v>
      </c>
      <c r="K2735" s="6" t="str">
        <f>TEXT(NiftyData[[#This Row],[Date]], "mmm-yyyy")</f>
        <v>Nov-2009</v>
      </c>
      <c r="L2735" s="6" t="str">
        <f>IF(NiftyData[[#This Row],[Day]]="Thu", "Expiry", "")</f>
        <v/>
      </c>
      <c r="M2735" s="6">
        <f>NiftyData[[#This Row],[Close]]-NiftyData[[#This Row],[Open]]</f>
        <v>50.600000000000364</v>
      </c>
      <c r="N2735" s="4">
        <f>NiftyData[[#This Row],[Intraday Change]]/NiftyData[[#This Row],[Open]]</f>
        <v>1.001395224571792E-2</v>
      </c>
      <c r="O2735" s="4">
        <f>_xlfn.CEILING.MATH(ABS(NiftyData[[#This Row],[Intraday Change %]]), 0.01)</f>
        <v>0.02</v>
      </c>
      <c r="P2735" s="6">
        <f>NiftyData[[#This Row],[Close]]-E2736</f>
        <v>51.100000000000364</v>
      </c>
      <c r="Q2735" s="4">
        <f>NiftyData[[#This Row],[DayChange]]/E2736</f>
        <v>1.0113905135132533E-2</v>
      </c>
      <c r="R2735" s="7">
        <f>_xlfn.CEILING.MATH(ABS(NiftyData[[#This Row],[DayChange %]]), 0.01)</f>
        <v>0.02</v>
      </c>
    </row>
    <row r="2736" spans="1:18" x14ac:dyDescent="0.2">
      <c r="A2736" s="2">
        <v>40137</v>
      </c>
      <c r="B2736" s="1">
        <v>4988.75</v>
      </c>
      <c r="C2736" s="1">
        <v>5063.3</v>
      </c>
      <c r="D2736" s="1">
        <v>4932.8</v>
      </c>
      <c r="E2736" s="1">
        <v>5052.45</v>
      </c>
      <c r="F2736" s="1">
        <v>289285202</v>
      </c>
      <c r="G2736" s="1">
        <v>8643.31</v>
      </c>
      <c r="H2736" s="6" t="str">
        <f>TEXT(NiftyData[[#This Row],[Date]], "yyyy")</f>
        <v>2009</v>
      </c>
      <c r="I2736" s="6" t="str">
        <f>TEXT(NiftyData[[#This Row],[Date]], "mmm")</f>
        <v>Nov</v>
      </c>
      <c r="J2736" s="6" t="str">
        <f>TEXT(NiftyData[[#This Row],[Date]], "ddd")</f>
        <v>Fri</v>
      </c>
      <c r="K2736" s="6" t="str">
        <f>TEXT(NiftyData[[#This Row],[Date]], "mmm-yyyy")</f>
        <v>Nov-2009</v>
      </c>
      <c r="L2736" s="6" t="str">
        <f>IF(NiftyData[[#This Row],[Day]]="Thu", "Expiry", "")</f>
        <v/>
      </c>
      <c r="M2736" s="6">
        <f>NiftyData[[#This Row],[Close]]-NiftyData[[#This Row],[Open]]</f>
        <v>63.699999999999818</v>
      </c>
      <c r="N2736" s="4">
        <f>NiftyData[[#This Row],[Intraday Change]]/NiftyData[[#This Row],[Open]]</f>
        <v>1.2768729641693774E-2</v>
      </c>
      <c r="O2736" s="4">
        <f>_xlfn.CEILING.MATH(ABS(NiftyData[[#This Row],[Intraday Change %]]), 0.01)</f>
        <v>0.02</v>
      </c>
      <c r="P2736" s="6">
        <f>NiftyData[[#This Row],[Close]]-E2737</f>
        <v>63.449999999999818</v>
      </c>
      <c r="Q2736" s="4">
        <f>NiftyData[[#This Row],[DayChange]]/E2737</f>
        <v>1.2717979555021009E-2</v>
      </c>
      <c r="R2736" s="7">
        <f>_xlfn.CEILING.MATH(ABS(NiftyData[[#This Row],[DayChange %]]), 0.01)</f>
        <v>0.02</v>
      </c>
    </row>
    <row r="2737" spans="1:18" x14ac:dyDescent="0.2">
      <c r="A2737" s="2">
        <v>40136</v>
      </c>
      <c r="B2737" s="1">
        <v>5043.95</v>
      </c>
      <c r="C2737" s="1">
        <v>5053.45</v>
      </c>
      <c r="D2737" s="1">
        <v>4963.7</v>
      </c>
      <c r="E2737" s="1">
        <v>4989</v>
      </c>
      <c r="F2737" s="1">
        <v>286198276</v>
      </c>
      <c r="G2737" s="1">
        <v>7711.46</v>
      </c>
      <c r="H2737" s="6" t="str">
        <f>TEXT(NiftyData[[#This Row],[Date]], "yyyy")</f>
        <v>2009</v>
      </c>
      <c r="I2737" s="6" t="str">
        <f>TEXT(NiftyData[[#This Row],[Date]], "mmm")</f>
        <v>Nov</v>
      </c>
      <c r="J2737" s="6" t="str">
        <f>TEXT(NiftyData[[#This Row],[Date]], "ddd")</f>
        <v>Thu</v>
      </c>
      <c r="K2737" s="6" t="str">
        <f>TEXT(NiftyData[[#This Row],[Date]], "mmm-yyyy")</f>
        <v>Nov-2009</v>
      </c>
      <c r="L2737" s="6" t="str">
        <f>IF(NiftyData[[#This Row],[Day]]="Thu", "Expiry", "")</f>
        <v>Expiry</v>
      </c>
      <c r="M2737" s="6">
        <f>NiftyData[[#This Row],[Close]]-NiftyData[[#This Row],[Open]]</f>
        <v>-54.949999999999818</v>
      </c>
      <c r="N2737" s="4">
        <f>NiftyData[[#This Row],[Intraday Change]]/NiftyData[[#This Row],[Open]]</f>
        <v>-1.0894239633620441E-2</v>
      </c>
      <c r="O2737" s="4">
        <f>_xlfn.CEILING.MATH(ABS(NiftyData[[#This Row],[Intraday Change %]]), 0.01)</f>
        <v>0.02</v>
      </c>
      <c r="P2737" s="6">
        <f>NiftyData[[#This Row],[Close]]-E2738</f>
        <v>-65.699999999999818</v>
      </c>
      <c r="Q2737" s="4">
        <f>NiftyData[[#This Row],[DayChange]]/E2738</f>
        <v>-1.2997804023977648E-2</v>
      </c>
      <c r="R2737" s="7">
        <f>_xlfn.CEILING.MATH(ABS(NiftyData[[#This Row],[DayChange %]]), 0.01)</f>
        <v>0.02</v>
      </c>
    </row>
    <row r="2738" spans="1:18" x14ac:dyDescent="0.2">
      <c r="A2738" s="2">
        <v>40135</v>
      </c>
      <c r="B2738" s="1">
        <v>5061.5</v>
      </c>
      <c r="C2738" s="1">
        <v>5079.3</v>
      </c>
      <c r="D2738" s="1">
        <v>5041.6499999999996</v>
      </c>
      <c r="E2738" s="1">
        <v>5054.7</v>
      </c>
      <c r="F2738" s="1">
        <v>204346736</v>
      </c>
      <c r="G2738" s="1">
        <v>8091.52</v>
      </c>
      <c r="H2738" s="6" t="str">
        <f>TEXT(NiftyData[[#This Row],[Date]], "yyyy")</f>
        <v>2009</v>
      </c>
      <c r="I2738" s="6" t="str">
        <f>TEXT(NiftyData[[#This Row],[Date]], "mmm")</f>
        <v>Nov</v>
      </c>
      <c r="J2738" s="6" t="str">
        <f>TEXT(NiftyData[[#This Row],[Date]], "ddd")</f>
        <v>Wed</v>
      </c>
      <c r="K2738" s="6" t="str">
        <f>TEXT(NiftyData[[#This Row],[Date]], "mmm-yyyy")</f>
        <v>Nov-2009</v>
      </c>
      <c r="L2738" s="6" t="str">
        <f>IF(NiftyData[[#This Row],[Day]]="Thu", "Expiry", "")</f>
        <v/>
      </c>
      <c r="M2738" s="6">
        <f>NiftyData[[#This Row],[Close]]-NiftyData[[#This Row],[Open]]</f>
        <v>-6.8000000000001819</v>
      </c>
      <c r="N2738" s="4">
        <f>NiftyData[[#This Row],[Intraday Change]]/NiftyData[[#This Row],[Open]]</f>
        <v>-1.3434752543712697E-3</v>
      </c>
      <c r="O2738" s="4">
        <f>_xlfn.CEILING.MATH(ABS(NiftyData[[#This Row],[Intraday Change %]]), 0.01)</f>
        <v>0.01</v>
      </c>
      <c r="P2738" s="6">
        <f>NiftyData[[#This Row],[Close]]-E2739</f>
        <v>-7.5500000000001819</v>
      </c>
      <c r="Q2738" s="4">
        <f>NiftyData[[#This Row],[DayChange]]/E2739</f>
        <v>-1.491431675638339E-3</v>
      </c>
      <c r="R2738" s="7">
        <f>_xlfn.CEILING.MATH(ABS(NiftyData[[#This Row],[DayChange %]]), 0.01)</f>
        <v>0.01</v>
      </c>
    </row>
    <row r="2739" spans="1:18" x14ac:dyDescent="0.2">
      <c r="A2739" s="2">
        <v>40134</v>
      </c>
      <c r="B2739" s="1">
        <v>5058.95</v>
      </c>
      <c r="C2739" s="1">
        <v>5074</v>
      </c>
      <c r="D2739" s="1">
        <v>5010.1499999999996</v>
      </c>
      <c r="E2739" s="1">
        <v>5062.25</v>
      </c>
      <c r="F2739" s="1">
        <v>211034152</v>
      </c>
      <c r="G2739" s="1">
        <v>7812.63</v>
      </c>
      <c r="H2739" s="6" t="str">
        <f>TEXT(NiftyData[[#This Row],[Date]], "yyyy")</f>
        <v>2009</v>
      </c>
      <c r="I2739" s="6" t="str">
        <f>TEXT(NiftyData[[#This Row],[Date]], "mmm")</f>
        <v>Nov</v>
      </c>
      <c r="J2739" s="6" t="str">
        <f>TEXT(NiftyData[[#This Row],[Date]], "ddd")</f>
        <v>Tue</v>
      </c>
      <c r="K2739" s="6" t="str">
        <f>TEXT(NiftyData[[#This Row],[Date]], "mmm-yyyy")</f>
        <v>Nov-2009</v>
      </c>
      <c r="L2739" s="6" t="str">
        <f>IF(NiftyData[[#This Row],[Day]]="Thu", "Expiry", "")</f>
        <v/>
      </c>
      <c r="M2739" s="6">
        <f>NiftyData[[#This Row],[Close]]-NiftyData[[#This Row],[Open]]</f>
        <v>3.3000000000001819</v>
      </c>
      <c r="N2739" s="4">
        <f>NiftyData[[#This Row],[Intraday Change]]/NiftyData[[#This Row],[Open]]</f>
        <v>6.5230927366354322E-4</v>
      </c>
      <c r="O2739" s="4">
        <f>_xlfn.CEILING.MATH(ABS(NiftyData[[#This Row],[Intraday Change %]]), 0.01)</f>
        <v>0.01</v>
      </c>
      <c r="P2739" s="6">
        <f>NiftyData[[#This Row],[Close]]-E2740</f>
        <v>4.1999999999998181</v>
      </c>
      <c r="Q2739" s="4">
        <f>NiftyData[[#This Row],[DayChange]]/E2740</f>
        <v>8.303595259042156E-4</v>
      </c>
      <c r="R2739" s="7">
        <f>_xlfn.CEILING.MATH(ABS(NiftyData[[#This Row],[DayChange %]]), 0.01)</f>
        <v>0.01</v>
      </c>
    </row>
    <row r="2740" spans="1:18" x14ac:dyDescent="0.2">
      <c r="A2740" s="2">
        <v>40133</v>
      </c>
      <c r="B2740" s="1">
        <v>4996.5</v>
      </c>
      <c r="C2740" s="1">
        <v>5073.2</v>
      </c>
      <c r="D2740" s="1">
        <v>4994</v>
      </c>
      <c r="E2740" s="1">
        <v>5058.05</v>
      </c>
      <c r="F2740" s="1">
        <v>218547707</v>
      </c>
      <c r="G2740" s="1">
        <v>7043.04</v>
      </c>
      <c r="H2740" s="6" t="str">
        <f>TEXT(NiftyData[[#This Row],[Date]], "yyyy")</f>
        <v>2009</v>
      </c>
      <c r="I2740" s="6" t="str">
        <f>TEXT(NiftyData[[#This Row],[Date]], "mmm")</f>
        <v>Nov</v>
      </c>
      <c r="J2740" s="6" t="str">
        <f>TEXT(NiftyData[[#This Row],[Date]], "ddd")</f>
        <v>Mon</v>
      </c>
      <c r="K2740" s="6" t="str">
        <f>TEXT(NiftyData[[#This Row],[Date]], "mmm-yyyy")</f>
        <v>Nov-2009</v>
      </c>
      <c r="L2740" s="6" t="str">
        <f>IF(NiftyData[[#This Row],[Day]]="Thu", "Expiry", "")</f>
        <v/>
      </c>
      <c r="M2740" s="6">
        <f>NiftyData[[#This Row],[Close]]-NiftyData[[#This Row],[Open]]</f>
        <v>61.550000000000182</v>
      </c>
      <c r="N2740" s="4">
        <f>NiftyData[[#This Row],[Intraday Change]]/NiftyData[[#This Row],[Open]]</f>
        <v>1.2318623036125324E-2</v>
      </c>
      <c r="O2740" s="4">
        <f>_xlfn.CEILING.MATH(ABS(NiftyData[[#This Row],[Intraday Change %]]), 0.01)</f>
        <v>0.02</v>
      </c>
      <c r="P2740" s="6">
        <f>NiftyData[[#This Row],[Close]]-E2741</f>
        <v>59.100000000000364</v>
      </c>
      <c r="Q2740" s="4">
        <f>NiftyData[[#This Row],[DayChange]]/E2741</f>
        <v>1.1822482721371562E-2</v>
      </c>
      <c r="R2740" s="7">
        <f>_xlfn.CEILING.MATH(ABS(NiftyData[[#This Row],[DayChange %]]), 0.01)</f>
        <v>0.02</v>
      </c>
    </row>
    <row r="2741" spans="1:18" x14ac:dyDescent="0.2">
      <c r="A2741" s="2">
        <v>40130</v>
      </c>
      <c r="B2741" s="1">
        <v>4952.3500000000004</v>
      </c>
      <c r="C2741" s="1">
        <v>5017.8999999999996</v>
      </c>
      <c r="D2741" s="1">
        <v>4942.6499999999996</v>
      </c>
      <c r="E2741" s="1">
        <v>4998.95</v>
      </c>
      <c r="F2741" s="1">
        <v>217419912</v>
      </c>
      <c r="G2741" s="1">
        <v>7494.31</v>
      </c>
      <c r="H2741" s="6" t="str">
        <f>TEXT(NiftyData[[#This Row],[Date]], "yyyy")</f>
        <v>2009</v>
      </c>
      <c r="I2741" s="6" t="str">
        <f>TEXT(NiftyData[[#This Row],[Date]], "mmm")</f>
        <v>Nov</v>
      </c>
      <c r="J2741" s="6" t="str">
        <f>TEXT(NiftyData[[#This Row],[Date]], "ddd")</f>
        <v>Fri</v>
      </c>
      <c r="K2741" s="6" t="str">
        <f>TEXT(NiftyData[[#This Row],[Date]], "mmm-yyyy")</f>
        <v>Nov-2009</v>
      </c>
      <c r="L2741" s="6" t="str">
        <f>IF(NiftyData[[#This Row],[Day]]="Thu", "Expiry", "")</f>
        <v/>
      </c>
      <c r="M2741" s="6">
        <f>NiftyData[[#This Row],[Close]]-NiftyData[[#This Row],[Open]]</f>
        <v>46.599999999999454</v>
      </c>
      <c r="N2741" s="4">
        <f>NiftyData[[#This Row],[Intraday Change]]/NiftyData[[#This Row],[Open]]</f>
        <v>9.4096741950789927E-3</v>
      </c>
      <c r="O2741" s="4">
        <f>_xlfn.CEILING.MATH(ABS(NiftyData[[#This Row],[Intraday Change %]]), 0.01)</f>
        <v>0.01</v>
      </c>
      <c r="P2741" s="6">
        <f>NiftyData[[#This Row],[Close]]-E2742</f>
        <v>46.300000000000182</v>
      </c>
      <c r="Q2741" s="4">
        <f>NiftyData[[#This Row],[DayChange]]/E2742</f>
        <v>9.3485305846365448E-3</v>
      </c>
      <c r="R2741" s="7">
        <f>_xlfn.CEILING.MATH(ABS(NiftyData[[#This Row],[DayChange %]]), 0.01)</f>
        <v>0.01</v>
      </c>
    </row>
    <row r="2742" spans="1:18" x14ac:dyDescent="0.2">
      <c r="A2742" s="2">
        <v>40129</v>
      </c>
      <c r="B2742" s="1">
        <v>5004.3999999999996</v>
      </c>
      <c r="C2742" s="1">
        <v>5014.3999999999996</v>
      </c>
      <c r="D2742" s="1">
        <v>4924.75</v>
      </c>
      <c r="E2742" s="1">
        <v>4952.6499999999996</v>
      </c>
      <c r="F2742" s="1">
        <v>282046035</v>
      </c>
      <c r="G2742" s="1">
        <v>9208.49</v>
      </c>
      <c r="H2742" s="6" t="str">
        <f>TEXT(NiftyData[[#This Row],[Date]], "yyyy")</f>
        <v>2009</v>
      </c>
      <c r="I2742" s="6" t="str">
        <f>TEXT(NiftyData[[#This Row],[Date]], "mmm")</f>
        <v>Nov</v>
      </c>
      <c r="J2742" s="6" t="str">
        <f>TEXT(NiftyData[[#This Row],[Date]], "ddd")</f>
        <v>Thu</v>
      </c>
      <c r="K2742" s="6" t="str">
        <f>TEXT(NiftyData[[#This Row],[Date]], "mmm-yyyy")</f>
        <v>Nov-2009</v>
      </c>
      <c r="L2742" s="6" t="str">
        <f>IF(NiftyData[[#This Row],[Day]]="Thu", "Expiry", "")</f>
        <v>Expiry</v>
      </c>
      <c r="M2742" s="6">
        <f>NiftyData[[#This Row],[Close]]-NiftyData[[#This Row],[Open]]</f>
        <v>-51.75</v>
      </c>
      <c r="N2742" s="4">
        <f>NiftyData[[#This Row],[Intraday Change]]/NiftyData[[#This Row],[Open]]</f>
        <v>-1.0340900007992967E-2</v>
      </c>
      <c r="O2742" s="4">
        <f>_xlfn.CEILING.MATH(ABS(NiftyData[[#This Row],[Intraday Change %]]), 0.01)</f>
        <v>0.02</v>
      </c>
      <c r="P2742" s="6">
        <f>NiftyData[[#This Row],[Close]]-E2743</f>
        <v>-51.300000000000182</v>
      </c>
      <c r="Q2742" s="4">
        <f>NiftyData[[#This Row],[DayChange]]/E2743</f>
        <v>-1.0251900998211451E-2</v>
      </c>
      <c r="R2742" s="7">
        <f>_xlfn.CEILING.MATH(ABS(NiftyData[[#This Row],[DayChange %]]), 0.01)</f>
        <v>0.02</v>
      </c>
    </row>
    <row r="2743" spans="1:18" x14ac:dyDescent="0.2">
      <c r="A2743" s="2">
        <v>40128</v>
      </c>
      <c r="B2743" s="1">
        <v>4882.3</v>
      </c>
      <c r="C2743" s="1">
        <v>5016.7</v>
      </c>
      <c r="D2743" s="1">
        <v>4870.05</v>
      </c>
      <c r="E2743" s="1">
        <v>5003.95</v>
      </c>
      <c r="F2743" s="1">
        <v>251115661</v>
      </c>
      <c r="G2743" s="1">
        <v>8792.44</v>
      </c>
      <c r="H2743" s="6" t="str">
        <f>TEXT(NiftyData[[#This Row],[Date]], "yyyy")</f>
        <v>2009</v>
      </c>
      <c r="I2743" s="6" t="str">
        <f>TEXT(NiftyData[[#This Row],[Date]], "mmm")</f>
        <v>Nov</v>
      </c>
      <c r="J2743" s="6" t="str">
        <f>TEXT(NiftyData[[#This Row],[Date]], "ddd")</f>
        <v>Wed</v>
      </c>
      <c r="K2743" s="6" t="str">
        <f>TEXT(NiftyData[[#This Row],[Date]], "mmm-yyyy")</f>
        <v>Nov-2009</v>
      </c>
      <c r="L2743" s="6" t="str">
        <f>IF(NiftyData[[#This Row],[Day]]="Thu", "Expiry", "")</f>
        <v/>
      </c>
      <c r="M2743" s="6">
        <f>NiftyData[[#This Row],[Close]]-NiftyData[[#This Row],[Open]]</f>
        <v>121.64999999999964</v>
      </c>
      <c r="N2743" s="4">
        <f>NiftyData[[#This Row],[Intraday Change]]/NiftyData[[#This Row],[Open]]</f>
        <v>2.4916535239538667E-2</v>
      </c>
      <c r="O2743" s="4">
        <f>_xlfn.CEILING.MATH(ABS(NiftyData[[#This Row],[Intraday Change %]]), 0.01)</f>
        <v>0.03</v>
      </c>
      <c r="P2743" s="6">
        <f>NiftyData[[#This Row],[Close]]-E2744</f>
        <v>122.25</v>
      </c>
      <c r="Q2743" s="4">
        <f>NiftyData[[#This Row],[DayChange]]/E2744</f>
        <v>2.5042505684495155E-2</v>
      </c>
      <c r="R2743" s="7">
        <f>_xlfn.CEILING.MATH(ABS(NiftyData[[#This Row],[DayChange %]]), 0.01)</f>
        <v>0.03</v>
      </c>
    </row>
    <row r="2744" spans="1:18" x14ac:dyDescent="0.2">
      <c r="A2744" s="2">
        <v>40127</v>
      </c>
      <c r="B2744" s="1">
        <v>4898.8999999999996</v>
      </c>
      <c r="C2744" s="1">
        <v>4947.7</v>
      </c>
      <c r="D2744" s="1">
        <v>4860.1000000000004</v>
      </c>
      <c r="E2744" s="1">
        <v>4881.7</v>
      </c>
      <c r="F2744" s="1">
        <v>273281602</v>
      </c>
      <c r="G2744" s="1">
        <v>10543.75</v>
      </c>
      <c r="H2744" s="6" t="str">
        <f>TEXT(NiftyData[[#This Row],[Date]], "yyyy")</f>
        <v>2009</v>
      </c>
      <c r="I2744" s="6" t="str">
        <f>TEXT(NiftyData[[#This Row],[Date]], "mmm")</f>
        <v>Nov</v>
      </c>
      <c r="J2744" s="6" t="str">
        <f>TEXT(NiftyData[[#This Row],[Date]], "ddd")</f>
        <v>Tue</v>
      </c>
      <c r="K2744" s="6" t="str">
        <f>TEXT(NiftyData[[#This Row],[Date]], "mmm-yyyy")</f>
        <v>Nov-2009</v>
      </c>
      <c r="L2744" s="6" t="str">
        <f>IF(NiftyData[[#This Row],[Day]]="Thu", "Expiry", "")</f>
        <v/>
      </c>
      <c r="M2744" s="6">
        <f>NiftyData[[#This Row],[Close]]-NiftyData[[#This Row],[Open]]</f>
        <v>-17.199999999999818</v>
      </c>
      <c r="N2744" s="4">
        <f>NiftyData[[#This Row],[Intraday Change]]/NiftyData[[#This Row],[Open]]</f>
        <v>-3.5109922635693357E-3</v>
      </c>
      <c r="O2744" s="4">
        <f>_xlfn.CEILING.MATH(ABS(NiftyData[[#This Row],[Intraday Change %]]), 0.01)</f>
        <v>0.01</v>
      </c>
      <c r="P2744" s="6">
        <f>NiftyData[[#This Row],[Close]]-E2745</f>
        <v>-16.699999999999818</v>
      </c>
      <c r="Q2744" s="4">
        <f>NiftyData[[#This Row],[DayChange]]/E2745</f>
        <v>-3.4092764984484359E-3</v>
      </c>
      <c r="R2744" s="7">
        <f>_xlfn.CEILING.MATH(ABS(NiftyData[[#This Row],[DayChange %]]), 0.01)</f>
        <v>0.01</v>
      </c>
    </row>
    <row r="2745" spans="1:18" x14ac:dyDescent="0.2">
      <c r="A2745" s="2">
        <v>40126</v>
      </c>
      <c r="B2745" s="1">
        <v>4796.1499999999996</v>
      </c>
      <c r="C2745" s="1">
        <v>4905.25</v>
      </c>
      <c r="D2745" s="1">
        <v>4789.8999999999996</v>
      </c>
      <c r="E2745" s="1">
        <v>4898.3999999999996</v>
      </c>
      <c r="F2745" s="1">
        <v>242563827</v>
      </c>
      <c r="G2745" s="1">
        <v>8196.6299999999992</v>
      </c>
      <c r="H2745" s="6" t="str">
        <f>TEXT(NiftyData[[#This Row],[Date]], "yyyy")</f>
        <v>2009</v>
      </c>
      <c r="I2745" s="6" t="str">
        <f>TEXT(NiftyData[[#This Row],[Date]], "mmm")</f>
        <v>Nov</v>
      </c>
      <c r="J2745" s="6" t="str">
        <f>TEXT(NiftyData[[#This Row],[Date]], "ddd")</f>
        <v>Mon</v>
      </c>
      <c r="K2745" s="6" t="str">
        <f>TEXT(NiftyData[[#This Row],[Date]], "mmm-yyyy")</f>
        <v>Nov-2009</v>
      </c>
      <c r="L2745" s="6" t="str">
        <f>IF(NiftyData[[#This Row],[Day]]="Thu", "Expiry", "")</f>
        <v/>
      </c>
      <c r="M2745" s="6">
        <f>NiftyData[[#This Row],[Close]]-NiftyData[[#This Row],[Open]]</f>
        <v>102.25</v>
      </c>
      <c r="N2745" s="4">
        <f>NiftyData[[#This Row],[Intraday Change]]/NiftyData[[#This Row],[Open]]</f>
        <v>2.1319183094773934E-2</v>
      </c>
      <c r="O2745" s="4">
        <f>_xlfn.CEILING.MATH(ABS(NiftyData[[#This Row],[Intraday Change %]]), 0.01)</f>
        <v>0.03</v>
      </c>
      <c r="P2745" s="6">
        <f>NiftyData[[#This Row],[Close]]-E2746</f>
        <v>102.25</v>
      </c>
      <c r="Q2745" s="4">
        <f>NiftyData[[#This Row],[DayChange]]/E2746</f>
        <v>2.1319183094773934E-2</v>
      </c>
      <c r="R2745" s="7">
        <f>_xlfn.CEILING.MATH(ABS(NiftyData[[#This Row],[DayChange %]]), 0.01)</f>
        <v>0.03</v>
      </c>
    </row>
    <row r="2746" spans="1:18" x14ac:dyDescent="0.2">
      <c r="A2746" s="2">
        <v>40123</v>
      </c>
      <c r="B2746" s="1">
        <v>4767.5</v>
      </c>
      <c r="C2746" s="1">
        <v>4836.2</v>
      </c>
      <c r="D2746" s="1">
        <v>4764.8500000000004</v>
      </c>
      <c r="E2746" s="1">
        <v>4796.1499999999996</v>
      </c>
      <c r="F2746" s="1">
        <v>279503737</v>
      </c>
      <c r="G2746" s="1">
        <v>8883.6</v>
      </c>
      <c r="H2746" s="6" t="str">
        <f>TEXT(NiftyData[[#This Row],[Date]], "yyyy")</f>
        <v>2009</v>
      </c>
      <c r="I2746" s="6" t="str">
        <f>TEXT(NiftyData[[#This Row],[Date]], "mmm")</f>
        <v>Nov</v>
      </c>
      <c r="J2746" s="6" t="str">
        <f>TEXT(NiftyData[[#This Row],[Date]], "ddd")</f>
        <v>Fri</v>
      </c>
      <c r="K2746" s="6" t="str">
        <f>TEXT(NiftyData[[#This Row],[Date]], "mmm-yyyy")</f>
        <v>Nov-2009</v>
      </c>
      <c r="L2746" s="6" t="str">
        <f>IF(NiftyData[[#This Row],[Day]]="Thu", "Expiry", "")</f>
        <v/>
      </c>
      <c r="M2746" s="6">
        <f>NiftyData[[#This Row],[Close]]-NiftyData[[#This Row],[Open]]</f>
        <v>28.649999999999636</v>
      </c>
      <c r="N2746" s="4">
        <f>NiftyData[[#This Row],[Intraday Change]]/NiftyData[[#This Row],[Open]]</f>
        <v>6.0094389092815179E-3</v>
      </c>
      <c r="O2746" s="4">
        <f>_xlfn.CEILING.MATH(ABS(NiftyData[[#This Row],[Intraday Change %]]), 0.01)</f>
        <v>0.01</v>
      </c>
      <c r="P2746" s="6">
        <f>NiftyData[[#This Row],[Close]]-E2747</f>
        <v>30.599999999999454</v>
      </c>
      <c r="Q2746" s="4">
        <f>NiftyData[[#This Row],[DayChange]]/E2747</f>
        <v>6.4210846596928902E-3</v>
      </c>
      <c r="R2746" s="7">
        <f>_xlfn.CEILING.MATH(ABS(NiftyData[[#This Row],[DayChange %]]), 0.01)</f>
        <v>0.01</v>
      </c>
    </row>
    <row r="2747" spans="1:18" x14ac:dyDescent="0.2">
      <c r="A2747" s="2">
        <v>40122</v>
      </c>
      <c r="B2747" s="1">
        <v>4711.6499999999996</v>
      </c>
      <c r="C2747" s="1">
        <v>4776.3500000000004</v>
      </c>
      <c r="D2747" s="1">
        <v>4610.6000000000004</v>
      </c>
      <c r="E2747" s="1">
        <v>4765.55</v>
      </c>
      <c r="F2747" s="1">
        <v>337186106</v>
      </c>
      <c r="G2747" s="1">
        <v>9405.39</v>
      </c>
      <c r="H2747" s="6" t="str">
        <f>TEXT(NiftyData[[#This Row],[Date]], "yyyy")</f>
        <v>2009</v>
      </c>
      <c r="I2747" s="6" t="str">
        <f>TEXT(NiftyData[[#This Row],[Date]], "mmm")</f>
        <v>Nov</v>
      </c>
      <c r="J2747" s="6" t="str">
        <f>TEXT(NiftyData[[#This Row],[Date]], "ddd")</f>
        <v>Thu</v>
      </c>
      <c r="K2747" s="6" t="str">
        <f>TEXT(NiftyData[[#This Row],[Date]], "mmm-yyyy")</f>
        <v>Nov-2009</v>
      </c>
      <c r="L2747" s="6" t="str">
        <f>IF(NiftyData[[#This Row],[Day]]="Thu", "Expiry", "")</f>
        <v>Expiry</v>
      </c>
      <c r="M2747" s="6">
        <f>NiftyData[[#This Row],[Close]]-NiftyData[[#This Row],[Open]]</f>
        <v>53.900000000000546</v>
      </c>
      <c r="N2747" s="4">
        <f>NiftyData[[#This Row],[Intraday Change]]/NiftyData[[#This Row],[Open]]</f>
        <v>1.1439729181921524E-2</v>
      </c>
      <c r="O2747" s="4">
        <f>_xlfn.CEILING.MATH(ABS(NiftyData[[#This Row],[Intraday Change %]]), 0.01)</f>
        <v>0.02</v>
      </c>
      <c r="P2747" s="6">
        <f>NiftyData[[#This Row],[Close]]-E2748</f>
        <v>54.75</v>
      </c>
      <c r="Q2747" s="4">
        <f>NiftyData[[#This Row],[DayChange]]/E2748</f>
        <v>1.1622229769890463E-2</v>
      </c>
      <c r="R2747" s="7">
        <f>_xlfn.CEILING.MATH(ABS(NiftyData[[#This Row],[DayChange %]]), 0.01)</f>
        <v>0.02</v>
      </c>
    </row>
    <row r="2748" spans="1:18" x14ac:dyDescent="0.2">
      <c r="A2748" s="2">
        <v>40121</v>
      </c>
      <c r="B2748" s="1">
        <v>4567.3</v>
      </c>
      <c r="C2748" s="1">
        <v>4717.8</v>
      </c>
      <c r="D2748" s="1">
        <v>4565</v>
      </c>
      <c r="E2748" s="1">
        <v>4710.8</v>
      </c>
      <c r="F2748" s="1">
        <v>342877732</v>
      </c>
      <c r="G2748" s="1">
        <v>9466.0400000000009</v>
      </c>
      <c r="H2748" s="6" t="str">
        <f>TEXT(NiftyData[[#This Row],[Date]], "yyyy")</f>
        <v>2009</v>
      </c>
      <c r="I2748" s="6" t="str">
        <f>TEXT(NiftyData[[#This Row],[Date]], "mmm")</f>
        <v>Nov</v>
      </c>
      <c r="J2748" s="6" t="str">
        <f>TEXT(NiftyData[[#This Row],[Date]], "ddd")</f>
        <v>Wed</v>
      </c>
      <c r="K2748" s="6" t="str">
        <f>TEXT(NiftyData[[#This Row],[Date]], "mmm-yyyy")</f>
        <v>Nov-2009</v>
      </c>
      <c r="L2748" s="6" t="str">
        <f>IF(NiftyData[[#This Row],[Day]]="Thu", "Expiry", "")</f>
        <v/>
      </c>
      <c r="M2748" s="6">
        <f>NiftyData[[#This Row],[Close]]-NiftyData[[#This Row],[Open]]</f>
        <v>143.5</v>
      </c>
      <c r="N2748" s="4">
        <f>NiftyData[[#This Row],[Intraday Change]]/NiftyData[[#This Row],[Open]]</f>
        <v>3.1419000284632057E-2</v>
      </c>
      <c r="O2748" s="4">
        <f>_xlfn.CEILING.MATH(ABS(NiftyData[[#This Row],[Intraday Change %]]), 0.01)</f>
        <v>0.04</v>
      </c>
      <c r="P2748" s="6">
        <f>NiftyData[[#This Row],[Close]]-E2749</f>
        <v>146.90000000000055</v>
      </c>
      <c r="Q2748" s="4">
        <f>NiftyData[[#This Row],[DayChange]]/E2749</f>
        <v>3.2187383597362028E-2</v>
      </c>
      <c r="R2748" s="7">
        <f>_xlfn.CEILING.MATH(ABS(NiftyData[[#This Row],[DayChange %]]), 0.01)</f>
        <v>0.04</v>
      </c>
    </row>
    <row r="2749" spans="1:18" x14ac:dyDescent="0.2">
      <c r="A2749" s="2">
        <v>40120</v>
      </c>
      <c r="B2749" s="1">
        <v>4712.25</v>
      </c>
      <c r="C2749" s="1">
        <v>4729.8500000000004</v>
      </c>
      <c r="D2749" s="1">
        <v>4538.5</v>
      </c>
      <c r="E2749" s="1">
        <v>4563.8999999999996</v>
      </c>
      <c r="F2749" s="1">
        <v>319392344</v>
      </c>
      <c r="G2749" s="1">
        <v>10141.77</v>
      </c>
      <c r="H2749" s="6" t="str">
        <f>TEXT(NiftyData[[#This Row],[Date]], "yyyy")</f>
        <v>2009</v>
      </c>
      <c r="I2749" s="6" t="str">
        <f>TEXT(NiftyData[[#This Row],[Date]], "mmm")</f>
        <v>Nov</v>
      </c>
      <c r="J2749" s="6" t="str">
        <f>TEXT(NiftyData[[#This Row],[Date]], "ddd")</f>
        <v>Tue</v>
      </c>
      <c r="K2749" s="6" t="str">
        <f>TEXT(NiftyData[[#This Row],[Date]], "mmm-yyyy")</f>
        <v>Nov-2009</v>
      </c>
      <c r="L2749" s="6" t="str">
        <f>IF(NiftyData[[#This Row],[Day]]="Thu", "Expiry", "")</f>
        <v/>
      </c>
      <c r="M2749" s="6">
        <f>NiftyData[[#This Row],[Close]]-NiftyData[[#This Row],[Open]]</f>
        <v>-148.35000000000036</v>
      </c>
      <c r="N2749" s="4">
        <f>NiftyData[[#This Row],[Intraday Change]]/NiftyData[[#This Row],[Open]]</f>
        <v>-3.1481776221550295E-2</v>
      </c>
      <c r="O2749" s="4">
        <f>_xlfn.CEILING.MATH(ABS(NiftyData[[#This Row],[Intraday Change %]]), 0.01)</f>
        <v>0.04</v>
      </c>
      <c r="P2749" s="6">
        <f>NiftyData[[#This Row],[Close]]-E2750</f>
        <v>-147.80000000000018</v>
      </c>
      <c r="Q2749" s="4">
        <f>NiftyData[[#This Row],[DayChange]]/E2750</f>
        <v>-3.1368720419381581E-2</v>
      </c>
      <c r="R2749" s="7">
        <f>_xlfn.CEILING.MATH(ABS(NiftyData[[#This Row],[DayChange %]]), 0.01)</f>
        <v>0.04</v>
      </c>
    </row>
    <row r="2750" spans="1:18" x14ac:dyDescent="0.2">
      <c r="A2750" s="2">
        <v>40116</v>
      </c>
      <c r="B2750" s="1">
        <v>4751.1000000000004</v>
      </c>
      <c r="C2750" s="1">
        <v>4853.6499999999996</v>
      </c>
      <c r="D2750" s="1">
        <v>4687.5</v>
      </c>
      <c r="E2750" s="1">
        <v>4711.7</v>
      </c>
      <c r="F2750" s="1">
        <v>321182346</v>
      </c>
      <c r="G2750" s="1">
        <v>11459.69</v>
      </c>
      <c r="H2750" s="6" t="str">
        <f>TEXT(NiftyData[[#This Row],[Date]], "yyyy")</f>
        <v>2009</v>
      </c>
      <c r="I2750" s="6" t="str">
        <f>TEXT(NiftyData[[#This Row],[Date]], "mmm")</f>
        <v>Oct</v>
      </c>
      <c r="J2750" s="6" t="str">
        <f>TEXT(NiftyData[[#This Row],[Date]], "ddd")</f>
        <v>Fri</v>
      </c>
      <c r="K2750" s="6" t="str">
        <f>TEXT(NiftyData[[#This Row],[Date]], "mmm-yyyy")</f>
        <v>Oct-2009</v>
      </c>
      <c r="L2750" s="6" t="str">
        <f>IF(NiftyData[[#This Row],[Day]]="Thu", "Expiry", "")</f>
        <v/>
      </c>
      <c r="M2750" s="6">
        <f>NiftyData[[#This Row],[Close]]-NiftyData[[#This Row],[Open]]</f>
        <v>-39.400000000000546</v>
      </c>
      <c r="N2750" s="4">
        <f>NiftyData[[#This Row],[Intraday Change]]/NiftyData[[#This Row],[Open]]</f>
        <v>-8.2928164004126507E-3</v>
      </c>
      <c r="O2750" s="4">
        <f>_xlfn.CEILING.MATH(ABS(NiftyData[[#This Row],[Intraday Change %]]), 0.01)</f>
        <v>0.01</v>
      </c>
      <c r="P2750" s="6">
        <f>NiftyData[[#This Row],[Close]]-E2751</f>
        <v>-38.850000000000364</v>
      </c>
      <c r="Q2750" s="4">
        <f>NiftyData[[#This Row],[DayChange]]/E2751</f>
        <v>-8.1780004420541549E-3</v>
      </c>
      <c r="R2750" s="7">
        <f>_xlfn.CEILING.MATH(ABS(NiftyData[[#This Row],[DayChange %]]), 0.01)</f>
        <v>0.01</v>
      </c>
    </row>
    <row r="2751" spans="1:18" x14ac:dyDescent="0.2">
      <c r="A2751" s="2">
        <v>40115</v>
      </c>
      <c r="B2751" s="1">
        <v>4826.1000000000004</v>
      </c>
      <c r="C2751" s="1">
        <v>4826.1000000000004</v>
      </c>
      <c r="D2751" s="1">
        <v>4738.3999999999996</v>
      </c>
      <c r="E2751" s="1">
        <v>4750.55</v>
      </c>
      <c r="F2751" s="1">
        <v>354052799</v>
      </c>
      <c r="G2751" s="1">
        <v>12068.69</v>
      </c>
      <c r="H2751" s="6" t="str">
        <f>TEXT(NiftyData[[#This Row],[Date]], "yyyy")</f>
        <v>2009</v>
      </c>
      <c r="I2751" s="6" t="str">
        <f>TEXT(NiftyData[[#This Row],[Date]], "mmm")</f>
        <v>Oct</v>
      </c>
      <c r="J2751" s="6" t="str">
        <f>TEXT(NiftyData[[#This Row],[Date]], "ddd")</f>
        <v>Thu</v>
      </c>
      <c r="K2751" s="6" t="str">
        <f>TEXT(NiftyData[[#This Row],[Date]], "mmm-yyyy")</f>
        <v>Oct-2009</v>
      </c>
      <c r="L2751" s="6" t="str">
        <f>IF(NiftyData[[#This Row],[Day]]="Thu", "Expiry", "")</f>
        <v>Expiry</v>
      </c>
      <c r="M2751" s="6">
        <f>NiftyData[[#This Row],[Close]]-NiftyData[[#This Row],[Open]]</f>
        <v>-75.550000000000182</v>
      </c>
      <c r="N2751" s="4">
        <f>NiftyData[[#This Row],[Intraday Change]]/NiftyData[[#This Row],[Open]]</f>
        <v>-1.5654462195147257E-2</v>
      </c>
      <c r="O2751" s="4">
        <f>_xlfn.CEILING.MATH(ABS(NiftyData[[#This Row],[Intraday Change %]]), 0.01)</f>
        <v>0.02</v>
      </c>
      <c r="P2751" s="6">
        <f>NiftyData[[#This Row],[Close]]-E2752</f>
        <v>-75.599999999999454</v>
      </c>
      <c r="Q2751" s="4">
        <f>NiftyData[[#This Row],[DayChange]]/E2752</f>
        <v>-1.5664660236420224E-2</v>
      </c>
      <c r="R2751" s="7">
        <f>_xlfn.CEILING.MATH(ABS(NiftyData[[#This Row],[DayChange %]]), 0.01)</f>
        <v>0.02</v>
      </c>
    </row>
    <row r="2752" spans="1:18" x14ac:dyDescent="0.2">
      <c r="A2752" s="2">
        <v>40114</v>
      </c>
      <c r="B2752" s="1">
        <v>4846.55</v>
      </c>
      <c r="C2752" s="1">
        <v>4867</v>
      </c>
      <c r="D2752" s="1">
        <v>4784.1000000000004</v>
      </c>
      <c r="E2752" s="1">
        <v>4826.1499999999996</v>
      </c>
      <c r="F2752" s="1">
        <v>291607710</v>
      </c>
      <c r="G2752" s="1">
        <v>10325.07</v>
      </c>
      <c r="H2752" s="6" t="str">
        <f>TEXT(NiftyData[[#This Row],[Date]], "yyyy")</f>
        <v>2009</v>
      </c>
      <c r="I2752" s="6" t="str">
        <f>TEXT(NiftyData[[#This Row],[Date]], "mmm")</f>
        <v>Oct</v>
      </c>
      <c r="J2752" s="6" t="str">
        <f>TEXT(NiftyData[[#This Row],[Date]], "ddd")</f>
        <v>Wed</v>
      </c>
      <c r="K2752" s="6" t="str">
        <f>TEXT(NiftyData[[#This Row],[Date]], "mmm-yyyy")</f>
        <v>Oct-2009</v>
      </c>
      <c r="L2752" s="6" t="str">
        <f>IF(NiftyData[[#This Row],[Day]]="Thu", "Expiry", "")</f>
        <v/>
      </c>
      <c r="M2752" s="6">
        <f>NiftyData[[#This Row],[Close]]-NiftyData[[#This Row],[Open]]</f>
        <v>-20.400000000000546</v>
      </c>
      <c r="N2752" s="4">
        <f>NiftyData[[#This Row],[Intraday Change]]/NiftyData[[#This Row],[Open]]</f>
        <v>-4.2091797257844329E-3</v>
      </c>
      <c r="O2752" s="4">
        <f>_xlfn.CEILING.MATH(ABS(NiftyData[[#This Row],[Intraday Change %]]), 0.01)</f>
        <v>0.01</v>
      </c>
      <c r="P2752" s="6">
        <f>NiftyData[[#This Row],[Close]]-E2753</f>
        <v>-20.550000000000182</v>
      </c>
      <c r="Q2752" s="4">
        <f>NiftyData[[#This Row],[DayChange]]/E2753</f>
        <v>-4.2399983493924074E-3</v>
      </c>
      <c r="R2752" s="7">
        <f>_xlfn.CEILING.MATH(ABS(NiftyData[[#This Row],[DayChange %]]), 0.01)</f>
        <v>0.01</v>
      </c>
    </row>
    <row r="2753" spans="1:18" x14ac:dyDescent="0.2">
      <c r="A2753" s="2">
        <v>40113</v>
      </c>
      <c r="B2753" s="1">
        <v>4970.55</v>
      </c>
      <c r="C2753" s="1">
        <v>4970.55</v>
      </c>
      <c r="D2753" s="1">
        <v>4829.5</v>
      </c>
      <c r="E2753" s="1">
        <v>4846.7</v>
      </c>
      <c r="F2753" s="1">
        <v>324126841</v>
      </c>
      <c r="G2753" s="1">
        <v>11514.15</v>
      </c>
      <c r="H2753" s="6" t="str">
        <f>TEXT(NiftyData[[#This Row],[Date]], "yyyy")</f>
        <v>2009</v>
      </c>
      <c r="I2753" s="6" t="str">
        <f>TEXT(NiftyData[[#This Row],[Date]], "mmm")</f>
        <v>Oct</v>
      </c>
      <c r="J2753" s="6" t="str">
        <f>TEXT(NiftyData[[#This Row],[Date]], "ddd")</f>
        <v>Tue</v>
      </c>
      <c r="K2753" s="6" t="str">
        <f>TEXT(NiftyData[[#This Row],[Date]], "mmm-yyyy")</f>
        <v>Oct-2009</v>
      </c>
      <c r="L2753" s="6" t="str">
        <f>IF(NiftyData[[#This Row],[Day]]="Thu", "Expiry", "")</f>
        <v/>
      </c>
      <c r="M2753" s="6">
        <f>NiftyData[[#This Row],[Close]]-NiftyData[[#This Row],[Open]]</f>
        <v>-123.85000000000036</v>
      </c>
      <c r="N2753" s="4">
        <f>NiftyData[[#This Row],[Intraday Change]]/NiftyData[[#This Row],[Open]]</f>
        <v>-2.491675971471977E-2</v>
      </c>
      <c r="O2753" s="4">
        <f>_xlfn.CEILING.MATH(ABS(NiftyData[[#This Row],[Intraday Change %]]), 0.01)</f>
        <v>0.03</v>
      </c>
      <c r="P2753" s="6">
        <f>NiftyData[[#This Row],[Close]]-E2754</f>
        <v>-124.19999999999982</v>
      </c>
      <c r="Q2753" s="4">
        <f>NiftyData[[#This Row],[DayChange]]/E2754</f>
        <v>-2.4985415115974938E-2</v>
      </c>
      <c r="R2753" s="7">
        <f>_xlfn.CEILING.MATH(ABS(NiftyData[[#This Row],[DayChange %]]), 0.01)</f>
        <v>0.03</v>
      </c>
    </row>
    <row r="2754" spans="1:18" x14ac:dyDescent="0.2">
      <c r="A2754" s="2">
        <v>40112</v>
      </c>
      <c r="B2754" s="1">
        <v>4997.1499999999996</v>
      </c>
      <c r="C2754" s="1">
        <v>5033.75</v>
      </c>
      <c r="D2754" s="1">
        <v>4961.3500000000004</v>
      </c>
      <c r="E2754" s="1">
        <v>4970.8999999999996</v>
      </c>
      <c r="F2754" s="1">
        <v>201756762</v>
      </c>
      <c r="G2754" s="1">
        <v>7658.71</v>
      </c>
      <c r="H2754" s="6" t="str">
        <f>TEXT(NiftyData[[#This Row],[Date]], "yyyy")</f>
        <v>2009</v>
      </c>
      <c r="I2754" s="6" t="str">
        <f>TEXT(NiftyData[[#This Row],[Date]], "mmm")</f>
        <v>Oct</v>
      </c>
      <c r="J2754" s="6" t="str">
        <f>TEXT(NiftyData[[#This Row],[Date]], "ddd")</f>
        <v>Mon</v>
      </c>
      <c r="K2754" s="6" t="str">
        <f>TEXT(NiftyData[[#This Row],[Date]], "mmm-yyyy")</f>
        <v>Oct-2009</v>
      </c>
      <c r="L2754" s="6" t="str">
        <f>IF(NiftyData[[#This Row],[Day]]="Thu", "Expiry", "")</f>
        <v/>
      </c>
      <c r="M2754" s="6">
        <f>NiftyData[[#This Row],[Close]]-NiftyData[[#This Row],[Open]]</f>
        <v>-26.25</v>
      </c>
      <c r="N2754" s="4">
        <f>NiftyData[[#This Row],[Intraday Change]]/NiftyData[[#This Row],[Open]]</f>
        <v>-5.2529942066978181E-3</v>
      </c>
      <c r="O2754" s="4">
        <f>_xlfn.CEILING.MATH(ABS(NiftyData[[#This Row],[Intraday Change %]]), 0.01)</f>
        <v>0.01</v>
      </c>
      <c r="P2754" s="6">
        <f>NiftyData[[#This Row],[Close]]-E2755</f>
        <v>-26.150000000000546</v>
      </c>
      <c r="Q2754" s="4">
        <f>NiftyData[[#This Row],[DayChange]]/E2755</f>
        <v>-5.2330875216378752E-3</v>
      </c>
      <c r="R2754" s="7">
        <f>_xlfn.CEILING.MATH(ABS(NiftyData[[#This Row],[DayChange %]]), 0.01)</f>
        <v>0.01</v>
      </c>
    </row>
    <row r="2755" spans="1:18" x14ac:dyDescent="0.2">
      <c r="A2755" s="2">
        <v>40109</v>
      </c>
      <c r="B2755" s="1">
        <v>4986.55</v>
      </c>
      <c r="C2755" s="1">
        <v>5054.95</v>
      </c>
      <c r="D2755" s="1">
        <v>4983.25</v>
      </c>
      <c r="E2755" s="1">
        <v>4997.05</v>
      </c>
      <c r="F2755" s="1">
        <v>223335499</v>
      </c>
      <c r="G2755" s="1">
        <v>9106.0499999999993</v>
      </c>
      <c r="H2755" s="6" t="str">
        <f>TEXT(NiftyData[[#This Row],[Date]], "yyyy")</f>
        <v>2009</v>
      </c>
      <c r="I2755" s="6" t="str">
        <f>TEXT(NiftyData[[#This Row],[Date]], "mmm")</f>
        <v>Oct</v>
      </c>
      <c r="J2755" s="6" t="str">
        <f>TEXT(NiftyData[[#This Row],[Date]], "ddd")</f>
        <v>Fri</v>
      </c>
      <c r="K2755" s="6" t="str">
        <f>TEXT(NiftyData[[#This Row],[Date]], "mmm-yyyy")</f>
        <v>Oct-2009</v>
      </c>
      <c r="L2755" s="6" t="str">
        <f>IF(NiftyData[[#This Row],[Day]]="Thu", "Expiry", "")</f>
        <v/>
      </c>
      <c r="M2755" s="6">
        <f>NiftyData[[#This Row],[Close]]-NiftyData[[#This Row],[Open]]</f>
        <v>10.5</v>
      </c>
      <c r="N2755" s="4">
        <f>NiftyData[[#This Row],[Intraday Change]]/NiftyData[[#This Row],[Open]]</f>
        <v>2.1056642367969836E-3</v>
      </c>
      <c r="O2755" s="4">
        <f>_xlfn.CEILING.MATH(ABS(NiftyData[[#This Row],[Intraday Change %]]), 0.01)</f>
        <v>0.01</v>
      </c>
      <c r="P2755" s="6">
        <f>NiftyData[[#This Row],[Close]]-E2756</f>
        <v>8.4499999999998181</v>
      </c>
      <c r="Q2755" s="4">
        <f>NiftyData[[#This Row],[DayChange]]/E2756</f>
        <v>1.6938620053722122E-3</v>
      </c>
      <c r="R2755" s="7">
        <f>_xlfn.CEILING.MATH(ABS(NiftyData[[#This Row],[DayChange %]]), 0.01)</f>
        <v>0.01</v>
      </c>
    </row>
    <row r="2756" spans="1:18" x14ac:dyDescent="0.2">
      <c r="A2756" s="2">
        <v>40108</v>
      </c>
      <c r="B2756" s="1">
        <v>5063.3500000000004</v>
      </c>
      <c r="C2756" s="1">
        <v>5064.25</v>
      </c>
      <c r="D2756" s="1">
        <v>4968.45</v>
      </c>
      <c r="E2756" s="1">
        <v>4988.6000000000004</v>
      </c>
      <c r="F2756" s="1">
        <v>219560144</v>
      </c>
      <c r="G2756" s="1">
        <v>8830.32</v>
      </c>
      <c r="H2756" s="6" t="str">
        <f>TEXT(NiftyData[[#This Row],[Date]], "yyyy")</f>
        <v>2009</v>
      </c>
      <c r="I2756" s="6" t="str">
        <f>TEXT(NiftyData[[#This Row],[Date]], "mmm")</f>
        <v>Oct</v>
      </c>
      <c r="J2756" s="6" t="str">
        <f>TEXT(NiftyData[[#This Row],[Date]], "ddd")</f>
        <v>Thu</v>
      </c>
      <c r="K2756" s="6" t="str">
        <f>TEXT(NiftyData[[#This Row],[Date]], "mmm-yyyy")</f>
        <v>Oct-2009</v>
      </c>
      <c r="L2756" s="6" t="str">
        <f>IF(NiftyData[[#This Row],[Day]]="Thu", "Expiry", "")</f>
        <v>Expiry</v>
      </c>
      <c r="M2756" s="6">
        <f>NiftyData[[#This Row],[Close]]-NiftyData[[#This Row],[Open]]</f>
        <v>-74.75</v>
      </c>
      <c r="N2756" s="4">
        <f>NiftyData[[#This Row],[Intraday Change]]/NiftyData[[#This Row],[Open]]</f>
        <v>-1.4762953380666948E-2</v>
      </c>
      <c r="O2756" s="4">
        <f>_xlfn.CEILING.MATH(ABS(NiftyData[[#This Row],[Intraday Change %]]), 0.01)</f>
        <v>0.02</v>
      </c>
      <c r="P2756" s="6">
        <f>NiftyData[[#This Row],[Close]]-E2757</f>
        <v>-75</v>
      </c>
      <c r="Q2756" s="4">
        <f>NiftyData[[#This Row],[DayChange]]/E2757</f>
        <v>-1.4811596492613949E-2</v>
      </c>
      <c r="R2756" s="7">
        <f>_xlfn.CEILING.MATH(ABS(NiftyData[[#This Row],[DayChange %]]), 0.01)</f>
        <v>0.02</v>
      </c>
    </row>
    <row r="2757" spans="1:18" x14ac:dyDescent="0.2">
      <c r="A2757" s="2">
        <v>40107</v>
      </c>
      <c r="B2757" s="1">
        <v>5114.8500000000004</v>
      </c>
      <c r="C2757" s="1">
        <v>5117.45</v>
      </c>
      <c r="D2757" s="1">
        <v>5051.6499999999996</v>
      </c>
      <c r="E2757" s="1">
        <v>5063.6000000000004</v>
      </c>
      <c r="F2757" s="1">
        <v>206631723</v>
      </c>
      <c r="G2757" s="1">
        <v>8374</v>
      </c>
      <c r="H2757" s="6" t="str">
        <f>TEXT(NiftyData[[#This Row],[Date]], "yyyy")</f>
        <v>2009</v>
      </c>
      <c r="I2757" s="6" t="str">
        <f>TEXT(NiftyData[[#This Row],[Date]], "mmm")</f>
        <v>Oct</v>
      </c>
      <c r="J2757" s="6" t="str">
        <f>TEXT(NiftyData[[#This Row],[Date]], "ddd")</f>
        <v>Wed</v>
      </c>
      <c r="K2757" s="6" t="str">
        <f>TEXT(NiftyData[[#This Row],[Date]], "mmm-yyyy")</f>
        <v>Oct-2009</v>
      </c>
      <c r="L2757" s="6" t="str">
        <f>IF(NiftyData[[#This Row],[Day]]="Thu", "Expiry", "")</f>
        <v/>
      </c>
      <c r="M2757" s="6">
        <f>NiftyData[[#This Row],[Close]]-NiftyData[[#This Row],[Open]]</f>
        <v>-51.25</v>
      </c>
      <c r="N2757" s="4">
        <f>NiftyData[[#This Row],[Intraday Change]]/NiftyData[[#This Row],[Open]]</f>
        <v>-1.001984417920369E-2</v>
      </c>
      <c r="O2757" s="4">
        <f>_xlfn.CEILING.MATH(ABS(NiftyData[[#This Row],[Intraday Change %]]), 0.01)</f>
        <v>0.02</v>
      </c>
      <c r="P2757" s="6">
        <f>NiftyData[[#This Row],[Close]]-E2758</f>
        <v>-50.849999999999454</v>
      </c>
      <c r="Q2757" s="4">
        <f>NiftyData[[#This Row],[DayChange]]/E2758</f>
        <v>-9.9424180508166978E-3</v>
      </c>
      <c r="R2757" s="7">
        <f>_xlfn.CEILING.MATH(ABS(NiftyData[[#This Row],[DayChange %]]), 0.01)</f>
        <v>0.01</v>
      </c>
    </row>
    <row r="2758" spans="1:18" x14ac:dyDescent="0.2">
      <c r="A2758" s="2">
        <v>40106</v>
      </c>
      <c r="B2758" s="1">
        <v>5145.6000000000004</v>
      </c>
      <c r="C2758" s="1">
        <v>5181.95</v>
      </c>
      <c r="D2758" s="1">
        <v>5102.6499999999996</v>
      </c>
      <c r="E2758" s="1">
        <v>5114.45</v>
      </c>
      <c r="F2758" s="1">
        <v>199616623</v>
      </c>
      <c r="G2758" s="1">
        <v>8313.74</v>
      </c>
      <c r="H2758" s="6" t="str">
        <f>TEXT(NiftyData[[#This Row],[Date]], "yyyy")</f>
        <v>2009</v>
      </c>
      <c r="I2758" s="6" t="str">
        <f>TEXT(NiftyData[[#This Row],[Date]], "mmm")</f>
        <v>Oct</v>
      </c>
      <c r="J2758" s="6" t="str">
        <f>TEXT(NiftyData[[#This Row],[Date]], "ddd")</f>
        <v>Tue</v>
      </c>
      <c r="K2758" s="6" t="str">
        <f>TEXT(NiftyData[[#This Row],[Date]], "mmm-yyyy")</f>
        <v>Oct-2009</v>
      </c>
      <c r="L2758" s="6" t="str">
        <f>IF(NiftyData[[#This Row],[Day]]="Thu", "Expiry", "")</f>
        <v/>
      </c>
      <c r="M2758" s="6">
        <f>NiftyData[[#This Row],[Close]]-NiftyData[[#This Row],[Open]]</f>
        <v>-31.150000000000546</v>
      </c>
      <c r="N2758" s="4">
        <f>NiftyData[[#This Row],[Intraday Change]]/NiftyData[[#This Row],[Open]]</f>
        <v>-6.0537157960200063E-3</v>
      </c>
      <c r="O2758" s="4">
        <f>_xlfn.CEILING.MATH(ABS(NiftyData[[#This Row],[Intraday Change %]]), 0.01)</f>
        <v>0.01</v>
      </c>
      <c r="P2758" s="6">
        <f>NiftyData[[#This Row],[Close]]-E2759</f>
        <v>-27.350000000000364</v>
      </c>
      <c r="Q2758" s="4">
        <f>NiftyData[[#This Row],[DayChange]]/E2759</f>
        <v>-5.3191489361702838E-3</v>
      </c>
      <c r="R2758" s="7">
        <f>_xlfn.CEILING.MATH(ABS(NiftyData[[#This Row],[DayChange %]]), 0.01)</f>
        <v>0.01</v>
      </c>
    </row>
    <row r="2759" spans="1:18" x14ac:dyDescent="0.2">
      <c r="A2759" s="2">
        <v>40103</v>
      </c>
      <c r="B2759" s="1">
        <v>5159.3500000000004</v>
      </c>
      <c r="C2759" s="1">
        <v>5176.8</v>
      </c>
      <c r="D2759" s="1">
        <v>5124.25</v>
      </c>
      <c r="E2759" s="1">
        <v>5141.8</v>
      </c>
      <c r="F2759" s="1">
        <v>41376778</v>
      </c>
      <c r="G2759" s="1">
        <v>1697.89</v>
      </c>
      <c r="H2759" s="6" t="str">
        <f>TEXT(NiftyData[[#This Row],[Date]], "yyyy")</f>
        <v>2009</v>
      </c>
      <c r="I2759" s="6" t="str">
        <f>TEXT(NiftyData[[#This Row],[Date]], "mmm")</f>
        <v>Oct</v>
      </c>
      <c r="J2759" s="6" t="str">
        <f>TEXT(NiftyData[[#This Row],[Date]], "ddd")</f>
        <v>Sat</v>
      </c>
      <c r="K2759" s="6" t="str">
        <f>TEXT(NiftyData[[#This Row],[Date]], "mmm-yyyy")</f>
        <v>Oct-2009</v>
      </c>
      <c r="L2759" s="6" t="str">
        <f>IF(NiftyData[[#This Row],[Day]]="Thu", "Expiry", "")</f>
        <v/>
      </c>
      <c r="M2759" s="6">
        <f>NiftyData[[#This Row],[Close]]-NiftyData[[#This Row],[Open]]</f>
        <v>-17.550000000000182</v>
      </c>
      <c r="N2759" s="4">
        <f>NiftyData[[#This Row],[Intraday Change]]/NiftyData[[#This Row],[Open]]</f>
        <v>-3.401591285724012E-3</v>
      </c>
      <c r="O2759" s="4">
        <f>_xlfn.CEILING.MATH(ABS(NiftyData[[#This Row],[Intraday Change %]]), 0.01)</f>
        <v>0.01</v>
      </c>
      <c r="P2759" s="6">
        <f>NiftyData[[#This Row],[Close]]-E2760</f>
        <v>-0.3499999999994543</v>
      </c>
      <c r="Q2759" s="4">
        <f>NiftyData[[#This Row],[DayChange]]/E2760</f>
        <v>-6.8064914481190619E-5</v>
      </c>
      <c r="R2759" s="7">
        <f>_xlfn.CEILING.MATH(ABS(NiftyData[[#This Row],[DayChange %]]), 0.01)</f>
        <v>0.01</v>
      </c>
    </row>
    <row r="2760" spans="1:18" x14ac:dyDescent="0.2">
      <c r="A2760" s="2">
        <v>40102</v>
      </c>
      <c r="B2760" s="1">
        <v>5108.6499999999996</v>
      </c>
      <c r="C2760" s="1">
        <v>5149.6499999999996</v>
      </c>
      <c r="D2760" s="1">
        <v>5093.2</v>
      </c>
      <c r="E2760" s="1">
        <v>5142.1499999999996</v>
      </c>
      <c r="F2760" s="1">
        <v>208175454</v>
      </c>
      <c r="G2760" s="1">
        <v>9471.33</v>
      </c>
      <c r="H2760" s="6" t="str">
        <f>TEXT(NiftyData[[#This Row],[Date]], "yyyy")</f>
        <v>2009</v>
      </c>
      <c r="I2760" s="6" t="str">
        <f>TEXT(NiftyData[[#This Row],[Date]], "mmm")</f>
        <v>Oct</v>
      </c>
      <c r="J2760" s="6" t="str">
        <f>TEXT(NiftyData[[#This Row],[Date]], "ddd")</f>
        <v>Fri</v>
      </c>
      <c r="K2760" s="6" t="str">
        <f>TEXT(NiftyData[[#This Row],[Date]], "mmm-yyyy")</f>
        <v>Oct-2009</v>
      </c>
      <c r="L2760" s="6" t="str">
        <f>IF(NiftyData[[#This Row],[Day]]="Thu", "Expiry", "")</f>
        <v/>
      </c>
      <c r="M2760" s="6">
        <f>NiftyData[[#This Row],[Close]]-NiftyData[[#This Row],[Open]]</f>
        <v>33.5</v>
      </c>
      <c r="N2760" s="4">
        <f>NiftyData[[#This Row],[Intraday Change]]/NiftyData[[#This Row],[Open]]</f>
        <v>6.5575054074951313E-3</v>
      </c>
      <c r="O2760" s="4">
        <f>_xlfn.CEILING.MATH(ABS(NiftyData[[#This Row],[Intraday Change %]]), 0.01)</f>
        <v>0.01</v>
      </c>
      <c r="P2760" s="6">
        <f>NiftyData[[#This Row],[Close]]-E2761</f>
        <v>33.299999999999272</v>
      </c>
      <c r="Q2760" s="4">
        <f>NiftyData[[#This Row],[DayChange]]/E2761</f>
        <v>6.5181009424820201E-3</v>
      </c>
      <c r="R2760" s="7">
        <f>_xlfn.CEILING.MATH(ABS(NiftyData[[#This Row],[DayChange %]]), 0.01)</f>
        <v>0.01</v>
      </c>
    </row>
    <row r="2761" spans="1:18" x14ac:dyDescent="0.2">
      <c r="A2761" s="2">
        <v>40101</v>
      </c>
      <c r="B2761" s="1">
        <v>5118.55</v>
      </c>
      <c r="C2761" s="1">
        <v>5152.25</v>
      </c>
      <c r="D2761" s="1">
        <v>5077.1000000000004</v>
      </c>
      <c r="E2761" s="1">
        <v>5108.8500000000004</v>
      </c>
      <c r="F2761" s="1">
        <v>258099954</v>
      </c>
      <c r="G2761" s="1">
        <v>9833.7000000000007</v>
      </c>
      <c r="H2761" s="6" t="str">
        <f>TEXT(NiftyData[[#This Row],[Date]], "yyyy")</f>
        <v>2009</v>
      </c>
      <c r="I2761" s="6" t="str">
        <f>TEXT(NiftyData[[#This Row],[Date]], "mmm")</f>
        <v>Oct</v>
      </c>
      <c r="J2761" s="6" t="str">
        <f>TEXT(NiftyData[[#This Row],[Date]], "ddd")</f>
        <v>Thu</v>
      </c>
      <c r="K2761" s="6" t="str">
        <f>TEXT(NiftyData[[#This Row],[Date]], "mmm-yyyy")</f>
        <v>Oct-2009</v>
      </c>
      <c r="L2761" s="6" t="str">
        <f>IF(NiftyData[[#This Row],[Day]]="Thu", "Expiry", "")</f>
        <v>Expiry</v>
      </c>
      <c r="M2761" s="6">
        <f>NiftyData[[#This Row],[Close]]-NiftyData[[#This Row],[Open]]</f>
        <v>-9.6999999999998181</v>
      </c>
      <c r="N2761" s="4">
        <f>NiftyData[[#This Row],[Intraday Change]]/NiftyData[[#This Row],[Open]]</f>
        <v>-1.8950679391624226E-3</v>
      </c>
      <c r="O2761" s="4">
        <f>_xlfn.CEILING.MATH(ABS(NiftyData[[#This Row],[Intraday Change %]]), 0.01)</f>
        <v>0.01</v>
      </c>
      <c r="P2761" s="6">
        <f>NiftyData[[#This Row],[Close]]-E2762</f>
        <v>-9.3499999999994543</v>
      </c>
      <c r="Q2761" s="4">
        <f>NiftyData[[#This Row],[DayChange]]/E2762</f>
        <v>-1.826814114336965E-3</v>
      </c>
      <c r="R2761" s="7">
        <f>_xlfn.CEILING.MATH(ABS(NiftyData[[#This Row],[DayChange %]]), 0.01)</f>
        <v>0.01</v>
      </c>
    </row>
    <row r="2762" spans="1:18" x14ac:dyDescent="0.2">
      <c r="A2762" s="2">
        <v>40100</v>
      </c>
      <c r="B2762" s="1">
        <v>5054.3500000000004</v>
      </c>
      <c r="C2762" s="1">
        <v>5127.3999999999996</v>
      </c>
      <c r="D2762" s="1">
        <v>5054.3500000000004</v>
      </c>
      <c r="E2762" s="1">
        <v>5118.2</v>
      </c>
      <c r="F2762" s="1">
        <v>243364399</v>
      </c>
      <c r="G2762" s="1">
        <v>10025.049999999999</v>
      </c>
      <c r="H2762" s="6" t="str">
        <f>TEXT(NiftyData[[#This Row],[Date]], "yyyy")</f>
        <v>2009</v>
      </c>
      <c r="I2762" s="6" t="str">
        <f>TEXT(NiftyData[[#This Row],[Date]], "mmm")</f>
        <v>Oct</v>
      </c>
      <c r="J2762" s="6" t="str">
        <f>TEXT(NiftyData[[#This Row],[Date]], "ddd")</f>
        <v>Wed</v>
      </c>
      <c r="K2762" s="6" t="str">
        <f>TEXT(NiftyData[[#This Row],[Date]], "mmm-yyyy")</f>
        <v>Oct-2009</v>
      </c>
      <c r="L2762" s="6" t="str">
        <f>IF(NiftyData[[#This Row],[Day]]="Thu", "Expiry", "")</f>
        <v/>
      </c>
      <c r="M2762" s="6">
        <f>NiftyData[[#This Row],[Close]]-NiftyData[[#This Row],[Open]]</f>
        <v>63.849999999999454</v>
      </c>
      <c r="N2762" s="4">
        <f>NiftyData[[#This Row],[Intraday Change]]/NiftyData[[#This Row],[Open]]</f>
        <v>1.2632682738630972E-2</v>
      </c>
      <c r="O2762" s="4">
        <f>_xlfn.CEILING.MATH(ABS(NiftyData[[#This Row],[Intraday Change %]]), 0.01)</f>
        <v>0.02</v>
      </c>
      <c r="P2762" s="6">
        <f>NiftyData[[#This Row],[Close]]-E2763</f>
        <v>63.949999999999818</v>
      </c>
      <c r="Q2762" s="4">
        <f>NiftyData[[#This Row],[DayChange]]/E2763</f>
        <v>1.2652718009595849E-2</v>
      </c>
      <c r="R2762" s="7">
        <f>_xlfn.CEILING.MATH(ABS(NiftyData[[#This Row],[DayChange %]]), 0.01)</f>
        <v>0.02</v>
      </c>
    </row>
    <row r="2763" spans="1:18" x14ac:dyDescent="0.2">
      <c r="A2763" s="2">
        <v>40098</v>
      </c>
      <c r="B2763" s="1">
        <v>4945.45</v>
      </c>
      <c r="C2763" s="1">
        <v>5068.05</v>
      </c>
      <c r="D2763" s="1">
        <v>4945.45</v>
      </c>
      <c r="E2763" s="1">
        <v>5054.25</v>
      </c>
      <c r="F2763" s="1">
        <v>187302253</v>
      </c>
      <c r="G2763" s="1">
        <v>8342.17</v>
      </c>
      <c r="H2763" s="6" t="str">
        <f>TEXT(NiftyData[[#This Row],[Date]], "yyyy")</f>
        <v>2009</v>
      </c>
      <c r="I2763" s="6" t="str">
        <f>TEXT(NiftyData[[#This Row],[Date]], "mmm")</f>
        <v>Oct</v>
      </c>
      <c r="J2763" s="6" t="str">
        <f>TEXT(NiftyData[[#This Row],[Date]], "ddd")</f>
        <v>Mon</v>
      </c>
      <c r="K2763" s="6" t="str">
        <f>TEXT(NiftyData[[#This Row],[Date]], "mmm-yyyy")</f>
        <v>Oct-2009</v>
      </c>
      <c r="L2763" s="6" t="str">
        <f>IF(NiftyData[[#This Row],[Day]]="Thu", "Expiry", "")</f>
        <v/>
      </c>
      <c r="M2763" s="6">
        <f>NiftyData[[#This Row],[Close]]-NiftyData[[#This Row],[Open]]</f>
        <v>108.80000000000018</v>
      </c>
      <c r="N2763" s="4">
        <f>NiftyData[[#This Row],[Intraday Change]]/NiftyData[[#This Row],[Open]]</f>
        <v>2.2000020220606858E-2</v>
      </c>
      <c r="O2763" s="4">
        <f>_xlfn.CEILING.MATH(ABS(NiftyData[[#This Row],[Intraday Change %]]), 0.01)</f>
        <v>0.03</v>
      </c>
      <c r="P2763" s="6">
        <f>NiftyData[[#This Row],[Close]]-E2764</f>
        <v>109.05000000000018</v>
      </c>
      <c r="Q2763" s="4">
        <f>NiftyData[[#This Row],[DayChange]]/E2764</f>
        <v>2.2051686483863176E-2</v>
      </c>
      <c r="R2763" s="7">
        <f>_xlfn.CEILING.MATH(ABS(NiftyData[[#This Row],[DayChange %]]), 0.01)</f>
        <v>0.03</v>
      </c>
    </row>
    <row r="2764" spans="1:18" x14ac:dyDescent="0.2">
      <c r="A2764" s="2">
        <v>40095</v>
      </c>
      <c r="B2764" s="1">
        <v>4993</v>
      </c>
      <c r="C2764" s="1">
        <v>5032.6000000000004</v>
      </c>
      <c r="D2764" s="1">
        <v>4934.55</v>
      </c>
      <c r="E2764" s="1">
        <v>4945.2</v>
      </c>
      <c r="F2764" s="1">
        <v>215439682</v>
      </c>
      <c r="G2764" s="1">
        <v>9481.39</v>
      </c>
      <c r="H2764" s="6" t="str">
        <f>TEXT(NiftyData[[#This Row],[Date]], "yyyy")</f>
        <v>2009</v>
      </c>
      <c r="I2764" s="6" t="str">
        <f>TEXT(NiftyData[[#This Row],[Date]], "mmm")</f>
        <v>Oct</v>
      </c>
      <c r="J2764" s="6" t="str">
        <f>TEXT(NiftyData[[#This Row],[Date]], "ddd")</f>
        <v>Fri</v>
      </c>
      <c r="K2764" s="6" t="str">
        <f>TEXT(NiftyData[[#This Row],[Date]], "mmm-yyyy")</f>
        <v>Oct-2009</v>
      </c>
      <c r="L2764" s="6" t="str">
        <f>IF(NiftyData[[#This Row],[Day]]="Thu", "Expiry", "")</f>
        <v/>
      </c>
      <c r="M2764" s="6">
        <f>NiftyData[[#This Row],[Close]]-NiftyData[[#This Row],[Open]]</f>
        <v>-47.800000000000182</v>
      </c>
      <c r="N2764" s="4">
        <f>NiftyData[[#This Row],[Intraday Change]]/NiftyData[[#This Row],[Open]]</f>
        <v>-9.5734027638694538E-3</v>
      </c>
      <c r="O2764" s="4">
        <f>_xlfn.CEILING.MATH(ABS(NiftyData[[#This Row],[Intraday Change %]]), 0.01)</f>
        <v>0.01</v>
      </c>
      <c r="P2764" s="6">
        <f>NiftyData[[#This Row],[Close]]-E2765</f>
        <v>-57.050000000000182</v>
      </c>
      <c r="Q2764" s="4">
        <f>NiftyData[[#This Row],[DayChange]]/E2765</f>
        <v>-1.1404867809485767E-2</v>
      </c>
      <c r="R2764" s="7">
        <f>_xlfn.CEILING.MATH(ABS(NiftyData[[#This Row],[DayChange %]]), 0.01)</f>
        <v>0.02</v>
      </c>
    </row>
    <row r="2765" spans="1:18" x14ac:dyDescent="0.2">
      <c r="A2765" s="2">
        <v>40094</v>
      </c>
      <c r="B2765" s="1">
        <v>5011.25</v>
      </c>
      <c r="C2765" s="1">
        <v>5043.05</v>
      </c>
      <c r="D2765" s="1">
        <v>4971.75</v>
      </c>
      <c r="E2765" s="1">
        <v>5002.25</v>
      </c>
      <c r="F2765" s="1">
        <v>294680002</v>
      </c>
      <c r="G2765" s="1">
        <v>12051.82</v>
      </c>
      <c r="H2765" s="6" t="str">
        <f>TEXT(NiftyData[[#This Row],[Date]], "yyyy")</f>
        <v>2009</v>
      </c>
      <c r="I2765" s="6" t="str">
        <f>TEXT(NiftyData[[#This Row],[Date]], "mmm")</f>
        <v>Oct</v>
      </c>
      <c r="J2765" s="6" t="str">
        <f>TEXT(NiftyData[[#This Row],[Date]], "ddd")</f>
        <v>Thu</v>
      </c>
      <c r="K2765" s="6" t="str">
        <f>TEXT(NiftyData[[#This Row],[Date]], "mmm-yyyy")</f>
        <v>Oct-2009</v>
      </c>
      <c r="L2765" s="6" t="str">
        <f>IF(NiftyData[[#This Row],[Day]]="Thu", "Expiry", "")</f>
        <v>Expiry</v>
      </c>
      <c r="M2765" s="6">
        <f>NiftyData[[#This Row],[Close]]-NiftyData[[#This Row],[Open]]</f>
        <v>-9</v>
      </c>
      <c r="N2765" s="4">
        <f>NiftyData[[#This Row],[Intraday Change]]/NiftyData[[#This Row],[Open]]</f>
        <v>-1.7959590920429034E-3</v>
      </c>
      <c r="O2765" s="4">
        <f>_xlfn.CEILING.MATH(ABS(NiftyData[[#This Row],[Intraday Change %]]), 0.01)</f>
        <v>0.01</v>
      </c>
      <c r="P2765" s="6">
        <f>NiftyData[[#This Row],[Close]]-E2766</f>
        <v>16.5</v>
      </c>
      <c r="Q2765" s="4">
        <f>NiftyData[[#This Row],[DayChange]]/E2766</f>
        <v>3.3094318808604521E-3</v>
      </c>
      <c r="R2765" s="7">
        <f>_xlfn.CEILING.MATH(ABS(NiftyData[[#This Row],[DayChange %]]), 0.01)</f>
        <v>0.01</v>
      </c>
    </row>
    <row r="2766" spans="1:18" x14ac:dyDescent="0.2">
      <c r="A2766" s="2">
        <v>40093</v>
      </c>
      <c r="B2766" s="1">
        <v>5031.7</v>
      </c>
      <c r="C2766" s="1">
        <v>5077</v>
      </c>
      <c r="D2766" s="1">
        <v>4972.95</v>
      </c>
      <c r="E2766" s="1">
        <v>4985.75</v>
      </c>
      <c r="F2766" s="1">
        <v>266221987</v>
      </c>
      <c r="G2766" s="1">
        <v>10939.13</v>
      </c>
      <c r="H2766" s="6" t="str">
        <f>TEXT(NiftyData[[#This Row],[Date]], "yyyy")</f>
        <v>2009</v>
      </c>
      <c r="I2766" s="6" t="str">
        <f>TEXT(NiftyData[[#This Row],[Date]], "mmm")</f>
        <v>Oct</v>
      </c>
      <c r="J2766" s="6" t="str">
        <f>TEXT(NiftyData[[#This Row],[Date]], "ddd")</f>
        <v>Wed</v>
      </c>
      <c r="K2766" s="6" t="str">
        <f>TEXT(NiftyData[[#This Row],[Date]], "mmm-yyyy")</f>
        <v>Oct-2009</v>
      </c>
      <c r="L2766" s="6" t="str">
        <f>IF(NiftyData[[#This Row],[Day]]="Thu", "Expiry", "")</f>
        <v/>
      </c>
      <c r="M2766" s="6">
        <f>NiftyData[[#This Row],[Close]]-NiftyData[[#This Row],[Open]]</f>
        <v>-45.949999999999818</v>
      </c>
      <c r="N2766" s="4">
        <f>NiftyData[[#This Row],[Intraday Change]]/NiftyData[[#This Row],[Open]]</f>
        <v>-9.1321024703380216E-3</v>
      </c>
      <c r="O2766" s="4">
        <f>_xlfn.CEILING.MATH(ABS(NiftyData[[#This Row],[Intraday Change %]]), 0.01)</f>
        <v>0.01</v>
      </c>
      <c r="P2766" s="6">
        <f>NiftyData[[#This Row],[Close]]-E2767</f>
        <v>-41.649999999999636</v>
      </c>
      <c r="Q2766" s="4">
        <f>NiftyData[[#This Row],[DayChange]]/E2767</f>
        <v>-8.2846003898634762E-3</v>
      </c>
      <c r="R2766" s="7">
        <f>_xlfn.CEILING.MATH(ABS(NiftyData[[#This Row],[DayChange %]]), 0.01)</f>
        <v>0.01</v>
      </c>
    </row>
    <row r="2767" spans="1:18" x14ac:dyDescent="0.2">
      <c r="A2767" s="2">
        <v>40092</v>
      </c>
      <c r="B2767" s="1">
        <v>5003.6499999999996</v>
      </c>
      <c r="C2767" s="1">
        <v>5034.7</v>
      </c>
      <c r="D2767" s="1">
        <v>4921.05</v>
      </c>
      <c r="E2767" s="1">
        <v>5027.3999999999996</v>
      </c>
      <c r="F2767" s="1">
        <v>367279763</v>
      </c>
      <c r="G2767" s="1">
        <v>12542.57</v>
      </c>
      <c r="H2767" s="6" t="str">
        <f>TEXT(NiftyData[[#This Row],[Date]], "yyyy")</f>
        <v>2009</v>
      </c>
      <c r="I2767" s="6" t="str">
        <f>TEXT(NiftyData[[#This Row],[Date]], "mmm")</f>
        <v>Oct</v>
      </c>
      <c r="J2767" s="6" t="str">
        <f>TEXT(NiftyData[[#This Row],[Date]], "ddd")</f>
        <v>Tue</v>
      </c>
      <c r="K2767" s="6" t="str">
        <f>TEXT(NiftyData[[#This Row],[Date]], "mmm-yyyy")</f>
        <v>Oct-2009</v>
      </c>
      <c r="L2767" s="6" t="str">
        <f>IF(NiftyData[[#This Row],[Day]]="Thu", "Expiry", "")</f>
        <v/>
      </c>
      <c r="M2767" s="6">
        <f>NiftyData[[#This Row],[Close]]-NiftyData[[#This Row],[Open]]</f>
        <v>23.75</v>
      </c>
      <c r="N2767" s="4">
        <f>NiftyData[[#This Row],[Intraday Change]]/NiftyData[[#This Row],[Open]]</f>
        <v>4.7465350294285174E-3</v>
      </c>
      <c r="O2767" s="4">
        <f>_xlfn.CEILING.MATH(ABS(NiftyData[[#This Row],[Intraday Change %]]), 0.01)</f>
        <v>0.01</v>
      </c>
      <c r="P2767" s="6">
        <f>NiftyData[[#This Row],[Close]]-E2768</f>
        <v>24.199999999999818</v>
      </c>
      <c r="Q2767" s="4">
        <f>NiftyData[[#This Row],[DayChange]]/E2768</f>
        <v>4.8369043811959988E-3</v>
      </c>
      <c r="R2767" s="7">
        <f>_xlfn.CEILING.MATH(ABS(NiftyData[[#This Row],[DayChange %]]), 0.01)</f>
        <v>0.01</v>
      </c>
    </row>
    <row r="2768" spans="1:18" x14ac:dyDescent="0.2">
      <c r="A2768" s="2">
        <v>40091</v>
      </c>
      <c r="B2768" s="1">
        <v>5076.05</v>
      </c>
      <c r="C2768" s="1">
        <v>5076.05</v>
      </c>
      <c r="D2768" s="1">
        <v>4991.95</v>
      </c>
      <c r="E2768" s="1">
        <v>5003.2</v>
      </c>
      <c r="F2768" s="1">
        <v>239335078</v>
      </c>
      <c r="G2768" s="1">
        <v>9807.7000000000007</v>
      </c>
      <c r="H2768" s="6" t="str">
        <f>TEXT(NiftyData[[#This Row],[Date]], "yyyy")</f>
        <v>2009</v>
      </c>
      <c r="I2768" s="6" t="str">
        <f>TEXT(NiftyData[[#This Row],[Date]], "mmm")</f>
        <v>Oct</v>
      </c>
      <c r="J2768" s="6" t="str">
        <f>TEXT(NiftyData[[#This Row],[Date]], "ddd")</f>
        <v>Mon</v>
      </c>
      <c r="K2768" s="6" t="str">
        <f>TEXT(NiftyData[[#This Row],[Date]], "mmm-yyyy")</f>
        <v>Oct-2009</v>
      </c>
      <c r="L2768" s="6" t="str">
        <f>IF(NiftyData[[#This Row],[Day]]="Thu", "Expiry", "")</f>
        <v/>
      </c>
      <c r="M2768" s="6">
        <f>NiftyData[[#This Row],[Close]]-NiftyData[[#This Row],[Open]]</f>
        <v>-72.850000000000364</v>
      </c>
      <c r="N2768" s="4">
        <f>NiftyData[[#This Row],[Intraday Change]]/NiftyData[[#This Row],[Open]]</f>
        <v>-1.4351710483545348E-2</v>
      </c>
      <c r="O2768" s="4">
        <f>_xlfn.CEILING.MATH(ABS(NiftyData[[#This Row],[Intraday Change %]]), 0.01)</f>
        <v>0.02</v>
      </c>
      <c r="P2768" s="6">
        <f>NiftyData[[#This Row],[Close]]-E2769</f>
        <v>-80.199999999999818</v>
      </c>
      <c r="Q2768" s="4">
        <f>NiftyData[[#This Row],[DayChange]]/E2769</f>
        <v>-1.5776842270921004E-2</v>
      </c>
      <c r="R2768" s="7">
        <f>_xlfn.CEILING.MATH(ABS(NiftyData[[#This Row],[DayChange %]]), 0.01)</f>
        <v>0.02</v>
      </c>
    </row>
    <row r="2769" spans="1:18" x14ac:dyDescent="0.2">
      <c r="A2769" s="2">
        <v>40087</v>
      </c>
      <c r="B2769" s="1">
        <v>5087.2</v>
      </c>
      <c r="C2769" s="1">
        <v>5110.5</v>
      </c>
      <c r="D2769" s="1">
        <v>5057.05</v>
      </c>
      <c r="E2769" s="1">
        <v>5083.3999999999996</v>
      </c>
      <c r="F2769" s="1">
        <v>224761213</v>
      </c>
      <c r="G2769" s="1">
        <v>10100.1</v>
      </c>
      <c r="H2769" s="6" t="str">
        <f>TEXT(NiftyData[[#This Row],[Date]], "yyyy")</f>
        <v>2009</v>
      </c>
      <c r="I2769" s="6" t="str">
        <f>TEXT(NiftyData[[#This Row],[Date]], "mmm")</f>
        <v>Oct</v>
      </c>
      <c r="J2769" s="6" t="str">
        <f>TEXT(NiftyData[[#This Row],[Date]], "ddd")</f>
        <v>Thu</v>
      </c>
      <c r="K2769" s="6" t="str">
        <f>TEXT(NiftyData[[#This Row],[Date]], "mmm-yyyy")</f>
        <v>Oct-2009</v>
      </c>
      <c r="L2769" s="6" t="str">
        <f>IF(NiftyData[[#This Row],[Day]]="Thu", "Expiry", "")</f>
        <v>Expiry</v>
      </c>
      <c r="M2769" s="6">
        <f>NiftyData[[#This Row],[Close]]-NiftyData[[#This Row],[Open]]</f>
        <v>-3.8000000000001819</v>
      </c>
      <c r="N2769" s="4">
        <f>NiftyData[[#This Row],[Intraday Change]]/NiftyData[[#This Row],[Open]]</f>
        <v>-7.4697279446457425E-4</v>
      </c>
      <c r="O2769" s="4">
        <f>_xlfn.CEILING.MATH(ABS(NiftyData[[#This Row],[Intraday Change %]]), 0.01)</f>
        <v>0.01</v>
      </c>
      <c r="P2769" s="6">
        <f>NiftyData[[#This Row],[Close]]-E2770</f>
        <v>-0.5500000000001819</v>
      </c>
      <c r="Q2769" s="4">
        <f>NiftyData[[#This Row],[DayChange]]/E2770</f>
        <v>-1.081835973996955E-4</v>
      </c>
      <c r="R2769" s="7">
        <f>_xlfn.CEILING.MATH(ABS(NiftyData[[#This Row],[DayChange %]]), 0.01)</f>
        <v>0.01</v>
      </c>
    </row>
    <row r="2770" spans="1:18" x14ac:dyDescent="0.2">
      <c r="A2770" s="2">
        <v>40086</v>
      </c>
      <c r="B2770" s="1">
        <v>5007.6499999999996</v>
      </c>
      <c r="C2770" s="1">
        <v>5087.6000000000004</v>
      </c>
      <c r="D2770" s="1">
        <v>5004.3500000000004</v>
      </c>
      <c r="E2770" s="1">
        <v>5083.95</v>
      </c>
      <c r="F2770" s="1">
        <v>184790308</v>
      </c>
      <c r="G2770" s="1">
        <v>9175.7999999999993</v>
      </c>
      <c r="H2770" s="6" t="str">
        <f>TEXT(NiftyData[[#This Row],[Date]], "yyyy")</f>
        <v>2009</v>
      </c>
      <c r="I2770" s="6" t="str">
        <f>TEXT(NiftyData[[#This Row],[Date]], "mmm")</f>
        <v>Sep</v>
      </c>
      <c r="J2770" s="6" t="str">
        <f>TEXT(NiftyData[[#This Row],[Date]], "ddd")</f>
        <v>Wed</v>
      </c>
      <c r="K2770" s="6" t="str">
        <f>TEXT(NiftyData[[#This Row],[Date]], "mmm-yyyy")</f>
        <v>Sep-2009</v>
      </c>
      <c r="L2770" s="6" t="str">
        <f>IF(NiftyData[[#This Row],[Day]]="Thu", "Expiry", "")</f>
        <v/>
      </c>
      <c r="M2770" s="6">
        <f>NiftyData[[#This Row],[Close]]-NiftyData[[#This Row],[Open]]</f>
        <v>76.300000000000182</v>
      </c>
      <c r="N2770" s="4">
        <f>NiftyData[[#This Row],[Intraday Change]]/NiftyData[[#This Row],[Open]]</f>
        <v>1.5236687867562666E-2</v>
      </c>
      <c r="O2770" s="4">
        <f>_xlfn.CEILING.MATH(ABS(NiftyData[[#This Row],[Intraday Change %]]), 0.01)</f>
        <v>0.02</v>
      </c>
      <c r="P2770" s="6">
        <f>NiftyData[[#This Row],[Close]]-E2771</f>
        <v>77.099999999999454</v>
      </c>
      <c r="Q2770" s="4">
        <f>NiftyData[[#This Row],[DayChange]]/E2771</f>
        <v>1.5398903502201872E-2</v>
      </c>
      <c r="R2770" s="7">
        <f>_xlfn.CEILING.MATH(ABS(NiftyData[[#This Row],[DayChange %]]), 0.01)</f>
        <v>0.02</v>
      </c>
    </row>
    <row r="2771" spans="1:18" x14ac:dyDescent="0.2">
      <c r="A2771" s="2">
        <v>40085</v>
      </c>
      <c r="B2771" s="1">
        <v>4959.1499999999996</v>
      </c>
      <c r="C2771" s="1">
        <v>5020.25</v>
      </c>
      <c r="D2771" s="1">
        <v>4959.1000000000004</v>
      </c>
      <c r="E2771" s="1">
        <v>5006.8500000000004</v>
      </c>
      <c r="F2771" s="1">
        <v>174803950</v>
      </c>
      <c r="G2771" s="1">
        <v>7287.18</v>
      </c>
      <c r="H2771" s="6" t="str">
        <f>TEXT(NiftyData[[#This Row],[Date]], "yyyy")</f>
        <v>2009</v>
      </c>
      <c r="I2771" s="6" t="str">
        <f>TEXT(NiftyData[[#This Row],[Date]], "mmm")</f>
        <v>Sep</v>
      </c>
      <c r="J2771" s="6" t="str">
        <f>TEXT(NiftyData[[#This Row],[Date]], "ddd")</f>
        <v>Tue</v>
      </c>
      <c r="K2771" s="6" t="str">
        <f>TEXT(NiftyData[[#This Row],[Date]], "mmm-yyyy")</f>
        <v>Sep-2009</v>
      </c>
      <c r="L2771" s="6" t="str">
        <f>IF(NiftyData[[#This Row],[Day]]="Thu", "Expiry", "")</f>
        <v/>
      </c>
      <c r="M2771" s="6">
        <f>NiftyData[[#This Row],[Close]]-NiftyData[[#This Row],[Open]]</f>
        <v>47.700000000000728</v>
      </c>
      <c r="N2771" s="4">
        <f>NiftyData[[#This Row],[Intraday Change]]/NiftyData[[#This Row],[Open]]</f>
        <v>9.6185838298903509E-3</v>
      </c>
      <c r="O2771" s="4">
        <f>_xlfn.CEILING.MATH(ABS(NiftyData[[#This Row],[Intraday Change %]]), 0.01)</f>
        <v>0.01</v>
      </c>
      <c r="P2771" s="6">
        <f>NiftyData[[#This Row],[Close]]-E2772</f>
        <v>47.900000000000546</v>
      </c>
      <c r="Q2771" s="4">
        <f>NiftyData[[#This Row],[DayChange]]/E2772</f>
        <v>9.6593028766171363E-3</v>
      </c>
      <c r="R2771" s="7">
        <f>_xlfn.CEILING.MATH(ABS(NiftyData[[#This Row],[DayChange %]]), 0.01)</f>
        <v>0.01</v>
      </c>
    </row>
    <row r="2772" spans="1:18" x14ac:dyDescent="0.2">
      <c r="A2772" s="2">
        <v>40081</v>
      </c>
      <c r="B2772" s="1">
        <v>4985.1000000000004</v>
      </c>
      <c r="C2772" s="1">
        <v>4994.3500000000004</v>
      </c>
      <c r="D2772" s="1">
        <v>4931.25</v>
      </c>
      <c r="E2772" s="1">
        <v>4958.95</v>
      </c>
      <c r="F2772" s="1">
        <v>179960712</v>
      </c>
      <c r="G2772" s="1">
        <v>7401.44</v>
      </c>
      <c r="H2772" s="6" t="str">
        <f>TEXT(NiftyData[[#This Row],[Date]], "yyyy")</f>
        <v>2009</v>
      </c>
      <c r="I2772" s="6" t="str">
        <f>TEXT(NiftyData[[#This Row],[Date]], "mmm")</f>
        <v>Sep</v>
      </c>
      <c r="J2772" s="6" t="str">
        <f>TEXT(NiftyData[[#This Row],[Date]], "ddd")</f>
        <v>Fri</v>
      </c>
      <c r="K2772" s="6" t="str">
        <f>TEXT(NiftyData[[#This Row],[Date]], "mmm-yyyy")</f>
        <v>Sep-2009</v>
      </c>
      <c r="L2772" s="6" t="str">
        <f>IF(NiftyData[[#This Row],[Day]]="Thu", "Expiry", "")</f>
        <v/>
      </c>
      <c r="M2772" s="6">
        <f>NiftyData[[#This Row],[Close]]-NiftyData[[#This Row],[Open]]</f>
        <v>-26.150000000000546</v>
      </c>
      <c r="N2772" s="4">
        <f>NiftyData[[#This Row],[Intraday Change]]/NiftyData[[#This Row],[Open]]</f>
        <v>-5.2456319833103738E-3</v>
      </c>
      <c r="O2772" s="4">
        <f>_xlfn.CEILING.MATH(ABS(NiftyData[[#This Row],[Intraday Change %]]), 0.01)</f>
        <v>0.01</v>
      </c>
      <c r="P2772" s="6">
        <f>NiftyData[[#This Row],[Close]]-E2773</f>
        <v>-27.600000000000364</v>
      </c>
      <c r="Q2772" s="4">
        <f>NiftyData[[#This Row],[DayChange]]/E2773</f>
        <v>-5.5348888510092873E-3</v>
      </c>
      <c r="R2772" s="7">
        <f>_xlfn.CEILING.MATH(ABS(NiftyData[[#This Row],[DayChange %]]), 0.01)</f>
        <v>0.01</v>
      </c>
    </row>
    <row r="2773" spans="1:18" x14ac:dyDescent="0.2">
      <c r="A2773" s="2">
        <v>40080</v>
      </c>
      <c r="B2773" s="1">
        <v>4977.1499999999996</v>
      </c>
      <c r="C2773" s="1">
        <v>5016.7</v>
      </c>
      <c r="D2773" s="1">
        <v>4904.05</v>
      </c>
      <c r="E2773" s="1">
        <v>4986.55</v>
      </c>
      <c r="F2773" s="1">
        <v>266932031</v>
      </c>
      <c r="G2773" s="1">
        <v>11724.18</v>
      </c>
      <c r="H2773" s="6" t="str">
        <f>TEXT(NiftyData[[#This Row],[Date]], "yyyy")</f>
        <v>2009</v>
      </c>
      <c r="I2773" s="6" t="str">
        <f>TEXT(NiftyData[[#This Row],[Date]], "mmm")</f>
        <v>Sep</v>
      </c>
      <c r="J2773" s="6" t="str">
        <f>TEXT(NiftyData[[#This Row],[Date]], "ddd")</f>
        <v>Thu</v>
      </c>
      <c r="K2773" s="6" t="str">
        <f>TEXT(NiftyData[[#This Row],[Date]], "mmm-yyyy")</f>
        <v>Sep-2009</v>
      </c>
      <c r="L2773" s="6" t="str">
        <f>IF(NiftyData[[#This Row],[Day]]="Thu", "Expiry", "")</f>
        <v>Expiry</v>
      </c>
      <c r="M2773" s="6">
        <f>NiftyData[[#This Row],[Close]]-NiftyData[[#This Row],[Open]]</f>
        <v>9.4000000000005457</v>
      </c>
      <c r="N2773" s="4">
        <f>NiftyData[[#This Row],[Intraday Change]]/NiftyData[[#This Row],[Open]]</f>
        <v>1.8886310438705979E-3</v>
      </c>
      <c r="O2773" s="4">
        <f>_xlfn.CEILING.MATH(ABS(NiftyData[[#This Row],[Intraday Change %]]), 0.01)</f>
        <v>0.01</v>
      </c>
      <c r="P2773" s="6">
        <f>NiftyData[[#This Row],[Close]]-E2774</f>
        <v>16.600000000000364</v>
      </c>
      <c r="Q2773" s="4">
        <f>NiftyData[[#This Row],[DayChange]]/E2774</f>
        <v>3.340073843801319E-3</v>
      </c>
      <c r="R2773" s="7">
        <f>_xlfn.CEILING.MATH(ABS(NiftyData[[#This Row],[DayChange %]]), 0.01)</f>
        <v>0.01</v>
      </c>
    </row>
    <row r="2774" spans="1:18" x14ac:dyDescent="0.2">
      <c r="A2774" s="2">
        <v>40079</v>
      </c>
      <c r="B2774" s="1">
        <v>5019.95</v>
      </c>
      <c r="C2774" s="1">
        <v>5030.75</v>
      </c>
      <c r="D2774" s="1">
        <v>4957.05</v>
      </c>
      <c r="E2774" s="1">
        <v>4969.95</v>
      </c>
      <c r="F2774" s="1">
        <v>213349260</v>
      </c>
      <c r="G2774" s="1">
        <v>7733.22</v>
      </c>
      <c r="H2774" s="6" t="str">
        <f>TEXT(NiftyData[[#This Row],[Date]], "yyyy")</f>
        <v>2009</v>
      </c>
      <c r="I2774" s="6" t="str">
        <f>TEXT(NiftyData[[#This Row],[Date]], "mmm")</f>
        <v>Sep</v>
      </c>
      <c r="J2774" s="6" t="str">
        <f>TEXT(NiftyData[[#This Row],[Date]], "ddd")</f>
        <v>Wed</v>
      </c>
      <c r="K2774" s="6" t="str">
        <f>TEXT(NiftyData[[#This Row],[Date]], "mmm-yyyy")</f>
        <v>Sep-2009</v>
      </c>
      <c r="L2774" s="6" t="str">
        <f>IF(NiftyData[[#This Row],[Day]]="Thu", "Expiry", "")</f>
        <v/>
      </c>
      <c r="M2774" s="6">
        <f>NiftyData[[#This Row],[Close]]-NiftyData[[#This Row],[Open]]</f>
        <v>-50</v>
      </c>
      <c r="N2774" s="4">
        <f>NiftyData[[#This Row],[Intraday Change]]/NiftyData[[#This Row],[Open]]</f>
        <v>-9.9602585683124332E-3</v>
      </c>
      <c r="O2774" s="4">
        <f>_xlfn.CEILING.MATH(ABS(NiftyData[[#This Row],[Intraday Change %]]), 0.01)</f>
        <v>0.01</v>
      </c>
      <c r="P2774" s="6">
        <f>NiftyData[[#This Row],[Close]]-E2775</f>
        <v>-50.25</v>
      </c>
      <c r="Q2774" s="4">
        <f>NiftyData[[#This Row],[DayChange]]/E2775</f>
        <v>-1.0009561372056891E-2</v>
      </c>
      <c r="R2774" s="7">
        <f>_xlfn.CEILING.MATH(ABS(NiftyData[[#This Row],[DayChange %]]), 0.01)</f>
        <v>0.02</v>
      </c>
    </row>
    <row r="2775" spans="1:18" x14ac:dyDescent="0.2">
      <c r="A2775" s="2">
        <v>40078</v>
      </c>
      <c r="B2775" s="1">
        <v>4977.1000000000004</v>
      </c>
      <c r="C2775" s="1">
        <v>5036.3</v>
      </c>
      <c r="D2775" s="1">
        <v>4977.1000000000004</v>
      </c>
      <c r="E2775" s="1">
        <v>5020.2</v>
      </c>
      <c r="F2775" s="1">
        <v>189005727</v>
      </c>
      <c r="G2775" s="1">
        <v>7643.28</v>
      </c>
      <c r="H2775" s="6" t="str">
        <f>TEXT(NiftyData[[#This Row],[Date]], "yyyy")</f>
        <v>2009</v>
      </c>
      <c r="I2775" s="6" t="str">
        <f>TEXT(NiftyData[[#This Row],[Date]], "mmm")</f>
        <v>Sep</v>
      </c>
      <c r="J2775" s="6" t="str">
        <f>TEXT(NiftyData[[#This Row],[Date]], "ddd")</f>
        <v>Tue</v>
      </c>
      <c r="K2775" s="6" t="str">
        <f>TEXT(NiftyData[[#This Row],[Date]], "mmm-yyyy")</f>
        <v>Sep-2009</v>
      </c>
      <c r="L2775" s="6" t="str">
        <f>IF(NiftyData[[#This Row],[Day]]="Thu", "Expiry", "")</f>
        <v/>
      </c>
      <c r="M2775" s="6">
        <f>NiftyData[[#This Row],[Close]]-NiftyData[[#This Row],[Open]]</f>
        <v>43.099999999999454</v>
      </c>
      <c r="N2775" s="4">
        <f>NiftyData[[#This Row],[Intraday Change]]/NiftyData[[#This Row],[Open]]</f>
        <v>8.6596612485181027E-3</v>
      </c>
      <c r="O2775" s="4">
        <f>_xlfn.CEILING.MATH(ABS(NiftyData[[#This Row],[Intraday Change %]]), 0.01)</f>
        <v>0.01</v>
      </c>
      <c r="P2775" s="6">
        <f>NiftyData[[#This Row],[Close]]-E2776</f>
        <v>44.149999999999636</v>
      </c>
      <c r="Q2775" s="4">
        <f>NiftyData[[#This Row],[DayChange]]/E2776</f>
        <v>8.8724992715104624E-3</v>
      </c>
      <c r="R2775" s="7">
        <f>_xlfn.CEILING.MATH(ABS(NiftyData[[#This Row],[DayChange %]]), 0.01)</f>
        <v>0.01</v>
      </c>
    </row>
    <row r="2776" spans="1:18" x14ac:dyDescent="0.2">
      <c r="A2776" s="2">
        <v>40074</v>
      </c>
      <c r="B2776" s="1">
        <v>4963.95</v>
      </c>
      <c r="C2776" s="1">
        <v>4980.8500000000004</v>
      </c>
      <c r="D2776" s="1">
        <v>4931.8999999999996</v>
      </c>
      <c r="E2776" s="1">
        <v>4976.05</v>
      </c>
      <c r="F2776" s="1">
        <v>222101079</v>
      </c>
      <c r="G2776" s="1">
        <v>9124.75</v>
      </c>
      <c r="H2776" s="6" t="str">
        <f>TEXT(NiftyData[[#This Row],[Date]], "yyyy")</f>
        <v>2009</v>
      </c>
      <c r="I2776" s="6" t="str">
        <f>TEXT(NiftyData[[#This Row],[Date]], "mmm")</f>
        <v>Sep</v>
      </c>
      <c r="J2776" s="6" t="str">
        <f>TEXT(NiftyData[[#This Row],[Date]], "ddd")</f>
        <v>Fri</v>
      </c>
      <c r="K2776" s="6" t="str">
        <f>TEXT(NiftyData[[#This Row],[Date]], "mmm-yyyy")</f>
        <v>Sep-2009</v>
      </c>
      <c r="L2776" s="6" t="str">
        <f>IF(NiftyData[[#This Row],[Day]]="Thu", "Expiry", "")</f>
        <v/>
      </c>
      <c r="M2776" s="6">
        <f>NiftyData[[#This Row],[Close]]-NiftyData[[#This Row],[Open]]</f>
        <v>12.100000000000364</v>
      </c>
      <c r="N2776" s="4">
        <f>NiftyData[[#This Row],[Intraday Change]]/NiftyData[[#This Row],[Open]]</f>
        <v>2.4375749151382196E-3</v>
      </c>
      <c r="O2776" s="4">
        <f>_xlfn.CEILING.MATH(ABS(NiftyData[[#This Row],[Intraday Change %]]), 0.01)</f>
        <v>0.01</v>
      </c>
      <c r="P2776" s="6">
        <f>NiftyData[[#This Row],[Close]]-E2777</f>
        <v>10.5</v>
      </c>
      <c r="Q2776" s="4">
        <f>NiftyData[[#This Row],[DayChange]]/E2777</f>
        <v>2.1145693830492088E-3</v>
      </c>
      <c r="R2776" s="7">
        <f>_xlfn.CEILING.MATH(ABS(NiftyData[[#This Row],[DayChange %]]), 0.01)</f>
        <v>0.01</v>
      </c>
    </row>
    <row r="2777" spans="1:18" x14ac:dyDescent="0.2">
      <c r="A2777" s="2">
        <v>40073</v>
      </c>
      <c r="B2777" s="1">
        <v>4958.55</v>
      </c>
      <c r="C2777" s="1">
        <v>5003.05</v>
      </c>
      <c r="D2777" s="1">
        <v>4944.1499999999996</v>
      </c>
      <c r="E2777" s="1">
        <v>4965.55</v>
      </c>
      <c r="F2777" s="1">
        <v>270017278</v>
      </c>
      <c r="G2777" s="1">
        <v>12490.14</v>
      </c>
      <c r="H2777" s="6" t="str">
        <f>TEXT(NiftyData[[#This Row],[Date]], "yyyy")</f>
        <v>2009</v>
      </c>
      <c r="I2777" s="6" t="str">
        <f>TEXT(NiftyData[[#This Row],[Date]], "mmm")</f>
        <v>Sep</v>
      </c>
      <c r="J2777" s="6" t="str">
        <f>TEXT(NiftyData[[#This Row],[Date]], "ddd")</f>
        <v>Thu</v>
      </c>
      <c r="K2777" s="6" t="str">
        <f>TEXT(NiftyData[[#This Row],[Date]], "mmm-yyyy")</f>
        <v>Sep-2009</v>
      </c>
      <c r="L2777" s="6" t="str">
        <f>IF(NiftyData[[#This Row],[Day]]="Thu", "Expiry", "")</f>
        <v>Expiry</v>
      </c>
      <c r="M2777" s="6">
        <f>NiftyData[[#This Row],[Close]]-NiftyData[[#This Row],[Open]]</f>
        <v>7</v>
      </c>
      <c r="N2777" s="4">
        <f>NiftyData[[#This Row],[Intraday Change]]/NiftyData[[#This Row],[Open]]</f>
        <v>1.4117030180193805E-3</v>
      </c>
      <c r="O2777" s="4">
        <f>_xlfn.CEILING.MATH(ABS(NiftyData[[#This Row],[Intraday Change %]]), 0.01)</f>
        <v>0.01</v>
      </c>
      <c r="P2777" s="6">
        <f>NiftyData[[#This Row],[Close]]-E2778</f>
        <v>7.1500000000005457</v>
      </c>
      <c r="Q2777" s="4">
        <f>NiftyData[[#This Row],[DayChange]]/E2778</f>
        <v>1.441997418522214E-3</v>
      </c>
      <c r="R2777" s="7">
        <f>_xlfn.CEILING.MATH(ABS(NiftyData[[#This Row],[DayChange %]]), 0.01)</f>
        <v>0.01</v>
      </c>
    </row>
    <row r="2778" spans="1:18" x14ac:dyDescent="0.2">
      <c r="A2778" s="2">
        <v>40072</v>
      </c>
      <c r="B2778" s="1">
        <v>4894.6499999999996</v>
      </c>
      <c r="C2778" s="1">
        <v>4966.3</v>
      </c>
      <c r="D2778" s="1">
        <v>4894.6499999999996</v>
      </c>
      <c r="E2778" s="1">
        <v>4958.3999999999996</v>
      </c>
      <c r="F2778" s="1">
        <v>240095210</v>
      </c>
      <c r="G2778" s="1">
        <v>9361.6</v>
      </c>
      <c r="H2778" s="6" t="str">
        <f>TEXT(NiftyData[[#This Row],[Date]], "yyyy")</f>
        <v>2009</v>
      </c>
      <c r="I2778" s="6" t="str">
        <f>TEXT(NiftyData[[#This Row],[Date]], "mmm")</f>
        <v>Sep</v>
      </c>
      <c r="J2778" s="6" t="str">
        <f>TEXT(NiftyData[[#This Row],[Date]], "ddd")</f>
        <v>Wed</v>
      </c>
      <c r="K2778" s="6" t="str">
        <f>TEXT(NiftyData[[#This Row],[Date]], "mmm-yyyy")</f>
        <v>Sep-2009</v>
      </c>
      <c r="L2778" s="6" t="str">
        <f>IF(NiftyData[[#This Row],[Day]]="Thu", "Expiry", "")</f>
        <v/>
      </c>
      <c r="M2778" s="6">
        <f>NiftyData[[#This Row],[Close]]-NiftyData[[#This Row],[Open]]</f>
        <v>63.75</v>
      </c>
      <c r="N2778" s="4">
        <f>NiftyData[[#This Row],[Intraday Change]]/NiftyData[[#This Row],[Open]]</f>
        <v>1.3024424626888543E-2</v>
      </c>
      <c r="O2778" s="4">
        <f>_xlfn.CEILING.MATH(ABS(NiftyData[[#This Row],[Intraday Change %]]), 0.01)</f>
        <v>0.02</v>
      </c>
      <c r="P2778" s="6">
        <f>NiftyData[[#This Row],[Close]]-E2779</f>
        <v>66.299999999999272</v>
      </c>
      <c r="Q2778" s="4">
        <f>NiftyData[[#This Row],[DayChange]]/E2779</f>
        <v>1.3552462132826244E-2</v>
      </c>
      <c r="R2778" s="7">
        <f>_xlfn.CEILING.MATH(ABS(NiftyData[[#This Row],[DayChange %]]), 0.01)</f>
        <v>0.02</v>
      </c>
    </row>
    <row r="2779" spans="1:18" x14ac:dyDescent="0.2">
      <c r="A2779" s="2">
        <v>40071</v>
      </c>
      <c r="B2779" s="1">
        <v>4808.3500000000004</v>
      </c>
      <c r="C2779" s="1">
        <v>4899.45</v>
      </c>
      <c r="D2779" s="1">
        <v>4808.3500000000004</v>
      </c>
      <c r="E2779" s="1">
        <v>4892.1000000000004</v>
      </c>
      <c r="F2779" s="1">
        <v>215325851</v>
      </c>
      <c r="G2779" s="1">
        <v>7811.97</v>
      </c>
      <c r="H2779" s="6" t="str">
        <f>TEXT(NiftyData[[#This Row],[Date]], "yyyy")</f>
        <v>2009</v>
      </c>
      <c r="I2779" s="6" t="str">
        <f>TEXT(NiftyData[[#This Row],[Date]], "mmm")</f>
        <v>Sep</v>
      </c>
      <c r="J2779" s="6" t="str">
        <f>TEXT(NiftyData[[#This Row],[Date]], "ddd")</f>
        <v>Tue</v>
      </c>
      <c r="K2779" s="6" t="str">
        <f>TEXT(NiftyData[[#This Row],[Date]], "mmm-yyyy")</f>
        <v>Sep-2009</v>
      </c>
      <c r="L2779" s="6" t="str">
        <f>IF(NiftyData[[#This Row],[Day]]="Thu", "Expiry", "")</f>
        <v/>
      </c>
      <c r="M2779" s="6">
        <f>NiftyData[[#This Row],[Close]]-NiftyData[[#This Row],[Open]]</f>
        <v>83.75</v>
      </c>
      <c r="N2779" s="4">
        <f>NiftyData[[#This Row],[Intraday Change]]/NiftyData[[#This Row],[Open]]</f>
        <v>1.7417617269957469E-2</v>
      </c>
      <c r="O2779" s="4">
        <f>_xlfn.CEILING.MATH(ABS(NiftyData[[#This Row],[Intraday Change %]]), 0.01)</f>
        <v>0.02</v>
      </c>
      <c r="P2779" s="6">
        <f>NiftyData[[#This Row],[Close]]-E2780</f>
        <v>83.5</v>
      </c>
      <c r="Q2779" s="4">
        <f>NiftyData[[#This Row],[DayChange]]/E2780</f>
        <v>1.7364721540573138E-2</v>
      </c>
      <c r="R2779" s="7">
        <f>_xlfn.CEILING.MATH(ABS(NiftyData[[#This Row],[DayChange %]]), 0.01)</f>
        <v>0.02</v>
      </c>
    </row>
    <row r="2780" spans="1:18" x14ac:dyDescent="0.2">
      <c r="A2780" s="2">
        <v>40070</v>
      </c>
      <c r="B2780" s="1">
        <v>4830.3500000000004</v>
      </c>
      <c r="C2780" s="1">
        <v>4832.25</v>
      </c>
      <c r="D2780" s="1">
        <v>4786.25</v>
      </c>
      <c r="E2780" s="1">
        <v>4808.6000000000004</v>
      </c>
      <c r="F2780" s="1">
        <v>168557296</v>
      </c>
      <c r="G2780" s="1">
        <v>6265.34</v>
      </c>
      <c r="H2780" s="6" t="str">
        <f>TEXT(NiftyData[[#This Row],[Date]], "yyyy")</f>
        <v>2009</v>
      </c>
      <c r="I2780" s="6" t="str">
        <f>TEXT(NiftyData[[#This Row],[Date]], "mmm")</f>
        <v>Sep</v>
      </c>
      <c r="J2780" s="6" t="str">
        <f>TEXT(NiftyData[[#This Row],[Date]], "ddd")</f>
        <v>Mon</v>
      </c>
      <c r="K2780" s="6" t="str">
        <f>TEXT(NiftyData[[#This Row],[Date]], "mmm-yyyy")</f>
        <v>Sep-2009</v>
      </c>
      <c r="L2780" s="6" t="str">
        <f>IF(NiftyData[[#This Row],[Day]]="Thu", "Expiry", "")</f>
        <v/>
      </c>
      <c r="M2780" s="6">
        <f>NiftyData[[#This Row],[Close]]-NiftyData[[#This Row],[Open]]</f>
        <v>-21.75</v>
      </c>
      <c r="N2780" s="4">
        <f>NiftyData[[#This Row],[Intraday Change]]/NiftyData[[#This Row],[Open]]</f>
        <v>-4.5027793017069157E-3</v>
      </c>
      <c r="O2780" s="4">
        <f>_xlfn.CEILING.MATH(ABS(NiftyData[[#This Row],[Intraday Change %]]), 0.01)</f>
        <v>0.01</v>
      </c>
      <c r="P2780" s="6">
        <f>NiftyData[[#This Row],[Close]]-E2781</f>
        <v>-20.949999999999818</v>
      </c>
      <c r="Q2780" s="4">
        <f>NiftyData[[#This Row],[DayChange]]/E2781</f>
        <v>-4.3378782702321785E-3</v>
      </c>
      <c r="R2780" s="7">
        <f>_xlfn.CEILING.MATH(ABS(NiftyData[[#This Row],[DayChange %]]), 0.01)</f>
        <v>0.01</v>
      </c>
    </row>
    <row r="2781" spans="1:18" x14ac:dyDescent="0.2">
      <c r="A2781" s="2">
        <v>40067</v>
      </c>
      <c r="B2781" s="1">
        <v>4819.3999999999996</v>
      </c>
      <c r="C2781" s="1">
        <v>4856.1499999999996</v>
      </c>
      <c r="D2781" s="1">
        <v>4791.55</v>
      </c>
      <c r="E2781" s="1">
        <v>4829.55</v>
      </c>
      <c r="F2781" s="1">
        <v>236392562</v>
      </c>
      <c r="G2781" s="1">
        <v>8539.69</v>
      </c>
      <c r="H2781" s="6" t="str">
        <f>TEXT(NiftyData[[#This Row],[Date]], "yyyy")</f>
        <v>2009</v>
      </c>
      <c r="I2781" s="6" t="str">
        <f>TEXT(NiftyData[[#This Row],[Date]], "mmm")</f>
        <v>Sep</v>
      </c>
      <c r="J2781" s="6" t="str">
        <f>TEXT(NiftyData[[#This Row],[Date]], "ddd")</f>
        <v>Fri</v>
      </c>
      <c r="K2781" s="6" t="str">
        <f>TEXT(NiftyData[[#This Row],[Date]], "mmm-yyyy")</f>
        <v>Sep-2009</v>
      </c>
      <c r="L2781" s="6" t="str">
        <f>IF(NiftyData[[#This Row],[Day]]="Thu", "Expiry", "")</f>
        <v/>
      </c>
      <c r="M2781" s="6">
        <f>NiftyData[[#This Row],[Close]]-NiftyData[[#This Row],[Open]]</f>
        <v>10.150000000000546</v>
      </c>
      <c r="N2781" s="4">
        <f>NiftyData[[#This Row],[Intraday Change]]/NiftyData[[#This Row],[Open]]</f>
        <v>2.1060712951820864E-3</v>
      </c>
      <c r="O2781" s="4">
        <f>_xlfn.CEILING.MATH(ABS(NiftyData[[#This Row],[Intraday Change %]]), 0.01)</f>
        <v>0.01</v>
      </c>
      <c r="P2781" s="6">
        <f>NiftyData[[#This Row],[Close]]-E2782</f>
        <v>10.150000000000546</v>
      </c>
      <c r="Q2781" s="4">
        <f>NiftyData[[#This Row],[DayChange]]/E2782</f>
        <v>2.1060712951820864E-3</v>
      </c>
      <c r="R2781" s="7">
        <f>_xlfn.CEILING.MATH(ABS(NiftyData[[#This Row],[DayChange %]]), 0.01)</f>
        <v>0.01</v>
      </c>
    </row>
    <row r="2782" spans="1:18" x14ac:dyDescent="0.2">
      <c r="A2782" s="2">
        <v>40066</v>
      </c>
      <c r="B2782" s="1">
        <v>4814.3500000000004</v>
      </c>
      <c r="C2782" s="1">
        <v>4889.05</v>
      </c>
      <c r="D2782" s="1">
        <v>4807.8999999999996</v>
      </c>
      <c r="E2782" s="1">
        <v>4819.3999999999996</v>
      </c>
      <c r="F2782" s="1">
        <v>235712405</v>
      </c>
      <c r="G2782" s="1">
        <v>9264.17</v>
      </c>
      <c r="H2782" s="6" t="str">
        <f>TEXT(NiftyData[[#This Row],[Date]], "yyyy")</f>
        <v>2009</v>
      </c>
      <c r="I2782" s="6" t="str">
        <f>TEXT(NiftyData[[#This Row],[Date]], "mmm")</f>
        <v>Sep</v>
      </c>
      <c r="J2782" s="6" t="str">
        <f>TEXT(NiftyData[[#This Row],[Date]], "ddd")</f>
        <v>Thu</v>
      </c>
      <c r="K2782" s="6" t="str">
        <f>TEXT(NiftyData[[#This Row],[Date]], "mmm-yyyy")</f>
        <v>Sep-2009</v>
      </c>
      <c r="L2782" s="6" t="str">
        <f>IF(NiftyData[[#This Row],[Day]]="Thu", "Expiry", "")</f>
        <v>Expiry</v>
      </c>
      <c r="M2782" s="6">
        <f>NiftyData[[#This Row],[Close]]-NiftyData[[#This Row],[Open]]</f>
        <v>5.0499999999992724</v>
      </c>
      <c r="N2782" s="4">
        <f>NiftyData[[#This Row],[Intraday Change]]/NiftyData[[#This Row],[Open]]</f>
        <v>1.048947417615934E-3</v>
      </c>
      <c r="O2782" s="4">
        <f>_xlfn.CEILING.MATH(ABS(NiftyData[[#This Row],[Intraday Change %]]), 0.01)</f>
        <v>0.01</v>
      </c>
      <c r="P2782" s="6">
        <f>NiftyData[[#This Row],[Close]]-E2783</f>
        <v>5.1499999999996362</v>
      </c>
      <c r="Q2782" s="4">
        <f>NiftyData[[#This Row],[DayChange]]/E2783</f>
        <v>1.0697408734485405E-3</v>
      </c>
      <c r="R2782" s="7">
        <f>_xlfn.CEILING.MATH(ABS(NiftyData[[#This Row],[DayChange %]]), 0.01)</f>
        <v>0.01</v>
      </c>
    </row>
    <row r="2783" spans="1:18" x14ac:dyDescent="0.2">
      <c r="A2783" s="2">
        <v>40065</v>
      </c>
      <c r="B2783" s="1">
        <v>4804.8999999999996</v>
      </c>
      <c r="C2783" s="1">
        <v>4825.05</v>
      </c>
      <c r="D2783" s="1">
        <v>4783.5</v>
      </c>
      <c r="E2783" s="1">
        <v>4814.25</v>
      </c>
      <c r="F2783" s="1">
        <v>239157623</v>
      </c>
      <c r="G2783" s="1">
        <v>9314.2199999999993</v>
      </c>
      <c r="H2783" s="6" t="str">
        <f>TEXT(NiftyData[[#This Row],[Date]], "yyyy")</f>
        <v>2009</v>
      </c>
      <c r="I2783" s="6" t="str">
        <f>TEXT(NiftyData[[#This Row],[Date]], "mmm")</f>
        <v>Sep</v>
      </c>
      <c r="J2783" s="6" t="str">
        <f>TEXT(NiftyData[[#This Row],[Date]], "ddd")</f>
        <v>Wed</v>
      </c>
      <c r="K2783" s="6" t="str">
        <f>TEXT(NiftyData[[#This Row],[Date]], "mmm-yyyy")</f>
        <v>Sep-2009</v>
      </c>
      <c r="L2783" s="6" t="str">
        <f>IF(NiftyData[[#This Row],[Day]]="Thu", "Expiry", "")</f>
        <v/>
      </c>
      <c r="M2783" s="6">
        <f>NiftyData[[#This Row],[Close]]-NiftyData[[#This Row],[Open]]</f>
        <v>9.3500000000003638</v>
      </c>
      <c r="N2783" s="4">
        <f>NiftyData[[#This Row],[Intraday Change]]/NiftyData[[#This Row],[Open]]</f>
        <v>1.9459301962580625E-3</v>
      </c>
      <c r="O2783" s="4">
        <f>_xlfn.CEILING.MATH(ABS(NiftyData[[#This Row],[Intraday Change %]]), 0.01)</f>
        <v>0.01</v>
      </c>
      <c r="P2783" s="6">
        <f>NiftyData[[#This Row],[Close]]-E2784</f>
        <v>9</v>
      </c>
      <c r="Q2783" s="4">
        <f>NiftyData[[#This Row],[DayChange]]/E2784</f>
        <v>1.8729514593413454E-3</v>
      </c>
      <c r="R2783" s="7">
        <f>_xlfn.CEILING.MATH(ABS(NiftyData[[#This Row],[DayChange %]]), 0.01)</f>
        <v>0.01</v>
      </c>
    </row>
    <row r="2784" spans="1:18" x14ac:dyDescent="0.2">
      <c r="A2784" s="2">
        <v>40064</v>
      </c>
      <c r="B2784" s="1">
        <v>4782.8500000000004</v>
      </c>
      <c r="C2784" s="1">
        <v>4842.2</v>
      </c>
      <c r="D2784" s="1">
        <v>4782.6499999999996</v>
      </c>
      <c r="E2784" s="1">
        <v>4805.25</v>
      </c>
      <c r="F2784" s="1">
        <v>310692738</v>
      </c>
      <c r="G2784" s="1">
        <v>11901.18</v>
      </c>
      <c r="H2784" s="6" t="str">
        <f>TEXT(NiftyData[[#This Row],[Date]], "yyyy")</f>
        <v>2009</v>
      </c>
      <c r="I2784" s="6" t="str">
        <f>TEXT(NiftyData[[#This Row],[Date]], "mmm")</f>
        <v>Sep</v>
      </c>
      <c r="J2784" s="6" t="str">
        <f>TEXT(NiftyData[[#This Row],[Date]], "ddd")</f>
        <v>Tue</v>
      </c>
      <c r="K2784" s="6" t="str">
        <f>TEXT(NiftyData[[#This Row],[Date]], "mmm-yyyy")</f>
        <v>Sep-2009</v>
      </c>
      <c r="L2784" s="6" t="str">
        <f>IF(NiftyData[[#This Row],[Day]]="Thu", "Expiry", "")</f>
        <v/>
      </c>
      <c r="M2784" s="6">
        <f>NiftyData[[#This Row],[Close]]-NiftyData[[#This Row],[Open]]</f>
        <v>22.399999999999636</v>
      </c>
      <c r="N2784" s="4">
        <f>NiftyData[[#This Row],[Intraday Change]]/NiftyData[[#This Row],[Open]]</f>
        <v>4.6834000648148348E-3</v>
      </c>
      <c r="O2784" s="4">
        <f>_xlfn.CEILING.MATH(ABS(NiftyData[[#This Row],[Intraday Change %]]), 0.01)</f>
        <v>0.01</v>
      </c>
      <c r="P2784" s="6">
        <f>NiftyData[[#This Row],[Close]]-E2785</f>
        <v>22.350000000000364</v>
      </c>
      <c r="Q2784" s="4">
        <f>NiftyData[[#This Row],[DayChange]]/E2785</f>
        <v>4.6728971962617591E-3</v>
      </c>
      <c r="R2784" s="7">
        <f>_xlfn.CEILING.MATH(ABS(NiftyData[[#This Row],[DayChange %]]), 0.01)</f>
        <v>0.01</v>
      </c>
    </row>
    <row r="2785" spans="1:18" x14ac:dyDescent="0.2">
      <c r="A2785" s="2">
        <v>40063</v>
      </c>
      <c r="B2785" s="1">
        <v>4682.3999999999996</v>
      </c>
      <c r="C2785" s="1">
        <v>4790</v>
      </c>
      <c r="D2785" s="1">
        <v>4679.3</v>
      </c>
      <c r="E2785" s="1">
        <v>4782.8999999999996</v>
      </c>
      <c r="F2785" s="1">
        <v>243162111</v>
      </c>
      <c r="G2785" s="1">
        <v>8418.82</v>
      </c>
      <c r="H2785" s="6" t="str">
        <f>TEXT(NiftyData[[#This Row],[Date]], "yyyy")</f>
        <v>2009</v>
      </c>
      <c r="I2785" s="6" t="str">
        <f>TEXT(NiftyData[[#This Row],[Date]], "mmm")</f>
        <v>Sep</v>
      </c>
      <c r="J2785" s="6" t="str">
        <f>TEXT(NiftyData[[#This Row],[Date]], "ddd")</f>
        <v>Mon</v>
      </c>
      <c r="K2785" s="6" t="str">
        <f>TEXT(NiftyData[[#This Row],[Date]], "mmm-yyyy")</f>
        <v>Sep-2009</v>
      </c>
      <c r="L2785" s="6" t="str">
        <f>IF(NiftyData[[#This Row],[Day]]="Thu", "Expiry", "")</f>
        <v/>
      </c>
      <c r="M2785" s="6">
        <f>NiftyData[[#This Row],[Close]]-NiftyData[[#This Row],[Open]]</f>
        <v>100.5</v>
      </c>
      <c r="N2785" s="4">
        <f>NiftyData[[#This Row],[Intraday Change]]/NiftyData[[#This Row],[Open]]</f>
        <v>2.1463352127114303E-2</v>
      </c>
      <c r="O2785" s="4">
        <f>_xlfn.CEILING.MATH(ABS(NiftyData[[#This Row],[Intraday Change %]]), 0.01)</f>
        <v>0.03</v>
      </c>
      <c r="P2785" s="6">
        <f>NiftyData[[#This Row],[Close]]-E2786</f>
        <v>102.5</v>
      </c>
      <c r="Q2785" s="4">
        <f>NiftyData[[#This Row],[DayChange]]/E2786</f>
        <v>2.1899837620716178E-2</v>
      </c>
      <c r="R2785" s="7">
        <f>_xlfn.CEILING.MATH(ABS(NiftyData[[#This Row],[DayChange %]]), 0.01)</f>
        <v>0.03</v>
      </c>
    </row>
    <row r="2786" spans="1:18" x14ac:dyDescent="0.2">
      <c r="A2786" s="2">
        <v>40060</v>
      </c>
      <c r="B2786" s="1">
        <v>4608.7</v>
      </c>
      <c r="C2786" s="1">
        <v>4697.2</v>
      </c>
      <c r="D2786" s="1">
        <v>4580.3500000000004</v>
      </c>
      <c r="E2786" s="1">
        <v>4680.3999999999996</v>
      </c>
      <c r="F2786" s="1">
        <v>243559408</v>
      </c>
      <c r="G2786" s="1">
        <v>7885.25</v>
      </c>
      <c r="H2786" s="6" t="str">
        <f>TEXT(NiftyData[[#This Row],[Date]], "yyyy")</f>
        <v>2009</v>
      </c>
      <c r="I2786" s="6" t="str">
        <f>TEXT(NiftyData[[#This Row],[Date]], "mmm")</f>
        <v>Sep</v>
      </c>
      <c r="J2786" s="6" t="str">
        <f>TEXT(NiftyData[[#This Row],[Date]], "ddd")</f>
        <v>Fri</v>
      </c>
      <c r="K2786" s="6" t="str">
        <f>TEXT(NiftyData[[#This Row],[Date]], "mmm-yyyy")</f>
        <v>Sep-2009</v>
      </c>
      <c r="L2786" s="6" t="str">
        <f>IF(NiftyData[[#This Row],[Day]]="Thu", "Expiry", "")</f>
        <v/>
      </c>
      <c r="M2786" s="6">
        <f>NiftyData[[#This Row],[Close]]-NiftyData[[#This Row],[Open]]</f>
        <v>71.699999999999818</v>
      </c>
      <c r="N2786" s="4">
        <f>NiftyData[[#This Row],[Intraday Change]]/NiftyData[[#This Row],[Open]]</f>
        <v>1.5557532492893836E-2</v>
      </c>
      <c r="O2786" s="4">
        <f>_xlfn.CEILING.MATH(ABS(NiftyData[[#This Row],[Intraday Change %]]), 0.01)</f>
        <v>0.02</v>
      </c>
      <c r="P2786" s="6">
        <f>NiftyData[[#This Row],[Close]]-E2787</f>
        <v>86.849999999999454</v>
      </c>
      <c r="Q2786" s="4">
        <f>NiftyData[[#This Row],[DayChange]]/E2787</f>
        <v>1.8906945608516169E-2</v>
      </c>
      <c r="R2786" s="7">
        <f>_xlfn.CEILING.MATH(ABS(NiftyData[[#This Row],[DayChange %]]), 0.01)</f>
        <v>0.02</v>
      </c>
    </row>
    <row r="2787" spans="1:18" x14ac:dyDescent="0.2">
      <c r="A2787" s="2">
        <v>40059</v>
      </c>
      <c r="B2787" s="1">
        <v>4608.75</v>
      </c>
      <c r="C2787" s="1">
        <v>4647.3500000000004</v>
      </c>
      <c r="D2787" s="1">
        <v>4581.05</v>
      </c>
      <c r="E2787" s="1">
        <v>4593.55</v>
      </c>
      <c r="F2787" s="1">
        <v>245965172</v>
      </c>
      <c r="G2787" s="1">
        <v>7664.43</v>
      </c>
      <c r="H2787" s="6" t="str">
        <f>TEXT(NiftyData[[#This Row],[Date]], "yyyy")</f>
        <v>2009</v>
      </c>
      <c r="I2787" s="6" t="str">
        <f>TEXT(NiftyData[[#This Row],[Date]], "mmm")</f>
        <v>Sep</v>
      </c>
      <c r="J2787" s="6" t="str">
        <f>TEXT(NiftyData[[#This Row],[Date]], "ddd")</f>
        <v>Thu</v>
      </c>
      <c r="K2787" s="6" t="str">
        <f>TEXT(NiftyData[[#This Row],[Date]], "mmm-yyyy")</f>
        <v>Sep-2009</v>
      </c>
      <c r="L2787" s="6" t="str">
        <f>IF(NiftyData[[#This Row],[Day]]="Thu", "Expiry", "")</f>
        <v>Expiry</v>
      </c>
      <c r="M2787" s="6">
        <f>NiftyData[[#This Row],[Close]]-NiftyData[[#This Row],[Open]]</f>
        <v>-15.199999999999818</v>
      </c>
      <c r="N2787" s="4">
        <f>NiftyData[[#This Row],[Intraday Change]]/NiftyData[[#This Row],[Open]]</f>
        <v>-3.2980743151613382E-3</v>
      </c>
      <c r="O2787" s="4">
        <f>_xlfn.CEILING.MATH(ABS(NiftyData[[#This Row],[Intraday Change %]]), 0.01)</f>
        <v>0.01</v>
      </c>
      <c r="P2787" s="6">
        <f>NiftyData[[#This Row],[Close]]-E2788</f>
        <v>-14.800000000000182</v>
      </c>
      <c r="Q2787" s="4">
        <f>NiftyData[[#This Row],[DayChange]]/E2788</f>
        <v>-3.2115616218386582E-3</v>
      </c>
      <c r="R2787" s="7">
        <f>_xlfn.CEILING.MATH(ABS(NiftyData[[#This Row],[DayChange %]]), 0.01)</f>
        <v>0.01</v>
      </c>
    </row>
    <row r="2788" spans="1:18" x14ac:dyDescent="0.2">
      <c r="A2788" s="2">
        <v>40058</v>
      </c>
      <c r="B2788" s="1">
        <v>4624</v>
      </c>
      <c r="C2788" s="1">
        <v>4650.45</v>
      </c>
      <c r="D2788" s="1">
        <v>4576.6000000000004</v>
      </c>
      <c r="E2788" s="1">
        <v>4608.3500000000004</v>
      </c>
      <c r="F2788" s="1">
        <v>265745955</v>
      </c>
      <c r="G2788" s="1">
        <v>8466.9599999999991</v>
      </c>
      <c r="H2788" s="6" t="str">
        <f>TEXT(NiftyData[[#This Row],[Date]], "yyyy")</f>
        <v>2009</v>
      </c>
      <c r="I2788" s="6" t="str">
        <f>TEXT(NiftyData[[#This Row],[Date]], "mmm")</f>
        <v>Sep</v>
      </c>
      <c r="J2788" s="6" t="str">
        <f>TEXT(NiftyData[[#This Row],[Date]], "ddd")</f>
        <v>Wed</v>
      </c>
      <c r="K2788" s="6" t="str">
        <f>TEXT(NiftyData[[#This Row],[Date]], "mmm-yyyy")</f>
        <v>Sep-2009</v>
      </c>
      <c r="L2788" s="6" t="str">
        <f>IF(NiftyData[[#This Row],[Day]]="Thu", "Expiry", "")</f>
        <v/>
      </c>
      <c r="M2788" s="6">
        <f>NiftyData[[#This Row],[Close]]-NiftyData[[#This Row],[Open]]</f>
        <v>-15.649999999999636</v>
      </c>
      <c r="N2788" s="4">
        <f>NiftyData[[#This Row],[Intraday Change]]/NiftyData[[#This Row],[Open]]</f>
        <v>-3.3845155709341774E-3</v>
      </c>
      <c r="O2788" s="4">
        <f>_xlfn.CEILING.MATH(ABS(NiftyData[[#This Row],[Intraday Change %]]), 0.01)</f>
        <v>0.01</v>
      </c>
      <c r="P2788" s="6">
        <f>NiftyData[[#This Row],[Close]]-E2789</f>
        <v>-17</v>
      </c>
      <c r="Q2788" s="4">
        <f>NiftyData[[#This Row],[DayChange]]/E2789</f>
        <v>-3.6753975374836496E-3</v>
      </c>
      <c r="R2788" s="7">
        <f>_xlfn.CEILING.MATH(ABS(NiftyData[[#This Row],[DayChange %]]), 0.01)</f>
        <v>0.01</v>
      </c>
    </row>
    <row r="2789" spans="1:18" x14ac:dyDescent="0.2">
      <c r="A2789" s="2">
        <v>40057</v>
      </c>
      <c r="B2789" s="1">
        <v>4662.2</v>
      </c>
      <c r="C2789" s="1">
        <v>4735.8999999999996</v>
      </c>
      <c r="D2789" s="1">
        <v>4600.6499999999996</v>
      </c>
      <c r="E2789" s="1">
        <v>4625.3500000000004</v>
      </c>
      <c r="F2789" s="1">
        <v>332639046</v>
      </c>
      <c r="G2789" s="1">
        <v>9952.01</v>
      </c>
      <c r="H2789" s="6" t="str">
        <f>TEXT(NiftyData[[#This Row],[Date]], "yyyy")</f>
        <v>2009</v>
      </c>
      <c r="I2789" s="6" t="str">
        <f>TEXT(NiftyData[[#This Row],[Date]], "mmm")</f>
        <v>Sep</v>
      </c>
      <c r="J2789" s="6" t="str">
        <f>TEXT(NiftyData[[#This Row],[Date]], "ddd")</f>
        <v>Tue</v>
      </c>
      <c r="K2789" s="6" t="str">
        <f>TEXT(NiftyData[[#This Row],[Date]], "mmm-yyyy")</f>
        <v>Sep-2009</v>
      </c>
      <c r="L2789" s="6" t="str">
        <f>IF(NiftyData[[#This Row],[Day]]="Thu", "Expiry", "")</f>
        <v/>
      </c>
      <c r="M2789" s="6">
        <f>NiftyData[[#This Row],[Close]]-NiftyData[[#This Row],[Open]]</f>
        <v>-36.849999999999454</v>
      </c>
      <c r="N2789" s="4">
        <f>NiftyData[[#This Row],[Intraday Change]]/NiftyData[[#This Row],[Open]]</f>
        <v>-7.9039938226587135E-3</v>
      </c>
      <c r="O2789" s="4">
        <f>_xlfn.CEILING.MATH(ABS(NiftyData[[#This Row],[Intraday Change %]]), 0.01)</f>
        <v>0.01</v>
      </c>
      <c r="P2789" s="6">
        <f>NiftyData[[#This Row],[Close]]-E2790</f>
        <v>-36.75</v>
      </c>
      <c r="Q2789" s="4">
        <f>NiftyData[[#This Row],[DayChange]]/E2790</f>
        <v>-7.8827137985028207E-3</v>
      </c>
      <c r="R2789" s="7">
        <f>_xlfn.CEILING.MATH(ABS(NiftyData[[#This Row],[DayChange %]]), 0.01)</f>
        <v>0.01</v>
      </c>
    </row>
    <row r="2790" spans="1:18" x14ac:dyDescent="0.2">
      <c r="A2790" s="2">
        <v>40056</v>
      </c>
      <c r="B2790" s="1">
        <v>4730.8500000000004</v>
      </c>
      <c r="C2790" s="1">
        <v>4730.8500000000004</v>
      </c>
      <c r="D2790" s="1">
        <v>4635</v>
      </c>
      <c r="E2790" s="1">
        <v>4662.1000000000004</v>
      </c>
      <c r="F2790" s="1">
        <v>355947859</v>
      </c>
      <c r="G2790" s="1">
        <v>9366.93</v>
      </c>
      <c r="H2790" s="6" t="str">
        <f>TEXT(NiftyData[[#This Row],[Date]], "yyyy")</f>
        <v>2009</v>
      </c>
      <c r="I2790" s="6" t="str">
        <f>TEXT(NiftyData[[#This Row],[Date]], "mmm")</f>
        <v>Aug</v>
      </c>
      <c r="J2790" s="6" t="str">
        <f>TEXT(NiftyData[[#This Row],[Date]], "ddd")</f>
        <v>Mon</v>
      </c>
      <c r="K2790" s="6" t="str">
        <f>TEXT(NiftyData[[#This Row],[Date]], "mmm-yyyy")</f>
        <v>Aug-2009</v>
      </c>
      <c r="L2790" s="6" t="str">
        <f>IF(NiftyData[[#This Row],[Day]]="Thu", "Expiry", "")</f>
        <v/>
      </c>
      <c r="M2790" s="6">
        <f>NiftyData[[#This Row],[Close]]-NiftyData[[#This Row],[Open]]</f>
        <v>-68.75</v>
      </c>
      <c r="N2790" s="4">
        <f>NiftyData[[#This Row],[Intraday Change]]/NiftyData[[#This Row],[Open]]</f>
        <v>-1.4532272213238634E-2</v>
      </c>
      <c r="O2790" s="4">
        <f>_xlfn.CEILING.MATH(ABS(NiftyData[[#This Row],[Intraday Change %]]), 0.01)</f>
        <v>0.02</v>
      </c>
      <c r="P2790" s="6">
        <f>NiftyData[[#This Row],[Close]]-E2791</f>
        <v>-70.25</v>
      </c>
      <c r="Q2790" s="4">
        <f>NiftyData[[#This Row],[DayChange]]/E2791</f>
        <v>-1.4844633216055447E-2</v>
      </c>
      <c r="R2790" s="7">
        <f>_xlfn.CEILING.MATH(ABS(NiftyData[[#This Row],[DayChange %]]), 0.01)</f>
        <v>0.02</v>
      </c>
    </row>
    <row r="2791" spans="1:18" x14ac:dyDescent="0.2">
      <c r="A2791" s="2">
        <v>40053</v>
      </c>
      <c r="B2791" s="1">
        <v>4688.3999999999996</v>
      </c>
      <c r="C2791" s="1">
        <v>4743.75</v>
      </c>
      <c r="D2791" s="1">
        <v>4651.3999999999996</v>
      </c>
      <c r="E2791" s="1">
        <v>4732.3500000000004</v>
      </c>
      <c r="F2791" s="1">
        <v>285794817</v>
      </c>
      <c r="G2791" s="1">
        <v>8769.6</v>
      </c>
      <c r="H2791" s="6" t="str">
        <f>TEXT(NiftyData[[#This Row],[Date]], "yyyy")</f>
        <v>2009</v>
      </c>
      <c r="I2791" s="6" t="str">
        <f>TEXT(NiftyData[[#This Row],[Date]], "mmm")</f>
        <v>Aug</v>
      </c>
      <c r="J2791" s="6" t="str">
        <f>TEXT(NiftyData[[#This Row],[Date]], "ddd")</f>
        <v>Fri</v>
      </c>
      <c r="K2791" s="6" t="str">
        <f>TEXT(NiftyData[[#This Row],[Date]], "mmm-yyyy")</f>
        <v>Aug-2009</v>
      </c>
      <c r="L2791" s="6" t="str">
        <f>IF(NiftyData[[#This Row],[Day]]="Thu", "Expiry", "")</f>
        <v/>
      </c>
      <c r="M2791" s="6">
        <f>NiftyData[[#This Row],[Close]]-NiftyData[[#This Row],[Open]]</f>
        <v>43.950000000000728</v>
      </c>
      <c r="N2791" s="4">
        <f>NiftyData[[#This Row],[Intraday Change]]/NiftyData[[#This Row],[Open]]</f>
        <v>9.374200153570671E-3</v>
      </c>
      <c r="O2791" s="4">
        <f>_xlfn.CEILING.MATH(ABS(NiftyData[[#This Row],[Intraday Change %]]), 0.01)</f>
        <v>0.01</v>
      </c>
      <c r="P2791" s="6">
        <f>NiftyData[[#This Row],[Close]]-E2792</f>
        <v>44.150000000000546</v>
      </c>
      <c r="Q2791" s="4">
        <f>NiftyData[[#This Row],[DayChange]]/E2792</f>
        <v>9.4172603557869852E-3</v>
      </c>
      <c r="R2791" s="7">
        <f>_xlfn.CEILING.MATH(ABS(NiftyData[[#This Row],[DayChange %]]), 0.01)</f>
        <v>0.01</v>
      </c>
    </row>
    <row r="2792" spans="1:18" x14ac:dyDescent="0.2">
      <c r="A2792" s="2">
        <v>40052</v>
      </c>
      <c r="B2792" s="1">
        <v>4679</v>
      </c>
      <c r="C2792" s="1">
        <v>4707.8999999999996</v>
      </c>
      <c r="D2792" s="1">
        <v>4645.1499999999996</v>
      </c>
      <c r="E2792" s="1">
        <v>4688.2</v>
      </c>
      <c r="F2792" s="1">
        <v>230998335</v>
      </c>
      <c r="G2792" s="1">
        <v>8572.49</v>
      </c>
      <c r="H2792" s="6" t="str">
        <f>TEXT(NiftyData[[#This Row],[Date]], "yyyy")</f>
        <v>2009</v>
      </c>
      <c r="I2792" s="6" t="str">
        <f>TEXT(NiftyData[[#This Row],[Date]], "mmm")</f>
        <v>Aug</v>
      </c>
      <c r="J2792" s="6" t="str">
        <f>TEXT(NiftyData[[#This Row],[Date]], "ddd")</f>
        <v>Thu</v>
      </c>
      <c r="K2792" s="6" t="str">
        <f>TEXT(NiftyData[[#This Row],[Date]], "mmm-yyyy")</f>
        <v>Aug-2009</v>
      </c>
      <c r="L2792" s="6" t="str">
        <f>IF(NiftyData[[#This Row],[Day]]="Thu", "Expiry", "")</f>
        <v>Expiry</v>
      </c>
      <c r="M2792" s="6">
        <f>NiftyData[[#This Row],[Close]]-NiftyData[[#This Row],[Open]]</f>
        <v>9.1999999999998181</v>
      </c>
      <c r="N2792" s="4">
        <f>NiftyData[[#This Row],[Intraday Change]]/NiftyData[[#This Row],[Open]]</f>
        <v>1.9662321008762167E-3</v>
      </c>
      <c r="O2792" s="4">
        <f>_xlfn.CEILING.MATH(ABS(NiftyData[[#This Row],[Intraday Change %]]), 0.01)</f>
        <v>0.01</v>
      </c>
      <c r="P2792" s="6">
        <f>NiftyData[[#This Row],[Close]]-E2793</f>
        <v>7.3499999999994543</v>
      </c>
      <c r="Q2792" s="4">
        <f>NiftyData[[#This Row],[DayChange]]/E2793</f>
        <v>1.5702276295970717E-3</v>
      </c>
      <c r="R2792" s="7">
        <f>_xlfn.CEILING.MATH(ABS(NiftyData[[#This Row],[DayChange %]]), 0.01)</f>
        <v>0.01</v>
      </c>
    </row>
    <row r="2793" spans="1:18" x14ac:dyDescent="0.2">
      <c r="A2793" s="2">
        <v>40051</v>
      </c>
      <c r="B2793" s="1">
        <v>4659.45</v>
      </c>
      <c r="C2793" s="1">
        <v>4697.8</v>
      </c>
      <c r="D2793" s="1">
        <v>4659.1000000000004</v>
      </c>
      <c r="E2793" s="1">
        <v>4680.8500000000004</v>
      </c>
      <c r="F2793" s="1">
        <v>208840330</v>
      </c>
      <c r="G2793" s="1">
        <v>7346.21</v>
      </c>
      <c r="H2793" s="6" t="str">
        <f>TEXT(NiftyData[[#This Row],[Date]], "yyyy")</f>
        <v>2009</v>
      </c>
      <c r="I2793" s="6" t="str">
        <f>TEXT(NiftyData[[#This Row],[Date]], "mmm")</f>
        <v>Aug</v>
      </c>
      <c r="J2793" s="6" t="str">
        <f>TEXT(NiftyData[[#This Row],[Date]], "ddd")</f>
        <v>Wed</v>
      </c>
      <c r="K2793" s="6" t="str">
        <f>TEXT(NiftyData[[#This Row],[Date]], "mmm-yyyy")</f>
        <v>Aug-2009</v>
      </c>
      <c r="L2793" s="6" t="str">
        <f>IF(NiftyData[[#This Row],[Day]]="Thu", "Expiry", "")</f>
        <v/>
      </c>
      <c r="M2793" s="6">
        <f>NiftyData[[#This Row],[Close]]-NiftyData[[#This Row],[Open]]</f>
        <v>21.400000000000546</v>
      </c>
      <c r="N2793" s="4">
        <f>NiftyData[[#This Row],[Intraday Change]]/NiftyData[[#This Row],[Open]]</f>
        <v>4.5928167487580178E-3</v>
      </c>
      <c r="O2793" s="4">
        <f>_xlfn.CEILING.MATH(ABS(NiftyData[[#This Row],[Intraday Change %]]), 0.01)</f>
        <v>0.01</v>
      </c>
      <c r="P2793" s="6">
        <f>NiftyData[[#This Row],[Close]]-E2794</f>
        <v>21.5</v>
      </c>
      <c r="Q2793" s="4">
        <f>NiftyData[[#This Row],[DayChange]]/E2794</f>
        <v>4.6143775419318139E-3</v>
      </c>
      <c r="R2793" s="7">
        <f>_xlfn.CEILING.MATH(ABS(NiftyData[[#This Row],[DayChange %]]), 0.01)</f>
        <v>0.01</v>
      </c>
    </row>
    <row r="2794" spans="1:18" x14ac:dyDescent="0.2">
      <c r="A2794" s="2">
        <v>40050</v>
      </c>
      <c r="B2794" s="1">
        <v>4641.6499999999996</v>
      </c>
      <c r="C2794" s="1">
        <v>4672.8999999999996</v>
      </c>
      <c r="D2794" s="1">
        <v>4582.5</v>
      </c>
      <c r="E2794" s="1">
        <v>4659.3500000000004</v>
      </c>
      <c r="F2794" s="1">
        <v>248995054</v>
      </c>
      <c r="G2794" s="1">
        <v>8299.73</v>
      </c>
      <c r="H2794" s="6" t="str">
        <f>TEXT(NiftyData[[#This Row],[Date]], "yyyy")</f>
        <v>2009</v>
      </c>
      <c r="I2794" s="6" t="str">
        <f>TEXT(NiftyData[[#This Row],[Date]], "mmm")</f>
        <v>Aug</v>
      </c>
      <c r="J2794" s="6" t="str">
        <f>TEXT(NiftyData[[#This Row],[Date]], "ddd")</f>
        <v>Tue</v>
      </c>
      <c r="K2794" s="6" t="str">
        <f>TEXT(NiftyData[[#This Row],[Date]], "mmm-yyyy")</f>
        <v>Aug-2009</v>
      </c>
      <c r="L2794" s="6" t="str">
        <f>IF(NiftyData[[#This Row],[Day]]="Thu", "Expiry", "")</f>
        <v/>
      </c>
      <c r="M2794" s="6">
        <f>NiftyData[[#This Row],[Close]]-NiftyData[[#This Row],[Open]]</f>
        <v>17.700000000000728</v>
      </c>
      <c r="N2794" s="4">
        <f>NiftyData[[#This Row],[Intraday Change]]/NiftyData[[#This Row],[Open]]</f>
        <v>3.8132991500868718E-3</v>
      </c>
      <c r="O2794" s="4">
        <f>_xlfn.CEILING.MATH(ABS(NiftyData[[#This Row],[Intraday Change %]]), 0.01)</f>
        <v>0.01</v>
      </c>
      <c r="P2794" s="6">
        <f>NiftyData[[#This Row],[Close]]-E2795</f>
        <v>16.550000000000182</v>
      </c>
      <c r="Q2794" s="4">
        <f>NiftyData[[#This Row],[DayChange]]/E2795</f>
        <v>3.5646592573447449E-3</v>
      </c>
      <c r="R2794" s="7">
        <f>_xlfn.CEILING.MATH(ABS(NiftyData[[#This Row],[DayChange %]]), 0.01)</f>
        <v>0.01</v>
      </c>
    </row>
    <row r="2795" spans="1:18" x14ac:dyDescent="0.2">
      <c r="A2795" s="2">
        <v>40049</v>
      </c>
      <c r="B2795" s="1">
        <v>4536.95</v>
      </c>
      <c r="C2795" s="1">
        <v>4656.3</v>
      </c>
      <c r="D2795" s="1">
        <v>4536.95</v>
      </c>
      <c r="E2795" s="1">
        <v>4642.8</v>
      </c>
      <c r="F2795" s="1">
        <v>207902560</v>
      </c>
      <c r="G2795" s="1">
        <v>7027.01</v>
      </c>
      <c r="H2795" s="6" t="str">
        <f>TEXT(NiftyData[[#This Row],[Date]], "yyyy")</f>
        <v>2009</v>
      </c>
      <c r="I2795" s="6" t="str">
        <f>TEXT(NiftyData[[#This Row],[Date]], "mmm")</f>
        <v>Aug</v>
      </c>
      <c r="J2795" s="6" t="str">
        <f>TEXT(NiftyData[[#This Row],[Date]], "ddd")</f>
        <v>Mon</v>
      </c>
      <c r="K2795" s="6" t="str">
        <f>TEXT(NiftyData[[#This Row],[Date]], "mmm-yyyy")</f>
        <v>Aug-2009</v>
      </c>
      <c r="L2795" s="6" t="str">
        <f>IF(NiftyData[[#This Row],[Day]]="Thu", "Expiry", "")</f>
        <v/>
      </c>
      <c r="M2795" s="6">
        <f>NiftyData[[#This Row],[Close]]-NiftyData[[#This Row],[Open]]</f>
        <v>105.85000000000036</v>
      </c>
      <c r="N2795" s="4">
        <f>NiftyData[[#This Row],[Intraday Change]]/NiftyData[[#This Row],[Open]]</f>
        <v>2.3330651649235801E-2</v>
      </c>
      <c r="O2795" s="4">
        <f>_xlfn.CEILING.MATH(ABS(NiftyData[[#This Row],[Intraday Change %]]), 0.01)</f>
        <v>0.03</v>
      </c>
      <c r="P2795" s="6">
        <f>NiftyData[[#This Row],[Close]]-E2796</f>
        <v>114</v>
      </c>
      <c r="Q2795" s="4">
        <f>NiftyData[[#This Row],[DayChange]]/E2796</f>
        <v>2.5172231054583993E-2</v>
      </c>
      <c r="R2795" s="7">
        <f>_xlfn.CEILING.MATH(ABS(NiftyData[[#This Row],[DayChange %]]), 0.01)</f>
        <v>0.03</v>
      </c>
    </row>
    <row r="2796" spans="1:18" x14ac:dyDescent="0.2">
      <c r="A2796" s="2">
        <v>40046</v>
      </c>
      <c r="B2796" s="1">
        <v>4453.45</v>
      </c>
      <c r="C2796" s="1">
        <v>4538.7</v>
      </c>
      <c r="D2796" s="1">
        <v>4400.8999999999996</v>
      </c>
      <c r="E2796" s="1">
        <v>4528.8</v>
      </c>
      <c r="F2796" s="1">
        <v>185694578</v>
      </c>
      <c r="G2796" s="1">
        <v>7403.77</v>
      </c>
      <c r="H2796" s="6" t="str">
        <f>TEXT(NiftyData[[#This Row],[Date]], "yyyy")</f>
        <v>2009</v>
      </c>
      <c r="I2796" s="6" t="str">
        <f>TEXT(NiftyData[[#This Row],[Date]], "mmm")</f>
        <v>Aug</v>
      </c>
      <c r="J2796" s="6" t="str">
        <f>TEXT(NiftyData[[#This Row],[Date]], "ddd")</f>
        <v>Fri</v>
      </c>
      <c r="K2796" s="6" t="str">
        <f>TEXT(NiftyData[[#This Row],[Date]], "mmm-yyyy")</f>
        <v>Aug-2009</v>
      </c>
      <c r="L2796" s="6" t="str">
        <f>IF(NiftyData[[#This Row],[Day]]="Thu", "Expiry", "")</f>
        <v/>
      </c>
      <c r="M2796" s="6">
        <f>NiftyData[[#This Row],[Close]]-NiftyData[[#This Row],[Open]]</f>
        <v>75.350000000000364</v>
      </c>
      <c r="N2796" s="4">
        <f>NiftyData[[#This Row],[Intraday Change]]/NiftyData[[#This Row],[Open]]</f>
        <v>1.6919466930132902E-2</v>
      </c>
      <c r="O2796" s="4">
        <f>_xlfn.CEILING.MATH(ABS(NiftyData[[#This Row],[Intraday Change %]]), 0.01)</f>
        <v>0.02</v>
      </c>
      <c r="P2796" s="6">
        <f>NiftyData[[#This Row],[Close]]-E2797</f>
        <v>75.350000000000364</v>
      </c>
      <c r="Q2796" s="4">
        <f>NiftyData[[#This Row],[DayChange]]/E2797</f>
        <v>1.6919466930132902E-2</v>
      </c>
      <c r="R2796" s="7">
        <f>_xlfn.CEILING.MATH(ABS(NiftyData[[#This Row],[DayChange %]]), 0.01)</f>
        <v>0.02</v>
      </c>
    </row>
    <row r="2797" spans="1:18" x14ac:dyDescent="0.2">
      <c r="A2797" s="2">
        <v>40045</v>
      </c>
      <c r="B2797" s="1">
        <v>4394.3500000000004</v>
      </c>
      <c r="C2797" s="1">
        <v>4492.8</v>
      </c>
      <c r="D2797" s="1">
        <v>4394.3500000000004</v>
      </c>
      <c r="E2797" s="1">
        <v>4453.45</v>
      </c>
      <c r="F2797" s="1">
        <v>166600981</v>
      </c>
      <c r="G2797" s="1">
        <v>5675.53</v>
      </c>
      <c r="H2797" s="6" t="str">
        <f>TEXT(NiftyData[[#This Row],[Date]], "yyyy")</f>
        <v>2009</v>
      </c>
      <c r="I2797" s="6" t="str">
        <f>TEXT(NiftyData[[#This Row],[Date]], "mmm")</f>
        <v>Aug</v>
      </c>
      <c r="J2797" s="6" t="str">
        <f>TEXT(NiftyData[[#This Row],[Date]], "ddd")</f>
        <v>Thu</v>
      </c>
      <c r="K2797" s="6" t="str">
        <f>TEXT(NiftyData[[#This Row],[Date]], "mmm-yyyy")</f>
        <v>Aug-2009</v>
      </c>
      <c r="L2797" s="6" t="str">
        <f>IF(NiftyData[[#This Row],[Day]]="Thu", "Expiry", "")</f>
        <v>Expiry</v>
      </c>
      <c r="M2797" s="6">
        <f>NiftyData[[#This Row],[Close]]-NiftyData[[#This Row],[Open]]</f>
        <v>59.099999999999454</v>
      </c>
      <c r="N2797" s="4">
        <f>NiftyData[[#This Row],[Intraday Change]]/NiftyData[[#This Row],[Open]]</f>
        <v>1.3449088033497434E-2</v>
      </c>
      <c r="O2797" s="4">
        <f>_xlfn.CEILING.MATH(ABS(NiftyData[[#This Row],[Intraday Change %]]), 0.01)</f>
        <v>0.02</v>
      </c>
      <c r="P2797" s="6">
        <f>NiftyData[[#This Row],[Close]]-E2798</f>
        <v>59.349999999999454</v>
      </c>
      <c r="Q2797" s="4">
        <f>NiftyData[[#This Row],[DayChange]]/E2798</f>
        <v>1.350674768439486E-2</v>
      </c>
      <c r="R2797" s="7">
        <f>_xlfn.CEILING.MATH(ABS(NiftyData[[#This Row],[DayChange %]]), 0.01)</f>
        <v>0.02</v>
      </c>
    </row>
    <row r="2798" spans="1:18" x14ac:dyDescent="0.2">
      <c r="A2798" s="2">
        <v>40044</v>
      </c>
      <c r="B2798" s="1">
        <v>4457.75</v>
      </c>
      <c r="C2798" s="1">
        <v>4477.55</v>
      </c>
      <c r="D2798" s="1">
        <v>4353.45</v>
      </c>
      <c r="E2798" s="1">
        <v>4394.1000000000004</v>
      </c>
      <c r="F2798" s="1">
        <v>254668765</v>
      </c>
      <c r="G2798" s="1">
        <v>8296.66</v>
      </c>
      <c r="H2798" s="6" t="str">
        <f>TEXT(NiftyData[[#This Row],[Date]], "yyyy")</f>
        <v>2009</v>
      </c>
      <c r="I2798" s="6" t="str">
        <f>TEXT(NiftyData[[#This Row],[Date]], "mmm")</f>
        <v>Aug</v>
      </c>
      <c r="J2798" s="6" t="str">
        <f>TEXT(NiftyData[[#This Row],[Date]], "ddd")</f>
        <v>Wed</v>
      </c>
      <c r="K2798" s="6" t="str">
        <f>TEXT(NiftyData[[#This Row],[Date]], "mmm-yyyy")</f>
        <v>Aug-2009</v>
      </c>
      <c r="L2798" s="6" t="str">
        <f>IF(NiftyData[[#This Row],[Day]]="Thu", "Expiry", "")</f>
        <v/>
      </c>
      <c r="M2798" s="6">
        <f>NiftyData[[#This Row],[Close]]-NiftyData[[#This Row],[Open]]</f>
        <v>-63.649999999999636</v>
      </c>
      <c r="N2798" s="4">
        <f>NiftyData[[#This Row],[Intraday Change]]/NiftyData[[#This Row],[Open]]</f>
        <v>-1.4278503729459848E-2</v>
      </c>
      <c r="O2798" s="4">
        <f>_xlfn.CEILING.MATH(ABS(NiftyData[[#This Row],[Intraday Change %]]), 0.01)</f>
        <v>0.02</v>
      </c>
      <c r="P2798" s="6">
        <f>NiftyData[[#This Row],[Close]]-E2799</f>
        <v>-64.799999999999272</v>
      </c>
      <c r="Q2798" s="4">
        <f>NiftyData[[#This Row],[DayChange]]/E2799</f>
        <v>-1.4532732288232361E-2</v>
      </c>
      <c r="R2798" s="7">
        <f>_xlfn.CEILING.MATH(ABS(NiftyData[[#This Row],[DayChange %]]), 0.01)</f>
        <v>0.02</v>
      </c>
    </row>
    <row r="2799" spans="1:18" x14ac:dyDescent="0.2">
      <c r="A2799" s="2">
        <v>40043</v>
      </c>
      <c r="B2799" s="1">
        <v>4389.5</v>
      </c>
      <c r="C2799" s="1">
        <v>4491.45</v>
      </c>
      <c r="D2799" s="1">
        <v>4372.6499999999996</v>
      </c>
      <c r="E2799" s="1">
        <v>4458.8999999999996</v>
      </c>
      <c r="F2799" s="1">
        <v>265217123</v>
      </c>
      <c r="G2799" s="1">
        <v>8599.0400000000009</v>
      </c>
      <c r="H2799" s="6" t="str">
        <f>TEXT(NiftyData[[#This Row],[Date]], "yyyy")</f>
        <v>2009</v>
      </c>
      <c r="I2799" s="6" t="str">
        <f>TEXT(NiftyData[[#This Row],[Date]], "mmm")</f>
        <v>Aug</v>
      </c>
      <c r="J2799" s="6" t="str">
        <f>TEXT(NiftyData[[#This Row],[Date]], "ddd")</f>
        <v>Tue</v>
      </c>
      <c r="K2799" s="6" t="str">
        <f>TEXT(NiftyData[[#This Row],[Date]], "mmm-yyyy")</f>
        <v>Aug-2009</v>
      </c>
      <c r="L2799" s="6" t="str">
        <f>IF(NiftyData[[#This Row],[Day]]="Thu", "Expiry", "")</f>
        <v/>
      </c>
      <c r="M2799" s="6">
        <f>NiftyData[[#This Row],[Close]]-NiftyData[[#This Row],[Open]]</f>
        <v>69.399999999999636</v>
      </c>
      <c r="N2799" s="4">
        <f>NiftyData[[#This Row],[Intraday Change]]/NiftyData[[#This Row],[Open]]</f>
        <v>1.5810456771841813E-2</v>
      </c>
      <c r="O2799" s="4">
        <f>_xlfn.CEILING.MATH(ABS(NiftyData[[#This Row],[Intraday Change %]]), 0.01)</f>
        <v>0.02</v>
      </c>
      <c r="P2799" s="6">
        <f>NiftyData[[#This Row],[Close]]-E2800</f>
        <v>71</v>
      </c>
      <c r="Q2799" s="4">
        <f>NiftyData[[#This Row],[DayChange]]/E2800</f>
        <v>1.6180861004124983E-2</v>
      </c>
      <c r="R2799" s="7">
        <f>_xlfn.CEILING.MATH(ABS(NiftyData[[#This Row],[DayChange %]]), 0.01)</f>
        <v>0.02</v>
      </c>
    </row>
    <row r="2800" spans="1:18" x14ac:dyDescent="0.2">
      <c r="A2800" s="2">
        <v>40042</v>
      </c>
      <c r="B2800" s="1">
        <v>4578.8</v>
      </c>
      <c r="C2800" s="1">
        <v>4578.8</v>
      </c>
      <c r="D2800" s="1">
        <v>4374.6000000000004</v>
      </c>
      <c r="E2800" s="1">
        <v>4387.8999999999996</v>
      </c>
      <c r="F2800" s="1">
        <v>252330559</v>
      </c>
      <c r="G2800" s="1">
        <v>8387.98</v>
      </c>
      <c r="H2800" s="6" t="str">
        <f>TEXT(NiftyData[[#This Row],[Date]], "yyyy")</f>
        <v>2009</v>
      </c>
      <c r="I2800" s="6" t="str">
        <f>TEXT(NiftyData[[#This Row],[Date]], "mmm")</f>
        <v>Aug</v>
      </c>
      <c r="J2800" s="6" t="str">
        <f>TEXT(NiftyData[[#This Row],[Date]], "ddd")</f>
        <v>Mon</v>
      </c>
      <c r="K2800" s="6" t="str">
        <f>TEXT(NiftyData[[#This Row],[Date]], "mmm-yyyy")</f>
        <v>Aug-2009</v>
      </c>
      <c r="L2800" s="6" t="str">
        <f>IF(NiftyData[[#This Row],[Day]]="Thu", "Expiry", "")</f>
        <v/>
      </c>
      <c r="M2800" s="6">
        <f>NiftyData[[#This Row],[Close]]-NiftyData[[#This Row],[Open]]</f>
        <v>-190.90000000000055</v>
      </c>
      <c r="N2800" s="4">
        <f>NiftyData[[#This Row],[Intraday Change]]/NiftyData[[#This Row],[Open]]</f>
        <v>-4.1692146413907692E-2</v>
      </c>
      <c r="O2800" s="4">
        <f>_xlfn.CEILING.MATH(ABS(NiftyData[[#This Row],[Intraday Change %]]), 0.01)</f>
        <v>0.05</v>
      </c>
      <c r="P2800" s="6">
        <f>NiftyData[[#This Row],[Close]]-E2801</f>
        <v>-192.15000000000055</v>
      </c>
      <c r="Q2800" s="4">
        <f>NiftyData[[#This Row],[DayChange]]/E2801</f>
        <v>-4.1953690461894635E-2</v>
      </c>
      <c r="R2800" s="7">
        <f>_xlfn.CEILING.MATH(ABS(NiftyData[[#This Row],[DayChange %]]), 0.01)</f>
        <v>0.05</v>
      </c>
    </row>
    <row r="2801" spans="1:18" x14ac:dyDescent="0.2">
      <c r="A2801" s="2">
        <v>40039</v>
      </c>
      <c r="B2801" s="1">
        <v>4605.1499999999996</v>
      </c>
      <c r="C2801" s="1">
        <v>4619</v>
      </c>
      <c r="D2801" s="1">
        <v>4559.3500000000004</v>
      </c>
      <c r="E2801" s="1">
        <v>4580.05</v>
      </c>
      <c r="F2801" s="1">
        <v>222992686</v>
      </c>
      <c r="G2801" s="1">
        <v>8149</v>
      </c>
      <c r="H2801" s="6" t="str">
        <f>TEXT(NiftyData[[#This Row],[Date]], "yyyy")</f>
        <v>2009</v>
      </c>
      <c r="I2801" s="6" t="str">
        <f>TEXT(NiftyData[[#This Row],[Date]], "mmm")</f>
        <v>Aug</v>
      </c>
      <c r="J2801" s="6" t="str">
        <f>TEXT(NiftyData[[#This Row],[Date]], "ddd")</f>
        <v>Fri</v>
      </c>
      <c r="K2801" s="6" t="str">
        <f>TEXT(NiftyData[[#This Row],[Date]], "mmm-yyyy")</f>
        <v>Aug-2009</v>
      </c>
      <c r="L2801" s="6" t="str">
        <f>IF(NiftyData[[#This Row],[Day]]="Thu", "Expiry", "")</f>
        <v/>
      </c>
      <c r="M2801" s="6">
        <f>NiftyData[[#This Row],[Close]]-NiftyData[[#This Row],[Open]]</f>
        <v>-25.099999999999454</v>
      </c>
      <c r="N2801" s="4">
        <f>NiftyData[[#This Row],[Intraday Change]]/NiftyData[[#This Row],[Open]]</f>
        <v>-5.4504196388824372E-3</v>
      </c>
      <c r="O2801" s="4">
        <f>_xlfn.CEILING.MATH(ABS(NiftyData[[#This Row],[Intraday Change %]]), 0.01)</f>
        <v>0.01</v>
      </c>
      <c r="P2801" s="6">
        <f>NiftyData[[#This Row],[Close]]-E2802</f>
        <v>-24.949999999999818</v>
      </c>
      <c r="Q2801" s="4">
        <f>NiftyData[[#This Row],[DayChange]]/E2802</f>
        <v>-5.4180238870792218E-3</v>
      </c>
      <c r="R2801" s="7">
        <f>_xlfn.CEILING.MATH(ABS(NiftyData[[#This Row],[DayChange %]]), 0.01)</f>
        <v>0.01</v>
      </c>
    </row>
    <row r="2802" spans="1:18" x14ac:dyDescent="0.2">
      <c r="A2802" s="2">
        <v>40038</v>
      </c>
      <c r="B2802" s="1">
        <v>4458.55</v>
      </c>
      <c r="C2802" s="1">
        <v>4614.1499999999996</v>
      </c>
      <c r="D2802" s="1">
        <v>4458.55</v>
      </c>
      <c r="E2802" s="1">
        <v>4605</v>
      </c>
      <c r="F2802" s="1">
        <v>253540980</v>
      </c>
      <c r="G2802" s="1">
        <v>8883.2199999999993</v>
      </c>
      <c r="H2802" s="6" t="str">
        <f>TEXT(NiftyData[[#This Row],[Date]], "yyyy")</f>
        <v>2009</v>
      </c>
      <c r="I2802" s="6" t="str">
        <f>TEXT(NiftyData[[#This Row],[Date]], "mmm")</f>
        <v>Aug</v>
      </c>
      <c r="J2802" s="6" t="str">
        <f>TEXT(NiftyData[[#This Row],[Date]], "ddd")</f>
        <v>Thu</v>
      </c>
      <c r="K2802" s="6" t="str">
        <f>TEXT(NiftyData[[#This Row],[Date]], "mmm-yyyy")</f>
        <v>Aug-2009</v>
      </c>
      <c r="L2802" s="6" t="str">
        <f>IF(NiftyData[[#This Row],[Day]]="Thu", "Expiry", "")</f>
        <v>Expiry</v>
      </c>
      <c r="M2802" s="6">
        <f>NiftyData[[#This Row],[Close]]-NiftyData[[#This Row],[Open]]</f>
        <v>146.44999999999982</v>
      </c>
      <c r="N2802" s="4">
        <f>NiftyData[[#This Row],[Intraday Change]]/NiftyData[[#This Row],[Open]]</f>
        <v>3.2847001827948509E-2</v>
      </c>
      <c r="O2802" s="4">
        <f>_xlfn.CEILING.MATH(ABS(NiftyData[[#This Row],[Intraday Change %]]), 0.01)</f>
        <v>0.04</v>
      </c>
      <c r="P2802" s="6">
        <f>NiftyData[[#This Row],[Close]]-E2803</f>
        <v>147.5</v>
      </c>
      <c r="Q2802" s="4">
        <f>NiftyData[[#This Row],[DayChange]]/E2803</f>
        <v>3.3090297251822769E-2</v>
      </c>
      <c r="R2802" s="7">
        <f>_xlfn.CEILING.MATH(ABS(NiftyData[[#This Row],[DayChange %]]), 0.01)</f>
        <v>0.04</v>
      </c>
    </row>
    <row r="2803" spans="1:18" x14ac:dyDescent="0.2">
      <c r="A2803" s="2">
        <v>40037</v>
      </c>
      <c r="B2803" s="1">
        <v>4473.8</v>
      </c>
      <c r="C2803" s="1">
        <v>4473.8</v>
      </c>
      <c r="D2803" s="1">
        <v>4359.3999999999996</v>
      </c>
      <c r="E2803" s="1">
        <v>4457.5</v>
      </c>
      <c r="F2803" s="1">
        <v>274149382</v>
      </c>
      <c r="G2803" s="1">
        <v>9375.42</v>
      </c>
      <c r="H2803" s="6" t="str">
        <f>TEXT(NiftyData[[#This Row],[Date]], "yyyy")</f>
        <v>2009</v>
      </c>
      <c r="I2803" s="6" t="str">
        <f>TEXT(NiftyData[[#This Row],[Date]], "mmm")</f>
        <v>Aug</v>
      </c>
      <c r="J2803" s="6" t="str">
        <f>TEXT(NiftyData[[#This Row],[Date]], "ddd")</f>
        <v>Wed</v>
      </c>
      <c r="K2803" s="6" t="str">
        <f>TEXT(NiftyData[[#This Row],[Date]], "mmm-yyyy")</f>
        <v>Aug-2009</v>
      </c>
      <c r="L2803" s="6" t="str">
        <f>IF(NiftyData[[#This Row],[Day]]="Thu", "Expiry", "")</f>
        <v/>
      </c>
      <c r="M2803" s="6">
        <f>NiftyData[[#This Row],[Close]]-NiftyData[[#This Row],[Open]]</f>
        <v>-16.300000000000182</v>
      </c>
      <c r="N2803" s="4">
        <f>NiftyData[[#This Row],[Intraday Change]]/NiftyData[[#This Row],[Open]]</f>
        <v>-3.6434351110912829E-3</v>
      </c>
      <c r="O2803" s="4">
        <f>_xlfn.CEILING.MATH(ABS(NiftyData[[#This Row],[Intraday Change %]]), 0.01)</f>
        <v>0.01</v>
      </c>
      <c r="P2803" s="6">
        <f>NiftyData[[#This Row],[Close]]-E2804</f>
        <v>-13.850000000000364</v>
      </c>
      <c r="Q2803" s="4">
        <f>NiftyData[[#This Row],[DayChange]]/E2804</f>
        <v>-3.0974985183446525E-3</v>
      </c>
      <c r="R2803" s="7">
        <f>_xlfn.CEILING.MATH(ABS(NiftyData[[#This Row],[DayChange %]]), 0.01)</f>
        <v>0.01</v>
      </c>
    </row>
    <row r="2804" spans="1:18" x14ac:dyDescent="0.2">
      <c r="A2804" s="2">
        <v>40036</v>
      </c>
      <c r="B2804" s="1">
        <v>4435</v>
      </c>
      <c r="C2804" s="1">
        <v>4510.8</v>
      </c>
      <c r="D2804" s="1">
        <v>4398.8999999999996</v>
      </c>
      <c r="E2804" s="1">
        <v>4471.3500000000004</v>
      </c>
      <c r="F2804" s="1">
        <v>250129719</v>
      </c>
      <c r="G2804" s="1">
        <v>9082.7800000000007</v>
      </c>
      <c r="H2804" s="6" t="str">
        <f>TEXT(NiftyData[[#This Row],[Date]], "yyyy")</f>
        <v>2009</v>
      </c>
      <c r="I2804" s="6" t="str">
        <f>TEXT(NiftyData[[#This Row],[Date]], "mmm")</f>
        <v>Aug</v>
      </c>
      <c r="J2804" s="6" t="str">
        <f>TEXT(NiftyData[[#This Row],[Date]], "ddd")</f>
        <v>Tue</v>
      </c>
      <c r="K2804" s="6" t="str">
        <f>TEXT(NiftyData[[#This Row],[Date]], "mmm-yyyy")</f>
        <v>Aug-2009</v>
      </c>
      <c r="L2804" s="6" t="str">
        <f>IF(NiftyData[[#This Row],[Day]]="Thu", "Expiry", "")</f>
        <v/>
      </c>
      <c r="M2804" s="6">
        <f>NiftyData[[#This Row],[Close]]-NiftyData[[#This Row],[Open]]</f>
        <v>36.350000000000364</v>
      </c>
      <c r="N2804" s="4">
        <f>NiftyData[[#This Row],[Intraday Change]]/NiftyData[[#This Row],[Open]]</f>
        <v>8.1961668545660355E-3</v>
      </c>
      <c r="O2804" s="4">
        <f>_xlfn.CEILING.MATH(ABS(NiftyData[[#This Row],[Intraday Change %]]), 0.01)</f>
        <v>0.01</v>
      </c>
      <c r="P2804" s="6">
        <f>NiftyData[[#This Row],[Close]]-E2805</f>
        <v>33.700000000000728</v>
      </c>
      <c r="Q2804" s="4">
        <f>NiftyData[[#This Row],[DayChange]]/E2805</f>
        <v>7.5941094948904784E-3</v>
      </c>
      <c r="R2804" s="7">
        <f>_xlfn.CEILING.MATH(ABS(NiftyData[[#This Row],[DayChange %]]), 0.01)</f>
        <v>0.01</v>
      </c>
    </row>
    <row r="2805" spans="1:18" x14ac:dyDescent="0.2">
      <c r="A2805" s="2">
        <v>40035</v>
      </c>
      <c r="B2805" s="1">
        <v>4486.5</v>
      </c>
      <c r="C2805" s="1">
        <v>4562.5</v>
      </c>
      <c r="D2805" s="1">
        <v>4399.8500000000004</v>
      </c>
      <c r="E2805" s="1">
        <v>4437.6499999999996</v>
      </c>
      <c r="F2805" s="1">
        <v>284079082</v>
      </c>
      <c r="G2805" s="1">
        <v>10028.43</v>
      </c>
      <c r="H2805" s="6" t="str">
        <f>TEXT(NiftyData[[#This Row],[Date]], "yyyy")</f>
        <v>2009</v>
      </c>
      <c r="I2805" s="6" t="str">
        <f>TEXT(NiftyData[[#This Row],[Date]], "mmm")</f>
        <v>Aug</v>
      </c>
      <c r="J2805" s="6" t="str">
        <f>TEXT(NiftyData[[#This Row],[Date]], "ddd")</f>
        <v>Mon</v>
      </c>
      <c r="K2805" s="6" t="str">
        <f>TEXT(NiftyData[[#This Row],[Date]], "mmm-yyyy")</f>
        <v>Aug-2009</v>
      </c>
      <c r="L2805" s="6" t="str">
        <f>IF(NiftyData[[#This Row],[Day]]="Thu", "Expiry", "")</f>
        <v/>
      </c>
      <c r="M2805" s="6">
        <f>NiftyData[[#This Row],[Close]]-NiftyData[[#This Row],[Open]]</f>
        <v>-48.850000000000364</v>
      </c>
      <c r="N2805" s="4">
        <f>NiftyData[[#This Row],[Intraday Change]]/NiftyData[[#This Row],[Open]]</f>
        <v>-1.0888220216204249E-2</v>
      </c>
      <c r="O2805" s="4">
        <f>_xlfn.CEILING.MATH(ABS(NiftyData[[#This Row],[Intraday Change %]]), 0.01)</f>
        <v>0.02</v>
      </c>
      <c r="P2805" s="6">
        <f>NiftyData[[#This Row],[Close]]-E2806</f>
        <v>-43.75</v>
      </c>
      <c r="Q2805" s="4">
        <f>NiftyData[[#This Row],[DayChange]]/E2806</f>
        <v>-9.7625741955638876E-3</v>
      </c>
      <c r="R2805" s="7">
        <f>_xlfn.CEILING.MATH(ABS(NiftyData[[#This Row],[DayChange %]]), 0.01)</f>
        <v>0.01</v>
      </c>
    </row>
    <row r="2806" spans="1:18" x14ac:dyDescent="0.2">
      <c r="A2806" s="2">
        <v>40032</v>
      </c>
      <c r="B2806" s="1">
        <v>4591.8999999999996</v>
      </c>
      <c r="C2806" s="1">
        <v>4591.8999999999996</v>
      </c>
      <c r="D2806" s="1">
        <v>4463.95</v>
      </c>
      <c r="E2806" s="1">
        <v>4481.3999999999996</v>
      </c>
      <c r="F2806" s="1">
        <v>266871982</v>
      </c>
      <c r="G2806" s="1">
        <v>9772.77</v>
      </c>
      <c r="H2806" s="6" t="str">
        <f>TEXT(NiftyData[[#This Row],[Date]], "yyyy")</f>
        <v>2009</v>
      </c>
      <c r="I2806" s="6" t="str">
        <f>TEXT(NiftyData[[#This Row],[Date]], "mmm")</f>
        <v>Aug</v>
      </c>
      <c r="J2806" s="6" t="str">
        <f>TEXT(NiftyData[[#This Row],[Date]], "ddd")</f>
        <v>Fri</v>
      </c>
      <c r="K2806" s="6" t="str">
        <f>TEXT(NiftyData[[#This Row],[Date]], "mmm-yyyy")</f>
        <v>Aug-2009</v>
      </c>
      <c r="L2806" s="6" t="str">
        <f>IF(NiftyData[[#This Row],[Day]]="Thu", "Expiry", "")</f>
        <v/>
      </c>
      <c r="M2806" s="6">
        <f>NiftyData[[#This Row],[Close]]-NiftyData[[#This Row],[Open]]</f>
        <v>-110.5</v>
      </c>
      <c r="N2806" s="4">
        <f>NiftyData[[#This Row],[Intraday Change]]/NiftyData[[#This Row],[Open]]</f>
        <v>-2.4064112894444566E-2</v>
      </c>
      <c r="O2806" s="4">
        <f>_xlfn.CEILING.MATH(ABS(NiftyData[[#This Row],[Intraday Change %]]), 0.01)</f>
        <v>0.03</v>
      </c>
      <c r="P2806" s="6">
        <f>NiftyData[[#This Row],[Close]]-E2807</f>
        <v>-104.10000000000036</v>
      </c>
      <c r="Q2806" s="4">
        <f>NiftyData[[#This Row],[DayChange]]/E2807</f>
        <v>-2.2701995420346826E-2</v>
      </c>
      <c r="R2806" s="7">
        <f>_xlfn.CEILING.MATH(ABS(NiftyData[[#This Row],[DayChange %]]), 0.01)</f>
        <v>0.03</v>
      </c>
    </row>
    <row r="2807" spans="1:18" x14ac:dyDescent="0.2">
      <c r="A2807" s="2">
        <v>40031</v>
      </c>
      <c r="B2807" s="1">
        <v>4694.3500000000004</v>
      </c>
      <c r="C2807" s="1">
        <v>4718.1499999999996</v>
      </c>
      <c r="D2807" s="1">
        <v>4559.2</v>
      </c>
      <c r="E2807" s="1">
        <v>4585.5</v>
      </c>
      <c r="F2807" s="1">
        <v>278150681</v>
      </c>
      <c r="G2807" s="1">
        <v>10973.92</v>
      </c>
      <c r="H2807" s="6" t="str">
        <f>TEXT(NiftyData[[#This Row],[Date]], "yyyy")</f>
        <v>2009</v>
      </c>
      <c r="I2807" s="6" t="str">
        <f>TEXT(NiftyData[[#This Row],[Date]], "mmm")</f>
        <v>Aug</v>
      </c>
      <c r="J2807" s="6" t="str">
        <f>TEXT(NiftyData[[#This Row],[Date]], "ddd")</f>
        <v>Thu</v>
      </c>
      <c r="K2807" s="6" t="str">
        <f>TEXT(NiftyData[[#This Row],[Date]], "mmm-yyyy")</f>
        <v>Aug-2009</v>
      </c>
      <c r="L2807" s="6" t="str">
        <f>IF(NiftyData[[#This Row],[Day]]="Thu", "Expiry", "")</f>
        <v>Expiry</v>
      </c>
      <c r="M2807" s="6">
        <f>NiftyData[[#This Row],[Close]]-NiftyData[[#This Row],[Open]]</f>
        <v>-108.85000000000036</v>
      </c>
      <c r="N2807" s="4">
        <f>NiftyData[[#This Row],[Intraday Change]]/NiftyData[[#This Row],[Open]]</f>
        <v>-2.318744874157239E-2</v>
      </c>
      <c r="O2807" s="4">
        <f>_xlfn.CEILING.MATH(ABS(NiftyData[[#This Row],[Intraday Change %]]), 0.01)</f>
        <v>0.03</v>
      </c>
      <c r="P2807" s="6">
        <f>NiftyData[[#This Row],[Close]]-E2808</f>
        <v>-108.64999999999964</v>
      </c>
      <c r="Q2807" s="4">
        <f>NiftyData[[#This Row],[DayChange]]/E2808</f>
        <v>-2.3145830448536932E-2</v>
      </c>
      <c r="R2807" s="7">
        <f>_xlfn.CEILING.MATH(ABS(NiftyData[[#This Row],[DayChange %]]), 0.01)</f>
        <v>0.03</v>
      </c>
    </row>
    <row r="2808" spans="1:18" x14ac:dyDescent="0.2">
      <c r="A2808" s="2">
        <v>40030</v>
      </c>
      <c r="B2808" s="1">
        <v>4680.95</v>
      </c>
      <c r="C2808" s="1">
        <v>4717.2</v>
      </c>
      <c r="D2808" s="1">
        <v>4629.8500000000004</v>
      </c>
      <c r="E2808" s="1">
        <v>4694.1499999999996</v>
      </c>
      <c r="F2808" s="1">
        <v>244640641</v>
      </c>
      <c r="G2808" s="1">
        <v>9312.86</v>
      </c>
      <c r="H2808" s="6" t="str">
        <f>TEXT(NiftyData[[#This Row],[Date]], "yyyy")</f>
        <v>2009</v>
      </c>
      <c r="I2808" s="6" t="str">
        <f>TEXT(NiftyData[[#This Row],[Date]], "mmm")</f>
        <v>Aug</v>
      </c>
      <c r="J2808" s="6" t="str">
        <f>TEXT(NiftyData[[#This Row],[Date]], "ddd")</f>
        <v>Wed</v>
      </c>
      <c r="K2808" s="6" t="str">
        <f>TEXT(NiftyData[[#This Row],[Date]], "mmm-yyyy")</f>
        <v>Aug-2009</v>
      </c>
      <c r="L2808" s="6" t="str">
        <f>IF(NiftyData[[#This Row],[Day]]="Thu", "Expiry", "")</f>
        <v/>
      </c>
      <c r="M2808" s="6">
        <f>NiftyData[[#This Row],[Close]]-NiftyData[[#This Row],[Open]]</f>
        <v>13.199999999999818</v>
      </c>
      <c r="N2808" s="4">
        <f>NiftyData[[#This Row],[Intraday Change]]/NiftyData[[#This Row],[Open]]</f>
        <v>2.8199403967143033E-3</v>
      </c>
      <c r="O2808" s="4">
        <f>_xlfn.CEILING.MATH(ABS(NiftyData[[#This Row],[Intraday Change %]]), 0.01)</f>
        <v>0.01</v>
      </c>
      <c r="P2808" s="6">
        <f>NiftyData[[#This Row],[Close]]-E2809</f>
        <v>13.649999999999636</v>
      </c>
      <c r="Q2808" s="4">
        <f>NiftyData[[#This Row],[DayChange]]/E2809</f>
        <v>2.9163550902680559E-3</v>
      </c>
      <c r="R2808" s="7">
        <f>_xlfn.CEILING.MATH(ABS(NiftyData[[#This Row],[DayChange %]]), 0.01)</f>
        <v>0.01</v>
      </c>
    </row>
    <row r="2809" spans="1:18" x14ac:dyDescent="0.2">
      <c r="A2809" s="2">
        <v>40029</v>
      </c>
      <c r="B2809" s="1">
        <v>4706.25</v>
      </c>
      <c r="C2809" s="1">
        <v>4731.45</v>
      </c>
      <c r="D2809" s="1">
        <v>4642.6000000000004</v>
      </c>
      <c r="E2809" s="1">
        <v>4680.5</v>
      </c>
      <c r="F2809" s="1">
        <v>322871852</v>
      </c>
      <c r="G2809" s="1">
        <v>10938.39</v>
      </c>
      <c r="H2809" s="6" t="str">
        <f>TEXT(NiftyData[[#This Row],[Date]], "yyyy")</f>
        <v>2009</v>
      </c>
      <c r="I2809" s="6" t="str">
        <f>TEXT(NiftyData[[#This Row],[Date]], "mmm")</f>
        <v>Aug</v>
      </c>
      <c r="J2809" s="6" t="str">
        <f>TEXT(NiftyData[[#This Row],[Date]], "ddd")</f>
        <v>Tue</v>
      </c>
      <c r="K2809" s="6" t="str">
        <f>TEXT(NiftyData[[#This Row],[Date]], "mmm-yyyy")</f>
        <v>Aug-2009</v>
      </c>
      <c r="L2809" s="6" t="str">
        <f>IF(NiftyData[[#This Row],[Day]]="Thu", "Expiry", "")</f>
        <v/>
      </c>
      <c r="M2809" s="6">
        <f>NiftyData[[#This Row],[Close]]-NiftyData[[#This Row],[Open]]</f>
        <v>-25.75</v>
      </c>
      <c r="N2809" s="4">
        <f>NiftyData[[#This Row],[Intraday Change]]/NiftyData[[#This Row],[Open]]</f>
        <v>-5.4714475431606908E-3</v>
      </c>
      <c r="O2809" s="4">
        <f>_xlfn.CEILING.MATH(ABS(NiftyData[[#This Row],[Intraday Change %]]), 0.01)</f>
        <v>0.01</v>
      </c>
      <c r="P2809" s="6">
        <f>NiftyData[[#This Row],[Close]]-E2810</f>
        <v>-30.899999999999636</v>
      </c>
      <c r="Q2809" s="4">
        <f>NiftyData[[#This Row],[DayChange]]/E2810</f>
        <v>-6.558560088296396E-3</v>
      </c>
      <c r="R2809" s="7">
        <f>_xlfn.CEILING.MATH(ABS(NiftyData[[#This Row],[DayChange %]]), 0.01)</f>
        <v>0.01</v>
      </c>
    </row>
    <row r="2810" spans="1:18" x14ac:dyDescent="0.2">
      <c r="A2810" s="2">
        <v>40028</v>
      </c>
      <c r="B2810" s="1">
        <v>4633.8</v>
      </c>
      <c r="C2810" s="1">
        <v>4723.75</v>
      </c>
      <c r="D2810" s="1">
        <v>4617.75</v>
      </c>
      <c r="E2810" s="1">
        <v>4711.3999999999996</v>
      </c>
      <c r="F2810" s="1">
        <v>277002677</v>
      </c>
      <c r="G2810" s="1">
        <v>8717.2199999999993</v>
      </c>
      <c r="H2810" s="6" t="str">
        <f>TEXT(NiftyData[[#This Row],[Date]], "yyyy")</f>
        <v>2009</v>
      </c>
      <c r="I2810" s="6" t="str">
        <f>TEXT(NiftyData[[#This Row],[Date]], "mmm")</f>
        <v>Aug</v>
      </c>
      <c r="J2810" s="6" t="str">
        <f>TEXT(NiftyData[[#This Row],[Date]], "ddd")</f>
        <v>Mon</v>
      </c>
      <c r="K2810" s="6" t="str">
        <f>TEXT(NiftyData[[#This Row],[Date]], "mmm-yyyy")</f>
        <v>Aug-2009</v>
      </c>
      <c r="L2810" s="6" t="str">
        <f>IF(NiftyData[[#This Row],[Day]]="Thu", "Expiry", "")</f>
        <v/>
      </c>
      <c r="M2810" s="6">
        <f>NiftyData[[#This Row],[Close]]-NiftyData[[#This Row],[Open]]</f>
        <v>77.599999999999454</v>
      </c>
      <c r="N2810" s="4">
        <f>NiftyData[[#This Row],[Intraday Change]]/NiftyData[[#This Row],[Open]]</f>
        <v>1.674651473952252E-2</v>
      </c>
      <c r="O2810" s="4">
        <f>_xlfn.CEILING.MATH(ABS(NiftyData[[#This Row],[Intraday Change %]]), 0.01)</f>
        <v>0.02</v>
      </c>
      <c r="P2810" s="6">
        <f>NiftyData[[#This Row],[Close]]-E2811</f>
        <v>74.949999999999818</v>
      </c>
      <c r="Q2810" s="4">
        <f>NiftyData[[#This Row],[DayChange]]/E2811</f>
        <v>1.616538515459022E-2</v>
      </c>
      <c r="R2810" s="7">
        <f>_xlfn.CEILING.MATH(ABS(NiftyData[[#This Row],[DayChange %]]), 0.01)</f>
        <v>0.02</v>
      </c>
    </row>
    <row r="2811" spans="1:18" x14ac:dyDescent="0.2">
      <c r="A2811" s="2">
        <v>40025</v>
      </c>
      <c r="B2811" s="1">
        <v>4571.6000000000004</v>
      </c>
      <c r="C2811" s="1">
        <v>4669.75</v>
      </c>
      <c r="D2811" s="1">
        <v>4571.6000000000004</v>
      </c>
      <c r="E2811" s="1">
        <v>4636.45</v>
      </c>
      <c r="F2811" s="1">
        <v>300437149</v>
      </c>
      <c r="G2811" s="1">
        <v>10951.04</v>
      </c>
      <c r="H2811" s="6" t="str">
        <f>TEXT(NiftyData[[#This Row],[Date]], "yyyy")</f>
        <v>2009</v>
      </c>
      <c r="I2811" s="6" t="str">
        <f>TEXT(NiftyData[[#This Row],[Date]], "mmm")</f>
        <v>Jul</v>
      </c>
      <c r="J2811" s="6" t="str">
        <f>TEXT(NiftyData[[#This Row],[Date]], "ddd")</f>
        <v>Fri</v>
      </c>
      <c r="K2811" s="6" t="str">
        <f>TEXT(NiftyData[[#This Row],[Date]], "mmm-yyyy")</f>
        <v>Jul-2009</v>
      </c>
      <c r="L2811" s="6" t="str">
        <f>IF(NiftyData[[#This Row],[Day]]="Thu", "Expiry", "")</f>
        <v/>
      </c>
      <c r="M2811" s="6">
        <f>NiftyData[[#This Row],[Close]]-NiftyData[[#This Row],[Open]]</f>
        <v>64.849999999999454</v>
      </c>
      <c r="N2811" s="4">
        <f>NiftyData[[#This Row],[Intraday Change]]/NiftyData[[#This Row],[Open]]</f>
        <v>1.4185405547291856E-2</v>
      </c>
      <c r="O2811" s="4">
        <f>_xlfn.CEILING.MATH(ABS(NiftyData[[#This Row],[Intraday Change %]]), 0.01)</f>
        <v>0.02</v>
      </c>
      <c r="P2811" s="6">
        <f>NiftyData[[#This Row],[Close]]-E2812</f>
        <v>65</v>
      </c>
      <c r="Q2811" s="4">
        <f>NiftyData[[#This Row],[DayChange]]/E2812</f>
        <v>1.4218683349921797E-2</v>
      </c>
      <c r="R2811" s="7">
        <f>_xlfn.CEILING.MATH(ABS(NiftyData[[#This Row],[DayChange %]]), 0.01)</f>
        <v>0.02</v>
      </c>
    </row>
    <row r="2812" spans="1:18" x14ac:dyDescent="0.2">
      <c r="A2812" s="2">
        <v>40024</v>
      </c>
      <c r="B2812" s="1">
        <v>4513.1000000000004</v>
      </c>
      <c r="C2812" s="1">
        <v>4582.3500000000004</v>
      </c>
      <c r="D2812" s="1">
        <v>4474.5</v>
      </c>
      <c r="E2812" s="1">
        <v>4571.45</v>
      </c>
      <c r="F2812" s="1">
        <v>338985380</v>
      </c>
      <c r="G2812" s="1">
        <v>13121.84</v>
      </c>
      <c r="H2812" s="6" t="str">
        <f>TEXT(NiftyData[[#This Row],[Date]], "yyyy")</f>
        <v>2009</v>
      </c>
      <c r="I2812" s="6" t="str">
        <f>TEXT(NiftyData[[#This Row],[Date]], "mmm")</f>
        <v>Jul</v>
      </c>
      <c r="J2812" s="6" t="str">
        <f>TEXT(NiftyData[[#This Row],[Date]], "ddd")</f>
        <v>Thu</v>
      </c>
      <c r="K2812" s="6" t="str">
        <f>TEXT(NiftyData[[#This Row],[Date]], "mmm-yyyy")</f>
        <v>Jul-2009</v>
      </c>
      <c r="L2812" s="6" t="str">
        <f>IF(NiftyData[[#This Row],[Day]]="Thu", "Expiry", "")</f>
        <v>Expiry</v>
      </c>
      <c r="M2812" s="6">
        <f>NiftyData[[#This Row],[Close]]-NiftyData[[#This Row],[Open]]</f>
        <v>58.349999999999454</v>
      </c>
      <c r="N2812" s="4">
        <f>NiftyData[[#This Row],[Intraday Change]]/NiftyData[[#This Row],[Open]]</f>
        <v>1.2929028827191831E-2</v>
      </c>
      <c r="O2812" s="4">
        <f>_xlfn.CEILING.MATH(ABS(NiftyData[[#This Row],[Intraday Change %]]), 0.01)</f>
        <v>0.02</v>
      </c>
      <c r="P2812" s="6">
        <f>NiftyData[[#This Row],[Close]]-E2813</f>
        <v>57.949999999999818</v>
      </c>
      <c r="Q2812" s="4">
        <f>NiftyData[[#This Row],[DayChange]]/E2813</f>
        <v>1.2839259997784385E-2</v>
      </c>
      <c r="R2812" s="7">
        <f>_xlfn.CEILING.MATH(ABS(NiftyData[[#This Row],[DayChange %]]), 0.01)</f>
        <v>0.02</v>
      </c>
    </row>
    <row r="2813" spans="1:18" x14ac:dyDescent="0.2">
      <c r="A2813" s="2">
        <v>40023</v>
      </c>
      <c r="B2813" s="1">
        <v>4565.8</v>
      </c>
      <c r="C2813" s="1">
        <v>4573.8500000000004</v>
      </c>
      <c r="D2813" s="1">
        <v>4420.8</v>
      </c>
      <c r="E2813" s="1">
        <v>4513.5</v>
      </c>
      <c r="F2813" s="1">
        <v>368035721</v>
      </c>
      <c r="G2813" s="1">
        <v>12501.05</v>
      </c>
      <c r="H2813" s="6" t="str">
        <f>TEXT(NiftyData[[#This Row],[Date]], "yyyy")</f>
        <v>2009</v>
      </c>
      <c r="I2813" s="6" t="str">
        <f>TEXT(NiftyData[[#This Row],[Date]], "mmm")</f>
        <v>Jul</v>
      </c>
      <c r="J2813" s="6" t="str">
        <f>TEXT(NiftyData[[#This Row],[Date]], "ddd")</f>
        <v>Wed</v>
      </c>
      <c r="K2813" s="6" t="str">
        <f>TEXT(NiftyData[[#This Row],[Date]], "mmm-yyyy")</f>
        <v>Jul-2009</v>
      </c>
      <c r="L2813" s="6" t="str">
        <f>IF(NiftyData[[#This Row],[Day]]="Thu", "Expiry", "")</f>
        <v/>
      </c>
      <c r="M2813" s="6">
        <f>NiftyData[[#This Row],[Close]]-NiftyData[[#This Row],[Open]]</f>
        <v>-52.300000000000182</v>
      </c>
      <c r="N2813" s="4">
        <f>NiftyData[[#This Row],[Intraday Change]]/NiftyData[[#This Row],[Open]]</f>
        <v>-1.145472863463143E-2</v>
      </c>
      <c r="O2813" s="4">
        <f>_xlfn.CEILING.MATH(ABS(NiftyData[[#This Row],[Intraday Change %]]), 0.01)</f>
        <v>0.02</v>
      </c>
      <c r="P2813" s="6">
        <f>NiftyData[[#This Row],[Close]]-E2814</f>
        <v>-50.600000000000364</v>
      </c>
      <c r="Q2813" s="4">
        <f>NiftyData[[#This Row],[DayChange]]/E2814</f>
        <v>-1.1086523082316417E-2</v>
      </c>
      <c r="R2813" s="7">
        <f>_xlfn.CEILING.MATH(ABS(NiftyData[[#This Row],[DayChange %]]), 0.01)</f>
        <v>0.02</v>
      </c>
    </row>
    <row r="2814" spans="1:18" x14ac:dyDescent="0.2">
      <c r="A2814" s="2">
        <v>40022</v>
      </c>
      <c r="B2814" s="1">
        <v>4572.8</v>
      </c>
      <c r="C2814" s="1">
        <v>4599.8999999999996</v>
      </c>
      <c r="D2814" s="1">
        <v>4529.1499999999996</v>
      </c>
      <c r="E2814" s="1">
        <v>4564.1000000000004</v>
      </c>
      <c r="F2814" s="1">
        <v>382344566</v>
      </c>
      <c r="G2814" s="1">
        <v>12576.09</v>
      </c>
      <c r="H2814" s="6" t="str">
        <f>TEXT(NiftyData[[#This Row],[Date]], "yyyy")</f>
        <v>2009</v>
      </c>
      <c r="I2814" s="6" t="str">
        <f>TEXT(NiftyData[[#This Row],[Date]], "mmm")</f>
        <v>Jul</v>
      </c>
      <c r="J2814" s="6" t="str">
        <f>TEXT(NiftyData[[#This Row],[Date]], "ddd")</f>
        <v>Tue</v>
      </c>
      <c r="K2814" s="6" t="str">
        <f>TEXT(NiftyData[[#This Row],[Date]], "mmm-yyyy")</f>
        <v>Jul-2009</v>
      </c>
      <c r="L2814" s="6" t="str">
        <f>IF(NiftyData[[#This Row],[Day]]="Thu", "Expiry", "")</f>
        <v/>
      </c>
      <c r="M2814" s="6">
        <f>NiftyData[[#This Row],[Close]]-NiftyData[[#This Row],[Open]]</f>
        <v>-8.6999999999998181</v>
      </c>
      <c r="N2814" s="4">
        <f>NiftyData[[#This Row],[Intraday Change]]/NiftyData[[#This Row],[Open]]</f>
        <v>-1.9025542337298411E-3</v>
      </c>
      <c r="O2814" s="4">
        <f>_xlfn.CEILING.MATH(ABS(NiftyData[[#This Row],[Intraday Change %]]), 0.01)</f>
        <v>0.01</v>
      </c>
      <c r="P2814" s="6">
        <f>NiftyData[[#This Row],[Close]]-E2815</f>
        <v>-8.1999999999998181</v>
      </c>
      <c r="Q2814" s="4">
        <f>NiftyData[[#This Row],[DayChange]]/E2815</f>
        <v>-1.7934081315748786E-3</v>
      </c>
      <c r="R2814" s="7">
        <f>_xlfn.CEILING.MATH(ABS(NiftyData[[#This Row],[DayChange %]]), 0.01)</f>
        <v>0.01</v>
      </c>
    </row>
    <row r="2815" spans="1:18" x14ac:dyDescent="0.2">
      <c r="A2815" s="2">
        <v>40021</v>
      </c>
      <c r="B2815" s="1">
        <v>4568.6499999999996</v>
      </c>
      <c r="C2815" s="1">
        <v>4596.75</v>
      </c>
      <c r="D2815" s="1">
        <v>4528.5</v>
      </c>
      <c r="E2815" s="1">
        <v>4572.3</v>
      </c>
      <c r="F2815" s="1">
        <v>277017434</v>
      </c>
      <c r="G2815" s="1">
        <v>10388.02</v>
      </c>
      <c r="H2815" s="6" t="str">
        <f>TEXT(NiftyData[[#This Row],[Date]], "yyyy")</f>
        <v>2009</v>
      </c>
      <c r="I2815" s="6" t="str">
        <f>TEXT(NiftyData[[#This Row],[Date]], "mmm")</f>
        <v>Jul</v>
      </c>
      <c r="J2815" s="6" t="str">
        <f>TEXT(NiftyData[[#This Row],[Date]], "ddd")</f>
        <v>Mon</v>
      </c>
      <c r="K2815" s="6" t="str">
        <f>TEXT(NiftyData[[#This Row],[Date]], "mmm-yyyy")</f>
        <v>Jul-2009</v>
      </c>
      <c r="L2815" s="6" t="str">
        <f>IF(NiftyData[[#This Row],[Day]]="Thu", "Expiry", "")</f>
        <v/>
      </c>
      <c r="M2815" s="6">
        <f>NiftyData[[#This Row],[Close]]-NiftyData[[#This Row],[Open]]</f>
        <v>3.6500000000005457</v>
      </c>
      <c r="N2815" s="4">
        <f>NiftyData[[#This Row],[Intraday Change]]/NiftyData[[#This Row],[Open]]</f>
        <v>7.9892309544406898E-4</v>
      </c>
      <c r="O2815" s="4">
        <f>_xlfn.CEILING.MATH(ABS(NiftyData[[#This Row],[Intraday Change %]]), 0.01)</f>
        <v>0.01</v>
      </c>
      <c r="P2815" s="6">
        <f>NiftyData[[#This Row],[Close]]-E2816</f>
        <v>3.75</v>
      </c>
      <c r="Q2815" s="4">
        <f>NiftyData[[#This Row],[DayChange]]/E2816</f>
        <v>8.2082936599139769E-4</v>
      </c>
      <c r="R2815" s="7">
        <f>_xlfn.CEILING.MATH(ABS(NiftyData[[#This Row],[DayChange %]]), 0.01)</f>
        <v>0.01</v>
      </c>
    </row>
    <row r="2816" spans="1:18" x14ac:dyDescent="0.2">
      <c r="A2816" s="2">
        <v>40018</v>
      </c>
      <c r="B2816" s="1">
        <v>4524.8</v>
      </c>
      <c r="C2816" s="1">
        <v>4578.75</v>
      </c>
      <c r="D2816" s="1">
        <v>4504.8500000000004</v>
      </c>
      <c r="E2816" s="1">
        <v>4568.55</v>
      </c>
      <c r="F2816" s="1">
        <v>351255586</v>
      </c>
      <c r="G2816" s="1">
        <v>11501.51</v>
      </c>
      <c r="H2816" s="6" t="str">
        <f>TEXT(NiftyData[[#This Row],[Date]], "yyyy")</f>
        <v>2009</v>
      </c>
      <c r="I2816" s="6" t="str">
        <f>TEXT(NiftyData[[#This Row],[Date]], "mmm")</f>
        <v>Jul</v>
      </c>
      <c r="J2816" s="6" t="str">
        <f>TEXT(NiftyData[[#This Row],[Date]], "ddd")</f>
        <v>Fri</v>
      </c>
      <c r="K2816" s="6" t="str">
        <f>TEXT(NiftyData[[#This Row],[Date]], "mmm-yyyy")</f>
        <v>Jul-2009</v>
      </c>
      <c r="L2816" s="6" t="str">
        <f>IF(NiftyData[[#This Row],[Day]]="Thu", "Expiry", "")</f>
        <v/>
      </c>
      <c r="M2816" s="6">
        <f>NiftyData[[#This Row],[Close]]-NiftyData[[#This Row],[Open]]</f>
        <v>43.75</v>
      </c>
      <c r="N2816" s="4">
        <f>NiftyData[[#This Row],[Intraday Change]]/NiftyData[[#This Row],[Open]]</f>
        <v>9.6689356435643563E-3</v>
      </c>
      <c r="O2816" s="4">
        <f>_xlfn.CEILING.MATH(ABS(NiftyData[[#This Row],[Intraday Change %]]), 0.01)</f>
        <v>0.01</v>
      </c>
      <c r="P2816" s="6">
        <f>NiftyData[[#This Row],[Close]]-E2817</f>
        <v>44.800000000000182</v>
      </c>
      <c r="Q2816" s="4">
        <f>NiftyData[[#This Row],[DayChange]]/E2817</f>
        <v>9.9032882011605827E-3</v>
      </c>
      <c r="R2816" s="7">
        <f>_xlfn.CEILING.MATH(ABS(NiftyData[[#This Row],[DayChange %]]), 0.01)</f>
        <v>0.01</v>
      </c>
    </row>
    <row r="2817" spans="1:18" x14ac:dyDescent="0.2">
      <c r="A2817" s="2">
        <v>40017</v>
      </c>
      <c r="B2817" s="1">
        <v>4409.7</v>
      </c>
      <c r="C2817" s="1">
        <v>4532.3999999999996</v>
      </c>
      <c r="D2817" s="1">
        <v>4405.95</v>
      </c>
      <c r="E2817" s="1">
        <v>4523.75</v>
      </c>
      <c r="F2817" s="1">
        <v>273052133</v>
      </c>
      <c r="G2817" s="1">
        <v>10580</v>
      </c>
      <c r="H2817" s="6" t="str">
        <f>TEXT(NiftyData[[#This Row],[Date]], "yyyy")</f>
        <v>2009</v>
      </c>
      <c r="I2817" s="6" t="str">
        <f>TEXT(NiftyData[[#This Row],[Date]], "mmm")</f>
        <v>Jul</v>
      </c>
      <c r="J2817" s="6" t="str">
        <f>TEXT(NiftyData[[#This Row],[Date]], "ddd")</f>
        <v>Thu</v>
      </c>
      <c r="K2817" s="6" t="str">
        <f>TEXT(NiftyData[[#This Row],[Date]], "mmm-yyyy")</f>
        <v>Jul-2009</v>
      </c>
      <c r="L2817" s="6" t="str">
        <f>IF(NiftyData[[#This Row],[Day]]="Thu", "Expiry", "")</f>
        <v>Expiry</v>
      </c>
      <c r="M2817" s="6">
        <f>NiftyData[[#This Row],[Close]]-NiftyData[[#This Row],[Open]]</f>
        <v>114.05000000000018</v>
      </c>
      <c r="N2817" s="4">
        <f>NiftyData[[#This Row],[Intraday Change]]/NiftyData[[#This Row],[Open]]</f>
        <v>2.5863437422046893E-2</v>
      </c>
      <c r="O2817" s="4">
        <f>_xlfn.CEILING.MATH(ABS(NiftyData[[#This Row],[Intraday Change %]]), 0.01)</f>
        <v>0.03</v>
      </c>
      <c r="P2817" s="6">
        <f>NiftyData[[#This Row],[Close]]-E2818</f>
        <v>124.85000000000036</v>
      </c>
      <c r="Q2817" s="4">
        <f>NiftyData[[#This Row],[DayChange]]/E2818</f>
        <v>2.8382095523881056E-2</v>
      </c>
      <c r="R2817" s="7">
        <f>_xlfn.CEILING.MATH(ABS(NiftyData[[#This Row],[DayChange %]]), 0.01)</f>
        <v>0.03</v>
      </c>
    </row>
    <row r="2818" spans="1:18" x14ac:dyDescent="0.2">
      <c r="A2818" s="2">
        <v>40016</v>
      </c>
      <c r="B2818" s="1">
        <v>4469.3</v>
      </c>
      <c r="C2818" s="1">
        <v>4557.95</v>
      </c>
      <c r="D2818" s="1">
        <v>4380.45</v>
      </c>
      <c r="E2818" s="1">
        <v>4398.8999999999996</v>
      </c>
      <c r="F2818" s="1">
        <v>337796915</v>
      </c>
      <c r="G2818" s="1">
        <v>11688.74</v>
      </c>
      <c r="H2818" s="6" t="str">
        <f>TEXT(NiftyData[[#This Row],[Date]], "yyyy")</f>
        <v>2009</v>
      </c>
      <c r="I2818" s="6" t="str">
        <f>TEXT(NiftyData[[#This Row],[Date]], "mmm")</f>
        <v>Jul</v>
      </c>
      <c r="J2818" s="6" t="str">
        <f>TEXT(NiftyData[[#This Row],[Date]], "ddd")</f>
        <v>Wed</v>
      </c>
      <c r="K2818" s="6" t="str">
        <f>TEXT(NiftyData[[#This Row],[Date]], "mmm-yyyy")</f>
        <v>Jul-2009</v>
      </c>
      <c r="L2818" s="6" t="str">
        <f>IF(NiftyData[[#This Row],[Day]]="Thu", "Expiry", "")</f>
        <v/>
      </c>
      <c r="M2818" s="6">
        <f>NiftyData[[#This Row],[Close]]-NiftyData[[#This Row],[Open]]</f>
        <v>-70.400000000000546</v>
      </c>
      <c r="N2818" s="4">
        <f>NiftyData[[#This Row],[Intraday Change]]/NiftyData[[#This Row],[Open]]</f>
        <v>-1.5751907457543807E-2</v>
      </c>
      <c r="O2818" s="4">
        <f>_xlfn.CEILING.MATH(ABS(NiftyData[[#This Row],[Intraday Change %]]), 0.01)</f>
        <v>0.02</v>
      </c>
      <c r="P2818" s="6">
        <f>NiftyData[[#This Row],[Close]]-E2819</f>
        <v>-70.200000000000728</v>
      </c>
      <c r="Q2818" s="4">
        <f>NiftyData[[#This Row],[DayChange]]/E2819</f>
        <v>-1.5707860643082661E-2</v>
      </c>
      <c r="R2818" s="7">
        <f>_xlfn.CEILING.MATH(ABS(NiftyData[[#This Row],[DayChange %]]), 0.01)</f>
        <v>0.02</v>
      </c>
    </row>
    <row r="2819" spans="1:18" x14ac:dyDescent="0.2">
      <c r="A2819" s="2">
        <v>40015</v>
      </c>
      <c r="B2819" s="1">
        <v>4501.5</v>
      </c>
      <c r="C2819" s="1">
        <v>4524</v>
      </c>
      <c r="D2819" s="1">
        <v>4436.6000000000004</v>
      </c>
      <c r="E2819" s="1">
        <v>4469.1000000000004</v>
      </c>
      <c r="F2819" s="1">
        <v>311984330</v>
      </c>
      <c r="G2819" s="1">
        <v>10289.73</v>
      </c>
      <c r="H2819" s="6" t="str">
        <f>TEXT(NiftyData[[#This Row],[Date]], "yyyy")</f>
        <v>2009</v>
      </c>
      <c r="I2819" s="6" t="str">
        <f>TEXT(NiftyData[[#This Row],[Date]], "mmm")</f>
        <v>Jul</v>
      </c>
      <c r="J2819" s="6" t="str">
        <f>TEXT(NiftyData[[#This Row],[Date]], "ddd")</f>
        <v>Tue</v>
      </c>
      <c r="K2819" s="6" t="str">
        <f>TEXT(NiftyData[[#This Row],[Date]], "mmm-yyyy")</f>
        <v>Jul-2009</v>
      </c>
      <c r="L2819" s="6" t="str">
        <f>IF(NiftyData[[#This Row],[Day]]="Thu", "Expiry", "")</f>
        <v/>
      </c>
      <c r="M2819" s="6">
        <f>NiftyData[[#This Row],[Close]]-NiftyData[[#This Row],[Open]]</f>
        <v>-32.399999999999636</v>
      </c>
      <c r="N2819" s="4">
        <f>NiftyData[[#This Row],[Intraday Change]]/NiftyData[[#This Row],[Open]]</f>
        <v>-7.1976007997333414E-3</v>
      </c>
      <c r="O2819" s="4">
        <f>_xlfn.CEILING.MATH(ABS(NiftyData[[#This Row],[Intraday Change %]]), 0.01)</f>
        <v>0.01</v>
      </c>
      <c r="P2819" s="6">
        <f>NiftyData[[#This Row],[Close]]-E2820</f>
        <v>-33.149999999999636</v>
      </c>
      <c r="Q2819" s="4">
        <f>NiftyData[[#This Row],[DayChange]]/E2820</f>
        <v>-7.3629851740795458E-3</v>
      </c>
      <c r="R2819" s="7">
        <f>_xlfn.CEILING.MATH(ABS(NiftyData[[#This Row],[DayChange %]]), 0.01)</f>
        <v>0.01</v>
      </c>
    </row>
    <row r="2820" spans="1:18" x14ac:dyDescent="0.2">
      <c r="A2820" s="2">
        <v>40014</v>
      </c>
      <c r="B2820" s="1">
        <v>4377.8999999999996</v>
      </c>
      <c r="C2820" s="1">
        <v>4510.3</v>
      </c>
      <c r="D2820" s="1">
        <v>4377.8999999999996</v>
      </c>
      <c r="E2820" s="1">
        <v>4502.25</v>
      </c>
      <c r="F2820" s="1">
        <v>280309302</v>
      </c>
      <c r="G2820" s="1">
        <v>10151.33</v>
      </c>
      <c r="H2820" s="6" t="str">
        <f>TEXT(NiftyData[[#This Row],[Date]], "yyyy")</f>
        <v>2009</v>
      </c>
      <c r="I2820" s="6" t="str">
        <f>TEXT(NiftyData[[#This Row],[Date]], "mmm")</f>
        <v>Jul</v>
      </c>
      <c r="J2820" s="6" t="str">
        <f>TEXT(NiftyData[[#This Row],[Date]], "ddd")</f>
        <v>Mon</v>
      </c>
      <c r="K2820" s="6" t="str">
        <f>TEXT(NiftyData[[#This Row],[Date]], "mmm-yyyy")</f>
        <v>Jul-2009</v>
      </c>
      <c r="L2820" s="6" t="str">
        <f>IF(NiftyData[[#This Row],[Day]]="Thu", "Expiry", "")</f>
        <v/>
      </c>
      <c r="M2820" s="6">
        <f>NiftyData[[#This Row],[Close]]-NiftyData[[#This Row],[Open]]</f>
        <v>124.35000000000036</v>
      </c>
      <c r="N2820" s="4">
        <f>NiftyData[[#This Row],[Intraday Change]]/NiftyData[[#This Row],[Open]]</f>
        <v>2.8404029329130491E-2</v>
      </c>
      <c r="O2820" s="4">
        <f>_xlfn.CEILING.MATH(ABS(NiftyData[[#This Row],[Intraday Change %]]), 0.01)</f>
        <v>0.03</v>
      </c>
      <c r="P2820" s="6">
        <f>NiftyData[[#This Row],[Close]]-E2821</f>
        <v>127.30000000000018</v>
      </c>
      <c r="Q2820" s="4">
        <f>NiftyData[[#This Row],[DayChange]]/E2821</f>
        <v>2.9097475399718898E-2</v>
      </c>
      <c r="R2820" s="7">
        <f>_xlfn.CEILING.MATH(ABS(NiftyData[[#This Row],[DayChange %]]), 0.01)</f>
        <v>0.03</v>
      </c>
    </row>
    <row r="2821" spans="1:18" x14ac:dyDescent="0.2">
      <c r="A2821" s="2">
        <v>40011</v>
      </c>
      <c r="B2821" s="1">
        <v>4231.45</v>
      </c>
      <c r="C2821" s="1">
        <v>4390.3999999999996</v>
      </c>
      <c r="D2821" s="1">
        <v>4230.1499999999996</v>
      </c>
      <c r="E2821" s="1">
        <v>4374.95</v>
      </c>
      <c r="F2821" s="1">
        <v>250233020</v>
      </c>
      <c r="G2821" s="1">
        <v>9545.1</v>
      </c>
      <c r="H2821" s="6" t="str">
        <f>TEXT(NiftyData[[#This Row],[Date]], "yyyy")</f>
        <v>2009</v>
      </c>
      <c r="I2821" s="6" t="str">
        <f>TEXT(NiftyData[[#This Row],[Date]], "mmm")</f>
        <v>Jul</v>
      </c>
      <c r="J2821" s="6" t="str">
        <f>TEXT(NiftyData[[#This Row],[Date]], "ddd")</f>
        <v>Fri</v>
      </c>
      <c r="K2821" s="6" t="str">
        <f>TEXT(NiftyData[[#This Row],[Date]], "mmm-yyyy")</f>
        <v>Jul-2009</v>
      </c>
      <c r="L2821" s="6" t="str">
        <f>IF(NiftyData[[#This Row],[Day]]="Thu", "Expiry", "")</f>
        <v/>
      </c>
      <c r="M2821" s="6">
        <f>NiftyData[[#This Row],[Close]]-NiftyData[[#This Row],[Open]]</f>
        <v>143.5</v>
      </c>
      <c r="N2821" s="4">
        <f>NiftyData[[#This Row],[Intraday Change]]/NiftyData[[#This Row],[Open]]</f>
        <v>3.3912724952439473E-2</v>
      </c>
      <c r="O2821" s="4">
        <f>_xlfn.CEILING.MATH(ABS(NiftyData[[#This Row],[Intraday Change %]]), 0.01)</f>
        <v>0.04</v>
      </c>
      <c r="P2821" s="6">
        <f>NiftyData[[#This Row],[Close]]-E2822</f>
        <v>143.55000000000018</v>
      </c>
      <c r="Q2821" s="4">
        <f>NiftyData[[#This Row],[DayChange]]/E2822</f>
        <v>3.3924942099541569E-2</v>
      </c>
      <c r="R2821" s="7">
        <f>_xlfn.CEILING.MATH(ABS(NiftyData[[#This Row],[DayChange %]]), 0.01)</f>
        <v>0.04</v>
      </c>
    </row>
    <row r="2822" spans="1:18" x14ac:dyDescent="0.2">
      <c r="A2822" s="2">
        <v>40010</v>
      </c>
      <c r="B2822" s="1">
        <v>4223.5</v>
      </c>
      <c r="C2822" s="1">
        <v>4305</v>
      </c>
      <c r="D2822" s="1">
        <v>4205.5</v>
      </c>
      <c r="E2822" s="1">
        <v>4231.3999999999996</v>
      </c>
      <c r="F2822" s="1">
        <v>292288337</v>
      </c>
      <c r="G2822" s="1">
        <v>10209.959999999999</v>
      </c>
      <c r="H2822" s="6" t="str">
        <f>TEXT(NiftyData[[#This Row],[Date]], "yyyy")</f>
        <v>2009</v>
      </c>
      <c r="I2822" s="6" t="str">
        <f>TEXT(NiftyData[[#This Row],[Date]], "mmm")</f>
        <v>Jul</v>
      </c>
      <c r="J2822" s="6" t="str">
        <f>TEXT(NiftyData[[#This Row],[Date]], "ddd")</f>
        <v>Thu</v>
      </c>
      <c r="K2822" s="6" t="str">
        <f>TEXT(NiftyData[[#This Row],[Date]], "mmm-yyyy")</f>
        <v>Jul-2009</v>
      </c>
      <c r="L2822" s="6" t="str">
        <f>IF(NiftyData[[#This Row],[Day]]="Thu", "Expiry", "")</f>
        <v>Expiry</v>
      </c>
      <c r="M2822" s="6">
        <f>NiftyData[[#This Row],[Close]]-NiftyData[[#This Row],[Open]]</f>
        <v>7.8999999999996362</v>
      </c>
      <c r="N2822" s="4">
        <f>NiftyData[[#This Row],[Intraday Change]]/NiftyData[[#This Row],[Open]]</f>
        <v>1.8704865632768169E-3</v>
      </c>
      <c r="O2822" s="4">
        <f>_xlfn.CEILING.MATH(ABS(NiftyData[[#This Row],[Intraday Change %]]), 0.01)</f>
        <v>0.01</v>
      </c>
      <c r="P2822" s="6">
        <f>NiftyData[[#This Row],[Close]]-E2823</f>
        <v>-2.1000000000003638</v>
      </c>
      <c r="Q2822" s="4">
        <f>NiftyData[[#This Row],[DayChange]]/E2823</f>
        <v>-4.96043462855879E-4</v>
      </c>
      <c r="R2822" s="7">
        <f>_xlfn.CEILING.MATH(ABS(NiftyData[[#This Row],[DayChange %]]), 0.01)</f>
        <v>0.01</v>
      </c>
    </row>
    <row r="2823" spans="1:18" x14ac:dyDescent="0.2">
      <c r="A2823" s="2">
        <v>40009</v>
      </c>
      <c r="B2823" s="1">
        <v>4120.8</v>
      </c>
      <c r="C2823" s="1">
        <v>4249.55</v>
      </c>
      <c r="D2823" s="1">
        <v>4118.75</v>
      </c>
      <c r="E2823" s="1">
        <v>4233.5</v>
      </c>
      <c r="F2823" s="1">
        <v>254611958</v>
      </c>
      <c r="G2823" s="1">
        <v>8138.11</v>
      </c>
      <c r="H2823" s="6" t="str">
        <f>TEXT(NiftyData[[#This Row],[Date]], "yyyy")</f>
        <v>2009</v>
      </c>
      <c r="I2823" s="6" t="str">
        <f>TEXT(NiftyData[[#This Row],[Date]], "mmm")</f>
        <v>Jul</v>
      </c>
      <c r="J2823" s="6" t="str">
        <f>TEXT(NiftyData[[#This Row],[Date]], "ddd")</f>
        <v>Wed</v>
      </c>
      <c r="K2823" s="6" t="str">
        <f>TEXT(NiftyData[[#This Row],[Date]], "mmm-yyyy")</f>
        <v>Jul-2009</v>
      </c>
      <c r="L2823" s="6" t="str">
        <f>IF(NiftyData[[#This Row],[Day]]="Thu", "Expiry", "")</f>
        <v/>
      </c>
      <c r="M2823" s="6">
        <f>NiftyData[[#This Row],[Close]]-NiftyData[[#This Row],[Open]]</f>
        <v>112.69999999999982</v>
      </c>
      <c r="N2823" s="4">
        <f>NiftyData[[#This Row],[Intraday Change]]/NiftyData[[#This Row],[Open]]</f>
        <v>2.7349058435255244E-2</v>
      </c>
      <c r="O2823" s="4">
        <f>_xlfn.CEILING.MATH(ABS(NiftyData[[#This Row],[Intraday Change %]]), 0.01)</f>
        <v>0.03</v>
      </c>
      <c r="P2823" s="6">
        <f>NiftyData[[#This Row],[Close]]-E2824</f>
        <v>122.10000000000036</v>
      </c>
      <c r="Q2823" s="4">
        <f>NiftyData[[#This Row],[DayChange]]/E2824</f>
        <v>2.9697913119618714E-2</v>
      </c>
      <c r="R2823" s="7">
        <f>_xlfn.CEILING.MATH(ABS(NiftyData[[#This Row],[DayChange %]]), 0.01)</f>
        <v>0.03</v>
      </c>
    </row>
    <row r="2824" spans="1:18" x14ac:dyDescent="0.2">
      <c r="A2824" s="2">
        <v>40008</v>
      </c>
      <c r="B2824" s="1">
        <v>3974.1</v>
      </c>
      <c r="C2824" s="1">
        <v>4128.8999999999996</v>
      </c>
      <c r="D2824" s="1">
        <v>3974.1</v>
      </c>
      <c r="E2824" s="1">
        <v>4111.3999999999996</v>
      </c>
      <c r="F2824" s="1">
        <v>242076783</v>
      </c>
      <c r="G2824" s="1">
        <v>7797.11</v>
      </c>
      <c r="H2824" s="6" t="str">
        <f>TEXT(NiftyData[[#This Row],[Date]], "yyyy")</f>
        <v>2009</v>
      </c>
      <c r="I2824" s="6" t="str">
        <f>TEXT(NiftyData[[#This Row],[Date]], "mmm")</f>
        <v>Jul</v>
      </c>
      <c r="J2824" s="6" t="str">
        <f>TEXT(NiftyData[[#This Row],[Date]], "ddd")</f>
        <v>Tue</v>
      </c>
      <c r="K2824" s="6" t="str">
        <f>TEXT(NiftyData[[#This Row],[Date]], "mmm-yyyy")</f>
        <v>Jul-2009</v>
      </c>
      <c r="L2824" s="6" t="str">
        <f>IF(NiftyData[[#This Row],[Day]]="Thu", "Expiry", "")</f>
        <v/>
      </c>
      <c r="M2824" s="6">
        <f>NiftyData[[#This Row],[Close]]-NiftyData[[#This Row],[Open]]</f>
        <v>137.29999999999973</v>
      </c>
      <c r="N2824" s="4">
        <f>NiftyData[[#This Row],[Intraday Change]]/NiftyData[[#This Row],[Open]]</f>
        <v>3.45487028509599E-2</v>
      </c>
      <c r="O2824" s="4">
        <f>_xlfn.CEILING.MATH(ABS(NiftyData[[#This Row],[Intraday Change %]]), 0.01)</f>
        <v>0.04</v>
      </c>
      <c r="P2824" s="6">
        <f>NiftyData[[#This Row],[Close]]-E2825</f>
        <v>137.34999999999945</v>
      </c>
      <c r="Q2824" s="4">
        <f>NiftyData[[#This Row],[DayChange]]/E2825</f>
        <v>3.4561719153004981E-2</v>
      </c>
      <c r="R2824" s="7">
        <f>_xlfn.CEILING.MATH(ABS(NiftyData[[#This Row],[DayChange %]]), 0.01)</f>
        <v>0.04</v>
      </c>
    </row>
    <row r="2825" spans="1:18" x14ac:dyDescent="0.2">
      <c r="A2825" s="2">
        <v>40007</v>
      </c>
      <c r="B2825" s="1">
        <v>4003.4</v>
      </c>
      <c r="C2825" s="1">
        <v>4003.4</v>
      </c>
      <c r="D2825" s="1">
        <v>3918.75</v>
      </c>
      <c r="E2825" s="1">
        <v>3974.05</v>
      </c>
      <c r="F2825" s="1">
        <v>273186872</v>
      </c>
      <c r="G2825" s="1">
        <v>7530.57</v>
      </c>
      <c r="H2825" s="6" t="str">
        <f>TEXT(NiftyData[[#This Row],[Date]], "yyyy")</f>
        <v>2009</v>
      </c>
      <c r="I2825" s="6" t="str">
        <f>TEXT(NiftyData[[#This Row],[Date]], "mmm")</f>
        <v>Jul</v>
      </c>
      <c r="J2825" s="6" t="str">
        <f>TEXT(NiftyData[[#This Row],[Date]], "ddd")</f>
        <v>Mon</v>
      </c>
      <c r="K2825" s="6" t="str">
        <f>TEXT(NiftyData[[#This Row],[Date]], "mmm-yyyy")</f>
        <v>Jul-2009</v>
      </c>
      <c r="L2825" s="6" t="str">
        <f>IF(NiftyData[[#This Row],[Day]]="Thu", "Expiry", "")</f>
        <v/>
      </c>
      <c r="M2825" s="6">
        <f>NiftyData[[#This Row],[Close]]-NiftyData[[#This Row],[Open]]</f>
        <v>-29.349999999999909</v>
      </c>
      <c r="N2825" s="4">
        <f>NiftyData[[#This Row],[Intraday Change]]/NiftyData[[#This Row],[Open]]</f>
        <v>-7.3312684218414118E-3</v>
      </c>
      <c r="O2825" s="4">
        <f>_xlfn.CEILING.MATH(ABS(NiftyData[[#This Row],[Intraday Change %]]), 0.01)</f>
        <v>0.01</v>
      </c>
      <c r="P2825" s="6">
        <f>NiftyData[[#This Row],[Close]]-E2826</f>
        <v>-29.849999999999909</v>
      </c>
      <c r="Q2825" s="4">
        <f>NiftyData[[#This Row],[DayChange]]/E2826</f>
        <v>-7.4552311496290892E-3</v>
      </c>
      <c r="R2825" s="7">
        <f>_xlfn.CEILING.MATH(ABS(NiftyData[[#This Row],[DayChange %]]), 0.01)</f>
        <v>0.01</v>
      </c>
    </row>
    <row r="2826" spans="1:18" x14ac:dyDescent="0.2">
      <c r="A2826" s="2">
        <v>40004</v>
      </c>
      <c r="B2826" s="1">
        <v>4081.4</v>
      </c>
      <c r="C2826" s="1">
        <v>4129.95</v>
      </c>
      <c r="D2826" s="1">
        <v>3976.8</v>
      </c>
      <c r="E2826" s="1">
        <v>4003.9</v>
      </c>
      <c r="F2826" s="1">
        <v>303001008</v>
      </c>
      <c r="G2826" s="1">
        <v>8770.17</v>
      </c>
      <c r="H2826" s="6" t="str">
        <f>TEXT(NiftyData[[#This Row],[Date]], "yyyy")</f>
        <v>2009</v>
      </c>
      <c r="I2826" s="6" t="str">
        <f>TEXT(NiftyData[[#This Row],[Date]], "mmm")</f>
        <v>Jul</v>
      </c>
      <c r="J2826" s="6" t="str">
        <f>TEXT(NiftyData[[#This Row],[Date]], "ddd")</f>
        <v>Fri</v>
      </c>
      <c r="K2826" s="6" t="str">
        <f>TEXT(NiftyData[[#This Row],[Date]], "mmm-yyyy")</f>
        <v>Jul-2009</v>
      </c>
      <c r="L2826" s="6" t="str">
        <f>IF(NiftyData[[#This Row],[Day]]="Thu", "Expiry", "")</f>
        <v/>
      </c>
      <c r="M2826" s="6">
        <f>NiftyData[[#This Row],[Close]]-NiftyData[[#This Row],[Open]]</f>
        <v>-77.5</v>
      </c>
      <c r="N2826" s="4">
        <f>NiftyData[[#This Row],[Intraday Change]]/NiftyData[[#This Row],[Open]]</f>
        <v>-1.8988582349193903E-2</v>
      </c>
      <c r="O2826" s="4">
        <f>_xlfn.CEILING.MATH(ABS(NiftyData[[#This Row],[Intraday Change %]]), 0.01)</f>
        <v>0.02</v>
      </c>
      <c r="P2826" s="6">
        <f>NiftyData[[#This Row],[Close]]-E2827</f>
        <v>-77.049999999999727</v>
      </c>
      <c r="Q2826" s="4">
        <f>NiftyData[[#This Row],[DayChange]]/E2827</f>
        <v>-1.888040774819582E-2</v>
      </c>
      <c r="R2826" s="7">
        <f>_xlfn.CEILING.MATH(ABS(NiftyData[[#This Row],[DayChange %]]), 0.01)</f>
        <v>0.02</v>
      </c>
    </row>
    <row r="2827" spans="1:18" x14ac:dyDescent="0.2">
      <c r="A2827" s="2">
        <v>40003</v>
      </c>
      <c r="B2827" s="1">
        <v>4078.75</v>
      </c>
      <c r="C2827" s="1">
        <v>4114.8999999999996</v>
      </c>
      <c r="D2827" s="1">
        <v>4039.85</v>
      </c>
      <c r="E2827" s="1">
        <v>4080.95</v>
      </c>
      <c r="F2827" s="1">
        <v>406359501</v>
      </c>
      <c r="G2827" s="1">
        <v>9201.81</v>
      </c>
      <c r="H2827" s="6" t="str">
        <f>TEXT(NiftyData[[#This Row],[Date]], "yyyy")</f>
        <v>2009</v>
      </c>
      <c r="I2827" s="6" t="str">
        <f>TEXT(NiftyData[[#This Row],[Date]], "mmm")</f>
        <v>Jul</v>
      </c>
      <c r="J2827" s="6" t="str">
        <f>TEXT(NiftyData[[#This Row],[Date]], "ddd")</f>
        <v>Thu</v>
      </c>
      <c r="K2827" s="6" t="str">
        <f>TEXT(NiftyData[[#This Row],[Date]], "mmm-yyyy")</f>
        <v>Jul-2009</v>
      </c>
      <c r="L2827" s="6" t="str">
        <f>IF(NiftyData[[#This Row],[Day]]="Thu", "Expiry", "")</f>
        <v>Expiry</v>
      </c>
      <c r="M2827" s="6">
        <f>NiftyData[[#This Row],[Close]]-NiftyData[[#This Row],[Open]]</f>
        <v>2.1999999999998181</v>
      </c>
      <c r="N2827" s="4">
        <f>NiftyData[[#This Row],[Intraday Change]]/NiftyData[[#This Row],[Open]]</f>
        <v>5.3938093778726766E-4</v>
      </c>
      <c r="O2827" s="4">
        <f>_xlfn.CEILING.MATH(ABS(NiftyData[[#This Row],[Intraday Change %]]), 0.01)</f>
        <v>0.01</v>
      </c>
      <c r="P2827" s="6">
        <f>NiftyData[[#This Row],[Close]]-E2828</f>
        <v>2.0499999999997272</v>
      </c>
      <c r="Q2827" s="4">
        <f>NiftyData[[#This Row],[DayChange]]/E2828</f>
        <v>5.0258648164939741E-4</v>
      </c>
      <c r="R2827" s="7">
        <f>_xlfn.CEILING.MATH(ABS(NiftyData[[#This Row],[DayChange %]]), 0.01)</f>
        <v>0.01</v>
      </c>
    </row>
    <row r="2828" spans="1:18" x14ac:dyDescent="0.2">
      <c r="A2828" s="2">
        <v>40002</v>
      </c>
      <c r="B2828" s="1">
        <v>4201.8500000000004</v>
      </c>
      <c r="C2828" s="1">
        <v>4201.8500000000004</v>
      </c>
      <c r="D2828" s="1">
        <v>4061.1</v>
      </c>
      <c r="E2828" s="1">
        <v>4078.9</v>
      </c>
      <c r="F2828" s="1">
        <v>339578445</v>
      </c>
      <c r="G2828" s="1">
        <v>10077.549999999999</v>
      </c>
      <c r="H2828" s="6" t="str">
        <f>TEXT(NiftyData[[#This Row],[Date]], "yyyy")</f>
        <v>2009</v>
      </c>
      <c r="I2828" s="6" t="str">
        <f>TEXT(NiftyData[[#This Row],[Date]], "mmm")</f>
        <v>Jul</v>
      </c>
      <c r="J2828" s="6" t="str">
        <f>TEXT(NiftyData[[#This Row],[Date]], "ddd")</f>
        <v>Wed</v>
      </c>
      <c r="K2828" s="6" t="str">
        <f>TEXT(NiftyData[[#This Row],[Date]], "mmm-yyyy")</f>
        <v>Jul-2009</v>
      </c>
      <c r="L2828" s="6" t="str">
        <f>IF(NiftyData[[#This Row],[Day]]="Thu", "Expiry", "")</f>
        <v/>
      </c>
      <c r="M2828" s="6">
        <f>NiftyData[[#This Row],[Close]]-NiftyData[[#This Row],[Open]]</f>
        <v>-122.95000000000027</v>
      </c>
      <c r="N2828" s="4">
        <f>NiftyData[[#This Row],[Intraday Change]]/NiftyData[[#This Row],[Open]]</f>
        <v>-2.9260920784892432E-2</v>
      </c>
      <c r="O2828" s="4">
        <f>_xlfn.CEILING.MATH(ABS(NiftyData[[#This Row],[Intraday Change %]]), 0.01)</f>
        <v>0.03</v>
      </c>
      <c r="P2828" s="6">
        <f>NiftyData[[#This Row],[Close]]-E2829</f>
        <v>-123.24999999999955</v>
      </c>
      <c r="Q2828" s="4">
        <f>NiftyData[[#This Row],[DayChange]]/E2829</f>
        <v>-2.933022381399987E-2</v>
      </c>
      <c r="R2828" s="7">
        <f>_xlfn.CEILING.MATH(ABS(NiftyData[[#This Row],[DayChange %]]), 0.01)</f>
        <v>0.03</v>
      </c>
    </row>
    <row r="2829" spans="1:18" x14ac:dyDescent="0.2">
      <c r="A2829" s="2">
        <v>40001</v>
      </c>
      <c r="B2829" s="1">
        <v>4166</v>
      </c>
      <c r="C2829" s="1">
        <v>4231.8</v>
      </c>
      <c r="D2829" s="1">
        <v>4155.5</v>
      </c>
      <c r="E2829" s="1">
        <v>4202.1499999999996</v>
      </c>
      <c r="F2829" s="1">
        <v>290915989</v>
      </c>
      <c r="G2829" s="1">
        <v>10299.040000000001</v>
      </c>
      <c r="H2829" s="6" t="str">
        <f>TEXT(NiftyData[[#This Row],[Date]], "yyyy")</f>
        <v>2009</v>
      </c>
      <c r="I2829" s="6" t="str">
        <f>TEXT(NiftyData[[#This Row],[Date]], "mmm")</f>
        <v>Jul</v>
      </c>
      <c r="J2829" s="6" t="str">
        <f>TEXT(NiftyData[[#This Row],[Date]], "ddd")</f>
        <v>Tue</v>
      </c>
      <c r="K2829" s="6" t="str">
        <f>TEXT(NiftyData[[#This Row],[Date]], "mmm-yyyy")</f>
        <v>Jul-2009</v>
      </c>
      <c r="L2829" s="6" t="str">
        <f>IF(NiftyData[[#This Row],[Day]]="Thu", "Expiry", "")</f>
        <v/>
      </c>
      <c r="M2829" s="6">
        <f>NiftyData[[#This Row],[Close]]-NiftyData[[#This Row],[Open]]</f>
        <v>36.149999999999636</v>
      </c>
      <c r="N2829" s="4">
        <f>NiftyData[[#This Row],[Intraday Change]]/NiftyData[[#This Row],[Open]]</f>
        <v>8.6773883821410561E-3</v>
      </c>
      <c r="O2829" s="4">
        <f>_xlfn.CEILING.MATH(ABS(NiftyData[[#This Row],[Intraday Change %]]), 0.01)</f>
        <v>0.01</v>
      </c>
      <c r="P2829" s="6">
        <f>NiftyData[[#This Row],[Close]]-E2830</f>
        <v>36.449999999999818</v>
      </c>
      <c r="Q2829" s="4">
        <f>NiftyData[[#This Row],[DayChange]]/E2830</f>
        <v>8.7500300069615726E-3</v>
      </c>
      <c r="R2829" s="7">
        <f>_xlfn.CEILING.MATH(ABS(NiftyData[[#This Row],[DayChange %]]), 0.01)</f>
        <v>0.01</v>
      </c>
    </row>
    <row r="2830" spans="1:18" x14ac:dyDescent="0.2">
      <c r="A2830" s="2">
        <v>40000</v>
      </c>
      <c r="B2830" s="1">
        <v>4429.6000000000004</v>
      </c>
      <c r="C2830" s="1">
        <v>4479.8</v>
      </c>
      <c r="D2830" s="1">
        <v>4133.7</v>
      </c>
      <c r="E2830" s="1">
        <v>4165.7</v>
      </c>
      <c r="F2830" s="1">
        <v>365737764</v>
      </c>
      <c r="G2830" s="1">
        <v>12648.38</v>
      </c>
      <c r="H2830" s="6" t="str">
        <f>TEXT(NiftyData[[#This Row],[Date]], "yyyy")</f>
        <v>2009</v>
      </c>
      <c r="I2830" s="6" t="str">
        <f>TEXT(NiftyData[[#This Row],[Date]], "mmm")</f>
        <v>Jul</v>
      </c>
      <c r="J2830" s="6" t="str">
        <f>TEXT(NiftyData[[#This Row],[Date]], "ddd")</f>
        <v>Mon</v>
      </c>
      <c r="K2830" s="6" t="str">
        <f>TEXT(NiftyData[[#This Row],[Date]], "mmm-yyyy")</f>
        <v>Jul-2009</v>
      </c>
      <c r="L2830" s="6" t="str">
        <f>IF(NiftyData[[#This Row],[Day]]="Thu", "Expiry", "")</f>
        <v/>
      </c>
      <c r="M2830" s="6">
        <f>NiftyData[[#This Row],[Close]]-NiftyData[[#This Row],[Open]]</f>
        <v>-263.90000000000055</v>
      </c>
      <c r="N2830" s="4">
        <f>NiftyData[[#This Row],[Intraday Change]]/NiftyData[[#This Row],[Open]]</f>
        <v>-5.9576485461441335E-2</v>
      </c>
      <c r="O2830" s="4">
        <f>_xlfn.CEILING.MATH(ABS(NiftyData[[#This Row],[Intraday Change %]]), 0.01)</f>
        <v>0.06</v>
      </c>
      <c r="P2830" s="6">
        <f>NiftyData[[#This Row],[Close]]-E2831</f>
        <v>-258.55000000000018</v>
      </c>
      <c r="Q2830" s="4">
        <f>NiftyData[[#This Row],[DayChange]]/E2831</f>
        <v>-5.8439283494377617E-2</v>
      </c>
      <c r="R2830" s="7">
        <f>_xlfn.CEILING.MATH(ABS(NiftyData[[#This Row],[DayChange %]]), 0.01)</f>
        <v>0.06</v>
      </c>
    </row>
    <row r="2831" spans="1:18" x14ac:dyDescent="0.2">
      <c r="A2831" s="2">
        <v>39997</v>
      </c>
      <c r="B2831" s="1">
        <v>4347.3</v>
      </c>
      <c r="C2831" s="1">
        <v>4434.45</v>
      </c>
      <c r="D2831" s="1">
        <v>4298.95</v>
      </c>
      <c r="E2831" s="1">
        <v>4424.25</v>
      </c>
      <c r="F2831" s="1">
        <v>224680237</v>
      </c>
      <c r="G2831" s="1">
        <v>8374.4</v>
      </c>
      <c r="H2831" s="6" t="str">
        <f>TEXT(NiftyData[[#This Row],[Date]], "yyyy")</f>
        <v>2009</v>
      </c>
      <c r="I2831" s="6" t="str">
        <f>TEXT(NiftyData[[#This Row],[Date]], "mmm")</f>
        <v>Jul</v>
      </c>
      <c r="J2831" s="6" t="str">
        <f>TEXT(NiftyData[[#This Row],[Date]], "ddd")</f>
        <v>Fri</v>
      </c>
      <c r="K2831" s="6" t="str">
        <f>TEXT(NiftyData[[#This Row],[Date]], "mmm-yyyy")</f>
        <v>Jul-2009</v>
      </c>
      <c r="L2831" s="6" t="str">
        <f>IF(NiftyData[[#This Row],[Day]]="Thu", "Expiry", "")</f>
        <v/>
      </c>
      <c r="M2831" s="6">
        <f>NiftyData[[#This Row],[Close]]-NiftyData[[#This Row],[Open]]</f>
        <v>76.949999999999818</v>
      </c>
      <c r="N2831" s="4">
        <f>NiftyData[[#This Row],[Intraday Change]]/NiftyData[[#This Row],[Open]]</f>
        <v>1.7700641777655055E-2</v>
      </c>
      <c r="O2831" s="4">
        <f>_xlfn.CEILING.MATH(ABS(NiftyData[[#This Row],[Intraday Change %]]), 0.01)</f>
        <v>0.02</v>
      </c>
      <c r="P2831" s="6">
        <f>NiftyData[[#This Row],[Close]]-E2832</f>
        <v>75.399999999999636</v>
      </c>
      <c r="Q2831" s="4">
        <f>NiftyData[[#This Row],[DayChange]]/E2832</f>
        <v>1.7337916920565122E-2</v>
      </c>
      <c r="R2831" s="7">
        <f>_xlfn.CEILING.MATH(ABS(NiftyData[[#This Row],[DayChange %]]), 0.01)</f>
        <v>0.02</v>
      </c>
    </row>
    <row r="2832" spans="1:18" x14ac:dyDescent="0.2">
      <c r="A2832" s="2">
        <v>39996</v>
      </c>
      <c r="B2832" s="1">
        <v>4373.5</v>
      </c>
      <c r="C2832" s="1">
        <v>4383.6499999999996</v>
      </c>
      <c r="D2832" s="1">
        <v>4288.75</v>
      </c>
      <c r="E2832" s="1">
        <v>4348.8500000000004</v>
      </c>
      <c r="F2832" s="1">
        <v>259079398</v>
      </c>
      <c r="G2832" s="1">
        <v>9730.33</v>
      </c>
      <c r="H2832" s="6" t="str">
        <f>TEXT(NiftyData[[#This Row],[Date]], "yyyy")</f>
        <v>2009</v>
      </c>
      <c r="I2832" s="6" t="str">
        <f>TEXT(NiftyData[[#This Row],[Date]], "mmm")</f>
        <v>Jul</v>
      </c>
      <c r="J2832" s="6" t="str">
        <f>TEXT(NiftyData[[#This Row],[Date]], "ddd")</f>
        <v>Thu</v>
      </c>
      <c r="K2832" s="6" t="str">
        <f>TEXT(NiftyData[[#This Row],[Date]], "mmm-yyyy")</f>
        <v>Jul-2009</v>
      </c>
      <c r="L2832" s="6" t="str">
        <f>IF(NiftyData[[#This Row],[Day]]="Thu", "Expiry", "")</f>
        <v>Expiry</v>
      </c>
      <c r="M2832" s="6">
        <f>NiftyData[[#This Row],[Close]]-NiftyData[[#This Row],[Open]]</f>
        <v>-24.649999999999636</v>
      </c>
      <c r="N2832" s="4">
        <f>NiftyData[[#This Row],[Intraday Change]]/NiftyData[[#This Row],[Open]]</f>
        <v>-5.6362181319308648E-3</v>
      </c>
      <c r="O2832" s="4">
        <f>_xlfn.CEILING.MATH(ABS(NiftyData[[#This Row],[Intraday Change %]]), 0.01)</f>
        <v>0.01</v>
      </c>
      <c r="P2832" s="6">
        <f>NiftyData[[#This Row],[Close]]-E2833</f>
        <v>7.9500000000007276</v>
      </c>
      <c r="Q2832" s="4">
        <f>NiftyData[[#This Row],[DayChange]]/E2833</f>
        <v>1.8314174479948232E-3</v>
      </c>
      <c r="R2832" s="7">
        <f>_xlfn.CEILING.MATH(ABS(NiftyData[[#This Row],[DayChange %]]), 0.01)</f>
        <v>0.01</v>
      </c>
    </row>
    <row r="2833" spans="1:18" x14ac:dyDescent="0.2">
      <c r="A2833" s="2">
        <v>39995</v>
      </c>
      <c r="B2833" s="1">
        <v>4292.3</v>
      </c>
      <c r="C2833" s="1">
        <v>4362.3</v>
      </c>
      <c r="D2833" s="1">
        <v>4249.7</v>
      </c>
      <c r="E2833" s="1">
        <v>4340.8999999999996</v>
      </c>
      <c r="F2833" s="1">
        <v>289982752</v>
      </c>
      <c r="G2833" s="1">
        <v>8654.14</v>
      </c>
      <c r="H2833" s="6" t="str">
        <f>TEXT(NiftyData[[#This Row],[Date]], "yyyy")</f>
        <v>2009</v>
      </c>
      <c r="I2833" s="6" t="str">
        <f>TEXT(NiftyData[[#This Row],[Date]], "mmm")</f>
        <v>Jul</v>
      </c>
      <c r="J2833" s="6" t="str">
        <f>TEXT(NiftyData[[#This Row],[Date]], "ddd")</f>
        <v>Wed</v>
      </c>
      <c r="K2833" s="6" t="str">
        <f>TEXT(NiftyData[[#This Row],[Date]], "mmm-yyyy")</f>
        <v>Jul-2009</v>
      </c>
      <c r="L2833" s="6" t="str">
        <f>IF(NiftyData[[#This Row],[Day]]="Thu", "Expiry", "")</f>
        <v/>
      </c>
      <c r="M2833" s="6">
        <f>NiftyData[[#This Row],[Close]]-NiftyData[[#This Row],[Open]]</f>
        <v>48.599999999999454</v>
      </c>
      <c r="N2833" s="4">
        <f>NiftyData[[#This Row],[Intraday Change]]/NiftyData[[#This Row],[Open]]</f>
        <v>1.132260093656069E-2</v>
      </c>
      <c r="O2833" s="4">
        <f>_xlfn.CEILING.MATH(ABS(NiftyData[[#This Row],[Intraday Change %]]), 0.01)</f>
        <v>0.02</v>
      </c>
      <c r="P2833" s="6">
        <f>NiftyData[[#This Row],[Close]]-E2834</f>
        <v>49.799999999999272</v>
      </c>
      <c r="Q2833" s="4">
        <f>NiftyData[[#This Row],[DayChange]]/E2834</f>
        <v>1.1605415860734838E-2</v>
      </c>
      <c r="R2833" s="7">
        <f>_xlfn.CEILING.MATH(ABS(NiftyData[[#This Row],[DayChange %]]), 0.01)</f>
        <v>0.02</v>
      </c>
    </row>
    <row r="2834" spans="1:18" x14ac:dyDescent="0.2">
      <c r="A2834" s="2">
        <v>39994</v>
      </c>
      <c r="B2834" s="1">
        <v>4391.5</v>
      </c>
      <c r="C2834" s="1">
        <v>4426.75</v>
      </c>
      <c r="D2834" s="1">
        <v>4267.3500000000004</v>
      </c>
      <c r="E2834" s="1">
        <v>4291.1000000000004</v>
      </c>
      <c r="F2834" s="1">
        <v>336647021</v>
      </c>
      <c r="G2834" s="1">
        <v>9901.5300000000007</v>
      </c>
      <c r="H2834" s="6" t="str">
        <f>TEXT(NiftyData[[#This Row],[Date]], "yyyy")</f>
        <v>2009</v>
      </c>
      <c r="I2834" s="6" t="str">
        <f>TEXT(NiftyData[[#This Row],[Date]], "mmm")</f>
        <v>Jun</v>
      </c>
      <c r="J2834" s="6" t="str">
        <f>TEXT(NiftyData[[#This Row],[Date]], "ddd")</f>
        <v>Tue</v>
      </c>
      <c r="K2834" s="6" t="str">
        <f>TEXT(NiftyData[[#This Row],[Date]], "mmm-yyyy")</f>
        <v>Jun-2009</v>
      </c>
      <c r="L2834" s="6" t="str">
        <f>IF(NiftyData[[#This Row],[Day]]="Thu", "Expiry", "")</f>
        <v/>
      </c>
      <c r="M2834" s="6">
        <f>NiftyData[[#This Row],[Close]]-NiftyData[[#This Row],[Open]]</f>
        <v>-100.39999999999964</v>
      </c>
      <c r="N2834" s="4">
        <f>NiftyData[[#This Row],[Intraday Change]]/NiftyData[[#This Row],[Open]]</f>
        <v>-2.2862347717180834E-2</v>
      </c>
      <c r="O2834" s="4">
        <f>_xlfn.CEILING.MATH(ABS(NiftyData[[#This Row],[Intraday Change %]]), 0.01)</f>
        <v>0.03</v>
      </c>
      <c r="P2834" s="6">
        <f>NiftyData[[#This Row],[Close]]-E2835</f>
        <v>-99.849999999999454</v>
      </c>
      <c r="Q2834" s="4">
        <f>NiftyData[[#This Row],[DayChange]]/E2835</f>
        <v>-2.2739953768546546E-2</v>
      </c>
      <c r="R2834" s="7">
        <f>_xlfn.CEILING.MATH(ABS(NiftyData[[#This Row],[DayChange %]]), 0.01)</f>
        <v>0.03</v>
      </c>
    </row>
    <row r="2835" spans="1:18" x14ac:dyDescent="0.2">
      <c r="A2835" s="2">
        <v>39993</v>
      </c>
      <c r="B2835" s="1">
        <v>4375.3999999999996</v>
      </c>
      <c r="C2835" s="1">
        <v>4439.95</v>
      </c>
      <c r="D2835" s="1">
        <v>4350.8999999999996</v>
      </c>
      <c r="E2835" s="1">
        <v>4390.95</v>
      </c>
      <c r="F2835" s="1">
        <v>293321334</v>
      </c>
      <c r="G2835" s="1">
        <v>9591.85</v>
      </c>
      <c r="H2835" s="6" t="str">
        <f>TEXT(NiftyData[[#This Row],[Date]], "yyyy")</f>
        <v>2009</v>
      </c>
      <c r="I2835" s="6" t="str">
        <f>TEXT(NiftyData[[#This Row],[Date]], "mmm")</f>
        <v>Jun</v>
      </c>
      <c r="J2835" s="6" t="str">
        <f>TEXT(NiftyData[[#This Row],[Date]], "ddd")</f>
        <v>Mon</v>
      </c>
      <c r="K2835" s="6" t="str">
        <f>TEXT(NiftyData[[#This Row],[Date]], "mmm-yyyy")</f>
        <v>Jun-2009</v>
      </c>
      <c r="L2835" s="6" t="str">
        <f>IF(NiftyData[[#This Row],[Day]]="Thu", "Expiry", "")</f>
        <v/>
      </c>
      <c r="M2835" s="6">
        <f>NiftyData[[#This Row],[Close]]-NiftyData[[#This Row],[Open]]</f>
        <v>15.550000000000182</v>
      </c>
      <c r="N2835" s="4">
        <f>NiftyData[[#This Row],[Intraday Change]]/NiftyData[[#This Row],[Open]]</f>
        <v>3.5539607807286611E-3</v>
      </c>
      <c r="O2835" s="4">
        <f>_xlfn.CEILING.MATH(ABS(NiftyData[[#This Row],[Intraday Change %]]), 0.01)</f>
        <v>0.01</v>
      </c>
      <c r="P2835" s="6">
        <f>NiftyData[[#This Row],[Close]]-E2836</f>
        <v>15.449999999999818</v>
      </c>
      <c r="Q2835" s="4">
        <f>NiftyData[[#This Row],[DayChange]]/E2836</f>
        <v>3.5310250257113056E-3</v>
      </c>
      <c r="R2835" s="7">
        <f>_xlfn.CEILING.MATH(ABS(NiftyData[[#This Row],[DayChange %]]), 0.01)</f>
        <v>0.01</v>
      </c>
    </row>
    <row r="2836" spans="1:18" x14ac:dyDescent="0.2">
      <c r="A2836" s="2">
        <v>39990</v>
      </c>
      <c r="B2836" s="1">
        <v>4243.95</v>
      </c>
      <c r="C2836" s="1">
        <v>4383.75</v>
      </c>
      <c r="D2836" s="1">
        <v>4243.95</v>
      </c>
      <c r="E2836" s="1">
        <v>4375.5</v>
      </c>
      <c r="F2836" s="1">
        <v>284570041</v>
      </c>
      <c r="G2836" s="1">
        <v>10065.52</v>
      </c>
      <c r="H2836" s="6" t="str">
        <f>TEXT(NiftyData[[#This Row],[Date]], "yyyy")</f>
        <v>2009</v>
      </c>
      <c r="I2836" s="6" t="str">
        <f>TEXT(NiftyData[[#This Row],[Date]], "mmm")</f>
        <v>Jun</v>
      </c>
      <c r="J2836" s="6" t="str">
        <f>TEXT(NiftyData[[#This Row],[Date]], "ddd")</f>
        <v>Fri</v>
      </c>
      <c r="K2836" s="6" t="str">
        <f>TEXT(NiftyData[[#This Row],[Date]], "mmm-yyyy")</f>
        <v>Jun-2009</v>
      </c>
      <c r="L2836" s="6" t="str">
        <f>IF(NiftyData[[#This Row],[Day]]="Thu", "Expiry", "")</f>
        <v/>
      </c>
      <c r="M2836" s="6">
        <f>NiftyData[[#This Row],[Close]]-NiftyData[[#This Row],[Open]]</f>
        <v>131.55000000000018</v>
      </c>
      <c r="N2836" s="4">
        <f>NiftyData[[#This Row],[Intraday Change]]/NiftyData[[#This Row],[Open]]</f>
        <v>3.0997066412186806E-2</v>
      </c>
      <c r="O2836" s="4">
        <f>_xlfn.CEILING.MATH(ABS(NiftyData[[#This Row],[Intraday Change %]]), 0.01)</f>
        <v>0.04</v>
      </c>
      <c r="P2836" s="6">
        <f>NiftyData[[#This Row],[Close]]-E2837</f>
        <v>133.64999999999964</v>
      </c>
      <c r="Q2836" s="4">
        <f>NiftyData[[#This Row],[DayChange]]/E2837</f>
        <v>3.1507479048056772E-2</v>
      </c>
      <c r="R2836" s="7">
        <f>_xlfn.CEILING.MATH(ABS(NiftyData[[#This Row],[DayChange %]]), 0.01)</f>
        <v>0.04</v>
      </c>
    </row>
    <row r="2837" spans="1:18" x14ac:dyDescent="0.2">
      <c r="A2837" s="2">
        <v>39989</v>
      </c>
      <c r="B2837" s="1">
        <v>4293.8500000000004</v>
      </c>
      <c r="C2837" s="1">
        <v>4337.95</v>
      </c>
      <c r="D2837" s="1">
        <v>4221.1499999999996</v>
      </c>
      <c r="E2837" s="1">
        <v>4241.8500000000004</v>
      </c>
      <c r="F2837" s="1">
        <v>407987742</v>
      </c>
      <c r="G2837" s="1">
        <v>12847.28</v>
      </c>
      <c r="H2837" s="6" t="str">
        <f>TEXT(NiftyData[[#This Row],[Date]], "yyyy")</f>
        <v>2009</v>
      </c>
      <c r="I2837" s="6" t="str">
        <f>TEXT(NiftyData[[#This Row],[Date]], "mmm")</f>
        <v>Jun</v>
      </c>
      <c r="J2837" s="6" t="str">
        <f>TEXT(NiftyData[[#This Row],[Date]], "ddd")</f>
        <v>Thu</v>
      </c>
      <c r="K2837" s="6" t="str">
        <f>TEXT(NiftyData[[#This Row],[Date]], "mmm-yyyy")</f>
        <v>Jun-2009</v>
      </c>
      <c r="L2837" s="6" t="str">
        <f>IF(NiftyData[[#This Row],[Day]]="Thu", "Expiry", "")</f>
        <v>Expiry</v>
      </c>
      <c r="M2837" s="6">
        <f>NiftyData[[#This Row],[Close]]-NiftyData[[#This Row],[Open]]</f>
        <v>-52</v>
      </c>
      <c r="N2837" s="4">
        <f>NiftyData[[#This Row],[Intraday Change]]/NiftyData[[#This Row],[Open]]</f>
        <v>-1.2110343863898365E-2</v>
      </c>
      <c r="O2837" s="4">
        <f>_xlfn.CEILING.MATH(ABS(NiftyData[[#This Row],[Intraday Change %]]), 0.01)</f>
        <v>0.02</v>
      </c>
      <c r="P2837" s="6">
        <f>NiftyData[[#This Row],[Close]]-E2838</f>
        <v>-51.099999999999454</v>
      </c>
      <c r="Q2837" s="4">
        <f>NiftyData[[#This Row],[DayChange]]/E2838</f>
        <v>-1.1903236702034605E-2</v>
      </c>
      <c r="R2837" s="7">
        <f>_xlfn.CEILING.MATH(ABS(NiftyData[[#This Row],[DayChange %]]), 0.01)</f>
        <v>0.02</v>
      </c>
    </row>
    <row r="2838" spans="1:18" x14ac:dyDescent="0.2">
      <c r="A2838" s="2">
        <v>39988</v>
      </c>
      <c r="B2838" s="1">
        <v>4247.3</v>
      </c>
      <c r="C2838" s="1">
        <v>4307</v>
      </c>
      <c r="D2838" s="1">
        <v>4218.25</v>
      </c>
      <c r="E2838" s="1">
        <v>4292.95</v>
      </c>
      <c r="F2838" s="1">
        <v>311199175</v>
      </c>
      <c r="G2838" s="1">
        <v>9512.27</v>
      </c>
      <c r="H2838" s="6" t="str">
        <f>TEXT(NiftyData[[#This Row],[Date]], "yyyy")</f>
        <v>2009</v>
      </c>
      <c r="I2838" s="6" t="str">
        <f>TEXT(NiftyData[[#This Row],[Date]], "mmm")</f>
        <v>Jun</v>
      </c>
      <c r="J2838" s="6" t="str">
        <f>TEXT(NiftyData[[#This Row],[Date]], "ddd")</f>
        <v>Wed</v>
      </c>
      <c r="K2838" s="6" t="str">
        <f>TEXT(NiftyData[[#This Row],[Date]], "mmm-yyyy")</f>
        <v>Jun-2009</v>
      </c>
      <c r="L2838" s="6" t="str">
        <f>IF(NiftyData[[#This Row],[Day]]="Thu", "Expiry", "")</f>
        <v/>
      </c>
      <c r="M2838" s="6">
        <f>NiftyData[[#This Row],[Close]]-NiftyData[[#This Row],[Open]]</f>
        <v>45.649999999999636</v>
      </c>
      <c r="N2838" s="4">
        <f>NiftyData[[#This Row],[Intraday Change]]/NiftyData[[#This Row],[Open]]</f>
        <v>1.074800461469631E-2</v>
      </c>
      <c r="O2838" s="4">
        <f>_xlfn.CEILING.MATH(ABS(NiftyData[[#This Row],[Intraday Change %]]), 0.01)</f>
        <v>0.02</v>
      </c>
      <c r="P2838" s="6">
        <f>NiftyData[[#This Row],[Close]]-E2839</f>
        <v>45.949999999999818</v>
      </c>
      <c r="Q2838" s="4">
        <f>NiftyData[[#This Row],[DayChange]]/E2839</f>
        <v>1.0819401930774622E-2</v>
      </c>
      <c r="R2838" s="7">
        <f>_xlfn.CEILING.MATH(ABS(NiftyData[[#This Row],[DayChange %]]), 0.01)</f>
        <v>0.02</v>
      </c>
    </row>
    <row r="2839" spans="1:18" x14ac:dyDescent="0.2">
      <c r="A2839" s="2">
        <v>39987</v>
      </c>
      <c r="B2839" s="1">
        <v>4223.3</v>
      </c>
      <c r="C2839" s="1">
        <v>4267.45</v>
      </c>
      <c r="D2839" s="1">
        <v>4143.25</v>
      </c>
      <c r="E2839" s="1">
        <v>4247</v>
      </c>
      <c r="F2839" s="1">
        <v>339990201</v>
      </c>
      <c r="G2839" s="1">
        <v>10880.96</v>
      </c>
      <c r="H2839" s="6" t="str">
        <f>TEXT(NiftyData[[#This Row],[Date]], "yyyy")</f>
        <v>2009</v>
      </c>
      <c r="I2839" s="6" t="str">
        <f>TEXT(NiftyData[[#This Row],[Date]], "mmm")</f>
        <v>Jun</v>
      </c>
      <c r="J2839" s="6" t="str">
        <f>TEXT(NiftyData[[#This Row],[Date]], "ddd")</f>
        <v>Tue</v>
      </c>
      <c r="K2839" s="6" t="str">
        <f>TEXT(NiftyData[[#This Row],[Date]], "mmm-yyyy")</f>
        <v>Jun-2009</v>
      </c>
      <c r="L2839" s="6" t="str">
        <f>IF(NiftyData[[#This Row],[Day]]="Thu", "Expiry", "")</f>
        <v/>
      </c>
      <c r="M2839" s="6">
        <f>NiftyData[[#This Row],[Close]]-NiftyData[[#This Row],[Open]]</f>
        <v>23.699999999999818</v>
      </c>
      <c r="N2839" s="4">
        <f>NiftyData[[#This Row],[Intraday Change]]/NiftyData[[#This Row],[Open]]</f>
        <v>5.6117254279828138E-3</v>
      </c>
      <c r="O2839" s="4">
        <f>_xlfn.CEILING.MATH(ABS(NiftyData[[#This Row],[Intraday Change %]]), 0.01)</f>
        <v>0.01</v>
      </c>
      <c r="P2839" s="6">
        <f>NiftyData[[#This Row],[Close]]-E2840</f>
        <v>11.75</v>
      </c>
      <c r="Q2839" s="4">
        <f>NiftyData[[#This Row],[DayChange]]/E2840</f>
        <v>2.7743344548727938E-3</v>
      </c>
      <c r="R2839" s="7">
        <f>_xlfn.CEILING.MATH(ABS(NiftyData[[#This Row],[DayChange %]]), 0.01)</f>
        <v>0.01</v>
      </c>
    </row>
    <row r="2840" spans="1:18" x14ac:dyDescent="0.2">
      <c r="A2840" s="2">
        <v>39986</v>
      </c>
      <c r="B2840" s="1">
        <v>4314.2</v>
      </c>
      <c r="C2840" s="1">
        <v>4352.25</v>
      </c>
      <c r="D2840" s="1">
        <v>4221.8999999999996</v>
      </c>
      <c r="E2840" s="1">
        <v>4235.25</v>
      </c>
      <c r="F2840" s="1">
        <v>270808678</v>
      </c>
      <c r="G2840" s="1">
        <v>9103.94</v>
      </c>
      <c r="H2840" s="6" t="str">
        <f>TEXT(NiftyData[[#This Row],[Date]], "yyyy")</f>
        <v>2009</v>
      </c>
      <c r="I2840" s="6" t="str">
        <f>TEXT(NiftyData[[#This Row],[Date]], "mmm")</f>
        <v>Jun</v>
      </c>
      <c r="J2840" s="6" t="str">
        <f>TEXT(NiftyData[[#This Row],[Date]], "ddd")</f>
        <v>Mon</v>
      </c>
      <c r="K2840" s="6" t="str">
        <f>TEXT(NiftyData[[#This Row],[Date]], "mmm-yyyy")</f>
        <v>Jun-2009</v>
      </c>
      <c r="L2840" s="6" t="str">
        <f>IF(NiftyData[[#This Row],[Day]]="Thu", "Expiry", "")</f>
        <v/>
      </c>
      <c r="M2840" s="6">
        <f>NiftyData[[#This Row],[Close]]-NiftyData[[#This Row],[Open]]</f>
        <v>-78.949999999999818</v>
      </c>
      <c r="N2840" s="4">
        <f>NiftyData[[#This Row],[Intraday Change]]/NiftyData[[#This Row],[Open]]</f>
        <v>-1.8300032450975806E-2</v>
      </c>
      <c r="O2840" s="4">
        <f>_xlfn.CEILING.MATH(ABS(NiftyData[[#This Row],[Intraday Change %]]), 0.01)</f>
        <v>0.02</v>
      </c>
      <c r="P2840" s="6">
        <f>NiftyData[[#This Row],[Close]]-E2841</f>
        <v>-78.350000000000364</v>
      </c>
      <c r="Q2840" s="4">
        <f>NiftyData[[#This Row],[DayChange]]/E2841</f>
        <v>-1.8163482937685542E-2</v>
      </c>
      <c r="R2840" s="7">
        <f>_xlfn.CEILING.MATH(ABS(NiftyData[[#This Row],[DayChange %]]), 0.01)</f>
        <v>0.02</v>
      </c>
    </row>
    <row r="2841" spans="1:18" x14ac:dyDescent="0.2">
      <c r="A2841" s="2">
        <v>39983</v>
      </c>
      <c r="B2841" s="1">
        <v>4251.1000000000004</v>
      </c>
      <c r="C2841" s="1">
        <v>4326.2</v>
      </c>
      <c r="D2841" s="1">
        <v>4206.7</v>
      </c>
      <c r="E2841" s="1">
        <v>4313.6000000000004</v>
      </c>
      <c r="F2841" s="1">
        <v>350066880</v>
      </c>
      <c r="G2841" s="1">
        <v>10401.790000000001</v>
      </c>
      <c r="H2841" s="6" t="str">
        <f>TEXT(NiftyData[[#This Row],[Date]], "yyyy")</f>
        <v>2009</v>
      </c>
      <c r="I2841" s="6" t="str">
        <f>TEXT(NiftyData[[#This Row],[Date]], "mmm")</f>
        <v>Jun</v>
      </c>
      <c r="J2841" s="6" t="str">
        <f>TEXT(NiftyData[[#This Row],[Date]], "ddd")</f>
        <v>Fri</v>
      </c>
      <c r="K2841" s="6" t="str">
        <f>TEXT(NiftyData[[#This Row],[Date]], "mmm-yyyy")</f>
        <v>Jun-2009</v>
      </c>
      <c r="L2841" s="6" t="str">
        <f>IF(NiftyData[[#This Row],[Day]]="Thu", "Expiry", "")</f>
        <v/>
      </c>
      <c r="M2841" s="6">
        <f>NiftyData[[#This Row],[Close]]-NiftyData[[#This Row],[Open]]</f>
        <v>62.5</v>
      </c>
      <c r="N2841" s="4">
        <f>NiftyData[[#This Row],[Intraday Change]]/NiftyData[[#This Row],[Open]]</f>
        <v>1.4702077109454023E-2</v>
      </c>
      <c r="O2841" s="4">
        <f>_xlfn.CEILING.MATH(ABS(NiftyData[[#This Row],[Intraday Change %]]), 0.01)</f>
        <v>0.02</v>
      </c>
      <c r="P2841" s="6">
        <f>NiftyData[[#This Row],[Close]]-E2842</f>
        <v>62.200000000000728</v>
      </c>
      <c r="Q2841" s="4">
        <f>NiftyData[[#This Row],[DayChange]]/E2842</f>
        <v>1.4630474667168634E-2</v>
      </c>
      <c r="R2841" s="7">
        <f>_xlfn.CEILING.MATH(ABS(NiftyData[[#This Row],[DayChange %]]), 0.01)</f>
        <v>0.02</v>
      </c>
    </row>
    <row r="2842" spans="1:18" x14ac:dyDescent="0.2">
      <c r="A2842" s="2">
        <v>39982</v>
      </c>
      <c r="B2842" s="1">
        <v>4352.95</v>
      </c>
      <c r="C2842" s="1">
        <v>4375.3</v>
      </c>
      <c r="D2842" s="1">
        <v>4222.1499999999996</v>
      </c>
      <c r="E2842" s="1">
        <v>4251.3999999999996</v>
      </c>
      <c r="F2842" s="1">
        <v>373404826</v>
      </c>
      <c r="G2842" s="1">
        <v>11542.45</v>
      </c>
      <c r="H2842" s="6" t="str">
        <f>TEXT(NiftyData[[#This Row],[Date]], "yyyy")</f>
        <v>2009</v>
      </c>
      <c r="I2842" s="6" t="str">
        <f>TEXT(NiftyData[[#This Row],[Date]], "mmm")</f>
        <v>Jun</v>
      </c>
      <c r="J2842" s="6" t="str">
        <f>TEXT(NiftyData[[#This Row],[Date]], "ddd")</f>
        <v>Thu</v>
      </c>
      <c r="K2842" s="6" t="str">
        <f>TEXT(NiftyData[[#This Row],[Date]], "mmm-yyyy")</f>
        <v>Jun-2009</v>
      </c>
      <c r="L2842" s="6" t="str">
        <f>IF(NiftyData[[#This Row],[Day]]="Thu", "Expiry", "")</f>
        <v>Expiry</v>
      </c>
      <c r="M2842" s="6">
        <f>NiftyData[[#This Row],[Close]]-NiftyData[[#This Row],[Open]]</f>
        <v>-101.55000000000018</v>
      </c>
      <c r="N2842" s="4">
        <f>NiftyData[[#This Row],[Intraday Change]]/NiftyData[[#This Row],[Open]]</f>
        <v>-2.332900676552687E-2</v>
      </c>
      <c r="O2842" s="4">
        <f>_xlfn.CEILING.MATH(ABS(NiftyData[[#This Row],[Intraday Change %]]), 0.01)</f>
        <v>0.03</v>
      </c>
      <c r="P2842" s="6">
        <f>NiftyData[[#This Row],[Close]]-E2843</f>
        <v>-104.75</v>
      </c>
      <c r="Q2842" s="4">
        <f>NiftyData[[#This Row],[DayChange]]/E2843</f>
        <v>-2.4046463046497484E-2</v>
      </c>
      <c r="R2842" s="7">
        <f>_xlfn.CEILING.MATH(ABS(NiftyData[[#This Row],[DayChange %]]), 0.01)</f>
        <v>0.03</v>
      </c>
    </row>
    <row r="2843" spans="1:18" x14ac:dyDescent="0.2">
      <c r="A2843" s="2">
        <v>39981</v>
      </c>
      <c r="B2843" s="1">
        <v>4515.3500000000004</v>
      </c>
      <c r="C2843" s="1">
        <v>4517.8</v>
      </c>
      <c r="D2843" s="1">
        <v>4332.8</v>
      </c>
      <c r="E2843" s="1">
        <v>4356.1499999999996</v>
      </c>
      <c r="F2843" s="1">
        <v>327627945</v>
      </c>
      <c r="G2843" s="1">
        <v>11194.56</v>
      </c>
      <c r="H2843" s="6" t="str">
        <f>TEXT(NiftyData[[#This Row],[Date]], "yyyy")</f>
        <v>2009</v>
      </c>
      <c r="I2843" s="6" t="str">
        <f>TEXT(NiftyData[[#This Row],[Date]], "mmm")</f>
        <v>Jun</v>
      </c>
      <c r="J2843" s="6" t="str">
        <f>TEXT(NiftyData[[#This Row],[Date]], "ddd")</f>
        <v>Wed</v>
      </c>
      <c r="K2843" s="6" t="str">
        <f>TEXT(NiftyData[[#This Row],[Date]], "mmm-yyyy")</f>
        <v>Jun-2009</v>
      </c>
      <c r="L2843" s="6" t="str">
        <f>IF(NiftyData[[#This Row],[Day]]="Thu", "Expiry", "")</f>
        <v/>
      </c>
      <c r="M2843" s="6">
        <f>NiftyData[[#This Row],[Close]]-NiftyData[[#This Row],[Open]]</f>
        <v>-159.20000000000073</v>
      </c>
      <c r="N2843" s="4">
        <f>NiftyData[[#This Row],[Intraday Change]]/NiftyData[[#This Row],[Open]]</f>
        <v>-3.5257510491988595E-2</v>
      </c>
      <c r="O2843" s="4">
        <f>_xlfn.CEILING.MATH(ABS(NiftyData[[#This Row],[Intraday Change %]]), 0.01)</f>
        <v>0.04</v>
      </c>
      <c r="P2843" s="6">
        <f>NiftyData[[#This Row],[Close]]-E2844</f>
        <v>-161.65000000000055</v>
      </c>
      <c r="Q2843" s="4">
        <f>NiftyData[[#This Row],[DayChange]]/E2844</f>
        <v>-3.5780689716233681E-2</v>
      </c>
      <c r="R2843" s="7">
        <f>_xlfn.CEILING.MATH(ABS(NiftyData[[#This Row],[DayChange %]]), 0.01)</f>
        <v>0.04</v>
      </c>
    </row>
    <row r="2844" spans="1:18" x14ac:dyDescent="0.2">
      <c r="A2844" s="2">
        <v>39980</v>
      </c>
      <c r="B2844" s="1">
        <v>4478.1000000000004</v>
      </c>
      <c r="C2844" s="1">
        <v>4537.95</v>
      </c>
      <c r="D2844" s="1">
        <v>4405.95</v>
      </c>
      <c r="E2844" s="1">
        <v>4517.8</v>
      </c>
      <c r="F2844" s="1">
        <v>320009267</v>
      </c>
      <c r="G2844" s="1">
        <v>10807.47</v>
      </c>
      <c r="H2844" s="6" t="str">
        <f>TEXT(NiftyData[[#This Row],[Date]], "yyyy")</f>
        <v>2009</v>
      </c>
      <c r="I2844" s="6" t="str">
        <f>TEXT(NiftyData[[#This Row],[Date]], "mmm")</f>
        <v>Jun</v>
      </c>
      <c r="J2844" s="6" t="str">
        <f>TEXT(NiftyData[[#This Row],[Date]], "ddd")</f>
        <v>Tue</v>
      </c>
      <c r="K2844" s="6" t="str">
        <f>TEXT(NiftyData[[#This Row],[Date]], "mmm-yyyy")</f>
        <v>Jun-2009</v>
      </c>
      <c r="L2844" s="6" t="str">
        <f>IF(NiftyData[[#This Row],[Day]]="Thu", "Expiry", "")</f>
        <v/>
      </c>
      <c r="M2844" s="6">
        <f>NiftyData[[#This Row],[Close]]-NiftyData[[#This Row],[Open]]</f>
        <v>39.699999999999818</v>
      </c>
      <c r="N2844" s="4">
        <f>NiftyData[[#This Row],[Intraday Change]]/NiftyData[[#This Row],[Open]]</f>
        <v>8.8653670083293848E-3</v>
      </c>
      <c r="O2844" s="4">
        <f>_xlfn.CEILING.MATH(ABS(NiftyData[[#This Row],[Intraday Change %]]), 0.01)</f>
        <v>0.01</v>
      </c>
      <c r="P2844" s="6">
        <f>NiftyData[[#This Row],[Close]]-E2845</f>
        <v>33.800000000000182</v>
      </c>
      <c r="Q2844" s="4">
        <f>NiftyData[[#This Row],[DayChange]]/E2845</f>
        <v>7.5379125780553483E-3</v>
      </c>
      <c r="R2844" s="7">
        <f>_xlfn.CEILING.MATH(ABS(NiftyData[[#This Row],[DayChange %]]), 0.01)</f>
        <v>0.01</v>
      </c>
    </row>
    <row r="2845" spans="1:18" x14ac:dyDescent="0.2">
      <c r="A2845" s="2">
        <v>39979</v>
      </c>
      <c r="B2845" s="1">
        <v>4584.6499999999996</v>
      </c>
      <c r="C2845" s="1">
        <v>4601.05</v>
      </c>
      <c r="D2845" s="1">
        <v>4469.6000000000004</v>
      </c>
      <c r="E2845" s="1">
        <v>4484</v>
      </c>
      <c r="F2845" s="1">
        <v>322454082</v>
      </c>
      <c r="G2845" s="1">
        <v>10755.98</v>
      </c>
      <c r="H2845" s="6" t="str">
        <f>TEXT(NiftyData[[#This Row],[Date]], "yyyy")</f>
        <v>2009</v>
      </c>
      <c r="I2845" s="6" t="str">
        <f>TEXT(NiftyData[[#This Row],[Date]], "mmm")</f>
        <v>Jun</v>
      </c>
      <c r="J2845" s="6" t="str">
        <f>TEXT(NiftyData[[#This Row],[Date]], "ddd")</f>
        <v>Mon</v>
      </c>
      <c r="K2845" s="6" t="str">
        <f>TEXT(NiftyData[[#This Row],[Date]], "mmm-yyyy")</f>
        <v>Jun-2009</v>
      </c>
      <c r="L2845" s="6" t="str">
        <f>IF(NiftyData[[#This Row],[Day]]="Thu", "Expiry", "")</f>
        <v/>
      </c>
      <c r="M2845" s="6">
        <f>NiftyData[[#This Row],[Close]]-NiftyData[[#This Row],[Open]]</f>
        <v>-100.64999999999964</v>
      </c>
      <c r="N2845" s="4">
        <f>NiftyData[[#This Row],[Intraday Change]]/NiftyData[[#This Row],[Open]]</f>
        <v>-2.1953693302651161E-2</v>
      </c>
      <c r="O2845" s="4">
        <f>_xlfn.CEILING.MATH(ABS(NiftyData[[#This Row],[Intraday Change %]]), 0.01)</f>
        <v>0.03</v>
      </c>
      <c r="P2845" s="6">
        <f>NiftyData[[#This Row],[Close]]-E2846</f>
        <v>-99.399999999999636</v>
      </c>
      <c r="Q2845" s="4">
        <f>NiftyData[[#This Row],[DayChange]]/E2846</f>
        <v>-2.1686957280621297E-2</v>
      </c>
      <c r="R2845" s="7">
        <f>_xlfn.CEILING.MATH(ABS(NiftyData[[#This Row],[DayChange %]]), 0.01)</f>
        <v>0.03</v>
      </c>
    </row>
    <row r="2846" spans="1:18" x14ac:dyDescent="0.2">
      <c r="A2846" s="2">
        <v>39976</v>
      </c>
      <c r="B2846" s="1">
        <v>4637.55</v>
      </c>
      <c r="C2846" s="1">
        <v>4693.2</v>
      </c>
      <c r="D2846" s="1">
        <v>4566.1499999999996</v>
      </c>
      <c r="E2846" s="1">
        <v>4583.3999999999996</v>
      </c>
      <c r="F2846" s="1">
        <v>351580404</v>
      </c>
      <c r="G2846" s="1">
        <v>11400.58</v>
      </c>
      <c r="H2846" s="6" t="str">
        <f>TEXT(NiftyData[[#This Row],[Date]], "yyyy")</f>
        <v>2009</v>
      </c>
      <c r="I2846" s="6" t="str">
        <f>TEXT(NiftyData[[#This Row],[Date]], "mmm")</f>
        <v>Jun</v>
      </c>
      <c r="J2846" s="6" t="str">
        <f>TEXT(NiftyData[[#This Row],[Date]], "ddd")</f>
        <v>Fri</v>
      </c>
      <c r="K2846" s="6" t="str">
        <f>TEXT(NiftyData[[#This Row],[Date]], "mmm-yyyy")</f>
        <v>Jun-2009</v>
      </c>
      <c r="L2846" s="6" t="str">
        <f>IF(NiftyData[[#This Row],[Day]]="Thu", "Expiry", "")</f>
        <v/>
      </c>
      <c r="M2846" s="6">
        <f>NiftyData[[#This Row],[Close]]-NiftyData[[#This Row],[Open]]</f>
        <v>-54.150000000000546</v>
      </c>
      <c r="N2846" s="4">
        <f>NiftyData[[#This Row],[Intraday Change]]/NiftyData[[#This Row],[Open]]</f>
        <v>-1.1676423973865629E-2</v>
      </c>
      <c r="O2846" s="4">
        <f>_xlfn.CEILING.MATH(ABS(NiftyData[[#This Row],[Intraday Change %]]), 0.01)</f>
        <v>0.02</v>
      </c>
      <c r="P2846" s="6">
        <f>NiftyData[[#This Row],[Close]]-E2847</f>
        <v>-54.300000000000182</v>
      </c>
      <c r="Q2846" s="4">
        <f>NiftyData[[#This Row],[DayChange]]/E2847</f>
        <v>-1.1708389934665929E-2</v>
      </c>
      <c r="R2846" s="7">
        <f>_xlfn.CEILING.MATH(ABS(NiftyData[[#This Row],[DayChange %]]), 0.01)</f>
        <v>0.02</v>
      </c>
    </row>
    <row r="2847" spans="1:18" x14ac:dyDescent="0.2">
      <c r="A2847" s="2">
        <v>39975</v>
      </c>
      <c r="B2847" s="1">
        <v>4657.3999999999996</v>
      </c>
      <c r="C2847" s="1">
        <v>4679.55</v>
      </c>
      <c r="D2847" s="1">
        <v>4586.1499999999996</v>
      </c>
      <c r="E2847" s="1">
        <v>4637.7</v>
      </c>
      <c r="F2847" s="1">
        <v>391597868</v>
      </c>
      <c r="G2847" s="1">
        <v>11474.46</v>
      </c>
      <c r="H2847" s="6" t="str">
        <f>TEXT(NiftyData[[#This Row],[Date]], "yyyy")</f>
        <v>2009</v>
      </c>
      <c r="I2847" s="6" t="str">
        <f>TEXT(NiftyData[[#This Row],[Date]], "mmm")</f>
        <v>Jun</v>
      </c>
      <c r="J2847" s="6" t="str">
        <f>TEXT(NiftyData[[#This Row],[Date]], "ddd")</f>
        <v>Thu</v>
      </c>
      <c r="K2847" s="6" t="str">
        <f>TEXT(NiftyData[[#This Row],[Date]], "mmm-yyyy")</f>
        <v>Jun-2009</v>
      </c>
      <c r="L2847" s="6" t="str">
        <f>IF(NiftyData[[#This Row],[Day]]="Thu", "Expiry", "")</f>
        <v>Expiry</v>
      </c>
      <c r="M2847" s="6">
        <f>NiftyData[[#This Row],[Close]]-NiftyData[[#This Row],[Open]]</f>
        <v>-19.699999999999818</v>
      </c>
      <c r="N2847" s="4">
        <f>NiftyData[[#This Row],[Intraday Change]]/NiftyData[[#This Row],[Open]]</f>
        <v>-4.2298278009189286E-3</v>
      </c>
      <c r="O2847" s="4">
        <f>_xlfn.CEILING.MATH(ABS(NiftyData[[#This Row],[Intraday Change %]]), 0.01)</f>
        <v>0.01</v>
      </c>
      <c r="P2847" s="6">
        <f>NiftyData[[#This Row],[Close]]-E2848</f>
        <v>-17.550000000000182</v>
      </c>
      <c r="Q2847" s="4">
        <f>NiftyData[[#This Row],[DayChange]]/E2848</f>
        <v>-3.7699371677139106E-3</v>
      </c>
      <c r="R2847" s="7">
        <f>_xlfn.CEILING.MATH(ABS(NiftyData[[#This Row],[DayChange %]]), 0.01)</f>
        <v>0.01</v>
      </c>
    </row>
    <row r="2848" spans="1:18" x14ac:dyDescent="0.2">
      <c r="A2848" s="2">
        <v>39974</v>
      </c>
      <c r="B2848" s="1">
        <v>4551.7</v>
      </c>
      <c r="C2848" s="1">
        <v>4688.95</v>
      </c>
      <c r="D2848" s="1">
        <v>4551.7</v>
      </c>
      <c r="E2848" s="1">
        <v>4655.25</v>
      </c>
      <c r="F2848" s="1">
        <v>392189746</v>
      </c>
      <c r="G2848" s="1">
        <v>13099.93</v>
      </c>
      <c r="H2848" s="6" t="str">
        <f>TEXT(NiftyData[[#This Row],[Date]], "yyyy")</f>
        <v>2009</v>
      </c>
      <c r="I2848" s="6" t="str">
        <f>TEXT(NiftyData[[#This Row],[Date]], "mmm")</f>
        <v>Jun</v>
      </c>
      <c r="J2848" s="6" t="str">
        <f>TEXT(NiftyData[[#This Row],[Date]], "ddd")</f>
        <v>Wed</v>
      </c>
      <c r="K2848" s="6" t="str">
        <f>TEXT(NiftyData[[#This Row],[Date]], "mmm-yyyy")</f>
        <v>Jun-2009</v>
      </c>
      <c r="L2848" s="6" t="str">
        <f>IF(NiftyData[[#This Row],[Day]]="Thu", "Expiry", "")</f>
        <v/>
      </c>
      <c r="M2848" s="6">
        <f>NiftyData[[#This Row],[Close]]-NiftyData[[#This Row],[Open]]</f>
        <v>103.55000000000018</v>
      </c>
      <c r="N2848" s="4">
        <f>NiftyData[[#This Row],[Intraday Change]]/NiftyData[[#This Row],[Open]]</f>
        <v>2.2749741854691693E-2</v>
      </c>
      <c r="O2848" s="4">
        <f>_xlfn.CEILING.MATH(ABS(NiftyData[[#This Row],[Intraday Change %]]), 0.01)</f>
        <v>0.03</v>
      </c>
      <c r="P2848" s="6">
        <f>NiftyData[[#This Row],[Close]]-E2849</f>
        <v>104.30000000000018</v>
      </c>
      <c r="Q2848" s="4">
        <f>NiftyData[[#This Row],[DayChange]]/E2849</f>
        <v>2.2918291785231696E-2</v>
      </c>
      <c r="R2848" s="7">
        <f>_xlfn.CEILING.MATH(ABS(NiftyData[[#This Row],[DayChange %]]), 0.01)</f>
        <v>0.03</v>
      </c>
    </row>
    <row r="2849" spans="1:18" x14ac:dyDescent="0.2">
      <c r="A2849" s="2">
        <v>39973</v>
      </c>
      <c r="B2849" s="1">
        <v>4427.75</v>
      </c>
      <c r="C2849" s="1">
        <v>4562.45</v>
      </c>
      <c r="D2849" s="1">
        <v>4365.1000000000004</v>
      </c>
      <c r="E2849" s="1">
        <v>4550.95</v>
      </c>
      <c r="F2849" s="1">
        <v>414282839</v>
      </c>
      <c r="G2849" s="1">
        <v>12049.96</v>
      </c>
      <c r="H2849" s="6" t="str">
        <f>TEXT(NiftyData[[#This Row],[Date]], "yyyy")</f>
        <v>2009</v>
      </c>
      <c r="I2849" s="6" t="str">
        <f>TEXT(NiftyData[[#This Row],[Date]], "mmm")</f>
        <v>Jun</v>
      </c>
      <c r="J2849" s="6" t="str">
        <f>TEXT(NiftyData[[#This Row],[Date]], "ddd")</f>
        <v>Tue</v>
      </c>
      <c r="K2849" s="6" t="str">
        <f>TEXT(NiftyData[[#This Row],[Date]], "mmm-yyyy")</f>
        <v>Jun-2009</v>
      </c>
      <c r="L2849" s="6" t="str">
        <f>IF(NiftyData[[#This Row],[Day]]="Thu", "Expiry", "")</f>
        <v/>
      </c>
      <c r="M2849" s="6">
        <f>NiftyData[[#This Row],[Close]]-NiftyData[[#This Row],[Open]]</f>
        <v>123.19999999999982</v>
      </c>
      <c r="N2849" s="4">
        <f>NiftyData[[#This Row],[Intraday Change]]/NiftyData[[#This Row],[Open]]</f>
        <v>2.7824515837614999E-2</v>
      </c>
      <c r="O2849" s="4">
        <f>_xlfn.CEILING.MATH(ABS(NiftyData[[#This Row],[Intraday Change %]]), 0.01)</f>
        <v>0.03</v>
      </c>
      <c r="P2849" s="6">
        <f>NiftyData[[#This Row],[Close]]-E2850</f>
        <v>121.05000000000018</v>
      </c>
      <c r="Q2849" s="4">
        <f>NiftyData[[#This Row],[DayChange]]/E2850</f>
        <v>2.7325673265762251E-2</v>
      </c>
      <c r="R2849" s="7">
        <f>_xlfn.CEILING.MATH(ABS(NiftyData[[#This Row],[DayChange %]]), 0.01)</f>
        <v>0.03</v>
      </c>
    </row>
    <row r="2850" spans="1:18" x14ac:dyDescent="0.2">
      <c r="A2850" s="2">
        <v>39972</v>
      </c>
      <c r="B2850" s="1">
        <v>4582.3500000000004</v>
      </c>
      <c r="C2850" s="1">
        <v>4611.3999999999996</v>
      </c>
      <c r="D2850" s="1">
        <v>4404.6499999999996</v>
      </c>
      <c r="E2850" s="1">
        <v>4429.8999999999996</v>
      </c>
      <c r="F2850" s="1">
        <v>370092839</v>
      </c>
      <c r="G2850" s="1">
        <v>10824.22</v>
      </c>
      <c r="H2850" s="6" t="str">
        <f>TEXT(NiftyData[[#This Row],[Date]], "yyyy")</f>
        <v>2009</v>
      </c>
      <c r="I2850" s="6" t="str">
        <f>TEXT(NiftyData[[#This Row],[Date]], "mmm")</f>
        <v>Jun</v>
      </c>
      <c r="J2850" s="6" t="str">
        <f>TEXT(NiftyData[[#This Row],[Date]], "ddd")</f>
        <v>Mon</v>
      </c>
      <c r="K2850" s="6" t="str">
        <f>TEXT(NiftyData[[#This Row],[Date]], "mmm-yyyy")</f>
        <v>Jun-2009</v>
      </c>
      <c r="L2850" s="6" t="str">
        <f>IF(NiftyData[[#This Row],[Day]]="Thu", "Expiry", "")</f>
        <v/>
      </c>
      <c r="M2850" s="6">
        <f>NiftyData[[#This Row],[Close]]-NiftyData[[#This Row],[Open]]</f>
        <v>-152.45000000000073</v>
      </c>
      <c r="N2850" s="4">
        <f>NiftyData[[#This Row],[Intraday Change]]/NiftyData[[#This Row],[Open]]</f>
        <v>-3.3268955885080956E-2</v>
      </c>
      <c r="O2850" s="4">
        <f>_xlfn.CEILING.MATH(ABS(NiftyData[[#This Row],[Intraday Change %]]), 0.01)</f>
        <v>0.04</v>
      </c>
      <c r="P2850" s="6">
        <f>NiftyData[[#This Row],[Close]]-E2851</f>
        <v>-157</v>
      </c>
      <c r="Q2850" s="4">
        <f>NiftyData[[#This Row],[DayChange]]/E2851</f>
        <v>-3.4227909917373393E-2</v>
      </c>
      <c r="R2850" s="7">
        <f>_xlfn.CEILING.MATH(ABS(NiftyData[[#This Row],[DayChange %]]), 0.01)</f>
        <v>0.04</v>
      </c>
    </row>
    <row r="2851" spans="1:18" x14ac:dyDescent="0.2">
      <c r="A2851" s="2">
        <v>39969</v>
      </c>
      <c r="B2851" s="1">
        <v>4573.3</v>
      </c>
      <c r="C2851" s="1">
        <v>4636.8500000000004</v>
      </c>
      <c r="D2851" s="1">
        <v>4561.95</v>
      </c>
      <c r="E2851" s="1">
        <v>4586.8999999999996</v>
      </c>
      <c r="F2851" s="1">
        <v>409906842</v>
      </c>
      <c r="G2851" s="1">
        <v>12907.88</v>
      </c>
      <c r="H2851" s="6" t="str">
        <f>TEXT(NiftyData[[#This Row],[Date]], "yyyy")</f>
        <v>2009</v>
      </c>
      <c r="I2851" s="6" t="str">
        <f>TEXT(NiftyData[[#This Row],[Date]], "mmm")</f>
        <v>Jun</v>
      </c>
      <c r="J2851" s="6" t="str">
        <f>TEXT(NiftyData[[#This Row],[Date]], "ddd")</f>
        <v>Fri</v>
      </c>
      <c r="K2851" s="6" t="str">
        <f>TEXT(NiftyData[[#This Row],[Date]], "mmm-yyyy")</f>
        <v>Jun-2009</v>
      </c>
      <c r="L2851" s="6" t="str">
        <f>IF(NiftyData[[#This Row],[Day]]="Thu", "Expiry", "")</f>
        <v/>
      </c>
      <c r="M2851" s="6">
        <f>NiftyData[[#This Row],[Close]]-NiftyData[[#This Row],[Open]]</f>
        <v>13.599999999999454</v>
      </c>
      <c r="N2851" s="4">
        <f>NiftyData[[#This Row],[Intraday Change]]/NiftyData[[#This Row],[Open]]</f>
        <v>2.9737826077448348E-3</v>
      </c>
      <c r="O2851" s="4">
        <f>_xlfn.CEILING.MATH(ABS(NiftyData[[#This Row],[Intraday Change %]]), 0.01)</f>
        <v>0.01</v>
      </c>
      <c r="P2851" s="6">
        <f>NiftyData[[#This Row],[Close]]-E2852</f>
        <v>14.25</v>
      </c>
      <c r="Q2851" s="4">
        <f>NiftyData[[#This Row],[DayChange]]/E2852</f>
        <v>3.1163548489387995E-3</v>
      </c>
      <c r="R2851" s="7">
        <f>_xlfn.CEILING.MATH(ABS(NiftyData[[#This Row],[DayChange %]]), 0.01)</f>
        <v>0.01</v>
      </c>
    </row>
    <row r="2852" spans="1:18" x14ac:dyDescent="0.2">
      <c r="A2852" s="2">
        <v>39968</v>
      </c>
      <c r="B2852" s="1">
        <v>4530.3</v>
      </c>
      <c r="C2852" s="1">
        <v>4582.2</v>
      </c>
      <c r="D2852" s="1">
        <v>4453.45</v>
      </c>
      <c r="E2852" s="1">
        <v>4572.6499999999996</v>
      </c>
      <c r="F2852" s="1">
        <v>424050722</v>
      </c>
      <c r="G2852" s="1">
        <v>12563.65</v>
      </c>
      <c r="H2852" s="6" t="str">
        <f>TEXT(NiftyData[[#This Row],[Date]], "yyyy")</f>
        <v>2009</v>
      </c>
      <c r="I2852" s="6" t="str">
        <f>TEXT(NiftyData[[#This Row],[Date]], "mmm")</f>
        <v>Jun</v>
      </c>
      <c r="J2852" s="6" t="str">
        <f>TEXT(NiftyData[[#This Row],[Date]], "ddd")</f>
        <v>Thu</v>
      </c>
      <c r="K2852" s="6" t="str">
        <f>TEXT(NiftyData[[#This Row],[Date]], "mmm-yyyy")</f>
        <v>Jun-2009</v>
      </c>
      <c r="L2852" s="6" t="str">
        <f>IF(NiftyData[[#This Row],[Day]]="Thu", "Expiry", "")</f>
        <v>Expiry</v>
      </c>
      <c r="M2852" s="6">
        <f>NiftyData[[#This Row],[Close]]-NiftyData[[#This Row],[Open]]</f>
        <v>42.349999999999454</v>
      </c>
      <c r="N2852" s="4">
        <f>NiftyData[[#This Row],[Intraday Change]]/NiftyData[[#This Row],[Open]]</f>
        <v>9.3481667880713094E-3</v>
      </c>
      <c r="O2852" s="4">
        <f>_xlfn.CEILING.MATH(ABS(NiftyData[[#This Row],[Intraday Change %]]), 0.01)</f>
        <v>0.01</v>
      </c>
      <c r="P2852" s="6">
        <f>NiftyData[[#This Row],[Close]]-E2853</f>
        <v>41.949999999999818</v>
      </c>
      <c r="Q2852" s="4">
        <f>NiftyData[[#This Row],[DayChange]]/E2853</f>
        <v>9.2590548921799767E-3</v>
      </c>
      <c r="R2852" s="7">
        <f>_xlfn.CEILING.MATH(ABS(NiftyData[[#This Row],[DayChange %]]), 0.01)</f>
        <v>0.01</v>
      </c>
    </row>
    <row r="2853" spans="1:18" x14ac:dyDescent="0.2">
      <c r="A2853" s="2">
        <v>39967</v>
      </c>
      <c r="B2853" s="1">
        <v>4525.5</v>
      </c>
      <c r="C2853" s="1">
        <v>4574.8999999999996</v>
      </c>
      <c r="D2853" s="1">
        <v>4478.6000000000004</v>
      </c>
      <c r="E2853" s="1">
        <v>4530.7</v>
      </c>
      <c r="F2853" s="1">
        <v>415829528</v>
      </c>
      <c r="G2853" s="1">
        <v>12131.57</v>
      </c>
      <c r="H2853" s="6" t="str">
        <f>TEXT(NiftyData[[#This Row],[Date]], "yyyy")</f>
        <v>2009</v>
      </c>
      <c r="I2853" s="6" t="str">
        <f>TEXT(NiftyData[[#This Row],[Date]], "mmm")</f>
        <v>Jun</v>
      </c>
      <c r="J2853" s="6" t="str">
        <f>TEXT(NiftyData[[#This Row],[Date]], "ddd")</f>
        <v>Wed</v>
      </c>
      <c r="K2853" s="6" t="str">
        <f>TEXT(NiftyData[[#This Row],[Date]], "mmm-yyyy")</f>
        <v>Jun-2009</v>
      </c>
      <c r="L2853" s="6" t="str">
        <f>IF(NiftyData[[#This Row],[Day]]="Thu", "Expiry", "")</f>
        <v/>
      </c>
      <c r="M2853" s="6">
        <f>NiftyData[[#This Row],[Close]]-NiftyData[[#This Row],[Open]]</f>
        <v>5.1999999999998181</v>
      </c>
      <c r="N2853" s="4">
        <f>NiftyData[[#This Row],[Intraday Change]]/NiftyData[[#This Row],[Open]]</f>
        <v>1.1490443044967005E-3</v>
      </c>
      <c r="O2853" s="4">
        <f>_xlfn.CEILING.MATH(ABS(NiftyData[[#This Row],[Intraday Change %]]), 0.01)</f>
        <v>0.01</v>
      </c>
      <c r="P2853" s="6">
        <f>NiftyData[[#This Row],[Close]]-E2854</f>
        <v>5.4499999999998181</v>
      </c>
      <c r="Q2853" s="4">
        <f>NiftyData[[#This Row],[DayChange]]/E2854</f>
        <v>1.2043533506435706E-3</v>
      </c>
      <c r="R2853" s="7">
        <f>_xlfn.CEILING.MATH(ABS(NiftyData[[#This Row],[DayChange %]]), 0.01)</f>
        <v>0.01</v>
      </c>
    </row>
    <row r="2854" spans="1:18" x14ac:dyDescent="0.2">
      <c r="A2854" s="2">
        <v>39966</v>
      </c>
      <c r="B2854" s="1">
        <v>4530.45</v>
      </c>
      <c r="C2854" s="1">
        <v>4586.3999999999996</v>
      </c>
      <c r="D2854" s="1">
        <v>4451.3</v>
      </c>
      <c r="E2854" s="1">
        <v>4525.25</v>
      </c>
      <c r="F2854" s="1">
        <v>396327441</v>
      </c>
      <c r="G2854" s="1">
        <v>12565.07</v>
      </c>
      <c r="H2854" s="6" t="str">
        <f>TEXT(NiftyData[[#This Row],[Date]], "yyyy")</f>
        <v>2009</v>
      </c>
      <c r="I2854" s="6" t="str">
        <f>TEXT(NiftyData[[#This Row],[Date]], "mmm")</f>
        <v>Jun</v>
      </c>
      <c r="J2854" s="6" t="str">
        <f>TEXT(NiftyData[[#This Row],[Date]], "ddd")</f>
        <v>Tue</v>
      </c>
      <c r="K2854" s="6" t="str">
        <f>TEXT(NiftyData[[#This Row],[Date]], "mmm-yyyy")</f>
        <v>Jun-2009</v>
      </c>
      <c r="L2854" s="6" t="str">
        <f>IF(NiftyData[[#This Row],[Day]]="Thu", "Expiry", "")</f>
        <v/>
      </c>
      <c r="M2854" s="6">
        <f>NiftyData[[#This Row],[Close]]-NiftyData[[#This Row],[Open]]</f>
        <v>-5.1999999999998181</v>
      </c>
      <c r="N2854" s="4">
        <f>NiftyData[[#This Row],[Intraday Change]]/NiftyData[[#This Row],[Open]]</f>
        <v>-1.1477888509971014E-3</v>
      </c>
      <c r="O2854" s="4">
        <f>_xlfn.CEILING.MATH(ABS(NiftyData[[#This Row],[Intraday Change %]]), 0.01)</f>
        <v>0.01</v>
      </c>
      <c r="P2854" s="6">
        <f>NiftyData[[#This Row],[Close]]-E2855</f>
        <v>-4.6499999999996362</v>
      </c>
      <c r="Q2854" s="4">
        <f>NiftyData[[#This Row],[DayChange]]/E2855</f>
        <v>-1.0265127265501747E-3</v>
      </c>
      <c r="R2854" s="7">
        <f>_xlfn.CEILING.MATH(ABS(NiftyData[[#This Row],[DayChange %]]), 0.01)</f>
        <v>0.01</v>
      </c>
    </row>
    <row r="2855" spans="1:18" x14ac:dyDescent="0.2">
      <c r="A2855" s="2">
        <v>39965</v>
      </c>
      <c r="B2855" s="1">
        <v>4450.3999999999996</v>
      </c>
      <c r="C2855" s="1">
        <v>4545.3999999999996</v>
      </c>
      <c r="D2855" s="1">
        <v>4450.3999999999996</v>
      </c>
      <c r="E2855" s="1">
        <v>4529.8999999999996</v>
      </c>
      <c r="F2855" s="1">
        <v>464256409</v>
      </c>
      <c r="G2855" s="1">
        <v>12781.61</v>
      </c>
      <c r="H2855" s="6" t="str">
        <f>TEXT(NiftyData[[#This Row],[Date]], "yyyy")</f>
        <v>2009</v>
      </c>
      <c r="I2855" s="6" t="str">
        <f>TEXT(NiftyData[[#This Row],[Date]], "mmm")</f>
        <v>Jun</v>
      </c>
      <c r="J2855" s="6" t="str">
        <f>TEXT(NiftyData[[#This Row],[Date]], "ddd")</f>
        <v>Mon</v>
      </c>
      <c r="K2855" s="6" t="str">
        <f>TEXT(NiftyData[[#This Row],[Date]], "mmm-yyyy")</f>
        <v>Jun-2009</v>
      </c>
      <c r="L2855" s="6" t="str">
        <f>IF(NiftyData[[#This Row],[Day]]="Thu", "Expiry", "")</f>
        <v/>
      </c>
      <c r="M2855" s="6">
        <f>NiftyData[[#This Row],[Close]]-NiftyData[[#This Row],[Open]]</f>
        <v>79.5</v>
      </c>
      <c r="N2855" s="4">
        <f>NiftyData[[#This Row],[Intraday Change]]/NiftyData[[#This Row],[Open]]</f>
        <v>1.786356282581341E-2</v>
      </c>
      <c r="O2855" s="4">
        <f>_xlfn.CEILING.MATH(ABS(NiftyData[[#This Row],[Intraday Change %]]), 0.01)</f>
        <v>0.02</v>
      </c>
      <c r="P2855" s="6">
        <f>NiftyData[[#This Row],[Close]]-E2856</f>
        <v>80.949999999999818</v>
      </c>
      <c r="Q2855" s="4">
        <f>NiftyData[[#This Row],[DayChange]]/E2856</f>
        <v>1.8195304510052895E-2</v>
      </c>
      <c r="R2855" s="7">
        <f>_xlfn.CEILING.MATH(ABS(NiftyData[[#This Row],[DayChange %]]), 0.01)</f>
        <v>0.02</v>
      </c>
    </row>
    <row r="2856" spans="1:18" x14ac:dyDescent="0.2">
      <c r="A2856" s="2">
        <v>39962</v>
      </c>
      <c r="B2856" s="1">
        <v>4340.75</v>
      </c>
      <c r="C2856" s="1">
        <v>4488.05</v>
      </c>
      <c r="D2856" s="1">
        <v>4340.75</v>
      </c>
      <c r="E2856" s="1">
        <v>4448.95</v>
      </c>
      <c r="F2856" s="1">
        <v>506796280</v>
      </c>
      <c r="G2856" s="1">
        <v>15181.73</v>
      </c>
      <c r="H2856" s="6" t="str">
        <f>TEXT(NiftyData[[#This Row],[Date]], "yyyy")</f>
        <v>2009</v>
      </c>
      <c r="I2856" s="6" t="str">
        <f>TEXT(NiftyData[[#This Row],[Date]], "mmm")</f>
        <v>May</v>
      </c>
      <c r="J2856" s="6" t="str">
        <f>TEXT(NiftyData[[#This Row],[Date]], "ddd")</f>
        <v>Fri</v>
      </c>
      <c r="K2856" s="6" t="str">
        <f>TEXT(NiftyData[[#This Row],[Date]], "mmm-yyyy")</f>
        <v>May-2009</v>
      </c>
      <c r="L2856" s="6" t="str">
        <f>IF(NiftyData[[#This Row],[Day]]="Thu", "Expiry", "")</f>
        <v/>
      </c>
      <c r="M2856" s="6">
        <f>NiftyData[[#This Row],[Close]]-NiftyData[[#This Row],[Open]]</f>
        <v>108.19999999999982</v>
      </c>
      <c r="N2856" s="4">
        <f>NiftyData[[#This Row],[Intraday Change]]/NiftyData[[#This Row],[Open]]</f>
        <v>2.4926567989402713E-2</v>
      </c>
      <c r="O2856" s="4">
        <f>_xlfn.CEILING.MATH(ABS(NiftyData[[#This Row],[Intraday Change %]]), 0.01)</f>
        <v>0.03</v>
      </c>
      <c r="P2856" s="6">
        <f>NiftyData[[#This Row],[Close]]-E2857</f>
        <v>111.84999999999945</v>
      </c>
      <c r="Q2856" s="4">
        <f>NiftyData[[#This Row],[DayChange]]/E2857</f>
        <v>2.5789121763390155E-2</v>
      </c>
      <c r="R2856" s="7">
        <f>_xlfn.CEILING.MATH(ABS(NiftyData[[#This Row],[DayChange %]]), 0.01)</f>
        <v>0.03</v>
      </c>
    </row>
    <row r="2857" spans="1:18" x14ac:dyDescent="0.2">
      <c r="A2857" s="2">
        <v>39961</v>
      </c>
      <c r="B2857" s="1">
        <v>4276.1499999999996</v>
      </c>
      <c r="C2857" s="1">
        <v>4354.8500000000004</v>
      </c>
      <c r="D2857" s="1">
        <v>4254.8500000000004</v>
      </c>
      <c r="E2857" s="1">
        <v>4337.1000000000004</v>
      </c>
      <c r="F2857" s="1">
        <v>460439887</v>
      </c>
      <c r="G2857" s="1">
        <v>16067.32</v>
      </c>
      <c r="H2857" s="6" t="str">
        <f>TEXT(NiftyData[[#This Row],[Date]], "yyyy")</f>
        <v>2009</v>
      </c>
      <c r="I2857" s="6" t="str">
        <f>TEXT(NiftyData[[#This Row],[Date]], "mmm")</f>
        <v>May</v>
      </c>
      <c r="J2857" s="6" t="str">
        <f>TEXT(NiftyData[[#This Row],[Date]], "ddd")</f>
        <v>Thu</v>
      </c>
      <c r="K2857" s="6" t="str">
        <f>TEXT(NiftyData[[#This Row],[Date]], "mmm-yyyy")</f>
        <v>May-2009</v>
      </c>
      <c r="L2857" s="6" t="str">
        <f>IF(NiftyData[[#This Row],[Day]]="Thu", "Expiry", "")</f>
        <v>Expiry</v>
      </c>
      <c r="M2857" s="6">
        <f>NiftyData[[#This Row],[Close]]-NiftyData[[#This Row],[Open]]</f>
        <v>60.950000000000728</v>
      </c>
      <c r="N2857" s="4">
        <f>NiftyData[[#This Row],[Intraday Change]]/NiftyData[[#This Row],[Open]]</f>
        <v>1.4253475673210886E-2</v>
      </c>
      <c r="O2857" s="4">
        <f>_xlfn.CEILING.MATH(ABS(NiftyData[[#This Row],[Intraday Change %]]), 0.01)</f>
        <v>0.02</v>
      </c>
      <c r="P2857" s="6">
        <f>NiftyData[[#This Row],[Close]]-E2858</f>
        <v>61.050000000000182</v>
      </c>
      <c r="Q2857" s="4">
        <f>NiftyData[[#This Row],[DayChange]]/E2858</f>
        <v>1.4277195074893927E-2</v>
      </c>
      <c r="R2857" s="7">
        <f>_xlfn.CEILING.MATH(ABS(NiftyData[[#This Row],[DayChange %]]), 0.01)</f>
        <v>0.02</v>
      </c>
    </row>
    <row r="2858" spans="1:18" x14ac:dyDescent="0.2">
      <c r="A2858" s="2">
        <v>39960</v>
      </c>
      <c r="B2858" s="1">
        <v>4117.3</v>
      </c>
      <c r="C2858" s="1">
        <v>4286.45</v>
      </c>
      <c r="D2858" s="1">
        <v>4115.25</v>
      </c>
      <c r="E2858" s="1">
        <v>4276.05</v>
      </c>
      <c r="F2858" s="1">
        <v>353499631</v>
      </c>
      <c r="G2858" s="1">
        <v>12173.35</v>
      </c>
      <c r="H2858" s="6" t="str">
        <f>TEXT(NiftyData[[#This Row],[Date]], "yyyy")</f>
        <v>2009</v>
      </c>
      <c r="I2858" s="6" t="str">
        <f>TEXT(NiftyData[[#This Row],[Date]], "mmm")</f>
        <v>May</v>
      </c>
      <c r="J2858" s="6" t="str">
        <f>TEXT(NiftyData[[#This Row],[Date]], "ddd")</f>
        <v>Wed</v>
      </c>
      <c r="K2858" s="6" t="str">
        <f>TEXT(NiftyData[[#This Row],[Date]], "mmm-yyyy")</f>
        <v>May-2009</v>
      </c>
      <c r="L2858" s="6" t="str">
        <f>IF(NiftyData[[#This Row],[Day]]="Thu", "Expiry", "")</f>
        <v/>
      </c>
      <c r="M2858" s="6">
        <f>NiftyData[[#This Row],[Close]]-NiftyData[[#This Row],[Open]]</f>
        <v>158.75</v>
      </c>
      <c r="N2858" s="4">
        <f>NiftyData[[#This Row],[Intraday Change]]/NiftyData[[#This Row],[Open]]</f>
        <v>3.8556821217788355E-2</v>
      </c>
      <c r="O2858" s="4">
        <f>_xlfn.CEILING.MATH(ABS(NiftyData[[#This Row],[Intraday Change %]]), 0.01)</f>
        <v>0.04</v>
      </c>
      <c r="P2858" s="6">
        <f>NiftyData[[#This Row],[Close]]-E2859</f>
        <v>159.35000000000036</v>
      </c>
      <c r="Q2858" s="4">
        <f>NiftyData[[#This Row],[DayChange]]/E2859</f>
        <v>3.8708188597663264E-2</v>
      </c>
      <c r="R2858" s="7">
        <f>_xlfn.CEILING.MATH(ABS(NiftyData[[#This Row],[DayChange %]]), 0.01)</f>
        <v>0.04</v>
      </c>
    </row>
    <row r="2859" spans="1:18" x14ac:dyDescent="0.2">
      <c r="A2859" s="2">
        <v>39959</v>
      </c>
      <c r="B2859" s="1">
        <v>4239.55</v>
      </c>
      <c r="C2859" s="1">
        <v>4256.05</v>
      </c>
      <c r="D2859" s="1">
        <v>4092.25</v>
      </c>
      <c r="E2859" s="1">
        <v>4116.7</v>
      </c>
      <c r="F2859" s="1">
        <v>308739530</v>
      </c>
      <c r="G2859" s="1">
        <v>9501.7099999999991</v>
      </c>
      <c r="H2859" s="6" t="str">
        <f>TEXT(NiftyData[[#This Row],[Date]], "yyyy")</f>
        <v>2009</v>
      </c>
      <c r="I2859" s="6" t="str">
        <f>TEXT(NiftyData[[#This Row],[Date]], "mmm")</f>
        <v>May</v>
      </c>
      <c r="J2859" s="6" t="str">
        <f>TEXT(NiftyData[[#This Row],[Date]], "ddd")</f>
        <v>Tue</v>
      </c>
      <c r="K2859" s="6" t="str">
        <f>TEXT(NiftyData[[#This Row],[Date]], "mmm-yyyy")</f>
        <v>May-2009</v>
      </c>
      <c r="L2859" s="6" t="str">
        <f>IF(NiftyData[[#This Row],[Day]]="Thu", "Expiry", "")</f>
        <v/>
      </c>
      <c r="M2859" s="6">
        <f>NiftyData[[#This Row],[Close]]-NiftyData[[#This Row],[Open]]</f>
        <v>-122.85000000000036</v>
      </c>
      <c r="N2859" s="4">
        <f>NiftyData[[#This Row],[Intraday Change]]/NiftyData[[#This Row],[Open]]</f>
        <v>-2.8977132006934782E-2</v>
      </c>
      <c r="O2859" s="4">
        <f>_xlfn.CEILING.MATH(ABS(NiftyData[[#This Row],[Intraday Change %]]), 0.01)</f>
        <v>0.03</v>
      </c>
      <c r="P2859" s="6">
        <f>NiftyData[[#This Row],[Close]]-E2860</f>
        <v>-120.85000000000036</v>
      </c>
      <c r="Q2859" s="4">
        <f>NiftyData[[#This Row],[DayChange]]/E2860</f>
        <v>-2.851883753584037E-2</v>
      </c>
      <c r="R2859" s="7">
        <f>_xlfn.CEILING.MATH(ABS(NiftyData[[#This Row],[DayChange %]]), 0.01)</f>
        <v>0.03</v>
      </c>
    </row>
    <row r="2860" spans="1:18" x14ac:dyDescent="0.2">
      <c r="A2860" s="2">
        <v>39958</v>
      </c>
      <c r="B2860" s="1">
        <v>4238.1000000000004</v>
      </c>
      <c r="C2860" s="1">
        <v>4270.05</v>
      </c>
      <c r="D2860" s="1">
        <v>4205.1000000000004</v>
      </c>
      <c r="E2860" s="1">
        <v>4237.55</v>
      </c>
      <c r="F2860" s="1">
        <v>299302991</v>
      </c>
      <c r="G2860" s="1">
        <v>9104.6200000000008</v>
      </c>
      <c r="H2860" s="6" t="str">
        <f>TEXT(NiftyData[[#This Row],[Date]], "yyyy")</f>
        <v>2009</v>
      </c>
      <c r="I2860" s="6" t="str">
        <f>TEXT(NiftyData[[#This Row],[Date]], "mmm")</f>
        <v>May</v>
      </c>
      <c r="J2860" s="6" t="str">
        <f>TEXT(NiftyData[[#This Row],[Date]], "ddd")</f>
        <v>Mon</v>
      </c>
      <c r="K2860" s="6" t="str">
        <f>TEXT(NiftyData[[#This Row],[Date]], "mmm-yyyy")</f>
        <v>May-2009</v>
      </c>
      <c r="L2860" s="6" t="str">
        <f>IF(NiftyData[[#This Row],[Day]]="Thu", "Expiry", "")</f>
        <v/>
      </c>
      <c r="M2860" s="6">
        <f>NiftyData[[#This Row],[Close]]-NiftyData[[#This Row],[Open]]</f>
        <v>-0.5500000000001819</v>
      </c>
      <c r="N2860" s="4">
        <f>NiftyData[[#This Row],[Intraday Change]]/NiftyData[[#This Row],[Open]]</f>
        <v>-1.2977513508416079E-4</v>
      </c>
      <c r="O2860" s="4">
        <f>_xlfn.CEILING.MATH(ABS(NiftyData[[#This Row],[Intraday Change %]]), 0.01)</f>
        <v>0.01</v>
      </c>
      <c r="P2860" s="6">
        <f>NiftyData[[#This Row],[Close]]-E2861</f>
        <v>-0.9499999999998181</v>
      </c>
      <c r="Q2860" s="4">
        <f>NiftyData[[#This Row],[DayChange]]/E2861</f>
        <v>-2.2413589713337693E-4</v>
      </c>
      <c r="R2860" s="7">
        <f>_xlfn.CEILING.MATH(ABS(NiftyData[[#This Row],[DayChange %]]), 0.01)</f>
        <v>0.01</v>
      </c>
    </row>
    <row r="2861" spans="1:18" x14ac:dyDescent="0.2">
      <c r="A2861" s="2">
        <v>39955</v>
      </c>
      <c r="B2861" s="1">
        <v>4211.8500000000004</v>
      </c>
      <c r="C2861" s="1">
        <v>4249.5</v>
      </c>
      <c r="D2861" s="1">
        <v>4155.8500000000004</v>
      </c>
      <c r="E2861" s="1">
        <v>4238.5</v>
      </c>
      <c r="F2861" s="1">
        <v>284165388</v>
      </c>
      <c r="G2861" s="1">
        <v>10572.97</v>
      </c>
      <c r="H2861" s="6" t="str">
        <f>TEXT(NiftyData[[#This Row],[Date]], "yyyy")</f>
        <v>2009</v>
      </c>
      <c r="I2861" s="6" t="str">
        <f>TEXT(NiftyData[[#This Row],[Date]], "mmm")</f>
        <v>May</v>
      </c>
      <c r="J2861" s="6" t="str">
        <f>TEXT(NiftyData[[#This Row],[Date]], "ddd")</f>
        <v>Fri</v>
      </c>
      <c r="K2861" s="6" t="str">
        <f>TEXT(NiftyData[[#This Row],[Date]], "mmm-yyyy")</f>
        <v>May-2009</v>
      </c>
      <c r="L2861" s="6" t="str">
        <f>IF(NiftyData[[#This Row],[Day]]="Thu", "Expiry", "")</f>
        <v/>
      </c>
      <c r="M2861" s="6">
        <f>NiftyData[[#This Row],[Close]]-NiftyData[[#This Row],[Open]]</f>
        <v>26.649999999999636</v>
      </c>
      <c r="N2861" s="4">
        <f>NiftyData[[#This Row],[Intraday Change]]/NiftyData[[#This Row],[Open]]</f>
        <v>6.3273858280802099E-3</v>
      </c>
      <c r="O2861" s="4">
        <f>_xlfn.CEILING.MATH(ABS(NiftyData[[#This Row],[Intraday Change %]]), 0.01)</f>
        <v>0.01</v>
      </c>
      <c r="P2861" s="6">
        <f>NiftyData[[#This Row],[Close]]-E2862</f>
        <v>27.600000000000364</v>
      </c>
      <c r="Q2861" s="4">
        <f>NiftyData[[#This Row],[DayChange]]/E2862</f>
        <v>6.554418295376372E-3</v>
      </c>
      <c r="R2861" s="7">
        <f>_xlfn.CEILING.MATH(ABS(NiftyData[[#This Row],[DayChange %]]), 0.01)</f>
        <v>0.01</v>
      </c>
    </row>
    <row r="2862" spans="1:18" x14ac:dyDescent="0.2">
      <c r="A2862" s="2">
        <v>39954</v>
      </c>
      <c r="B2862" s="1">
        <v>4270.3500000000004</v>
      </c>
      <c r="C2862" s="1">
        <v>4319</v>
      </c>
      <c r="D2862" s="1">
        <v>4199.2</v>
      </c>
      <c r="E2862" s="1">
        <v>4210.8999999999996</v>
      </c>
      <c r="F2862" s="1">
        <v>353070384</v>
      </c>
      <c r="G2862" s="1">
        <v>12290.03</v>
      </c>
      <c r="H2862" s="6" t="str">
        <f>TEXT(NiftyData[[#This Row],[Date]], "yyyy")</f>
        <v>2009</v>
      </c>
      <c r="I2862" s="6" t="str">
        <f>TEXT(NiftyData[[#This Row],[Date]], "mmm")</f>
        <v>May</v>
      </c>
      <c r="J2862" s="6" t="str">
        <f>TEXT(NiftyData[[#This Row],[Date]], "ddd")</f>
        <v>Thu</v>
      </c>
      <c r="K2862" s="6" t="str">
        <f>TEXT(NiftyData[[#This Row],[Date]], "mmm-yyyy")</f>
        <v>May-2009</v>
      </c>
      <c r="L2862" s="6" t="str">
        <f>IF(NiftyData[[#This Row],[Day]]="Thu", "Expiry", "")</f>
        <v>Expiry</v>
      </c>
      <c r="M2862" s="6">
        <f>NiftyData[[#This Row],[Close]]-NiftyData[[#This Row],[Open]]</f>
        <v>-59.450000000000728</v>
      </c>
      <c r="N2862" s="4">
        <f>NiftyData[[#This Row],[Intraday Change]]/NiftyData[[#This Row],[Open]]</f>
        <v>-1.3921575514887707E-2</v>
      </c>
      <c r="O2862" s="4">
        <f>_xlfn.CEILING.MATH(ABS(NiftyData[[#This Row],[Intraday Change %]]), 0.01)</f>
        <v>0.02</v>
      </c>
      <c r="P2862" s="6">
        <f>NiftyData[[#This Row],[Close]]-E2863</f>
        <v>-59.400000000000546</v>
      </c>
      <c r="Q2862" s="4">
        <f>NiftyData[[#This Row],[DayChange]]/E2863</f>
        <v>-1.3910029740299404E-2</v>
      </c>
      <c r="R2862" s="7">
        <f>_xlfn.CEILING.MATH(ABS(NiftyData[[#This Row],[DayChange %]]), 0.01)</f>
        <v>0.02</v>
      </c>
    </row>
    <row r="2863" spans="1:18" x14ac:dyDescent="0.2">
      <c r="A2863" s="2">
        <v>39953</v>
      </c>
      <c r="B2863" s="1">
        <v>4318.75</v>
      </c>
      <c r="C2863" s="1">
        <v>4362.8500000000004</v>
      </c>
      <c r="D2863" s="1">
        <v>4244.7</v>
      </c>
      <c r="E2863" s="1">
        <v>4270.3</v>
      </c>
      <c r="F2863" s="1">
        <v>471343167</v>
      </c>
      <c r="G2863" s="1">
        <v>16917.63</v>
      </c>
      <c r="H2863" s="6" t="str">
        <f>TEXT(NiftyData[[#This Row],[Date]], "yyyy")</f>
        <v>2009</v>
      </c>
      <c r="I2863" s="6" t="str">
        <f>TEXT(NiftyData[[#This Row],[Date]], "mmm")</f>
        <v>May</v>
      </c>
      <c r="J2863" s="6" t="str">
        <f>TEXT(NiftyData[[#This Row],[Date]], "ddd")</f>
        <v>Wed</v>
      </c>
      <c r="K2863" s="6" t="str">
        <f>TEXT(NiftyData[[#This Row],[Date]], "mmm-yyyy")</f>
        <v>May-2009</v>
      </c>
      <c r="L2863" s="6" t="str">
        <f>IF(NiftyData[[#This Row],[Day]]="Thu", "Expiry", "")</f>
        <v/>
      </c>
      <c r="M2863" s="6">
        <f>NiftyData[[#This Row],[Close]]-NiftyData[[#This Row],[Open]]</f>
        <v>-48.449999999999818</v>
      </c>
      <c r="N2863" s="4">
        <f>NiftyData[[#This Row],[Intraday Change]]/NiftyData[[#This Row],[Open]]</f>
        <v>-1.1218523878437007E-2</v>
      </c>
      <c r="O2863" s="4">
        <f>_xlfn.CEILING.MATH(ABS(NiftyData[[#This Row],[Intraday Change %]]), 0.01)</f>
        <v>0.02</v>
      </c>
      <c r="P2863" s="6">
        <f>NiftyData[[#This Row],[Close]]-E2864</f>
        <v>-48.149999999999636</v>
      </c>
      <c r="Q2863" s="4">
        <f>NiftyData[[#This Row],[DayChange]]/E2864</f>
        <v>-1.1149833852423819E-2</v>
      </c>
      <c r="R2863" s="7">
        <f>_xlfn.CEILING.MATH(ABS(NiftyData[[#This Row],[DayChange %]]), 0.01)</f>
        <v>0.02</v>
      </c>
    </row>
    <row r="2864" spans="1:18" x14ac:dyDescent="0.2">
      <c r="A2864" s="2">
        <v>39952</v>
      </c>
      <c r="B2864" s="1">
        <v>4324.95</v>
      </c>
      <c r="C2864" s="1">
        <v>4509.3999999999996</v>
      </c>
      <c r="D2864" s="1">
        <v>4167.6499999999996</v>
      </c>
      <c r="E2864" s="1">
        <v>4318.45</v>
      </c>
      <c r="F2864" s="1">
        <v>670982325</v>
      </c>
      <c r="G2864" s="1">
        <v>26002.26</v>
      </c>
      <c r="H2864" s="6" t="str">
        <f>TEXT(NiftyData[[#This Row],[Date]], "yyyy")</f>
        <v>2009</v>
      </c>
      <c r="I2864" s="6" t="str">
        <f>TEXT(NiftyData[[#This Row],[Date]], "mmm")</f>
        <v>May</v>
      </c>
      <c r="J2864" s="6" t="str">
        <f>TEXT(NiftyData[[#This Row],[Date]], "ddd")</f>
        <v>Tue</v>
      </c>
      <c r="K2864" s="6" t="str">
        <f>TEXT(NiftyData[[#This Row],[Date]], "mmm-yyyy")</f>
        <v>May-2009</v>
      </c>
      <c r="L2864" s="6" t="str">
        <f>IF(NiftyData[[#This Row],[Day]]="Thu", "Expiry", "")</f>
        <v/>
      </c>
      <c r="M2864" s="6">
        <f>NiftyData[[#This Row],[Close]]-NiftyData[[#This Row],[Open]]</f>
        <v>-6.5</v>
      </c>
      <c r="N2864" s="4">
        <f>NiftyData[[#This Row],[Intraday Change]]/NiftyData[[#This Row],[Open]]</f>
        <v>-1.5029075480641396E-3</v>
      </c>
      <c r="O2864" s="4">
        <f>_xlfn.CEILING.MATH(ABS(NiftyData[[#This Row],[Intraday Change %]]), 0.01)</f>
        <v>0.01</v>
      </c>
      <c r="P2864" s="6">
        <f>NiftyData[[#This Row],[Close]]-E2865</f>
        <v>-4.6999999999998181</v>
      </c>
      <c r="Q2864" s="4">
        <f>NiftyData[[#This Row],[DayChange]]/E2865</f>
        <v>-1.0871702346668098E-3</v>
      </c>
      <c r="R2864" s="7">
        <f>_xlfn.CEILING.MATH(ABS(NiftyData[[#This Row],[DayChange %]]), 0.01)</f>
        <v>0.01</v>
      </c>
    </row>
    <row r="2865" spans="1:18" x14ac:dyDescent="0.2">
      <c r="A2865" s="2">
        <v>39951</v>
      </c>
      <c r="B2865" s="1">
        <v>3673.15</v>
      </c>
      <c r="C2865" s="1">
        <v>4384.3</v>
      </c>
      <c r="D2865" s="1">
        <v>3673.15</v>
      </c>
      <c r="E2865" s="1">
        <v>4323.1499999999996</v>
      </c>
      <c r="F2865" s="1">
        <v>2768292</v>
      </c>
      <c r="G2865" s="1">
        <v>113.99</v>
      </c>
      <c r="H2865" s="6" t="str">
        <f>TEXT(NiftyData[[#This Row],[Date]], "yyyy")</f>
        <v>2009</v>
      </c>
      <c r="I2865" s="6" t="str">
        <f>TEXT(NiftyData[[#This Row],[Date]], "mmm")</f>
        <v>May</v>
      </c>
      <c r="J2865" s="6" t="str">
        <f>TEXT(NiftyData[[#This Row],[Date]], "ddd")</f>
        <v>Mon</v>
      </c>
      <c r="K2865" s="6" t="str">
        <f>TEXT(NiftyData[[#This Row],[Date]], "mmm-yyyy")</f>
        <v>May-2009</v>
      </c>
      <c r="L2865" s="6" t="str">
        <f>IF(NiftyData[[#This Row],[Day]]="Thu", "Expiry", "")</f>
        <v/>
      </c>
      <c r="M2865" s="6">
        <f>NiftyData[[#This Row],[Close]]-NiftyData[[#This Row],[Open]]</f>
        <v>649.99999999999955</v>
      </c>
      <c r="N2865" s="4">
        <f>NiftyData[[#This Row],[Intraday Change]]/NiftyData[[#This Row],[Open]]</f>
        <v>0.17695983011856295</v>
      </c>
      <c r="O2865" s="4">
        <f>_xlfn.CEILING.MATH(ABS(NiftyData[[#This Row],[Intraday Change %]]), 0.01)</f>
        <v>0.18</v>
      </c>
      <c r="P2865" s="6">
        <f>NiftyData[[#This Row],[Close]]-E2866</f>
        <v>651.49999999999955</v>
      </c>
      <c r="Q2865" s="4">
        <f>NiftyData[[#This Row],[DayChange]]/E2866</f>
        <v>0.17744066019364579</v>
      </c>
      <c r="R2865" s="7">
        <f>_xlfn.CEILING.MATH(ABS(NiftyData[[#This Row],[DayChange %]]), 0.01)</f>
        <v>0.18</v>
      </c>
    </row>
    <row r="2866" spans="1:18" x14ac:dyDescent="0.2">
      <c r="A2866" s="2">
        <v>39948</v>
      </c>
      <c r="B2866" s="1">
        <v>3597.85</v>
      </c>
      <c r="C2866" s="1">
        <v>3686.25</v>
      </c>
      <c r="D2866" s="1">
        <v>3597.85</v>
      </c>
      <c r="E2866" s="1">
        <v>3671.65</v>
      </c>
      <c r="F2866" s="1">
        <v>300880814</v>
      </c>
      <c r="G2866" s="1">
        <v>8655.24</v>
      </c>
      <c r="H2866" s="6" t="str">
        <f>TEXT(NiftyData[[#This Row],[Date]], "yyyy")</f>
        <v>2009</v>
      </c>
      <c r="I2866" s="6" t="str">
        <f>TEXT(NiftyData[[#This Row],[Date]], "mmm")</f>
        <v>May</v>
      </c>
      <c r="J2866" s="6" t="str">
        <f>TEXT(NiftyData[[#This Row],[Date]], "ddd")</f>
        <v>Fri</v>
      </c>
      <c r="K2866" s="6" t="str">
        <f>TEXT(NiftyData[[#This Row],[Date]], "mmm-yyyy")</f>
        <v>May-2009</v>
      </c>
      <c r="L2866" s="6" t="str">
        <f>IF(NiftyData[[#This Row],[Day]]="Thu", "Expiry", "")</f>
        <v/>
      </c>
      <c r="M2866" s="6">
        <f>NiftyData[[#This Row],[Close]]-NiftyData[[#This Row],[Open]]</f>
        <v>73.800000000000182</v>
      </c>
      <c r="N2866" s="4">
        <f>NiftyData[[#This Row],[Intraday Change]]/NiftyData[[#This Row],[Open]]</f>
        <v>2.0512250371749845E-2</v>
      </c>
      <c r="O2866" s="4">
        <f>_xlfn.CEILING.MATH(ABS(NiftyData[[#This Row],[Intraday Change %]]), 0.01)</f>
        <v>0.03</v>
      </c>
      <c r="P2866" s="6">
        <f>NiftyData[[#This Row],[Close]]-E2867</f>
        <v>78.200000000000273</v>
      </c>
      <c r="Q2866" s="4">
        <f>NiftyData[[#This Row],[DayChange]]/E2867</f>
        <v>2.1761816638606431E-2</v>
      </c>
      <c r="R2866" s="7">
        <f>_xlfn.CEILING.MATH(ABS(NiftyData[[#This Row],[DayChange %]]), 0.01)</f>
        <v>0.03</v>
      </c>
    </row>
    <row r="2867" spans="1:18" x14ac:dyDescent="0.2">
      <c r="A2867" s="2">
        <v>39947</v>
      </c>
      <c r="B2867" s="1">
        <v>3631.9</v>
      </c>
      <c r="C2867" s="1">
        <v>3631.9</v>
      </c>
      <c r="D2867" s="1">
        <v>3537.6</v>
      </c>
      <c r="E2867" s="1">
        <v>3593.45</v>
      </c>
      <c r="F2867" s="1">
        <v>288154287</v>
      </c>
      <c r="G2867" s="1">
        <v>8138.79</v>
      </c>
      <c r="H2867" s="6" t="str">
        <f>TEXT(NiftyData[[#This Row],[Date]], "yyyy")</f>
        <v>2009</v>
      </c>
      <c r="I2867" s="6" t="str">
        <f>TEXT(NiftyData[[#This Row],[Date]], "mmm")</f>
        <v>May</v>
      </c>
      <c r="J2867" s="6" t="str">
        <f>TEXT(NiftyData[[#This Row],[Date]], "ddd")</f>
        <v>Thu</v>
      </c>
      <c r="K2867" s="6" t="str">
        <f>TEXT(NiftyData[[#This Row],[Date]], "mmm-yyyy")</f>
        <v>May-2009</v>
      </c>
      <c r="L2867" s="6" t="str">
        <f>IF(NiftyData[[#This Row],[Day]]="Thu", "Expiry", "")</f>
        <v>Expiry</v>
      </c>
      <c r="M2867" s="6">
        <f>NiftyData[[#This Row],[Close]]-NiftyData[[#This Row],[Open]]</f>
        <v>-38.450000000000273</v>
      </c>
      <c r="N2867" s="4">
        <f>NiftyData[[#This Row],[Intraday Change]]/NiftyData[[#This Row],[Open]]</f>
        <v>-1.0586745229769616E-2</v>
      </c>
      <c r="O2867" s="4">
        <f>_xlfn.CEILING.MATH(ABS(NiftyData[[#This Row],[Intraday Change %]]), 0.01)</f>
        <v>0.02</v>
      </c>
      <c r="P2867" s="6">
        <f>NiftyData[[#This Row],[Close]]-E2868</f>
        <v>-41.800000000000182</v>
      </c>
      <c r="Q2867" s="4">
        <f>NiftyData[[#This Row],[DayChange]]/E2868</f>
        <v>-1.1498521422185595E-2</v>
      </c>
      <c r="R2867" s="7">
        <f>_xlfn.CEILING.MATH(ABS(NiftyData[[#This Row],[DayChange %]]), 0.01)</f>
        <v>0.02</v>
      </c>
    </row>
    <row r="2868" spans="1:18" x14ac:dyDescent="0.2">
      <c r="A2868" s="2">
        <v>39946</v>
      </c>
      <c r="B2868" s="1">
        <v>3668.75</v>
      </c>
      <c r="C2868" s="1">
        <v>3709.6</v>
      </c>
      <c r="D2868" s="1">
        <v>3610.2</v>
      </c>
      <c r="E2868" s="1">
        <v>3635.25</v>
      </c>
      <c r="F2868" s="1">
        <v>360452738</v>
      </c>
      <c r="G2868" s="1">
        <v>9800.15</v>
      </c>
      <c r="H2868" s="6" t="str">
        <f>TEXT(NiftyData[[#This Row],[Date]], "yyyy")</f>
        <v>2009</v>
      </c>
      <c r="I2868" s="6" t="str">
        <f>TEXT(NiftyData[[#This Row],[Date]], "mmm")</f>
        <v>May</v>
      </c>
      <c r="J2868" s="6" t="str">
        <f>TEXT(NiftyData[[#This Row],[Date]], "ddd")</f>
        <v>Wed</v>
      </c>
      <c r="K2868" s="6" t="str">
        <f>TEXT(NiftyData[[#This Row],[Date]], "mmm-yyyy")</f>
        <v>May-2009</v>
      </c>
      <c r="L2868" s="6" t="str">
        <f>IF(NiftyData[[#This Row],[Day]]="Thu", "Expiry", "")</f>
        <v/>
      </c>
      <c r="M2868" s="6">
        <f>NiftyData[[#This Row],[Close]]-NiftyData[[#This Row],[Open]]</f>
        <v>-33.5</v>
      </c>
      <c r="N2868" s="4">
        <f>NiftyData[[#This Row],[Intraday Change]]/NiftyData[[#This Row],[Open]]</f>
        <v>-9.131175468483816E-3</v>
      </c>
      <c r="O2868" s="4">
        <f>_xlfn.CEILING.MATH(ABS(NiftyData[[#This Row],[Intraday Change %]]), 0.01)</f>
        <v>0.01</v>
      </c>
      <c r="P2868" s="6">
        <f>NiftyData[[#This Row],[Close]]-E2869</f>
        <v>-45.849999999999909</v>
      </c>
      <c r="Q2868" s="4">
        <f>NiftyData[[#This Row],[DayChange]]/E2869</f>
        <v>-1.2455516014234851E-2</v>
      </c>
      <c r="R2868" s="7">
        <f>_xlfn.CEILING.MATH(ABS(NiftyData[[#This Row],[DayChange %]]), 0.01)</f>
        <v>0.02</v>
      </c>
    </row>
    <row r="2869" spans="1:18" x14ac:dyDescent="0.2">
      <c r="A2869" s="2">
        <v>39945</v>
      </c>
      <c r="B2869" s="1">
        <v>3554.65</v>
      </c>
      <c r="C2869" s="1">
        <v>3691.65</v>
      </c>
      <c r="D2869" s="1">
        <v>3534.2</v>
      </c>
      <c r="E2869" s="1">
        <v>3681.1</v>
      </c>
      <c r="F2869" s="1">
        <v>366055503</v>
      </c>
      <c r="G2869" s="1">
        <v>9550.49</v>
      </c>
      <c r="H2869" s="6" t="str">
        <f>TEXT(NiftyData[[#This Row],[Date]], "yyyy")</f>
        <v>2009</v>
      </c>
      <c r="I2869" s="6" t="str">
        <f>TEXT(NiftyData[[#This Row],[Date]], "mmm")</f>
        <v>May</v>
      </c>
      <c r="J2869" s="6" t="str">
        <f>TEXT(NiftyData[[#This Row],[Date]], "ddd")</f>
        <v>Tue</v>
      </c>
      <c r="K2869" s="6" t="str">
        <f>TEXT(NiftyData[[#This Row],[Date]], "mmm-yyyy")</f>
        <v>May-2009</v>
      </c>
      <c r="L2869" s="6" t="str">
        <f>IF(NiftyData[[#This Row],[Day]]="Thu", "Expiry", "")</f>
        <v/>
      </c>
      <c r="M2869" s="6">
        <f>NiftyData[[#This Row],[Close]]-NiftyData[[#This Row],[Open]]</f>
        <v>126.44999999999982</v>
      </c>
      <c r="N2869" s="4">
        <f>NiftyData[[#This Row],[Intraday Change]]/NiftyData[[#This Row],[Open]]</f>
        <v>3.5573122529644216E-2</v>
      </c>
      <c r="O2869" s="4">
        <f>_xlfn.CEILING.MATH(ABS(NiftyData[[#This Row],[Intraday Change %]]), 0.01)</f>
        <v>0.04</v>
      </c>
      <c r="P2869" s="6">
        <f>NiftyData[[#This Row],[Close]]-E2870</f>
        <v>126.5</v>
      </c>
      <c r="Q2869" s="4">
        <f>NiftyData[[#This Row],[DayChange]]/E2870</f>
        <v>3.5587689191470206E-2</v>
      </c>
      <c r="R2869" s="7">
        <f>_xlfn.CEILING.MATH(ABS(NiftyData[[#This Row],[DayChange %]]), 0.01)</f>
        <v>0.04</v>
      </c>
    </row>
    <row r="2870" spans="1:18" x14ac:dyDescent="0.2">
      <c r="A2870" s="2">
        <v>39944</v>
      </c>
      <c r="B2870" s="1">
        <v>3615.75</v>
      </c>
      <c r="C2870" s="1">
        <v>3660.2</v>
      </c>
      <c r="D2870" s="1">
        <v>3534.55</v>
      </c>
      <c r="E2870" s="1">
        <v>3554.6</v>
      </c>
      <c r="F2870" s="1">
        <v>285340638</v>
      </c>
      <c r="G2870" s="1">
        <v>7858.78</v>
      </c>
      <c r="H2870" s="6" t="str">
        <f>TEXT(NiftyData[[#This Row],[Date]], "yyyy")</f>
        <v>2009</v>
      </c>
      <c r="I2870" s="6" t="str">
        <f>TEXT(NiftyData[[#This Row],[Date]], "mmm")</f>
        <v>May</v>
      </c>
      <c r="J2870" s="6" t="str">
        <f>TEXT(NiftyData[[#This Row],[Date]], "ddd")</f>
        <v>Mon</v>
      </c>
      <c r="K2870" s="6" t="str">
        <f>TEXT(NiftyData[[#This Row],[Date]], "mmm-yyyy")</f>
        <v>May-2009</v>
      </c>
      <c r="L2870" s="6" t="str">
        <f>IF(NiftyData[[#This Row],[Day]]="Thu", "Expiry", "")</f>
        <v/>
      </c>
      <c r="M2870" s="6">
        <f>NiftyData[[#This Row],[Close]]-NiftyData[[#This Row],[Open]]</f>
        <v>-61.150000000000091</v>
      </c>
      <c r="N2870" s="4">
        <f>NiftyData[[#This Row],[Intraday Change]]/NiftyData[[#This Row],[Open]]</f>
        <v>-1.6912120583558069E-2</v>
      </c>
      <c r="O2870" s="4">
        <f>_xlfn.CEILING.MATH(ABS(NiftyData[[#This Row],[Intraday Change %]]), 0.01)</f>
        <v>0.02</v>
      </c>
      <c r="P2870" s="6">
        <f>NiftyData[[#This Row],[Close]]-E2871</f>
        <v>-66.099999999999909</v>
      </c>
      <c r="Q2870" s="4">
        <f>NiftyData[[#This Row],[DayChange]]/E2871</f>
        <v>-1.8256138315795263E-2</v>
      </c>
      <c r="R2870" s="7">
        <f>_xlfn.CEILING.MATH(ABS(NiftyData[[#This Row],[DayChange %]]), 0.01)</f>
        <v>0.02</v>
      </c>
    </row>
    <row r="2871" spans="1:18" x14ac:dyDescent="0.2">
      <c r="A2871" s="2">
        <v>39941</v>
      </c>
      <c r="B2871" s="1">
        <v>3681.8</v>
      </c>
      <c r="C2871" s="1">
        <v>3711.25</v>
      </c>
      <c r="D2871" s="1">
        <v>3582.85</v>
      </c>
      <c r="E2871" s="1">
        <v>3620.7</v>
      </c>
      <c r="F2871" s="1">
        <v>291694964</v>
      </c>
      <c r="G2871" s="1">
        <v>8529.4</v>
      </c>
      <c r="H2871" s="6" t="str">
        <f>TEXT(NiftyData[[#This Row],[Date]], "yyyy")</f>
        <v>2009</v>
      </c>
      <c r="I2871" s="6" t="str">
        <f>TEXT(NiftyData[[#This Row],[Date]], "mmm")</f>
        <v>May</v>
      </c>
      <c r="J2871" s="6" t="str">
        <f>TEXT(NiftyData[[#This Row],[Date]], "ddd")</f>
        <v>Fri</v>
      </c>
      <c r="K2871" s="6" t="str">
        <f>TEXT(NiftyData[[#This Row],[Date]], "mmm-yyyy")</f>
        <v>May-2009</v>
      </c>
      <c r="L2871" s="6" t="str">
        <f>IF(NiftyData[[#This Row],[Day]]="Thu", "Expiry", "")</f>
        <v/>
      </c>
      <c r="M2871" s="6">
        <f>NiftyData[[#This Row],[Close]]-NiftyData[[#This Row],[Open]]</f>
        <v>-61.100000000000364</v>
      </c>
      <c r="N2871" s="4">
        <f>NiftyData[[#This Row],[Intraday Change]]/NiftyData[[#This Row],[Open]]</f>
        <v>-1.6595143679721973E-2</v>
      </c>
      <c r="O2871" s="4">
        <f>_xlfn.CEILING.MATH(ABS(NiftyData[[#This Row],[Intraday Change %]]), 0.01)</f>
        <v>0.02</v>
      </c>
      <c r="P2871" s="6">
        <f>NiftyData[[#This Row],[Close]]-E2872</f>
        <v>-63.200000000000273</v>
      </c>
      <c r="Q2871" s="4">
        <f>NiftyData[[#This Row],[DayChange]]/E2872</f>
        <v>-1.7155731697385997E-2</v>
      </c>
      <c r="R2871" s="7">
        <f>_xlfn.CEILING.MATH(ABS(NiftyData[[#This Row],[DayChange %]]), 0.01)</f>
        <v>0.02</v>
      </c>
    </row>
    <row r="2872" spans="1:18" x14ac:dyDescent="0.2">
      <c r="A2872" s="2">
        <v>39940</v>
      </c>
      <c r="B2872" s="1">
        <v>3617.15</v>
      </c>
      <c r="C2872" s="1">
        <v>3692.05</v>
      </c>
      <c r="D2872" s="1">
        <v>3617.15</v>
      </c>
      <c r="E2872" s="1">
        <v>3683.9</v>
      </c>
      <c r="F2872" s="1">
        <v>326304598</v>
      </c>
      <c r="G2872" s="1">
        <v>8827.7199999999993</v>
      </c>
      <c r="H2872" s="6" t="str">
        <f>TEXT(NiftyData[[#This Row],[Date]], "yyyy")</f>
        <v>2009</v>
      </c>
      <c r="I2872" s="6" t="str">
        <f>TEXT(NiftyData[[#This Row],[Date]], "mmm")</f>
        <v>May</v>
      </c>
      <c r="J2872" s="6" t="str">
        <f>TEXT(NiftyData[[#This Row],[Date]], "ddd")</f>
        <v>Thu</v>
      </c>
      <c r="K2872" s="6" t="str">
        <f>TEXT(NiftyData[[#This Row],[Date]], "mmm-yyyy")</f>
        <v>May-2009</v>
      </c>
      <c r="L2872" s="6" t="str">
        <f>IF(NiftyData[[#This Row],[Day]]="Thu", "Expiry", "")</f>
        <v>Expiry</v>
      </c>
      <c r="M2872" s="6">
        <f>NiftyData[[#This Row],[Close]]-NiftyData[[#This Row],[Open]]</f>
        <v>66.75</v>
      </c>
      <c r="N2872" s="4">
        <f>NiftyData[[#This Row],[Intraday Change]]/NiftyData[[#This Row],[Open]]</f>
        <v>1.8453755028129879E-2</v>
      </c>
      <c r="O2872" s="4">
        <f>_xlfn.CEILING.MATH(ABS(NiftyData[[#This Row],[Intraday Change %]]), 0.01)</f>
        <v>0.02</v>
      </c>
      <c r="P2872" s="6">
        <f>NiftyData[[#This Row],[Close]]-E2873</f>
        <v>58.849999999999909</v>
      </c>
      <c r="Q2872" s="4">
        <f>NiftyData[[#This Row],[DayChange]]/E2873</f>
        <v>1.6234258837809108E-2</v>
      </c>
      <c r="R2872" s="7">
        <f>_xlfn.CEILING.MATH(ABS(NiftyData[[#This Row],[DayChange %]]), 0.01)</f>
        <v>0.02</v>
      </c>
    </row>
    <row r="2873" spans="1:18" x14ac:dyDescent="0.2">
      <c r="A2873" s="2">
        <v>39939</v>
      </c>
      <c r="B2873" s="1">
        <v>3662</v>
      </c>
      <c r="C2873" s="1">
        <v>3717.05</v>
      </c>
      <c r="D2873" s="1">
        <v>3608.65</v>
      </c>
      <c r="E2873" s="1">
        <v>3625.05</v>
      </c>
      <c r="F2873" s="1">
        <v>408101644</v>
      </c>
      <c r="G2873" s="1">
        <v>11559.2</v>
      </c>
      <c r="H2873" s="6" t="str">
        <f>TEXT(NiftyData[[#This Row],[Date]], "yyyy")</f>
        <v>2009</v>
      </c>
      <c r="I2873" s="6" t="str">
        <f>TEXT(NiftyData[[#This Row],[Date]], "mmm")</f>
        <v>May</v>
      </c>
      <c r="J2873" s="6" t="str">
        <f>TEXT(NiftyData[[#This Row],[Date]], "ddd")</f>
        <v>Wed</v>
      </c>
      <c r="K2873" s="6" t="str">
        <f>TEXT(NiftyData[[#This Row],[Date]], "mmm-yyyy")</f>
        <v>May-2009</v>
      </c>
      <c r="L2873" s="6" t="str">
        <f>IF(NiftyData[[#This Row],[Day]]="Thu", "Expiry", "")</f>
        <v/>
      </c>
      <c r="M2873" s="6">
        <f>NiftyData[[#This Row],[Close]]-NiftyData[[#This Row],[Open]]</f>
        <v>-36.949999999999818</v>
      </c>
      <c r="N2873" s="4">
        <f>NiftyData[[#This Row],[Intraday Change]]/NiftyData[[#This Row],[Open]]</f>
        <v>-1.00901146914254E-2</v>
      </c>
      <c r="O2873" s="4">
        <f>_xlfn.CEILING.MATH(ABS(NiftyData[[#This Row],[Intraday Change %]]), 0.01)</f>
        <v>0.02</v>
      </c>
      <c r="P2873" s="6">
        <f>NiftyData[[#This Row],[Close]]-E2874</f>
        <v>-36.849999999999909</v>
      </c>
      <c r="Q2873" s="4">
        <f>NiftyData[[#This Row],[DayChange]]/E2874</f>
        <v>-1.0063082006608565E-2</v>
      </c>
      <c r="R2873" s="7">
        <f>_xlfn.CEILING.MATH(ABS(NiftyData[[#This Row],[DayChange %]]), 0.01)</f>
        <v>0.02</v>
      </c>
    </row>
    <row r="2874" spans="1:18" x14ac:dyDescent="0.2">
      <c r="A2874" s="2">
        <v>39938</v>
      </c>
      <c r="B2874" s="1">
        <v>3664.5</v>
      </c>
      <c r="C2874" s="1">
        <v>3682.2</v>
      </c>
      <c r="D2874" s="1">
        <v>3618.75</v>
      </c>
      <c r="E2874" s="1">
        <v>3661.9</v>
      </c>
      <c r="F2874" s="1">
        <v>442066443</v>
      </c>
      <c r="G2874" s="1">
        <v>11236.79</v>
      </c>
      <c r="H2874" s="6" t="str">
        <f>TEXT(NiftyData[[#This Row],[Date]], "yyyy")</f>
        <v>2009</v>
      </c>
      <c r="I2874" s="6" t="str">
        <f>TEXT(NiftyData[[#This Row],[Date]], "mmm")</f>
        <v>May</v>
      </c>
      <c r="J2874" s="6" t="str">
        <f>TEXT(NiftyData[[#This Row],[Date]], "ddd")</f>
        <v>Tue</v>
      </c>
      <c r="K2874" s="6" t="str">
        <f>TEXT(NiftyData[[#This Row],[Date]], "mmm-yyyy")</f>
        <v>May-2009</v>
      </c>
      <c r="L2874" s="6" t="str">
        <f>IF(NiftyData[[#This Row],[Day]]="Thu", "Expiry", "")</f>
        <v/>
      </c>
      <c r="M2874" s="6">
        <f>NiftyData[[#This Row],[Close]]-NiftyData[[#This Row],[Open]]</f>
        <v>-2.5999999999999091</v>
      </c>
      <c r="N2874" s="4">
        <f>NiftyData[[#This Row],[Intraday Change]]/NiftyData[[#This Row],[Open]]</f>
        <v>-7.0951016509753287E-4</v>
      </c>
      <c r="O2874" s="4">
        <f>_xlfn.CEILING.MATH(ABS(NiftyData[[#This Row],[Intraday Change %]]), 0.01)</f>
        <v>0.01</v>
      </c>
      <c r="P2874" s="6">
        <f>NiftyData[[#This Row],[Close]]-E2875</f>
        <v>7.9000000000000909</v>
      </c>
      <c r="Q2874" s="4">
        <f>NiftyData[[#This Row],[DayChange]]/E2875</f>
        <v>2.1620142309797729E-3</v>
      </c>
      <c r="R2874" s="7">
        <f>_xlfn.CEILING.MATH(ABS(NiftyData[[#This Row],[DayChange %]]), 0.01)</f>
        <v>0.01</v>
      </c>
    </row>
    <row r="2875" spans="1:18" x14ac:dyDescent="0.2">
      <c r="A2875" s="2">
        <v>39937</v>
      </c>
      <c r="B2875" s="1">
        <v>3478.7</v>
      </c>
      <c r="C2875" s="1">
        <v>3664.5</v>
      </c>
      <c r="D2875" s="1">
        <v>3478.7</v>
      </c>
      <c r="E2875" s="1">
        <v>3654</v>
      </c>
      <c r="F2875" s="1">
        <v>363866099</v>
      </c>
      <c r="G2875" s="1">
        <v>10112.76</v>
      </c>
      <c r="H2875" s="6" t="str">
        <f>TEXT(NiftyData[[#This Row],[Date]], "yyyy")</f>
        <v>2009</v>
      </c>
      <c r="I2875" s="6" t="str">
        <f>TEXT(NiftyData[[#This Row],[Date]], "mmm")</f>
        <v>May</v>
      </c>
      <c r="J2875" s="6" t="str">
        <f>TEXT(NiftyData[[#This Row],[Date]], "ddd")</f>
        <v>Mon</v>
      </c>
      <c r="K2875" s="6" t="str">
        <f>TEXT(NiftyData[[#This Row],[Date]], "mmm-yyyy")</f>
        <v>May-2009</v>
      </c>
      <c r="L2875" s="6" t="str">
        <f>IF(NiftyData[[#This Row],[Day]]="Thu", "Expiry", "")</f>
        <v/>
      </c>
      <c r="M2875" s="6">
        <f>NiftyData[[#This Row],[Close]]-NiftyData[[#This Row],[Open]]</f>
        <v>175.30000000000018</v>
      </c>
      <c r="N2875" s="4">
        <f>NiftyData[[#This Row],[Intraday Change]]/NiftyData[[#This Row],[Open]]</f>
        <v>5.0392387961019976E-2</v>
      </c>
      <c r="O2875" s="4">
        <f>_xlfn.CEILING.MATH(ABS(NiftyData[[#This Row],[Intraday Change %]]), 0.01)</f>
        <v>0.06</v>
      </c>
      <c r="P2875" s="6">
        <f>NiftyData[[#This Row],[Close]]-E2876</f>
        <v>180.05000000000018</v>
      </c>
      <c r="Q2875" s="4">
        <f>NiftyData[[#This Row],[DayChange]]/E2876</f>
        <v>5.1828610083622446E-2</v>
      </c>
      <c r="R2875" s="7">
        <f>_xlfn.CEILING.MATH(ABS(NiftyData[[#This Row],[DayChange %]]), 0.01)</f>
        <v>0.06</v>
      </c>
    </row>
    <row r="2876" spans="1:18" x14ac:dyDescent="0.2">
      <c r="A2876" s="2">
        <v>39932</v>
      </c>
      <c r="B2876" s="1">
        <v>3371.65</v>
      </c>
      <c r="C2876" s="1">
        <v>3486.4</v>
      </c>
      <c r="D2876" s="1">
        <v>3366.7</v>
      </c>
      <c r="E2876" s="1">
        <v>3473.95</v>
      </c>
      <c r="F2876" s="1">
        <v>483582317</v>
      </c>
      <c r="G2876" s="1">
        <v>9703.94</v>
      </c>
      <c r="H2876" s="6" t="str">
        <f>TEXT(NiftyData[[#This Row],[Date]], "yyyy")</f>
        <v>2009</v>
      </c>
      <c r="I2876" s="6" t="str">
        <f>TEXT(NiftyData[[#This Row],[Date]], "mmm")</f>
        <v>Apr</v>
      </c>
      <c r="J2876" s="6" t="str">
        <f>TEXT(NiftyData[[#This Row],[Date]], "ddd")</f>
        <v>Wed</v>
      </c>
      <c r="K2876" s="6" t="str">
        <f>TEXT(NiftyData[[#This Row],[Date]], "mmm-yyyy")</f>
        <v>Apr-2009</v>
      </c>
      <c r="L2876" s="6" t="str">
        <f>IF(NiftyData[[#This Row],[Day]]="Thu", "Expiry", "")</f>
        <v/>
      </c>
      <c r="M2876" s="6">
        <f>NiftyData[[#This Row],[Close]]-NiftyData[[#This Row],[Open]]</f>
        <v>102.29999999999973</v>
      </c>
      <c r="N2876" s="4">
        <f>NiftyData[[#This Row],[Intraday Change]]/NiftyData[[#This Row],[Open]]</f>
        <v>3.0341227588865902E-2</v>
      </c>
      <c r="O2876" s="4">
        <f>_xlfn.CEILING.MATH(ABS(NiftyData[[#This Row],[Intraday Change %]]), 0.01)</f>
        <v>0.04</v>
      </c>
      <c r="P2876" s="6">
        <f>NiftyData[[#This Row],[Close]]-E2877</f>
        <v>111.59999999999991</v>
      </c>
      <c r="Q2876" s="4">
        <f>NiftyData[[#This Row],[DayChange]]/E2877</f>
        <v>3.3191071720671525E-2</v>
      </c>
      <c r="R2876" s="7">
        <f>_xlfn.CEILING.MATH(ABS(NiftyData[[#This Row],[DayChange %]]), 0.01)</f>
        <v>0.04</v>
      </c>
    </row>
    <row r="2877" spans="1:18" x14ac:dyDescent="0.2">
      <c r="A2877" s="2">
        <v>39931</v>
      </c>
      <c r="B2877" s="1">
        <v>3469.5</v>
      </c>
      <c r="C2877" s="1">
        <v>3471.95</v>
      </c>
      <c r="D2877" s="1">
        <v>3351.5</v>
      </c>
      <c r="E2877" s="1">
        <v>3362.35</v>
      </c>
      <c r="F2877" s="1">
        <v>287134649</v>
      </c>
      <c r="G2877" s="1">
        <v>7904.38</v>
      </c>
      <c r="H2877" s="6" t="str">
        <f>TEXT(NiftyData[[#This Row],[Date]], "yyyy")</f>
        <v>2009</v>
      </c>
      <c r="I2877" s="6" t="str">
        <f>TEXT(NiftyData[[#This Row],[Date]], "mmm")</f>
        <v>Apr</v>
      </c>
      <c r="J2877" s="6" t="str">
        <f>TEXT(NiftyData[[#This Row],[Date]], "ddd")</f>
        <v>Tue</v>
      </c>
      <c r="K2877" s="6" t="str">
        <f>TEXT(NiftyData[[#This Row],[Date]], "mmm-yyyy")</f>
        <v>Apr-2009</v>
      </c>
      <c r="L2877" s="6" t="str">
        <f>IF(NiftyData[[#This Row],[Day]]="Thu", "Expiry", "")</f>
        <v/>
      </c>
      <c r="M2877" s="6">
        <f>NiftyData[[#This Row],[Close]]-NiftyData[[#This Row],[Open]]</f>
        <v>-107.15000000000009</v>
      </c>
      <c r="N2877" s="4">
        <f>NiftyData[[#This Row],[Intraday Change]]/NiftyData[[#This Row],[Open]]</f>
        <v>-3.088341259547488E-2</v>
      </c>
      <c r="O2877" s="4">
        <f>_xlfn.CEILING.MATH(ABS(NiftyData[[#This Row],[Intraday Change %]]), 0.01)</f>
        <v>0.04</v>
      </c>
      <c r="P2877" s="6">
        <f>NiftyData[[#This Row],[Close]]-E2878</f>
        <v>-107.65000000000009</v>
      </c>
      <c r="Q2877" s="4">
        <f>NiftyData[[#This Row],[DayChange]]/E2878</f>
        <v>-3.1023054755043255E-2</v>
      </c>
      <c r="R2877" s="7">
        <f>_xlfn.CEILING.MATH(ABS(NiftyData[[#This Row],[DayChange %]]), 0.01)</f>
        <v>0.04</v>
      </c>
    </row>
    <row r="2878" spans="1:18" x14ac:dyDescent="0.2">
      <c r="A2878" s="2">
        <v>39930</v>
      </c>
      <c r="B2878" s="1">
        <v>3481.3</v>
      </c>
      <c r="C2878" s="1">
        <v>3517.25</v>
      </c>
      <c r="D2878" s="1">
        <v>3435.3</v>
      </c>
      <c r="E2878" s="1">
        <v>3470</v>
      </c>
      <c r="F2878" s="1">
        <v>315936295</v>
      </c>
      <c r="G2878" s="1">
        <v>9077.06</v>
      </c>
      <c r="H2878" s="6" t="str">
        <f>TEXT(NiftyData[[#This Row],[Date]], "yyyy")</f>
        <v>2009</v>
      </c>
      <c r="I2878" s="6" t="str">
        <f>TEXT(NiftyData[[#This Row],[Date]], "mmm")</f>
        <v>Apr</v>
      </c>
      <c r="J2878" s="6" t="str">
        <f>TEXT(NiftyData[[#This Row],[Date]], "ddd")</f>
        <v>Mon</v>
      </c>
      <c r="K2878" s="6" t="str">
        <f>TEXT(NiftyData[[#This Row],[Date]], "mmm-yyyy")</f>
        <v>Apr-2009</v>
      </c>
      <c r="L2878" s="6" t="str">
        <f>IF(NiftyData[[#This Row],[Day]]="Thu", "Expiry", "")</f>
        <v/>
      </c>
      <c r="M2878" s="6">
        <f>NiftyData[[#This Row],[Close]]-NiftyData[[#This Row],[Open]]</f>
        <v>-11.300000000000182</v>
      </c>
      <c r="N2878" s="4">
        <f>NiftyData[[#This Row],[Intraday Change]]/NiftyData[[#This Row],[Open]]</f>
        <v>-3.2459138827450038E-3</v>
      </c>
      <c r="O2878" s="4">
        <f>_xlfn.CEILING.MATH(ABS(NiftyData[[#This Row],[Intraday Change %]]), 0.01)</f>
        <v>0.01</v>
      </c>
      <c r="P2878" s="6">
        <f>NiftyData[[#This Row],[Close]]-E2879</f>
        <v>-10.75</v>
      </c>
      <c r="Q2878" s="4">
        <f>NiftyData[[#This Row],[DayChange]]/E2879</f>
        <v>-3.0884148531207353E-3</v>
      </c>
      <c r="R2878" s="7">
        <f>_xlfn.CEILING.MATH(ABS(NiftyData[[#This Row],[DayChange %]]), 0.01)</f>
        <v>0.01</v>
      </c>
    </row>
    <row r="2879" spans="1:18" x14ac:dyDescent="0.2">
      <c r="A2879" s="2">
        <v>39927</v>
      </c>
      <c r="B2879" s="1">
        <v>3423.6</v>
      </c>
      <c r="C2879" s="1">
        <v>3491.35</v>
      </c>
      <c r="D2879" s="1">
        <v>3402.9</v>
      </c>
      <c r="E2879" s="1">
        <v>3480.75</v>
      </c>
      <c r="F2879" s="1">
        <v>306127718</v>
      </c>
      <c r="G2879" s="1">
        <v>8604.0400000000009</v>
      </c>
      <c r="H2879" s="6" t="str">
        <f>TEXT(NiftyData[[#This Row],[Date]], "yyyy")</f>
        <v>2009</v>
      </c>
      <c r="I2879" s="6" t="str">
        <f>TEXT(NiftyData[[#This Row],[Date]], "mmm")</f>
        <v>Apr</v>
      </c>
      <c r="J2879" s="6" t="str">
        <f>TEXT(NiftyData[[#This Row],[Date]], "ddd")</f>
        <v>Fri</v>
      </c>
      <c r="K2879" s="6" t="str">
        <f>TEXT(NiftyData[[#This Row],[Date]], "mmm-yyyy")</f>
        <v>Apr-2009</v>
      </c>
      <c r="L2879" s="6" t="str">
        <f>IF(NiftyData[[#This Row],[Day]]="Thu", "Expiry", "")</f>
        <v/>
      </c>
      <c r="M2879" s="6">
        <f>NiftyData[[#This Row],[Close]]-NiftyData[[#This Row],[Open]]</f>
        <v>57.150000000000091</v>
      </c>
      <c r="N2879" s="4">
        <f>NiftyData[[#This Row],[Intraday Change]]/NiftyData[[#This Row],[Open]]</f>
        <v>1.6692954784437462E-2</v>
      </c>
      <c r="O2879" s="4">
        <f>_xlfn.CEILING.MATH(ABS(NiftyData[[#This Row],[Intraday Change %]]), 0.01)</f>
        <v>0.02</v>
      </c>
      <c r="P2879" s="6">
        <f>NiftyData[[#This Row],[Close]]-E2880</f>
        <v>57.050000000000182</v>
      </c>
      <c r="Q2879" s="4">
        <f>NiftyData[[#This Row],[DayChange]]/E2880</f>
        <v>1.6663259047229661E-2</v>
      </c>
      <c r="R2879" s="7">
        <f>_xlfn.CEILING.MATH(ABS(NiftyData[[#This Row],[DayChange %]]), 0.01)</f>
        <v>0.02</v>
      </c>
    </row>
    <row r="2880" spans="1:18" x14ac:dyDescent="0.2">
      <c r="A2880" s="2">
        <v>39926</v>
      </c>
      <c r="B2880" s="1">
        <v>3330.5</v>
      </c>
      <c r="C2880" s="1">
        <v>3439.9</v>
      </c>
      <c r="D2880" s="1">
        <v>3310.5</v>
      </c>
      <c r="E2880" s="1">
        <v>3423.7</v>
      </c>
      <c r="F2880" s="1">
        <v>315691090</v>
      </c>
      <c r="G2880" s="1">
        <v>7864.54</v>
      </c>
      <c r="H2880" s="6" t="str">
        <f>TEXT(NiftyData[[#This Row],[Date]], "yyyy")</f>
        <v>2009</v>
      </c>
      <c r="I2880" s="6" t="str">
        <f>TEXT(NiftyData[[#This Row],[Date]], "mmm")</f>
        <v>Apr</v>
      </c>
      <c r="J2880" s="6" t="str">
        <f>TEXT(NiftyData[[#This Row],[Date]], "ddd")</f>
        <v>Thu</v>
      </c>
      <c r="K2880" s="6" t="str">
        <f>TEXT(NiftyData[[#This Row],[Date]], "mmm-yyyy")</f>
        <v>Apr-2009</v>
      </c>
      <c r="L2880" s="6" t="str">
        <f>IF(NiftyData[[#This Row],[Day]]="Thu", "Expiry", "")</f>
        <v>Expiry</v>
      </c>
      <c r="M2880" s="6">
        <f>NiftyData[[#This Row],[Close]]-NiftyData[[#This Row],[Open]]</f>
        <v>93.199999999999818</v>
      </c>
      <c r="N2880" s="4">
        <f>NiftyData[[#This Row],[Intraday Change]]/NiftyData[[#This Row],[Open]]</f>
        <v>2.7983786218285487E-2</v>
      </c>
      <c r="O2880" s="4">
        <f>_xlfn.CEILING.MATH(ABS(NiftyData[[#This Row],[Intraday Change %]]), 0.01)</f>
        <v>0.03</v>
      </c>
      <c r="P2880" s="6">
        <f>NiftyData[[#This Row],[Close]]-E2881</f>
        <v>93.399999999999636</v>
      </c>
      <c r="Q2880" s="4">
        <f>NiftyData[[#This Row],[DayChange]]/E2881</f>
        <v>2.8045521424496182E-2</v>
      </c>
      <c r="R2880" s="7">
        <f>_xlfn.CEILING.MATH(ABS(NiftyData[[#This Row],[DayChange %]]), 0.01)</f>
        <v>0.03</v>
      </c>
    </row>
    <row r="2881" spans="1:18" x14ac:dyDescent="0.2">
      <c r="A2881" s="2">
        <v>39925</v>
      </c>
      <c r="B2881" s="1">
        <v>3364.6</v>
      </c>
      <c r="C2881" s="1">
        <v>3401.1</v>
      </c>
      <c r="D2881" s="1">
        <v>3296.9</v>
      </c>
      <c r="E2881" s="1">
        <v>3330.3</v>
      </c>
      <c r="F2881" s="1">
        <v>327292987</v>
      </c>
      <c r="G2881" s="1">
        <v>7932.51</v>
      </c>
      <c r="H2881" s="6" t="str">
        <f>TEXT(NiftyData[[#This Row],[Date]], "yyyy")</f>
        <v>2009</v>
      </c>
      <c r="I2881" s="6" t="str">
        <f>TEXT(NiftyData[[#This Row],[Date]], "mmm")</f>
        <v>Apr</v>
      </c>
      <c r="J2881" s="6" t="str">
        <f>TEXT(NiftyData[[#This Row],[Date]], "ddd")</f>
        <v>Wed</v>
      </c>
      <c r="K2881" s="6" t="str">
        <f>TEXT(NiftyData[[#This Row],[Date]], "mmm-yyyy")</f>
        <v>Apr-2009</v>
      </c>
      <c r="L2881" s="6" t="str">
        <f>IF(NiftyData[[#This Row],[Day]]="Thu", "Expiry", "")</f>
        <v/>
      </c>
      <c r="M2881" s="6">
        <f>NiftyData[[#This Row],[Close]]-NiftyData[[#This Row],[Open]]</f>
        <v>-34.299999999999727</v>
      </c>
      <c r="N2881" s="4">
        <f>NiftyData[[#This Row],[Intraday Change]]/NiftyData[[#This Row],[Open]]</f>
        <v>-1.01943767461213E-2</v>
      </c>
      <c r="O2881" s="4">
        <f>_xlfn.CEILING.MATH(ABS(NiftyData[[#This Row],[Intraday Change %]]), 0.01)</f>
        <v>0.02</v>
      </c>
      <c r="P2881" s="6">
        <f>NiftyData[[#This Row],[Close]]-E2882</f>
        <v>-35</v>
      </c>
      <c r="Q2881" s="4">
        <f>NiftyData[[#This Row],[DayChange]]/E2882</f>
        <v>-1.0400261492288948E-2</v>
      </c>
      <c r="R2881" s="7">
        <f>_xlfn.CEILING.MATH(ABS(NiftyData[[#This Row],[DayChange %]]), 0.01)</f>
        <v>0.02</v>
      </c>
    </row>
    <row r="2882" spans="1:18" x14ac:dyDescent="0.2">
      <c r="A2882" s="2">
        <v>39924</v>
      </c>
      <c r="B2882" s="1">
        <v>3376.85</v>
      </c>
      <c r="C2882" s="1">
        <v>3414.7</v>
      </c>
      <c r="D2882" s="1">
        <v>3309.35</v>
      </c>
      <c r="E2882" s="1">
        <v>3365.3</v>
      </c>
      <c r="F2882" s="1">
        <v>344667947</v>
      </c>
      <c r="G2882" s="1">
        <v>9069.56</v>
      </c>
      <c r="H2882" s="6" t="str">
        <f>TEXT(NiftyData[[#This Row],[Date]], "yyyy")</f>
        <v>2009</v>
      </c>
      <c r="I2882" s="6" t="str">
        <f>TEXT(NiftyData[[#This Row],[Date]], "mmm")</f>
        <v>Apr</v>
      </c>
      <c r="J2882" s="6" t="str">
        <f>TEXT(NiftyData[[#This Row],[Date]], "ddd")</f>
        <v>Tue</v>
      </c>
      <c r="K2882" s="6" t="str">
        <f>TEXT(NiftyData[[#This Row],[Date]], "mmm-yyyy")</f>
        <v>Apr-2009</v>
      </c>
      <c r="L2882" s="6" t="str">
        <f>IF(NiftyData[[#This Row],[Day]]="Thu", "Expiry", "")</f>
        <v/>
      </c>
      <c r="M2882" s="6">
        <f>NiftyData[[#This Row],[Close]]-NiftyData[[#This Row],[Open]]</f>
        <v>-11.549999999999727</v>
      </c>
      <c r="N2882" s="4">
        <f>NiftyData[[#This Row],[Intraday Change]]/NiftyData[[#This Row],[Open]]</f>
        <v>-3.4203473651479121E-3</v>
      </c>
      <c r="O2882" s="4">
        <f>_xlfn.CEILING.MATH(ABS(NiftyData[[#This Row],[Intraday Change %]]), 0.01)</f>
        <v>0.01</v>
      </c>
      <c r="P2882" s="6">
        <f>NiftyData[[#This Row],[Close]]-E2883</f>
        <v>-11.799999999999727</v>
      </c>
      <c r="Q2882" s="4">
        <f>NiftyData[[#This Row],[DayChange]]/E2883</f>
        <v>-3.4941221758312538E-3</v>
      </c>
      <c r="R2882" s="7">
        <f>_xlfn.CEILING.MATH(ABS(NiftyData[[#This Row],[DayChange %]]), 0.01)</f>
        <v>0.01</v>
      </c>
    </row>
    <row r="2883" spans="1:18" x14ac:dyDescent="0.2">
      <c r="A2883" s="2">
        <v>39923</v>
      </c>
      <c r="B2883" s="1">
        <v>3384.75</v>
      </c>
      <c r="C2883" s="1">
        <v>3441.1</v>
      </c>
      <c r="D2883" s="1">
        <v>3339.45</v>
      </c>
      <c r="E2883" s="1">
        <v>3377.1</v>
      </c>
      <c r="F2883" s="1">
        <v>341798670</v>
      </c>
      <c r="G2883" s="1">
        <v>8834.2199999999993</v>
      </c>
      <c r="H2883" s="6" t="str">
        <f>TEXT(NiftyData[[#This Row],[Date]], "yyyy")</f>
        <v>2009</v>
      </c>
      <c r="I2883" s="6" t="str">
        <f>TEXT(NiftyData[[#This Row],[Date]], "mmm")</f>
        <v>Apr</v>
      </c>
      <c r="J2883" s="6" t="str">
        <f>TEXT(NiftyData[[#This Row],[Date]], "ddd")</f>
        <v>Mon</v>
      </c>
      <c r="K2883" s="6" t="str">
        <f>TEXT(NiftyData[[#This Row],[Date]], "mmm-yyyy")</f>
        <v>Apr-2009</v>
      </c>
      <c r="L2883" s="6" t="str">
        <f>IF(NiftyData[[#This Row],[Day]]="Thu", "Expiry", "")</f>
        <v/>
      </c>
      <c r="M2883" s="6">
        <f>NiftyData[[#This Row],[Close]]-NiftyData[[#This Row],[Open]]</f>
        <v>-7.6500000000000909</v>
      </c>
      <c r="N2883" s="4">
        <f>NiftyData[[#This Row],[Intraday Change]]/NiftyData[[#This Row],[Open]]</f>
        <v>-2.2601373808996501E-3</v>
      </c>
      <c r="O2883" s="4">
        <f>_xlfn.CEILING.MATH(ABS(NiftyData[[#This Row],[Intraday Change %]]), 0.01)</f>
        <v>0.01</v>
      </c>
      <c r="P2883" s="6">
        <f>NiftyData[[#This Row],[Close]]-E2884</f>
        <v>-7.3000000000001819</v>
      </c>
      <c r="Q2883" s="4">
        <f>NiftyData[[#This Row],[DayChange]]/E2884</f>
        <v>-2.1569554426191296E-3</v>
      </c>
      <c r="R2883" s="7">
        <f>_xlfn.CEILING.MATH(ABS(NiftyData[[#This Row],[DayChange %]]), 0.01)</f>
        <v>0.01</v>
      </c>
    </row>
    <row r="2884" spans="1:18" x14ac:dyDescent="0.2">
      <c r="A2884" s="2">
        <v>39920</v>
      </c>
      <c r="B2884" s="1">
        <v>3369.5</v>
      </c>
      <c r="C2884" s="1">
        <v>3489.85</v>
      </c>
      <c r="D2884" s="1">
        <v>3359.25</v>
      </c>
      <c r="E2884" s="1">
        <v>3384.4</v>
      </c>
      <c r="F2884" s="1">
        <v>491159908</v>
      </c>
      <c r="G2884" s="1">
        <v>11504.6</v>
      </c>
      <c r="H2884" s="6" t="str">
        <f>TEXT(NiftyData[[#This Row],[Date]], "yyyy")</f>
        <v>2009</v>
      </c>
      <c r="I2884" s="6" t="str">
        <f>TEXT(NiftyData[[#This Row],[Date]], "mmm")</f>
        <v>Apr</v>
      </c>
      <c r="J2884" s="6" t="str">
        <f>TEXT(NiftyData[[#This Row],[Date]], "ddd")</f>
        <v>Fri</v>
      </c>
      <c r="K2884" s="6" t="str">
        <f>TEXT(NiftyData[[#This Row],[Date]], "mmm-yyyy")</f>
        <v>Apr-2009</v>
      </c>
      <c r="L2884" s="6" t="str">
        <f>IF(NiftyData[[#This Row],[Day]]="Thu", "Expiry", "")</f>
        <v/>
      </c>
      <c r="M2884" s="6">
        <f>NiftyData[[#This Row],[Close]]-NiftyData[[#This Row],[Open]]</f>
        <v>14.900000000000091</v>
      </c>
      <c r="N2884" s="4">
        <f>NiftyData[[#This Row],[Intraday Change]]/NiftyData[[#This Row],[Open]]</f>
        <v>4.4220210713756024E-3</v>
      </c>
      <c r="O2884" s="4">
        <f>_xlfn.CEILING.MATH(ABS(NiftyData[[#This Row],[Intraday Change %]]), 0.01)</f>
        <v>0.01</v>
      </c>
      <c r="P2884" s="6">
        <f>NiftyData[[#This Row],[Close]]-E2885</f>
        <v>14.900000000000091</v>
      </c>
      <c r="Q2884" s="4">
        <f>NiftyData[[#This Row],[DayChange]]/E2885</f>
        <v>4.4220210713756024E-3</v>
      </c>
      <c r="R2884" s="7">
        <f>_xlfn.CEILING.MATH(ABS(NiftyData[[#This Row],[DayChange %]]), 0.01)</f>
        <v>0.01</v>
      </c>
    </row>
    <row r="2885" spans="1:18" x14ac:dyDescent="0.2">
      <c r="A2885" s="2">
        <v>39919</v>
      </c>
      <c r="B2885" s="1">
        <v>3484.35</v>
      </c>
      <c r="C2885" s="1">
        <v>3511.25</v>
      </c>
      <c r="D2885" s="1">
        <v>3354.2</v>
      </c>
      <c r="E2885" s="1">
        <v>3369.5</v>
      </c>
      <c r="F2885" s="1">
        <v>559549931</v>
      </c>
      <c r="G2885" s="1">
        <v>13209.78</v>
      </c>
      <c r="H2885" s="6" t="str">
        <f>TEXT(NiftyData[[#This Row],[Date]], "yyyy")</f>
        <v>2009</v>
      </c>
      <c r="I2885" s="6" t="str">
        <f>TEXT(NiftyData[[#This Row],[Date]], "mmm")</f>
        <v>Apr</v>
      </c>
      <c r="J2885" s="6" t="str">
        <f>TEXT(NiftyData[[#This Row],[Date]], "ddd")</f>
        <v>Thu</v>
      </c>
      <c r="K2885" s="6" t="str">
        <f>TEXT(NiftyData[[#This Row],[Date]], "mmm-yyyy")</f>
        <v>Apr-2009</v>
      </c>
      <c r="L2885" s="6" t="str">
        <f>IF(NiftyData[[#This Row],[Day]]="Thu", "Expiry", "")</f>
        <v>Expiry</v>
      </c>
      <c r="M2885" s="6">
        <f>NiftyData[[#This Row],[Close]]-NiftyData[[#This Row],[Open]]</f>
        <v>-114.84999999999991</v>
      </c>
      <c r="N2885" s="4">
        <f>NiftyData[[#This Row],[Intraday Change]]/NiftyData[[#This Row],[Open]]</f>
        <v>-3.296167147387602E-2</v>
      </c>
      <c r="O2885" s="4">
        <f>_xlfn.CEILING.MATH(ABS(NiftyData[[#This Row],[Intraday Change %]]), 0.01)</f>
        <v>0.04</v>
      </c>
      <c r="P2885" s="6">
        <f>NiftyData[[#This Row],[Close]]-E2886</f>
        <v>-114.65000000000009</v>
      </c>
      <c r="Q2885" s="4">
        <f>NiftyData[[#This Row],[DayChange]]/E2886</f>
        <v>-3.2906160756569061E-2</v>
      </c>
      <c r="R2885" s="7">
        <f>_xlfn.CEILING.MATH(ABS(NiftyData[[#This Row],[DayChange %]]), 0.01)</f>
        <v>0.04</v>
      </c>
    </row>
    <row r="2886" spans="1:18" x14ac:dyDescent="0.2">
      <c r="A2886" s="2">
        <v>39918</v>
      </c>
      <c r="B2886" s="1">
        <v>3381.45</v>
      </c>
      <c r="C2886" s="1">
        <v>3497.55</v>
      </c>
      <c r="D2886" s="1">
        <v>3311.8</v>
      </c>
      <c r="E2886" s="1">
        <v>3484.15</v>
      </c>
      <c r="F2886" s="1">
        <v>458489468</v>
      </c>
      <c r="G2886" s="1">
        <v>12280.2</v>
      </c>
      <c r="H2886" s="6" t="str">
        <f>TEXT(NiftyData[[#This Row],[Date]], "yyyy")</f>
        <v>2009</v>
      </c>
      <c r="I2886" s="6" t="str">
        <f>TEXT(NiftyData[[#This Row],[Date]], "mmm")</f>
        <v>Apr</v>
      </c>
      <c r="J2886" s="6" t="str">
        <f>TEXT(NiftyData[[#This Row],[Date]], "ddd")</f>
        <v>Wed</v>
      </c>
      <c r="K2886" s="6" t="str">
        <f>TEXT(NiftyData[[#This Row],[Date]], "mmm-yyyy")</f>
        <v>Apr-2009</v>
      </c>
      <c r="L2886" s="6" t="str">
        <f>IF(NiftyData[[#This Row],[Day]]="Thu", "Expiry", "")</f>
        <v/>
      </c>
      <c r="M2886" s="6">
        <f>NiftyData[[#This Row],[Close]]-NiftyData[[#This Row],[Open]]</f>
        <v>102.70000000000027</v>
      </c>
      <c r="N2886" s="4">
        <f>NiftyData[[#This Row],[Intraday Change]]/NiftyData[[#This Row],[Open]]</f>
        <v>3.0371586153868986E-2</v>
      </c>
      <c r="O2886" s="4">
        <f>_xlfn.CEILING.MATH(ABS(NiftyData[[#This Row],[Intraday Change %]]), 0.01)</f>
        <v>0.04</v>
      </c>
      <c r="P2886" s="6">
        <f>NiftyData[[#This Row],[Close]]-E2887</f>
        <v>101.55000000000018</v>
      </c>
      <c r="Q2886" s="4">
        <f>NiftyData[[#This Row],[DayChange]]/E2887</f>
        <v>3.0021285401762014E-2</v>
      </c>
      <c r="R2886" s="7">
        <f>_xlfn.CEILING.MATH(ABS(NiftyData[[#This Row],[DayChange %]]), 0.01)</f>
        <v>0.04</v>
      </c>
    </row>
    <row r="2887" spans="1:18" x14ac:dyDescent="0.2">
      <c r="A2887" s="2">
        <v>39916</v>
      </c>
      <c r="B2887" s="1">
        <v>3342.2</v>
      </c>
      <c r="C2887" s="1">
        <v>3417.8</v>
      </c>
      <c r="D2887" s="1">
        <v>3334.15</v>
      </c>
      <c r="E2887" s="1">
        <v>3382.6</v>
      </c>
      <c r="F2887" s="1">
        <v>331534301</v>
      </c>
      <c r="G2887" s="1">
        <v>8324.35</v>
      </c>
      <c r="H2887" s="6" t="str">
        <f>TEXT(NiftyData[[#This Row],[Date]], "yyyy")</f>
        <v>2009</v>
      </c>
      <c r="I2887" s="6" t="str">
        <f>TEXT(NiftyData[[#This Row],[Date]], "mmm")</f>
        <v>Apr</v>
      </c>
      <c r="J2887" s="6" t="str">
        <f>TEXT(NiftyData[[#This Row],[Date]], "ddd")</f>
        <v>Mon</v>
      </c>
      <c r="K2887" s="6" t="str">
        <f>TEXT(NiftyData[[#This Row],[Date]], "mmm-yyyy")</f>
        <v>Apr-2009</v>
      </c>
      <c r="L2887" s="6" t="str">
        <f>IF(NiftyData[[#This Row],[Day]]="Thu", "Expiry", "")</f>
        <v/>
      </c>
      <c r="M2887" s="6">
        <f>NiftyData[[#This Row],[Close]]-NiftyData[[#This Row],[Open]]</f>
        <v>40.400000000000091</v>
      </c>
      <c r="N2887" s="4">
        <f>NiftyData[[#This Row],[Intraday Change]]/NiftyData[[#This Row],[Open]]</f>
        <v>1.2087846328765512E-2</v>
      </c>
      <c r="O2887" s="4">
        <f>_xlfn.CEILING.MATH(ABS(NiftyData[[#This Row],[Intraday Change %]]), 0.01)</f>
        <v>0.02</v>
      </c>
      <c r="P2887" s="6">
        <f>NiftyData[[#This Row],[Close]]-E2888</f>
        <v>40.549999999999727</v>
      </c>
      <c r="Q2887" s="4">
        <f>NiftyData[[#This Row],[DayChange]]/E2888</f>
        <v>1.2133271495040386E-2</v>
      </c>
      <c r="R2887" s="7">
        <f>_xlfn.CEILING.MATH(ABS(NiftyData[[#This Row],[DayChange %]]), 0.01)</f>
        <v>0.02</v>
      </c>
    </row>
    <row r="2888" spans="1:18" x14ac:dyDescent="0.2">
      <c r="A2888" s="2">
        <v>39912</v>
      </c>
      <c r="B2888" s="1">
        <v>3346</v>
      </c>
      <c r="C2888" s="1">
        <v>3401.15</v>
      </c>
      <c r="D2888" s="1">
        <v>3307.05</v>
      </c>
      <c r="E2888" s="1">
        <v>3342.05</v>
      </c>
      <c r="F2888" s="1">
        <v>414637960</v>
      </c>
      <c r="G2888" s="1">
        <v>9984.24</v>
      </c>
      <c r="H2888" s="6" t="str">
        <f>TEXT(NiftyData[[#This Row],[Date]], "yyyy")</f>
        <v>2009</v>
      </c>
      <c r="I2888" s="6" t="str">
        <f>TEXT(NiftyData[[#This Row],[Date]], "mmm")</f>
        <v>Apr</v>
      </c>
      <c r="J2888" s="6" t="str">
        <f>TEXT(NiftyData[[#This Row],[Date]], "ddd")</f>
        <v>Thu</v>
      </c>
      <c r="K2888" s="6" t="str">
        <f>TEXT(NiftyData[[#This Row],[Date]], "mmm-yyyy")</f>
        <v>Apr-2009</v>
      </c>
      <c r="L2888" s="6" t="str">
        <f>IF(NiftyData[[#This Row],[Day]]="Thu", "Expiry", "")</f>
        <v>Expiry</v>
      </c>
      <c r="M2888" s="6">
        <f>NiftyData[[#This Row],[Close]]-NiftyData[[#This Row],[Open]]</f>
        <v>-3.9499999999998181</v>
      </c>
      <c r="N2888" s="4">
        <f>NiftyData[[#This Row],[Intraday Change]]/NiftyData[[#This Row],[Open]]</f>
        <v>-1.1805140466227789E-3</v>
      </c>
      <c r="O2888" s="4">
        <f>_xlfn.CEILING.MATH(ABS(NiftyData[[#This Row],[Intraday Change %]]), 0.01)</f>
        <v>0.01</v>
      </c>
      <c r="P2888" s="6">
        <f>NiftyData[[#This Row],[Close]]-E2889</f>
        <v>-0.8999999999996362</v>
      </c>
      <c r="Q2888" s="4">
        <f>NiftyData[[#This Row],[DayChange]]/E2889</f>
        <v>-2.6922329080591583E-4</v>
      </c>
      <c r="R2888" s="7">
        <f>_xlfn.CEILING.MATH(ABS(NiftyData[[#This Row],[DayChange %]]), 0.01)</f>
        <v>0.01</v>
      </c>
    </row>
    <row r="2889" spans="1:18" x14ac:dyDescent="0.2">
      <c r="A2889" s="2">
        <v>39911</v>
      </c>
      <c r="B2889" s="1">
        <v>3255.35</v>
      </c>
      <c r="C2889" s="1">
        <v>3357.05</v>
      </c>
      <c r="D2889" s="1">
        <v>3149.25</v>
      </c>
      <c r="E2889" s="1">
        <v>3342.95</v>
      </c>
      <c r="F2889" s="1">
        <v>409030235</v>
      </c>
      <c r="G2889" s="1">
        <v>11116.42</v>
      </c>
      <c r="H2889" s="6" t="str">
        <f>TEXT(NiftyData[[#This Row],[Date]], "yyyy")</f>
        <v>2009</v>
      </c>
      <c r="I2889" s="6" t="str">
        <f>TEXT(NiftyData[[#This Row],[Date]], "mmm")</f>
        <v>Apr</v>
      </c>
      <c r="J2889" s="6" t="str">
        <f>TEXT(NiftyData[[#This Row],[Date]], "ddd")</f>
        <v>Wed</v>
      </c>
      <c r="K2889" s="6" t="str">
        <f>TEXT(NiftyData[[#This Row],[Date]], "mmm-yyyy")</f>
        <v>Apr-2009</v>
      </c>
      <c r="L2889" s="6" t="str">
        <f>IF(NiftyData[[#This Row],[Day]]="Thu", "Expiry", "")</f>
        <v/>
      </c>
      <c r="M2889" s="6">
        <f>NiftyData[[#This Row],[Close]]-NiftyData[[#This Row],[Open]]</f>
        <v>87.599999999999909</v>
      </c>
      <c r="N2889" s="4">
        <f>NiftyData[[#This Row],[Intraday Change]]/NiftyData[[#This Row],[Open]]</f>
        <v>2.6909548896432E-2</v>
      </c>
      <c r="O2889" s="4">
        <f>_xlfn.CEILING.MATH(ABS(NiftyData[[#This Row],[Intraday Change %]]), 0.01)</f>
        <v>0.03</v>
      </c>
      <c r="P2889" s="6">
        <f>NiftyData[[#This Row],[Close]]-E2890</f>
        <v>86.349999999999909</v>
      </c>
      <c r="Q2889" s="4">
        <f>NiftyData[[#This Row],[DayChange]]/E2890</f>
        <v>2.6515384142971169E-2</v>
      </c>
      <c r="R2889" s="7">
        <f>_xlfn.CEILING.MATH(ABS(NiftyData[[#This Row],[DayChange %]]), 0.01)</f>
        <v>0.03</v>
      </c>
    </row>
    <row r="2890" spans="1:18" x14ac:dyDescent="0.2">
      <c r="A2890" s="2">
        <v>39909</v>
      </c>
      <c r="B2890" s="1">
        <v>3211.35</v>
      </c>
      <c r="C2890" s="1">
        <v>3303.9</v>
      </c>
      <c r="D2890" s="1">
        <v>3211.35</v>
      </c>
      <c r="E2890" s="1">
        <v>3256.6</v>
      </c>
      <c r="F2890" s="1">
        <v>357065601</v>
      </c>
      <c r="G2890" s="1">
        <v>9499.48</v>
      </c>
      <c r="H2890" s="6" t="str">
        <f>TEXT(NiftyData[[#This Row],[Date]], "yyyy")</f>
        <v>2009</v>
      </c>
      <c r="I2890" s="6" t="str">
        <f>TEXT(NiftyData[[#This Row],[Date]], "mmm")</f>
        <v>Apr</v>
      </c>
      <c r="J2890" s="6" t="str">
        <f>TEXT(NiftyData[[#This Row],[Date]], "ddd")</f>
        <v>Mon</v>
      </c>
      <c r="K2890" s="6" t="str">
        <f>TEXT(NiftyData[[#This Row],[Date]], "mmm-yyyy")</f>
        <v>Apr-2009</v>
      </c>
      <c r="L2890" s="6" t="str">
        <f>IF(NiftyData[[#This Row],[Day]]="Thu", "Expiry", "")</f>
        <v/>
      </c>
      <c r="M2890" s="6">
        <f>NiftyData[[#This Row],[Close]]-NiftyData[[#This Row],[Open]]</f>
        <v>45.25</v>
      </c>
      <c r="N2890" s="4">
        <f>NiftyData[[#This Row],[Intraday Change]]/NiftyData[[#This Row],[Open]]</f>
        <v>1.4090647235586281E-2</v>
      </c>
      <c r="O2890" s="4">
        <f>_xlfn.CEILING.MATH(ABS(NiftyData[[#This Row],[Intraday Change %]]), 0.01)</f>
        <v>0.02</v>
      </c>
      <c r="P2890" s="6">
        <f>NiftyData[[#This Row],[Close]]-E2891</f>
        <v>45.549999999999727</v>
      </c>
      <c r="Q2890" s="4">
        <f>NiftyData[[#This Row],[DayChange]]/E2891</f>
        <v>1.4185391071456291E-2</v>
      </c>
      <c r="R2890" s="7">
        <f>_xlfn.CEILING.MATH(ABS(NiftyData[[#This Row],[DayChange %]]), 0.01)</f>
        <v>0.02</v>
      </c>
    </row>
    <row r="2891" spans="1:18" x14ac:dyDescent="0.2">
      <c r="A2891" s="2">
        <v>39905</v>
      </c>
      <c r="B2891" s="1">
        <v>3061.05</v>
      </c>
      <c r="C2891" s="1">
        <v>3228.75</v>
      </c>
      <c r="D2891" s="1">
        <v>3061.05</v>
      </c>
      <c r="E2891" s="1">
        <v>3211.05</v>
      </c>
      <c r="F2891" s="1">
        <v>370836234</v>
      </c>
      <c r="G2891" s="1">
        <v>9558.67</v>
      </c>
      <c r="H2891" s="6" t="str">
        <f>TEXT(NiftyData[[#This Row],[Date]], "yyyy")</f>
        <v>2009</v>
      </c>
      <c r="I2891" s="6" t="str">
        <f>TEXT(NiftyData[[#This Row],[Date]], "mmm")</f>
        <v>Apr</v>
      </c>
      <c r="J2891" s="6" t="str">
        <f>TEXT(NiftyData[[#This Row],[Date]], "ddd")</f>
        <v>Thu</v>
      </c>
      <c r="K2891" s="6" t="str">
        <f>TEXT(NiftyData[[#This Row],[Date]], "mmm-yyyy")</f>
        <v>Apr-2009</v>
      </c>
      <c r="L2891" s="6" t="str">
        <f>IF(NiftyData[[#This Row],[Day]]="Thu", "Expiry", "")</f>
        <v>Expiry</v>
      </c>
      <c r="M2891" s="6">
        <f>NiftyData[[#This Row],[Close]]-NiftyData[[#This Row],[Open]]</f>
        <v>150</v>
      </c>
      <c r="N2891" s="4">
        <f>NiftyData[[#This Row],[Intraday Change]]/NiftyData[[#This Row],[Open]]</f>
        <v>4.9002793159210072E-2</v>
      </c>
      <c r="O2891" s="4">
        <f>_xlfn.CEILING.MATH(ABS(NiftyData[[#This Row],[Intraday Change %]]), 0.01)</f>
        <v>0.05</v>
      </c>
      <c r="P2891" s="6">
        <f>NiftyData[[#This Row],[Close]]-E2892</f>
        <v>150.70000000000027</v>
      </c>
      <c r="Q2891" s="4">
        <f>NiftyData[[#This Row],[DayChange]]/E2892</f>
        <v>4.9242733674253032E-2</v>
      </c>
      <c r="R2891" s="7">
        <f>_xlfn.CEILING.MATH(ABS(NiftyData[[#This Row],[DayChange %]]), 0.01)</f>
        <v>0.05</v>
      </c>
    </row>
    <row r="2892" spans="1:18" x14ac:dyDescent="0.2">
      <c r="A2892" s="2">
        <v>39904</v>
      </c>
      <c r="B2892" s="1">
        <v>3023.85</v>
      </c>
      <c r="C2892" s="1">
        <v>3069.3</v>
      </c>
      <c r="D2892" s="1">
        <v>2965.7</v>
      </c>
      <c r="E2892" s="1">
        <v>3060.35</v>
      </c>
      <c r="F2892" s="1">
        <v>319442080</v>
      </c>
      <c r="G2892" s="1">
        <v>8011.16</v>
      </c>
      <c r="H2892" s="6" t="str">
        <f>TEXT(NiftyData[[#This Row],[Date]], "yyyy")</f>
        <v>2009</v>
      </c>
      <c r="I2892" s="6" t="str">
        <f>TEXT(NiftyData[[#This Row],[Date]], "mmm")</f>
        <v>Apr</v>
      </c>
      <c r="J2892" s="6" t="str">
        <f>TEXT(NiftyData[[#This Row],[Date]], "ddd")</f>
        <v>Wed</v>
      </c>
      <c r="K2892" s="6" t="str">
        <f>TEXT(NiftyData[[#This Row],[Date]], "mmm-yyyy")</f>
        <v>Apr-2009</v>
      </c>
      <c r="L2892" s="6" t="str">
        <f>IF(NiftyData[[#This Row],[Day]]="Thu", "Expiry", "")</f>
        <v/>
      </c>
      <c r="M2892" s="6">
        <f>NiftyData[[#This Row],[Close]]-NiftyData[[#This Row],[Open]]</f>
        <v>36.5</v>
      </c>
      <c r="N2892" s="4">
        <f>NiftyData[[#This Row],[Intraday Change]]/NiftyData[[#This Row],[Open]]</f>
        <v>1.2070704565371959E-2</v>
      </c>
      <c r="O2892" s="4">
        <f>_xlfn.CEILING.MATH(ABS(NiftyData[[#This Row],[Intraday Change %]]), 0.01)</f>
        <v>0.02</v>
      </c>
      <c r="P2892" s="6">
        <f>NiftyData[[#This Row],[Close]]-E2893</f>
        <v>39.400000000000091</v>
      </c>
      <c r="Q2892" s="4">
        <f>NiftyData[[#This Row],[DayChange]]/E2893</f>
        <v>1.3042254919810025E-2</v>
      </c>
      <c r="R2892" s="7">
        <f>_xlfn.CEILING.MATH(ABS(NiftyData[[#This Row],[DayChange %]]), 0.01)</f>
        <v>0.02</v>
      </c>
    </row>
    <row r="2893" spans="1:18" x14ac:dyDescent="0.2">
      <c r="A2893" s="2">
        <v>39903</v>
      </c>
      <c r="B2893" s="1">
        <v>2981.7</v>
      </c>
      <c r="C2893" s="1">
        <v>3054.3</v>
      </c>
      <c r="D2893" s="1">
        <v>2966.4</v>
      </c>
      <c r="E2893" s="1">
        <v>3020.95</v>
      </c>
      <c r="F2893" s="1">
        <v>341399212</v>
      </c>
      <c r="G2893" s="1">
        <v>9022.52</v>
      </c>
      <c r="H2893" s="6" t="str">
        <f>TEXT(NiftyData[[#This Row],[Date]], "yyyy")</f>
        <v>2009</v>
      </c>
      <c r="I2893" s="6" t="str">
        <f>TEXT(NiftyData[[#This Row],[Date]], "mmm")</f>
        <v>Mar</v>
      </c>
      <c r="J2893" s="6" t="str">
        <f>TEXT(NiftyData[[#This Row],[Date]], "ddd")</f>
        <v>Tue</v>
      </c>
      <c r="K2893" s="6" t="str">
        <f>TEXT(NiftyData[[#This Row],[Date]], "mmm-yyyy")</f>
        <v>Mar-2009</v>
      </c>
      <c r="L2893" s="6" t="str">
        <f>IF(NiftyData[[#This Row],[Day]]="Thu", "Expiry", "")</f>
        <v/>
      </c>
      <c r="M2893" s="6">
        <f>NiftyData[[#This Row],[Close]]-NiftyData[[#This Row],[Open]]</f>
        <v>39.25</v>
      </c>
      <c r="N2893" s="4">
        <f>NiftyData[[#This Row],[Intraday Change]]/NiftyData[[#This Row],[Open]]</f>
        <v>1.3163631485394239E-2</v>
      </c>
      <c r="O2893" s="4">
        <f>_xlfn.CEILING.MATH(ABS(NiftyData[[#This Row],[Intraday Change %]]), 0.01)</f>
        <v>0.02</v>
      </c>
      <c r="P2893" s="6">
        <f>NiftyData[[#This Row],[Close]]-E2894</f>
        <v>42.799999999999727</v>
      </c>
      <c r="Q2893" s="4">
        <f>NiftyData[[#This Row],[DayChange]]/E2894</f>
        <v>1.4371337911119227E-2</v>
      </c>
      <c r="R2893" s="7">
        <f>_xlfn.CEILING.MATH(ABS(NiftyData[[#This Row],[DayChange %]]), 0.01)</f>
        <v>0.02</v>
      </c>
    </row>
    <row r="2894" spans="1:18" x14ac:dyDescent="0.2">
      <c r="A2894" s="2">
        <v>39902</v>
      </c>
      <c r="B2894" s="1">
        <v>3108.75</v>
      </c>
      <c r="C2894" s="1">
        <v>3110.2</v>
      </c>
      <c r="D2894" s="1">
        <v>2962.4</v>
      </c>
      <c r="E2894" s="1">
        <v>2978.15</v>
      </c>
      <c r="F2894" s="1">
        <v>275780455</v>
      </c>
      <c r="G2894" s="1">
        <v>7100.27</v>
      </c>
      <c r="H2894" s="6" t="str">
        <f>TEXT(NiftyData[[#This Row],[Date]], "yyyy")</f>
        <v>2009</v>
      </c>
      <c r="I2894" s="6" t="str">
        <f>TEXT(NiftyData[[#This Row],[Date]], "mmm")</f>
        <v>Mar</v>
      </c>
      <c r="J2894" s="6" t="str">
        <f>TEXT(NiftyData[[#This Row],[Date]], "ddd")</f>
        <v>Mon</v>
      </c>
      <c r="K2894" s="6" t="str">
        <f>TEXT(NiftyData[[#This Row],[Date]], "mmm-yyyy")</f>
        <v>Mar-2009</v>
      </c>
      <c r="L2894" s="6" t="str">
        <f>IF(NiftyData[[#This Row],[Day]]="Thu", "Expiry", "")</f>
        <v/>
      </c>
      <c r="M2894" s="6">
        <f>NiftyData[[#This Row],[Close]]-NiftyData[[#This Row],[Open]]</f>
        <v>-130.59999999999991</v>
      </c>
      <c r="N2894" s="4">
        <f>NiftyData[[#This Row],[Intraday Change]]/NiftyData[[#This Row],[Open]]</f>
        <v>-4.2010454362685939E-2</v>
      </c>
      <c r="O2894" s="4">
        <f>_xlfn.CEILING.MATH(ABS(NiftyData[[#This Row],[Intraday Change %]]), 0.01)</f>
        <v>0.05</v>
      </c>
      <c r="P2894" s="6">
        <f>NiftyData[[#This Row],[Close]]-E2895</f>
        <v>-130.5</v>
      </c>
      <c r="Q2894" s="4">
        <f>NiftyData[[#This Row],[DayChange]]/E2895</f>
        <v>-4.19796374632075E-2</v>
      </c>
      <c r="R2894" s="7">
        <f>_xlfn.CEILING.MATH(ABS(NiftyData[[#This Row],[DayChange %]]), 0.01)</f>
        <v>0.05</v>
      </c>
    </row>
    <row r="2895" spans="1:18" x14ac:dyDescent="0.2">
      <c r="A2895" s="2">
        <v>39899</v>
      </c>
      <c r="B2895" s="1">
        <v>3079.4</v>
      </c>
      <c r="C2895" s="1">
        <v>3123.35</v>
      </c>
      <c r="D2895" s="1">
        <v>3055.9</v>
      </c>
      <c r="E2895" s="1">
        <v>3108.65</v>
      </c>
      <c r="F2895" s="1">
        <v>326572500</v>
      </c>
      <c r="G2895" s="1">
        <v>8599.65</v>
      </c>
      <c r="H2895" s="6" t="str">
        <f>TEXT(NiftyData[[#This Row],[Date]], "yyyy")</f>
        <v>2009</v>
      </c>
      <c r="I2895" s="6" t="str">
        <f>TEXT(NiftyData[[#This Row],[Date]], "mmm")</f>
        <v>Mar</v>
      </c>
      <c r="J2895" s="6" t="str">
        <f>TEXT(NiftyData[[#This Row],[Date]], "ddd")</f>
        <v>Fri</v>
      </c>
      <c r="K2895" s="6" t="str">
        <f>TEXT(NiftyData[[#This Row],[Date]], "mmm-yyyy")</f>
        <v>Mar-2009</v>
      </c>
      <c r="L2895" s="6" t="str">
        <f>IF(NiftyData[[#This Row],[Day]]="Thu", "Expiry", "")</f>
        <v/>
      </c>
      <c r="M2895" s="6">
        <f>NiftyData[[#This Row],[Close]]-NiftyData[[#This Row],[Open]]</f>
        <v>29.25</v>
      </c>
      <c r="N2895" s="4">
        <f>NiftyData[[#This Row],[Intraday Change]]/NiftyData[[#This Row],[Open]]</f>
        <v>9.4986036240826133E-3</v>
      </c>
      <c r="O2895" s="4">
        <f>_xlfn.CEILING.MATH(ABS(NiftyData[[#This Row],[Intraday Change %]]), 0.01)</f>
        <v>0.01</v>
      </c>
      <c r="P2895" s="6">
        <f>NiftyData[[#This Row],[Close]]-E2896</f>
        <v>26.400000000000091</v>
      </c>
      <c r="Q2895" s="4">
        <f>NiftyData[[#This Row],[DayChange]]/E2896</f>
        <v>8.5651715467597016E-3</v>
      </c>
      <c r="R2895" s="7">
        <f>_xlfn.CEILING.MATH(ABS(NiftyData[[#This Row],[DayChange %]]), 0.01)</f>
        <v>0.01</v>
      </c>
    </row>
    <row r="2896" spans="1:18" x14ac:dyDescent="0.2">
      <c r="A2896" s="2">
        <v>39898</v>
      </c>
      <c r="B2896" s="1">
        <v>2982.25</v>
      </c>
      <c r="C2896" s="1">
        <v>3103.35</v>
      </c>
      <c r="D2896" s="1">
        <v>2982.25</v>
      </c>
      <c r="E2896" s="1">
        <v>3082.25</v>
      </c>
      <c r="F2896" s="1">
        <v>416183641</v>
      </c>
      <c r="G2896" s="1">
        <v>10418</v>
      </c>
      <c r="H2896" s="6" t="str">
        <f>TEXT(NiftyData[[#This Row],[Date]], "yyyy")</f>
        <v>2009</v>
      </c>
      <c r="I2896" s="6" t="str">
        <f>TEXT(NiftyData[[#This Row],[Date]], "mmm")</f>
        <v>Mar</v>
      </c>
      <c r="J2896" s="6" t="str">
        <f>TEXT(NiftyData[[#This Row],[Date]], "ddd")</f>
        <v>Thu</v>
      </c>
      <c r="K2896" s="6" t="str">
        <f>TEXT(NiftyData[[#This Row],[Date]], "mmm-yyyy")</f>
        <v>Mar-2009</v>
      </c>
      <c r="L2896" s="6" t="str">
        <f>IF(NiftyData[[#This Row],[Day]]="Thu", "Expiry", "")</f>
        <v>Expiry</v>
      </c>
      <c r="M2896" s="6">
        <f>NiftyData[[#This Row],[Close]]-NiftyData[[#This Row],[Open]]</f>
        <v>100</v>
      </c>
      <c r="N2896" s="4">
        <f>NiftyData[[#This Row],[Intraday Change]]/NiftyData[[#This Row],[Open]]</f>
        <v>3.3531729398943749E-2</v>
      </c>
      <c r="O2896" s="4">
        <f>_xlfn.CEILING.MATH(ABS(NiftyData[[#This Row],[Intraday Change %]]), 0.01)</f>
        <v>0.04</v>
      </c>
      <c r="P2896" s="6">
        <f>NiftyData[[#This Row],[Close]]-E2897</f>
        <v>97.900000000000091</v>
      </c>
      <c r="Q2896" s="4">
        <f>NiftyData[[#This Row],[DayChange]]/E2897</f>
        <v>3.2804463283462093E-2</v>
      </c>
      <c r="R2896" s="7">
        <f>_xlfn.CEILING.MATH(ABS(NiftyData[[#This Row],[DayChange %]]), 0.01)</f>
        <v>0.04</v>
      </c>
    </row>
    <row r="2897" spans="1:18" x14ac:dyDescent="0.2">
      <c r="A2897" s="2">
        <v>39897</v>
      </c>
      <c r="B2897" s="1">
        <v>2938.8</v>
      </c>
      <c r="C2897" s="1">
        <v>2996.5</v>
      </c>
      <c r="D2897" s="1">
        <v>2923.3</v>
      </c>
      <c r="E2897" s="1">
        <v>2984.35</v>
      </c>
      <c r="F2897" s="1">
        <v>383648320</v>
      </c>
      <c r="G2897" s="1">
        <v>8513.26</v>
      </c>
      <c r="H2897" s="6" t="str">
        <f>TEXT(NiftyData[[#This Row],[Date]], "yyyy")</f>
        <v>2009</v>
      </c>
      <c r="I2897" s="6" t="str">
        <f>TEXT(NiftyData[[#This Row],[Date]], "mmm")</f>
        <v>Mar</v>
      </c>
      <c r="J2897" s="6" t="str">
        <f>TEXT(NiftyData[[#This Row],[Date]], "ddd")</f>
        <v>Wed</v>
      </c>
      <c r="K2897" s="6" t="str">
        <f>TEXT(NiftyData[[#This Row],[Date]], "mmm-yyyy")</f>
        <v>Mar-2009</v>
      </c>
      <c r="L2897" s="6" t="str">
        <f>IF(NiftyData[[#This Row],[Day]]="Thu", "Expiry", "")</f>
        <v/>
      </c>
      <c r="M2897" s="6">
        <f>NiftyData[[#This Row],[Close]]-NiftyData[[#This Row],[Open]]</f>
        <v>45.549999999999727</v>
      </c>
      <c r="N2897" s="4">
        <f>NiftyData[[#This Row],[Intraday Change]]/NiftyData[[#This Row],[Open]]</f>
        <v>1.5499523615080892E-2</v>
      </c>
      <c r="O2897" s="4">
        <f>_xlfn.CEILING.MATH(ABS(NiftyData[[#This Row],[Intraday Change %]]), 0.01)</f>
        <v>0.02</v>
      </c>
      <c r="P2897" s="6">
        <f>NiftyData[[#This Row],[Close]]-E2898</f>
        <v>45.650000000000091</v>
      </c>
      <c r="Q2897" s="4">
        <f>NiftyData[[#This Row],[DayChange]]/E2898</f>
        <v>1.5534079695103309E-2</v>
      </c>
      <c r="R2897" s="7">
        <f>_xlfn.CEILING.MATH(ABS(NiftyData[[#This Row],[DayChange %]]), 0.01)</f>
        <v>0.02</v>
      </c>
    </row>
    <row r="2898" spans="1:18" x14ac:dyDescent="0.2">
      <c r="A2898" s="2">
        <v>39896</v>
      </c>
      <c r="B2898" s="1">
        <v>2923.8</v>
      </c>
      <c r="C2898" s="1">
        <v>3017.4</v>
      </c>
      <c r="D2898" s="1">
        <v>2914.5</v>
      </c>
      <c r="E2898" s="1">
        <v>2938.7</v>
      </c>
      <c r="F2898" s="1">
        <v>383117195</v>
      </c>
      <c r="G2898" s="1">
        <v>8871.1200000000008</v>
      </c>
      <c r="H2898" s="6" t="str">
        <f>TEXT(NiftyData[[#This Row],[Date]], "yyyy")</f>
        <v>2009</v>
      </c>
      <c r="I2898" s="6" t="str">
        <f>TEXT(NiftyData[[#This Row],[Date]], "mmm")</f>
        <v>Mar</v>
      </c>
      <c r="J2898" s="6" t="str">
        <f>TEXT(NiftyData[[#This Row],[Date]], "ddd")</f>
        <v>Tue</v>
      </c>
      <c r="K2898" s="6" t="str">
        <f>TEXT(NiftyData[[#This Row],[Date]], "mmm-yyyy")</f>
        <v>Mar-2009</v>
      </c>
      <c r="L2898" s="6" t="str">
        <f>IF(NiftyData[[#This Row],[Day]]="Thu", "Expiry", "")</f>
        <v/>
      </c>
      <c r="M2898" s="6">
        <f>NiftyData[[#This Row],[Close]]-NiftyData[[#This Row],[Open]]</f>
        <v>14.899999999999636</v>
      </c>
      <c r="N2898" s="4">
        <f>NiftyData[[#This Row],[Intraday Change]]/NiftyData[[#This Row],[Open]]</f>
        <v>5.096107804911292E-3</v>
      </c>
      <c r="O2898" s="4">
        <f>_xlfn.CEILING.MATH(ABS(NiftyData[[#This Row],[Intraday Change %]]), 0.01)</f>
        <v>0.01</v>
      </c>
      <c r="P2898" s="6">
        <f>NiftyData[[#This Row],[Close]]-E2899</f>
        <v>-1.2000000000002728</v>
      </c>
      <c r="Q2898" s="4">
        <f>NiftyData[[#This Row],[DayChange]]/E2899</f>
        <v>-4.0817714888270783E-4</v>
      </c>
      <c r="R2898" s="7">
        <f>_xlfn.CEILING.MATH(ABS(NiftyData[[#This Row],[DayChange %]]), 0.01)</f>
        <v>0.01</v>
      </c>
    </row>
    <row r="2899" spans="1:18" x14ac:dyDescent="0.2">
      <c r="A2899" s="2">
        <v>39895</v>
      </c>
      <c r="B2899" s="1">
        <v>2807.25</v>
      </c>
      <c r="C2899" s="1">
        <v>2949.75</v>
      </c>
      <c r="D2899" s="1">
        <v>2807.25</v>
      </c>
      <c r="E2899" s="1">
        <v>2939.9</v>
      </c>
      <c r="F2899" s="1">
        <v>251175674</v>
      </c>
      <c r="G2899" s="1">
        <v>6304.76</v>
      </c>
      <c r="H2899" s="6" t="str">
        <f>TEXT(NiftyData[[#This Row],[Date]], "yyyy")</f>
        <v>2009</v>
      </c>
      <c r="I2899" s="6" t="str">
        <f>TEXT(NiftyData[[#This Row],[Date]], "mmm")</f>
        <v>Mar</v>
      </c>
      <c r="J2899" s="6" t="str">
        <f>TEXT(NiftyData[[#This Row],[Date]], "ddd")</f>
        <v>Mon</v>
      </c>
      <c r="K2899" s="6" t="str">
        <f>TEXT(NiftyData[[#This Row],[Date]], "mmm-yyyy")</f>
        <v>Mar-2009</v>
      </c>
      <c r="L2899" s="6" t="str">
        <f>IF(NiftyData[[#This Row],[Day]]="Thu", "Expiry", "")</f>
        <v/>
      </c>
      <c r="M2899" s="6">
        <f>NiftyData[[#This Row],[Close]]-NiftyData[[#This Row],[Open]]</f>
        <v>132.65000000000009</v>
      </c>
      <c r="N2899" s="4">
        <f>NiftyData[[#This Row],[Intraday Change]]/NiftyData[[#This Row],[Open]]</f>
        <v>4.7252649389972423E-2</v>
      </c>
      <c r="O2899" s="4">
        <f>_xlfn.CEILING.MATH(ABS(NiftyData[[#This Row],[Intraday Change %]]), 0.01)</f>
        <v>0.05</v>
      </c>
      <c r="P2899" s="6">
        <f>NiftyData[[#This Row],[Close]]-E2900</f>
        <v>132.84999999999991</v>
      </c>
      <c r="Q2899" s="4">
        <f>NiftyData[[#This Row],[DayChange]]/E2900</f>
        <v>4.7327265278495179E-2</v>
      </c>
      <c r="R2899" s="7">
        <f>_xlfn.CEILING.MATH(ABS(NiftyData[[#This Row],[DayChange %]]), 0.01)</f>
        <v>0.05</v>
      </c>
    </row>
    <row r="2900" spans="1:18" x14ac:dyDescent="0.2">
      <c r="A2900" s="2">
        <v>39892</v>
      </c>
      <c r="B2900" s="1">
        <v>2807.35</v>
      </c>
      <c r="C2900" s="1">
        <v>2816.1</v>
      </c>
      <c r="D2900" s="1">
        <v>2773.65</v>
      </c>
      <c r="E2900" s="1">
        <v>2807.05</v>
      </c>
      <c r="F2900" s="1">
        <v>186838911</v>
      </c>
      <c r="G2900" s="1">
        <v>5043.96</v>
      </c>
      <c r="H2900" s="6" t="str">
        <f>TEXT(NiftyData[[#This Row],[Date]], "yyyy")</f>
        <v>2009</v>
      </c>
      <c r="I2900" s="6" t="str">
        <f>TEXT(NiftyData[[#This Row],[Date]], "mmm")</f>
        <v>Mar</v>
      </c>
      <c r="J2900" s="6" t="str">
        <f>TEXT(NiftyData[[#This Row],[Date]], "ddd")</f>
        <v>Fri</v>
      </c>
      <c r="K2900" s="6" t="str">
        <f>TEXT(NiftyData[[#This Row],[Date]], "mmm-yyyy")</f>
        <v>Mar-2009</v>
      </c>
      <c r="L2900" s="6" t="str">
        <f>IF(NiftyData[[#This Row],[Day]]="Thu", "Expiry", "")</f>
        <v/>
      </c>
      <c r="M2900" s="6">
        <f>NiftyData[[#This Row],[Close]]-NiftyData[[#This Row],[Open]]</f>
        <v>-0.29999999999972715</v>
      </c>
      <c r="N2900" s="4">
        <f>NiftyData[[#This Row],[Intraday Change]]/NiftyData[[#This Row],[Open]]</f>
        <v>-1.0686234349109557E-4</v>
      </c>
      <c r="O2900" s="4">
        <f>_xlfn.CEILING.MATH(ABS(NiftyData[[#This Row],[Intraday Change %]]), 0.01)</f>
        <v>0.01</v>
      </c>
      <c r="P2900" s="6">
        <f>NiftyData[[#This Row],[Close]]-E2901</f>
        <v>-9.9999999999909051E-2</v>
      </c>
      <c r="Q2900" s="4">
        <f>NiftyData[[#This Row],[DayChange]]/E2901</f>
        <v>-3.5623319024601124E-5</v>
      </c>
      <c r="R2900" s="7">
        <f>_xlfn.CEILING.MATH(ABS(NiftyData[[#This Row],[DayChange %]]), 0.01)</f>
        <v>0.01</v>
      </c>
    </row>
    <row r="2901" spans="1:18" x14ac:dyDescent="0.2">
      <c r="A2901" s="2">
        <v>39891</v>
      </c>
      <c r="B2901" s="1">
        <v>2797.05</v>
      </c>
      <c r="C2901" s="1">
        <v>2822.25</v>
      </c>
      <c r="D2901" s="1">
        <v>2771.35</v>
      </c>
      <c r="E2901" s="1">
        <v>2807.15</v>
      </c>
      <c r="F2901" s="1">
        <v>223408426</v>
      </c>
      <c r="G2901" s="1">
        <v>5394.07</v>
      </c>
      <c r="H2901" s="6" t="str">
        <f>TEXT(NiftyData[[#This Row],[Date]], "yyyy")</f>
        <v>2009</v>
      </c>
      <c r="I2901" s="6" t="str">
        <f>TEXT(NiftyData[[#This Row],[Date]], "mmm")</f>
        <v>Mar</v>
      </c>
      <c r="J2901" s="6" t="str">
        <f>TEXT(NiftyData[[#This Row],[Date]], "ddd")</f>
        <v>Thu</v>
      </c>
      <c r="K2901" s="6" t="str">
        <f>TEXT(NiftyData[[#This Row],[Date]], "mmm-yyyy")</f>
        <v>Mar-2009</v>
      </c>
      <c r="L2901" s="6" t="str">
        <f>IF(NiftyData[[#This Row],[Day]]="Thu", "Expiry", "")</f>
        <v>Expiry</v>
      </c>
      <c r="M2901" s="6">
        <f>NiftyData[[#This Row],[Close]]-NiftyData[[#This Row],[Open]]</f>
        <v>10.099999999999909</v>
      </c>
      <c r="N2901" s="4">
        <f>NiftyData[[#This Row],[Intraday Change]]/NiftyData[[#This Row],[Open]]</f>
        <v>3.610947247993389E-3</v>
      </c>
      <c r="O2901" s="4">
        <f>_xlfn.CEILING.MATH(ABS(NiftyData[[#This Row],[Intraday Change %]]), 0.01)</f>
        <v>0.01</v>
      </c>
      <c r="P2901" s="6">
        <f>NiftyData[[#This Row],[Close]]-E2902</f>
        <v>12.450000000000273</v>
      </c>
      <c r="Q2901" s="4">
        <f>NiftyData[[#This Row],[DayChange]]/E2902</f>
        <v>4.4548609868680982E-3</v>
      </c>
      <c r="R2901" s="7">
        <f>_xlfn.CEILING.MATH(ABS(NiftyData[[#This Row],[DayChange %]]), 0.01)</f>
        <v>0.01</v>
      </c>
    </row>
    <row r="2902" spans="1:18" x14ac:dyDescent="0.2">
      <c r="A2902" s="2">
        <v>39890</v>
      </c>
      <c r="B2902" s="1">
        <v>2757.65</v>
      </c>
      <c r="C2902" s="1">
        <v>2836.05</v>
      </c>
      <c r="D2902" s="1">
        <v>2752.25</v>
      </c>
      <c r="E2902" s="1">
        <v>2794.7</v>
      </c>
      <c r="F2902" s="1">
        <v>261792179</v>
      </c>
      <c r="G2902" s="1">
        <v>6173.86</v>
      </c>
      <c r="H2902" s="6" t="str">
        <f>TEXT(NiftyData[[#This Row],[Date]], "yyyy")</f>
        <v>2009</v>
      </c>
      <c r="I2902" s="6" t="str">
        <f>TEXT(NiftyData[[#This Row],[Date]], "mmm")</f>
        <v>Mar</v>
      </c>
      <c r="J2902" s="6" t="str">
        <f>TEXT(NiftyData[[#This Row],[Date]], "ddd")</f>
        <v>Wed</v>
      </c>
      <c r="K2902" s="6" t="str">
        <f>TEXT(NiftyData[[#This Row],[Date]], "mmm-yyyy")</f>
        <v>Mar-2009</v>
      </c>
      <c r="L2902" s="6" t="str">
        <f>IF(NiftyData[[#This Row],[Day]]="Thu", "Expiry", "")</f>
        <v/>
      </c>
      <c r="M2902" s="6">
        <f>NiftyData[[#This Row],[Close]]-NiftyData[[#This Row],[Open]]</f>
        <v>37.049999999999727</v>
      </c>
      <c r="N2902" s="4">
        <f>NiftyData[[#This Row],[Intraday Change]]/NiftyData[[#This Row],[Open]]</f>
        <v>1.3435352564683598E-2</v>
      </c>
      <c r="O2902" s="4">
        <f>_xlfn.CEILING.MATH(ABS(NiftyData[[#This Row],[Intraday Change %]]), 0.01)</f>
        <v>0.02</v>
      </c>
      <c r="P2902" s="6">
        <f>NiftyData[[#This Row],[Close]]-E2903</f>
        <v>37.25</v>
      </c>
      <c r="Q2902" s="4">
        <f>NiftyData[[#This Row],[DayChange]]/E2903</f>
        <v>1.3508857821538016E-2</v>
      </c>
      <c r="R2902" s="7">
        <f>_xlfn.CEILING.MATH(ABS(NiftyData[[#This Row],[DayChange %]]), 0.01)</f>
        <v>0.02</v>
      </c>
    </row>
    <row r="2903" spans="1:18" x14ac:dyDescent="0.2">
      <c r="A2903" s="2">
        <v>39889</v>
      </c>
      <c r="B2903" s="1">
        <v>2776.35</v>
      </c>
      <c r="C2903" s="1">
        <v>2805.6</v>
      </c>
      <c r="D2903" s="1">
        <v>2738.7</v>
      </c>
      <c r="E2903" s="1">
        <v>2757.45</v>
      </c>
      <c r="F2903" s="1">
        <v>288783952</v>
      </c>
      <c r="G2903" s="1">
        <v>6224.49</v>
      </c>
      <c r="H2903" s="6" t="str">
        <f>TEXT(NiftyData[[#This Row],[Date]], "yyyy")</f>
        <v>2009</v>
      </c>
      <c r="I2903" s="6" t="str">
        <f>TEXT(NiftyData[[#This Row],[Date]], "mmm")</f>
        <v>Mar</v>
      </c>
      <c r="J2903" s="6" t="str">
        <f>TEXT(NiftyData[[#This Row],[Date]], "ddd")</f>
        <v>Tue</v>
      </c>
      <c r="K2903" s="6" t="str">
        <f>TEXT(NiftyData[[#This Row],[Date]], "mmm-yyyy")</f>
        <v>Mar-2009</v>
      </c>
      <c r="L2903" s="6" t="str">
        <f>IF(NiftyData[[#This Row],[Day]]="Thu", "Expiry", "")</f>
        <v/>
      </c>
      <c r="M2903" s="6">
        <f>NiftyData[[#This Row],[Close]]-NiftyData[[#This Row],[Open]]</f>
        <v>-18.900000000000091</v>
      </c>
      <c r="N2903" s="4">
        <f>NiftyData[[#This Row],[Intraday Change]]/NiftyData[[#This Row],[Open]]</f>
        <v>-6.8074990545140528E-3</v>
      </c>
      <c r="O2903" s="4">
        <f>_xlfn.CEILING.MATH(ABS(NiftyData[[#This Row],[Intraday Change %]]), 0.01)</f>
        <v>0.01</v>
      </c>
      <c r="P2903" s="6">
        <f>NiftyData[[#This Row],[Close]]-E2904</f>
        <v>-19.800000000000182</v>
      </c>
      <c r="Q2903" s="4">
        <f>NiftyData[[#This Row],[DayChange]]/E2904</f>
        <v>-7.1293545773697658E-3</v>
      </c>
      <c r="R2903" s="7">
        <f>_xlfn.CEILING.MATH(ABS(NiftyData[[#This Row],[DayChange %]]), 0.01)</f>
        <v>0.01</v>
      </c>
    </row>
    <row r="2904" spans="1:18" x14ac:dyDescent="0.2">
      <c r="A2904" s="2">
        <v>39888</v>
      </c>
      <c r="B2904" s="1">
        <v>2716.05</v>
      </c>
      <c r="C2904" s="1">
        <v>2781.95</v>
      </c>
      <c r="D2904" s="1">
        <v>2701.95</v>
      </c>
      <c r="E2904" s="1">
        <v>2777.25</v>
      </c>
      <c r="F2904" s="1">
        <v>263151493</v>
      </c>
      <c r="G2904" s="1">
        <v>6059.64</v>
      </c>
      <c r="H2904" s="6" t="str">
        <f>TEXT(NiftyData[[#This Row],[Date]], "yyyy")</f>
        <v>2009</v>
      </c>
      <c r="I2904" s="6" t="str">
        <f>TEXT(NiftyData[[#This Row],[Date]], "mmm")</f>
        <v>Mar</v>
      </c>
      <c r="J2904" s="6" t="str">
        <f>TEXT(NiftyData[[#This Row],[Date]], "ddd")</f>
        <v>Mon</v>
      </c>
      <c r="K2904" s="6" t="str">
        <f>TEXT(NiftyData[[#This Row],[Date]], "mmm-yyyy")</f>
        <v>Mar-2009</v>
      </c>
      <c r="L2904" s="6" t="str">
        <f>IF(NiftyData[[#This Row],[Day]]="Thu", "Expiry", "")</f>
        <v/>
      </c>
      <c r="M2904" s="6">
        <f>NiftyData[[#This Row],[Close]]-NiftyData[[#This Row],[Open]]</f>
        <v>61.199999999999818</v>
      </c>
      <c r="N2904" s="4">
        <f>NiftyData[[#This Row],[Intraday Change]]/NiftyData[[#This Row],[Open]]</f>
        <v>2.253272215165399E-2</v>
      </c>
      <c r="O2904" s="4">
        <f>_xlfn.CEILING.MATH(ABS(NiftyData[[#This Row],[Intraday Change %]]), 0.01)</f>
        <v>0.03</v>
      </c>
      <c r="P2904" s="6">
        <f>NiftyData[[#This Row],[Close]]-E2905</f>
        <v>58</v>
      </c>
      <c r="Q2904" s="4">
        <f>NiftyData[[#This Row],[DayChange]]/E2905</f>
        <v>2.1329410683092763E-2</v>
      </c>
      <c r="R2904" s="7">
        <f>_xlfn.CEILING.MATH(ABS(NiftyData[[#This Row],[DayChange %]]), 0.01)</f>
        <v>0.03</v>
      </c>
    </row>
    <row r="2905" spans="1:18" x14ac:dyDescent="0.2">
      <c r="A2905" s="2">
        <v>39885</v>
      </c>
      <c r="B2905" s="1">
        <v>2616.6</v>
      </c>
      <c r="C2905" s="1">
        <v>2726.15</v>
      </c>
      <c r="D2905" s="1">
        <v>2616.6</v>
      </c>
      <c r="E2905" s="1">
        <v>2719.25</v>
      </c>
      <c r="F2905" s="1">
        <v>263891931</v>
      </c>
      <c r="G2905" s="1">
        <v>6795.09</v>
      </c>
      <c r="H2905" s="6" t="str">
        <f>TEXT(NiftyData[[#This Row],[Date]], "yyyy")</f>
        <v>2009</v>
      </c>
      <c r="I2905" s="6" t="str">
        <f>TEXT(NiftyData[[#This Row],[Date]], "mmm")</f>
        <v>Mar</v>
      </c>
      <c r="J2905" s="6" t="str">
        <f>TEXT(NiftyData[[#This Row],[Date]], "ddd")</f>
        <v>Fri</v>
      </c>
      <c r="K2905" s="6" t="str">
        <f>TEXT(NiftyData[[#This Row],[Date]], "mmm-yyyy")</f>
        <v>Mar-2009</v>
      </c>
      <c r="L2905" s="6" t="str">
        <f>IF(NiftyData[[#This Row],[Day]]="Thu", "Expiry", "")</f>
        <v/>
      </c>
      <c r="M2905" s="6">
        <f>NiftyData[[#This Row],[Close]]-NiftyData[[#This Row],[Open]]</f>
        <v>102.65000000000009</v>
      </c>
      <c r="N2905" s="4">
        <f>NiftyData[[#This Row],[Intraday Change]]/NiftyData[[#This Row],[Open]]</f>
        <v>3.9230298861117514E-2</v>
      </c>
      <c r="O2905" s="4">
        <f>_xlfn.CEILING.MATH(ABS(NiftyData[[#This Row],[Intraday Change %]]), 0.01)</f>
        <v>0.04</v>
      </c>
      <c r="P2905" s="6">
        <f>NiftyData[[#This Row],[Close]]-E2906</f>
        <v>101.80000000000018</v>
      </c>
      <c r="Q2905" s="4">
        <f>NiftyData[[#This Row],[DayChange]]/E2906</f>
        <v>3.8892815526562187E-2</v>
      </c>
      <c r="R2905" s="7">
        <f>_xlfn.CEILING.MATH(ABS(NiftyData[[#This Row],[DayChange %]]), 0.01)</f>
        <v>0.04</v>
      </c>
    </row>
    <row r="2906" spans="1:18" x14ac:dyDescent="0.2">
      <c r="A2906" s="2">
        <v>39884</v>
      </c>
      <c r="B2906" s="1">
        <v>2574.5</v>
      </c>
      <c r="C2906" s="1">
        <v>2646.1</v>
      </c>
      <c r="D2906" s="1">
        <v>2574.5</v>
      </c>
      <c r="E2906" s="1">
        <v>2617.4499999999998</v>
      </c>
      <c r="F2906" s="1">
        <v>213787846</v>
      </c>
      <c r="G2906" s="1">
        <v>5949.63</v>
      </c>
      <c r="H2906" s="6" t="str">
        <f>TEXT(NiftyData[[#This Row],[Date]], "yyyy")</f>
        <v>2009</v>
      </c>
      <c r="I2906" s="6" t="str">
        <f>TEXT(NiftyData[[#This Row],[Date]], "mmm")</f>
        <v>Mar</v>
      </c>
      <c r="J2906" s="6" t="str">
        <f>TEXT(NiftyData[[#This Row],[Date]], "ddd")</f>
        <v>Thu</v>
      </c>
      <c r="K2906" s="6" t="str">
        <f>TEXT(NiftyData[[#This Row],[Date]], "mmm-yyyy")</f>
        <v>Mar-2009</v>
      </c>
      <c r="L2906" s="6" t="str">
        <f>IF(NiftyData[[#This Row],[Day]]="Thu", "Expiry", "")</f>
        <v>Expiry</v>
      </c>
      <c r="M2906" s="6">
        <f>NiftyData[[#This Row],[Close]]-NiftyData[[#This Row],[Open]]</f>
        <v>42.949999999999818</v>
      </c>
      <c r="N2906" s="4">
        <f>NiftyData[[#This Row],[Intraday Change]]/NiftyData[[#This Row],[Open]]</f>
        <v>1.6682851039036637E-2</v>
      </c>
      <c r="O2906" s="4">
        <f>_xlfn.CEILING.MATH(ABS(NiftyData[[#This Row],[Intraday Change %]]), 0.01)</f>
        <v>0.02</v>
      </c>
      <c r="P2906" s="6">
        <f>NiftyData[[#This Row],[Close]]-E2907</f>
        <v>44.299999999999727</v>
      </c>
      <c r="Q2906" s="4">
        <f>NiftyData[[#This Row],[DayChange]]/E2907</f>
        <v>1.721625245321871E-2</v>
      </c>
      <c r="R2906" s="7">
        <f>_xlfn.CEILING.MATH(ABS(NiftyData[[#This Row],[DayChange %]]), 0.01)</f>
        <v>0.02</v>
      </c>
    </row>
    <row r="2907" spans="1:18" x14ac:dyDescent="0.2">
      <c r="A2907" s="2">
        <v>39881</v>
      </c>
      <c r="B2907" s="1">
        <v>2620.1</v>
      </c>
      <c r="C2907" s="1">
        <v>2621.25</v>
      </c>
      <c r="D2907" s="1">
        <v>2555.6</v>
      </c>
      <c r="E2907" s="1">
        <v>2573.15</v>
      </c>
      <c r="F2907" s="1">
        <v>166405852</v>
      </c>
      <c r="G2907" s="1">
        <v>4048.08</v>
      </c>
      <c r="H2907" s="6" t="str">
        <f>TEXT(NiftyData[[#This Row],[Date]], "yyyy")</f>
        <v>2009</v>
      </c>
      <c r="I2907" s="6" t="str">
        <f>TEXT(NiftyData[[#This Row],[Date]], "mmm")</f>
        <v>Mar</v>
      </c>
      <c r="J2907" s="6" t="str">
        <f>TEXT(NiftyData[[#This Row],[Date]], "ddd")</f>
        <v>Mon</v>
      </c>
      <c r="K2907" s="6" t="str">
        <f>TEXT(NiftyData[[#This Row],[Date]], "mmm-yyyy")</f>
        <v>Mar-2009</v>
      </c>
      <c r="L2907" s="6" t="str">
        <f>IF(NiftyData[[#This Row],[Day]]="Thu", "Expiry", "")</f>
        <v/>
      </c>
      <c r="M2907" s="6">
        <f>NiftyData[[#This Row],[Close]]-NiftyData[[#This Row],[Open]]</f>
        <v>-46.949999999999818</v>
      </c>
      <c r="N2907" s="4">
        <f>NiftyData[[#This Row],[Intraday Change]]/NiftyData[[#This Row],[Open]]</f>
        <v>-1.7919163390710209E-2</v>
      </c>
      <c r="O2907" s="4">
        <f>_xlfn.CEILING.MATH(ABS(NiftyData[[#This Row],[Intraday Change %]]), 0.01)</f>
        <v>0.02</v>
      </c>
      <c r="P2907" s="6">
        <f>NiftyData[[#This Row],[Close]]-E2908</f>
        <v>-47</v>
      </c>
      <c r="Q2907" s="4">
        <f>NiftyData[[#This Row],[DayChange]]/E2908</f>
        <v>-1.7937904318455048E-2</v>
      </c>
      <c r="R2907" s="7">
        <f>_xlfn.CEILING.MATH(ABS(NiftyData[[#This Row],[DayChange %]]), 0.01)</f>
        <v>0.02</v>
      </c>
    </row>
    <row r="2908" spans="1:18" x14ac:dyDescent="0.2">
      <c r="A2908" s="2">
        <v>39878</v>
      </c>
      <c r="B2908" s="1">
        <v>2576.75</v>
      </c>
      <c r="C2908" s="1">
        <v>2628.1</v>
      </c>
      <c r="D2908" s="1">
        <v>2539.4499999999998</v>
      </c>
      <c r="E2908" s="1">
        <v>2620.15</v>
      </c>
      <c r="F2908" s="1">
        <v>242507546</v>
      </c>
      <c r="G2908" s="1">
        <v>6344.12</v>
      </c>
      <c r="H2908" s="6" t="str">
        <f>TEXT(NiftyData[[#This Row],[Date]], "yyyy")</f>
        <v>2009</v>
      </c>
      <c r="I2908" s="6" t="str">
        <f>TEXT(NiftyData[[#This Row],[Date]], "mmm")</f>
        <v>Mar</v>
      </c>
      <c r="J2908" s="6" t="str">
        <f>TEXT(NiftyData[[#This Row],[Date]], "ddd")</f>
        <v>Fri</v>
      </c>
      <c r="K2908" s="6" t="str">
        <f>TEXT(NiftyData[[#This Row],[Date]], "mmm-yyyy")</f>
        <v>Mar-2009</v>
      </c>
      <c r="L2908" s="6" t="str">
        <f>IF(NiftyData[[#This Row],[Day]]="Thu", "Expiry", "")</f>
        <v/>
      </c>
      <c r="M2908" s="6">
        <f>NiftyData[[#This Row],[Close]]-NiftyData[[#This Row],[Open]]</f>
        <v>43.400000000000091</v>
      </c>
      <c r="N2908" s="4">
        <f>NiftyData[[#This Row],[Intraday Change]]/NiftyData[[#This Row],[Open]]</f>
        <v>1.6842922285825204E-2</v>
      </c>
      <c r="O2908" s="4">
        <f>_xlfn.CEILING.MATH(ABS(NiftyData[[#This Row],[Intraday Change %]]), 0.01)</f>
        <v>0.02</v>
      </c>
      <c r="P2908" s="6">
        <f>NiftyData[[#This Row],[Close]]-E2909</f>
        <v>43.450000000000273</v>
      </c>
      <c r="Q2908" s="4">
        <f>NiftyData[[#This Row],[DayChange]]/E2909</f>
        <v>1.6862653781969293E-2</v>
      </c>
      <c r="R2908" s="7">
        <f>_xlfn.CEILING.MATH(ABS(NiftyData[[#This Row],[DayChange %]]), 0.01)</f>
        <v>0.02</v>
      </c>
    </row>
    <row r="2909" spans="1:18" x14ac:dyDescent="0.2">
      <c r="A2909" s="2">
        <v>39877</v>
      </c>
      <c r="B2909" s="1">
        <v>2645.9</v>
      </c>
      <c r="C2909" s="1">
        <v>2663.9</v>
      </c>
      <c r="D2909" s="1">
        <v>2564.1</v>
      </c>
      <c r="E2909" s="1">
        <v>2576.6999999999998</v>
      </c>
      <c r="F2909" s="1">
        <v>247491627</v>
      </c>
      <c r="G2909" s="1">
        <v>6319.79</v>
      </c>
      <c r="H2909" s="6" t="str">
        <f>TEXT(NiftyData[[#This Row],[Date]], "yyyy")</f>
        <v>2009</v>
      </c>
      <c r="I2909" s="6" t="str">
        <f>TEXT(NiftyData[[#This Row],[Date]], "mmm")</f>
        <v>Mar</v>
      </c>
      <c r="J2909" s="6" t="str">
        <f>TEXT(NiftyData[[#This Row],[Date]], "ddd")</f>
        <v>Thu</v>
      </c>
      <c r="K2909" s="6" t="str">
        <f>TEXT(NiftyData[[#This Row],[Date]], "mmm-yyyy")</f>
        <v>Mar-2009</v>
      </c>
      <c r="L2909" s="6" t="str">
        <f>IF(NiftyData[[#This Row],[Day]]="Thu", "Expiry", "")</f>
        <v>Expiry</v>
      </c>
      <c r="M2909" s="6">
        <f>NiftyData[[#This Row],[Close]]-NiftyData[[#This Row],[Open]]</f>
        <v>-69.200000000000273</v>
      </c>
      <c r="N2909" s="4">
        <f>NiftyData[[#This Row],[Intraday Change]]/NiftyData[[#This Row],[Open]]</f>
        <v>-2.6153671718507982E-2</v>
      </c>
      <c r="O2909" s="4">
        <f>_xlfn.CEILING.MATH(ABS(NiftyData[[#This Row],[Intraday Change %]]), 0.01)</f>
        <v>0.03</v>
      </c>
      <c r="P2909" s="6">
        <f>NiftyData[[#This Row],[Close]]-E2910</f>
        <v>-68.5</v>
      </c>
      <c r="Q2909" s="4">
        <f>NiftyData[[#This Row],[DayChange]]/E2910</f>
        <v>-2.5895962498109784E-2</v>
      </c>
      <c r="R2909" s="7">
        <f>_xlfn.CEILING.MATH(ABS(NiftyData[[#This Row],[DayChange %]]), 0.01)</f>
        <v>0.03</v>
      </c>
    </row>
    <row r="2910" spans="1:18" x14ac:dyDescent="0.2">
      <c r="A2910" s="2">
        <v>39876</v>
      </c>
      <c r="B2910" s="1">
        <v>2611.9499999999998</v>
      </c>
      <c r="C2910" s="1">
        <v>2655.7</v>
      </c>
      <c r="D2910" s="1">
        <v>2611.9499999999998</v>
      </c>
      <c r="E2910" s="1">
        <v>2645.2</v>
      </c>
      <c r="F2910" s="1">
        <v>202951378</v>
      </c>
      <c r="G2910" s="1">
        <v>5363.25</v>
      </c>
      <c r="H2910" s="6" t="str">
        <f>TEXT(NiftyData[[#This Row],[Date]], "yyyy")</f>
        <v>2009</v>
      </c>
      <c r="I2910" s="6" t="str">
        <f>TEXT(NiftyData[[#This Row],[Date]], "mmm")</f>
        <v>Mar</v>
      </c>
      <c r="J2910" s="6" t="str">
        <f>TEXT(NiftyData[[#This Row],[Date]], "ddd")</f>
        <v>Wed</v>
      </c>
      <c r="K2910" s="6" t="str">
        <f>TEXT(NiftyData[[#This Row],[Date]], "mmm-yyyy")</f>
        <v>Mar-2009</v>
      </c>
      <c r="L2910" s="6" t="str">
        <f>IF(NiftyData[[#This Row],[Day]]="Thu", "Expiry", "")</f>
        <v/>
      </c>
      <c r="M2910" s="6">
        <f>NiftyData[[#This Row],[Close]]-NiftyData[[#This Row],[Open]]</f>
        <v>33.25</v>
      </c>
      <c r="N2910" s="4">
        <f>NiftyData[[#This Row],[Intraday Change]]/NiftyData[[#This Row],[Open]]</f>
        <v>1.272995271731848E-2</v>
      </c>
      <c r="O2910" s="4">
        <f>_xlfn.CEILING.MATH(ABS(NiftyData[[#This Row],[Intraday Change %]]), 0.01)</f>
        <v>0.02</v>
      </c>
      <c r="P2910" s="6">
        <f>NiftyData[[#This Row],[Close]]-E2911</f>
        <v>22.799999999999727</v>
      </c>
      <c r="Q2910" s="4">
        <f>NiftyData[[#This Row],[DayChange]]/E2911</f>
        <v>8.6943258084196638E-3</v>
      </c>
      <c r="R2910" s="7">
        <f>_xlfn.CEILING.MATH(ABS(NiftyData[[#This Row],[DayChange %]]), 0.01)</f>
        <v>0.01</v>
      </c>
    </row>
    <row r="2911" spans="1:18" x14ac:dyDescent="0.2">
      <c r="A2911" s="2">
        <v>39875</v>
      </c>
      <c r="B2911" s="1">
        <v>2672.15</v>
      </c>
      <c r="C2911" s="1">
        <v>2688.5</v>
      </c>
      <c r="D2911" s="1">
        <v>2611.5500000000002</v>
      </c>
      <c r="E2911" s="1">
        <v>2622.4</v>
      </c>
      <c r="F2911" s="1">
        <v>217640315</v>
      </c>
      <c r="G2911" s="1">
        <v>5181</v>
      </c>
      <c r="H2911" s="6" t="str">
        <f>TEXT(NiftyData[[#This Row],[Date]], "yyyy")</f>
        <v>2009</v>
      </c>
      <c r="I2911" s="6" t="str">
        <f>TEXT(NiftyData[[#This Row],[Date]], "mmm")</f>
        <v>Mar</v>
      </c>
      <c r="J2911" s="6" t="str">
        <f>TEXT(NiftyData[[#This Row],[Date]], "ddd")</f>
        <v>Tue</v>
      </c>
      <c r="K2911" s="6" t="str">
        <f>TEXT(NiftyData[[#This Row],[Date]], "mmm-yyyy")</f>
        <v>Mar-2009</v>
      </c>
      <c r="L2911" s="6" t="str">
        <f>IF(NiftyData[[#This Row],[Day]]="Thu", "Expiry", "")</f>
        <v/>
      </c>
      <c r="M2911" s="6">
        <f>NiftyData[[#This Row],[Close]]-NiftyData[[#This Row],[Open]]</f>
        <v>-49.75</v>
      </c>
      <c r="N2911" s="4">
        <f>NiftyData[[#This Row],[Intraday Change]]/NiftyData[[#This Row],[Open]]</f>
        <v>-1.8617966805755663E-2</v>
      </c>
      <c r="O2911" s="4">
        <f>_xlfn.CEILING.MATH(ABS(NiftyData[[#This Row],[Intraday Change %]]), 0.01)</f>
        <v>0.02</v>
      </c>
      <c r="P2911" s="6">
        <f>NiftyData[[#This Row],[Close]]-E2912</f>
        <v>-52.199999999999818</v>
      </c>
      <c r="Q2911" s="4">
        <f>NiftyData[[#This Row],[DayChange]]/E2912</f>
        <v>-1.9516937112091459E-2</v>
      </c>
      <c r="R2911" s="7">
        <f>_xlfn.CEILING.MATH(ABS(NiftyData[[#This Row],[DayChange %]]), 0.01)</f>
        <v>0.02</v>
      </c>
    </row>
    <row r="2912" spans="1:18" x14ac:dyDescent="0.2">
      <c r="A2912" s="2">
        <v>39874</v>
      </c>
      <c r="B2912" s="1">
        <v>2764.6</v>
      </c>
      <c r="C2912" s="1">
        <v>2764.6</v>
      </c>
      <c r="D2912" s="1">
        <v>2659.55</v>
      </c>
      <c r="E2912" s="1">
        <v>2674.6</v>
      </c>
      <c r="F2912" s="1">
        <v>194233262</v>
      </c>
      <c r="G2912" s="1">
        <v>4644.21</v>
      </c>
      <c r="H2912" s="6" t="str">
        <f>TEXT(NiftyData[[#This Row],[Date]], "yyyy")</f>
        <v>2009</v>
      </c>
      <c r="I2912" s="6" t="str">
        <f>TEXT(NiftyData[[#This Row],[Date]], "mmm")</f>
        <v>Mar</v>
      </c>
      <c r="J2912" s="6" t="str">
        <f>TEXT(NiftyData[[#This Row],[Date]], "ddd")</f>
        <v>Mon</v>
      </c>
      <c r="K2912" s="6" t="str">
        <f>TEXT(NiftyData[[#This Row],[Date]], "mmm-yyyy")</f>
        <v>Mar-2009</v>
      </c>
      <c r="L2912" s="6" t="str">
        <f>IF(NiftyData[[#This Row],[Day]]="Thu", "Expiry", "")</f>
        <v/>
      </c>
      <c r="M2912" s="6">
        <f>NiftyData[[#This Row],[Close]]-NiftyData[[#This Row],[Open]]</f>
        <v>-90</v>
      </c>
      <c r="N2912" s="4">
        <f>NiftyData[[#This Row],[Intraday Change]]/NiftyData[[#This Row],[Open]]</f>
        <v>-3.2554438255082113E-2</v>
      </c>
      <c r="O2912" s="4">
        <f>_xlfn.CEILING.MATH(ABS(NiftyData[[#This Row],[Intraday Change %]]), 0.01)</f>
        <v>0.04</v>
      </c>
      <c r="P2912" s="6">
        <f>NiftyData[[#This Row],[Close]]-E2913</f>
        <v>-89.050000000000182</v>
      </c>
      <c r="Q2912" s="4">
        <f>NiftyData[[#This Row],[DayChange]]/E2913</f>
        <v>-3.2221880484142415E-2</v>
      </c>
      <c r="R2912" s="7">
        <f>_xlfn.CEILING.MATH(ABS(NiftyData[[#This Row],[DayChange %]]), 0.01)</f>
        <v>0.04</v>
      </c>
    </row>
    <row r="2913" spans="1:18" x14ac:dyDescent="0.2">
      <c r="A2913" s="2">
        <v>39871</v>
      </c>
      <c r="B2913" s="1">
        <v>2785.7</v>
      </c>
      <c r="C2913" s="1">
        <v>2787.2</v>
      </c>
      <c r="D2913" s="1">
        <v>2708.45</v>
      </c>
      <c r="E2913" s="1">
        <v>2763.65</v>
      </c>
      <c r="F2913" s="1">
        <v>231597805</v>
      </c>
      <c r="G2913" s="1">
        <v>6084.46</v>
      </c>
      <c r="H2913" s="6" t="str">
        <f>TEXT(NiftyData[[#This Row],[Date]], "yyyy")</f>
        <v>2009</v>
      </c>
      <c r="I2913" s="6" t="str">
        <f>TEXT(NiftyData[[#This Row],[Date]], "mmm")</f>
        <v>Feb</v>
      </c>
      <c r="J2913" s="6" t="str">
        <f>TEXT(NiftyData[[#This Row],[Date]], "ddd")</f>
        <v>Fri</v>
      </c>
      <c r="K2913" s="6" t="str">
        <f>TEXT(NiftyData[[#This Row],[Date]], "mmm-yyyy")</f>
        <v>Feb-2009</v>
      </c>
      <c r="L2913" s="6" t="str">
        <f>IF(NiftyData[[#This Row],[Day]]="Thu", "Expiry", "")</f>
        <v/>
      </c>
      <c r="M2913" s="6">
        <f>NiftyData[[#This Row],[Close]]-NiftyData[[#This Row],[Open]]</f>
        <v>-22.049999999999727</v>
      </c>
      <c r="N2913" s="4">
        <f>NiftyData[[#This Row],[Intraday Change]]/NiftyData[[#This Row],[Open]]</f>
        <v>-7.9154252073086583E-3</v>
      </c>
      <c r="O2913" s="4">
        <f>_xlfn.CEILING.MATH(ABS(NiftyData[[#This Row],[Intraday Change %]]), 0.01)</f>
        <v>0.01</v>
      </c>
      <c r="P2913" s="6">
        <f>NiftyData[[#This Row],[Close]]-E2914</f>
        <v>-22</v>
      </c>
      <c r="Q2913" s="4">
        <f>NiftyData[[#This Row],[DayChange]]/E2914</f>
        <v>-7.8976181501624401E-3</v>
      </c>
      <c r="R2913" s="7">
        <f>_xlfn.CEILING.MATH(ABS(NiftyData[[#This Row],[DayChange %]]), 0.01)</f>
        <v>0.01</v>
      </c>
    </row>
    <row r="2914" spans="1:18" x14ac:dyDescent="0.2">
      <c r="A2914" s="2">
        <v>39870</v>
      </c>
      <c r="B2914" s="1">
        <v>2762.2</v>
      </c>
      <c r="C2914" s="1">
        <v>2797.8</v>
      </c>
      <c r="D2914" s="1">
        <v>2731.9</v>
      </c>
      <c r="E2914" s="1">
        <v>2785.65</v>
      </c>
      <c r="F2914" s="1">
        <v>250274333</v>
      </c>
      <c r="G2914" s="1">
        <v>6046.44</v>
      </c>
      <c r="H2914" s="6" t="str">
        <f>TEXT(NiftyData[[#This Row],[Date]], "yyyy")</f>
        <v>2009</v>
      </c>
      <c r="I2914" s="6" t="str">
        <f>TEXT(NiftyData[[#This Row],[Date]], "mmm")</f>
        <v>Feb</v>
      </c>
      <c r="J2914" s="6" t="str">
        <f>TEXT(NiftyData[[#This Row],[Date]], "ddd")</f>
        <v>Thu</v>
      </c>
      <c r="K2914" s="6" t="str">
        <f>TEXT(NiftyData[[#This Row],[Date]], "mmm-yyyy")</f>
        <v>Feb-2009</v>
      </c>
      <c r="L2914" s="6" t="str">
        <f>IF(NiftyData[[#This Row],[Day]]="Thu", "Expiry", "")</f>
        <v>Expiry</v>
      </c>
      <c r="M2914" s="6">
        <f>NiftyData[[#This Row],[Close]]-NiftyData[[#This Row],[Open]]</f>
        <v>23.450000000000273</v>
      </c>
      <c r="N2914" s="4">
        <f>NiftyData[[#This Row],[Intraday Change]]/NiftyData[[#This Row],[Open]]</f>
        <v>8.4896097313736426E-3</v>
      </c>
      <c r="O2914" s="4">
        <f>_xlfn.CEILING.MATH(ABS(NiftyData[[#This Row],[Intraday Change %]]), 0.01)</f>
        <v>0.01</v>
      </c>
      <c r="P2914" s="6">
        <f>NiftyData[[#This Row],[Close]]-E2915</f>
        <v>23.150000000000091</v>
      </c>
      <c r="Q2914" s="4">
        <f>NiftyData[[#This Row],[DayChange]]/E2915</f>
        <v>8.3800904977375888E-3</v>
      </c>
      <c r="R2914" s="7">
        <f>_xlfn.CEILING.MATH(ABS(NiftyData[[#This Row],[DayChange %]]), 0.01)</f>
        <v>0.01</v>
      </c>
    </row>
    <row r="2915" spans="1:18" x14ac:dyDescent="0.2">
      <c r="A2915" s="2">
        <v>39869</v>
      </c>
      <c r="B2915" s="1">
        <v>2733.45</v>
      </c>
      <c r="C2915" s="1">
        <v>2789.35</v>
      </c>
      <c r="D2915" s="1">
        <v>2733.45</v>
      </c>
      <c r="E2915" s="1">
        <v>2762.5</v>
      </c>
      <c r="F2915" s="1">
        <v>176810272</v>
      </c>
      <c r="G2915" s="1">
        <v>4323.67</v>
      </c>
      <c r="H2915" s="6" t="str">
        <f>TEXT(NiftyData[[#This Row],[Date]], "yyyy")</f>
        <v>2009</v>
      </c>
      <c r="I2915" s="6" t="str">
        <f>TEXT(NiftyData[[#This Row],[Date]], "mmm")</f>
        <v>Feb</v>
      </c>
      <c r="J2915" s="6" t="str">
        <f>TEXT(NiftyData[[#This Row],[Date]], "ddd")</f>
        <v>Wed</v>
      </c>
      <c r="K2915" s="6" t="str">
        <f>TEXT(NiftyData[[#This Row],[Date]], "mmm-yyyy")</f>
        <v>Feb-2009</v>
      </c>
      <c r="L2915" s="6" t="str">
        <f>IF(NiftyData[[#This Row],[Day]]="Thu", "Expiry", "")</f>
        <v/>
      </c>
      <c r="M2915" s="6">
        <f>NiftyData[[#This Row],[Close]]-NiftyData[[#This Row],[Open]]</f>
        <v>29.050000000000182</v>
      </c>
      <c r="N2915" s="4">
        <f>NiftyData[[#This Row],[Intraday Change]]/NiftyData[[#This Row],[Open]]</f>
        <v>1.0627595163621132E-2</v>
      </c>
      <c r="O2915" s="4">
        <f>_xlfn.CEILING.MATH(ABS(NiftyData[[#This Row],[Intraday Change %]]), 0.01)</f>
        <v>0.02</v>
      </c>
      <c r="P2915" s="6">
        <f>NiftyData[[#This Row],[Close]]-E2916</f>
        <v>28.599999999999909</v>
      </c>
      <c r="Q2915" s="4">
        <f>NiftyData[[#This Row],[DayChange]]/E2916</f>
        <v>1.0461245839277189E-2</v>
      </c>
      <c r="R2915" s="7">
        <f>_xlfn.CEILING.MATH(ABS(NiftyData[[#This Row],[DayChange %]]), 0.01)</f>
        <v>0.02</v>
      </c>
    </row>
    <row r="2916" spans="1:18" x14ac:dyDescent="0.2">
      <c r="A2916" s="2">
        <v>39868</v>
      </c>
      <c r="B2916" s="1">
        <v>2737.25</v>
      </c>
      <c r="C2916" s="1">
        <v>2746.2</v>
      </c>
      <c r="D2916" s="1">
        <v>2677.55</v>
      </c>
      <c r="E2916" s="1">
        <v>2733.9</v>
      </c>
      <c r="F2916" s="1">
        <v>182727347</v>
      </c>
      <c r="G2916" s="1">
        <v>4407.1400000000003</v>
      </c>
      <c r="H2916" s="6" t="str">
        <f>TEXT(NiftyData[[#This Row],[Date]], "yyyy")</f>
        <v>2009</v>
      </c>
      <c r="I2916" s="6" t="str">
        <f>TEXT(NiftyData[[#This Row],[Date]], "mmm")</f>
        <v>Feb</v>
      </c>
      <c r="J2916" s="6" t="str">
        <f>TEXT(NiftyData[[#This Row],[Date]], "ddd")</f>
        <v>Tue</v>
      </c>
      <c r="K2916" s="6" t="str">
        <f>TEXT(NiftyData[[#This Row],[Date]], "mmm-yyyy")</f>
        <v>Feb-2009</v>
      </c>
      <c r="L2916" s="6" t="str">
        <f>IF(NiftyData[[#This Row],[Day]]="Thu", "Expiry", "")</f>
        <v/>
      </c>
      <c r="M2916" s="6">
        <f>NiftyData[[#This Row],[Close]]-NiftyData[[#This Row],[Open]]</f>
        <v>-3.3499999999999091</v>
      </c>
      <c r="N2916" s="4">
        <f>NiftyData[[#This Row],[Intraday Change]]/NiftyData[[#This Row],[Open]]</f>
        <v>-1.2238560599141142E-3</v>
      </c>
      <c r="O2916" s="4">
        <f>_xlfn.CEILING.MATH(ABS(NiftyData[[#This Row],[Intraday Change %]]), 0.01)</f>
        <v>0.01</v>
      </c>
      <c r="P2916" s="6">
        <f>NiftyData[[#This Row],[Close]]-E2917</f>
        <v>-2.5499999999997272</v>
      </c>
      <c r="Q2916" s="4">
        <f>NiftyData[[#This Row],[DayChange]]/E2917</f>
        <v>-9.3186427670877495E-4</v>
      </c>
      <c r="R2916" s="7">
        <f>_xlfn.CEILING.MATH(ABS(NiftyData[[#This Row],[DayChange %]]), 0.01)</f>
        <v>0.01</v>
      </c>
    </row>
    <row r="2917" spans="1:18" x14ac:dyDescent="0.2">
      <c r="A2917" s="2">
        <v>39864</v>
      </c>
      <c r="B2917" s="1">
        <v>2789.3</v>
      </c>
      <c r="C2917" s="1">
        <v>2789.3</v>
      </c>
      <c r="D2917" s="1">
        <v>2709.3</v>
      </c>
      <c r="E2917" s="1">
        <v>2736.45</v>
      </c>
      <c r="F2917" s="1">
        <v>154745737</v>
      </c>
      <c r="G2917" s="1">
        <v>3882.17</v>
      </c>
      <c r="H2917" s="6" t="str">
        <f>TEXT(NiftyData[[#This Row],[Date]], "yyyy")</f>
        <v>2009</v>
      </c>
      <c r="I2917" s="6" t="str">
        <f>TEXT(NiftyData[[#This Row],[Date]], "mmm")</f>
        <v>Feb</v>
      </c>
      <c r="J2917" s="6" t="str">
        <f>TEXT(NiftyData[[#This Row],[Date]], "ddd")</f>
        <v>Fri</v>
      </c>
      <c r="K2917" s="6" t="str">
        <f>TEXT(NiftyData[[#This Row],[Date]], "mmm-yyyy")</f>
        <v>Feb-2009</v>
      </c>
      <c r="L2917" s="6" t="str">
        <f>IF(NiftyData[[#This Row],[Day]]="Thu", "Expiry", "")</f>
        <v/>
      </c>
      <c r="M2917" s="6">
        <f>NiftyData[[#This Row],[Close]]-NiftyData[[#This Row],[Open]]</f>
        <v>-52.850000000000364</v>
      </c>
      <c r="N2917" s="4">
        <f>NiftyData[[#This Row],[Intraday Change]]/NiftyData[[#This Row],[Open]]</f>
        <v>-1.8947406159251553E-2</v>
      </c>
      <c r="O2917" s="4">
        <f>_xlfn.CEILING.MATH(ABS(NiftyData[[#This Row],[Intraday Change %]]), 0.01)</f>
        <v>0.02</v>
      </c>
      <c r="P2917" s="6">
        <f>NiftyData[[#This Row],[Close]]-E2918</f>
        <v>-52.900000000000091</v>
      </c>
      <c r="Q2917" s="4">
        <f>NiftyData[[#This Row],[DayChange]]/E2918</f>
        <v>-1.896499184397802E-2</v>
      </c>
      <c r="R2917" s="7">
        <f>_xlfn.CEILING.MATH(ABS(NiftyData[[#This Row],[DayChange %]]), 0.01)</f>
        <v>0.02</v>
      </c>
    </row>
    <row r="2918" spans="1:18" x14ac:dyDescent="0.2">
      <c r="A2918" s="2">
        <v>39863</v>
      </c>
      <c r="B2918" s="1">
        <v>2776.7</v>
      </c>
      <c r="C2918" s="1">
        <v>2802.15</v>
      </c>
      <c r="D2918" s="1">
        <v>2767.6</v>
      </c>
      <c r="E2918" s="1">
        <v>2789.35</v>
      </c>
      <c r="F2918" s="1">
        <v>174587983</v>
      </c>
      <c r="G2918" s="1">
        <v>4162.96</v>
      </c>
      <c r="H2918" s="6" t="str">
        <f>TEXT(NiftyData[[#This Row],[Date]], "yyyy")</f>
        <v>2009</v>
      </c>
      <c r="I2918" s="6" t="str">
        <f>TEXT(NiftyData[[#This Row],[Date]], "mmm")</f>
        <v>Feb</v>
      </c>
      <c r="J2918" s="6" t="str">
        <f>TEXT(NiftyData[[#This Row],[Date]], "ddd")</f>
        <v>Thu</v>
      </c>
      <c r="K2918" s="6" t="str">
        <f>TEXT(NiftyData[[#This Row],[Date]], "mmm-yyyy")</f>
        <v>Feb-2009</v>
      </c>
      <c r="L2918" s="6" t="str">
        <f>IF(NiftyData[[#This Row],[Day]]="Thu", "Expiry", "")</f>
        <v>Expiry</v>
      </c>
      <c r="M2918" s="6">
        <f>NiftyData[[#This Row],[Close]]-NiftyData[[#This Row],[Open]]</f>
        <v>12.650000000000091</v>
      </c>
      <c r="N2918" s="4">
        <f>NiftyData[[#This Row],[Intraday Change]]/NiftyData[[#This Row],[Open]]</f>
        <v>4.5557676378435163E-3</v>
      </c>
      <c r="O2918" s="4">
        <f>_xlfn.CEILING.MATH(ABS(NiftyData[[#This Row],[Intraday Change %]]), 0.01)</f>
        <v>0.01</v>
      </c>
      <c r="P2918" s="6">
        <f>NiftyData[[#This Row],[Close]]-E2919</f>
        <v>13.199999999999818</v>
      </c>
      <c r="Q2918" s="4">
        <f>NiftyData[[#This Row],[DayChange]]/E2919</f>
        <v>4.7547863047745324E-3</v>
      </c>
      <c r="R2918" s="7">
        <f>_xlfn.CEILING.MATH(ABS(NiftyData[[#This Row],[DayChange %]]), 0.01)</f>
        <v>0.01</v>
      </c>
    </row>
    <row r="2919" spans="1:18" x14ac:dyDescent="0.2">
      <c r="A2919" s="2">
        <v>39862</v>
      </c>
      <c r="B2919" s="1">
        <v>2755.15</v>
      </c>
      <c r="C2919" s="1">
        <v>2806.5</v>
      </c>
      <c r="D2919" s="1">
        <v>2736.65</v>
      </c>
      <c r="E2919" s="1">
        <v>2776.15</v>
      </c>
      <c r="F2919" s="1">
        <v>214170731</v>
      </c>
      <c r="G2919" s="1">
        <v>4940.8900000000003</v>
      </c>
      <c r="H2919" s="6" t="str">
        <f>TEXT(NiftyData[[#This Row],[Date]], "yyyy")</f>
        <v>2009</v>
      </c>
      <c r="I2919" s="6" t="str">
        <f>TEXT(NiftyData[[#This Row],[Date]], "mmm")</f>
        <v>Feb</v>
      </c>
      <c r="J2919" s="6" t="str">
        <f>TEXT(NiftyData[[#This Row],[Date]], "ddd")</f>
        <v>Wed</v>
      </c>
      <c r="K2919" s="6" t="str">
        <f>TEXT(NiftyData[[#This Row],[Date]], "mmm-yyyy")</f>
        <v>Feb-2009</v>
      </c>
      <c r="L2919" s="6" t="str">
        <f>IF(NiftyData[[#This Row],[Day]]="Thu", "Expiry", "")</f>
        <v/>
      </c>
      <c r="M2919" s="6">
        <f>NiftyData[[#This Row],[Close]]-NiftyData[[#This Row],[Open]]</f>
        <v>21</v>
      </c>
      <c r="N2919" s="4">
        <f>NiftyData[[#This Row],[Intraday Change]]/NiftyData[[#This Row],[Open]]</f>
        <v>7.6220895414042793E-3</v>
      </c>
      <c r="O2919" s="4">
        <f>_xlfn.CEILING.MATH(ABS(NiftyData[[#This Row],[Intraday Change %]]), 0.01)</f>
        <v>0.01</v>
      </c>
      <c r="P2919" s="6">
        <f>NiftyData[[#This Row],[Close]]-E2920</f>
        <v>5.6500000000000909</v>
      </c>
      <c r="Q2919" s="4">
        <f>NiftyData[[#This Row],[DayChange]]/E2920</f>
        <v>2.0393430788666635E-3</v>
      </c>
      <c r="R2919" s="7">
        <f>_xlfn.CEILING.MATH(ABS(NiftyData[[#This Row],[DayChange %]]), 0.01)</f>
        <v>0.01</v>
      </c>
    </row>
    <row r="2920" spans="1:18" x14ac:dyDescent="0.2">
      <c r="A2920" s="2">
        <v>39861</v>
      </c>
      <c r="B2920" s="1">
        <v>2853.85</v>
      </c>
      <c r="C2920" s="1">
        <v>2854.65</v>
      </c>
      <c r="D2920" s="1">
        <v>2757.3</v>
      </c>
      <c r="E2920" s="1">
        <v>2770.5</v>
      </c>
      <c r="F2920" s="1">
        <v>191473117</v>
      </c>
      <c r="G2920" s="1">
        <v>4495.99</v>
      </c>
      <c r="H2920" s="6" t="str">
        <f>TEXT(NiftyData[[#This Row],[Date]], "yyyy")</f>
        <v>2009</v>
      </c>
      <c r="I2920" s="6" t="str">
        <f>TEXT(NiftyData[[#This Row],[Date]], "mmm")</f>
        <v>Feb</v>
      </c>
      <c r="J2920" s="6" t="str">
        <f>TEXT(NiftyData[[#This Row],[Date]], "ddd")</f>
        <v>Tue</v>
      </c>
      <c r="K2920" s="6" t="str">
        <f>TEXT(NiftyData[[#This Row],[Date]], "mmm-yyyy")</f>
        <v>Feb-2009</v>
      </c>
      <c r="L2920" s="6" t="str">
        <f>IF(NiftyData[[#This Row],[Day]]="Thu", "Expiry", "")</f>
        <v/>
      </c>
      <c r="M2920" s="6">
        <f>NiftyData[[#This Row],[Close]]-NiftyData[[#This Row],[Open]]</f>
        <v>-83.349999999999909</v>
      </c>
      <c r="N2920" s="4">
        <f>NiftyData[[#This Row],[Intraday Change]]/NiftyData[[#This Row],[Open]]</f>
        <v>-2.9206160099514659E-2</v>
      </c>
      <c r="O2920" s="4">
        <f>_xlfn.CEILING.MATH(ABS(NiftyData[[#This Row],[Intraday Change %]]), 0.01)</f>
        <v>0.03</v>
      </c>
      <c r="P2920" s="6">
        <f>NiftyData[[#This Row],[Close]]-E2921</f>
        <v>-78</v>
      </c>
      <c r="Q2920" s="4">
        <f>NiftyData[[#This Row],[DayChange]]/E2921</f>
        <v>-2.7382833070036861E-2</v>
      </c>
      <c r="R2920" s="7">
        <f>_xlfn.CEILING.MATH(ABS(NiftyData[[#This Row],[DayChange %]]), 0.01)</f>
        <v>0.03</v>
      </c>
    </row>
    <row r="2921" spans="1:18" x14ac:dyDescent="0.2">
      <c r="A2921" s="2">
        <v>39860</v>
      </c>
      <c r="B2921" s="1">
        <v>2948.25</v>
      </c>
      <c r="C2921" s="1">
        <v>2953.2</v>
      </c>
      <c r="D2921" s="1">
        <v>2839.1</v>
      </c>
      <c r="E2921" s="1">
        <v>2848.5</v>
      </c>
      <c r="F2921" s="1">
        <v>246055796</v>
      </c>
      <c r="G2921" s="1">
        <v>5049.41</v>
      </c>
      <c r="H2921" s="6" t="str">
        <f>TEXT(NiftyData[[#This Row],[Date]], "yyyy")</f>
        <v>2009</v>
      </c>
      <c r="I2921" s="6" t="str">
        <f>TEXT(NiftyData[[#This Row],[Date]], "mmm")</f>
        <v>Feb</v>
      </c>
      <c r="J2921" s="6" t="str">
        <f>TEXT(NiftyData[[#This Row],[Date]], "ddd")</f>
        <v>Mon</v>
      </c>
      <c r="K2921" s="6" t="str">
        <f>TEXT(NiftyData[[#This Row],[Date]], "mmm-yyyy")</f>
        <v>Feb-2009</v>
      </c>
      <c r="L2921" s="6" t="str">
        <f>IF(NiftyData[[#This Row],[Day]]="Thu", "Expiry", "")</f>
        <v/>
      </c>
      <c r="M2921" s="6">
        <f>NiftyData[[#This Row],[Close]]-NiftyData[[#This Row],[Open]]</f>
        <v>-99.75</v>
      </c>
      <c r="N2921" s="4">
        <f>NiftyData[[#This Row],[Intraday Change]]/NiftyData[[#This Row],[Open]]</f>
        <v>-3.3833630119562454E-2</v>
      </c>
      <c r="O2921" s="4">
        <f>_xlfn.CEILING.MATH(ABS(NiftyData[[#This Row],[Intraday Change %]]), 0.01)</f>
        <v>0.04</v>
      </c>
      <c r="P2921" s="6">
        <f>NiftyData[[#This Row],[Close]]-E2922</f>
        <v>-99.849999999999909</v>
      </c>
      <c r="Q2921" s="4">
        <f>NiftyData[[#This Row],[DayChange]]/E2922</f>
        <v>-3.3866399850763958E-2</v>
      </c>
      <c r="R2921" s="7">
        <f>_xlfn.CEILING.MATH(ABS(NiftyData[[#This Row],[DayChange %]]), 0.01)</f>
        <v>0.04</v>
      </c>
    </row>
    <row r="2922" spans="1:18" x14ac:dyDescent="0.2">
      <c r="A2922" s="2">
        <v>39857</v>
      </c>
      <c r="B2922" s="1">
        <v>2896.95</v>
      </c>
      <c r="C2922" s="1">
        <v>2969.75</v>
      </c>
      <c r="D2922" s="1">
        <v>2896.85</v>
      </c>
      <c r="E2922" s="1">
        <v>2948.35</v>
      </c>
      <c r="F2922" s="1">
        <v>195741802</v>
      </c>
      <c r="G2922" s="1">
        <v>4681.6000000000004</v>
      </c>
      <c r="H2922" s="6" t="str">
        <f>TEXT(NiftyData[[#This Row],[Date]], "yyyy")</f>
        <v>2009</v>
      </c>
      <c r="I2922" s="6" t="str">
        <f>TEXT(NiftyData[[#This Row],[Date]], "mmm")</f>
        <v>Feb</v>
      </c>
      <c r="J2922" s="6" t="str">
        <f>TEXT(NiftyData[[#This Row],[Date]], "ddd")</f>
        <v>Fri</v>
      </c>
      <c r="K2922" s="6" t="str">
        <f>TEXT(NiftyData[[#This Row],[Date]], "mmm-yyyy")</f>
        <v>Feb-2009</v>
      </c>
      <c r="L2922" s="6" t="str">
        <f>IF(NiftyData[[#This Row],[Day]]="Thu", "Expiry", "")</f>
        <v/>
      </c>
      <c r="M2922" s="6">
        <f>NiftyData[[#This Row],[Close]]-NiftyData[[#This Row],[Open]]</f>
        <v>51.400000000000091</v>
      </c>
      <c r="N2922" s="4">
        <f>NiftyData[[#This Row],[Intraday Change]]/NiftyData[[#This Row],[Open]]</f>
        <v>1.7742798460449814E-2</v>
      </c>
      <c r="O2922" s="4">
        <f>_xlfn.CEILING.MATH(ABS(NiftyData[[#This Row],[Intraday Change %]]), 0.01)</f>
        <v>0.02</v>
      </c>
      <c r="P2922" s="6">
        <f>NiftyData[[#This Row],[Close]]-E2923</f>
        <v>55.299999999999727</v>
      </c>
      <c r="Q2922" s="4">
        <f>NiftyData[[#This Row],[DayChange]]/E2923</f>
        <v>1.911477506437833E-2</v>
      </c>
      <c r="R2922" s="7">
        <f>_xlfn.CEILING.MATH(ABS(NiftyData[[#This Row],[DayChange %]]), 0.01)</f>
        <v>0.02</v>
      </c>
    </row>
    <row r="2923" spans="1:18" x14ac:dyDescent="0.2">
      <c r="A2923" s="2">
        <v>39856</v>
      </c>
      <c r="B2923" s="1">
        <v>2927.4</v>
      </c>
      <c r="C2923" s="1">
        <v>2939</v>
      </c>
      <c r="D2923" s="1">
        <v>2886.55</v>
      </c>
      <c r="E2923" s="1">
        <v>2893.05</v>
      </c>
      <c r="F2923" s="1">
        <v>214711779</v>
      </c>
      <c r="G2923" s="1">
        <v>4346.8900000000003</v>
      </c>
      <c r="H2923" s="6" t="str">
        <f>TEXT(NiftyData[[#This Row],[Date]], "yyyy")</f>
        <v>2009</v>
      </c>
      <c r="I2923" s="6" t="str">
        <f>TEXT(NiftyData[[#This Row],[Date]], "mmm")</f>
        <v>Feb</v>
      </c>
      <c r="J2923" s="6" t="str">
        <f>TEXT(NiftyData[[#This Row],[Date]], "ddd")</f>
        <v>Thu</v>
      </c>
      <c r="K2923" s="6" t="str">
        <f>TEXT(NiftyData[[#This Row],[Date]], "mmm-yyyy")</f>
        <v>Feb-2009</v>
      </c>
      <c r="L2923" s="6" t="str">
        <f>IF(NiftyData[[#This Row],[Day]]="Thu", "Expiry", "")</f>
        <v>Expiry</v>
      </c>
      <c r="M2923" s="6">
        <f>NiftyData[[#This Row],[Close]]-NiftyData[[#This Row],[Open]]</f>
        <v>-34.349999999999909</v>
      </c>
      <c r="N2923" s="4">
        <f>NiftyData[[#This Row],[Intraday Change]]/NiftyData[[#This Row],[Open]]</f>
        <v>-1.173396187743387E-2</v>
      </c>
      <c r="O2923" s="4">
        <f>_xlfn.CEILING.MATH(ABS(NiftyData[[#This Row],[Intraday Change %]]), 0.01)</f>
        <v>0.02</v>
      </c>
      <c r="P2923" s="6">
        <f>NiftyData[[#This Row],[Close]]-E2924</f>
        <v>-32.649999999999636</v>
      </c>
      <c r="Q2923" s="4">
        <f>NiftyData[[#This Row],[DayChange]]/E2924</f>
        <v>-1.1159722459582199E-2</v>
      </c>
      <c r="R2923" s="7">
        <f>_xlfn.CEILING.MATH(ABS(NiftyData[[#This Row],[DayChange %]]), 0.01)</f>
        <v>0.02</v>
      </c>
    </row>
    <row r="2924" spans="1:18" x14ac:dyDescent="0.2">
      <c r="A2924" s="2">
        <v>39855</v>
      </c>
      <c r="B2924" s="1">
        <v>2933</v>
      </c>
      <c r="C2924" s="1">
        <v>2937.5</v>
      </c>
      <c r="D2924" s="1">
        <v>2877.6</v>
      </c>
      <c r="E2924" s="1">
        <v>2925.7</v>
      </c>
      <c r="F2924" s="1">
        <v>243376977</v>
      </c>
      <c r="G2924" s="1">
        <v>4898.58</v>
      </c>
      <c r="H2924" s="6" t="str">
        <f>TEXT(NiftyData[[#This Row],[Date]], "yyyy")</f>
        <v>2009</v>
      </c>
      <c r="I2924" s="6" t="str">
        <f>TEXT(NiftyData[[#This Row],[Date]], "mmm")</f>
        <v>Feb</v>
      </c>
      <c r="J2924" s="6" t="str">
        <f>TEXT(NiftyData[[#This Row],[Date]], "ddd")</f>
        <v>Wed</v>
      </c>
      <c r="K2924" s="6" t="str">
        <f>TEXT(NiftyData[[#This Row],[Date]], "mmm-yyyy")</f>
        <v>Feb-2009</v>
      </c>
      <c r="L2924" s="6" t="str">
        <f>IF(NiftyData[[#This Row],[Day]]="Thu", "Expiry", "")</f>
        <v/>
      </c>
      <c r="M2924" s="6">
        <f>NiftyData[[#This Row],[Close]]-NiftyData[[#This Row],[Open]]</f>
        <v>-7.3000000000001819</v>
      </c>
      <c r="N2924" s="4">
        <f>NiftyData[[#This Row],[Intraday Change]]/NiftyData[[#This Row],[Open]]</f>
        <v>-2.4889191953631714E-3</v>
      </c>
      <c r="O2924" s="4">
        <f>_xlfn.CEILING.MATH(ABS(NiftyData[[#This Row],[Intraday Change %]]), 0.01)</f>
        <v>0.01</v>
      </c>
      <c r="P2924" s="6">
        <f>NiftyData[[#This Row],[Close]]-E2925</f>
        <v>-8.8000000000001819</v>
      </c>
      <c r="Q2924" s="4">
        <f>NiftyData[[#This Row],[DayChange]]/E2925</f>
        <v>-2.9988072925541598E-3</v>
      </c>
      <c r="R2924" s="7">
        <f>_xlfn.CEILING.MATH(ABS(NiftyData[[#This Row],[DayChange %]]), 0.01)</f>
        <v>0.01</v>
      </c>
    </row>
    <row r="2925" spans="1:18" x14ac:dyDescent="0.2">
      <c r="A2925" s="2">
        <v>39854</v>
      </c>
      <c r="B2925" s="1">
        <v>2919.7</v>
      </c>
      <c r="C2925" s="1">
        <v>2957.4</v>
      </c>
      <c r="D2925" s="1">
        <v>2891.75</v>
      </c>
      <c r="E2925" s="1">
        <v>2934.5</v>
      </c>
      <c r="F2925" s="1">
        <v>302564116</v>
      </c>
      <c r="G2925" s="1">
        <v>6122.69</v>
      </c>
      <c r="H2925" s="6" t="str">
        <f>TEXT(NiftyData[[#This Row],[Date]], "yyyy")</f>
        <v>2009</v>
      </c>
      <c r="I2925" s="6" t="str">
        <f>TEXT(NiftyData[[#This Row],[Date]], "mmm")</f>
        <v>Feb</v>
      </c>
      <c r="J2925" s="6" t="str">
        <f>TEXT(NiftyData[[#This Row],[Date]], "ddd")</f>
        <v>Tue</v>
      </c>
      <c r="K2925" s="6" t="str">
        <f>TEXT(NiftyData[[#This Row],[Date]], "mmm-yyyy")</f>
        <v>Feb-2009</v>
      </c>
      <c r="L2925" s="6" t="str">
        <f>IF(NiftyData[[#This Row],[Day]]="Thu", "Expiry", "")</f>
        <v/>
      </c>
      <c r="M2925" s="6">
        <f>NiftyData[[#This Row],[Close]]-NiftyData[[#This Row],[Open]]</f>
        <v>14.800000000000182</v>
      </c>
      <c r="N2925" s="4">
        <f>NiftyData[[#This Row],[Intraday Change]]/NiftyData[[#This Row],[Open]]</f>
        <v>5.0690139397883971E-3</v>
      </c>
      <c r="O2925" s="4">
        <f>_xlfn.CEILING.MATH(ABS(NiftyData[[#This Row],[Intraday Change %]]), 0.01)</f>
        <v>0.01</v>
      </c>
      <c r="P2925" s="6">
        <f>NiftyData[[#This Row],[Close]]-E2926</f>
        <v>14.599999999999909</v>
      </c>
      <c r="Q2925" s="4">
        <f>NiftyData[[#This Row],[DayChange]]/E2926</f>
        <v>5.0001712387410212E-3</v>
      </c>
      <c r="R2925" s="7">
        <f>_xlfn.CEILING.MATH(ABS(NiftyData[[#This Row],[DayChange %]]), 0.01)</f>
        <v>0.01</v>
      </c>
    </row>
    <row r="2926" spans="1:18" x14ac:dyDescent="0.2">
      <c r="A2926" s="2">
        <v>39853</v>
      </c>
      <c r="B2926" s="1">
        <v>2843.05</v>
      </c>
      <c r="C2926" s="1">
        <v>2926.75</v>
      </c>
      <c r="D2926" s="1">
        <v>2840.15</v>
      </c>
      <c r="E2926" s="1">
        <v>2919.9</v>
      </c>
      <c r="F2926" s="1">
        <v>186517519</v>
      </c>
      <c r="G2926" s="1">
        <v>4485.04</v>
      </c>
      <c r="H2926" s="6" t="str">
        <f>TEXT(NiftyData[[#This Row],[Date]], "yyyy")</f>
        <v>2009</v>
      </c>
      <c r="I2926" s="6" t="str">
        <f>TEXT(NiftyData[[#This Row],[Date]], "mmm")</f>
        <v>Feb</v>
      </c>
      <c r="J2926" s="6" t="str">
        <f>TEXT(NiftyData[[#This Row],[Date]], "ddd")</f>
        <v>Mon</v>
      </c>
      <c r="K2926" s="6" t="str">
        <f>TEXT(NiftyData[[#This Row],[Date]], "mmm-yyyy")</f>
        <v>Feb-2009</v>
      </c>
      <c r="L2926" s="6" t="str">
        <f>IF(NiftyData[[#This Row],[Day]]="Thu", "Expiry", "")</f>
        <v/>
      </c>
      <c r="M2926" s="6">
        <f>NiftyData[[#This Row],[Close]]-NiftyData[[#This Row],[Open]]</f>
        <v>76.849999999999909</v>
      </c>
      <c r="N2926" s="4">
        <f>NiftyData[[#This Row],[Intraday Change]]/NiftyData[[#This Row],[Open]]</f>
        <v>2.7030829566838398E-2</v>
      </c>
      <c r="O2926" s="4">
        <f>_xlfn.CEILING.MATH(ABS(NiftyData[[#This Row],[Intraday Change %]]), 0.01)</f>
        <v>0.03</v>
      </c>
      <c r="P2926" s="6">
        <f>NiftyData[[#This Row],[Close]]-E2927</f>
        <v>76.800000000000182</v>
      </c>
      <c r="Q2926" s="4">
        <f>NiftyData[[#This Row],[DayChange]]/E2927</f>
        <v>2.7012767753508558E-2</v>
      </c>
      <c r="R2926" s="7">
        <f>_xlfn.CEILING.MATH(ABS(NiftyData[[#This Row],[DayChange %]]), 0.01)</f>
        <v>0.03</v>
      </c>
    </row>
    <row r="2927" spans="1:18" x14ac:dyDescent="0.2">
      <c r="A2927" s="2">
        <v>39850</v>
      </c>
      <c r="B2927" s="1">
        <v>2779.35</v>
      </c>
      <c r="C2927" s="1">
        <v>2852.5</v>
      </c>
      <c r="D2927" s="1">
        <v>2778.65</v>
      </c>
      <c r="E2927" s="1">
        <v>2843.1</v>
      </c>
      <c r="F2927" s="1">
        <v>187961190</v>
      </c>
      <c r="G2927" s="1">
        <v>4000.82</v>
      </c>
      <c r="H2927" s="6" t="str">
        <f>TEXT(NiftyData[[#This Row],[Date]], "yyyy")</f>
        <v>2009</v>
      </c>
      <c r="I2927" s="6" t="str">
        <f>TEXT(NiftyData[[#This Row],[Date]], "mmm")</f>
        <v>Feb</v>
      </c>
      <c r="J2927" s="6" t="str">
        <f>TEXT(NiftyData[[#This Row],[Date]], "ddd")</f>
        <v>Fri</v>
      </c>
      <c r="K2927" s="6" t="str">
        <f>TEXT(NiftyData[[#This Row],[Date]], "mmm-yyyy")</f>
        <v>Feb-2009</v>
      </c>
      <c r="L2927" s="6" t="str">
        <f>IF(NiftyData[[#This Row],[Day]]="Thu", "Expiry", "")</f>
        <v/>
      </c>
      <c r="M2927" s="6">
        <f>NiftyData[[#This Row],[Close]]-NiftyData[[#This Row],[Open]]</f>
        <v>63.75</v>
      </c>
      <c r="N2927" s="4">
        <f>NiftyData[[#This Row],[Intraday Change]]/NiftyData[[#This Row],[Open]]</f>
        <v>2.2937017648011225E-2</v>
      </c>
      <c r="O2927" s="4">
        <f>_xlfn.CEILING.MATH(ABS(NiftyData[[#This Row],[Intraday Change %]]), 0.01)</f>
        <v>0.03</v>
      </c>
      <c r="P2927" s="6">
        <f>NiftyData[[#This Row],[Close]]-E2928</f>
        <v>63.049999999999727</v>
      </c>
      <c r="Q2927" s="4">
        <f>NiftyData[[#This Row],[DayChange]]/E2928</f>
        <v>2.2679448211363005E-2</v>
      </c>
      <c r="R2927" s="7">
        <f>_xlfn.CEILING.MATH(ABS(NiftyData[[#This Row],[DayChange %]]), 0.01)</f>
        <v>0.03</v>
      </c>
    </row>
    <row r="2928" spans="1:18" x14ac:dyDescent="0.2">
      <c r="A2928" s="2">
        <v>39849</v>
      </c>
      <c r="B2928" s="1">
        <v>2802.75</v>
      </c>
      <c r="C2928" s="1">
        <v>2816.8</v>
      </c>
      <c r="D2928" s="1">
        <v>2754.85</v>
      </c>
      <c r="E2928" s="1">
        <v>2780.05</v>
      </c>
      <c r="F2928" s="1">
        <v>178583516</v>
      </c>
      <c r="G2928" s="1">
        <v>4169.13</v>
      </c>
      <c r="H2928" s="6" t="str">
        <f>TEXT(NiftyData[[#This Row],[Date]], "yyyy")</f>
        <v>2009</v>
      </c>
      <c r="I2928" s="6" t="str">
        <f>TEXT(NiftyData[[#This Row],[Date]], "mmm")</f>
        <v>Feb</v>
      </c>
      <c r="J2928" s="6" t="str">
        <f>TEXT(NiftyData[[#This Row],[Date]], "ddd")</f>
        <v>Thu</v>
      </c>
      <c r="K2928" s="6" t="str">
        <f>TEXT(NiftyData[[#This Row],[Date]], "mmm-yyyy")</f>
        <v>Feb-2009</v>
      </c>
      <c r="L2928" s="6" t="str">
        <f>IF(NiftyData[[#This Row],[Day]]="Thu", "Expiry", "")</f>
        <v>Expiry</v>
      </c>
      <c r="M2928" s="6">
        <f>NiftyData[[#This Row],[Close]]-NiftyData[[#This Row],[Open]]</f>
        <v>-22.699999999999818</v>
      </c>
      <c r="N2928" s="4">
        <f>NiftyData[[#This Row],[Intraday Change]]/NiftyData[[#This Row],[Open]]</f>
        <v>-8.0991882972080344E-3</v>
      </c>
      <c r="O2928" s="4">
        <f>_xlfn.CEILING.MATH(ABS(NiftyData[[#This Row],[Intraday Change %]]), 0.01)</f>
        <v>0.01</v>
      </c>
      <c r="P2928" s="6">
        <f>NiftyData[[#This Row],[Close]]-E2929</f>
        <v>-23</v>
      </c>
      <c r="Q2928" s="4">
        <f>NiftyData[[#This Row],[DayChange]]/E2929</f>
        <v>-8.2053477462050266E-3</v>
      </c>
      <c r="R2928" s="7">
        <f>_xlfn.CEILING.MATH(ABS(NiftyData[[#This Row],[DayChange %]]), 0.01)</f>
        <v>0.01</v>
      </c>
    </row>
    <row r="2929" spans="1:18" x14ac:dyDescent="0.2">
      <c r="A2929" s="2">
        <v>39848</v>
      </c>
      <c r="B2929" s="1">
        <v>2780.7</v>
      </c>
      <c r="C2929" s="1">
        <v>2842.2</v>
      </c>
      <c r="D2929" s="1">
        <v>2780.7</v>
      </c>
      <c r="E2929" s="1">
        <v>2803.05</v>
      </c>
      <c r="F2929" s="1">
        <v>204148860</v>
      </c>
      <c r="G2929" s="1">
        <v>4673.8</v>
      </c>
      <c r="H2929" s="6" t="str">
        <f>TEXT(NiftyData[[#This Row],[Date]], "yyyy")</f>
        <v>2009</v>
      </c>
      <c r="I2929" s="6" t="str">
        <f>TEXT(NiftyData[[#This Row],[Date]], "mmm")</f>
        <v>Feb</v>
      </c>
      <c r="J2929" s="6" t="str">
        <f>TEXT(NiftyData[[#This Row],[Date]], "ddd")</f>
        <v>Wed</v>
      </c>
      <c r="K2929" s="6" t="str">
        <f>TEXT(NiftyData[[#This Row],[Date]], "mmm-yyyy")</f>
        <v>Feb-2009</v>
      </c>
      <c r="L2929" s="6" t="str">
        <f>IF(NiftyData[[#This Row],[Day]]="Thu", "Expiry", "")</f>
        <v/>
      </c>
      <c r="M2929" s="6">
        <f>NiftyData[[#This Row],[Close]]-NiftyData[[#This Row],[Open]]</f>
        <v>22.350000000000364</v>
      </c>
      <c r="N2929" s="4">
        <f>NiftyData[[#This Row],[Intraday Change]]/NiftyData[[#This Row],[Open]]</f>
        <v>8.0375445031827825E-3</v>
      </c>
      <c r="O2929" s="4">
        <f>_xlfn.CEILING.MATH(ABS(NiftyData[[#This Row],[Intraday Change %]]), 0.01)</f>
        <v>0.01</v>
      </c>
      <c r="P2929" s="6">
        <f>NiftyData[[#This Row],[Close]]-E2930</f>
        <v>19.150000000000091</v>
      </c>
      <c r="Q2929" s="4">
        <f>NiftyData[[#This Row],[DayChange]]/E2930</f>
        <v>6.8788390387586086E-3</v>
      </c>
      <c r="R2929" s="7">
        <f>_xlfn.CEILING.MATH(ABS(NiftyData[[#This Row],[DayChange %]]), 0.01)</f>
        <v>0.01</v>
      </c>
    </row>
    <row r="2930" spans="1:18" x14ac:dyDescent="0.2">
      <c r="A2930" s="2">
        <v>39847</v>
      </c>
      <c r="B2930" s="1">
        <v>2773.5</v>
      </c>
      <c r="C2930" s="1">
        <v>2831.7</v>
      </c>
      <c r="D2930" s="1">
        <v>2752.9</v>
      </c>
      <c r="E2930" s="1">
        <v>2783.9</v>
      </c>
      <c r="F2930" s="1">
        <v>256264668</v>
      </c>
      <c r="G2930" s="1">
        <v>5901.06</v>
      </c>
      <c r="H2930" s="6" t="str">
        <f>TEXT(NiftyData[[#This Row],[Date]], "yyyy")</f>
        <v>2009</v>
      </c>
      <c r="I2930" s="6" t="str">
        <f>TEXT(NiftyData[[#This Row],[Date]], "mmm")</f>
        <v>Feb</v>
      </c>
      <c r="J2930" s="6" t="str">
        <f>TEXT(NiftyData[[#This Row],[Date]], "ddd")</f>
        <v>Tue</v>
      </c>
      <c r="K2930" s="6" t="str">
        <f>TEXT(NiftyData[[#This Row],[Date]], "mmm-yyyy")</f>
        <v>Feb-2009</v>
      </c>
      <c r="L2930" s="6" t="str">
        <f>IF(NiftyData[[#This Row],[Day]]="Thu", "Expiry", "")</f>
        <v/>
      </c>
      <c r="M2930" s="6">
        <f>NiftyData[[#This Row],[Close]]-NiftyData[[#This Row],[Open]]</f>
        <v>10.400000000000091</v>
      </c>
      <c r="N2930" s="4">
        <f>NiftyData[[#This Row],[Intraday Change]]/NiftyData[[#This Row],[Open]]</f>
        <v>3.7497746529656E-3</v>
      </c>
      <c r="O2930" s="4">
        <f>_xlfn.CEILING.MATH(ABS(NiftyData[[#This Row],[Intraday Change %]]), 0.01)</f>
        <v>0.01</v>
      </c>
      <c r="P2930" s="6">
        <f>NiftyData[[#This Row],[Close]]-E2931</f>
        <v>17.25</v>
      </c>
      <c r="Q2930" s="4">
        <f>NiftyData[[#This Row],[DayChange]]/E2931</f>
        <v>6.2349773191404763E-3</v>
      </c>
      <c r="R2930" s="7">
        <f>_xlfn.CEILING.MATH(ABS(NiftyData[[#This Row],[DayChange %]]), 0.01)</f>
        <v>0.01</v>
      </c>
    </row>
    <row r="2931" spans="1:18" x14ac:dyDescent="0.2">
      <c r="A2931" s="2">
        <v>39846</v>
      </c>
      <c r="B2931" s="1">
        <v>2872.35</v>
      </c>
      <c r="C2931" s="1">
        <v>2873.45</v>
      </c>
      <c r="D2931" s="1">
        <v>2760.7</v>
      </c>
      <c r="E2931" s="1">
        <v>2766.65</v>
      </c>
      <c r="F2931" s="1">
        <v>235281717</v>
      </c>
      <c r="G2931" s="1">
        <v>5151.67</v>
      </c>
      <c r="H2931" s="6" t="str">
        <f>TEXT(NiftyData[[#This Row],[Date]], "yyyy")</f>
        <v>2009</v>
      </c>
      <c r="I2931" s="6" t="str">
        <f>TEXT(NiftyData[[#This Row],[Date]], "mmm")</f>
        <v>Feb</v>
      </c>
      <c r="J2931" s="6" t="str">
        <f>TEXT(NiftyData[[#This Row],[Date]], "ddd")</f>
        <v>Mon</v>
      </c>
      <c r="K2931" s="6" t="str">
        <f>TEXT(NiftyData[[#This Row],[Date]], "mmm-yyyy")</f>
        <v>Feb-2009</v>
      </c>
      <c r="L2931" s="6" t="str">
        <f>IF(NiftyData[[#This Row],[Day]]="Thu", "Expiry", "")</f>
        <v/>
      </c>
      <c r="M2931" s="6">
        <f>NiftyData[[#This Row],[Close]]-NiftyData[[#This Row],[Open]]</f>
        <v>-105.69999999999982</v>
      </c>
      <c r="N2931" s="4">
        <f>NiftyData[[#This Row],[Intraday Change]]/NiftyData[[#This Row],[Open]]</f>
        <v>-3.6799136595470544E-2</v>
      </c>
      <c r="O2931" s="4">
        <f>_xlfn.CEILING.MATH(ABS(NiftyData[[#This Row],[Intraday Change %]]), 0.01)</f>
        <v>0.04</v>
      </c>
      <c r="P2931" s="6">
        <f>NiftyData[[#This Row],[Close]]-E2932</f>
        <v>-108.15000000000009</v>
      </c>
      <c r="Q2931" s="4">
        <f>NiftyData[[#This Row],[DayChange]]/E2932</f>
        <v>-3.7620008348406876E-2</v>
      </c>
      <c r="R2931" s="7">
        <f>_xlfn.CEILING.MATH(ABS(NiftyData[[#This Row],[DayChange %]]), 0.01)</f>
        <v>0.04</v>
      </c>
    </row>
    <row r="2932" spans="1:18" x14ac:dyDescent="0.2">
      <c r="A2932" s="2">
        <v>39843</v>
      </c>
      <c r="B2932" s="1">
        <v>2824.05</v>
      </c>
      <c r="C2932" s="1">
        <v>2881</v>
      </c>
      <c r="D2932" s="1">
        <v>2774.1</v>
      </c>
      <c r="E2932" s="1">
        <v>2874.8</v>
      </c>
      <c r="F2932" s="1">
        <v>295045380</v>
      </c>
      <c r="G2932" s="1">
        <v>6200.66</v>
      </c>
      <c r="H2932" s="6" t="str">
        <f>TEXT(NiftyData[[#This Row],[Date]], "yyyy")</f>
        <v>2009</v>
      </c>
      <c r="I2932" s="6" t="str">
        <f>TEXT(NiftyData[[#This Row],[Date]], "mmm")</f>
        <v>Jan</v>
      </c>
      <c r="J2932" s="6" t="str">
        <f>TEXT(NiftyData[[#This Row],[Date]], "ddd")</f>
        <v>Fri</v>
      </c>
      <c r="K2932" s="6" t="str">
        <f>TEXT(NiftyData[[#This Row],[Date]], "mmm-yyyy")</f>
        <v>Jan-2009</v>
      </c>
      <c r="L2932" s="6" t="str">
        <f>IF(NiftyData[[#This Row],[Day]]="Thu", "Expiry", "")</f>
        <v/>
      </c>
      <c r="M2932" s="6">
        <f>NiftyData[[#This Row],[Close]]-NiftyData[[#This Row],[Open]]</f>
        <v>50.75</v>
      </c>
      <c r="N2932" s="4">
        <f>NiftyData[[#This Row],[Intraday Change]]/NiftyData[[#This Row],[Open]]</f>
        <v>1.7970644995662258E-2</v>
      </c>
      <c r="O2932" s="4">
        <f>_xlfn.CEILING.MATH(ABS(NiftyData[[#This Row],[Intraday Change %]]), 0.01)</f>
        <v>0.02</v>
      </c>
      <c r="P2932" s="6">
        <f>NiftyData[[#This Row],[Close]]-E2933</f>
        <v>50.850000000000364</v>
      </c>
      <c r="Q2932" s="4">
        <f>NiftyData[[#This Row],[DayChange]]/E2933</f>
        <v>1.800669275305879E-2</v>
      </c>
      <c r="R2932" s="7">
        <f>_xlfn.CEILING.MATH(ABS(NiftyData[[#This Row],[DayChange %]]), 0.01)</f>
        <v>0.02</v>
      </c>
    </row>
    <row r="2933" spans="1:18" x14ac:dyDescent="0.2">
      <c r="A2933" s="2">
        <v>39842</v>
      </c>
      <c r="B2933" s="1">
        <v>2849.35</v>
      </c>
      <c r="C2933" s="1">
        <v>2873.85</v>
      </c>
      <c r="D2933" s="1">
        <v>2795.35</v>
      </c>
      <c r="E2933" s="1">
        <v>2823.95</v>
      </c>
      <c r="F2933" s="1">
        <v>347987447</v>
      </c>
      <c r="G2933" s="1">
        <v>7189.27</v>
      </c>
      <c r="H2933" s="6" t="str">
        <f>TEXT(NiftyData[[#This Row],[Date]], "yyyy")</f>
        <v>2009</v>
      </c>
      <c r="I2933" s="6" t="str">
        <f>TEXT(NiftyData[[#This Row],[Date]], "mmm")</f>
        <v>Jan</v>
      </c>
      <c r="J2933" s="6" t="str">
        <f>TEXT(NiftyData[[#This Row],[Date]], "ddd")</f>
        <v>Thu</v>
      </c>
      <c r="K2933" s="6" t="str">
        <f>TEXT(NiftyData[[#This Row],[Date]], "mmm-yyyy")</f>
        <v>Jan-2009</v>
      </c>
      <c r="L2933" s="6" t="str">
        <f>IF(NiftyData[[#This Row],[Day]]="Thu", "Expiry", "")</f>
        <v>Expiry</v>
      </c>
      <c r="M2933" s="6">
        <f>NiftyData[[#This Row],[Close]]-NiftyData[[#This Row],[Open]]</f>
        <v>-25.400000000000091</v>
      </c>
      <c r="N2933" s="4">
        <f>NiftyData[[#This Row],[Intraday Change]]/NiftyData[[#This Row],[Open]]</f>
        <v>-8.9143137908646152E-3</v>
      </c>
      <c r="O2933" s="4">
        <f>_xlfn.CEILING.MATH(ABS(NiftyData[[#This Row],[Intraday Change %]]), 0.01)</f>
        <v>0.01</v>
      </c>
      <c r="P2933" s="6">
        <f>NiftyData[[#This Row],[Close]]-E2934</f>
        <v>-25.550000000000182</v>
      </c>
      <c r="Q2933" s="4">
        <f>NiftyData[[#This Row],[DayChange]]/E2934</f>
        <v>-8.9664853483067842E-3</v>
      </c>
      <c r="R2933" s="7">
        <f>_xlfn.CEILING.MATH(ABS(NiftyData[[#This Row],[DayChange %]]), 0.01)</f>
        <v>0.01</v>
      </c>
    </row>
    <row r="2934" spans="1:18" x14ac:dyDescent="0.2">
      <c r="A2934" s="2">
        <v>39841</v>
      </c>
      <c r="B2934" s="1">
        <v>2771.1</v>
      </c>
      <c r="C2934" s="1">
        <v>2855.4</v>
      </c>
      <c r="D2934" s="1">
        <v>2765.6</v>
      </c>
      <c r="E2934" s="1">
        <v>2849.5</v>
      </c>
      <c r="F2934" s="1">
        <v>280820341</v>
      </c>
      <c r="G2934" s="1">
        <v>5561.59</v>
      </c>
      <c r="H2934" s="6" t="str">
        <f>TEXT(NiftyData[[#This Row],[Date]], "yyyy")</f>
        <v>2009</v>
      </c>
      <c r="I2934" s="6" t="str">
        <f>TEXT(NiftyData[[#This Row],[Date]], "mmm")</f>
        <v>Jan</v>
      </c>
      <c r="J2934" s="6" t="str">
        <f>TEXT(NiftyData[[#This Row],[Date]], "ddd")</f>
        <v>Wed</v>
      </c>
      <c r="K2934" s="6" t="str">
        <f>TEXT(NiftyData[[#This Row],[Date]], "mmm-yyyy")</f>
        <v>Jan-2009</v>
      </c>
      <c r="L2934" s="6" t="str">
        <f>IF(NiftyData[[#This Row],[Day]]="Thu", "Expiry", "")</f>
        <v/>
      </c>
      <c r="M2934" s="6">
        <f>NiftyData[[#This Row],[Close]]-NiftyData[[#This Row],[Open]]</f>
        <v>78.400000000000091</v>
      </c>
      <c r="N2934" s="4">
        <f>NiftyData[[#This Row],[Intraday Change]]/NiftyData[[#This Row],[Open]]</f>
        <v>2.8292014001660024E-2</v>
      </c>
      <c r="O2934" s="4">
        <f>_xlfn.CEILING.MATH(ABS(NiftyData[[#This Row],[Intraday Change %]]), 0.01)</f>
        <v>0.03</v>
      </c>
      <c r="P2934" s="6">
        <f>NiftyData[[#This Row],[Close]]-E2935</f>
        <v>78.150000000000091</v>
      </c>
      <c r="Q2934" s="4">
        <f>NiftyData[[#This Row],[DayChange]]/E2935</f>
        <v>2.8199253071607734E-2</v>
      </c>
      <c r="R2934" s="7">
        <f>_xlfn.CEILING.MATH(ABS(NiftyData[[#This Row],[DayChange %]]), 0.01)</f>
        <v>0.03</v>
      </c>
    </row>
    <row r="2935" spans="1:18" x14ac:dyDescent="0.2">
      <c r="A2935" s="2">
        <v>39840</v>
      </c>
      <c r="B2935" s="1">
        <v>2686.05</v>
      </c>
      <c r="C2935" s="1">
        <v>2777.3</v>
      </c>
      <c r="D2935" s="1">
        <v>2685.25</v>
      </c>
      <c r="E2935" s="1">
        <v>2771.35</v>
      </c>
      <c r="F2935" s="1">
        <v>220453539</v>
      </c>
      <c r="G2935" s="1">
        <v>5207.95</v>
      </c>
      <c r="H2935" s="6" t="str">
        <f>TEXT(NiftyData[[#This Row],[Date]], "yyyy")</f>
        <v>2009</v>
      </c>
      <c r="I2935" s="6" t="str">
        <f>TEXT(NiftyData[[#This Row],[Date]], "mmm")</f>
        <v>Jan</v>
      </c>
      <c r="J2935" s="6" t="str">
        <f>TEXT(NiftyData[[#This Row],[Date]], "ddd")</f>
        <v>Tue</v>
      </c>
      <c r="K2935" s="6" t="str">
        <f>TEXT(NiftyData[[#This Row],[Date]], "mmm-yyyy")</f>
        <v>Jan-2009</v>
      </c>
      <c r="L2935" s="6" t="str">
        <f>IF(NiftyData[[#This Row],[Day]]="Thu", "Expiry", "")</f>
        <v/>
      </c>
      <c r="M2935" s="6">
        <f>NiftyData[[#This Row],[Close]]-NiftyData[[#This Row],[Open]]</f>
        <v>85.299999999999727</v>
      </c>
      <c r="N2935" s="4">
        <f>NiftyData[[#This Row],[Intraday Change]]/NiftyData[[#This Row],[Open]]</f>
        <v>3.1756668714282954E-2</v>
      </c>
      <c r="O2935" s="4">
        <f>_xlfn.CEILING.MATH(ABS(NiftyData[[#This Row],[Intraday Change %]]), 0.01)</f>
        <v>0.04</v>
      </c>
      <c r="P2935" s="6">
        <f>NiftyData[[#This Row],[Close]]-E2936</f>
        <v>92.799999999999727</v>
      </c>
      <c r="Q2935" s="4">
        <f>NiftyData[[#This Row],[DayChange]]/E2936</f>
        <v>3.4645610498217218E-2</v>
      </c>
      <c r="R2935" s="7">
        <f>_xlfn.CEILING.MATH(ABS(NiftyData[[#This Row],[DayChange %]]), 0.01)</f>
        <v>0.04</v>
      </c>
    </row>
    <row r="2936" spans="1:18" x14ac:dyDescent="0.2">
      <c r="A2936" s="2">
        <v>39836</v>
      </c>
      <c r="B2936" s="1">
        <v>2705.45</v>
      </c>
      <c r="C2936" s="1">
        <v>2765.55</v>
      </c>
      <c r="D2936" s="1">
        <v>2661.65</v>
      </c>
      <c r="E2936" s="1">
        <v>2678.55</v>
      </c>
      <c r="F2936" s="1">
        <v>211289358</v>
      </c>
      <c r="G2936" s="1">
        <v>5090.88</v>
      </c>
      <c r="H2936" s="6" t="str">
        <f>TEXT(NiftyData[[#This Row],[Date]], "yyyy")</f>
        <v>2009</v>
      </c>
      <c r="I2936" s="6" t="str">
        <f>TEXT(NiftyData[[#This Row],[Date]], "mmm")</f>
        <v>Jan</v>
      </c>
      <c r="J2936" s="6" t="str">
        <f>TEXT(NiftyData[[#This Row],[Date]], "ddd")</f>
        <v>Fri</v>
      </c>
      <c r="K2936" s="6" t="str">
        <f>TEXT(NiftyData[[#This Row],[Date]], "mmm-yyyy")</f>
        <v>Jan-2009</v>
      </c>
      <c r="L2936" s="6" t="str">
        <f>IF(NiftyData[[#This Row],[Day]]="Thu", "Expiry", "")</f>
        <v/>
      </c>
      <c r="M2936" s="6">
        <f>NiftyData[[#This Row],[Close]]-NiftyData[[#This Row],[Open]]</f>
        <v>-26.899999999999636</v>
      </c>
      <c r="N2936" s="4">
        <f>NiftyData[[#This Row],[Intraday Change]]/NiftyData[[#This Row],[Open]]</f>
        <v>-9.9428930492153379E-3</v>
      </c>
      <c r="O2936" s="4">
        <f>_xlfn.CEILING.MATH(ABS(NiftyData[[#This Row],[Intraday Change %]]), 0.01)</f>
        <v>0.01</v>
      </c>
      <c r="P2936" s="6">
        <f>NiftyData[[#This Row],[Close]]-E2937</f>
        <v>-35.25</v>
      </c>
      <c r="Q2936" s="4">
        <f>NiftyData[[#This Row],[DayChange]]/E2937</f>
        <v>-1.2989166482423169E-2</v>
      </c>
      <c r="R2936" s="7">
        <f>_xlfn.CEILING.MATH(ABS(NiftyData[[#This Row],[DayChange %]]), 0.01)</f>
        <v>0.02</v>
      </c>
    </row>
    <row r="2937" spans="1:18" x14ac:dyDescent="0.2">
      <c r="A2937" s="2">
        <v>39835</v>
      </c>
      <c r="B2937" s="1">
        <v>2714.7</v>
      </c>
      <c r="C2937" s="1">
        <v>2744.85</v>
      </c>
      <c r="D2937" s="1">
        <v>2681.4</v>
      </c>
      <c r="E2937" s="1">
        <v>2713.8</v>
      </c>
      <c r="F2937" s="1">
        <v>229581189</v>
      </c>
      <c r="G2937" s="1">
        <v>5319.52</v>
      </c>
      <c r="H2937" s="6" t="str">
        <f>TEXT(NiftyData[[#This Row],[Date]], "yyyy")</f>
        <v>2009</v>
      </c>
      <c r="I2937" s="6" t="str">
        <f>TEXT(NiftyData[[#This Row],[Date]], "mmm")</f>
        <v>Jan</v>
      </c>
      <c r="J2937" s="6" t="str">
        <f>TEXT(NiftyData[[#This Row],[Date]], "ddd")</f>
        <v>Thu</v>
      </c>
      <c r="K2937" s="6" t="str">
        <f>TEXT(NiftyData[[#This Row],[Date]], "mmm-yyyy")</f>
        <v>Jan-2009</v>
      </c>
      <c r="L2937" s="6" t="str">
        <f>IF(NiftyData[[#This Row],[Day]]="Thu", "Expiry", "")</f>
        <v>Expiry</v>
      </c>
      <c r="M2937" s="6">
        <f>NiftyData[[#This Row],[Close]]-NiftyData[[#This Row],[Open]]</f>
        <v>-0.8999999999996362</v>
      </c>
      <c r="N2937" s="4">
        <f>NiftyData[[#This Row],[Intraday Change]]/NiftyData[[#This Row],[Open]]</f>
        <v>-3.3152834567342108E-4</v>
      </c>
      <c r="O2937" s="4">
        <f>_xlfn.CEILING.MATH(ABS(NiftyData[[#This Row],[Intraday Change %]]), 0.01)</f>
        <v>0.01</v>
      </c>
      <c r="P2937" s="6">
        <f>NiftyData[[#This Row],[Close]]-E2938</f>
        <v>7.6500000000000909</v>
      </c>
      <c r="Q2937" s="4">
        <f>NiftyData[[#This Row],[DayChange]]/E2938</f>
        <v>2.8268942963250708E-3</v>
      </c>
      <c r="R2937" s="7">
        <f>_xlfn.CEILING.MATH(ABS(NiftyData[[#This Row],[DayChange %]]), 0.01)</f>
        <v>0.01</v>
      </c>
    </row>
    <row r="2938" spans="1:18" x14ac:dyDescent="0.2">
      <c r="A2938" s="2">
        <v>39834</v>
      </c>
      <c r="B2938" s="1">
        <v>2777.4</v>
      </c>
      <c r="C2938" s="1">
        <v>2787.3</v>
      </c>
      <c r="D2938" s="1">
        <v>2690.2</v>
      </c>
      <c r="E2938" s="1">
        <v>2706.15</v>
      </c>
      <c r="F2938" s="1">
        <v>220067231</v>
      </c>
      <c r="G2938" s="1">
        <v>5254.06</v>
      </c>
      <c r="H2938" s="6" t="str">
        <f>TEXT(NiftyData[[#This Row],[Date]], "yyyy")</f>
        <v>2009</v>
      </c>
      <c r="I2938" s="6" t="str">
        <f>TEXT(NiftyData[[#This Row],[Date]], "mmm")</f>
        <v>Jan</v>
      </c>
      <c r="J2938" s="6" t="str">
        <f>TEXT(NiftyData[[#This Row],[Date]], "ddd")</f>
        <v>Wed</v>
      </c>
      <c r="K2938" s="6" t="str">
        <f>TEXT(NiftyData[[#This Row],[Date]], "mmm-yyyy")</f>
        <v>Jan-2009</v>
      </c>
      <c r="L2938" s="6" t="str">
        <f>IF(NiftyData[[#This Row],[Day]]="Thu", "Expiry", "")</f>
        <v/>
      </c>
      <c r="M2938" s="6">
        <f>NiftyData[[#This Row],[Close]]-NiftyData[[#This Row],[Open]]</f>
        <v>-71.25</v>
      </c>
      <c r="N2938" s="4">
        <f>NiftyData[[#This Row],[Intraday Change]]/NiftyData[[#This Row],[Open]]</f>
        <v>-2.5653488874486929E-2</v>
      </c>
      <c r="O2938" s="4">
        <f>_xlfn.CEILING.MATH(ABS(NiftyData[[#This Row],[Intraday Change %]]), 0.01)</f>
        <v>0.03</v>
      </c>
      <c r="P2938" s="6">
        <f>NiftyData[[#This Row],[Close]]-E2939</f>
        <v>-90.449999999999818</v>
      </c>
      <c r="Q2938" s="4">
        <f>NiftyData[[#This Row],[DayChange]]/E2939</f>
        <v>-3.2342844883072236E-2</v>
      </c>
      <c r="R2938" s="7">
        <f>_xlfn.CEILING.MATH(ABS(NiftyData[[#This Row],[DayChange %]]), 0.01)</f>
        <v>0.04</v>
      </c>
    </row>
    <row r="2939" spans="1:18" x14ac:dyDescent="0.2">
      <c r="A2939" s="2">
        <v>39833</v>
      </c>
      <c r="B2939" s="1">
        <v>2842.9</v>
      </c>
      <c r="C2939" s="1">
        <v>2842.9</v>
      </c>
      <c r="D2939" s="1">
        <v>2758</v>
      </c>
      <c r="E2939" s="1">
        <v>2796.6</v>
      </c>
      <c r="F2939" s="1">
        <v>233289325</v>
      </c>
      <c r="G2939" s="1">
        <v>4600.79</v>
      </c>
      <c r="H2939" s="6" t="str">
        <f>TEXT(NiftyData[[#This Row],[Date]], "yyyy")</f>
        <v>2009</v>
      </c>
      <c r="I2939" s="6" t="str">
        <f>TEXT(NiftyData[[#This Row],[Date]], "mmm")</f>
        <v>Jan</v>
      </c>
      <c r="J2939" s="6" t="str">
        <f>TEXT(NiftyData[[#This Row],[Date]], "ddd")</f>
        <v>Tue</v>
      </c>
      <c r="K2939" s="6" t="str">
        <f>TEXT(NiftyData[[#This Row],[Date]], "mmm-yyyy")</f>
        <v>Jan-2009</v>
      </c>
      <c r="L2939" s="6" t="str">
        <f>IF(NiftyData[[#This Row],[Day]]="Thu", "Expiry", "")</f>
        <v/>
      </c>
      <c r="M2939" s="6">
        <f>NiftyData[[#This Row],[Close]]-NiftyData[[#This Row],[Open]]</f>
        <v>-46.300000000000182</v>
      </c>
      <c r="N2939" s="4">
        <f>NiftyData[[#This Row],[Intraday Change]]/NiftyData[[#This Row],[Open]]</f>
        <v>-1.6286186640402468E-2</v>
      </c>
      <c r="O2939" s="4">
        <f>_xlfn.CEILING.MATH(ABS(NiftyData[[#This Row],[Intraday Change %]]), 0.01)</f>
        <v>0.02</v>
      </c>
      <c r="P2939" s="6">
        <f>NiftyData[[#This Row],[Close]]-E2940</f>
        <v>-49.599999999999909</v>
      </c>
      <c r="Q2939" s="4">
        <f>NiftyData[[#This Row],[DayChange]]/E2940</f>
        <v>-1.7426744431171357E-2</v>
      </c>
      <c r="R2939" s="7">
        <f>_xlfn.CEILING.MATH(ABS(NiftyData[[#This Row],[DayChange %]]), 0.01)</f>
        <v>0.02</v>
      </c>
    </row>
    <row r="2940" spans="1:18" x14ac:dyDescent="0.2">
      <c r="A2940" s="2">
        <v>39832</v>
      </c>
      <c r="B2940" s="1">
        <v>2828.7</v>
      </c>
      <c r="C2940" s="1">
        <v>2868.2</v>
      </c>
      <c r="D2940" s="1">
        <v>2819.9</v>
      </c>
      <c r="E2940" s="1">
        <v>2846.2</v>
      </c>
      <c r="F2940" s="1">
        <v>328336119</v>
      </c>
      <c r="G2940" s="1">
        <v>4531.5</v>
      </c>
      <c r="H2940" s="6" t="str">
        <f>TEXT(NiftyData[[#This Row],[Date]], "yyyy")</f>
        <v>2009</v>
      </c>
      <c r="I2940" s="6" t="str">
        <f>TEXT(NiftyData[[#This Row],[Date]], "mmm")</f>
        <v>Jan</v>
      </c>
      <c r="J2940" s="6" t="str">
        <f>TEXT(NiftyData[[#This Row],[Date]], "ddd")</f>
        <v>Mon</v>
      </c>
      <c r="K2940" s="6" t="str">
        <f>TEXT(NiftyData[[#This Row],[Date]], "mmm-yyyy")</f>
        <v>Jan-2009</v>
      </c>
      <c r="L2940" s="6" t="str">
        <f>IF(NiftyData[[#This Row],[Day]]="Thu", "Expiry", "")</f>
        <v/>
      </c>
      <c r="M2940" s="6">
        <f>NiftyData[[#This Row],[Close]]-NiftyData[[#This Row],[Open]]</f>
        <v>17.5</v>
      </c>
      <c r="N2940" s="4">
        <f>NiftyData[[#This Row],[Intraday Change]]/NiftyData[[#This Row],[Open]]</f>
        <v>6.186587478346944E-3</v>
      </c>
      <c r="O2940" s="4">
        <f>_xlfn.CEILING.MATH(ABS(NiftyData[[#This Row],[Intraday Change %]]), 0.01)</f>
        <v>0.01</v>
      </c>
      <c r="P2940" s="6">
        <f>NiftyData[[#This Row],[Close]]-E2941</f>
        <v>17.75</v>
      </c>
      <c r="Q2940" s="4">
        <f>NiftyData[[#This Row],[DayChange]]/E2941</f>
        <v>6.2755219289716991E-3</v>
      </c>
      <c r="R2940" s="7">
        <f>_xlfn.CEILING.MATH(ABS(NiftyData[[#This Row],[DayChange %]]), 0.01)</f>
        <v>0.01</v>
      </c>
    </row>
    <row r="2941" spans="1:18" x14ac:dyDescent="0.2">
      <c r="A2941" s="2">
        <v>39829</v>
      </c>
      <c r="B2941" s="1">
        <v>2737</v>
      </c>
      <c r="C2941" s="1">
        <v>2835.65</v>
      </c>
      <c r="D2941" s="1">
        <v>2724.2</v>
      </c>
      <c r="E2941" s="1">
        <v>2828.45</v>
      </c>
      <c r="F2941" s="1">
        <v>229499649</v>
      </c>
      <c r="G2941" s="1">
        <v>4817.92</v>
      </c>
      <c r="H2941" s="6" t="str">
        <f>TEXT(NiftyData[[#This Row],[Date]], "yyyy")</f>
        <v>2009</v>
      </c>
      <c r="I2941" s="6" t="str">
        <f>TEXT(NiftyData[[#This Row],[Date]], "mmm")</f>
        <v>Jan</v>
      </c>
      <c r="J2941" s="6" t="str">
        <f>TEXT(NiftyData[[#This Row],[Date]], "ddd")</f>
        <v>Fri</v>
      </c>
      <c r="K2941" s="6" t="str">
        <f>TEXT(NiftyData[[#This Row],[Date]], "mmm-yyyy")</f>
        <v>Jan-2009</v>
      </c>
      <c r="L2941" s="6" t="str">
        <f>IF(NiftyData[[#This Row],[Day]]="Thu", "Expiry", "")</f>
        <v/>
      </c>
      <c r="M2941" s="6">
        <f>NiftyData[[#This Row],[Close]]-NiftyData[[#This Row],[Open]]</f>
        <v>91.449999999999818</v>
      </c>
      <c r="N2941" s="4">
        <f>NiftyData[[#This Row],[Intraday Change]]/NiftyData[[#This Row],[Open]]</f>
        <v>3.3412495432955727E-2</v>
      </c>
      <c r="O2941" s="4">
        <f>_xlfn.CEILING.MATH(ABS(NiftyData[[#This Row],[Intraday Change %]]), 0.01)</f>
        <v>0.04</v>
      </c>
      <c r="P2941" s="6">
        <f>NiftyData[[#This Row],[Close]]-E2942</f>
        <v>91.75</v>
      </c>
      <c r="Q2941" s="4">
        <f>NiftyData[[#This Row],[DayChange]]/E2942</f>
        <v>3.3525779223151975E-2</v>
      </c>
      <c r="R2941" s="7">
        <f>_xlfn.CEILING.MATH(ABS(NiftyData[[#This Row],[DayChange %]]), 0.01)</f>
        <v>0.04</v>
      </c>
    </row>
    <row r="2942" spans="1:18" x14ac:dyDescent="0.2">
      <c r="A2942" s="2">
        <v>39828</v>
      </c>
      <c r="B2942" s="1">
        <v>2832.3</v>
      </c>
      <c r="C2942" s="1">
        <v>2832.3</v>
      </c>
      <c r="D2942" s="1">
        <v>2701.75</v>
      </c>
      <c r="E2942" s="1">
        <v>2736.7</v>
      </c>
      <c r="F2942" s="1">
        <v>218127929</v>
      </c>
      <c r="G2942" s="1">
        <v>5670.43</v>
      </c>
      <c r="H2942" s="6" t="str">
        <f>TEXT(NiftyData[[#This Row],[Date]], "yyyy")</f>
        <v>2009</v>
      </c>
      <c r="I2942" s="6" t="str">
        <f>TEXT(NiftyData[[#This Row],[Date]], "mmm")</f>
        <v>Jan</v>
      </c>
      <c r="J2942" s="6" t="str">
        <f>TEXT(NiftyData[[#This Row],[Date]], "ddd")</f>
        <v>Thu</v>
      </c>
      <c r="K2942" s="6" t="str">
        <f>TEXT(NiftyData[[#This Row],[Date]], "mmm-yyyy")</f>
        <v>Jan-2009</v>
      </c>
      <c r="L2942" s="6" t="str">
        <f>IF(NiftyData[[#This Row],[Day]]="Thu", "Expiry", "")</f>
        <v>Expiry</v>
      </c>
      <c r="M2942" s="6">
        <f>NiftyData[[#This Row],[Close]]-NiftyData[[#This Row],[Open]]</f>
        <v>-95.600000000000364</v>
      </c>
      <c r="N2942" s="4">
        <f>NiftyData[[#This Row],[Intraday Change]]/NiftyData[[#This Row],[Open]]</f>
        <v>-3.3753486565688787E-2</v>
      </c>
      <c r="O2942" s="4">
        <f>_xlfn.CEILING.MATH(ABS(NiftyData[[#This Row],[Intraday Change %]]), 0.01)</f>
        <v>0.04</v>
      </c>
      <c r="P2942" s="6">
        <f>NiftyData[[#This Row],[Close]]-E2943</f>
        <v>-98.600000000000364</v>
      </c>
      <c r="Q2942" s="4">
        <f>NiftyData[[#This Row],[DayChange]]/E2943</f>
        <v>-3.4775861460868467E-2</v>
      </c>
      <c r="R2942" s="7">
        <f>_xlfn.CEILING.MATH(ABS(NiftyData[[#This Row],[DayChange %]]), 0.01)</f>
        <v>0.04</v>
      </c>
    </row>
    <row r="2943" spans="1:18" x14ac:dyDescent="0.2">
      <c r="A2943" s="2">
        <v>39827</v>
      </c>
      <c r="B2943" s="1">
        <v>2748.4</v>
      </c>
      <c r="C2943" s="1">
        <v>2853.25</v>
      </c>
      <c r="D2943" s="1">
        <v>2748.4</v>
      </c>
      <c r="E2943" s="1">
        <v>2835.3</v>
      </c>
      <c r="F2943" s="1">
        <v>217953716</v>
      </c>
      <c r="G2943" s="1">
        <v>5683.41</v>
      </c>
      <c r="H2943" s="6" t="str">
        <f>TEXT(NiftyData[[#This Row],[Date]], "yyyy")</f>
        <v>2009</v>
      </c>
      <c r="I2943" s="6" t="str">
        <f>TEXT(NiftyData[[#This Row],[Date]], "mmm")</f>
        <v>Jan</v>
      </c>
      <c r="J2943" s="6" t="str">
        <f>TEXT(NiftyData[[#This Row],[Date]], "ddd")</f>
        <v>Wed</v>
      </c>
      <c r="K2943" s="6" t="str">
        <f>TEXT(NiftyData[[#This Row],[Date]], "mmm-yyyy")</f>
        <v>Jan-2009</v>
      </c>
      <c r="L2943" s="6" t="str">
        <f>IF(NiftyData[[#This Row],[Day]]="Thu", "Expiry", "")</f>
        <v/>
      </c>
      <c r="M2943" s="6">
        <f>NiftyData[[#This Row],[Close]]-NiftyData[[#This Row],[Open]]</f>
        <v>86.900000000000091</v>
      </c>
      <c r="N2943" s="4">
        <f>NiftyData[[#This Row],[Intraday Change]]/NiftyData[[#This Row],[Open]]</f>
        <v>3.1618396157764551E-2</v>
      </c>
      <c r="O2943" s="4">
        <f>_xlfn.CEILING.MATH(ABS(NiftyData[[#This Row],[Intraday Change %]]), 0.01)</f>
        <v>0.04</v>
      </c>
      <c r="P2943" s="6">
        <f>NiftyData[[#This Row],[Close]]-E2944</f>
        <v>90.350000000000364</v>
      </c>
      <c r="Q2943" s="4">
        <f>NiftyData[[#This Row],[DayChange]]/E2944</f>
        <v>3.2914989344068335E-2</v>
      </c>
      <c r="R2943" s="7">
        <f>_xlfn.CEILING.MATH(ABS(NiftyData[[#This Row],[DayChange %]]), 0.01)</f>
        <v>0.04</v>
      </c>
    </row>
    <row r="2944" spans="1:18" x14ac:dyDescent="0.2">
      <c r="A2944" s="2">
        <v>39826</v>
      </c>
      <c r="B2944" s="1">
        <v>2775</v>
      </c>
      <c r="C2944" s="1">
        <v>2802.6</v>
      </c>
      <c r="D2944" s="1">
        <v>2720.8</v>
      </c>
      <c r="E2944" s="1">
        <v>2744.95</v>
      </c>
      <c r="F2944" s="1">
        <v>252698258</v>
      </c>
      <c r="G2944" s="1">
        <v>6407.58</v>
      </c>
      <c r="H2944" s="6" t="str">
        <f>TEXT(NiftyData[[#This Row],[Date]], "yyyy")</f>
        <v>2009</v>
      </c>
      <c r="I2944" s="6" t="str">
        <f>TEXT(NiftyData[[#This Row],[Date]], "mmm")</f>
        <v>Jan</v>
      </c>
      <c r="J2944" s="6" t="str">
        <f>TEXT(NiftyData[[#This Row],[Date]], "ddd")</f>
        <v>Tue</v>
      </c>
      <c r="K2944" s="6" t="str">
        <f>TEXT(NiftyData[[#This Row],[Date]], "mmm-yyyy")</f>
        <v>Jan-2009</v>
      </c>
      <c r="L2944" s="6" t="str">
        <f>IF(NiftyData[[#This Row],[Day]]="Thu", "Expiry", "")</f>
        <v/>
      </c>
      <c r="M2944" s="6">
        <f>NiftyData[[#This Row],[Close]]-NiftyData[[#This Row],[Open]]</f>
        <v>-30.050000000000182</v>
      </c>
      <c r="N2944" s="4">
        <f>NiftyData[[#This Row],[Intraday Change]]/NiftyData[[#This Row],[Open]]</f>
        <v>-1.0828828828828895E-2</v>
      </c>
      <c r="O2944" s="4">
        <f>_xlfn.CEILING.MATH(ABS(NiftyData[[#This Row],[Intraday Change %]]), 0.01)</f>
        <v>0.02</v>
      </c>
      <c r="P2944" s="6">
        <f>NiftyData[[#This Row],[Close]]-E2945</f>
        <v>-28.150000000000091</v>
      </c>
      <c r="Q2944" s="4">
        <f>NiftyData[[#This Row],[DayChange]]/E2945</f>
        <v>-1.0151094443042116E-2</v>
      </c>
      <c r="R2944" s="7">
        <f>_xlfn.CEILING.MATH(ABS(NiftyData[[#This Row],[DayChange %]]), 0.01)</f>
        <v>0.02</v>
      </c>
    </row>
    <row r="2945" spans="1:18" x14ac:dyDescent="0.2">
      <c r="A2945" s="2">
        <v>39825</v>
      </c>
      <c r="B2945" s="1">
        <v>2868.85</v>
      </c>
      <c r="C2945" s="1">
        <v>2869.2</v>
      </c>
      <c r="D2945" s="1">
        <v>2748.55</v>
      </c>
      <c r="E2945" s="1">
        <v>2773.1</v>
      </c>
      <c r="F2945" s="1">
        <v>272867140</v>
      </c>
      <c r="G2945" s="1">
        <v>6817.52</v>
      </c>
      <c r="H2945" s="6" t="str">
        <f>TEXT(NiftyData[[#This Row],[Date]], "yyyy")</f>
        <v>2009</v>
      </c>
      <c r="I2945" s="6" t="str">
        <f>TEXT(NiftyData[[#This Row],[Date]], "mmm")</f>
        <v>Jan</v>
      </c>
      <c r="J2945" s="6" t="str">
        <f>TEXT(NiftyData[[#This Row],[Date]], "ddd")</f>
        <v>Mon</v>
      </c>
      <c r="K2945" s="6" t="str">
        <f>TEXT(NiftyData[[#This Row],[Date]], "mmm-yyyy")</f>
        <v>Jan-2009</v>
      </c>
      <c r="L2945" s="6" t="str">
        <f>IF(NiftyData[[#This Row],[Day]]="Thu", "Expiry", "")</f>
        <v/>
      </c>
      <c r="M2945" s="6">
        <f>NiftyData[[#This Row],[Close]]-NiftyData[[#This Row],[Open]]</f>
        <v>-95.75</v>
      </c>
      <c r="N2945" s="4">
        <f>NiftyData[[#This Row],[Intraday Change]]/NiftyData[[#This Row],[Open]]</f>
        <v>-3.3375742893493911E-2</v>
      </c>
      <c r="O2945" s="4">
        <f>_xlfn.CEILING.MATH(ABS(NiftyData[[#This Row],[Intraday Change %]]), 0.01)</f>
        <v>0.04</v>
      </c>
      <c r="P2945" s="6">
        <f>NiftyData[[#This Row],[Close]]-E2946</f>
        <v>-99.900000000000091</v>
      </c>
      <c r="Q2945" s="4">
        <f>NiftyData[[#This Row],[DayChange]]/E2946</f>
        <v>-3.4772015315001771E-2</v>
      </c>
      <c r="R2945" s="7">
        <f>_xlfn.CEILING.MATH(ABS(NiftyData[[#This Row],[DayChange %]]), 0.01)</f>
        <v>0.04</v>
      </c>
    </row>
    <row r="2946" spans="1:18" x14ac:dyDescent="0.2">
      <c r="A2946" s="2">
        <v>39822</v>
      </c>
      <c r="B2946" s="1">
        <v>2919.95</v>
      </c>
      <c r="C2946" s="1">
        <v>2929.85</v>
      </c>
      <c r="D2946" s="1">
        <v>2810.25</v>
      </c>
      <c r="E2946" s="1">
        <v>2873</v>
      </c>
      <c r="F2946" s="1">
        <v>591981660</v>
      </c>
      <c r="G2946" s="1">
        <v>9080.84</v>
      </c>
      <c r="H2946" s="6" t="str">
        <f>TEXT(NiftyData[[#This Row],[Date]], "yyyy")</f>
        <v>2009</v>
      </c>
      <c r="I2946" s="6" t="str">
        <f>TEXT(NiftyData[[#This Row],[Date]], "mmm")</f>
        <v>Jan</v>
      </c>
      <c r="J2946" s="6" t="str">
        <f>TEXT(NiftyData[[#This Row],[Date]], "ddd")</f>
        <v>Fri</v>
      </c>
      <c r="K2946" s="6" t="str">
        <f>TEXT(NiftyData[[#This Row],[Date]], "mmm-yyyy")</f>
        <v>Jan-2009</v>
      </c>
      <c r="L2946" s="6" t="str">
        <f>IF(NiftyData[[#This Row],[Day]]="Thu", "Expiry", "")</f>
        <v/>
      </c>
      <c r="M2946" s="6">
        <f>NiftyData[[#This Row],[Close]]-NiftyData[[#This Row],[Open]]</f>
        <v>-46.949999999999818</v>
      </c>
      <c r="N2946" s="4">
        <f>NiftyData[[#This Row],[Intraday Change]]/NiftyData[[#This Row],[Open]]</f>
        <v>-1.6079042449356949E-2</v>
      </c>
      <c r="O2946" s="4">
        <f>_xlfn.CEILING.MATH(ABS(NiftyData[[#This Row],[Intraday Change %]]), 0.01)</f>
        <v>0.02</v>
      </c>
      <c r="P2946" s="6">
        <f>NiftyData[[#This Row],[Close]]-E2947</f>
        <v>-47.400000000000091</v>
      </c>
      <c r="Q2946" s="4">
        <f>NiftyData[[#This Row],[DayChange]]/E2947</f>
        <v>-1.6230653335159599E-2</v>
      </c>
      <c r="R2946" s="7">
        <f>_xlfn.CEILING.MATH(ABS(NiftyData[[#This Row],[DayChange %]]), 0.01)</f>
        <v>0.02</v>
      </c>
    </row>
    <row r="2947" spans="1:18" x14ac:dyDescent="0.2">
      <c r="A2947" s="2">
        <v>39820</v>
      </c>
      <c r="B2947" s="1">
        <v>3112.8</v>
      </c>
      <c r="C2947" s="1">
        <v>3147.2</v>
      </c>
      <c r="D2947" s="1">
        <v>2888.2</v>
      </c>
      <c r="E2947" s="1">
        <v>2920.4</v>
      </c>
      <c r="F2947" s="1">
        <v>686898999</v>
      </c>
      <c r="G2947" s="1">
        <v>10865.55</v>
      </c>
      <c r="H2947" s="6" t="str">
        <f>TEXT(NiftyData[[#This Row],[Date]], "yyyy")</f>
        <v>2009</v>
      </c>
      <c r="I2947" s="6" t="str">
        <f>TEXT(NiftyData[[#This Row],[Date]], "mmm")</f>
        <v>Jan</v>
      </c>
      <c r="J2947" s="6" t="str">
        <f>TEXT(NiftyData[[#This Row],[Date]], "ddd")</f>
        <v>Wed</v>
      </c>
      <c r="K2947" s="6" t="str">
        <f>TEXT(NiftyData[[#This Row],[Date]], "mmm-yyyy")</f>
        <v>Jan-2009</v>
      </c>
      <c r="L2947" s="6" t="str">
        <f>IF(NiftyData[[#This Row],[Day]]="Thu", "Expiry", "")</f>
        <v/>
      </c>
      <c r="M2947" s="6">
        <f>NiftyData[[#This Row],[Close]]-NiftyData[[#This Row],[Open]]</f>
        <v>-192.40000000000009</v>
      </c>
      <c r="N2947" s="4">
        <f>NiftyData[[#This Row],[Intraday Change]]/NiftyData[[#This Row],[Open]]</f>
        <v>-6.1809303520945796E-2</v>
      </c>
      <c r="O2947" s="4">
        <f>_xlfn.CEILING.MATH(ABS(NiftyData[[#This Row],[Intraday Change %]]), 0.01)</f>
        <v>7.0000000000000007E-2</v>
      </c>
      <c r="P2947" s="6">
        <f>NiftyData[[#This Row],[Close]]-E2948</f>
        <v>-192.40000000000009</v>
      </c>
      <c r="Q2947" s="4">
        <f>NiftyData[[#This Row],[DayChange]]/E2948</f>
        <v>-6.1809303520945796E-2</v>
      </c>
      <c r="R2947" s="7">
        <f>_xlfn.CEILING.MATH(ABS(NiftyData[[#This Row],[DayChange %]]), 0.01)</f>
        <v>7.0000000000000007E-2</v>
      </c>
    </row>
    <row r="2948" spans="1:18" x14ac:dyDescent="0.2">
      <c r="A2948" s="2">
        <v>39819</v>
      </c>
      <c r="B2948" s="1">
        <v>3121.5</v>
      </c>
      <c r="C2948" s="1">
        <v>3141.8</v>
      </c>
      <c r="D2948" s="1">
        <v>3056.1</v>
      </c>
      <c r="E2948" s="1">
        <v>3112.8</v>
      </c>
      <c r="F2948" s="1">
        <v>340452916</v>
      </c>
      <c r="G2948" s="1">
        <v>8091.74</v>
      </c>
      <c r="H2948" s="6" t="str">
        <f>TEXT(NiftyData[[#This Row],[Date]], "yyyy")</f>
        <v>2009</v>
      </c>
      <c r="I2948" s="6" t="str">
        <f>TEXT(NiftyData[[#This Row],[Date]], "mmm")</f>
        <v>Jan</v>
      </c>
      <c r="J2948" s="6" t="str">
        <f>TEXT(NiftyData[[#This Row],[Date]], "ddd")</f>
        <v>Tue</v>
      </c>
      <c r="K2948" s="6" t="str">
        <f>TEXT(NiftyData[[#This Row],[Date]], "mmm-yyyy")</f>
        <v>Jan-2009</v>
      </c>
      <c r="L2948" s="6" t="str">
        <f>IF(NiftyData[[#This Row],[Day]]="Thu", "Expiry", "")</f>
        <v/>
      </c>
      <c r="M2948" s="6">
        <f>NiftyData[[#This Row],[Close]]-NiftyData[[#This Row],[Open]]</f>
        <v>-8.6999999999998181</v>
      </c>
      <c r="N2948" s="4">
        <f>NiftyData[[#This Row],[Intraday Change]]/NiftyData[[#This Row],[Open]]</f>
        <v>-2.7871215761652471E-3</v>
      </c>
      <c r="O2948" s="4">
        <f>_xlfn.CEILING.MATH(ABS(NiftyData[[#This Row],[Intraday Change %]]), 0.01)</f>
        <v>0.01</v>
      </c>
      <c r="P2948" s="6">
        <f>NiftyData[[#This Row],[Close]]-E2949</f>
        <v>-8.6499999999996362</v>
      </c>
      <c r="Q2948" s="4">
        <f>NiftyData[[#This Row],[DayChange]]/E2949</f>
        <v>-2.7711480241553242E-3</v>
      </c>
      <c r="R2948" s="7">
        <f>_xlfn.CEILING.MATH(ABS(NiftyData[[#This Row],[DayChange %]]), 0.01)</f>
        <v>0.01</v>
      </c>
    </row>
    <row r="2949" spans="1:18" x14ac:dyDescent="0.2">
      <c r="A2949" s="2">
        <v>39818</v>
      </c>
      <c r="B2949" s="1">
        <v>3058.75</v>
      </c>
      <c r="C2949" s="1">
        <v>3131.95</v>
      </c>
      <c r="D2949" s="1">
        <v>3056.45</v>
      </c>
      <c r="E2949" s="1">
        <v>3121.45</v>
      </c>
      <c r="F2949" s="1">
        <v>311929372</v>
      </c>
      <c r="G2949" s="1">
        <v>6737.94</v>
      </c>
      <c r="H2949" s="6" t="str">
        <f>TEXT(NiftyData[[#This Row],[Date]], "yyyy")</f>
        <v>2009</v>
      </c>
      <c r="I2949" s="6" t="str">
        <f>TEXT(NiftyData[[#This Row],[Date]], "mmm")</f>
        <v>Jan</v>
      </c>
      <c r="J2949" s="6" t="str">
        <f>TEXT(NiftyData[[#This Row],[Date]], "ddd")</f>
        <v>Mon</v>
      </c>
      <c r="K2949" s="6" t="str">
        <f>TEXT(NiftyData[[#This Row],[Date]], "mmm-yyyy")</f>
        <v>Jan-2009</v>
      </c>
      <c r="L2949" s="6" t="str">
        <f>IF(NiftyData[[#This Row],[Day]]="Thu", "Expiry", "")</f>
        <v/>
      </c>
      <c r="M2949" s="6">
        <f>NiftyData[[#This Row],[Close]]-NiftyData[[#This Row],[Open]]</f>
        <v>62.699999999999818</v>
      </c>
      <c r="N2949" s="4">
        <f>NiftyData[[#This Row],[Intraday Change]]/NiftyData[[#This Row],[Open]]</f>
        <v>2.0498569677155642E-2</v>
      </c>
      <c r="O2949" s="4">
        <f>_xlfn.CEILING.MATH(ABS(NiftyData[[#This Row],[Intraday Change %]]), 0.01)</f>
        <v>0.03</v>
      </c>
      <c r="P2949" s="6">
        <f>NiftyData[[#This Row],[Close]]-E2950</f>
        <v>74.699999999999818</v>
      </c>
      <c r="Q2949" s="4">
        <f>NiftyData[[#This Row],[DayChange]]/E2950</f>
        <v>2.4517928940674429E-2</v>
      </c>
      <c r="R2949" s="7">
        <f>_xlfn.CEILING.MATH(ABS(NiftyData[[#This Row],[DayChange %]]), 0.01)</f>
        <v>0.03</v>
      </c>
    </row>
    <row r="2950" spans="1:18" x14ac:dyDescent="0.2">
      <c r="A2950" s="2">
        <v>39815</v>
      </c>
      <c r="B2950" s="1">
        <v>3034.6</v>
      </c>
      <c r="C2950" s="1">
        <v>3079.85</v>
      </c>
      <c r="D2950" s="1">
        <v>3021.8</v>
      </c>
      <c r="E2950" s="1">
        <v>3046.75</v>
      </c>
      <c r="F2950" s="1">
        <v>318672508</v>
      </c>
      <c r="G2950" s="1">
        <v>6132.72</v>
      </c>
      <c r="H2950" s="6" t="str">
        <f>TEXT(NiftyData[[#This Row],[Date]], "yyyy")</f>
        <v>2009</v>
      </c>
      <c r="I2950" s="6" t="str">
        <f>TEXT(NiftyData[[#This Row],[Date]], "mmm")</f>
        <v>Jan</v>
      </c>
      <c r="J2950" s="6" t="str">
        <f>TEXT(NiftyData[[#This Row],[Date]], "ddd")</f>
        <v>Fri</v>
      </c>
      <c r="K2950" s="6" t="str">
        <f>TEXT(NiftyData[[#This Row],[Date]], "mmm-yyyy")</f>
        <v>Jan-2009</v>
      </c>
      <c r="L2950" s="6" t="str">
        <f>IF(NiftyData[[#This Row],[Day]]="Thu", "Expiry", "")</f>
        <v/>
      </c>
      <c r="M2950" s="6">
        <f>NiftyData[[#This Row],[Close]]-NiftyData[[#This Row],[Open]]</f>
        <v>12.150000000000091</v>
      </c>
      <c r="N2950" s="4">
        <f>NiftyData[[#This Row],[Intraday Change]]/NiftyData[[#This Row],[Open]]</f>
        <v>4.0038225795821824E-3</v>
      </c>
      <c r="O2950" s="4">
        <f>_xlfn.CEILING.MATH(ABS(NiftyData[[#This Row],[Intraday Change %]]), 0.01)</f>
        <v>0.01</v>
      </c>
      <c r="P2950" s="6">
        <f>NiftyData[[#This Row],[Close]]-E2951</f>
        <v>13.300000000000182</v>
      </c>
      <c r="Q2950" s="4">
        <f>NiftyData[[#This Row],[DayChange]]/E2951</f>
        <v>4.3844467520480586E-3</v>
      </c>
      <c r="R2950" s="7">
        <f>_xlfn.CEILING.MATH(ABS(NiftyData[[#This Row],[DayChange %]]), 0.01)</f>
        <v>0.01</v>
      </c>
    </row>
    <row r="2951" spans="1:18" x14ac:dyDescent="0.2">
      <c r="A2951" s="2">
        <v>39814</v>
      </c>
      <c r="B2951" s="1">
        <v>2963.3</v>
      </c>
      <c r="C2951" s="1">
        <v>3039.25</v>
      </c>
      <c r="D2951" s="1">
        <v>2963.3</v>
      </c>
      <c r="E2951" s="1">
        <v>3033.45</v>
      </c>
      <c r="F2951" s="1">
        <v>226681072</v>
      </c>
      <c r="G2951" s="1">
        <v>4302.54</v>
      </c>
      <c r="H2951" s="6" t="str">
        <f>TEXT(NiftyData[[#This Row],[Date]], "yyyy")</f>
        <v>2009</v>
      </c>
      <c r="I2951" s="6" t="str">
        <f>TEXT(NiftyData[[#This Row],[Date]], "mmm")</f>
        <v>Jan</v>
      </c>
      <c r="J2951" s="6" t="str">
        <f>TEXT(NiftyData[[#This Row],[Date]], "ddd")</f>
        <v>Thu</v>
      </c>
      <c r="K2951" s="6" t="str">
        <f>TEXT(NiftyData[[#This Row],[Date]], "mmm-yyyy")</f>
        <v>Jan-2009</v>
      </c>
      <c r="L2951" s="6" t="str">
        <f>IF(NiftyData[[#This Row],[Day]]="Thu", "Expiry", "")</f>
        <v>Expiry</v>
      </c>
      <c r="M2951" s="6">
        <f>NiftyData[[#This Row],[Close]]-NiftyData[[#This Row],[Open]]</f>
        <v>70.149999999999636</v>
      </c>
      <c r="N2951" s="4">
        <f>NiftyData[[#This Row],[Intraday Change]]/NiftyData[[#This Row],[Open]]</f>
        <v>2.3672932203961675E-2</v>
      </c>
      <c r="O2951" s="4">
        <f>_xlfn.CEILING.MATH(ABS(NiftyData[[#This Row],[Intraday Change %]]), 0.01)</f>
        <v>0.03</v>
      </c>
      <c r="P2951" s="6">
        <f>NiftyData[[#This Row],[Close]]-E2952</f>
        <v>74.299999999999727</v>
      </c>
      <c r="Q2951" s="4">
        <f>NiftyData[[#This Row],[DayChange]]/E2952</f>
        <v>2.5108561580183406E-2</v>
      </c>
      <c r="R2951" s="7">
        <f>_xlfn.CEILING.MATH(ABS(NiftyData[[#This Row],[DayChange %]]), 0.01)</f>
        <v>0.03</v>
      </c>
    </row>
    <row r="2952" spans="1:18" x14ac:dyDescent="0.2">
      <c r="A2952" s="18">
        <v>39813</v>
      </c>
      <c r="B2952" s="19">
        <v>2979.8</v>
      </c>
      <c r="C2952" s="19">
        <v>3002.65</v>
      </c>
      <c r="D2952" s="19">
        <v>2937.35</v>
      </c>
      <c r="E2952" s="19">
        <v>2959.15</v>
      </c>
      <c r="F2952" s="19">
        <v>288826411</v>
      </c>
      <c r="G2952" s="19">
        <v>5707.75</v>
      </c>
      <c r="H2952" s="6" t="str">
        <f>TEXT(NiftyData[[#This Row],[Date]], "yyyy")</f>
        <v>2008</v>
      </c>
      <c r="I2952" s="6" t="str">
        <f>TEXT(NiftyData[[#This Row],[Date]], "mmm")</f>
        <v>Dec</v>
      </c>
      <c r="J2952" s="6" t="str">
        <f>TEXT(NiftyData[[#This Row],[Date]], "ddd")</f>
        <v>Wed</v>
      </c>
      <c r="K2952" s="6" t="str">
        <f>TEXT(NiftyData[[#This Row],[Date]], "mmm-yyyy")</f>
        <v>Dec-2008</v>
      </c>
      <c r="L2952" s="6" t="str">
        <f>IF(NiftyData[[#This Row],[Day]]="Thu", "Expiry", "")</f>
        <v/>
      </c>
      <c r="M2952" s="6">
        <f>NiftyData[[#This Row],[Close]]-NiftyData[[#This Row],[Open]]</f>
        <v>-20.650000000000091</v>
      </c>
      <c r="N2952" s="4">
        <f>NiftyData[[#This Row],[Intraday Change]]/NiftyData[[#This Row],[Open]]</f>
        <v>-6.9299953016981304E-3</v>
      </c>
      <c r="O2952" s="4">
        <f>_xlfn.CEILING.MATH(ABS(NiftyData[[#This Row],[Intraday Change %]]), 0.01)</f>
        <v>0.01</v>
      </c>
      <c r="P2952" s="6">
        <f>NiftyData[[#This Row],[Close]]-E2953</f>
        <v>-20.349999999999909</v>
      </c>
      <c r="Q2952" s="4">
        <f>NiftyData[[#This Row],[DayChange]]/E2953</f>
        <v>-6.8300050344017151E-3</v>
      </c>
      <c r="R2952" s="7">
        <f>_xlfn.CEILING.MATH(ABS(NiftyData[[#This Row],[DayChange %]]), 0.01)</f>
        <v>0.01</v>
      </c>
    </row>
    <row r="2953" spans="1:18" x14ac:dyDescent="0.2">
      <c r="A2953" s="2">
        <v>39812</v>
      </c>
      <c r="B2953" s="1">
        <v>2922.55</v>
      </c>
      <c r="C2953" s="1">
        <v>2999.15</v>
      </c>
      <c r="D2953" s="1">
        <v>2899.75</v>
      </c>
      <c r="E2953" s="1">
        <v>2979.5</v>
      </c>
      <c r="F2953" s="1">
        <v>302749136</v>
      </c>
      <c r="G2953" s="1">
        <v>5819.5</v>
      </c>
      <c r="H2953" s="6" t="str">
        <f>TEXT(NiftyData[[#This Row],[Date]], "yyyy")</f>
        <v>2008</v>
      </c>
      <c r="I2953" s="6" t="str">
        <f>TEXT(NiftyData[[#This Row],[Date]], "mmm")</f>
        <v>Dec</v>
      </c>
      <c r="J2953" s="6" t="str">
        <f>TEXT(NiftyData[[#This Row],[Date]], "ddd")</f>
        <v>Tue</v>
      </c>
      <c r="K2953" s="6" t="str">
        <f>TEXT(NiftyData[[#This Row],[Date]], "mmm-yyyy")</f>
        <v>Dec-2008</v>
      </c>
      <c r="L2953" s="6" t="str">
        <f>IF(NiftyData[[#This Row],[Day]]="Thu", "Expiry", "")</f>
        <v/>
      </c>
      <c r="M2953" s="6">
        <f>NiftyData[[#This Row],[Close]]-NiftyData[[#This Row],[Open]]</f>
        <v>56.949999999999818</v>
      </c>
      <c r="N2953" s="4">
        <f>NiftyData[[#This Row],[Intraday Change]]/NiftyData[[#This Row],[Open]]</f>
        <v>1.9486407418179266E-2</v>
      </c>
      <c r="O2953" s="4">
        <f>_xlfn.CEILING.MATH(ABS(NiftyData[[#This Row],[Intraday Change %]]), 0.01)</f>
        <v>0.02</v>
      </c>
      <c r="P2953" s="6">
        <f>NiftyData[[#This Row],[Close]]-E2954</f>
        <v>57.300000000000182</v>
      </c>
      <c r="Q2953" s="4">
        <f>NiftyData[[#This Row],[DayChange]]/E2954</f>
        <v>1.9608514133187389E-2</v>
      </c>
      <c r="R2953" s="7">
        <f>_xlfn.CEILING.MATH(ABS(NiftyData[[#This Row],[DayChange %]]), 0.01)</f>
        <v>0.02</v>
      </c>
    </row>
    <row r="2954" spans="1:18" x14ac:dyDescent="0.2">
      <c r="A2954" s="2">
        <v>39811</v>
      </c>
      <c r="B2954" s="1">
        <v>2857.15</v>
      </c>
      <c r="C2954" s="1">
        <v>2931.8</v>
      </c>
      <c r="D2954" s="1">
        <v>2812.9</v>
      </c>
      <c r="E2954" s="1">
        <v>2922.2</v>
      </c>
      <c r="F2954" s="1">
        <v>335171811</v>
      </c>
      <c r="G2954" s="1">
        <v>6367.55</v>
      </c>
      <c r="H2954" s="6" t="str">
        <f>TEXT(NiftyData[[#This Row],[Date]], "yyyy")</f>
        <v>2008</v>
      </c>
      <c r="I2954" s="6" t="str">
        <f>TEXT(NiftyData[[#This Row],[Date]], "mmm")</f>
        <v>Dec</v>
      </c>
      <c r="J2954" s="6" t="str">
        <f>TEXT(NiftyData[[#This Row],[Date]], "ddd")</f>
        <v>Mon</v>
      </c>
      <c r="K2954" s="6" t="str">
        <f>TEXT(NiftyData[[#This Row],[Date]], "mmm-yyyy")</f>
        <v>Dec-2008</v>
      </c>
      <c r="L2954" s="6" t="str">
        <f>IF(NiftyData[[#This Row],[Day]]="Thu", "Expiry", "")</f>
        <v/>
      </c>
      <c r="M2954" s="6">
        <f>NiftyData[[#This Row],[Close]]-NiftyData[[#This Row],[Open]]</f>
        <v>65.049999999999727</v>
      </c>
      <c r="N2954" s="4">
        <f>NiftyData[[#This Row],[Intraday Change]]/NiftyData[[#This Row],[Open]]</f>
        <v>2.27674430813922E-2</v>
      </c>
      <c r="O2954" s="4">
        <f>_xlfn.CEILING.MATH(ABS(NiftyData[[#This Row],[Intraday Change %]]), 0.01)</f>
        <v>0.03</v>
      </c>
      <c r="P2954" s="6">
        <f>NiftyData[[#This Row],[Close]]-E2955</f>
        <v>64.949999999999818</v>
      </c>
      <c r="Q2954" s="4">
        <f>NiftyData[[#This Row],[DayChange]]/E2955</f>
        <v>2.2731647563216315E-2</v>
      </c>
      <c r="R2954" s="7">
        <f>_xlfn.CEILING.MATH(ABS(NiftyData[[#This Row],[DayChange %]]), 0.01)</f>
        <v>0.03</v>
      </c>
    </row>
    <row r="2955" spans="1:18" x14ac:dyDescent="0.2">
      <c r="A2955" s="2">
        <v>39808</v>
      </c>
      <c r="B2955" s="1">
        <v>2919.85</v>
      </c>
      <c r="C2955" s="1">
        <v>2960.95</v>
      </c>
      <c r="D2955" s="1">
        <v>2844.8</v>
      </c>
      <c r="E2955" s="1">
        <v>2857.25</v>
      </c>
      <c r="F2955" s="1">
        <v>237935397</v>
      </c>
      <c r="G2955" s="1">
        <v>4558.8999999999996</v>
      </c>
      <c r="H2955" s="6" t="str">
        <f>TEXT(NiftyData[[#This Row],[Date]], "yyyy")</f>
        <v>2008</v>
      </c>
      <c r="I2955" s="6" t="str">
        <f>TEXT(NiftyData[[#This Row],[Date]], "mmm")</f>
        <v>Dec</v>
      </c>
      <c r="J2955" s="6" t="str">
        <f>TEXT(NiftyData[[#This Row],[Date]], "ddd")</f>
        <v>Fri</v>
      </c>
      <c r="K2955" s="6" t="str">
        <f>TEXT(NiftyData[[#This Row],[Date]], "mmm-yyyy")</f>
        <v>Dec-2008</v>
      </c>
      <c r="L2955" s="6" t="str">
        <f>IF(NiftyData[[#This Row],[Day]]="Thu", "Expiry", "")</f>
        <v/>
      </c>
      <c r="M2955" s="6">
        <f>NiftyData[[#This Row],[Close]]-NiftyData[[#This Row],[Open]]</f>
        <v>-62.599999999999909</v>
      </c>
      <c r="N2955" s="4">
        <f>NiftyData[[#This Row],[Intraday Change]]/NiftyData[[#This Row],[Open]]</f>
        <v>-2.1439457506378722E-2</v>
      </c>
      <c r="O2955" s="4">
        <f>_xlfn.CEILING.MATH(ABS(NiftyData[[#This Row],[Intraday Change %]]), 0.01)</f>
        <v>0.03</v>
      </c>
      <c r="P2955" s="6">
        <f>NiftyData[[#This Row],[Close]]-E2956</f>
        <v>-59.599999999999909</v>
      </c>
      <c r="Q2955" s="4">
        <f>NiftyData[[#This Row],[DayChange]]/E2956</f>
        <v>-2.0433001354200564E-2</v>
      </c>
      <c r="R2955" s="7">
        <f>_xlfn.CEILING.MATH(ABS(NiftyData[[#This Row],[DayChange %]]), 0.01)</f>
        <v>0.03</v>
      </c>
    </row>
    <row r="2956" spans="1:18" x14ac:dyDescent="0.2">
      <c r="A2956" s="2">
        <v>39806</v>
      </c>
      <c r="B2956" s="1">
        <v>2967.4</v>
      </c>
      <c r="C2956" s="1">
        <v>2968</v>
      </c>
      <c r="D2956" s="1">
        <v>2900.45</v>
      </c>
      <c r="E2956" s="1">
        <v>2916.85</v>
      </c>
      <c r="F2956" s="1">
        <v>380460882</v>
      </c>
      <c r="G2956" s="1">
        <v>6975.71</v>
      </c>
      <c r="H2956" s="6" t="str">
        <f>TEXT(NiftyData[[#This Row],[Date]], "yyyy")</f>
        <v>2008</v>
      </c>
      <c r="I2956" s="6" t="str">
        <f>TEXT(NiftyData[[#This Row],[Date]], "mmm")</f>
        <v>Dec</v>
      </c>
      <c r="J2956" s="6" t="str">
        <f>TEXT(NiftyData[[#This Row],[Date]], "ddd")</f>
        <v>Wed</v>
      </c>
      <c r="K2956" s="6" t="str">
        <f>TEXT(NiftyData[[#This Row],[Date]], "mmm-yyyy")</f>
        <v>Dec-2008</v>
      </c>
      <c r="L2956" s="6" t="str">
        <f>IF(NiftyData[[#This Row],[Day]]="Thu", "Expiry", "")</f>
        <v/>
      </c>
      <c r="M2956" s="6">
        <f>NiftyData[[#This Row],[Close]]-NiftyData[[#This Row],[Open]]</f>
        <v>-50.550000000000182</v>
      </c>
      <c r="N2956" s="4">
        <f>NiftyData[[#This Row],[Intraday Change]]/NiftyData[[#This Row],[Open]]</f>
        <v>-1.7035114915414228E-2</v>
      </c>
      <c r="O2956" s="4">
        <f>_xlfn.CEILING.MATH(ABS(NiftyData[[#This Row],[Intraday Change %]]), 0.01)</f>
        <v>0.02</v>
      </c>
      <c r="P2956" s="6">
        <f>NiftyData[[#This Row],[Close]]-E2957</f>
        <v>-51.800000000000182</v>
      </c>
      <c r="Q2956" s="4">
        <f>NiftyData[[#This Row],[DayChange]]/E2957</f>
        <v>-1.7449008808717827E-2</v>
      </c>
      <c r="R2956" s="7">
        <f>_xlfn.CEILING.MATH(ABS(NiftyData[[#This Row],[DayChange %]]), 0.01)</f>
        <v>0.02</v>
      </c>
    </row>
    <row r="2957" spans="1:18" x14ac:dyDescent="0.2">
      <c r="A2957" s="2">
        <v>39805</v>
      </c>
      <c r="B2957" s="1">
        <v>3039.25</v>
      </c>
      <c r="C2957" s="1">
        <v>3040</v>
      </c>
      <c r="D2957" s="1">
        <v>2957.05</v>
      </c>
      <c r="E2957" s="1">
        <v>2968.65</v>
      </c>
      <c r="F2957" s="1">
        <v>303129447</v>
      </c>
      <c r="G2957" s="1">
        <v>5705.38</v>
      </c>
      <c r="H2957" s="6" t="str">
        <f>TEXT(NiftyData[[#This Row],[Date]], "yyyy")</f>
        <v>2008</v>
      </c>
      <c r="I2957" s="6" t="str">
        <f>TEXT(NiftyData[[#This Row],[Date]], "mmm")</f>
        <v>Dec</v>
      </c>
      <c r="J2957" s="6" t="str">
        <f>TEXT(NiftyData[[#This Row],[Date]], "ddd")</f>
        <v>Tue</v>
      </c>
      <c r="K2957" s="6" t="str">
        <f>TEXT(NiftyData[[#This Row],[Date]], "mmm-yyyy")</f>
        <v>Dec-2008</v>
      </c>
      <c r="L2957" s="6" t="str">
        <f>IF(NiftyData[[#This Row],[Day]]="Thu", "Expiry", "")</f>
        <v/>
      </c>
      <c r="M2957" s="6">
        <f>NiftyData[[#This Row],[Close]]-NiftyData[[#This Row],[Open]]</f>
        <v>-70.599999999999909</v>
      </c>
      <c r="N2957" s="4">
        <f>NiftyData[[#This Row],[Intraday Change]]/NiftyData[[#This Row],[Open]]</f>
        <v>-2.3229415151764386E-2</v>
      </c>
      <c r="O2957" s="4">
        <f>_xlfn.CEILING.MATH(ABS(NiftyData[[#This Row],[Intraday Change %]]), 0.01)</f>
        <v>0.03</v>
      </c>
      <c r="P2957" s="6">
        <f>NiftyData[[#This Row],[Close]]-E2958</f>
        <v>-70.650000000000091</v>
      </c>
      <c r="Q2957" s="4">
        <f>NiftyData[[#This Row],[DayChange]]/E2958</f>
        <v>-2.3245484157536304E-2</v>
      </c>
      <c r="R2957" s="7">
        <f>_xlfn.CEILING.MATH(ABS(NiftyData[[#This Row],[DayChange %]]), 0.01)</f>
        <v>0.03</v>
      </c>
    </row>
    <row r="2958" spans="1:18" x14ac:dyDescent="0.2">
      <c r="A2958" s="2">
        <v>39804</v>
      </c>
      <c r="B2958" s="1">
        <v>3077.25</v>
      </c>
      <c r="C2958" s="1">
        <v>3110.45</v>
      </c>
      <c r="D2958" s="1">
        <v>3027.8</v>
      </c>
      <c r="E2958" s="1">
        <v>3039.3</v>
      </c>
      <c r="F2958" s="1">
        <v>315828829</v>
      </c>
      <c r="G2958" s="1">
        <v>6101.36</v>
      </c>
      <c r="H2958" s="6" t="str">
        <f>TEXT(NiftyData[[#This Row],[Date]], "yyyy")</f>
        <v>2008</v>
      </c>
      <c r="I2958" s="6" t="str">
        <f>TEXT(NiftyData[[#This Row],[Date]], "mmm")</f>
        <v>Dec</v>
      </c>
      <c r="J2958" s="6" t="str">
        <f>TEXT(NiftyData[[#This Row],[Date]], "ddd")</f>
        <v>Mon</v>
      </c>
      <c r="K2958" s="6" t="str">
        <f>TEXT(NiftyData[[#This Row],[Date]], "mmm-yyyy")</f>
        <v>Dec-2008</v>
      </c>
      <c r="L2958" s="6" t="str">
        <f>IF(NiftyData[[#This Row],[Day]]="Thu", "Expiry", "")</f>
        <v/>
      </c>
      <c r="M2958" s="6">
        <f>NiftyData[[#This Row],[Close]]-NiftyData[[#This Row],[Open]]</f>
        <v>-37.949999999999818</v>
      </c>
      <c r="N2958" s="4">
        <f>NiftyData[[#This Row],[Intraday Change]]/NiftyData[[#This Row],[Open]]</f>
        <v>-1.2332439678284124E-2</v>
      </c>
      <c r="O2958" s="4">
        <f>_xlfn.CEILING.MATH(ABS(NiftyData[[#This Row],[Intraday Change %]]), 0.01)</f>
        <v>0.02</v>
      </c>
      <c r="P2958" s="6">
        <f>NiftyData[[#This Row],[Close]]-E2959</f>
        <v>-38.199999999999818</v>
      </c>
      <c r="Q2958" s="4">
        <f>NiftyData[[#This Row],[DayChange]]/E2959</f>
        <v>-1.2412672623882962E-2</v>
      </c>
      <c r="R2958" s="7">
        <f>_xlfn.CEILING.MATH(ABS(NiftyData[[#This Row],[DayChange %]]), 0.01)</f>
        <v>0.02</v>
      </c>
    </row>
    <row r="2959" spans="1:18" x14ac:dyDescent="0.2">
      <c r="A2959" s="2">
        <v>39801</v>
      </c>
      <c r="B2959" s="1">
        <v>3063</v>
      </c>
      <c r="C2959" s="1">
        <v>3106.8</v>
      </c>
      <c r="D2959" s="1">
        <v>3036.3</v>
      </c>
      <c r="E2959" s="1">
        <v>3077.5</v>
      </c>
      <c r="F2959" s="1">
        <v>386314136</v>
      </c>
      <c r="G2959" s="1">
        <v>8344.82</v>
      </c>
      <c r="H2959" s="6" t="str">
        <f>TEXT(NiftyData[[#This Row],[Date]], "yyyy")</f>
        <v>2008</v>
      </c>
      <c r="I2959" s="6" t="str">
        <f>TEXT(NiftyData[[#This Row],[Date]], "mmm")</f>
        <v>Dec</v>
      </c>
      <c r="J2959" s="6" t="str">
        <f>TEXT(NiftyData[[#This Row],[Date]], "ddd")</f>
        <v>Fri</v>
      </c>
      <c r="K2959" s="6" t="str">
        <f>TEXT(NiftyData[[#This Row],[Date]], "mmm-yyyy")</f>
        <v>Dec-2008</v>
      </c>
      <c r="L2959" s="6" t="str">
        <f>IF(NiftyData[[#This Row],[Day]]="Thu", "Expiry", "")</f>
        <v/>
      </c>
      <c r="M2959" s="6">
        <f>NiftyData[[#This Row],[Close]]-NiftyData[[#This Row],[Open]]</f>
        <v>14.5</v>
      </c>
      <c r="N2959" s="4">
        <f>NiftyData[[#This Row],[Intraday Change]]/NiftyData[[#This Row],[Open]]</f>
        <v>4.7339209924910216E-3</v>
      </c>
      <c r="O2959" s="4">
        <f>_xlfn.CEILING.MATH(ABS(NiftyData[[#This Row],[Intraday Change %]]), 0.01)</f>
        <v>0.01</v>
      </c>
      <c r="P2959" s="6">
        <f>NiftyData[[#This Row],[Close]]-E2960</f>
        <v>16.75</v>
      </c>
      <c r="Q2959" s="4">
        <f>NiftyData[[#This Row],[DayChange]]/E2960</f>
        <v>5.4725149064771706E-3</v>
      </c>
      <c r="R2959" s="7">
        <f>_xlfn.CEILING.MATH(ABS(NiftyData[[#This Row],[DayChange %]]), 0.01)</f>
        <v>0.01</v>
      </c>
    </row>
    <row r="2960" spans="1:18" x14ac:dyDescent="0.2">
      <c r="A2960" s="2">
        <v>39800</v>
      </c>
      <c r="B2960" s="1">
        <v>2955.35</v>
      </c>
      <c r="C2960" s="1">
        <v>3072.55</v>
      </c>
      <c r="D2960" s="1">
        <v>2922.65</v>
      </c>
      <c r="E2960" s="1">
        <v>3060.75</v>
      </c>
      <c r="F2960" s="1">
        <v>377032468</v>
      </c>
      <c r="G2960" s="1">
        <v>9042.19</v>
      </c>
      <c r="H2960" s="6" t="str">
        <f>TEXT(NiftyData[[#This Row],[Date]], "yyyy")</f>
        <v>2008</v>
      </c>
      <c r="I2960" s="6" t="str">
        <f>TEXT(NiftyData[[#This Row],[Date]], "mmm")</f>
        <v>Dec</v>
      </c>
      <c r="J2960" s="6" t="str">
        <f>TEXT(NiftyData[[#This Row],[Date]], "ddd")</f>
        <v>Thu</v>
      </c>
      <c r="K2960" s="6" t="str">
        <f>TEXT(NiftyData[[#This Row],[Date]], "mmm-yyyy")</f>
        <v>Dec-2008</v>
      </c>
      <c r="L2960" s="6" t="str">
        <f>IF(NiftyData[[#This Row],[Day]]="Thu", "Expiry", "")</f>
        <v>Expiry</v>
      </c>
      <c r="M2960" s="6">
        <f>NiftyData[[#This Row],[Close]]-NiftyData[[#This Row],[Open]]</f>
        <v>105.40000000000009</v>
      </c>
      <c r="N2960" s="4">
        <f>NiftyData[[#This Row],[Intraday Change]]/NiftyData[[#This Row],[Open]]</f>
        <v>3.5664134535672624E-2</v>
      </c>
      <c r="O2960" s="4">
        <f>_xlfn.CEILING.MATH(ABS(NiftyData[[#This Row],[Intraday Change %]]), 0.01)</f>
        <v>0.04</v>
      </c>
      <c r="P2960" s="6">
        <f>NiftyData[[#This Row],[Close]]-E2961</f>
        <v>106.40000000000009</v>
      </c>
      <c r="Q2960" s="4">
        <f>NiftyData[[#This Row],[DayChange]]/E2961</f>
        <v>3.6014690202582661E-2</v>
      </c>
      <c r="R2960" s="7">
        <f>_xlfn.CEILING.MATH(ABS(NiftyData[[#This Row],[DayChange %]]), 0.01)</f>
        <v>0.04</v>
      </c>
    </row>
    <row r="2961" spans="1:18" x14ac:dyDescent="0.2">
      <c r="A2961" s="2">
        <v>39799</v>
      </c>
      <c r="B2961" s="1">
        <v>3040.45</v>
      </c>
      <c r="C2961" s="1">
        <v>3076.2</v>
      </c>
      <c r="D2961" s="1">
        <v>2943.5</v>
      </c>
      <c r="E2961" s="1">
        <v>2954.35</v>
      </c>
      <c r="F2961" s="1">
        <v>344614834</v>
      </c>
      <c r="G2961" s="1">
        <v>8567.6</v>
      </c>
      <c r="H2961" s="6" t="str">
        <f>TEXT(NiftyData[[#This Row],[Date]], "yyyy")</f>
        <v>2008</v>
      </c>
      <c r="I2961" s="6" t="str">
        <f>TEXT(NiftyData[[#This Row],[Date]], "mmm")</f>
        <v>Dec</v>
      </c>
      <c r="J2961" s="6" t="str">
        <f>TEXT(NiftyData[[#This Row],[Date]], "ddd")</f>
        <v>Wed</v>
      </c>
      <c r="K2961" s="6" t="str">
        <f>TEXT(NiftyData[[#This Row],[Date]], "mmm-yyyy")</f>
        <v>Dec-2008</v>
      </c>
      <c r="L2961" s="6" t="str">
        <f>IF(NiftyData[[#This Row],[Day]]="Thu", "Expiry", "")</f>
        <v/>
      </c>
      <c r="M2961" s="6">
        <f>NiftyData[[#This Row],[Close]]-NiftyData[[#This Row],[Open]]</f>
        <v>-86.099999999999909</v>
      </c>
      <c r="N2961" s="4">
        <f>NiftyData[[#This Row],[Intraday Change]]/NiftyData[[#This Row],[Open]]</f>
        <v>-2.8318176585702747E-2</v>
      </c>
      <c r="O2961" s="4">
        <f>_xlfn.CEILING.MATH(ABS(NiftyData[[#This Row],[Intraday Change %]]), 0.01)</f>
        <v>0.03</v>
      </c>
      <c r="P2961" s="6">
        <f>NiftyData[[#This Row],[Close]]-E2962</f>
        <v>-87.400000000000091</v>
      </c>
      <c r="Q2961" s="4">
        <f>NiftyData[[#This Row],[DayChange]]/E2962</f>
        <v>-2.8733459357277912E-2</v>
      </c>
      <c r="R2961" s="7">
        <f>_xlfn.CEILING.MATH(ABS(NiftyData[[#This Row],[DayChange %]]), 0.01)</f>
        <v>0.03</v>
      </c>
    </row>
    <row r="2962" spans="1:18" x14ac:dyDescent="0.2">
      <c r="A2962" s="2">
        <v>39798</v>
      </c>
      <c r="B2962" s="1">
        <v>2983.6</v>
      </c>
      <c r="C2962" s="1">
        <v>3052.55</v>
      </c>
      <c r="D2962" s="1">
        <v>2963.3</v>
      </c>
      <c r="E2962" s="1">
        <v>3041.75</v>
      </c>
      <c r="F2962" s="1">
        <v>270617321</v>
      </c>
      <c r="G2962" s="1">
        <v>6893.06</v>
      </c>
      <c r="H2962" s="6" t="str">
        <f>TEXT(NiftyData[[#This Row],[Date]], "yyyy")</f>
        <v>2008</v>
      </c>
      <c r="I2962" s="6" t="str">
        <f>TEXT(NiftyData[[#This Row],[Date]], "mmm")</f>
        <v>Dec</v>
      </c>
      <c r="J2962" s="6" t="str">
        <f>TEXT(NiftyData[[#This Row],[Date]], "ddd")</f>
        <v>Tue</v>
      </c>
      <c r="K2962" s="6" t="str">
        <f>TEXT(NiftyData[[#This Row],[Date]], "mmm-yyyy")</f>
        <v>Dec-2008</v>
      </c>
      <c r="L2962" s="6" t="str">
        <f>IF(NiftyData[[#This Row],[Day]]="Thu", "Expiry", "")</f>
        <v/>
      </c>
      <c r="M2962" s="6">
        <f>NiftyData[[#This Row],[Close]]-NiftyData[[#This Row],[Open]]</f>
        <v>58.150000000000091</v>
      </c>
      <c r="N2962" s="4">
        <f>NiftyData[[#This Row],[Intraday Change]]/NiftyData[[#This Row],[Open]]</f>
        <v>1.9489877999731897E-2</v>
      </c>
      <c r="O2962" s="4">
        <f>_xlfn.CEILING.MATH(ABS(NiftyData[[#This Row],[Intraday Change %]]), 0.01)</f>
        <v>0.02</v>
      </c>
      <c r="P2962" s="6">
        <f>NiftyData[[#This Row],[Close]]-E2963</f>
        <v>60.550000000000182</v>
      </c>
      <c r="Q2962" s="4">
        <f>NiftyData[[#This Row],[DayChange]]/E2963</f>
        <v>2.0310613175902385E-2</v>
      </c>
      <c r="R2962" s="7">
        <f>_xlfn.CEILING.MATH(ABS(NiftyData[[#This Row],[DayChange %]]), 0.01)</f>
        <v>0.03</v>
      </c>
    </row>
    <row r="2963" spans="1:18" x14ac:dyDescent="0.2">
      <c r="A2963" s="2">
        <v>39797</v>
      </c>
      <c r="B2963" s="1">
        <v>2917.9</v>
      </c>
      <c r="C2963" s="1">
        <v>3012.1</v>
      </c>
      <c r="D2963" s="1">
        <v>2917.9</v>
      </c>
      <c r="E2963" s="1">
        <v>2981.2</v>
      </c>
      <c r="F2963" s="1">
        <v>293737834</v>
      </c>
      <c r="G2963" s="1">
        <v>7133.08</v>
      </c>
      <c r="H2963" s="6" t="str">
        <f>TEXT(NiftyData[[#This Row],[Date]], "yyyy")</f>
        <v>2008</v>
      </c>
      <c r="I2963" s="6" t="str">
        <f>TEXT(NiftyData[[#This Row],[Date]], "mmm")</f>
        <v>Dec</v>
      </c>
      <c r="J2963" s="6" t="str">
        <f>TEXT(NiftyData[[#This Row],[Date]], "ddd")</f>
        <v>Mon</v>
      </c>
      <c r="K2963" s="6" t="str">
        <f>TEXT(NiftyData[[#This Row],[Date]], "mmm-yyyy")</f>
        <v>Dec-2008</v>
      </c>
      <c r="L2963" s="6" t="str">
        <f>IF(NiftyData[[#This Row],[Day]]="Thu", "Expiry", "")</f>
        <v/>
      </c>
      <c r="M2963" s="6">
        <f>NiftyData[[#This Row],[Close]]-NiftyData[[#This Row],[Open]]</f>
        <v>63.299999999999727</v>
      </c>
      <c r="N2963" s="4">
        <f>NiftyData[[#This Row],[Intraday Change]]/NiftyData[[#This Row],[Open]]</f>
        <v>2.1693683813701542E-2</v>
      </c>
      <c r="O2963" s="4">
        <f>_xlfn.CEILING.MATH(ABS(NiftyData[[#This Row],[Intraday Change %]]), 0.01)</f>
        <v>0.03</v>
      </c>
      <c r="P2963" s="6">
        <f>NiftyData[[#This Row],[Close]]-E2964</f>
        <v>59.849999999999909</v>
      </c>
      <c r="Q2963" s="4">
        <f>NiftyData[[#This Row],[DayChange]]/E2964</f>
        <v>2.0487103565132527E-2</v>
      </c>
      <c r="R2963" s="7">
        <f>_xlfn.CEILING.MATH(ABS(NiftyData[[#This Row],[DayChange %]]), 0.01)</f>
        <v>0.03</v>
      </c>
    </row>
    <row r="2964" spans="1:18" x14ac:dyDescent="0.2">
      <c r="A2964" s="2">
        <v>39794</v>
      </c>
      <c r="B2964" s="1">
        <v>2915.35</v>
      </c>
      <c r="C2964" s="1">
        <v>2936.8</v>
      </c>
      <c r="D2964" s="1">
        <v>2812.55</v>
      </c>
      <c r="E2964" s="1">
        <v>2921.35</v>
      </c>
      <c r="F2964" s="1">
        <v>284387903</v>
      </c>
      <c r="G2964" s="1">
        <v>7103.03</v>
      </c>
      <c r="H2964" s="6" t="str">
        <f>TEXT(NiftyData[[#This Row],[Date]], "yyyy")</f>
        <v>2008</v>
      </c>
      <c r="I2964" s="6" t="str">
        <f>TEXT(NiftyData[[#This Row],[Date]], "mmm")</f>
        <v>Dec</v>
      </c>
      <c r="J2964" s="6" t="str">
        <f>TEXT(NiftyData[[#This Row],[Date]], "ddd")</f>
        <v>Fri</v>
      </c>
      <c r="K2964" s="6" t="str">
        <f>TEXT(NiftyData[[#This Row],[Date]], "mmm-yyyy")</f>
        <v>Dec-2008</v>
      </c>
      <c r="L2964" s="6" t="str">
        <f>IF(NiftyData[[#This Row],[Day]]="Thu", "Expiry", "")</f>
        <v/>
      </c>
      <c r="M2964" s="6">
        <f>NiftyData[[#This Row],[Close]]-NiftyData[[#This Row],[Open]]</f>
        <v>6</v>
      </c>
      <c r="N2964" s="4">
        <f>NiftyData[[#This Row],[Intraday Change]]/NiftyData[[#This Row],[Open]]</f>
        <v>2.0580719296139399E-3</v>
      </c>
      <c r="O2964" s="4">
        <f>_xlfn.CEILING.MATH(ABS(NiftyData[[#This Row],[Intraday Change %]]), 0.01)</f>
        <v>0.01</v>
      </c>
      <c r="P2964" s="6">
        <f>NiftyData[[#This Row],[Close]]-E2965</f>
        <v>1.1999999999998181</v>
      </c>
      <c r="Q2964" s="4">
        <f>NiftyData[[#This Row],[DayChange]]/E2965</f>
        <v>4.1093779429132683E-4</v>
      </c>
      <c r="R2964" s="7">
        <f>_xlfn.CEILING.MATH(ABS(NiftyData[[#This Row],[DayChange %]]), 0.01)</f>
        <v>0.01</v>
      </c>
    </row>
    <row r="2965" spans="1:18" x14ac:dyDescent="0.2">
      <c r="A2965" s="2">
        <v>39793</v>
      </c>
      <c r="B2965" s="1">
        <v>2934.05</v>
      </c>
      <c r="C2965" s="1">
        <v>2945.3</v>
      </c>
      <c r="D2965" s="1">
        <v>2861.55</v>
      </c>
      <c r="E2965" s="1">
        <v>2920.15</v>
      </c>
      <c r="F2965" s="1">
        <v>352245716</v>
      </c>
      <c r="G2965" s="1">
        <v>7844.91</v>
      </c>
      <c r="H2965" s="6" t="str">
        <f>TEXT(NiftyData[[#This Row],[Date]], "yyyy")</f>
        <v>2008</v>
      </c>
      <c r="I2965" s="6" t="str">
        <f>TEXT(NiftyData[[#This Row],[Date]], "mmm")</f>
        <v>Dec</v>
      </c>
      <c r="J2965" s="6" t="str">
        <f>TEXT(NiftyData[[#This Row],[Date]], "ddd")</f>
        <v>Thu</v>
      </c>
      <c r="K2965" s="6" t="str">
        <f>TEXT(NiftyData[[#This Row],[Date]], "mmm-yyyy")</f>
        <v>Dec-2008</v>
      </c>
      <c r="L2965" s="6" t="str">
        <f>IF(NiftyData[[#This Row],[Day]]="Thu", "Expiry", "")</f>
        <v>Expiry</v>
      </c>
      <c r="M2965" s="6">
        <f>NiftyData[[#This Row],[Close]]-NiftyData[[#This Row],[Open]]</f>
        <v>-13.900000000000091</v>
      </c>
      <c r="N2965" s="4">
        <f>NiftyData[[#This Row],[Intraday Change]]/NiftyData[[#This Row],[Open]]</f>
        <v>-4.7374789114023588E-3</v>
      </c>
      <c r="O2965" s="4">
        <f>_xlfn.CEILING.MATH(ABS(NiftyData[[#This Row],[Intraday Change %]]), 0.01)</f>
        <v>0.01</v>
      </c>
      <c r="P2965" s="6">
        <f>NiftyData[[#This Row],[Close]]-E2966</f>
        <v>-8.0999999999999091</v>
      </c>
      <c r="Q2965" s="4">
        <f>NiftyData[[#This Row],[DayChange]]/E2966</f>
        <v>-2.7661572611627793E-3</v>
      </c>
      <c r="R2965" s="7">
        <f>_xlfn.CEILING.MATH(ABS(NiftyData[[#This Row],[DayChange %]]), 0.01)</f>
        <v>0.01</v>
      </c>
    </row>
    <row r="2966" spans="1:18" x14ac:dyDescent="0.2">
      <c r="A2966" s="2">
        <v>39792</v>
      </c>
      <c r="B2966" s="1">
        <v>2785.7</v>
      </c>
      <c r="C2966" s="1">
        <v>2940.15</v>
      </c>
      <c r="D2966" s="1">
        <v>2785.7</v>
      </c>
      <c r="E2966" s="1">
        <v>2928.25</v>
      </c>
      <c r="F2966" s="1">
        <v>370599341</v>
      </c>
      <c r="G2966" s="1">
        <v>8130.79</v>
      </c>
      <c r="H2966" s="6" t="str">
        <f>TEXT(NiftyData[[#This Row],[Date]], "yyyy")</f>
        <v>2008</v>
      </c>
      <c r="I2966" s="6" t="str">
        <f>TEXT(NiftyData[[#This Row],[Date]], "mmm")</f>
        <v>Dec</v>
      </c>
      <c r="J2966" s="6" t="str">
        <f>TEXT(NiftyData[[#This Row],[Date]], "ddd")</f>
        <v>Wed</v>
      </c>
      <c r="K2966" s="6" t="str">
        <f>TEXT(NiftyData[[#This Row],[Date]], "mmm-yyyy")</f>
        <v>Dec-2008</v>
      </c>
      <c r="L2966" s="6" t="str">
        <f>IF(NiftyData[[#This Row],[Day]]="Thu", "Expiry", "")</f>
        <v/>
      </c>
      <c r="M2966" s="6">
        <f>NiftyData[[#This Row],[Close]]-NiftyData[[#This Row],[Open]]</f>
        <v>142.55000000000018</v>
      </c>
      <c r="N2966" s="4">
        <f>NiftyData[[#This Row],[Intraday Change]]/NiftyData[[#This Row],[Open]]</f>
        <v>5.1172057292601568E-2</v>
      </c>
      <c r="O2966" s="4">
        <f>_xlfn.CEILING.MATH(ABS(NiftyData[[#This Row],[Intraday Change %]]), 0.01)</f>
        <v>0.06</v>
      </c>
      <c r="P2966" s="6">
        <f>NiftyData[[#This Row],[Close]]-E2967</f>
        <v>144.25</v>
      </c>
      <c r="Q2966" s="4">
        <f>NiftyData[[#This Row],[DayChange]]/E2967</f>
        <v>5.1813936781609192E-2</v>
      </c>
      <c r="R2966" s="7">
        <f>_xlfn.CEILING.MATH(ABS(NiftyData[[#This Row],[DayChange %]]), 0.01)</f>
        <v>0.06</v>
      </c>
    </row>
    <row r="2967" spans="1:18" x14ac:dyDescent="0.2">
      <c r="A2967" s="2">
        <v>39790</v>
      </c>
      <c r="B2967" s="1">
        <v>2714.7</v>
      </c>
      <c r="C2967" s="1">
        <v>2861.55</v>
      </c>
      <c r="D2967" s="1">
        <v>2714.7</v>
      </c>
      <c r="E2967" s="1">
        <v>2784</v>
      </c>
      <c r="F2967" s="1">
        <v>311403332</v>
      </c>
      <c r="G2967" s="1">
        <v>6951.99</v>
      </c>
      <c r="H2967" s="6" t="str">
        <f>TEXT(NiftyData[[#This Row],[Date]], "yyyy")</f>
        <v>2008</v>
      </c>
      <c r="I2967" s="6" t="str">
        <f>TEXT(NiftyData[[#This Row],[Date]], "mmm")</f>
        <v>Dec</v>
      </c>
      <c r="J2967" s="6" t="str">
        <f>TEXT(NiftyData[[#This Row],[Date]], "ddd")</f>
        <v>Mon</v>
      </c>
      <c r="K2967" s="6" t="str">
        <f>TEXT(NiftyData[[#This Row],[Date]], "mmm-yyyy")</f>
        <v>Dec-2008</v>
      </c>
      <c r="L2967" s="6" t="str">
        <f>IF(NiftyData[[#This Row],[Day]]="Thu", "Expiry", "")</f>
        <v/>
      </c>
      <c r="M2967" s="6">
        <f>NiftyData[[#This Row],[Close]]-NiftyData[[#This Row],[Open]]</f>
        <v>69.300000000000182</v>
      </c>
      <c r="N2967" s="4">
        <f>NiftyData[[#This Row],[Intraday Change]]/NiftyData[[#This Row],[Open]]</f>
        <v>2.5527682616863809E-2</v>
      </c>
      <c r="O2967" s="4">
        <f>_xlfn.CEILING.MATH(ABS(NiftyData[[#This Row],[Intraday Change %]]), 0.01)</f>
        <v>0.03</v>
      </c>
      <c r="P2967" s="6">
        <f>NiftyData[[#This Row],[Close]]-E2968</f>
        <v>69.599999999999909</v>
      </c>
      <c r="Q2967" s="4">
        <f>NiftyData[[#This Row],[DayChange]]/E2968</f>
        <v>2.5641025641025605E-2</v>
      </c>
      <c r="R2967" s="7">
        <f>_xlfn.CEILING.MATH(ABS(NiftyData[[#This Row],[DayChange %]]), 0.01)</f>
        <v>0.03</v>
      </c>
    </row>
    <row r="2968" spans="1:18" x14ac:dyDescent="0.2">
      <c r="A2968" s="2">
        <v>39787</v>
      </c>
      <c r="B2968" s="1">
        <v>2786.65</v>
      </c>
      <c r="C2968" s="1">
        <v>2821.15</v>
      </c>
      <c r="D2968" s="1">
        <v>2701.35</v>
      </c>
      <c r="E2968" s="1">
        <v>2714.4</v>
      </c>
      <c r="F2968" s="1">
        <v>319248265</v>
      </c>
      <c r="G2968" s="1">
        <v>6448.61</v>
      </c>
      <c r="H2968" s="6" t="str">
        <f>TEXT(NiftyData[[#This Row],[Date]], "yyyy")</f>
        <v>2008</v>
      </c>
      <c r="I2968" s="6" t="str">
        <f>TEXT(NiftyData[[#This Row],[Date]], "mmm")</f>
        <v>Dec</v>
      </c>
      <c r="J2968" s="6" t="str">
        <f>TEXT(NiftyData[[#This Row],[Date]], "ddd")</f>
        <v>Fri</v>
      </c>
      <c r="K2968" s="6" t="str">
        <f>TEXT(NiftyData[[#This Row],[Date]], "mmm-yyyy")</f>
        <v>Dec-2008</v>
      </c>
      <c r="L2968" s="6" t="str">
        <f>IF(NiftyData[[#This Row],[Day]]="Thu", "Expiry", "")</f>
        <v/>
      </c>
      <c r="M2968" s="6">
        <f>NiftyData[[#This Row],[Close]]-NiftyData[[#This Row],[Open]]</f>
        <v>-72.25</v>
      </c>
      <c r="N2968" s="4">
        <f>NiftyData[[#This Row],[Intraday Change]]/NiftyData[[#This Row],[Open]]</f>
        <v>-2.5927188559740189E-2</v>
      </c>
      <c r="O2968" s="4">
        <f>_xlfn.CEILING.MATH(ABS(NiftyData[[#This Row],[Intraday Change %]]), 0.01)</f>
        <v>0.03</v>
      </c>
      <c r="P2968" s="6">
        <f>NiftyData[[#This Row],[Close]]-E2969</f>
        <v>-73.599999999999909</v>
      </c>
      <c r="Q2968" s="4">
        <f>NiftyData[[#This Row],[DayChange]]/E2969</f>
        <v>-2.6398852223816324E-2</v>
      </c>
      <c r="R2968" s="7">
        <f>_xlfn.CEILING.MATH(ABS(NiftyData[[#This Row],[DayChange %]]), 0.01)</f>
        <v>0.03</v>
      </c>
    </row>
    <row r="2969" spans="1:18" x14ac:dyDescent="0.2">
      <c r="A2969" s="2">
        <v>39786</v>
      </c>
      <c r="B2969" s="1">
        <v>2656.5</v>
      </c>
      <c r="C2969" s="1">
        <v>2793.8</v>
      </c>
      <c r="D2969" s="1">
        <v>2646.35</v>
      </c>
      <c r="E2969" s="1">
        <v>2788</v>
      </c>
      <c r="F2969" s="1">
        <v>324695285</v>
      </c>
      <c r="G2969" s="1">
        <v>6538.53</v>
      </c>
      <c r="H2969" s="6" t="str">
        <f>TEXT(NiftyData[[#This Row],[Date]], "yyyy")</f>
        <v>2008</v>
      </c>
      <c r="I2969" s="6" t="str">
        <f>TEXT(NiftyData[[#This Row],[Date]], "mmm")</f>
        <v>Dec</v>
      </c>
      <c r="J2969" s="6" t="str">
        <f>TEXT(NiftyData[[#This Row],[Date]], "ddd")</f>
        <v>Thu</v>
      </c>
      <c r="K2969" s="6" t="str">
        <f>TEXT(NiftyData[[#This Row],[Date]], "mmm-yyyy")</f>
        <v>Dec-2008</v>
      </c>
      <c r="L2969" s="6" t="str">
        <f>IF(NiftyData[[#This Row],[Day]]="Thu", "Expiry", "")</f>
        <v>Expiry</v>
      </c>
      <c r="M2969" s="6">
        <f>NiftyData[[#This Row],[Close]]-NiftyData[[#This Row],[Open]]</f>
        <v>131.5</v>
      </c>
      <c r="N2969" s="4">
        <f>NiftyData[[#This Row],[Intraday Change]]/NiftyData[[#This Row],[Open]]</f>
        <v>4.9501223414266896E-2</v>
      </c>
      <c r="O2969" s="4">
        <f>_xlfn.CEILING.MATH(ABS(NiftyData[[#This Row],[Intraday Change %]]), 0.01)</f>
        <v>0.05</v>
      </c>
      <c r="P2969" s="6">
        <f>NiftyData[[#This Row],[Close]]-E2970</f>
        <v>131.55000000000018</v>
      </c>
      <c r="Q2969" s="4">
        <f>NiftyData[[#This Row],[DayChange]]/E2970</f>
        <v>4.95209772440664E-2</v>
      </c>
      <c r="R2969" s="7">
        <f>_xlfn.CEILING.MATH(ABS(NiftyData[[#This Row],[DayChange %]]), 0.01)</f>
        <v>0.05</v>
      </c>
    </row>
    <row r="2970" spans="1:18" x14ac:dyDescent="0.2">
      <c r="A2970" s="2">
        <v>39785</v>
      </c>
      <c r="B2970" s="1">
        <v>2657.5</v>
      </c>
      <c r="C2970" s="1">
        <v>2693.65</v>
      </c>
      <c r="D2970" s="1">
        <v>2611.9499999999998</v>
      </c>
      <c r="E2970" s="1">
        <v>2656.45</v>
      </c>
      <c r="F2970" s="1">
        <v>282545081</v>
      </c>
      <c r="G2970" s="1">
        <v>5912.82</v>
      </c>
      <c r="H2970" s="6" t="str">
        <f>TEXT(NiftyData[[#This Row],[Date]], "yyyy")</f>
        <v>2008</v>
      </c>
      <c r="I2970" s="6" t="str">
        <f>TEXT(NiftyData[[#This Row],[Date]], "mmm")</f>
        <v>Dec</v>
      </c>
      <c r="J2970" s="6" t="str">
        <f>TEXT(NiftyData[[#This Row],[Date]], "ddd")</f>
        <v>Wed</v>
      </c>
      <c r="K2970" s="6" t="str">
        <f>TEXT(NiftyData[[#This Row],[Date]], "mmm-yyyy")</f>
        <v>Dec-2008</v>
      </c>
      <c r="L2970" s="6" t="str">
        <f>IF(NiftyData[[#This Row],[Day]]="Thu", "Expiry", "")</f>
        <v/>
      </c>
      <c r="M2970" s="6">
        <f>NiftyData[[#This Row],[Close]]-NiftyData[[#This Row],[Open]]</f>
        <v>-1.0500000000001819</v>
      </c>
      <c r="N2970" s="4">
        <f>NiftyData[[#This Row],[Intraday Change]]/NiftyData[[#This Row],[Open]]</f>
        <v>-3.9510818438388785E-4</v>
      </c>
      <c r="O2970" s="4">
        <f>_xlfn.CEILING.MATH(ABS(NiftyData[[#This Row],[Intraday Change %]]), 0.01)</f>
        <v>0.01</v>
      </c>
      <c r="P2970" s="6">
        <f>NiftyData[[#This Row],[Close]]-E2971</f>
        <v>-1.3500000000003638</v>
      </c>
      <c r="Q2970" s="4">
        <f>NiftyData[[#This Row],[DayChange]]/E2971</f>
        <v>-5.0793889683210314E-4</v>
      </c>
      <c r="R2970" s="7">
        <f>_xlfn.CEILING.MATH(ABS(NiftyData[[#This Row],[DayChange %]]), 0.01)</f>
        <v>0.01</v>
      </c>
    </row>
    <row r="2971" spans="1:18" x14ac:dyDescent="0.2">
      <c r="A2971" s="2">
        <v>39784</v>
      </c>
      <c r="B2971" s="1">
        <v>2672.9</v>
      </c>
      <c r="C2971" s="1">
        <v>2672.9</v>
      </c>
      <c r="D2971" s="1">
        <v>2570.6999999999998</v>
      </c>
      <c r="E2971" s="1">
        <v>2657.8</v>
      </c>
      <c r="F2971" s="1">
        <v>261046123</v>
      </c>
      <c r="G2971" s="1">
        <v>5651.31</v>
      </c>
      <c r="H2971" s="6" t="str">
        <f>TEXT(NiftyData[[#This Row],[Date]], "yyyy")</f>
        <v>2008</v>
      </c>
      <c r="I2971" s="6" t="str">
        <f>TEXT(NiftyData[[#This Row],[Date]], "mmm")</f>
        <v>Dec</v>
      </c>
      <c r="J2971" s="6" t="str">
        <f>TEXT(NiftyData[[#This Row],[Date]], "ddd")</f>
        <v>Tue</v>
      </c>
      <c r="K2971" s="6" t="str">
        <f>TEXT(NiftyData[[#This Row],[Date]], "mmm-yyyy")</f>
        <v>Dec-2008</v>
      </c>
      <c r="L2971" s="6" t="str">
        <f>IF(NiftyData[[#This Row],[Day]]="Thu", "Expiry", "")</f>
        <v/>
      </c>
      <c r="M2971" s="6">
        <f>NiftyData[[#This Row],[Close]]-NiftyData[[#This Row],[Open]]</f>
        <v>-15.099999999999909</v>
      </c>
      <c r="N2971" s="4">
        <f>NiftyData[[#This Row],[Intraday Change]]/NiftyData[[#This Row],[Open]]</f>
        <v>-5.6492947734669867E-3</v>
      </c>
      <c r="O2971" s="4">
        <f>_xlfn.CEILING.MATH(ABS(NiftyData[[#This Row],[Intraday Change %]]), 0.01)</f>
        <v>0.01</v>
      </c>
      <c r="P2971" s="6">
        <f>NiftyData[[#This Row],[Close]]-E2972</f>
        <v>-25.099999999999909</v>
      </c>
      <c r="Q2971" s="4">
        <f>NiftyData[[#This Row],[DayChange]]/E2972</f>
        <v>-9.3555481009355203E-3</v>
      </c>
      <c r="R2971" s="7">
        <f>_xlfn.CEILING.MATH(ABS(NiftyData[[#This Row],[DayChange %]]), 0.01)</f>
        <v>0.01</v>
      </c>
    </row>
    <row r="2972" spans="1:18" x14ac:dyDescent="0.2">
      <c r="A2972" s="2">
        <v>39783</v>
      </c>
      <c r="B2972" s="1">
        <v>2755.15</v>
      </c>
      <c r="C2972" s="1">
        <v>2832.85</v>
      </c>
      <c r="D2972" s="1">
        <v>2669.5</v>
      </c>
      <c r="E2972" s="1">
        <v>2682.9</v>
      </c>
      <c r="F2972" s="1">
        <v>257834565</v>
      </c>
      <c r="G2972" s="1">
        <v>6122.02</v>
      </c>
      <c r="H2972" s="6" t="str">
        <f>TEXT(NiftyData[[#This Row],[Date]], "yyyy")</f>
        <v>2008</v>
      </c>
      <c r="I2972" s="6" t="str">
        <f>TEXT(NiftyData[[#This Row],[Date]], "mmm")</f>
        <v>Dec</v>
      </c>
      <c r="J2972" s="6" t="str">
        <f>TEXT(NiftyData[[#This Row],[Date]], "ddd")</f>
        <v>Mon</v>
      </c>
      <c r="K2972" s="6" t="str">
        <f>TEXT(NiftyData[[#This Row],[Date]], "mmm-yyyy")</f>
        <v>Dec-2008</v>
      </c>
      <c r="L2972" s="6" t="str">
        <f>IF(NiftyData[[#This Row],[Day]]="Thu", "Expiry", "")</f>
        <v/>
      </c>
      <c r="M2972" s="6">
        <f>NiftyData[[#This Row],[Close]]-NiftyData[[#This Row],[Open]]</f>
        <v>-72.25</v>
      </c>
      <c r="N2972" s="4">
        <f>NiftyData[[#This Row],[Intraday Change]]/NiftyData[[#This Row],[Open]]</f>
        <v>-2.6223617588879009E-2</v>
      </c>
      <c r="O2972" s="4">
        <f>_xlfn.CEILING.MATH(ABS(NiftyData[[#This Row],[Intraday Change %]]), 0.01)</f>
        <v>0.03</v>
      </c>
      <c r="P2972" s="6">
        <f>NiftyData[[#This Row],[Close]]-E2973</f>
        <v>-72.199999999999818</v>
      </c>
      <c r="Q2972" s="4">
        <f>NiftyData[[#This Row],[DayChange]]/E2973</f>
        <v>-2.6205945337737221E-2</v>
      </c>
      <c r="R2972" s="7">
        <f>_xlfn.CEILING.MATH(ABS(NiftyData[[#This Row],[DayChange %]]), 0.01)</f>
        <v>0.03</v>
      </c>
    </row>
    <row r="2973" spans="1:18" x14ac:dyDescent="0.2">
      <c r="A2973" s="2">
        <v>39780</v>
      </c>
      <c r="B2973" s="1">
        <v>2745.7</v>
      </c>
      <c r="C2973" s="1">
        <v>2779</v>
      </c>
      <c r="D2973" s="1">
        <v>2690.3</v>
      </c>
      <c r="E2973" s="1">
        <v>2755.1</v>
      </c>
      <c r="F2973" s="1">
        <v>296322562</v>
      </c>
      <c r="G2973" s="1">
        <v>7237.78</v>
      </c>
      <c r="H2973" s="6" t="str">
        <f>TEXT(NiftyData[[#This Row],[Date]], "yyyy")</f>
        <v>2008</v>
      </c>
      <c r="I2973" s="6" t="str">
        <f>TEXT(NiftyData[[#This Row],[Date]], "mmm")</f>
        <v>Nov</v>
      </c>
      <c r="J2973" s="6" t="str">
        <f>TEXT(NiftyData[[#This Row],[Date]], "ddd")</f>
        <v>Fri</v>
      </c>
      <c r="K2973" s="6" t="str">
        <f>TEXT(NiftyData[[#This Row],[Date]], "mmm-yyyy")</f>
        <v>Nov-2008</v>
      </c>
      <c r="L2973" s="6" t="str">
        <f>IF(NiftyData[[#This Row],[Day]]="Thu", "Expiry", "")</f>
        <v/>
      </c>
      <c r="M2973" s="6">
        <f>NiftyData[[#This Row],[Close]]-NiftyData[[#This Row],[Open]]</f>
        <v>9.4000000000000909</v>
      </c>
      <c r="N2973" s="4">
        <f>NiftyData[[#This Row],[Intraday Change]]/NiftyData[[#This Row],[Open]]</f>
        <v>3.4235349819718439E-3</v>
      </c>
      <c r="O2973" s="4">
        <f>_xlfn.CEILING.MATH(ABS(NiftyData[[#This Row],[Intraday Change %]]), 0.01)</f>
        <v>0.01</v>
      </c>
      <c r="P2973" s="6">
        <f>NiftyData[[#This Row],[Close]]-E2974</f>
        <v>2.8499999999999091</v>
      </c>
      <c r="Q2973" s="4">
        <f>NiftyData[[#This Row],[DayChange]]/E2974</f>
        <v>1.0355163956762318E-3</v>
      </c>
      <c r="R2973" s="7">
        <f>_xlfn.CEILING.MATH(ABS(NiftyData[[#This Row],[DayChange %]]), 0.01)</f>
        <v>0.01</v>
      </c>
    </row>
    <row r="2974" spans="1:18" x14ac:dyDescent="0.2">
      <c r="A2974" s="2">
        <v>39778</v>
      </c>
      <c r="B2974" s="1">
        <v>2652.45</v>
      </c>
      <c r="C2974" s="1">
        <v>2762.6</v>
      </c>
      <c r="D2974" s="1">
        <v>2643.35</v>
      </c>
      <c r="E2974" s="1">
        <v>2752.25</v>
      </c>
      <c r="F2974" s="1">
        <v>269948758</v>
      </c>
      <c r="G2974" s="1">
        <v>6429.24</v>
      </c>
      <c r="H2974" s="6" t="str">
        <f>TEXT(NiftyData[[#This Row],[Date]], "yyyy")</f>
        <v>2008</v>
      </c>
      <c r="I2974" s="6" t="str">
        <f>TEXT(NiftyData[[#This Row],[Date]], "mmm")</f>
        <v>Nov</v>
      </c>
      <c r="J2974" s="6" t="str">
        <f>TEXT(NiftyData[[#This Row],[Date]], "ddd")</f>
        <v>Wed</v>
      </c>
      <c r="K2974" s="6" t="str">
        <f>TEXT(NiftyData[[#This Row],[Date]], "mmm-yyyy")</f>
        <v>Nov-2008</v>
      </c>
      <c r="L2974" s="6" t="str">
        <f>IF(NiftyData[[#This Row],[Day]]="Thu", "Expiry", "")</f>
        <v/>
      </c>
      <c r="M2974" s="6">
        <f>NiftyData[[#This Row],[Close]]-NiftyData[[#This Row],[Open]]</f>
        <v>99.800000000000182</v>
      </c>
      <c r="N2974" s="4">
        <f>NiftyData[[#This Row],[Intraday Change]]/NiftyData[[#This Row],[Open]]</f>
        <v>3.7625591434334367E-2</v>
      </c>
      <c r="O2974" s="4">
        <f>_xlfn.CEILING.MATH(ABS(NiftyData[[#This Row],[Intraday Change %]]), 0.01)</f>
        <v>0.04</v>
      </c>
      <c r="P2974" s="6">
        <f>NiftyData[[#This Row],[Close]]-E2975</f>
        <v>98.25</v>
      </c>
      <c r="Q2974" s="4">
        <f>NiftyData[[#This Row],[DayChange]]/E2975</f>
        <v>3.7019593067068576E-2</v>
      </c>
      <c r="R2974" s="7">
        <f>_xlfn.CEILING.MATH(ABS(NiftyData[[#This Row],[DayChange %]]), 0.01)</f>
        <v>0.04</v>
      </c>
    </row>
    <row r="2975" spans="1:18" x14ac:dyDescent="0.2">
      <c r="A2975" s="2">
        <v>39777</v>
      </c>
      <c r="B2975" s="1">
        <v>2708.3</v>
      </c>
      <c r="C2975" s="1">
        <v>2790.7</v>
      </c>
      <c r="D2975" s="1">
        <v>2638.2</v>
      </c>
      <c r="E2975" s="1">
        <v>2654</v>
      </c>
      <c r="F2975" s="1">
        <v>214273358</v>
      </c>
      <c r="G2975" s="1">
        <v>5619.27</v>
      </c>
      <c r="H2975" s="6" t="str">
        <f>TEXT(NiftyData[[#This Row],[Date]], "yyyy")</f>
        <v>2008</v>
      </c>
      <c r="I2975" s="6" t="str">
        <f>TEXT(NiftyData[[#This Row],[Date]], "mmm")</f>
        <v>Nov</v>
      </c>
      <c r="J2975" s="6" t="str">
        <f>TEXT(NiftyData[[#This Row],[Date]], "ddd")</f>
        <v>Tue</v>
      </c>
      <c r="K2975" s="6" t="str">
        <f>TEXT(NiftyData[[#This Row],[Date]], "mmm-yyyy")</f>
        <v>Nov-2008</v>
      </c>
      <c r="L2975" s="6" t="str">
        <f>IF(NiftyData[[#This Row],[Day]]="Thu", "Expiry", "")</f>
        <v/>
      </c>
      <c r="M2975" s="6">
        <f>NiftyData[[#This Row],[Close]]-NiftyData[[#This Row],[Open]]</f>
        <v>-54.300000000000182</v>
      </c>
      <c r="N2975" s="4">
        <f>NiftyData[[#This Row],[Intraday Change]]/NiftyData[[#This Row],[Open]]</f>
        <v>-2.0049477532031228E-2</v>
      </c>
      <c r="O2975" s="4">
        <f>_xlfn.CEILING.MATH(ABS(NiftyData[[#This Row],[Intraday Change %]]), 0.01)</f>
        <v>0.03</v>
      </c>
      <c r="P2975" s="6">
        <f>NiftyData[[#This Row],[Close]]-E2976</f>
        <v>-54.25</v>
      </c>
      <c r="Q2975" s="4">
        <f>NiftyData[[#This Row],[DayChange]]/E2976</f>
        <v>-2.0031385581094803E-2</v>
      </c>
      <c r="R2975" s="7">
        <f>_xlfn.CEILING.MATH(ABS(NiftyData[[#This Row],[DayChange %]]), 0.01)</f>
        <v>0.03</v>
      </c>
    </row>
    <row r="2976" spans="1:18" x14ac:dyDescent="0.2">
      <c r="A2976" s="2">
        <v>39776</v>
      </c>
      <c r="B2976" s="1">
        <v>2690.85</v>
      </c>
      <c r="C2976" s="1">
        <v>2740.35</v>
      </c>
      <c r="D2976" s="1">
        <v>2633.8</v>
      </c>
      <c r="E2976" s="1">
        <v>2708.25</v>
      </c>
      <c r="F2976" s="1">
        <v>236797126</v>
      </c>
      <c r="G2976" s="1">
        <v>5998.79</v>
      </c>
      <c r="H2976" s="6" t="str">
        <f>TEXT(NiftyData[[#This Row],[Date]], "yyyy")</f>
        <v>2008</v>
      </c>
      <c r="I2976" s="6" t="str">
        <f>TEXT(NiftyData[[#This Row],[Date]], "mmm")</f>
        <v>Nov</v>
      </c>
      <c r="J2976" s="6" t="str">
        <f>TEXT(NiftyData[[#This Row],[Date]], "ddd")</f>
        <v>Mon</v>
      </c>
      <c r="K2976" s="6" t="str">
        <f>TEXT(NiftyData[[#This Row],[Date]], "mmm-yyyy")</f>
        <v>Nov-2008</v>
      </c>
      <c r="L2976" s="6" t="str">
        <f>IF(NiftyData[[#This Row],[Day]]="Thu", "Expiry", "")</f>
        <v/>
      </c>
      <c r="M2976" s="6">
        <f>NiftyData[[#This Row],[Close]]-NiftyData[[#This Row],[Open]]</f>
        <v>17.400000000000091</v>
      </c>
      <c r="N2976" s="4">
        <f>NiftyData[[#This Row],[Intraday Change]]/NiftyData[[#This Row],[Open]]</f>
        <v>6.4663582139473002E-3</v>
      </c>
      <c r="O2976" s="4">
        <f>_xlfn.CEILING.MATH(ABS(NiftyData[[#This Row],[Intraday Change %]]), 0.01)</f>
        <v>0.01</v>
      </c>
      <c r="P2976" s="6">
        <f>NiftyData[[#This Row],[Close]]-E2977</f>
        <v>14.800000000000182</v>
      </c>
      <c r="Q2976" s="4">
        <f>NiftyData[[#This Row],[DayChange]]/E2977</f>
        <v>5.4948114871262443E-3</v>
      </c>
      <c r="R2976" s="7">
        <f>_xlfn.CEILING.MATH(ABS(NiftyData[[#This Row],[DayChange %]]), 0.01)</f>
        <v>0.01</v>
      </c>
    </row>
    <row r="2977" spans="1:18" x14ac:dyDescent="0.2">
      <c r="A2977" s="2">
        <v>39773</v>
      </c>
      <c r="B2977" s="1">
        <v>2553.6</v>
      </c>
      <c r="C2977" s="1">
        <v>2718.6</v>
      </c>
      <c r="D2977" s="1">
        <v>2539.8000000000002</v>
      </c>
      <c r="E2977" s="1">
        <v>2693.45</v>
      </c>
      <c r="F2977" s="1">
        <v>281247780</v>
      </c>
      <c r="G2977" s="1">
        <v>6700.25</v>
      </c>
      <c r="H2977" s="6" t="str">
        <f>TEXT(NiftyData[[#This Row],[Date]], "yyyy")</f>
        <v>2008</v>
      </c>
      <c r="I2977" s="6" t="str">
        <f>TEXT(NiftyData[[#This Row],[Date]], "mmm")</f>
        <v>Nov</v>
      </c>
      <c r="J2977" s="6" t="str">
        <f>TEXT(NiftyData[[#This Row],[Date]], "ddd")</f>
        <v>Fri</v>
      </c>
      <c r="K2977" s="6" t="str">
        <f>TEXT(NiftyData[[#This Row],[Date]], "mmm-yyyy")</f>
        <v>Nov-2008</v>
      </c>
      <c r="L2977" s="6" t="str">
        <f>IF(NiftyData[[#This Row],[Day]]="Thu", "Expiry", "")</f>
        <v/>
      </c>
      <c r="M2977" s="6">
        <f>NiftyData[[#This Row],[Close]]-NiftyData[[#This Row],[Open]]</f>
        <v>139.84999999999991</v>
      </c>
      <c r="N2977" s="4">
        <f>NiftyData[[#This Row],[Intraday Change]]/NiftyData[[#This Row],[Open]]</f>
        <v>5.4765820802004976E-2</v>
      </c>
      <c r="O2977" s="4">
        <f>_xlfn.CEILING.MATH(ABS(NiftyData[[#This Row],[Intraday Change %]]), 0.01)</f>
        <v>0.06</v>
      </c>
      <c r="P2977" s="6">
        <f>NiftyData[[#This Row],[Close]]-E2978</f>
        <v>140.29999999999973</v>
      </c>
      <c r="Q2977" s="4">
        <f>NiftyData[[#This Row],[DayChange]]/E2978</f>
        <v>5.4951726298885582E-2</v>
      </c>
      <c r="R2977" s="7">
        <f>_xlfn.CEILING.MATH(ABS(NiftyData[[#This Row],[DayChange %]]), 0.01)</f>
        <v>0.06</v>
      </c>
    </row>
    <row r="2978" spans="1:18" x14ac:dyDescent="0.2">
      <c r="A2978" s="2">
        <v>39772</v>
      </c>
      <c r="B2978" s="1">
        <v>2634.2</v>
      </c>
      <c r="C2978" s="1">
        <v>2634.2</v>
      </c>
      <c r="D2978" s="1">
        <v>2502.9</v>
      </c>
      <c r="E2978" s="1">
        <v>2553.15</v>
      </c>
      <c r="F2978" s="1">
        <v>204791432</v>
      </c>
      <c r="G2978" s="1">
        <v>5330.61</v>
      </c>
      <c r="H2978" s="6" t="str">
        <f>TEXT(NiftyData[[#This Row],[Date]], "yyyy")</f>
        <v>2008</v>
      </c>
      <c r="I2978" s="6" t="str">
        <f>TEXT(NiftyData[[#This Row],[Date]], "mmm")</f>
        <v>Nov</v>
      </c>
      <c r="J2978" s="6" t="str">
        <f>TEXT(NiftyData[[#This Row],[Date]], "ddd")</f>
        <v>Thu</v>
      </c>
      <c r="K2978" s="6" t="str">
        <f>TEXT(NiftyData[[#This Row],[Date]], "mmm-yyyy")</f>
        <v>Nov-2008</v>
      </c>
      <c r="L2978" s="6" t="str">
        <f>IF(NiftyData[[#This Row],[Day]]="Thu", "Expiry", "")</f>
        <v>Expiry</v>
      </c>
      <c r="M2978" s="6">
        <f>NiftyData[[#This Row],[Close]]-NiftyData[[#This Row],[Open]]</f>
        <v>-81.049999999999727</v>
      </c>
      <c r="N2978" s="4">
        <f>NiftyData[[#This Row],[Intraday Change]]/NiftyData[[#This Row],[Open]]</f>
        <v>-3.0768354718700073E-2</v>
      </c>
      <c r="O2978" s="4">
        <f>_xlfn.CEILING.MATH(ABS(NiftyData[[#This Row],[Intraday Change %]]), 0.01)</f>
        <v>0.04</v>
      </c>
      <c r="P2978" s="6">
        <f>NiftyData[[#This Row],[Close]]-E2979</f>
        <v>-81.849999999999909</v>
      </c>
      <c r="Q2978" s="4">
        <f>NiftyData[[#This Row],[DayChange]]/E2979</f>
        <v>-3.1062618595825393E-2</v>
      </c>
      <c r="R2978" s="7">
        <f>_xlfn.CEILING.MATH(ABS(NiftyData[[#This Row],[DayChange %]]), 0.01)</f>
        <v>0.04</v>
      </c>
    </row>
    <row r="2979" spans="1:18" x14ac:dyDescent="0.2">
      <c r="A2979" s="2">
        <v>39771</v>
      </c>
      <c r="B2979" s="1">
        <v>2682.75</v>
      </c>
      <c r="C2979" s="1">
        <v>2772.4</v>
      </c>
      <c r="D2979" s="1">
        <v>2617.9</v>
      </c>
      <c r="E2979" s="1">
        <v>2635</v>
      </c>
      <c r="F2979" s="1">
        <v>230509310</v>
      </c>
      <c r="G2979" s="1">
        <v>6447.35</v>
      </c>
      <c r="H2979" s="6" t="str">
        <f>TEXT(NiftyData[[#This Row],[Date]], "yyyy")</f>
        <v>2008</v>
      </c>
      <c r="I2979" s="6" t="str">
        <f>TEXT(NiftyData[[#This Row],[Date]], "mmm")</f>
        <v>Nov</v>
      </c>
      <c r="J2979" s="6" t="str">
        <f>TEXT(NiftyData[[#This Row],[Date]], "ddd")</f>
        <v>Wed</v>
      </c>
      <c r="K2979" s="6" t="str">
        <f>TEXT(NiftyData[[#This Row],[Date]], "mmm-yyyy")</f>
        <v>Nov-2008</v>
      </c>
      <c r="L2979" s="6" t="str">
        <f>IF(NiftyData[[#This Row],[Day]]="Thu", "Expiry", "")</f>
        <v/>
      </c>
      <c r="M2979" s="6">
        <f>NiftyData[[#This Row],[Close]]-NiftyData[[#This Row],[Open]]</f>
        <v>-47.75</v>
      </c>
      <c r="N2979" s="4">
        <f>NiftyData[[#This Row],[Intraday Change]]/NiftyData[[#This Row],[Open]]</f>
        <v>-1.7798900382070635E-2</v>
      </c>
      <c r="O2979" s="4">
        <f>_xlfn.CEILING.MATH(ABS(NiftyData[[#This Row],[Intraday Change %]]), 0.01)</f>
        <v>0.02</v>
      </c>
      <c r="P2979" s="6">
        <f>NiftyData[[#This Row],[Close]]-E2980</f>
        <v>-48.150000000000091</v>
      </c>
      <c r="Q2979" s="4">
        <f>NiftyData[[#This Row],[DayChange]]/E2980</f>
        <v>-1.7945325457018838E-2</v>
      </c>
      <c r="R2979" s="7">
        <f>_xlfn.CEILING.MATH(ABS(NiftyData[[#This Row],[DayChange %]]), 0.01)</f>
        <v>0.02</v>
      </c>
    </row>
    <row r="2980" spans="1:18" x14ac:dyDescent="0.2">
      <c r="A2980" s="2">
        <v>39770</v>
      </c>
      <c r="B2980" s="1">
        <v>2802.45</v>
      </c>
      <c r="C2980" s="1">
        <v>2802.45</v>
      </c>
      <c r="D2980" s="1">
        <v>2664.3</v>
      </c>
      <c r="E2980" s="1">
        <v>2683.15</v>
      </c>
      <c r="F2980" s="1">
        <v>220347375</v>
      </c>
      <c r="G2980" s="1">
        <v>5742.53</v>
      </c>
      <c r="H2980" s="6" t="str">
        <f>TEXT(NiftyData[[#This Row],[Date]], "yyyy")</f>
        <v>2008</v>
      </c>
      <c r="I2980" s="6" t="str">
        <f>TEXT(NiftyData[[#This Row],[Date]], "mmm")</f>
        <v>Nov</v>
      </c>
      <c r="J2980" s="6" t="str">
        <f>TEXT(NiftyData[[#This Row],[Date]], "ddd")</f>
        <v>Tue</v>
      </c>
      <c r="K2980" s="6" t="str">
        <f>TEXT(NiftyData[[#This Row],[Date]], "mmm-yyyy")</f>
        <v>Nov-2008</v>
      </c>
      <c r="L2980" s="6" t="str">
        <f>IF(NiftyData[[#This Row],[Day]]="Thu", "Expiry", "")</f>
        <v/>
      </c>
      <c r="M2980" s="6">
        <f>NiftyData[[#This Row],[Close]]-NiftyData[[#This Row],[Open]]</f>
        <v>-119.29999999999973</v>
      </c>
      <c r="N2980" s="4">
        <f>NiftyData[[#This Row],[Intraday Change]]/NiftyData[[#This Row],[Open]]</f>
        <v>-4.256989419971801E-2</v>
      </c>
      <c r="O2980" s="4">
        <f>_xlfn.CEILING.MATH(ABS(NiftyData[[#This Row],[Intraday Change %]]), 0.01)</f>
        <v>0.05</v>
      </c>
      <c r="P2980" s="6">
        <f>NiftyData[[#This Row],[Close]]-E2981</f>
        <v>-116.40000000000009</v>
      </c>
      <c r="Q2980" s="4">
        <f>NiftyData[[#This Row],[DayChange]]/E2981</f>
        <v>-4.1578110767801997E-2</v>
      </c>
      <c r="R2980" s="7">
        <f>_xlfn.CEILING.MATH(ABS(NiftyData[[#This Row],[DayChange %]]), 0.01)</f>
        <v>0.05</v>
      </c>
    </row>
    <row r="2981" spans="1:18" x14ac:dyDescent="0.2">
      <c r="A2981" s="2">
        <v>39769</v>
      </c>
      <c r="B2981" s="1">
        <v>2813.4</v>
      </c>
      <c r="C2981" s="1">
        <v>2835.7</v>
      </c>
      <c r="D2981" s="1">
        <v>2694.5</v>
      </c>
      <c r="E2981" s="1">
        <v>2799.55</v>
      </c>
      <c r="F2981" s="1">
        <v>251219581</v>
      </c>
      <c r="G2981" s="1">
        <v>6367.92</v>
      </c>
      <c r="H2981" s="6" t="str">
        <f>TEXT(NiftyData[[#This Row],[Date]], "yyyy")</f>
        <v>2008</v>
      </c>
      <c r="I2981" s="6" t="str">
        <f>TEXT(NiftyData[[#This Row],[Date]], "mmm")</f>
        <v>Nov</v>
      </c>
      <c r="J2981" s="6" t="str">
        <f>TEXT(NiftyData[[#This Row],[Date]], "ddd")</f>
        <v>Mon</v>
      </c>
      <c r="K2981" s="6" t="str">
        <f>TEXT(NiftyData[[#This Row],[Date]], "mmm-yyyy")</f>
        <v>Nov-2008</v>
      </c>
      <c r="L2981" s="6" t="str">
        <f>IF(NiftyData[[#This Row],[Day]]="Thu", "Expiry", "")</f>
        <v/>
      </c>
      <c r="M2981" s="6">
        <f>NiftyData[[#This Row],[Close]]-NiftyData[[#This Row],[Open]]</f>
        <v>-13.849999999999909</v>
      </c>
      <c r="N2981" s="4">
        <f>NiftyData[[#This Row],[Intraday Change]]/NiftyData[[#This Row],[Open]]</f>
        <v>-4.9228691263239885E-3</v>
      </c>
      <c r="O2981" s="4">
        <f>_xlfn.CEILING.MATH(ABS(NiftyData[[#This Row],[Intraday Change %]]), 0.01)</f>
        <v>0.01</v>
      </c>
      <c r="P2981" s="6">
        <f>NiftyData[[#This Row],[Close]]-E2982</f>
        <v>-10.799999999999727</v>
      </c>
      <c r="Q2981" s="4">
        <f>NiftyData[[#This Row],[DayChange]]/E2982</f>
        <v>-3.8429377123844815E-3</v>
      </c>
      <c r="R2981" s="7">
        <f>_xlfn.CEILING.MATH(ABS(NiftyData[[#This Row],[DayChange %]]), 0.01)</f>
        <v>0.01</v>
      </c>
    </row>
    <row r="2982" spans="1:18" x14ac:dyDescent="0.2">
      <c r="A2982" s="2">
        <v>39766</v>
      </c>
      <c r="B2982" s="1">
        <v>2848</v>
      </c>
      <c r="C2982" s="1">
        <v>2938.8</v>
      </c>
      <c r="D2982" s="1">
        <v>2778.8</v>
      </c>
      <c r="E2982" s="1">
        <v>2810.35</v>
      </c>
      <c r="F2982" s="1">
        <v>257081847</v>
      </c>
      <c r="G2982" s="1">
        <v>7423.62</v>
      </c>
      <c r="H2982" s="6" t="str">
        <f>TEXT(NiftyData[[#This Row],[Date]], "yyyy")</f>
        <v>2008</v>
      </c>
      <c r="I2982" s="6" t="str">
        <f>TEXT(NiftyData[[#This Row],[Date]], "mmm")</f>
        <v>Nov</v>
      </c>
      <c r="J2982" s="6" t="str">
        <f>TEXT(NiftyData[[#This Row],[Date]], "ddd")</f>
        <v>Fri</v>
      </c>
      <c r="K2982" s="6" t="str">
        <f>TEXT(NiftyData[[#This Row],[Date]], "mmm-yyyy")</f>
        <v>Nov-2008</v>
      </c>
      <c r="L2982" s="6" t="str">
        <f>IF(NiftyData[[#This Row],[Day]]="Thu", "Expiry", "")</f>
        <v/>
      </c>
      <c r="M2982" s="6">
        <f>NiftyData[[#This Row],[Close]]-NiftyData[[#This Row],[Open]]</f>
        <v>-37.650000000000091</v>
      </c>
      <c r="N2982" s="4">
        <f>NiftyData[[#This Row],[Intraday Change]]/NiftyData[[#This Row],[Open]]</f>
        <v>-1.3219803370786549E-2</v>
      </c>
      <c r="O2982" s="4">
        <f>_xlfn.CEILING.MATH(ABS(NiftyData[[#This Row],[Intraday Change %]]), 0.01)</f>
        <v>0.02</v>
      </c>
      <c r="P2982" s="6">
        <f>NiftyData[[#This Row],[Close]]-E2983</f>
        <v>-38.099999999999909</v>
      </c>
      <c r="Q2982" s="4">
        <f>NiftyData[[#This Row],[DayChange]]/E2983</f>
        <v>-1.3375695553722169E-2</v>
      </c>
      <c r="R2982" s="7">
        <f>_xlfn.CEILING.MATH(ABS(NiftyData[[#This Row],[DayChange %]]), 0.01)</f>
        <v>0.02</v>
      </c>
    </row>
    <row r="2983" spans="1:18" x14ac:dyDescent="0.2">
      <c r="A2983" s="2">
        <v>39764</v>
      </c>
      <c r="B2983" s="1">
        <v>2937.9</v>
      </c>
      <c r="C2983" s="1">
        <v>2975.2</v>
      </c>
      <c r="D2983" s="1">
        <v>2794.95</v>
      </c>
      <c r="E2983" s="1">
        <v>2848.45</v>
      </c>
      <c r="F2983" s="1">
        <v>250791310</v>
      </c>
      <c r="G2983" s="1">
        <v>7010.66</v>
      </c>
      <c r="H2983" s="6" t="str">
        <f>TEXT(NiftyData[[#This Row],[Date]], "yyyy")</f>
        <v>2008</v>
      </c>
      <c r="I2983" s="6" t="str">
        <f>TEXT(NiftyData[[#This Row],[Date]], "mmm")</f>
        <v>Nov</v>
      </c>
      <c r="J2983" s="6" t="str">
        <f>TEXT(NiftyData[[#This Row],[Date]], "ddd")</f>
        <v>Wed</v>
      </c>
      <c r="K2983" s="6" t="str">
        <f>TEXT(NiftyData[[#This Row],[Date]], "mmm-yyyy")</f>
        <v>Nov-2008</v>
      </c>
      <c r="L2983" s="6" t="str">
        <f>IF(NiftyData[[#This Row],[Day]]="Thu", "Expiry", "")</f>
        <v/>
      </c>
      <c r="M2983" s="6">
        <f>NiftyData[[#This Row],[Close]]-NiftyData[[#This Row],[Open]]</f>
        <v>-89.450000000000273</v>
      </c>
      <c r="N2983" s="4">
        <f>NiftyData[[#This Row],[Intraday Change]]/NiftyData[[#This Row],[Open]]</f>
        <v>-3.0446917866503376E-2</v>
      </c>
      <c r="O2983" s="4">
        <f>_xlfn.CEILING.MATH(ABS(NiftyData[[#This Row],[Intraday Change %]]), 0.01)</f>
        <v>0.04</v>
      </c>
      <c r="P2983" s="6">
        <f>NiftyData[[#This Row],[Close]]-E2984</f>
        <v>-90.200000000000273</v>
      </c>
      <c r="Q2983" s="4">
        <f>NiftyData[[#This Row],[DayChange]]/E2984</f>
        <v>-3.069436646078991E-2</v>
      </c>
      <c r="R2983" s="7">
        <f>_xlfn.CEILING.MATH(ABS(NiftyData[[#This Row],[DayChange %]]), 0.01)</f>
        <v>0.04</v>
      </c>
    </row>
    <row r="2984" spans="1:18" x14ac:dyDescent="0.2">
      <c r="A2984" s="2">
        <v>39763</v>
      </c>
      <c r="B2984" s="1">
        <v>3147.2</v>
      </c>
      <c r="C2984" s="1">
        <v>3147.2</v>
      </c>
      <c r="D2984" s="1">
        <v>2919.45</v>
      </c>
      <c r="E2984" s="1">
        <v>2938.65</v>
      </c>
      <c r="F2984" s="1">
        <v>221654127</v>
      </c>
      <c r="G2984" s="1">
        <v>5857.01</v>
      </c>
      <c r="H2984" s="6" t="str">
        <f>TEXT(NiftyData[[#This Row],[Date]], "yyyy")</f>
        <v>2008</v>
      </c>
      <c r="I2984" s="6" t="str">
        <f>TEXT(NiftyData[[#This Row],[Date]], "mmm")</f>
        <v>Nov</v>
      </c>
      <c r="J2984" s="6" t="str">
        <f>TEXT(NiftyData[[#This Row],[Date]], "ddd")</f>
        <v>Tue</v>
      </c>
      <c r="K2984" s="6" t="str">
        <f>TEXT(NiftyData[[#This Row],[Date]], "mmm-yyyy")</f>
        <v>Nov-2008</v>
      </c>
      <c r="L2984" s="6" t="str">
        <f>IF(NiftyData[[#This Row],[Day]]="Thu", "Expiry", "")</f>
        <v/>
      </c>
      <c r="M2984" s="6">
        <f>NiftyData[[#This Row],[Close]]-NiftyData[[#This Row],[Open]]</f>
        <v>-208.54999999999973</v>
      </c>
      <c r="N2984" s="4">
        <f>NiftyData[[#This Row],[Intraday Change]]/NiftyData[[#This Row],[Open]]</f>
        <v>-6.6265251652262241E-2</v>
      </c>
      <c r="O2984" s="4">
        <f>_xlfn.CEILING.MATH(ABS(NiftyData[[#This Row],[Intraday Change %]]), 0.01)</f>
        <v>7.0000000000000007E-2</v>
      </c>
      <c r="P2984" s="6">
        <f>NiftyData[[#This Row],[Close]]-E2985</f>
        <v>-209.59999999999991</v>
      </c>
      <c r="Q2984" s="4">
        <f>NiftyData[[#This Row],[DayChange]]/E2985</f>
        <v>-6.6576669578337147E-2</v>
      </c>
      <c r="R2984" s="7">
        <f>_xlfn.CEILING.MATH(ABS(NiftyData[[#This Row],[DayChange %]]), 0.01)</f>
        <v>7.0000000000000007E-2</v>
      </c>
    </row>
    <row r="2985" spans="1:18" x14ac:dyDescent="0.2">
      <c r="A2985" s="2">
        <v>39762</v>
      </c>
      <c r="B2985" s="1">
        <v>2973.3</v>
      </c>
      <c r="C2985" s="1">
        <v>3161.25</v>
      </c>
      <c r="D2985" s="1">
        <v>2973.3</v>
      </c>
      <c r="E2985" s="1">
        <v>3148.25</v>
      </c>
      <c r="F2985" s="1">
        <v>251108020</v>
      </c>
      <c r="G2985" s="1">
        <v>5985.46</v>
      </c>
      <c r="H2985" s="6" t="str">
        <f>TEXT(NiftyData[[#This Row],[Date]], "yyyy")</f>
        <v>2008</v>
      </c>
      <c r="I2985" s="6" t="str">
        <f>TEXT(NiftyData[[#This Row],[Date]], "mmm")</f>
        <v>Nov</v>
      </c>
      <c r="J2985" s="6" t="str">
        <f>TEXT(NiftyData[[#This Row],[Date]], "ddd")</f>
        <v>Mon</v>
      </c>
      <c r="K2985" s="6" t="str">
        <f>TEXT(NiftyData[[#This Row],[Date]], "mmm-yyyy")</f>
        <v>Nov-2008</v>
      </c>
      <c r="L2985" s="6" t="str">
        <f>IF(NiftyData[[#This Row],[Day]]="Thu", "Expiry", "")</f>
        <v/>
      </c>
      <c r="M2985" s="6">
        <f>NiftyData[[#This Row],[Close]]-NiftyData[[#This Row],[Open]]</f>
        <v>174.94999999999982</v>
      </c>
      <c r="N2985" s="4">
        <f>NiftyData[[#This Row],[Intraday Change]]/NiftyData[[#This Row],[Open]]</f>
        <v>5.8840345743786299E-2</v>
      </c>
      <c r="O2985" s="4">
        <f>_xlfn.CEILING.MATH(ABS(NiftyData[[#This Row],[Intraday Change %]]), 0.01)</f>
        <v>0.06</v>
      </c>
      <c r="P2985" s="6">
        <f>NiftyData[[#This Row],[Close]]-E2986</f>
        <v>175.25</v>
      </c>
      <c r="Q2985" s="4">
        <f>NiftyData[[#This Row],[DayChange]]/E2986</f>
        <v>5.8947191389169186E-2</v>
      </c>
      <c r="R2985" s="7">
        <f>_xlfn.CEILING.MATH(ABS(NiftyData[[#This Row],[DayChange %]]), 0.01)</f>
        <v>0.06</v>
      </c>
    </row>
    <row r="2986" spans="1:18" x14ac:dyDescent="0.2">
      <c r="A2986" s="2">
        <v>39759</v>
      </c>
      <c r="B2986" s="1">
        <v>2893.25</v>
      </c>
      <c r="C2986" s="1">
        <v>3010</v>
      </c>
      <c r="D2986" s="1">
        <v>2860.1</v>
      </c>
      <c r="E2986" s="1">
        <v>2973</v>
      </c>
      <c r="F2986" s="1">
        <v>246638152</v>
      </c>
      <c r="G2986" s="1">
        <v>6140.33</v>
      </c>
      <c r="H2986" s="6" t="str">
        <f>TEXT(NiftyData[[#This Row],[Date]], "yyyy")</f>
        <v>2008</v>
      </c>
      <c r="I2986" s="6" t="str">
        <f>TEXT(NiftyData[[#This Row],[Date]], "mmm")</f>
        <v>Nov</v>
      </c>
      <c r="J2986" s="6" t="str">
        <f>TEXT(NiftyData[[#This Row],[Date]], "ddd")</f>
        <v>Fri</v>
      </c>
      <c r="K2986" s="6" t="str">
        <f>TEXT(NiftyData[[#This Row],[Date]], "mmm-yyyy")</f>
        <v>Nov-2008</v>
      </c>
      <c r="L2986" s="6" t="str">
        <f>IF(NiftyData[[#This Row],[Day]]="Thu", "Expiry", "")</f>
        <v/>
      </c>
      <c r="M2986" s="6">
        <f>NiftyData[[#This Row],[Close]]-NiftyData[[#This Row],[Open]]</f>
        <v>79.75</v>
      </c>
      <c r="N2986" s="4">
        <f>NiftyData[[#This Row],[Intraday Change]]/NiftyData[[#This Row],[Open]]</f>
        <v>2.7564157953858116E-2</v>
      </c>
      <c r="O2986" s="4">
        <f>_xlfn.CEILING.MATH(ABS(NiftyData[[#This Row],[Intraday Change %]]), 0.01)</f>
        <v>0.03</v>
      </c>
      <c r="P2986" s="6">
        <f>NiftyData[[#This Row],[Close]]-E2987</f>
        <v>80.349999999999909</v>
      </c>
      <c r="Q2986" s="4">
        <f>NiftyData[[#This Row],[DayChange]]/E2987</f>
        <v>2.7777297633657685E-2</v>
      </c>
      <c r="R2986" s="7">
        <f>_xlfn.CEILING.MATH(ABS(NiftyData[[#This Row],[DayChange %]]), 0.01)</f>
        <v>0.03</v>
      </c>
    </row>
    <row r="2987" spans="1:18" x14ac:dyDescent="0.2">
      <c r="A2987" s="2">
        <v>39758</v>
      </c>
      <c r="B2987" s="1">
        <v>2998.45</v>
      </c>
      <c r="C2987" s="1">
        <v>3007.8</v>
      </c>
      <c r="D2987" s="1">
        <v>2860.25</v>
      </c>
      <c r="E2987" s="1">
        <v>2892.65</v>
      </c>
      <c r="F2987" s="1">
        <v>268176655</v>
      </c>
      <c r="G2987" s="1">
        <v>7178.24</v>
      </c>
      <c r="H2987" s="6" t="str">
        <f>TEXT(NiftyData[[#This Row],[Date]], "yyyy")</f>
        <v>2008</v>
      </c>
      <c r="I2987" s="6" t="str">
        <f>TEXT(NiftyData[[#This Row],[Date]], "mmm")</f>
        <v>Nov</v>
      </c>
      <c r="J2987" s="6" t="str">
        <f>TEXT(NiftyData[[#This Row],[Date]], "ddd")</f>
        <v>Thu</v>
      </c>
      <c r="K2987" s="6" t="str">
        <f>TEXT(NiftyData[[#This Row],[Date]], "mmm-yyyy")</f>
        <v>Nov-2008</v>
      </c>
      <c r="L2987" s="6" t="str">
        <f>IF(NiftyData[[#This Row],[Day]]="Thu", "Expiry", "")</f>
        <v>Expiry</v>
      </c>
      <c r="M2987" s="6">
        <f>NiftyData[[#This Row],[Close]]-NiftyData[[#This Row],[Open]]</f>
        <v>-105.79999999999973</v>
      </c>
      <c r="N2987" s="4">
        <f>NiftyData[[#This Row],[Intraday Change]]/NiftyData[[#This Row],[Open]]</f>
        <v>-3.5284897196884969E-2</v>
      </c>
      <c r="O2987" s="4">
        <f>_xlfn.CEILING.MATH(ABS(NiftyData[[#This Row],[Intraday Change %]]), 0.01)</f>
        <v>0.04</v>
      </c>
      <c r="P2987" s="6">
        <f>NiftyData[[#This Row],[Close]]-E2988</f>
        <v>-102.29999999999973</v>
      </c>
      <c r="Q2987" s="4">
        <f>NiftyData[[#This Row],[DayChange]]/E2988</f>
        <v>-3.415749845573373E-2</v>
      </c>
      <c r="R2987" s="7">
        <f>_xlfn.CEILING.MATH(ABS(NiftyData[[#This Row],[DayChange %]]), 0.01)</f>
        <v>0.04</v>
      </c>
    </row>
    <row r="2988" spans="1:18" x14ac:dyDescent="0.2">
      <c r="A2988" s="2">
        <v>39757</v>
      </c>
      <c r="B2988" s="1">
        <v>3155.75</v>
      </c>
      <c r="C2988" s="1">
        <v>3240.55</v>
      </c>
      <c r="D2988" s="1">
        <v>2971</v>
      </c>
      <c r="E2988" s="1">
        <v>2994.95</v>
      </c>
      <c r="F2988" s="1">
        <v>305687563</v>
      </c>
      <c r="G2988" s="1">
        <v>8531.19</v>
      </c>
      <c r="H2988" s="6" t="str">
        <f>TEXT(NiftyData[[#This Row],[Date]], "yyyy")</f>
        <v>2008</v>
      </c>
      <c r="I2988" s="6" t="str">
        <f>TEXT(NiftyData[[#This Row],[Date]], "mmm")</f>
        <v>Nov</v>
      </c>
      <c r="J2988" s="6" t="str">
        <f>TEXT(NiftyData[[#This Row],[Date]], "ddd")</f>
        <v>Wed</v>
      </c>
      <c r="K2988" s="6" t="str">
        <f>TEXT(NiftyData[[#This Row],[Date]], "mmm-yyyy")</f>
        <v>Nov-2008</v>
      </c>
      <c r="L2988" s="6" t="str">
        <f>IF(NiftyData[[#This Row],[Day]]="Thu", "Expiry", "")</f>
        <v/>
      </c>
      <c r="M2988" s="6">
        <f>NiftyData[[#This Row],[Close]]-NiftyData[[#This Row],[Open]]</f>
        <v>-160.80000000000018</v>
      </c>
      <c r="N2988" s="4">
        <f>NiftyData[[#This Row],[Intraday Change]]/NiftyData[[#This Row],[Open]]</f>
        <v>-5.0954606670363681E-2</v>
      </c>
      <c r="O2988" s="4">
        <f>_xlfn.CEILING.MATH(ABS(NiftyData[[#This Row],[Intraday Change %]]), 0.01)</f>
        <v>0.06</v>
      </c>
      <c r="P2988" s="6">
        <f>NiftyData[[#This Row],[Close]]-E2989</f>
        <v>-147.15000000000009</v>
      </c>
      <c r="Q2988" s="4">
        <f>NiftyData[[#This Row],[DayChange]]/E2989</f>
        <v>-4.6831736736577478E-2</v>
      </c>
      <c r="R2988" s="7">
        <f>_xlfn.CEILING.MATH(ABS(NiftyData[[#This Row],[DayChange %]]), 0.01)</f>
        <v>0.05</v>
      </c>
    </row>
    <row r="2989" spans="1:18" x14ac:dyDescent="0.2">
      <c r="A2989" s="2">
        <v>39756</v>
      </c>
      <c r="B2989" s="1">
        <v>3050.25</v>
      </c>
      <c r="C2989" s="1">
        <v>3152.3</v>
      </c>
      <c r="D2989" s="1">
        <v>2985</v>
      </c>
      <c r="E2989" s="1">
        <v>3142.1</v>
      </c>
      <c r="F2989" s="1">
        <v>304637885</v>
      </c>
      <c r="G2989" s="1">
        <v>7478.44</v>
      </c>
      <c r="H2989" s="6" t="str">
        <f>TEXT(NiftyData[[#This Row],[Date]], "yyyy")</f>
        <v>2008</v>
      </c>
      <c r="I2989" s="6" t="str">
        <f>TEXT(NiftyData[[#This Row],[Date]], "mmm")</f>
        <v>Nov</v>
      </c>
      <c r="J2989" s="6" t="str">
        <f>TEXT(NiftyData[[#This Row],[Date]], "ddd")</f>
        <v>Tue</v>
      </c>
      <c r="K2989" s="6" t="str">
        <f>TEXT(NiftyData[[#This Row],[Date]], "mmm-yyyy")</f>
        <v>Nov-2008</v>
      </c>
      <c r="L2989" s="6" t="str">
        <f>IF(NiftyData[[#This Row],[Day]]="Thu", "Expiry", "")</f>
        <v/>
      </c>
      <c r="M2989" s="6">
        <f>NiftyData[[#This Row],[Close]]-NiftyData[[#This Row],[Open]]</f>
        <v>91.849999999999909</v>
      </c>
      <c r="N2989" s="4">
        <f>NiftyData[[#This Row],[Intraday Change]]/NiftyData[[#This Row],[Open]]</f>
        <v>3.0112285878206673E-2</v>
      </c>
      <c r="O2989" s="4">
        <f>_xlfn.CEILING.MATH(ABS(NiftyData[[#This Row],[Intraday Change %]]), 0.01)</f>
        <v>0.04</v>
      </c>
      <c r="P2989" s="6">
        <f>NiftyData[[#This Row],[Close]]-E2990</f>
        <v>98.25</v>
      </c>
      <c r="Q2989" s="4">
        <f>NiftyData[[#This Row],[DayChange]]/E2990</f>
        <v>3.2278200305534112E-2</v>
      </c>
      <c r="R2989" s="7">
        <f>_xlfn.CEILING.MATH(ABS(NiftyData[[#This Row],[DayChange %]]), 0.01)</f>
        <v>0.04</v>
      </c>
    </row>
    <row r="2990" spans="1:18" x14ac:dyDescent="0.2">
      <c r="A2990" s="2">
        <v>39755</v>
      </c>
      <c r="B2990" s="1">
        <v>2885.4</v>
      </c>
      <c r="C2990" s="1">
        <v>3062.05</v>
      </c>
      <c r="D2990" s="1">
        <v>2885.4</v>
      </c>
      <c r="E2990" s="1">
        <v>3043.85</v>
      </c>
      <c r="F2990" s="1">
        <v>240443755</v>
      </c>
      <c r="G2990" s="1">
        <v>6642.53</v>
      </c>
      <c r="H2990" s="6" t="str">
        <f>TEXT(NiftyData[[#This Row],[Date]], "yyyy")</f>
        <v>2008</v>
      </c>
      <c r="I2990" s="6" t="str">
        <f>TEXT(NiftyData[[#This Row],[Date]], "mmm")</f>
        <v>Nov</v>
      </c>
      <c r="J2990" s="6" t="str">
        <f>TEXT(NiftyData[[#This Row],[Date]], "ddd")</f>
        <v>Mon</v>
      </c>
      <c r="K2990" s="6" t="str">
        <f>TEXT(NiftyData[[#This Row],[Date]], "mmm-yyyy")</f>
        <v>Nov-2008</v>
      </c>
      <c r="L2990" s="6" t="str">
        <f>IF(NiftyData[[#This Row],[Day]]="Thu", "Expiry", "")</f>
        <v/>
      </c>
      <c r="M2990" s="6">
        <f>NiftyData[[#This Row],[Close]]-NiftyData[[#This Row],[Open]]</f>
        <v>158.44999999999982</v>
      </c>
      <c r="N2990" s="4">
        <f>NiftyData[[#This Row],[Intraday Change]]/NiftyData[[#This Row],[Open]]</f>
        <v>5.4914396617453322E-2</v>
      </c>
      <c r="O2990" s="4">
        <f>_xlfn.CEILING.MATH(ABS(NiftyData[[#This Row],[Intraday Change %]]), 0.01)</f>
        <v>0.06</v>
      </c>
      <c r="P2990" s="6">
        <f>NiftyData[[#This Row],[Close]]-E2991</f>
        <v>158.25</v>
      </c>
      <c r="Q2990" s="4">
        <f>NiftyData[[#This Row],[DayChange]]/E2991</f>
        <v>5.4841280842805658E-2</v>
      </c>
      <c r="R2990" s="7">
        <f>_xlfn.CEILING.MATH(ABS(NiftyData[[#This Row],[DayChange %]]), 0.01)</f>
        <v>0.06</v>
      </c>
    </row>
    <row r="2991" spans="1:18" x14ac:dyDescent="0.2">
      <c r="A2991" s="2">
        <v>39752</v>
      </c>
      <c r="B2991" s="1">
        <v>2696.3</v>
      </c>
      <c r="C2991" s="1">
        <v>2921.35</v>
      </c>
      <c r="D2991" s="1">
        <v>2696.3</v>
      </c>
      <c r="E2991" s="1">
        <v>2885.6</v>
      </c>
      <c r="F2991" s="1">
        <v>320836935</v>
      </c>
      <c r="G2991" s="1">
        <v>8963.9599999999991</v>
      </c>
      <c r="H2991" s="6" t="str">
        <f>TEXT(NiftyData[[#This Row],[Date]], "yyyy")</f>
        <v>2008</v>
      </c>
      <c r="I2991" s="6" t="str">
        <f>TEXT(NiftyData[[#This Row],[Date]], "mmm")</f>
        <v>Oct</v>
      </c>
      <c r="J2991" s="6" t="str">
        <f>TEXT(NiftyData[[#This Row],[Date]], "ddd")</f>
        <v>Fri</v>
      </c>
      <c r="K2991" s="6" t="str">
        <f>TEXT(NiftyData[[#This Row],[Date]], "mmm-yyyy")</f>
        <v>Oct-2008</v>
      </c>
      <c r="L2991" s="6" t="str">
        <f>IF(NiftyData[[#This Row],[Day]]="Thu", "Expiry", "")</f>
        <v/>
      </c>
      <c r="M2991" s="6">
        <f>NiftyData[[#This Row],[Close]]-NiftyData[[#This Row],[Open]]</f>
        <v>189.29999999999973</v>
      </c>
      <c r="N2991" s="4">
        <f>NiftyData[[#This Row],[Intraday Change]]/NiftyData[[#This Row],[Open]]</f>
        <v>7.0207321143789525E-2</v>
      </c>
      <c r="O2991" s="4">
        <f>_xlfn.CEILING.MATH(ABS(NiftyData[[#This Row],[Intraday Change %]]), 0.01)</f>
        <v>0.08</v>
      </c>
      <c r="P2991" s="6">
        <f>NiftyData[[#This Row],[Close]]-E2992</f>
        <v>188.54999999999973</v>
      </c>
      <c r="Q2991" s="4">
        <f>NiftyData[[#This Row],[DayChange]]/E2992</f>
        <v>6.9909716171372316E-2</v>
      </c>
      <c r="R2991" s="7">
        <f>_xlfn.CEILING.MATH(ABS(NiftyData[[#This Row],[DayChange %]]), 0.01)</f>
        <v>7.0000000000000007E-2</v>
      </c>
    </row>
    <row r="2992" spans="1:18" x14ac:dyDescent="0.2">
      <c r="A2992" s="2">
        <v>39750</v>
      </c>
      <c r="B2992" s="1">
        <v>2685.3</v>
      </c>
      <c r="C2992" s="1">
        <v>2781.25</v>
      </c>
      <c r="D2992" s="1">
        <v>2631.9</v>
      </c>
      <c r="E2992" s="1">
        <v>2697.05</v>
      </c>
      <c r="F2992" s="1">
        <v>361640496</v>
      </c>
      <c r="G2992" s="1">
        <v>8164.76</v>
      </c>
      <c r="H2992" s="6" t="str">
        <f>TEXT(NiftyData[[#This Row],[Date]], "yyyy")</f>
        <v>2008</v>
      </c>
      <c r="I2992" s="6" t="str">
        <f>TEXT(NiftyData[[#This Row],[Date]], "mmm")</f>
        <v>Oct</v>
      </c>
      <c r="J2992" s="6" t="str">
        <f>TEXT(NiftyData[[#This Row],[Date]], "ddd")</f>
        <v>Wed</v>
      </c>
      <c r="K2992" s="6" t="str">
        <f>TEXT(NiftyData[[#This Row],[Date]], "mmm-yyyy")</f>
        <v>Oct-2008</v>
      </c>
      <c r="L2992" s="6" t="str">
        <f>IF(NiftyData[[#This Row],[Day]]="Thu", "Expiry", "")</f>
        <v/>
      </c>
      <c r="M2992" s="6">
        <f>NiftyData[[#This Row],[Close]]-NiftyData[[#This Row],[Open]]</f>
        <v>11.75</v>
      </c>
      <c r="N2992" s="4">
        <f>NiftyData[[#This Row],[Intraday Change]]/NiftyData[[#This Row],[Open]]</f>
        <v>4.3756749711391651E-3</v>
      </c>
      <c r="O2992" s="4">
        <f>_xlfn.CEILING.MATH(ABS(NiftyData[[#This Row],[Intraday Change %]]), 0.01)</f>
        <v>0.01</v>
      </c>
      <c r="P2992" s="6">
        <f>NiftyData[[#This Row],[Close]]-E2993</f>
        <v>12.450000000000273</v>
      </c>
      <c r="Q2992" s="4">
        <f>NiftyData[[#This Row],[DayChange]]/E2993</f>
        <v>4.6375623929077979E-3</v>
      </c>
      <c r="R2992" s="7">
        <f>_xlfn.CEILING.MATH(ABS(NiftyData[[#This Row],[DayChange %]]), 0.01)</f>
        <v>0.01</v>
      </c>
    </row>
    <row r="2993" spans="1:18" x14ac:dyDescent="0.2">
      <c r="A2993" s="2">
        <v>39749</v>
      </c>
      <c r="B2993" s="1">
        <v>2526.1999999999998</v>
      </c>
      <c r="C2993" s="1">
        <v>2695.95</v>
      </c>
      <c r="D2993" s="1">
        <v>2526.1999999999998</v>
      </c>
      <c r="E2993" s="1">
        <v>2684.6</v>
      </c>
      <c r="F2993" s="1">
        <v>51206468</v>
      </c>
      <c r="G2993" s="1">
        <v>1038.24</v>
      </c>
      <c r="H2993" s="6" t="str">
        <f>TEXT(NiftyData[[#This Row],[Date]], "yyyy")</f>
        <v>2008</v>
      </c>
      <c r="I2993" s="6" t="str">
        <f>TEXT(NiftyData[[#This Row],[Date]], "mmm")</f>
        <v>Oct</v>
      </c>
      <c r="J2993" s="6" t="str">
        <f>TEXT(NiftyData[[#This Row],[Date]], "ddd")</f>
        <v>Tue</v>
      </c>
      <c r="K2993" s="6" t="str">
        <f>TEXT(NiftyData[[#This Row],[Date]], "mmm-yyyy")</f>
        <v>Oct-2008</v>
      </c>
      <c r="L2993" s="6" t="str">
        <f>IF(NiftyData[[#This Row],[Day]]="Thu", "Expiry", "")</f>
        <v/>
      </c>
      <c r="M2993" s="6">
        <f>NiftyData[[#This Row],[Close]]-NiftyData[[#This Row],[Open]]</f>
        <v>158.40000000000009</v>
      </c>
      <c r="N2993" s="4">
        <f>NiftyData[[#This Row],[Intraday Change]]/NiftyData[[#This Row],[Open]]</f>
        <v>6.270287388171962E-2</v>
      </c>
      <c r="O2993" s="4">
        <f>_xlfn.CEILING.MATH(ABS(NiftyData[[#This Row],[Intraday Change %]]), 0.01)</f>
        <v>7.0000000000000007E-2</v>
      </c>
      <c r="P2993" s="6">
        <f>NiftyData[[#This Row],[Close]]-E2994</f>
        <v>160.40000000000009</v>
      </c>
      <c r="Q2993" s="4">
        <f>NiftyData[[#This Row],[DayChange]]/E2994</f>
        <v>6.3544885508279886E-2</v>
      </c>
      <c r="R2993" s="7">
        <f>_xlfn.CEILING.MATH(ABS(NiftyData[[#This Row],[DayChange %]]), 0.01)</f>
        <v>7.0000000000000007E-2</v>
      </c>
    </row>
    <row r="2994" spans="1:18" x14ac:dyDescent="0.2">
      <c r="A2994" s="2">
        <v>39748</v>
      </c>
      <c r="B2994" s="1">
        <v>2583.75</v>
      </c>
      <c r="C2994" s="1">
        <v>2585.3000000000002</v>
      </c>
      <c r="D2994" s="1">
        <v>2252.75</v>
      </c>
      <c r="E2994" s="1">
        <v>2524.1999999999998</v>
      </c>
      <c r="F2994" s="1">
        <v>341552313</v>
      </c>
      <c r="G2994" s="1">
        <v>7012.78</v>
      </c>
      <c r="H2994" s="6" t="str">
        <f>TEXT(NiftyData[[#This Row],[Date]], "yyyy")</f>
        <v>2008</v>
      </c>
      <c r="I2994" s="6" t="str">
        <f>TEXT(NiftyData[[#This Row],[Date]], "mmm")</f>
        <v>Oct</v>
      </c>
      <c r="J2994" s="6" t="str">
        <f>TEXT(NiftyData[[#This Row],[Date]], "ddd")</f>
        <v>Mon</v>
      </c>
      <c r="K2994" s="6" t="str">
        <f>TEXT(NiftyData[[#This Row],[Date]], "mmm-yyyy")</f>
        <v>Oct-2008</v>
      </c>
      <c r="L2994" s="6" t="str">
        <f>IF(NiftyData[[#This Row],[Day]]="Thu", "Expiry", "")</f>
        <v/>
      </c>
      <c r="M2994" s="6">
        <f>NiftyData[[#This Row],[Close]]-NiftyData[[#This Row],[Open]]</f>
        <v>-59.550000000000182</v>
      </c>
      <c r="N2994" s="4">
        <f>NiftyData[[#This Row],[Intraday Change]]/NiftyData[[#This Row],[Open]]</f>
        <v>-2.3047895500725758E-2</v>
      </c>
      <c r="O2994" s="4">
        <f>_xlfn.CEILING.MATH(ABS(NiftyData[[#This Row],[Intraday Change %]]), 0.01)</f>
        <v>0.03</v>
      </c>
      <c r="P2994" s="6">
        <f>NiftyData[[#This Row],[Close]]-E2995</f>
        <v>-59.800000000000182</v>
      </c>
      <c r="Q2994" s="4">
        <f>NiftyData[[#This Row],[DayChange]]/E2995</f>
        <v>-2.3142414860681186E-2</v>
      </c>
      <c r="R2994" s="7">
        <f>_xlfn.CEILING.MATH(ABS(NiftyData[[#This Row],[DayChange %]]), 0.01)</f>
        <v>0.03</v>
      </c>
    </row>
    <row r="2995" spans="1:18" x14ac:dyDescent="0.2">
      <c r="A2995" s="2">
        <v>39745</v>
      </c>
      <c r="B2995" s="1">
        <v>2936.25</v>
      </c>
      <c r="C2995" s="1">
        <v>2936.25</v>
      </c>
      <c r="D2995" s="1">
        <v>2525.0500000000002</v>
      </c>
      <c r="E2995" s="1">
        <v>2584</v>
      </c>
      <c r="F2995" s="1">
        <v>348595400</v>
      </c>
      <c r="G2995" s="1">
        <v>7843.42</v>
      </c>
      <c r="H2995" s="6" t="str">
        <f>TEXT(NiftyData[[#This Row],[Date]], "yyyy")</f>
        <v>2008</v>
      </c>
      <c r="I2995" s="6" t="str">
        <f>TEXT(NiftyData[[#This Row],[Date]], "mmm")</f>
        <v>Oct</v>
      </c>
      <c r="J2995" s="6" t="str">
        <f>TEXT(NiftyData[[#This Row],[Date]], "ddd")</f>
        <v>Fri</v>
      </c>
      <c r="K2995" s="6" t="str">
        <f>TEXT(NiftyData[[#This Row],[Date]], "mmm-yyyy")</f>
        <v>Oct-2008</v>
      </c>
      <c r="L2995" s="6" t="str">
        <f>IF(NiftyData[[#This Row],[Day]]="Thu", "Expiry", "")</f>
        <v/>
      </c>
      <c r="M2995" s="6">
        <f>NiftyData[[#This Row],[Close]]-NiftyData[[#This Row],[Open]]</f>
        <v>-352.25</v>
      </c>
      <c r="N2995" s="4">
        <f>NiftyData[[#This Row],[Intraday Change]]/NiftyData[[#This Row],[Open]]</f>
        <v>-0.11996594295444871</v>
      </c>
      <c r="O2995" s="4">
        <f>_xlfn.CEILING.MATH(ABS(NiftyData[[#This Row],[Intraday Change %]]), 0.01)</f>
        <v>0.12</v>
      </c>
      <c r="P2995" s="6">
        <f>NiftyData[[#This Row],[Close]]-E2996</f>
        <v>-359.15000000000009</v>
      </c>
      <c r="Q2995" s="4">
        <f>NiftyData[[#This Row],[DayChange]]/E2996</f>
        <v>-0.12202911846151235</v>
      </c>
      <c r="R2995" s="7">
        <f>_xlfn.CEILING.MATH(ABS(NiftyData[[#This Row],[DayChange %]]), 0.01)</f>
        <v>0.13</v>
      </c>
    </row>
    <row r="2996" spans="1:18" x14ac:dyDescent="0.2">
      <c r="A2996" s="2">
        <v>39744</v>
      </c>
      <c r="B2996" s="1">
        <v>3064.8</v>
      </c>
      <c r="C2996" s="1">
        <v>3085.1</v>
      </c>
      <c r="D2996" s="1">
        <v>2917.15</v>
      </c>
      <c r="E2996" s="1">
        <v>2943.15</v>
      </c>
      <c r="F2996" s="1">
        <v>234116773</v>
      </c>
      <c r="G2996" s="1">
        <v>7270.91</v>
      </c>
      <c r="H2996" s="6" t="str">
        <f>TEXT(NiftyData[[#This Row],[Date]], "yyyy")</f>
        <v>2008</v>
      </c>
      <c r="I2996" s="6" t="str">
        <f>TEXT(NiftyData[[#This Row],[Date]], "mmm")</f>
        <v>Oct</v>
      </c>
      <c r="J2996" s="6" t="str">
        <f>TEXT(NiftyData[[#This Row],[Date]], "ddd")</f>
        <v>Thu</v>
      </c>
      <c r="K2996" s="6" t="str">
        <f>TEXT(NiftyData[[#This Row],[Date]], "mmm-yyyy")</f>
        <v>Oct-2008</v>
      </c>
      <c r="L2996" s="6" t="str">
        <f>IF(NiftyData[[#This Row],[Day]]="Thu", "Expiry", "")</f>
        <v>Expiry</v>
      </c>
      <c r="M2996" s="6">
        <f>NiftyData[[#This Row],[Close]]-NiftyData[[#This Row],[Open]]</f>
        <v>-121.65000000000009</v>
      </c>
      <c r="N2996" s="4">
        <f>NiftyData[[#This Row],[Intraday Change]]/NiftyData[[#This Row],[Open]]</f>
        <v>-3.969263899765077E-2</v>
      </c>
      <c r="O2996" s="4">
        <f>_xlfn.CEILING.MATH(ABS(NiftyData[[#This Row],[Intraday Change %]]), 0.01)</f>
        <v>0.04</v>
      </c>
      <c r="P2996" s="6">
        <f>NiftyData[[#This Row],[Close]]-E2997</f>
        <v>-122</v>
      </c>
      <c r="Q2996" s="4">
        <f>NiftyData[[#This Row],[DayChange]]/E2997</f>
        <v>-3.9802293525602335E-2</v>
      </c>
      <c r="R2996" s="7">
        <f>_xlfn.CEILING.MATH(ABS(NiftyData[[#This Row],[DayChange %]]), 0.01)</f>
        <v>0.04</v>
      </c>
    </row>
    <row r="2997" spans="1:18" x14ac:dyDescent="0.2">
      <c r="A2997" s="2">
        <v>39743</v>
      </c>
      <c r="B2997" s="1">
        <v>3234.7</v>
      </c>
      <c r="C2997" s="1">
        <v>3235.75</v>
      </c>
      <c r="D2997" s="1">
        <v>3051.8</v>
      </c>
      <c r="E2997" s="1">
        <v>3065.15</v>
      </c>
      <c r="F2997" s="1">
        <v>171324331</v>
      </c>
      <c r="G2997" s="1">
        <v>5622.57</v>
      </c>
      <c r="H2997" s="6" t="str">
        <f>TEXT(NiftyData[[#This Row],[Date]], "yyyy")</f>
        <v>2008</v>
      </c>
      <c r="I2997" s="6" t="str">
        <f>TEXT(NiftyData[[#This Row],[Date]], "mmm")</f>
        <v>Oct</v>
      </c>
      <c r="J2997" s="6" t="str">
        <f>TEXT(NiftyData[[#This Row],[Date]], "ddd")</f>
        <v>Wed</v>
      </c>
      <c r="K2997" s="6" t="str">
        <f>TEXT(NiftyData[[#This Row],[Date]], "mmm-yyyy")</f>
        <v>Oct-2008</v>
      </c>
      <c r="L2997" s="6" t="str">
        <f>IF(NiftyData[[#This Row],[Day]]="Thu", "Expiry", "")</f>
        <v/>
      </c>
      <c r="M2997" s="6">
        <f>NiftyData[[#This Row],[Close]]-NiftyData[[#This Row],[Open]]</f>
        <v>-169.54999999999973</v>
      </c>
      <c r="N2997" s="4">
        <f>NiftyData[[#This Row],[Intraday Change]]/NiftyData[[#This Row],[Open]]</f>
        <v>-5.2415989118001591E-2</v>
      </c>
      <c r="O2997" s="4">
        <f>_xlfn.CEILING.MATH(ABS(NiftyData[[#This Row],[Intraday Change %]]), 0.01)</f>
        <v>0.06</v>
      </c>
      <c r="P2997" s="6">
        <f>NiftyData[[#This Row],[Close]]-E2998</f>
        <v>-169.75</v>
      </c>
      <c r="Q2997" s="4">
        <f>NiftyData[[#This Row],[DayChange]]/E2998</f>
        <v>-5.2474574175399545E-2</v>
      </c>
      <c r="R2997" s="7">
        <f>_xlfn.CEILING.MATH(ABS(NiftyData[[#This Row],[DayChange %]]), 0.01)</f>
        <v>0.06</v>
      </c>
    </row>
    <row r="2998" spans="1:18" x14ac:dyDescent="0.2">
      <c r="A2998" s="2">
        <v>39742</v>
      </c>
      <c r="B2998" s="1">
        <v>3125.4</v>
      </c>
      <c r="C2998" s="1">
        <v>3254.85</v>
      </c>
      <c r="D2998" s="1">
        <v>3117.35</v>
      </c>
      <c r="E2998" s="1">
        <v>3234.9</v>
      </c>
      <c r="F2998" s="1">
        <v>225718997</v>
      </c>
      <c r="G2998" s="1">
        <v>7448.58</v>
      </c>
      <c r="H2998" s="6" t="str">
        <f>TEXT(NiftyData[[#This Row],[Date]], "yyyy")</f>
        <v>2008</v>
      </c>
      <c r="I2998" s="6" t="str">
        <f>TEXT(NiftyData[[#This Row],[Date]], "mmm")</f>
        <v>Oct</v>
      </c>
      <c r="J2998" s="6" t="str">
        <f>TEXT(NiftyData[[#This Row],[Date]], "ddd")</f>
        <v>Tue</v>
      </c>
      <c r="K2998" s="6" t="str">
        <f>TEXT(NiftyData[[#This Row],[Date]], "mmm-yyyy")</f>
        <v>Oct-2008</v>
      </c>
      <c r="L2998" s="6" t="str">
        <f>IF(NiftyData[[#This Row],[Day]]="Thu", "Expiry", "")</f>
        <v/>
      </c>
      <c r="M2998" s="6">
        <f>NiftyData[[#This Row],[Close]]-NiftyData[[#This Row],[Open]]</f>
        <v>109.5</v>
      </c>
      <c r="N2998" s="4">
        <f>NiftyData[[#This Row],[Intraday Change]]/NiftyData[[#This Row],[Open]]</f>
        <v>3.5035515454021886E-2</v>
      </c>
      <c r="O2998" s="4">
        <f>_xlfn.CEILING.MATH(ABS(NiftyData[[#This Row],[Intraday Change %]]), 0.01)</f>
        <v>0.04</v>
      </c>
      <c r="P2998" s="6">
        <f>NiftyData[[#This Row],[Close]]-E2999</f>
        <v>112.09999999999991</v>
      </c>
      <c r="Q2998" s="4">
        <f>NiftyData[[#This Row],[DayChange]]/E2999</f>
        <v>3.5897271679262169E-2</v>
      </c>
      <c r="R2998" s="7">
        <f>_xlfn.CEILING.MATH(ABS(NiftyData[[#This Row],[DayChange %]]), 0.01)</f>
        <v>0.04</v>
      </c>
    </row>
    <row r="2999" spans="1:18" x14ac:dyDescent="0.2">
      <c r="A2999" s="2">
        <v>39741</v>
      </c>
      <c r="B2999" s="1">
        <v>3108.2</v>
      </c>
      <c r="C2999" s="1">
        <v>3238.4</v>
      </c>
      <c r="D2999" s="1">
        <v>3058.95</v>
      </c>
      <c r="E2999" s="1">
        <v>3122.8</v>
      </c>
      <c r="F2999" s="1">
        <v>186324892</v>
      </c>
      <c r="G2999" s="1">
        <v>6544.53</v>
      </c>
      <c r="H2999" s="6" t="str">
        <f>TEXT(NiftyData[[#This Row],[Date]], "yyyy")</f>
        <v>2008</v>
      </c>
      <c r="I2999" s="6" t="str">
        <f>TEXT(NiftyData[[#This Row],[Date]], "mmm")</f>
        <v>Oct</v>
      </c>
      <c r="J2999" s="6" t="str">
        <f>TEXT(NiftyData[[#This Row],[Date]], "ddd")</f>
        <v>Mon</v>
      </c>
      <c r="K2999" s="6" t="str">
        <f>TEXT(NiftyData[[#This Row],[Date]], "mmm-yyyy")</f>
        <v>Oct-2008</v>
      </c>
      <c r="L2999" s="6" t="str">
        <f>IF(NiftyData[[#This Row],[Day]]="Thu", "Expiry", "")</f>
        <v/>
      </c>
      <c r="M2999" s="6">
        <f>NiftyData[[#This Row],[Close]]-NiftyData[[#This Row],[Open]]</f>
        <v>14.600000000000364</v>
      </c>
      <c r="N2999" s="4">
        <f>NiftyData[[#This Row],[Intraday Change]]/NiftyData[[#This Row],[Open]]</f>
        <v>4.6972524290587363E-3</v>
      </c>
      <c r="O2999" s="4">
        <f>_xlfn.CEILING.MATH(ABS(NiftyData[[#This Row],[Intraday Change %]]), 0.01)</f>
        <v>0.01</v>
      </c>
      <c r="P2999" s="6">
        <f>NiftyData[[#This Row],[Close]]-E3000</f>
        <v>48.450000000000273</v>
      </c>
      <c r="Q2999" s="4">
        <f>NiftyData[[#This Row],[DayChange]]/E3000</f>
        <v>1.5759428822352782E-2</v>
      </c>
      <c r="R2999" s="7">
        <f>_xlfn.CEILING.MATH(ABS(NiftyData[[#This Row],[DayChange %]]), 0.01)</f>
        <v>0.02</v>
      </c>
    </row>
    <row r="3000" spans="1:18" x14ac:dyDescent="0.2">
      <c r="A3000" s="2">
        <v>39738</v>
      </c>
      <c r="B3000" s="1">
        <v>3269.05</v>
      </c>
      <c r="C3000" s="1">
        <v>3335.95</v>
      </c>
      <c r="D3000" s="1">
        <v>3046.6</v>
      </c>
      <c r="E3000" s="1">
        <v>3074.35</v>
      </c>
      <c r="F3000" s="1">
        <v>194265455</v>
      </c>
      <c r="G3000" s="1">
        <v>7053.18</v>
      </c>
      <c r="H3000" s="6" t="str">
        <f>TEXT(NiftyData[[#This Row],[Date]], "yyyy")</f>
        <v>2008</v>
      </c>
      <c r="I3000" s="6" t="str">
        <f>TEXT(NiftyData[[#This Row],[Date]], "mmm")</f>
        <v>Oct</v>
      </c>
      <c r="J3000" s="6" t="str">
        <f>TEXT(NiftyData[[#This Row],[Date]], "ddd")</f>
        <v>Fri</v>
      </c>
      <c r="K3000" s="6" t="str">
        <f>TEXT(NiftyData[[#This Row],[Date]], "mmm-yyyy")</f>
        <v>Oct-2008</v>
      </c>
      <c r="L3000" s="6" t="str">
        <f>IF(NiftyData[[#This Row],[Day]]="Thu", "Expiry", "")</f>
        <v/>
      </c>
      <c r="M3000" s="6">
        <f>NiftyData[[#This Row],[Close]]-NiftyData[[#This Row],[Open]]</f>
        <v>-194.70000000000027</v>
      </c>
      <c r="N3000" s="4">
        <f>NiftyData[[#This Row],[Intraday Change]]/NiftyData[[#This Row],[Open]]</f>
        <v>-5.9558587357183362E-2</v>
      </c>
      <c r="O3000" s="4">
        <f>_xlfn.CEILING.MATH(ABS(NiftyData[[#This Row],[Intraday Change %]]), 0.01)</f>
        <v>0.06</v>
      </c>
      <c r="P3000" s="6">
        <f>NiftyData[[#This Row],[Close]]-E3001</f>
        <v>-194.95000000000027</v>
      </c>
      <c r="Q3000" s="4">
        <f>NiftyData[[#This Row],[DayChange]]/E3001</f>
        <v>-5.9630501942311891E-2</v>
      </c>
      <c r="R3000" s="7">
        <f>_xlfn.CEILING.MATH(ABS(NiftyData[[#This Row],[DayChange %]]), 0.01)</f>
        <v>0.06</v>
      </c>
    </row>
    <row r="3001" spans="1:18" x14ac:dyDescent="0.2">
      <c r="A3001" s="2">
        <v>39737</v>
      </c>
      <c r="B3001" s="1">
        <v>3333.85</v>
      </c>
      <c r="C3001" s="1">
        <v>3333.85</v>
      </c>
      <c r="D3001" s="1">
        <v>3099.9</v>
      </c>
      <c r="E3001" s="1">
        <v>3269.3</v>
      </c>
      <c r="F3001" s="1">
        <v>234077842</v>
      </c>
      <c r="G3001" s="1">
        <v>8631.26</v>
      </c>
      <c r="H3001" s="6" t="str">
        <f>TEXT(NiftyData[[#This Row],[Date]], "yyyy")</f>
        <v>2008</v>
      </c>
      <c r="I3001" s="6" t="str">
        <f>TEXT(NiftyData[[#This Row],[Date]], "mmm")</f>
        <v>Oct</v>
      </c>
      <c r="J3001" s="6" t="str">
        <f>TEXT(NiftyData[[#This Row],[Date]], "ddd")</f>
        <v>Thu</v>
      </c>
      <c r="K3001" s="6" t="str">
        <f>TEXT(NiftyData[[#This Row],[Date]], "mmm-yyyy")</f>
        <v>Oct-2008</v>
      </c>
      <c r="L3001" s="6" t="str">
        <f>IF(NiftyData[[#This Row],[Day]]="Thu", "Expiry", "")</f>
        <v>Expiry</v>
      </c>
      <c r="M3001" s="6">
        <f>NiftyData[[#This Row],[Close]]-NiftyData[[#This Row],[Open]]</f>
        <v>-64.549999999999727</v>
      </c>
      <c r="N3001" s="4">
        <f>NiftyData[[#This Row],[Intraday Change]]/NiftyData[[#This Row],[Open]]</f>
        <v>-1.9361998890171941E-2</v>
      </c>
      <c r="O3001" s="4">
        <f>_xlfn.CEILING.MATH(ABS(NiftyData[[#This Row],[Intraday Change %]]), 0.01)</f>
        <v>0.02</v>
      </c>
      <c r="P3001" s="6">
        <f>NiftyData[[#This Row],[Close]]-E3002</f>
        <v>-69.099999999999909</v>
      </c>
      <c r="Q3001" s="4">
        <f>NiftyData[[#This Row],[DayChange]]/E3002</f>
        <v>-2.0698538221902679E-2</v>
      </c>
      <c r="R3001" s="7">
        <f>_xlfn.CEILING.MATH(ABS(NiftyData[[#This Row],[DayChange %]]), 0.01)</f>
        <v>0.03</v>
      </c>
    </row>
    <row r="3002" spans="1:18" x14ac:dyDescent="0.2">
      <c r="A3002" s="2">
        <v>39736</v>
      </c>
      <c r="B3002" s="1">
        <v>3517.9</v>
      </c>
      <c r="C3002" s="1">
        <v>3518.5</v>
      </c>
      <c r="D3002" s="1">
        <v>3324.55</v>
      </c>
      <c r="E3002" s="1">
        <v>3338.4</v>
      </c>
      <c r="F3002" s="1">
        <v>163717675</v>
      </c>
      <c r="G3002" s="1">
        <v>6602.25</v>
      </c>
      <c r="H3002" s="6" t="str">
        <f>TEXT(NiftyData[[#This Row],[Date]], "yyyy")</f>
        <v>2008</v>
      </c>
      <c r="I3002" s="6" t="str">
        <f>TEXT(NiftyData[[#This Row],[Date]], "mmm")</f>
        <v>Oct</v>
      </c>
      <c r="J3002" s="6" t="str">
        <f>TEXT(NiftyData[[#This Row],[Date]], "ddd")</f>
        <v>Wed</v>
      </c>
      <c r="K3002" s="6" t="str">
        <f>TEXT(NiftyData[[#This Row],[Date]], "mmm-yyyy")</f>
        <v>Oct-2008</v>
      </c>
      <c r="L3002" s="6" t="str">
        <f>IF(NiftyData[[#This Row],[Day]]="Thu", "Expiry", "")</f>
        <v/>
      </c>
      <c r="M3002" s="6">
        <f>NiftyData[[#This Row],[Close]]-NiftyData[[#This Row],[Open]]</f>
        <v>-179.5</v>
      </c>
      <c r="N3002" s="4">
        <f>NiftyData[[#This Row],[Intraday Change]]/NiftyData[[#This Row],[Open]]</f>
        <v>-5.102475908922937E-2</v>
      </c>
      <c r="O3002" s="4">
        <f>_xlfn.CEILING.MATH(ABS(NiftyData[[#This Row],[Intraday Change %]]), 0.01)</f>
        <v>0.06</v>
      </c>
      <c r="P3002" s="6">
        <f>NiftyData[[#This Row],[Close]]-E3003</f>
        <v>-180.25</v>
      </c>
      <c r="Q3002" s="4">
        <f>NiftyData[[#This Row],[DayChange]]/E3003</f>
        <v>-5.1227033095079075E-2</v>
      </c>
      <c r="R3002" s="7">
        <f>_xlfn.CEILING.MATH(ABS(NiftyData[[#This Row],[DayChange %]]), 0.01)</f>
        <v>0.06</v>
      </c>
    </row>
    <row r="3003" spans="1:18" x14ac:dyDescent="0.2">
      <c r="A3003" s="2">
        <v>39735</v>
      </c>
      <c r="B3003" s="1">
        <v>3494.1</v>
      </c>
      <c r="C3003" s="1">
        <v>3648.25</v>
      </c>
      <c r="D3003" s="1">
        <v>3491.5</v>
      </c>
      <c r="E3003" s="1">
        <v>3518.65</v>
      </c>
      <c r="F3003" s="1">
        <v>177533438</v>
      </c>
      <c r="G3003" s="1">
        <v>7429.54</v>
      </c>
      <c r="H3003" s="6" t="str">
        <f>TEXT(NiftyData[[#This Row],[Date]], "yyyy")</f>
        <v>2008</v>
      </c>
      <c r="I3003" s="6" t="str">
        <f>TEXT(NiftyData[[#This Row],[Date]], "mmm")</f>
        <v>Oct</v>
      </c>
      <c r="J3003" s="6" t="str">
        <f>TEXT(NiftyData[[#This Row],[Date]], "ddd")</f>
        <v>Tue</v>
      </c>
      <c r="K3003" s="6" t="str">
        <f>TEXT(NiftyData[[#This Row],[Date]], "mmm-yyyy")</f>
        <v>Oct-2008</v>
      </c>
      <c r="L3003" s="6" t="str">
        <f>IF(NiftyData[[#This Row],[Day]]="Thu", "Expiry", "")</f>
        <v/>
      </c>
      <c r="M3003" s="6">
        <f>NiftyData[[#This Row],[Close]]-NiftyData[[#This Row],[Open]]</f>
        <v>24.550000000000182</v>
      </c>
      <c r="N3003" s="4">
        <f>NiftyData[[#This Row],[Intraday Change]]/NiftyData[[#This Row],[Open]]</f>
        <v>7.026129761598175E-3</v>
      </c>
      <c r="O3003" s="4">
        <f>_xlfn.CEILING.MATH(ABS(NiftyData[[#This Row],[Intraday Change %]]), 0.01)</f>
        <v>0.01</v>
      </c>
      <c r="P3003" s="6">
        <f>NiftyData[[#This Row],[Close]]-E3004</f>
        <v>27.950000000000273</v>
      </c>
      <c r="Q3003" s="4">
        <f>NiftyData[[#This Row],[DayChange]]/E3004</f>
        <v>8.0069900020054065E-3</v>
      </c>
      <c r="R3003" s="7">
        <f>_xlfn.CEILING.MATH(ABS(NiftyData[[#This Row],[DayChange %]]), 0.01)</f>
        <v>0.01</v>
      </c>
    </row>
    <row r="3004" spans="1:18" x14ac:dyDescent="0.2">
      <c r="A3004" s="2">
        <v>39734</v>
      </c>
      <c r="B3004" s="1">
        <v>3272.9</v>
      </c>
      <c r="C3004" s="1">
        <v>3510.2</v>
      </c>
      <c r="D3004" s="1">
        <v>3272.9</v>
      </c>
      <c r="E3004" s="1">
        <v>3490.7</v>
      </c>
      <c r="F3004" s="1">
        <v>195385035</v>
      </c>
      <c r="G3004" s="1">
        <v>7706.83</v>
      </c>
      <c r="H3004" s="6" t="str">
        <f>TEXT(NiftyData[[#This Row],[Date]], "yyyy")</f>
        <v>2008</v>
      </c>
      <c r="I3004" s="6" t="str">
        <f>TEXT(NiftyData[[#This Row],[Date]], "mmm")</f>
        <v>Oct</v>
      </c>
      <c r="J3004" s="6" t="str">
        <f>TEXT(NiftyData[[#This Row],[Date]], "ddd")</f>
        <v>Mon</v>
      </c>
      <c r="K3004" s="6" t="str">
        <f>TEXT(NiftyData[[#This Row],[Date]], "mmm-yyyy")</f>
        <v>Oct-2008</v>
      </c>
      <c r="L3004" s="6" t="str">
        <f>IF(NiftyData[[#This Row],[Day]]="Thu", "Expiry", "")</f>
        <v/>
      </c>
      <c r="M3004" s="6">
        <f>NiftyData[[#This Row],[Close]]-NiftyData[[#This Row],[Open]]</f>
        <v>217.79999999999973</v>
      </c>
      <c r="N3004" s="4">
        <f>NiftyData[[#This Row],[Intraday Change]]/NiftyData[[#This Row],[Open]]</f>
        <v>6.6546487824253639E-2</v>
      </c>
      <c r="O3004" s="4">
        <f>_xlfn.CEILING.MATH(ABS(NiftyData[[#This Row],[Intraday Change %]]), 0.01)</f>
        <v>7.0000000000000007E-2</v>
      </c>
      <c r="P3004" s="6">
        <f>NiftyData[[#This Row],[Close]]-E3005</f>
        <v>210.75</v>
      </c>
      <c r="Q3004" s="4">
        <f>NiftyData[[#This Row],[DayChange]]/E3005</f>
        <v>6.4254028262625953E-2</v>
      </c>
      <c r="R3004" s="7">
        <f>_xlfn.CEILING.MATH(ABS(NiftyData[[#This Row],[DayChange %]]), 0.01)</f>
        <v>7.0000000000000007E-2</v>
      </c>
    </row>
    <row r="3005" spans="1:18" x14ac:dyDescent="0.2">
      <c r="A3005" s="2">
        <v>39731</v>
      </c>
      <c r="B3005" s="1">
        <v>3502.05</v>
      </c>
      <c r="C3005" s="1">
        <v>3502.05</v>
      </c>
      <c r="D3005" s="1">
        <v>3198.95</v>
      </c>
      <c r="E3005" s="1">
        <v>3279.95</v>
      </c>
      <c r="F3005" s="1">
        <v>283977364</v>
      </c>
      <c r="G3005" s="1">
        <v>10857.92</v>
      </c>
      <c r="H3005" s="6" t="str">
        <f>TEXT(NiftyData[[#This Row],[Date]], "yyyy")</f>
        <v>2008</v>
      </c>
      <c r="I3005" s="6" t="str">
        <f>TEXT(NiftyData[[#This Row],[Date]], "mmm")</f>
        <v>Oct</v>
      </c>
      <c r="J3005" s="6" t="str">
        <f>TEXT(NiftyData[[#This Row],[Date]], "ddd")</f>
        <v>Fri</v>
      </c>
      <c r="K3005" s="6" t="str">
        <f>TEXT(NiftyData[[#This Row],[Date]], "mmm-yyyy")</f>
        <v>Oct-2008</v>
      </c>
      <c r="L3005" s="6" t="str">
        <f>IF(NiftyData[[#This Row],[Day]]="Thu", "Expiry", "")</f>
        <v/>
      </c>
      <c r="M3005" s="6">
        <f>NiftyData[[#This Row],[Close]]-NiftyData[[#This Row],[Open]]</f>
        <v>-222.10000000000036</v>
      </c>
      <c r="N3005" s="4">
        <f>NiftyData[[#This Row],[Intraday Change]]/NiftyData[[#This Row],[Open]]</f>
        <v>-6.3419996858982697E-2</v>
      </c>
      <c r="O3005" s="4">
        <f>_xlfn.CEILING.MATH(ABS(NiftyData[[#This Row],[Intraday Change %]]), 0.01)</f>
        <v>7.0000000000000007E-2</v>
      </c>
      <c r="P3005" s="6">
        <f>NiftyData[[#This Row],[Close]]-E3006</f>
        <v>-233.70000000000027</v>
      </c>
      <c r="Q3005" s="4">
        <f>NiftyData[[#This Row],[DayChange]]/E3006</f>
        <v>-6.6512031648001443E-2</v>
      </c>
      <c r="R3005" s="7">
        <f>_xlfn.CEILING.MATH(ABS(NiftyData[[#This Row],[DayChange %]]), 0.01)</f>
        <v>7.0000000000000007E-2</v>
      </c>
    </row>
    <row r="3006" spans="1:18" x14ac:dyDescent="0.2">
      <c r="A3006" s="2">
        <v>39729</v>
      </c>
      <c r="B3006" s="1">
        <v>3604.4</v>
      </c>
      <c r="C3006" s="1">
        <v>3604.4</v>
      </c>
      <c r="D3006" s="1">
        <v>3329.45</v>
      </c>
      <c r="E3006" s="1">
        <v>3513.65</v>
      </c>
      <c r="F3006" s="1">
        <v>228575994</v>
      </c>
      <c r="G3006" s="1">
        <v>8649.9500000000007</v>
      </c>
      <c r="H3006" s="6" t="str">
        <f>TEXT(NiftyData[[#This Row],[Date]], "yyyy")</f>
        <v>2008</v>
      </c>
      <c r="I3006" s="6" t="str">
        <f>TEXT(NiftyData[[#This Row],[Date]], "mmm")</f>
        <v>Oct</v>
      </c>
      <c r="J3006" s="6" t="str">
        <f>TEXT(NiftyData[[#This Row],[Date]], "ddd")</f>
        <v>Wed</v>
      </c>
      <c r="K3006" s="6" t="str">
        <f>TEXT(NiftyData[[#This Row],[Date]], "mmm-yyyy")</f>
        <v>Oct-2008</v>
      </c>
      <c r="L3006" s="6" t="str">
        <f>IF(NiftyData[[#This Row],[Day]]="Thu", "Expiry", "")</f>
        <v/>
      </c>
      <c r="M3006" s="6">
        <f>NiftyData[[#This Row],[Close]]-NiftyData[[#This Row],[Open]]</f>
        <v>-90.75</v>
      </c>
      <c r="N3006" s="4">
        <f>NiftyData[[#This Row],[Intraday Change]]/NiftyData[[#This Row],[Open]]</f>
        <v>-2.5177560759072244E-2</v>
      </c>
      <c r="O3006" s="4">
        <f>_xlfn.CEILING.MATH(ABS(NiftyData[[#This Row],[Intraday Change %]]), 0.01)</f>
        <v>0.03</v>
      </c>
      <c r="P3006" s="6">
        <f>NiftyData[[#This Row],[Close]]-E3007</f>
        <v>-92.949999999999818</v>
      </c>
      <c r="Q3006" s="4">
        <f>NiftyData[[#This Row],[DayChange]]/E3007</f>
        <v>-2.577219541950863E-2</v>
      </c>
      <c r="R3006" s="7">
        <f>_xlfn.CEILING.MATH(ABS(NiftyData[[#This Row],[DayChange %]]), 0.01)</f>
        <v>0.03</v>
      </c>
    </row>
    <row r="3007" spans="1:18" x14ac:dyDescent="0.2">
      <c r="A3007" s="2">
        <v>39728</v>
      </c>
      <c r="B3007" s="1">
        <v>3606.95</v>
      </c>
      <c r="C3007" s="1">
        <v>3732.65</v>
      </c>
      <c r="D3007" s="1">
        <v>3537</v>
      </c>
      <c r="E3007" s="1">
        <v>3606.6</v>
      </c>
      <c r="F3007" s="1">
        <v>210246893</v>
      </c>
      <c r="G3007" s="1">
        <v>8291.1299999999992</v>
      </c>
      <c r="H3007" s="6" t="str">
        <f>TEXT(NiftyData[[#This Row],[Date]], "yyyy")</f>
        <v>2008</v>
      </c>
      <c r="I3007" s="6" t="str">
        <f>TEXT(NiftyData[[#This Row],[Date]], "mmm")</f>
        <v>Oct</v>
      </c>
      <c r="J3007" s="6" t="str">
        <f>TEXT(NiftyData[[#This Row],[Date]], "ddd")</f>
        <v>Tue</v>
      </c>
      <c r="K3007" s="6" t="str">
        <f>TEXT(NiftyData[[#This Row],[Date]], "mmm-yyyy")</f>
        <v>Oct-2008</v>
      </c>
      <c r="L3007" s="6" t="str">
        <f>IF(NiftyData[[#This Row],[Day]]="Thu", "Expiry", "")</f>
        <v/>
      </c>
      <c r="M3007" s="6">
        <f>NiftyData[[#This Row],[Close]]-NiftyData[[#This Row],[Open]]</f>
        <v>-0.34999999999990905</v>
      </c>
      <c r="N3007" s="4">
        <f>NiftyData[[#This Row],[Intraday Change]]/NiftyData[[#This Row],[Open]]</f>
        <v>-9.7034890974343721E-5</v>
      </c>
      <c r="O3007" s="4">
        <f>_xlfn.CEILING.MATH(ABS(NiftyData[[#This Row],[Intraday Change %]]), 0.01)</f>
        <v>0.01</v>
      </c>
      <c r="P3007" s="6">
        <f>NiftyData[[#This Row],[Close]]-E3008</f>
        <v>4.25</v>
      </c>
      <c r="Q3007" s="4">
        <f>NiftyData[[#This Row],[DayChange]]/E3008</f>
        <v>1.1797854178522353E-3</v>
      </c>
      <c r="R3007" s="7">
        <f>_xlfn.CEILING.MATH(ABS(NiftyData[[#This Row],[DayChange %]]), 0.01)</f>
        <v>0.01</v>
      </c>
    </row>
    <row r="3008" spans="1:18" x14ac:dyDescent="0.2">
      <c r="A3008" s="2">
        <v>39727</v>
      </c>
      <c r="B3008" s="1">
        <v>3817.3</v>
      </c>
      <c r="C3008" s="1">
        <v>3820.85</v>
      </c>
      <c r="D3008" s="1">
        <v>3581.6</v>
      </c>
      <c r="E3008" s="1">
        <v>3602.35</v>
      </c>
      <c r="F3008" s="1">
        <v>157489980</v>
      </c>
      <c r="G3008" s="1">
        <v>6565.56</v>
      </c>
      <c r="H3008" s="6" t="str">
        <f>TEXT(NiftyData[[#This Row],[Date]], "yyyy")</f>
        <v>2008</v>
      </c>
      <c r="I3008" s="6" t="str">
        <f>TEXT(NiftyData[[#This Row],[Date]], "mmm")</f>
        <v>Oct</v>
      </c>
      <c r="J3008" s="6" t="str">
        <f>TEXT(NiftyData[[#This Row],[Date]], "ddd")</f>
        <v>Mon</v>
      </c>
      <c r="K3008" s="6" t="str">
        <f>TEXT(NiftyData[[#This Row],[Date]], "mmm-yyyy")</f>
        <v>Oct-2008</v>
      </c>
      <c r="L3008" s="6" t="str">
        <f>IF(NiftyData[[#This Row],[Day]]="Thu", "Expiry", "")</f>
        <v/>
      </c>
      <c r="M3008" s="6">
        <f>NiftyData[[#This Row],[Close]]-NiftyData[[#This Row],[Open]]</f>
        <v>-214.95000000000027</v>
      </c>
      <c r="N3008" s="4">
        <f>NiftyData[[#This Row],[Intraday Change]]/NiftyData[[#This Row],[Open]]</f>
        <v>-5.6309433369135319E-2</v>
      </c>
      <c r="O3008" s="4">
        <f>_xlfn.CEILING.MATH(ABS(NiftyData[[#This Row],[Intraday Change %]]), 0.01)</f>
        <v>0.06</v>
      </c>
      <c r="P3008" s="6">
        <f>NiftyData[[#This Row],[Close]]-E3009</f>
        <v>-215.95000000000027</v>
      </c>
      <c r="Q3008" s="4">
        <f>NiftyData[[#This Row],[DayChange]]/E3009</f>
        <v>-5.6556582772438066E-2</v>
      </c>
      <c r="R3008" s="7">
        <f>_xlfn.CEILING.MATH(ABS(NiftyData[[#This Row],[DayChange %]]), 0.01)</f>
        <v>0.06</v>
      </c>
    </row>
    <row r="3009" spans="1:18" x14ac:dyDescent="0.2">
      <c r="A3009" s="2">
        <v>39724</v>
      </c>
      <c r="B3009" s="1">
        <v>3953.55</v>
      </c>
      <c r="C3009" s="1">
        <v>3969.55</v>
      </c>
      <c r="D3009" s="1">
        <v>3804.85</v>
      </c>
      <c r="E3009" s="1">
        <v>3818.3</v>
      </c>
      <c r="F3009" s="1">
        <v>172679745</v>
      </c>
      <c r="G3009" s="1">
        <v>7919.46</v>
      </c>
      <c r="H3009" s="6" t="str">
        <f>TEXT(NiftyData[[#This Row],[Date]], "yyyy")</f>
        <v>2008</v>
      </c>
      <c r="I3009" s="6" t="str">
        <f>TEXT(NiftyData[[#This Row],[Date]], "mmm")</f>
        <v>Oct</v>
      </c>
      <c r="J3009" s="6" t="str">
        <f>TEXT(NiftyData[[#This Row],[Date]], "ddd")</f>
        <v>Fri</v>
      </c>
      <c r="K3009" s="6" t="str">
        <f>TEXT(NiftyData[[#This Row],[Date]], "mmm-yyyy")</f>
        <v>Oct-2008</v>
      </c>
      <c r="L3009" s="6" t="str">
        <f>IF(NiftyData[[#This Row],[Day]]="Thu", "Expiry", "")</f>
        <v/>
      </c>
      <c r="M3009" s="6">
        <f>NiftyData[[#This Row],[Close]]-NiftyData[[#This Row],[Open]]</f>
        <v>-135.25</v>
      </c>
      <c r="N3009" s="4">
        <f>NiftyData[[#This Row],[Intraday Change]]/NiftyData[[#This Row],[Open]]</f>
        <v>-3.4209760847845605E-2</v>
      </c>
      <c r="O3009" s="4">
        <f>_xlfn.CEILING.MATH(ABS(NiftyData[[#This Row],[Intraday Change %]]), 0.01)</f>
        <v>0.04</v>
      </c>
      <c r="P3009" s="6">
        <f>NiftyData[[#This Row],[Close]]-E3010</f>
        <v>-132.44999999999982</v>
      </c>
      <c r="Q3009" s="4">
        <f>NiftyData[[#This Row],[DayChange]]/E3010</f>
        <v>-3.3525280010124614E-2</v>
      </c>
      <c r="R3009" s="7">
        <f>_xlfn.CEILING.MATH(ABS(NiftyData[[#This Row],[DayChange %]]), 0.01)</f>
        <v>0.04</v>
      </c>
    </row>
    <row r="3010" spans="1:18" x14ac:dyDescent="0.2">
      <c r="A3010" s="2">
        <v>39722</v>
      </c>
      <c r="B3010" s="1">
        <v>3921.85</v>
      </c>
      <c r="C3010" s="1">
        <v>4000.5</v>
      </c>
      <c r="D3010" s="1">
        <v>3861.25</v>
      </c>
      <c r="E3010" s="1">
        <v>3950.75</v>
      </c>
      <c r="F3010" s="1">
        <v>149863209</v>
      </c>
      <c r="G3010" s="1">
        <v>6448.37</v>
      </c>
      <c r="H3010" s="6" t="str">
        <f>TEXT(NiftyData[[#This Row],[Date]], "yyyy")</f>
        <v>2008</v>
      </c>
      <c r="I3010" s="6" t="str">
        <f>TEXT(NiftyData[[#This Row],[Date]], "mmm")</f>
        <v>Oct</v>
      </c>
      <c r="J3010" s="6" t="str">
        <f>TEXT(NiftyData[[#This Row],[Date]], "ddd")</f>
        <v>Wed</v>
      </c>
      <c r="K3010" s="6" t="str">
        <f>TEXT(NiftyData[[#This Row],[Date]], "mmm-yyyy")</f>
        <v>Oct-2008</v>
      </c>
      <c r="L3010" s="6" t="str">
        <f>IF(NiftyData[[#This Row],[Day]]="Thu", "Expiry", "")</f>
        <v/>
      </c>
      <c r="M3010" s="6">
        <f>NiftyData[[#This Row],[Close]]-NiftyData[[#This Row],[Open]]</f>
        <v>28.900000000000091</v>
      </c>
      <c r="N3010" s="4">
        <f>NiftyData[[#This Row],[Intraday Change]]/NiftyData[[#This Row],[Open]]</f>
        <v>7.3689712763109483E-3</v>
      </c>
      <c r="O3010" s="4">
        <f>_xlfn.CEILING.MATH(ABS(NiftyData[[#This Row],[Intraday Change %]]), 0.01)</f>
        <v>0.01</v>
      </c>
      <c r="P3010" s="6">
        <f>NiftyData[[#This Row],[Close]]-E3011</f>
        <v>29.550000000000182</v>
      </c>
      <c r="Q3010" s="4">
        <f>NiftyData[[#This Row],[DayChange]]/E3011</f>
        <v>7.5359583800877752E-3</v>
      </c>
      <c r="R3010" s="7">
        <f>_xlfn.CEILING.MATH(ABS(NiftyData[[#This Row],[DayChange %]]), 0.01)</f>
        <v>0.01</v>
      </c>
    </row>
    <row r="3011" spans="1:18" x14ac:dyDescent="0.2">
      <c r="A3011" s="2">
        <v>39721</v>
      </c>
      <c r="B3011" s="1">
        <v>3848.7</v>
      </c>
      <c r="C3011" s="1">
        <v>3966.85</v>
      </c>
      <c r="D3011" s="1">
        <v>3715.05</v>
      </c>
      <c r="E3011" s="1">
        <v>3921.2</v>
      </c>
      <c r="F3011" s="1">
        <v>217095428</v>
      </c>
      <c r="G3011" s="1">
        <v>9659.09</v>
      </c>
      <c r="H3011" s="6" t="str">
        <f>TEXT(NiftyData[[#This Row],[Date]], "yyyy")</f>
        <v>2008</v>
      </c>
      <c r="I3011" s="6" t="str">
        <f>TEXT(NiftyData[[#This Row],[Date]], "mmm")</f>
        <v>Sep</v>
      </c>
      <c r="J3011" s="6" t="str">
        <f>TEXT(NiftyData[[#This Row],[Date]], "ddd")</f>
        <v>Tue</v>
      </c>
      <c r="K3011" s="6" t="str">
        <f>TEXT(NiftyData[[#This Row],[Date]], "mmm-yyyy")</f>
        <v>Sep-2008</v>
      </c>
      <c r="L3011" s="6" t="str">
        <f>IF(NiftyData[[#This Row],[Day]]="Thu", "Expiry", "")</f>
        <v/>
      </c>
      <c r="M3011" s="6">
        <f>NiftyData[[#This Row],[Close]]-NiftyData[[#This Row],[Open]]</f>
        <v>72.5</v>
      </c>
      <c r="N3011" s="4">
        <f>NiftyData[[#This Row],[Intraday Change]]/NiftyData[[#This Row],[Open]]</f>
        <v>1.8837529555434305E-2</v>
      </c>
      <c r="O3011" s="4">
        <f>_xlfn.CEILING.MATH(ABS(NiftyData[[#This Row],[Intraday Change %]]), 0.01)</f>
        <v>0.02</v>
      </c>
      <c r="P3011" s="6">
        <f>NiftyData[[#This Row],[Close]]-E3012</f>
        <v>71.149999999999636</v>
      </c>
      <c r="Q3011" s="4">
        <f>NiftyData[[#This Row],[DayChange]]/E3012</f>
        <v>1.8480279476889815E-2</v>
      </c>
      <c r="R3011" s="7">
        <f>_xlfn.CEILING.MATH(ABS(NiftyData[[#This Row],[DayChange %]]), 0.01)</f>
        <v>0.02</v>
      </c>
    </row>
    <row r="3012" spans="1:18" x14ac:dyDescent="0.2">
      <c r="A3012" s="2">
        <v>39720</v>
      </c>
      <c r="B3012" s="1">
        <v>3990.2</v>
      </c>
      <c r="C3012" s="1">
        <v>3997.55</v>
      </c>
      <c r="D3012" s="1">
        <v>3777.3</v>
      </c>
      <c r="E3012" s="1">
        <v>3850.05</v>
      </c>
      <c r="F3012" s="1">
        <v>187237452</v>
      </c>
      <c r="G3012" s="1">
        <v>8386.98</v>
      </c>
      <c r="H3012" s="6" t="str">
        <f>TEXT(NiftyData[[#This Row],[Date]], "yyyy")</f>
        <v>2008</v>
      </c>
      <c r="I3012" s="6" t="str">
        <f>TEXT(NiftyData[[#This Row],[Date]], "mmm")</f>
        <v>Sep</v>
      </c>
      <c r="J3012" s="6" t="str">
        <f>TEXT(NiftyData[[#This Row],[Date]], "ddd")</f>
        <v>Mon</v>
      </c>
      <c r="K3012" s="6" t="str">
        <f>TEXT(NiftyData[[#This Row],[Date]], "mmm-yyyy")</f>
        <v>Sep-2008</v>
      </c>
      <c r="L3012" s="6" t="str">
        <f>IF(NiftyData[[#This Row],[Day]]="Thu", "Expiry", "")</f>
        <v/>
      </c>
      <c r="M3012" s="6">
        <f>NiftyData[[#This Row],[Close]]-NiftyData[[#This Row],[Open]]</f>
        <v>-140.14999999999964</v>
      </c>
      <c r="N3012" s="4">
        <f>NiftyData[[#This Row],[Intraday Change]]/NiftyData[[#This Row],[Open]]</f>
        <v>-3.5123552704125018E-2</v>
      </c>
      <c r="O3012" s="4">
        <f>_xlfn.CEILING.MATH(ABS(NiftyData[[#This Row],[Intraday Change %]]), 0.01)</f>
        <v>0.04</v>
      </c>
      <c r="P3012" s="6">
        <f>NiftyData[[#This Row],[Close]]-E3013</f>
        <v>-135.19999999999982</v>
      </c>
      <c r="Q3012" s="4">
        <f>NiftyData[[#This Row],[DayChange]]/E3013</f>
        <v>-3.3925098801831706E-2</v>
      </c>
      <c r="R3012" s="7">
        <f>_xlfn.CEILING.MATH(ABS(NiftyData[[#This Row],[DayChange %]]), 0.01)</f>
        <v>0.04</v>
      </c>
    </row>
    <row r="3013" spans="1:18" x14ac:dyDescent="0.2">
      <c r="A3013" s="2">
        <v>39717</v>
      </c>
      <c r="B3013" s="1">
        <v>4108.75</v>
      </c>
      <c r="C3013" s="1">
        <v>4110.7</v>
      </c>
      <c r="D3013" s="1">
        <v>3970.35</v>
      </c>
      <c r="E3013" s="1">
        <v>3985.25</v>
      </c>
      <c r="F3013" s="1">
        <v>133851369</v>
      </c>
      <c r="G3013" s="1">
        <v>5968.78</v>
      </c>
      <c r="H3013" s="6" t="str">
        <f>TEXT(NiftyData[[#This Row],[Date]], "yyyy")</f>
        <v>2008</v>
      </c>
      <c r="I3013" s="6" t="str">
        <f>TEXT(NiftyData[[#This Row],[Date]], "mmm")</f>
        <v>Sep</v>
      </c>
      <c r="J3013" s="6" t="str">
        <f>TEXT(NiftyData[[#This Row],[Date]], "ddd")</f>
        <v>Fri</v>
      </c>
      <c r="K3013" s="6" t="str">
        <f>TEXT(NiftyData[[#This Row],[Date]], "mmm-yyyy")</f>
        <v>Sep-2008</v>
      </c>
      <c r="L3013" s="6" t="str">
        <f>IF(NiftyData[[#This Row],[Day]]="Thu", "Expiry", "")</f>
        <v/>
      </c>
      <c r="M3013" s="6">
        <f>NiftyData[[#This Row],[Close]]-NiftyData[[#This Row],[Open]]</f>
        <v>-123.5</v>
      </c>
      <c r="N3013" s="4">
        <f>NiftyData[[#This Row],[Intraday Change]]/NiftyData[[#This Row],[Open]]</f>
        <v>-3.0057803468208091E-2</v>
      </c>
      <c r="O3013" s="4">
        <f>_xlfn.CEILING.MATH(ABS(NiftyData[[#This Row],[Intraday Change %]]), 0.01)</f>
        <v>0.04</v>
      </c>
      <c r="P3013" s="6">
        <f>NiftyData[[#This Row],[Close]]-E3014</f>
        <v>-125.30000000000018</v>
      </c>
      <c r="Q3013" s="4">
        <f>NiftyData[[#This Row],[DayChange]]/E3014</f>
        <v>-3.0482538833002927E-2</v>
      </c>
      <c r="R3013" s="7">
        <f>_xlfn.CEILING.MATH(ABS(NiftyData[[#This Row],[DayChange %]]), 0.01)</f>
        <v>0.04</v>
      </c>
    </row>
    <row r="3014" spans="1:18" x14ac:dyDescent="0.2">
      <c r="A3014" s="2">
        <v>39716</v>
      </c>
      <c r="B3014" s="1">
        <v>4162.1499999999996</v>
      </c>
      <c r="C3014" s="1">
        <v>4172.6000000000004</v>
      </c>
      <c r="D3014" s="1">
        <v>4077.5</v>
      </c>
      <c r="E3014" s="1">
        <v>4110.55</v>
      </c>
      <c r="F3014" s="1">
        <v>217958856</v>
      </c>
      <c r="G3014" s="1">
        <v>9235.83</v>
      </c>
      <c r="H3014" s="6" t="str">
        <f>TEXT(NiftyData[[#This Row],[Date]], "yyyy")</f>
        <v>2008</v>
      </c>
      <c r="I3014" s="6" t="str">
        <f>TEXT(NiftyData[[#This Row],[Date]], "mmm")</f>
        <v>Sep</v>
      </c>
      <c r="J3014" s="6" t="str">
        <f>TEXT(NiftyData[[#This Row],[Date]], "ddd")</f>
        <v>Thu</v>
      </c>
      <c r="K3014" s="6" t="str">
        <f>TEXT(NiftyData[[#This Row],[Date]], "mmm-yyyy")</f>
        <v>Sep-2008</v>
      </c>
      <c r="L3014" s="6" t="str">
        <f>IF(NiftyData[[#This Row],[Day]]="Thu", "Expiry", "")</f>
        <v>Expiry</v>
      </c>
      <c r="M3014" s="6">
        <f>NiftyData[[#This Row],[Close]]-NiftyData[[#This Row],[Open]]</f>
        <v>-51.599999999999454</v>
      </c>
      <c r="N3014" s="4">
        <f>NiftyData[[#This Row],[Intraday Change]]/NiftyData[[#This Row],[Open]]</f>
        <v>-1.2397438823684744E-2</v>
      </c>
      <c r="O3014" s="4">
        <f>_xlfn.CEILING.MATH(ABS(NiftyData[[#This Row],[Intraday Change %]]), 0.01)</f>
        <v>0.02</v>
      </c>
      <c r="P3014" s="6">
        <f>NiftyData[[#This Row],[Close]]-E3015</f>
        <v>-50.699999999999818</v>
      </c>
      <c r="Q3014" s="4">
        <f>NiftyData[[#This Row],[DayChange]]/E3015</f>
        <v>-1.218383899068785E-2</v>
      </c>
      <c r="R3014" s="7">
        <f>_xlfn.CEILING.MATH(ABS(NiftyData[[#This Row],[DayChange %]]), 0.01)</f>
        <v>0.02</v>
      </c>
    </row>
    <row r="3015" spans="1:18" x14ac:dyDescent="0.2">
      <c r="A3015" s="2">
        <v>39715</v>
      </c>
      <c r="B3015" s="1">
        <v>4125.75</v>
      </c>
      <c r="C3015" s="1">
        <v>4207.95</v>
      </c>
      <c r="D3015" s="1">
        <v>4115.8500000000004</v>
      </c>
      <c r="E3015" s="1">
        <v>4161.25</v>
      </c>
      <c r="F3015" s="1">
        <v>156072253</v>
      </c>
      <c r="G3015" s="1">
        <v>7260.87</v>
      </c>
      <c r="H3015" s="6" t="str">
        <f>TEXT(NiftyData[[#This Row],[Date]], "yyyy")</f>
        <v>2008</v>
      </c>
      <c r="I3015" s="6" t="str">
        <f>TEXT(NiftyData[[#This Row],[Date]], "mmm")</f>
        <v>Sep</v>
      </c>
      <c r="J3015" s="6" t="str">
        <f>TEXT(NiftyData[[#This Row],[Date]], "ddd")</f>
        <v>Wed</v>
      </c>
      <c r="K3015" s="6" t="str">
        <f>TEXT(NiftyData[[#This Row],[Date]], "mmm-yyyy")</f>
        <v>Sep-2008</v>
      </c>
      <c r="L3015" s="6" t="str">
        <f>IF(NiftyData[[#This Row],[Day]]="Thu", "Expiry", "")</f>
        <v/>
      </c>
      <c r="M3015" s="6">
        <f>NiftyData[[#This Row],[Close]]-NiftyData[[#This Row],[Open]]</f>
        <v>35.5</v>
      </c>
      <c r="N3015" s="4">
        <f>NiftyData[[#This Row],[Intraday Change]]/NiftyData[[#This Row],[Open]]</f>
        <v>8.6044961522147492E-3</v>
      </c>
      <c r="O3015" s="4">
        <f>_xlfn.CEILING.MATH(ABS(NiftyData[[#This Row],[Intraday Change %]]), 0.01)</f>
        <v>0.01</v>
      </c>
      <c r="P3015" s="6">
        <f>NiftyData[[#This Row],[Close]]-E3016</f>
        <v>34.350000000000364</v>
      </c>
      <c r="Q3015" s="4">
        <f>NiftyData[[#This Row],[DayChange]]/E3016</f>
        <v>8.3234389008699904E-3</v>
      </c>
      <c r="R3015" s="7">
        <f>_xlfn.CEILING.MATH(ABS(NiftyData[[#This Row],[DayChange %]]), 0.01)</f>
        <v>0.01</v>
      </c>
    </row>
    <row r="3016" spans="1:18" x14ac:dyDescent="0.2">
      <c r="A3016" s="2">
        <v>39714</v>
      </c>
      <c r="B3016" s="1">
        <v>4223.8999999999996</v>
      </c>
      <c r="C3016" s="1">
        <v>4224.7</v>
      </c>
      <c r="D3016" s="1">
        <v>4117.8999999999996</v>
      </c>
      <c r="E3016" s="1">
        <v>4126.8999999999996</v>
      </c>
      <c r="F3016" s="1">
        <v>125527290</v>
      </c>
      <c r="G3016" s="1">
        <v>6237.87</v>
      </c>
      <c r="H3016" s="6" t="str">
        <f>TEXT(NiftyData[[#This Row],[Date]], "yyyy")</f>
        <v>2008</v>
      </c>
      <c r="I3016" s="6" t="str">
        <f>TEXT(NiftyData[[#This Row],[Date]], "mmm")</f>
        <v>Sep</v>
      </c>
      <c r="J3016" s="6" t="str">
        <f>TEXT(NiftyData[[#This Row],[Date]], "ddd")</f>
        <v>Tue</v>
      </c>
      <c r="K3016" s="6" t="str">
        <f>TEXT(NiftyData[[#This Row],[Date]], "mmm-yyyy")</f>
        <v>Sep-2008</v>
      </c>
      <c r="L3016" s="6" t="str">
        <f>IF(NiftyData[[#This Row],[Day]]="Thu", "Expiry", "")</f>
        <v/>
      </c>
      <c r="M3016" s="6">
        <f>NiftyData[[#This Row],[Close]]-NiftyData[[#This Row],[Open]]</f>
        <v>-97</v>
      </c>
      <c r="N3016" s="4">
        <f>NiftyData[[#This Row],[Intraday Change]]/NiftyData[[#This Row],[Open]]</f>
        <v>-2.2964558820047824E-2</v>
      </c>
      <c r="O3016" s="4">
        <f>_xlfn.CEILING.MATH(ABS(NiftyData[[#This Row],[Intraday Change %]]), 0.01)</f>
        <v>0.03</v>
      </c>
      <c r="P3016" s="6">
        <f>NiftyData[[#This Row],[Close]]-E3017</f>
        <v>-96.150000000000546</v>
      </c>
      <c r="Q3016" s="4">
        <f>NiftyData[[#This Row],[DayChange]]/E3017</f>
        <v>-2.2767904713418156E-2</v>
      </c>
      <c r="R3016" s="7">
        <f>_xlfn.CEILING.MATH(ABS(NiftyData[[#This Row],[DayChange %]]), 0.01)</f>
        <v>0.03</v>
      </c>
    </row>
    <row r="3017" spans="1:18" x14ac:dyDescent="0.2">
      <c r="A3017" s="2">
        <v>39713</v>
      </c>
      <c r="B3017" s="1">
        <v>4248.95</v>
      </c>
      <c r="C3017" s="1">
        <v>4303.25</v>
      </c>
      <c r="D3017" s="1">
        <v>4202.3999999999996</v>
      </c>
      <c r="E3017" s="1">
        <v>4223.05</v>
      </c>
      <c r="F3017" s="1">
        <v>137082447</v>
      </c>
      <c r="G3017" s="1">
        <v>6859.81</v>
      </c>
      <c r="H3017" s="6" t="str">
        <f>TEXT(NiftyData[[#This Row],[Date]], "yyyy")</f>
        <v>2008</v>
      </c>
      <c r="I3017" s="6" t="str">
        <f>TEXT(NiftyData[[#This Row],[Date]], "mmm")</f>
        <v>Sep</v>
      </c>
      <c r="J3017" s="6" t="str">
        <f>TEXT(NiftyData[[#This Row],[Date]], "ddd")</f>
        <v>Mon</v>
      </c>
      <c r="K3017" s="6" t="str">
        <f>TEXT(NiftyData[[#This Row],[Date]], "mmm-yyyy")</f>
        <v>Sep-2008</v>
      </c>
      <c r="L3017" s="6" t="str">
        <f>IF(NiftyData[[#This Row],[Day]]="Thu", "Expiry", "")</f>
        <v/>
      </c>
      <c r="M3017" s="6">
        <f>NiftyData[[#This Row],[Close]]-NiftyData[[#This Row],[Open]]</f>
        <v>-25.899999999999636</v>
      </c>
      <c r="N3017" s="4">
        <f>NiftyData[[#This Row],[Intraday Change]]/NiftyData[[#This Row],[Open]]</f>
        <v>-6.0956236246601245E-3</v>
      </c>
      <c r="O3017" s="4">
        <f>_xlfn.CEILING.MATH(ABS(NiftyData[[#This Row],[Intraday Change %]]), 0.01)</f>
        <v>0.01</v>
      </c>
      <c r="P3017" s="6">
        <f>NiftyData[[#This Row],[Close]]-E3018</f>
        <v>-22.199999999999818</v>
      </c>
      <c r="Q3017" s="4">
        <f>NiftyData[[#This Row],[DayChange]]/E3018</f>
        <v>-5.2293740062422283E-3</v>
      </c>
      <c r="R3017" s="7">
        <f>_xlfn.CEILING.MATH(ABS(NiftyData[[#This Row],[DayChange %]]), 0.01)</f>
        <v>0.01</v>
      </c>
    </row>
    <row r="3018" spans="1:18" x14ac:dyDescent="0.2">
      <c r="A3018" s="2">
        <v>39710</v>
      </c>
      <c r="B3018" s="1">
        <v>4040.8</v>
      </c>
      <c r="C3018" s="1">
        <v>4262.6499999999996</v>
      </c>
      <c r="D3018" s="1">
        <v>4040.8</v>
      </c>
      <c r="E3018" s="1">
        <v>4245.25</v>
      </c>
      <c r="F3018" s="1">
        <v>206052260</v>
      </c>
      <c r="G3018" s="1">
        <v>10221.99</v>
      </c>
      <c r="H3018" s="6" t="str">
        <f>TEXT(NiftyData[[#This Row],[Date]], "yyyy")</f>
        <v>2008</v>
      </c>
      <c r="I3018" s="6" t="str">
        <f>TEXT(NiftyData[[#This Row],[Date]], "mmm")</f>
        <v>Sep</v>
      </c>
      <c r="J3018" s="6" t="str">
        <f>TEXT(NiftyData[[#This Row],[Date]], "ddd")</f>
        <v>Fri</v>
      </c>
      <c r="K3018" s="6" t="str">
        <f>TEXT(NiftyData[[#This Row],[Date]], "mmm-yyyy")</f>
        <v>Sep-2008</v>
      </c>
      <c r="L3018" s="6" t="str">
        <f>IF(NiftyData[[#This Row],[Day]]="Thu", "Expiry", "")</f>
        <v/>
      </c>
      <c r="M3018" s="6">
        <f>NiftyData[[#This Row],[Close]]-NiftyData[[#This Row],[Open]]</f>
        <v>204.44999999999982</v>
      </c>
      <c r="N3018" s="4">
        <f>NiftyData[[#This Row],[Intraday Change]]/NiftyData[[#This Row],[Open]]</f>
        <v>5.0596416551177935E-2</v>
      </c>
      <c r="O3018" s="4">
        <f>_xlfn.CEILING.MATH(ABS(NiftyData[[#This Row],[Intraday Change %]]), 0.01)</f>
        <v>0.06</v>
      </c>
      <c r="P3018" s="6">
        <f>NiftyData[[#This Row],[Close]]-E3019</f>
        <v>207.09999999999991</v>
      </c>
      <c r="Q3018" s="4">
        <f>NiftyData[[#This Row],[DayChange]]/E3019</f>
        <v>5.1285861099761007E-2</v>
      </c>
      <c r="R3018" s="7">
        <f>_xlfn.CEILING.MATH(ABS(NiftyData[[#This Row],[DayChange %]]), 0.01)</f>
        <v>0.06</v>
      </c>
    </row>
    <row r="3019" spans="1:18" x14ac:dyDescent="0.2">
      <c r="A3019" s="2">
        <v>39709</v>
      </c>
      <c r="B3019" s="1">
        <v>4005.25</v>
      </c>
      <c r="C3019" s="1">
        <v>4050.1</v>
      </c>
      <c r="D3019" s="1">
        <v>3799.55</v>
      </c>
      <c r="E3019" s="1">
        <v>4038.15</v>
      </c>
      <c r="F3019" s="1">
        <v>203882671</v>
      </c>
      <c r="G3019" s="1">
        <v>10125.950000000001</v>
      </c>
      <c r="H3019" s="6" t="str">
        <f>TEXT(NiftyData[[#This Row],[Date]], "yyyy")</f>
        <v>2008</v>
      </c>
      <c r="I3019" s="6" t="str">
        <f>TEXT(NiftyData[[#This Row],[Date]], "mmm")</f>
        <v>Sep</v>
      </c>
      <c r="J3019" s="6" t="str">
        <f>TEXT(NiftyData[[#This Row],[Date]], "ddd")</f>
        <v>Thu</v>
      </c>
      <c r="K3019" s="6" t="str">
        <f>TEXT(NiftyData[[#This Row],[Date]], "mmm-yyyy")</f>
        <v>Sep-2008</v>
      </c>
      <c r="L3019" s="6" t="str">
        <f>IF(NiftyData[[#This Row],[Day]]="Thu", "Expiry", "")</f>
        <v>Expiry</v>
      </c>
      <c r="M3019" s="6">
        <f>NiftyData[[#This Row],[Close]]-NiftyData[[#This Row],[Open]]</f>
        <v>32.900000000000091</v>
      </c>
      <c r="N3019" s="4">
        <f>NiftyData[[#This Row],[Intraday Change]]/NiftyData[[#This Row],[Open]]</f>
        <v>8.2142188377754433E-3</v>
      </c>
      <c r="O3019" s="4">
        <f>_xlfn.CEILING.MATH(ABS(NiftyData[[#This Row],[Intraday Change %]]), 0.01)</f>
        <v>0.01</v>
      </c>
      <c r="P3019" s="6">
        <f>NiftyData[[#This Row],[Close]]-E3020</f>
        <v>29.900000000000091</v>
      </c>
      <c r="Q3019" s="4">
        <f>NiftyData[[#This Row],[DayChange]]/E3020</f>
        <v>7.4596145450009583E-3</v>
      </c>
      <c r="R3019" s="7">
        <f>_xlfn.CEILING.MATH(ABS(NiftyData[[#This Row],[DayChange %]]), 0.01)</f>
        <v>0.01</v>
      </c>
    </row>
    <row r="3020" spans="1:18" x14ac:dyDescent="0.2">
      <c r="A3020" s="2">
        <v>39708</v>
      </c>
      <c r="B3020" s="1">
        <v>4074.8</v>
      </c>
      <c r="C3020" s="1">
        <v>4116.7</v>
      </c>
      <c r="D3020" s="1">
        <v>3974.6</v>
      </c>
      <c r="E3020" s="1">
        <v>4008.25</v>
      </c>
      <c r="F3020" s="1">
        <v>153414046</v>
      </c>
      <c r="G3020" s="1">
        <v>7674.9</v>
      </c>
      <c r="H3020" s="6" t="str">
        <f>TEXT(NiftyData[[#This Row],[Date]], "yyyy")</f>
        <v>2008</v>
      </c>
      <c r="I3020" s="6" t="str">
        <f>TEXT(NiftyData[[#This Row],[Date]], "mmm")</f>
        <v>Sep</v>
      </c>
      <c r="J3020" s="6" t="str">
        <f>TEXT(NiftyData[[#This Row],[Date]], "ddd")</f>
        <v>Wed</v>
      </c>
      <c r="K3020" s="6" t="str">
        <f>TEXT(NiftyData[[#This Row],[Date]], "mmm-yyyy")</f>
        <v>Sep-2008</v>
      </c>
      <c r="L3020" s="6" t="str">
        <f>IF(NiftyData[[#This Row],[Day]]="Thu", "Expiry", "")</f>
        <v/>
      </c>
      <c r="M3020" s="6">
        <f>NiftyData[[#This Row],[Close]]-NiftyData[[#This Row],[Open]]</f>
        <v>-66.550000000000182</v>
      </c>
      <c r="N3020" s="4">
        <f>NiftyData[[#This Row],[Intraday Change]]/NiftyData[[#This Row],[Open]]</f>
        <v>-1.6332089918523654E-2</v>
      </c>
      <c r="O3020" s="4">
        <f>_xlfn.CEILING.MATH(ABS(NiftyData[[#This Row],[Intraday Change %]]), 0.01)</f>
        <v>0.02</v>
      </c>
      <c r="P3020" s="6">
        <f>NiftyData[[#This Row],[Close]]-E3021</f>
        <v>-66.650000000000091</v>
      </c>
      <c r="Q3020" s="4">
        <f>NiftyData[[#This Row],[DayChange]]/E3021</f>
        <v>-1.635622960072642E-2</v>
      </c>
      <c r="R3020" s="7">
        <f>_xlfn.CEILING.MATH(ABS(NiftyData[[#This Row],[DayChange %]]), 0.01)</f>
        <v>0.02</v>
      </c>
    </row>
    <row r="3021" spans="1:18" x14ac:dyDescent="0.2">
      <c r="A3021" s="2">
        <v>39707</v>
      </c>
      <c r="B3021" s="1">
        <v>4072.55</v>
      </c>
      <c r="C3021" s="1">
        <v>4090.1</v>
      </c>
      <c r="D3021" s="1">
        <v>3919.35</v>
      </c>
      <c r="E3021" s="1">
        <v>4074.9</v>
      </c>
      <c r="F3021" s="1">
        <v>159518028</v>
      </c>
      <c r="G3021" s="1">
        <v>7727.19</v>
      </c>
      <c r="H3021" s="6" t="str">
        <f>TEXT(NiftyData[[#This Row],[Date]], "yyyy")</f>
        <v>2008</v>
      </c>
      <c r="I3021" s="6" t="str">
        <f>TEXT(NiftyData[[#This Row],[Date]], "mmm")</f>
        <v>Sep</v>
      </c>
      <c r="J3021" s="6" t="str">
        <f>TEXT(NiftyData[[#This Row],[Date]], "ddd")</f>
        <v>Tue</v>
      </c>
      <c r="K3021" s="6" t="str">
        <f>TEXT(NiftyData[[#This Row],[Date]], "mmm-yyyy")</f>
        <v>Sep-2008</v>
      </c>
      <c r="L3021" s="6" t="str">
        <f>IF(NiftyData[[#This Row],[Day]]="Thu", "Expiry", "")</f>
        <v/>
      </c>
      <c r="M3021" s="6">
        <f>NiftyData[[#This Row],[Close]]-NiftyData[[#This Row],[Open]]</f>
        <v>2.3499999999999091</v>
      </c>
      <c r="N3021" s="4">
        <f>NiftyData[[#This Row],[Intraday Change]]/NiftyData[[#This Row],[Open]]</f>
        <v>5.7703404500863314E-4</v>
      </c>
      <c r="O3021" s="4">
        <f>_xlfn.CEILING.MATH(ABS(NiftyData[[#This Row],[Intraday Change %]]), 0.01)</f>
        <v>0.01</v>
      </c>
      <c r="P3021" s="6">
        <f>NiftyData[[#This Row],[Close]]-E3022</f>
        <v>2</v>
      </c>
      <c r="Q3021" s="4">
        <f>NiftyData[[#This Row],[DayChange]]/E3022</f>
        <v>4.9105060276461484E-4</v>
      </c>
      <c r="R3021" s="7">
        <f>_xlfn.CEILING.MATH(ABS(NiftyData[[#This Row],[DayChange %]]), 0.01)</f>
        <v>0.01</v>
      </c>
    </row>
    <row r="3022" spans="1:18" x14ac:dyDescent="0.2">
      <c r="A3022" s="2">
        <v>39706</v>
      </c>
      <c r="B3022" s="1">
        <v>4231.95</v>
      </c>
      <c r="C3022" s="1">
        <v>4237.25</v>
      </c>
      <c r="D3022" s="1">
        <v>3955.4</v>
      </c>
      <c r="E3022" s="1">
        <v>4072.9</v>
      </c>
      <c r="F3022" s="1">
        <v>147158815</v>
      </c>
      <c r="G3022" s="1">
        <v>7114</v>
      </c>
      <c r="H3022" s="6" t="str">
        <f>TEXT(NiftyData[[#This Row],[Date]], "yyyy")</f>
        <v>2008</v>
      </c>
      <c r="I3022" s="6" t="str">
        <f>TEXT(NiftyData[[#This Row],[Date]], "mmm")</f>
        <v>Sep</v>
      </c>
      <c r="J3022" s="6" t="str">
        <f>TEXT(NiftyData[[#This Row],[Date]], "ddd")</f>
        <v>Mon</v>
      </c>
      <c r="K3022" s="6" t="str">
        <f>TEXT(NiftyData[[#This Row],[Date]], "mmm-yyyy")</f>
        <v>Sep-2008</v>
      </c>
      <c r="L3022" s="6" t="str">
        <f>IF(NiftyData[[#This Row],[Day]]="Thu", "Expiry", "")</f>
        <v/>
      </c>
      <c r="M3022" s="6">
        <f>NiftyData[[#This Row],[Close]]-NiftyData[[#This Row],[Open]]</f>
        <v>-159.04999999999973</v>
      </c>
      <c r="N3022" s="4">
        <f>NiftyData[[#This Row],[Intraday Change]]/NiftyData[[#This Row],[Open]]</f>
        <v>-3.758314724890411E-2</v>
      </c>
      <c r="O3022" s="4">
        <f>_xlfn.CEILING.MATH(ABS(NiftyData[[#This Row],[Intraday Change %]]), 0.01)</f>
        <v>0.04</v>
      </c>
      <c r="P3022" s="6">
        <f>NiftyData[[#This Row],[Close]]-E3023</f>
        <v>-155.54999999999973</v>
      </c>
      <c r="Q3022" s="4">
        <f>NiftyData[[#This Row],[DayChange]]/E3023</f>
        <v>-3.6786529342903364E-2</v>
      </c>
      <c r="R3022" s="7">
        <f>_xlfn.CEILING.MATH(ABS(NiftyData[[#This Row],[DayChange %]]), 0.01)</f>
        <v>0.04</v>
      </c>
    </row>
    <row r="3023" spans="1:18" x14ac:dyDescent="0.2">
      <c r="A3023" s="2">
        <v>39703</v>
      </c>
      <c r="B3023" s="1">
        <v>4291.6000000000004</v>
      </c>
      <c r="C3023" s="1">
        <v>4323.8999999999996</v>
      </c>
      <c r="D3023" s="1">
        <v>4200.1499999999996</v>
      </c>
      <c r="E3023" s="1">
        <v>4228.45</v>
      </c>
      <c r="F3023" s="1">
        <v>145748456</v>
      </c>
      <c r="G3023" s="1">
        <v>7980.37</v>
      </c>
      <c r="H3023" s="6" t="str">
        <f>TEXT(NiftyData[[#This Row],[Date]], "yyyy")</f>
        <v>2008</v>
      </c>
      <c r="I3023" s="6" t="str">
        <f>TEXT(NiftyData[[#This Row],[Date]], "mmm")</f>
        <v>Sep</v>
      </c>
      <c r="J3023" s="6" t="str">
        <f>TEXT(NiftyData[[#This Row],[Date]], "ddd")</f>
        <v>Fri</v>
      </c>
      <c r="K3023" s="6" t="str">
        <f>TEXT(NiftyData[[#This Row],[Date]], "mmm-yyyy")</f>
        <v>Sep-2008</v>
      </c>
      <c r="L3023" s="6" t="str">
        <f>IF(NiftyData[[#This Row],[Day]]="Thu", "Expiry", "")</f>
        <v/>
      </c>
      <c r="M3023" s="6">
        <f>NiftyData[[#This Row],[Close]]-NiftyData[[#This Row],[Open]]</f>
        <v>-63.150000000000546</v>
      </c>
      <c r="N3023" s="4">
        <f>NiftyData[[#This Row],[Intraday Change]]/NiftyData[[#This Row],[Open]]</f>
        <v>-1.4714791686084571E-2</v>
      </c>
      <c r="O3023" s="4">
        <f>_xlfn.CEILING.MATH(ABS(NiftyData[[#This Row],[Intraday Change %]]), 0.01)</f>
        <v>0.02</v>
      </c>
      <c r="P3023" s="6">
        <f>NiftyData[[#This Row],[Close]]-E3024</f>
        <v>-61.850000000000364</v>
      </c>
      <c r="Q3023" s="4">
        <f>NiftyData[[#This Row],[DayChange]]/E3024</f>
        <v>-1.4416241288488068E-2</v>
      </c>
      <c r="R3023" s="7">
        <f>_xlfn.CEILING.MATH(ABS(NiftyData[[#This Row],[DayChange %]]), 0.01)</f>
        <v>0.02</v>
      </c>
    </row>
    <row r="3024" spans="1:18" x14ac:dyDescent="0.2">
      <c r="A3024" s="2">
        <v>39702</v>
      </c>
      <c r="B3024" s="1">
        <v>4397.25</v>
      </c>
      <c r="C3024" s="1">
        <v>4399.3</v>
      </c>
      <c r="D3024" s="1">
        <v>4272.75</v>
      </c>
      <c r="E3024" s="1">
        <v>4290.3</v>
      </c>
      <c r="F3024" s="1">
        <v>116723061</v>
      </c>
      <c r="G3024" s="1">
        <v>6537.95</v>
      </c>
      <c r="H3024" s="6" t="str">
        <f>TEXT(NiftyData[[#This Row],[Date]], "yyyy")</f>
        <v>2008</v>
      </c>
      <c r="I3024" s="6" t="str">
        <f>TEXT(NiftyData[[#This Row],[Date]], "mmm")</f>
        <v>Sep</v>
      </c>
      <c r="J3024" s="6" t="str">
        <f>TEXT(NiftyData[[#This Row],[Date]], "ddd")</f>
        <v>Thu</v>
      </c>
      <c r="K3024" s="6" t="str">
        <f>TEXT(NiftyData[[#This Row],[Date]], "mmm-yyyy")</f>
        <v>Sep-2008</v>
      </c>
      <c r="L3024" s="6" t="str">
        <f>IF(NiftyData[[#This Row],[Day]]="Thu", "Expiry", "")</f>
        <v>Expiry</v>
      </c>
      <c r="M3024" s="6">
        <f>NiftyData[[#This Row],[Close]]-NiftyData[[#This Row],[Open]]</f>
        <v>-106.94999999999982</v>
      </c>
      <c r="N3024" s="4">
        <f>NiftyData[[#This Row],[Intraday Change]]/NiftyData[[#This Row],[Open]]</f>
        <v>-2.4322019443970621E-2</v>
      </c>
      <c r="O3024" s="4">
        <f>_xlfn.CEILING.MATH(ABS(NiftyData[[#This Row],[Intraday Change %]]), 0.01)</f>
        <v>0.03</v>
      </c>
      <c r="P3024" s="6">
        <f>NiftyData[[#This Row],[Close]]-E3025</f>
        <v>-109.94999999999982</v>
      </c>
      <c r="Q3024" s="4">
        <f>NiftyData[[#This Row],[DayChange]]/E3025</f>
        <v>-2.4987216635418402E-2</v>
      </c>
      <c r="R3024" s="7">
        <f>_xlfn.CEILING.MATH(ABS(NiftyData[[#This Row],[DayChange %]]), 0.01)</f>
        <v>0.03</v>
      </c>
    </row>
    <row r="3025" spans="1:18" x14ac:dyDescent="0.2">
      <c r="A3025" s="2">
        <v>39701</v>
      </c>
      <c r="B3025" s="1">
        <v>4467.5</v>
      </c>
      <c r="C3025" s="1">
        <v>4467.5</v>
      </c>
      <c r="D3025" s="1">
        <v>4382.3500000000004</v>
      </c>
      <c r="E3025" s="1">
        <v>4400.25</v>
      </c>
      <c r="F3025" s="1">
        <v>134790277</v>
      </c>
      <c r="G3025" s="1">
        <v>6781.74</v>
      </c>
      <c r="H3025" s="6" t="str">
        <f>TEXT(NiftyData[[#This Row],[Date]], "yyyy")</f>
        <v>2008</v>
      </c>
      <c r="I3025" s="6" t="str">
        <f>TEXT(NiftyData[[#This Row],[Date]], "mmm")</f>
        <v>Sep</v>
      </c>
      <c r="J3025" s="6" t="str">
        <f>TEXT(NiftyData[[#This Row],[Date]], "ddd")</f>
        <v>Wed</v>
      </c>
      <c r="K3025" s="6" t="str">
        <f>TEXT(NiftyData[[#This Row],[Date]], "mmm-yyyy")</f>
        <v>Sep-2008</v>
      </c>
      <c r="L3025" s="6" t="str">
        <f>IF(NiftyData[[#This Row],[Day]]="Thu", "Expiry", "")</f>
        <v/>
      </c>
      <c r="M3025" s="6">
        <f>NiftyData[[#This Row],[Close]]-NiftyData[[#This Row],[Open]]</f>
        <v>-67.25</v>
      </c>
      <c r="N3025" s="4">
        <f>NiftyData[[#This Row],[Intraday Change]]/NiftyData[[#This Row],[Open]]</f>
        <v>-1.5053161723559038E-2</v>
      </c>
      <c r="O3025" s="4">
        <f>_xlfn.CEILING.MATH(ABS(NiftyData[[#This Row],[Intraday Change %]]), 0.01)</f>
        <v>0.02</v>
      </c>
      <c r="P3025" s="6">
        <f>NiftyData[[#This Row],[Close]]-E3026</f>
        <v>-68.449999999999818</v>
      </c>
      <c r="Q3025" s="4">
        <f>NiftyData[[#This Row],[DayChange]]/E3026</f>
        <v>-1.5317653903819863E-2</v>
      </c>
      <c r="R3025" s="7">
        <f>_xlfn.CEILING.MATH(ABS(NiftyData[[#This Row],[DayChange %]]), 0.01)</f>
        <v>0.02</v>
      </c>
    </row>
    <row r="3026" spans="1:18" x14ac:dyDescent="0.2">
      <c r="A3026" s="2">
        <v>39700</v>
      </c>
      <c r="B3026" s="1">
        <v>4485.1499999999996</v>
      </c>
      <c r="C3026" s="1">
        <v>4497.5</v>
      </c>
      <c r="D3026" s="1">
        <v>4418.95</v>
      </c>
      <c r="E3026" s="1">
        <v>4468.7</v>
      </c>
      <c r="F3026" s="1">
        <v>95544721</v>
      </c>
      <c r="G3026" s="1">
        <v>5488.2</v>
      </c>
      <c r="H3026" s="6" t="str">
        <f>TEXT(NiftyData[[#This Row],[Date]], "yyyy")</f>
        <v>2008</v>
      </c>
      <c r="I3026" s="6" t="str">
        <f>TEXT(NiftyData[[#This Row],[Date]], "mmm")</f>
        <v>Sep</v>
      </c>
      <c r="J3026" s="6" t="str">
        <f>TEXT(NiftyData[[#This Row],[Date]], "ddd")</f>
        <v>Tue</v>
      </c>
      <c r="K3026" s="6" t="str">
        <f>TEXT(NiftyData[[#This Row],[Date]], "mmm-yyyy")</f>
        <v>Sep-2008</v>
      </c>
      <c r="L3026" s="6" t="str">
        <f>IF(NiftyData[[#This Row],[Day]]="Thu", "Expiry", "")</f>
        <v/>
      </c>
      <c r="M3026" s="6">
        <f>NiftyData[[#This Row],[Close]]-NiftyData[[#This Row],[Open]]</f>
        <v>-16.449999999999818</v>
      </c>
      <c r="N3026" s="4">
        <f>NiftyData[[#This Row],[Intraday Change]]/NiftyData[[#This Row],[Open]]</f>
        <v>-3.6676588296935039E-3</v>
      </c>
      <c r="O3026" s="4">
        <f>_xlfn.CEILING.MATH(ABS(NiftyData[[#This Row],[Intraday Change %]]), 0.01)</f>
        <v>0.01</v>
      </c>
      <c r="P3026" s="6">
        <f>NiftyData[[#This Row],[Close]]-E3027</f>
        <v>-13.600000000000364</v>
      </c>
      <c r="Q3026" s="4">
        <f>NiftyData[[#This Row],[DayChange]]/E3027</f>
        <v>-3.0341565714031554E-3</v>
      </c>
      <c r="R3026" s="7">
        <f>_xlfn.CEILING.MATH(ABS(NiftyData[[#This Row],[DayChange %]]), 0.01)</f>
        <v>0.01</v>
      </c>
    </row>
    <row r="3027" spans="1:18" x14ac:dyDescent="0.2">
      <c r="A3027" s="2">
        <v>39699</v>
      </c>
      <c r="B3027" s="1">
        <v>4358.3</v>
      </c>
      <c r="C3027" s="1">
        <v>4558</v>
      </c>
      <c r="D3027" s="1">
        <v>4358.3</v>
      </c>
      <c r="E3027" s="1">
        <v>4482.3</v>
      </c>
      <c r="F3027" s="1">
        <v>117351175</v>
      </c>
      <c r="G3027" s="1">
        <v>6615.67</v>
      </c>
      <c r="H3027" s="6" t="str">
        <f>TEXT(NiftyData[[#This Row],[Date]], "yyyy")</f>
        <v>2008</v>
      </c>
      <c r="I3027" s="6" t="str">
        <f>TEXT(NiftyData[[#This Row],[Date]], "mmm")</f>
        <v>Sep</v>
      </c>
      <c r="J3027" s="6" t="str">
        <f>TEXT(NiftyData[[#This Row],[Date]], "ddd")</f>
        <v>Mon</v>
      </c>
      <c r="K3027" s="6" t="str">
        <f>TEXT(NiftyData[[#This Row],[Date]], "mmm-yyyy")</f>
        <v>Sep-2008</v>
      </c>
      <c r="L3027" s="6" t="str">
        <f>IF(NiftyData[[#This Row],[Day]]="Thu", "Expiry", "")</f>
        <v/>
      </c>
      <c r="M3027" s="6">
        <f>NiftyData[[#This Row],[Close]]-NiftyData[[#This Row],[Open]]</f>
        <v>124</v>
      </c>
      <c r="N3027" s="4">
        <f>NiftyData[[#This Row],[Intraday Change]]/NiftyData[[#This Row],[Open]]</f>
        <v>2.8451460431819744E-2</v>
      </c>
      <c r="O3027" s="4">
        <f>_xlfn.CEILING.MATH(ABS(NiftyData[[#This Row],[Intraday Change %]]), 0.01)</f>
        <v>0.03</v>
      </c>
      <c r="P3027" s="6">
        <f>NiftyData[[#This Row],[Close]]-E3028</f>
        <v>130</v>
      </c>
      <c r="Q3027" s="4">
        <f>NiftyData[[#This Row],[DayChange]]/E3028</f>
        <v>2.9869264526801921E-2</v>
      </c>
      <c r="R3027" s="7">
        <f>_xlfn.CEILING.MATH(ABS(NiftyData[[#This Row],[DayChange %]]), 0.01)</f>
        <v>0.03</v>
      </c>
    </row>
    <row r="3028" spans="1:18" x14ac:dyDescent="0.2">
      <c r="A3028" s="2">
        <v>39696</v>
      </c>
      <c r="B3028" s="1">
        <v>4444.7</v>
      </c>
      <c r="C3028" s="1">
        <v>4444.7</v>
      </c>
      <c r="D3028" s="1">
        <v>4328.8999999999996</v>
      </c>
      <c r="E3028" s="1">
        <v>4352.3</v>
      </c>
      <c r="F3028" s="1">
        <v>108583037</v>
      </c>
      <c r="G3028" s="1">
        <v>6126.78</v>
      </c>
      <c r="H3028" s="6" t="str">
        <f>TEXT(NiftyData[[#This Row],[Date]], "yyyy")</f>
        <v>2008</v>
      </c>
      <c r="I3028" s="6" t="str">
        <f>TEXT(NiftyData[[#This Row],[Date]], "mmm")</f>
        <v>Sep</v>
      </c>
      <c r="J3028" s="6" t="str">
        <f>TEXT(NiftyData[[#This Row],[Date]], "ddd")</f>
        <v>Fri</v>
      </c>
      <c r="K3028" s="6" t="str">
        <f>TEXT(NiftyData[[#This Row],[Date]], "mmm-yyyy")</f>
        <v>Sep-2008</v>
      </c>
      <c r="L3028" s="6" t="str">
        <f>IF(NiftyData[[#This Row],[Day]]="Thu", "Expiry", "")</f>
        <v/>
      </c>
      <c r="M3028" s="6">
        <f>NiftyData[[#This Row],[Close]]-NiftyData[[#This Row],[Open]]</f>
        <v>-92.399999999999636</v>
      </c>
      <c r="N3028" s="4">
        <f>NiftyData[[#This Row],[Intraday Change]]/NiftyData[[#This Row],[Open]]</f>
        <v>-2.0788804643732905E-2</v>
      </c>
      <c r="O3028" s="4">
        <f>_xlfn.CEILING.MATH(ABS(NiftyData[[#This Row],[Intraday Change %]]), 0.01)</f>
        <v>0.03</v>
      </c>
      <c r="P3028" s="6">
        <f>NiftyData[[#This Row],[Close]]-E3029</f>
        <v>-95.449999999999818</v>
      </c>
      <c r="Q3028" s="4">
        <f>NiftyData[[#This Row],[DayChange]]/E3029</f>
        <v>-2.1460288910123054E-2</v>
      </c>
      <c r="R3028" s="7">
        <f>_xlfn.CEILING.MATH(ABS(NiftyData[[#This Row],[DayChange %]]), 0.01)</f>
        <v>0.03</v>
      </c>
    </row>
    <row r="3029" spans="1:18" x14ac:dyDescent="0.2">
      <c r="A3029" s="2">
        <v>39695</v>
      </c>
      <c r="B3029" s="1">
        <v>4512.95</v>
      </c>
      <c r="C3029" s="1">
        <v>4514.6000000000004</v>
      </c>
      <c r="D3029" s="1">
        <v>4419.45</v>
      </c>
      <c r="E3029" s="1">
        <v>4447.75</v>
      </c>
      <c r="F3029" s="1">
        <v>114713208</v>
      </c>
      <c r="G3029" s="1">
        <v>6535.5</v>
      </c>
      <c r="H3029" s="6" t="str">
        <f>TEXT(NiftyData[[#This Row],[Date]], "yyyy")</f>
        <v>2008</v>
      </c>
      <c r="I3029" s="6" t="str">
        <f>TEXT(NiftyData[[#This Row],[Date]], "mmm")</f>
        <v>Sep</v>
      </c>
      <c r="J3029" s="6" t="str">
        <f>TEXT(NiftyData[[#This Row],[Date]], "ddd")</f>
        <v>Thu</v>
      </c>
      <c r="K3029" s="6" t="str">
        <f>TEXT(NiftyData[[#This Row],[Date]], "mmm-yyyy")</f>
        <v>Sep-2008</v>
      </c>
      <c r="L3029" s="6" t="str">
        <f>IF(NiftyData[[#This Row],[Day]]="Thu", "Expiry", "")</f>
        <v>Expiry</v>
      </c>
      <c r="M3029" s="6">
        <f>NiftyData[[#This Row],[Close]]-NiftyData[[#This Row],[Open]]</f>
        <v>-65.199999999999818</v>
      </c>
      <c r="N3029" s="4">
        <f>NiftyData[[#This Row],[Intraday Change]]/NiftyData[[#This Row],[Open]]</f>
        <v>-1.444731273335619E-2</v>
      </c>
      <c r="O3029" s="4">
        <f>_xlfn.CEILING.MATH(ABS(NiftyData[[#This Row],[Intraday Change %]]), 0.01)</f>
        <v>0.02</v>
      </c>
      <c r="P3029" s="6">
        <f>NiftyData[[#This Row],[Close]]-E3030</f>
        <v>-56.25</v>
      </c>
      <c r="Q3029" s="4">
        <f>NiftyData[[#This Row],[DayChange]]/E3030</f>
        <v>-1.2488898756660746E-2</v>
      </c>
      <c r="R3029" s="7">
        <f>_xlfn.CEILING.MATH(ABS(NiftyData[[#This Row],[DayChange %]]), 0.01)</f>
        <v>0.02</v>
      </c>
    </row>
    <row r="3030" spans="1:18" x14ac:dyDescent="0.2">
      <c r="A3030" s="2">
        <v>39693</v>
      </c>
      <c r="B3030" s="1">
        <v>4358.8500000000004</v>
      </c>
      <c r="C3030" s="1">
        <v>4522.3999999999996</v>
      </c>
      <c r="D3030" s="1">
        <v>4343.1000000000004</v>
      </c>
      <c r="E3030" s="1">
        <v>4504</v>
      </c>
      <c r="F3030" s="1">
        <v>129292702</v>
      </c>
      <c r="G3030" s="1">
        <v>6921.58</v>
      </c>
      <c r="H3030" s="6" t="str">
        <f>TEXT(NiftyData[[#This Row],[Date]], "yyyy")</f>
        <v>2008</v>
      </c>
      <c r="I3030" s="6" t="str">
        <f>TEXT(NiftyData[[#This Row],[Date]], "mmm")</f>
        <v>Sep</v>
      </c>
      <c r="J3030" s="6" t="str">
        <f>TEXT(NiftyData[[#This Row],[Date]], "ddd")</f>
        <v>Tue</v>
      </c>
      <c r="K3030" s="6" t="str">
        <f>TEXT(NiftyData[[#This Row],[Date]], "mmm-yyyy")</f>
        <v>Sep-2008</v>
      </c>
      <c r="L3030" s="6" t="str">
        <f>IF(NiftyData[[#This Row],[Day]]="Thu", "Expiry", "")</f>
        <v/>
      </c>
      <c r="M3030" s="6">
        <f>NiftyData[[#This Row],[Close]]-NiftyData[[#This Row],[Open]]</f>
        <v>145.14999999999964</v>
      </c>
      <c r="N3030" s="4">
        <f>NiftyData[[#This Row],[Intraday Change]]/NiftyData[[#This Row],[Open]]</f>
        <v>3.3300067678401324E-2</v>
      </c>
      <c r="O3030" s="4">
        <f>_xlfn.CEILING.MATH(ABS(NiftyData[[#This Row],[Intraday Change %]]), 0.01)</f>
        <v>0.04</v>
      </c>
      <c r="P3030" s="6">
        <f>NiftyData[[#This Row],[Close]]-E3031</f>
        <v>155.35000000000036</v>
      </c>
      <c r="Q3030" s="4">
        <f>NiftyData[[#This Row],[DayChange]]/E3031</f>
        <v>3.5723730353098178E-2</v>
      </c>
      <c r="R3030" s="7">
        <f>_xlfn.CEILING.MATH(ABS(NiftyData[[#This Row],[DayChange %]]), 0.01)</f>
        <v>0.04</v>
      </c>
    </row>
    <row r="3031" spans="1:18" x14ac:dyDescent="0.2">
      <c r="A3031" s="2">
        <v>39692</v>
      </c>
      <c r="B3031" s="1">
        <v>4356.1000000000004</v>
      </c>
      <c r="C3031" s="1">
        <v>4365</v>
      </c>
      <c r="D3031" s="1">
        <v>4281.3500000000004</v>
      </c>
      <c r="E3031" s="1">
        <v>4348.6499999999996</v>
      </c>
      <c r="F3031" s="1">
        <v>82996531</v>
      </c>
      <c r="G3031" s="1">
        <v>4220.01</v>
      </c>
      <c r="H3031" s="6" t="str">
        <f>TEXT(NiftyData[[#This Row],[Date]], "yyyy")</f>
        <v>2008</v>
      </c>
      <c r="I3031" s="6" t="str">
        <f>TEXT(NiftyData[[#This Row],[Date]], "mmm")</f>
        <v>Sep</v>
      </c>
      <c r="J3031" s="6" t="str">
        <f>TEXT(NiftyData[[#This Row],[Date]], "ddd")</f>
        <v>Mon</v>
      </c>
      <c r="K3031" s="6" t="str">
        <f>TEXT(NiftyData[[#This Row],[Date]], "mmm-yyyy")</f>
        <v>Sep-2008</v>
      </c>
      <c r="L3031" s="6" t="str">
        <f>IF(NiftyData[[#This Row],[Day]]="Thu", "Expiry", "")</f>
        <v/>
      </c>
      <c r="M3031" s="6">
        <f>NiftyData[[#This Row],[Close]]-NiftyData[[#This Row],[Open]]</f>
        <v>-7.4500000000007276</v>
      </c>
      <c r="N3031" s="4">
        <f>NiftyData[[#This Row],[Intraday Change]]/NiftyData[[#This Row],[Open]]</f>
        <v>-1.7102454029982615E-3</v>
      </c>
      <c r="O3031" s="4">
        <f>_xlfn.CEILING.MATH(ABS(NiftyData[[#This Row],[Intraday Change %]]), 0.01)</f>
        <v>0.01</v>
      </c>
      <c r="P3031" s="6">
        <f>NiftyData[[#This Row],[Close]]-E3032</f>
        <v>-11.350000000000364</v>
      </c>
      <c r="Q3031" s="4">
        <f>NiftyData[[#This Row],[DayChange]]/E3032</f>
        <v>-2.6032110091743954E-3</v>
      </c>
      <c r="R3031" s="7">
        <f>_xlfn.CEILING.MATH(ABS(NiftyData[[#This Row],[DayChange %]]), 0.01)</f>
        <v>0.01</v>
      </c>
    </row>
    <row r="3032" spans="1:18" x14ac:dyDescent="0.2">
      <c r="A3032" s="2">
        <v>39689</v>
      </c>
      <c r="B3032" s="1">
        <v>4230.6000000000004</v>
      </c>
      <c r="C3032" s="1">
        <v>4368.8</v>
      </c>
      <c r="D3032" s="1">
        <v>4230.6000000000004</v>
      </c>
      <c r="E3032" s="1">
        <v>4360</v>
      </c>
      <c r="F3032" s="1">
        <v>111455760</v>
      </c>
      <c r="G3032" s="1">
        <v>5593.43</v>
      </c>
      <c r="H3032" s="6" t="str">
        <f>TEXT(NiftyData[[#This Row],[Date]], "yyyy")</f>
        <v>2008</v>
      </c>
      <c r="I3032" s="6" t="str">
        <f>TEXT(NiftyData[[#This Row],[Date]], "mmm")</f>
        <v>Aug</v>
      </c>
      <c r="J3032" s="6" t="str">
        <f>TEXT(NiftyData[[#This Row],[Date]], "ddd")</f>
        <v>Fri</v>
      </c>
      <c r="K3032" s="6" t="str">
        <f>TEXT(NiftyData[[#This Row],[Date]], "mmm-yyyy")</f>
        <v>Aug-2008</v>
      </c>
      <c r="L3032" s="6" t="str">
        <f>IF(NiftyData[[#This Row],[Day]]="Thu", "Expiry", "")</f>
        <v/>
      </c>
      <c r="M3032" s="6">
        <f>NiftyData[[#This Row],[Close]]-NiftyData[[#This Row],[Open]]</f>
        <v>129.39999999999964</v>
      </c>
      <c r="N3032" s="4">
        <f>NiftyData[[#This Row],[Intraday Change]]/NiftyData[[#This Row],[Open]]</f>
        <v>3.0586678012574961E-2</v>
      </c>
      <c r="O3032" s="4">
        <f>_xlfn.CEILING.MATH(ABS(NiftyData[[#This Row],[Intraday Change %]]), 0.01)</f>
        <v>0.04</v>
      </c>
      <c r="P3032" s="6">
        <f>NiftyData[[#This Row],[Close]]-E3033</f>
        <v>146</v>
      </c>
      <c r="Q3032" s="4">
        <f>NiftyData[[#This Row],[DayChange]]/E3033</f>
        <v>3.4646416706217369E-2</v>
      </c>
      <c r="R3032" s="7">
        <f>_xlfn.CEILING.MATH(ABS(NiftyData[[#This Row],[DayChange %]]), 0.01)</f>
        <v>0.04</v>
      </c>
    </row>
    <row r="3033" spans="1:18" x14ac:dyDescent="0.2">
      <c r="A3033" s="2">
        <v>39688</v>
      </c>
      <c r="B3033" s="1">
        <v>4290.75</v>
      </c>
      <c r="C3033" s="1">
        <v>4304.5</v>
      </c>
      <c r="D3033" s="1">
        <v>4201.8500000000004</v>
      </c>
      <c r="E3033" s="1">
        <v>4214</v>
      </c>
      <c r="F3033" s="1">
        <v>161197240</v>
      </c>
      <c r="G3033" s="1">
        <v>7578.62</v>
      </c>
      <c r="H3033" s="6" t="str">
        <f>TEXT(NiftyData[[#This Row],[Date]], "yyyy")</f>
        <v>2008</v>
      </c>
      <c r="I3033" s="6" t="str">
        <f>TEXT(NiftyData[[#This Row],[Date]], "mmm")</f>
        <v>Aug</v>
      </c>
      <c r="J3033" s="6" t="str">
        <f>TEXT(NiftyData[[#This Row],[Date]], "ddd")</f>
        <v>Thu</v>
      </c>
      <c r="K3033" s="6" t="str">
        <f>TEXT(NiftyData[[#This Row],[Date]], "mmm-yyyy")</f>
        <v>Aug-2008</v>
      </c>
      <c r="L3033" s="6" t="str">
        <f>IF(NiftyData[[#This Row],[Day]]="Thu", "Expiry", "")</f>
        <v>Expiry</v>
      </c>
      <c r="M3033" s="6">
        <f>NiftyData[[#This Row],[Close]]-NiftyData[[#This Row],[Open]]</f>
        <v>-76.75</v>
      </c>
      <c r="N3033" s="4">
        <f>NiftyData[[#This Row],[Intraday Change]]/NiftyData[[#This Row],[Open]]</f>
        <v>-1.7887315737341956E-2</v>
      </c>
      <c r="O3033" s="4">
        <f>_xlfn.CEILING.MATH(ABS(NiftyData[[#This Row],[Intraday Change %]]), 0.01)</f>
        <v>0.02</v>
      </c>
      <c r="P3033" s="6">
        <f>NiftyData[[#This Row],[Close]]-E3034</f>
        <v>-78.100000000000364</v>
      </c>
      <c r="Q3033" s="4">
        <f>NiftyData[[#This Row],[DayChange]]/E3034</f>
        <v>-1.8196220964096912E-2</v>
      </c>
      <c r="R3033" s="7">
        <f>_xlfn.CEILING.MATH(ABS(NiftyData[[#This Row],[DayChange %]]), 0.01)</f>
        <v>0.02</v>
      </c>
    </row>
    <row r="3034" spans="1:18" x14ac:dyDescent="0.2">
      <c r="A3034" s="2">
        <v>39687</v>
      </c>
      <c r="B3034" s="1">
        <v>4336.8500000000004</v>
      </c>
      <c r="C3034" s="1">
        <v>4364.25</v>
      </c>
      <c r="D3034" s="1">
        <v>4282.6499999999996</v>
      </c>
      <c r="E3034" s="1">
        <v>4292.1000000000004</v>
      </c>
      <c r="F3034" s="1">
        <v>84380597</v>
      </c>
      <c r="G3034" s="1">
        <v>4599.49</v>
      </c>
      <c r="H3034" s="6" t="str">
        <f>TEXT(NiftyData[[#This Row],[Date]], "yyyy")</f>
        <v>2008</v>
      </c>
      <c r="I3034" s="6" t="str">
        <f>TEXT(NiftyData[[#This Row],[Date]], "mmm")</f>
        <v>Aug</v>
      </c>
      <c r="J3034" s="6" t="str">
        <f>TEXT(NiftyData[[#This Row],[Date]], "ddd")</f>
        <v>Wed</v>
      </c>
      <c r="K3034" s="6" t="str">
        <f>TEXT(NiftyData[[#This Row],[Date]], "mmm-yyyy")</f>
        <v>Aug-2008</v>
      </c>
      <c r="L3034" s="6" t="str">
        <f>IF(NiftyData[[#This Row],[Day]]="Thu", "Expiry", "")</f>
        <v/>
      </c>
      <c r="M3034" s="6">
        <f>NiftyData[[#This Row],[Close]]-NiftyData[[#This Row],[Open]]</f>
        <v>-44.75</v>
      </c>
      <c r="N3034" s="4">
        <f>NiftyData[[#This Row],[Intraday Change]]/NiftyData[[#This Row],[Open]]</f>
        <v>-1.0318549177398341E-2</v>
      </c>
      <c r="O3034" s="4">
        <f>_xlfn.CEILING.MATH(ABS(NiftyData[[#This Row],[Intraday Change %]]), 0.01)</f>
        <v>0.02</v>
      </c>
      <c r="P3034" s="6">
        <f>NiftyData[[#This Row],[Close]]-E3035</f>
        <v>-45.399999999999636</v>
      </c>
      <c r="Q3034" s="4">
        <f>NiftyData[[#This Row],[DayChange]]/E3035</f>
        <v>-1.0466858789625276E-2</v>
      </c>
      <c r="R3034" s="7">
        <f>_xlfn.CEILING.MATH(ABS(NiftyData[[#This Row],[DayChange %]]), 0.01)</f>
        <v>0.02</v>
      </c>
    </row>
    <row r="3035" spans="1:18" x14ac:dyDescent="0.2">
      <c r="A3035" s="2">
        <v>39686</v>
      </c>
      <c r="B3035" s="1">
        <v>4335.2</v>
      </c>
      <c r="C3035" s="1">
        <v>4345.05</v>
      </c>
      <c r="D3035" s="1">
        <v>4283.3</v>
      </c>
      <c r="E3035" s="1">
        <v>4337.5</v>
      </c>
      <c r="F3035" s="1">
        <v>86937484</v>
      </c>
      <c r="G3035" s="1">
        <v>4775.57</v>
      </c>
      <c r="H3035" s="6" t="str">
        <f>TEXT(NiftyData[[#This Row],[Date]], "yyyy")</f>
        <v>2008</v>
      </c>
      <c r="I3035" s="6" t="str">
        <f>TEXT(NiftyData[[#This Row],[Date]], "mmm")</f>
        <v>Aug</v>
      </c>
      <c r="J3035" s="6" t="str">
        <f>TEXT(NiftyData[[#This Row],[Date]], "ddd")</f>
        <v>Tue</v>
      </c>
      <c r="K3035" s="6" t="str">
        <f>TEXT(NiftyData[[#This Row],[Date]], "mmm-yyyy")</f>
        <v>Aug-2008</v>
      </c>
      <c r="L3035" s="6" t="str">
        <f>IF(NiftyData[[#This Row],[Day]]="Thu", "Expiry", "")</f>
        <v/>
      </c>
      <c r="M3035" s="6">
        <f>NiftyData[[#This Row],[Close]]-NiftyData[[#This Row],[Open]]</f>
        <v>2.3000000000001819</v>
      </c>
      <c r="N3035" s="4">
        <f>NiftyData[[#This Row],[Intraday Change]]/NiftyData[[#This Row],[Open]]</f>
        <v>5.3054069016427894E-4</v>
      </c>
      <c r="O3035" s="4">
        <f>_xlfn.CEILING.MATH(ABS(NiftyData[[#This Row],[Intraday Change %]]), 0.01)</f>
        <v>0.01</v>
      </c>
      <c r="P3035" s="6">
        <f>NiftyData[[#This Row],[Close]]-E3036</f>
        <v>2.1499999999996362</v>
      </c>
      <c r="Q3035" s="4">
        <f>NiftyData[[#This Row],[DayChange]]/E3036</f>
        <v>4.9592305119532131E-4</v>
      </c>
      <c r="R3035" s="7">
        <f>_xlfn.CEILING.MATH(ABS(NiftyData[[#This Row],[DayChange %]]), 0.01)</f>
        <v>0.01</v>
      </c>
    </row>
    <row r="3036" spans="1:18" x14ac:dyDescent="0.2">
      <c r="A3036" s="2">
        <v>39685</v>
      </c>
      <c r="B3036" s="1">
        <v>4317.95</v>
      </c>
      <c r="C3036" s="1">
        <v>4398.8</v>
      </c>
      <c r="D3036" s="1">
        <v>4317.95</v>
      </c>
      <c r="E3036" s="1">
        <v>4335.3500000000004</v>
      </c>
      <c r="F3036" s="1">
        <v>79239792</v>
      </c>
      <c r="G3036" s="1">
        <v>3884.68</v>
      </c>
      <c r="H3036" s="6" t="str">
        <f>TEXT(NiftyData[[#This Row],[Date]], "yyyy")</f>
        <v>2008</v>
      </c>
      <c r="I3036" s="6" t="str">
        <f>TEXT(NiftyData[[#This Row],[Date]], "mmm")</f>
        <v>Aug</v>
      </c>
      <c r="J3036" s="6" t="str">
        <f>TEXT(NiftyData[[#This Row],[Date]], "ddd")</f>
        <v>Mon</v>
      </c>
      <c r="K3036" s="6" t="str">
        <f>TEXT(NiftyData[[#This Row],[Date]], "mmm-yyyy")</f>
        <v>Aug-2008</v>
      </c>
      <c r="L3036" s="6" t="str">
        <f>IF(NiftyData[[#This Row],[Day]]="Thu", "Expiry", "")</f>
        <v/>
      </c>
      <c r="M3036" s="6">
        <f>NiftyData[[#This Row],[Close]]-NiftyData[[#This Row],[Open]]</f>
        <v>17.400000000000546</v>
      </c>
      <c r="N3036" s="4">
        <f>NiftyData[[#This Row],[Intraday Change]]/NiftyData[[#This Row],[Open]]</f>
        <v>4.0296900149377705E-3</v>
      </c>
      <c r="O3036" s="4">
        <f>_xlfn.CEILING.MATH(ABS(NiftyData[[#This Row],[Intraday Change %]]), 0.01)</f>
        <v>0.01</v>
      </c>
      <c r="P3036" s="6">
        <f>NiftyData[[#This Row],[Close]]-E3037</f>
        <v>7.9000000000005457</v>
      </c>
      <c r="Q3036" s="4">
        <f>NiftyData[[#This Row],[DayChange]]/E3037</f>
        <v>1.8255554656900822E-3</v>
      </c>
      <c r="R3036" s="7">
        <f>_xlfn.CEILING.MATH(ABS(NiftyData[[#This Row],[DayChange %]]), 0.01)</f>
        <v>0.01</v>
      </c>
    </row>
    <row r="3037" spans="1:18" x14ac:dyDescent="0.2">
      <c r="A3037" s="2">
        <v>39682</v>
      </c>
      <c r="B3037" s="1">
        <v>4283.8500000000004</v>
      </c>
      <c r="C3037" s="1">
        <v>4337</v>
      </c>
      <c r="D3037" s="1">
        <v>4248</v>
      </c>
      <c r="E3037" s="1">
        <v>4327.45</v>
      </c>
      <c r="F3037" s="1">
        <v>101435362</v>
      </c>
      <c r="G3037" s="1">
        <v>5226.24</v>
      </c>
      <c r="H3037" s="6" t="str">
        <f>TEXT(NiftyData[[#This Row],[Date]], "yyyy")</f>
        <v>2008</v>
      </c>
      <c r="I3037" s="6" t="str">
        <f>TEXT(NiftyData[[#This Row],[Date]], "mmm")</f>
        <v>Aug</v>
      </c>
      <c r="J3037" s="6" t="str">
        <f>TEXT(NiftyData[[#This Row],[Date]], "ddd")</f>
        <v>Fri</v>
      </c>
      <c r="K3037" s="6" t="str">
        <f>TEXT(NiftyData[[#This Row],[Date]], "mmm-yyyy")</f>
        <v>Aug-2008</v>
      </c>
      <c r="L3037" s="6" t="str">
        <f>IF(NiftyData[[#This Row],[Day]]="Thu", "Expiry", "")</f>
        <v/>
      </c>
      <c r="M3037" s="6">
        <f>NiftyData[[#This Row],[Close]]-NiftyData[[#This Row],[Open]]</f>
        <v>43.599999999999454</v>
      </c>
      <c r="N3037" s="4">
        <f>NiftyData[[#This Row],[Intraday Change]]/NiftyData[[#This Row],[Open]]</f>
        <v>1.0177760659219966E-2</v>
      </c>
      <c r="O3037" s="4">
        <f>_xlfn.CEILING.MATH(ABS(NiftyData[[#This Row],[Intraday Change %]]), 0.01)</f>
        <v>0.02</v>
      </c>
      <c r="P3037" s="6">
        <f>NiftyData[[#This Row],[Close]]-E3038</f>
        <v>43.599999999999454</v>
      </c>
      <c r="Q3037" s="4">
        <f>NiftyData[[#This Row],[DayChange]]/E3038</f>
        <v>1.0177760659219966E-2</v>
      </c>
      <c r="R3037" s="7">
        <f>_xlfn.CEILING.MATH(ABS(NiftyData[[#This Row],[DayChange %]]), 0.01)</f>
        <v>0.02</v>
      </c>
    </row>
    <row r="3038" spans="1:18" x14ac:dyDescent="0.2">
      <c r="A3038" s="2">
        <v>39681</v>
      </c>
      <c r="B3038" s="1">
        <v>4416.2</v>
      </c>
      <c r="C3038" s="1">
        <v>4418.55</v>
      </c>
      <c r="D3038" s="1">
        <v>4271.3</v>
      </c>
      <c r="E3038" s="1">
        <v>4283.8500000000004</v>
      </c>
      <c r="F3038" s="1">
        <v>91313625</v>
      </c>
      <c r="G3038" s="1">
        <v>4323.68</v>
      </c>
      <c r="H3038" s="6" t="str">
        <f>TEXT(NiftyData[[#This Row],[Date]], "yyyy")</f>
        <v>2008</v>
      </c>
      <c r="I3038" s="6" t="str">
        <f>TEXT(NiftyData[[#This Row],[Date]], "mmm")</f>
        <v>Aug</v>
      </c>
      <c r="J3038" s="6" t="str">
        <f>TEXT(NiftyData[[#This Row],[Date]], "ddd")</f>
        <v>Thu</v>
      </c>
      <c r="K3038" s="6" t="str">
        <f>TEXT(NiftyData[[#This Row],[Date]], "mmm-yyyy")</f>
        <v>Aug-2008</v>
      </c>
      <c r="L3038" s="6" t="str">
        <f>IF(NiftyData[[#This Row],[Day]]="Thu", "Expiry", "")</f>
        <v>Expiry</v>
      </c>
      <c r="M3038" s="6">
        <f>NiftyData[[#This Row],[Close]]-NiftyData[[#This Row],[Open]]</f>
        <v>-132.34999999999945</v>
      </c>
      <c r="N3038" s="4">
        <f>NiftyData[[#This Row],[Intraday Change]]/NiftyData[[#This Row],[Open]]</f>
        <v>-2.9969204293283695E-2</v>
      </c>
      <c r="O3038" s="4">
        <f>_xlfn.CEILING.MATH(ABS(NiftyData[[#This Row],[Intraday Change %]]), 0.01)</f>
        <v>0.03</v>
      </c>
      <c r="P3038" s="6">
        <f>NiftyData[[#This Row],[Close]]-E3039</f>
        <v>-131.89999999999964</v>
      </c>
      <c r="Q3038" s="4">
        <f>NiftyData[[#This Row],[DayChange]]/E3039</f>
        <v>-2.9870350450093335E-2</v>
      </c>
      <c r="R3038" s="7">
        <f>_xlfn.CEILING.MATH(ABS(NiftyData[[#This Row],[DayChange %]]), 0.01)</f>
        <v>0.03</v>
      </c>
    </row>
    <row r="3039" spans="1:18" x14ac:dyDescent="0.2">
      <c r="A3039" s="2">
        <v>39680</v>
      </c>
      <c r="B3039" s="1">
        <v>4365.45</v>
      </c>
      <c r="C3039" s="1">
        <v>4434.8999999999996</v>
      </c>
      <c r="D3039" s="1">
        <v>4365.45</v>
      </c>
      <c r="E3039" s="1">
        <v>4415.75</v>
      </c>
      <c r="F3039" s="1">
        <v>89434446</v>
      </c>
      <c r="G3039" s="1">
        <v>4425.1000000000004</v>
      </c>
      <c r="H3039" s="6" t="str">
        <f>TEXT(NiftyData[[#This Row],[Date]], "yyyy")</f>
        <v>2008</v>
      </c>
      <c r="I3039" s="6" t="str">
        <f>TEXT(NiftyData[[#This Row],[Date]], "mmm")</f>
        <v>Aug</v>
      </c>
      <c r="J3039" s="6" t="str">
        <f>TEXT(NiftyData[[#This Row],[Date]], "ddd")</f>
        <v>Wed</v>
      </c>
      <c r="K3039" s="6" t="str">
        <f>TEXT(NiftyData[[#This Row],[Date]], "mmm-yyyy")</f>
        <v>Aug-2008</v>
      </c>
      <c r="L3039" s="6" t="str">
        <f>IF(NiftyData[[#This Row],[Day]]="Thu", "Expiry", "")</f>
        <v/>
      </c>
      <c r="M3039" s="6">
        <f>NiftyData[[#This Row],[Close]]-NiftyData[[#This Row],[Open]]</f>
        <v>50.300000000000182</v>
      </c>
      <c r="N3039" s="4">
        <f>NiftyData[[#This Row],[Intraday Change]]/NiftyData[[#This Row],[Open]]</f>
        <v>1.1522294379731799E-2</v>
      </c>
      <c r="O3039" s="4">
        <f>_xlfn.CEILING.MATH(ABS(NiftyData[[#This Row],[Intraday Change %]]), 0.01)</f>
        <v>0.02</v>
      </c>
      <c r="P3039" s="6">
        <f>NiftyData[[#This Row],[Close]]-E3040</f>
        <v>47.5</v>
      </c>
      <c r="Q3039" s="4">
        <f>NiftyData[[#This Row],[DayChange]]/E3040</f>
        <v>1.0873919761918389E-2</v>
      </c>
      <c r="R3039" s="7">
        <f>_xlfn.CEILING.MATH(ABS(NiftyData[[#This Row],[DayChange %]]), 0.01)</f>
        <v>0.02</v>
      </c>
    </row>
    <row r="3040" spans="1:18" x14ac:dyDescent="0.2">
      <c r="A3040" s="2">
        <v>39679</v>
      </c>
      <c r="B3040" s="1">
        <v>4393.1000000000004</v>
      </c>
      <c r="C3040" s="1">
        <v>4393.7</v>
      </c>
      <c r="D3040" s="1">
        <v>4316.55</v>
      </c>
      <c r="E3040" s="1">
        <v>4368.25</v>
      </c>
      <c r="F3040" s="1">
        <v>96476193</v>
      </c>
      <c r="G3040" s="1">
        <v>4516.55</v>
      </c>
      <c r="H3040" s="6" t="str">
        <f>TEXT(NiftyData[[#This Row],[Date]], "yyyy")</f>
        <v>2008</v>
      </c>
      <c r="I3040" s="6" t="str">
        <f>TEXT(NiftyData[[#This Row],[Date]], "mmm")</f>
        <v>Aug</v>
      </c>
      <c r="J3040" s="6" t="str">
        <f>TEXT(NiftyData[[#This Row],[Date]], "ddd")</f>
        <v>Tue</v>
      </c>
      <c r="K3040" s="6" t="str">
        <f>TEXT(NiftyData[[#This Row],[Date]], "mmm-yyyy")</f>
        <v>Aug-2008</v>
      </c>
      <c r="L3040" s="6" t="str">
        <f>IF(NiftyData[[#This Row],[Day]]="Thu", "Expiry", "")</f>
        <v/>
      </c>
      <c r="M3040" s="6">
        <f>NiftyData[[#This Row],[Close]]-NiftyData[[#This Row],[Open]]</f>
        <v>-24.850000000000364</v>
      </c>
      <c r="N3040" s="4">
        <f>NiftyData[[#This Row],[Intraday Change]]/NiftyData[[#This Row],[Open]]</f>
        <v>-5.6565978466231962E-3</v>
      </c>
      <c r="O3040" s="4">
        <f>_xlfn.CEILING.MATH(ABS(NiftyData[[#This Row],[Intraday Change %]]), 0.01)</f>
        <v>0.01</v>
      </c>
      <c r="P3040" s="6">
        <f>NiftyData[[#This Row],[Close]]-E3041</f>
        <v>-24.800000000000182</v>
      </c>
      <c r="Q3040" s="4">
        <f>NiftyData[[#This Row],[DayChange]]/E3041</f>
        <v>-5.6452806136966759E-3</v>
      </c>
      <c r="R3040" s="7">
        <f>_xlfn.CEILING.MATH(ABS(NiftyData[[#This Row],[DayChange %]]), 0.01)</f>
        <v>0.01</v>
      </c>
    </row>
    <row r="3041" spans="1:18" x14ac:dyDescent="0.2">
      <c r="A3041" s="2">
        <v>39678</v>
      </c>
      <c r="B3041" s="1">
        <v>4430.7</v>
      </c>
      <c r="C3041" s="1">
        <v>4447.3999999999996</v>
      </c>
      <c r="D3041" s="1">
        <v>4379.8500000000004</v>
      </c>
      <c r="E3041" s="1">
        <v>4393.05</v>
      </c>
      <c r="F3041" s="1">
        <v>96897991</v>
      </c>
      <c r="G3041" s="1">
        <v>4985.84</v>
      </c>
      <c r="H3041" s="6" t="str">
        <f>TEXT(NiftyData[[#This Row],[Date]], "yyyy")</f>
        <v>2008</v>
      </c>
      <c r="I3041" s="6" t="str">
        <f>TEXT(NiftyData[[#This Row],[Date]], "mmm")</f>
        <v>Aug</v>
      </c>
      <c r="J3041" s="6" t="str">
        <f>TEXT(NiftyData[[#This Row],[Date]], "ddd")</f>
        <v>Mon</v>
      </c>
      <c r="K3041" s="6" t="str">
        <f>TEXT(NiftyData[[#This Row],[Date]], "mmm-yyyy")</f>
        <v>Aug-2008</v>
      </c>
      <c r="L3041" s="6" t="str">
        <f>IF(NiftyData[[#This Row],[Day]]="Thu", "Expiry", "")</f>
        <v/>
      </c>
      <c r="M3041" s="6">
        <f>NiftyData[[#This Row],[Close]]-NiftyData[[#This Row],[Open]]</f>
        <v>-37.649999999999636</v>
      </c>
      <c r="N3041" s="4">
        <f>NiftyData[[#This Row],[Intraday Change]]/NiftyData[[#This Row],[Open]]</f>
        <v>-8.4975286072177386E-3</v>
      </c>
      <c r="O3041" s="4">
        <f>_xlfn.CEILING.MATH(ABS(NiftyData[[#This Row],[Intraday Change %]]), 0.01)</f>
        <v>0.01</v>
      </c>
      <c r="P3041" s="6">
        <f>NiftyData[[#This Row],[Close]]-E3042</f>
        <v>-37.649999999999636</v>
      </c>
      <c r="Q3041" s="4">
        <f>NiftyData[[#This Row],[DayChange]]/E3042</f>
        <v>-8.4975286072177386E-3</v>
      </c>
      <c r="R3041" s="7">
        <f>_xlfn.CEILING.MATH(ABS(NiftyData[[#This Row],[DayChange %]]), 0.01)</f>
        <v>0.01</v>
      </c>
    </row>
    <row r="3042" spans="1:18" x14ac:dyDescent="0.2">
      <c r="A3042" s="2">
        <v>39674</v>
      </c>
      <c r="B3042" s="1">
        <v>4524.2</v>
      </c>
      <c r="C3042" s="1">
        <v>4529.8</v>
      </c>
      <c r="D3042" s="1">
        <v>4421.25</v>
      </c>
      <c r="E3042" s="1">
        <v>4430.7</v>
      </c>
      <c r="F3042" s="1">
        <v>95028617</v>
      </c>
      <c r="G3042" s="1">
        <v>5504.9</v>
      </c>
      <c r="H3042" s="6" t="str">
        <f>TEXT(NiftyData[[#This Row],[Date]], "yyyy")</f>
        <v>2008</v>
      </c>
      <c r="I3042" s="6" t="str">
        <f>TEXT(NiftyData[[#This Row],[Date]], "mmm")</f>
        <v>Aug</v>
      </c>
      <c r="J3042" s="6" t="str">
        <f>TEXT(NiftyData[[#This Row],[Date]], "ddd")</f>
        <v>Thu</v>
      </c>
      <c r="K3042" s="6" t="str">
        <f>TEXT(NiftyData[[#This Row],[Date]], "mmm-yyyy")</f>
        <v>Aug-2008</v>
      </c>
      <c r="L3042" s="6" t="str">
        <f>IF(NiftyData[[#This Row],[Day]]="Thu", "Expiry", "")</f>
        <v>Expiry</v>
      </c>
      <c r="M3042" s="6">
        <f>NiftyData[[#This Row],[Close]]-NiftyData[[#This Row],[Open]]</f>
        <v>-93.5</v>
      </c>
      <c r="N3042" s="4">
        <f>NiftyData[[#This Row],[Intraday Change]]/NiftyData[[#This Row],[Open]]</f>
        <v>-2.0666637195526281E-2</v>
      </c>
      <c r="O3042" s="4">
        <f>_xlfn.CEILING.MATH(ABS(NiftyData[[#This Row],[Intraday Change %]]), 0.01)</f>
        <v>0.03</v>
      </c>
      <c r="P3042" s="6">
        <f>NiftyData[[#This Row],[Close]]-E3043</f>
        <v>-98.350000000000364</v>
      </c>
      <c r="Q3042" s="4">
        <f>NiftyData[[#This Row],[DayChange]]/E3043</f>
        <v>-2.171537077312027E-2</v>
      </c>
      <c r="R3042" s="7">
        <f>_xlfn.CEILING.MATH(ABS(NiftyData[[#This Row],[DayChange %]]), 0.01)</f>
        <v>0.03</v>
      </c>
    </row>
    <row r="3043" spans="1:18" x14ac:dyDescent="0.2">
      <c r="A3043" s="2">
        <v>39673</v>
      </c>
      <c r="B3043" s="1">
        <v>4548.05</v>
      </c>
      <c r="C3043" s="1">
        <v>4572.6499999999996</v>
      </c>
      <c r="D3043" s="1">
        <v>4497.25</v>
      </c>
      <c r="E3043" s="1">
        <v>4529.05</v>
      </c>
      <c r="F3043" s="1">
        <v>105825121</v>
      </c>
      <c r="G3043" s="1">
        <v>5839.48</v>
      </c>
      <c r="H3043" s="6" t="str">
        <f>TEXT(NiftyData[[#This Row],[Date]], "yyyy")</f>
        <v>2008</v>
      </c>
      <c r="I3043" s="6" t="str">
        <f>TEXT(NiftyData[[#This Row],[Date]], "mmm")</f>
        <v>Aug</v>
      </c>
      <c r="J3043" s="6" t="str">
        <f>TEXT(NiftyData[[#This Row],[Date]], "ddd")</f>
        <v>Wed</v>
      </c>
      <c r="K3043" s="6" t="str">
        <f>TEXT(NiftyData[[#This Row],[Date]], "mmm-yyyy")</f>
        <v>Aug-2008</v>
      </c>
      <c r="L3043" s="6" t="str">
        <f>IF(NiftyData[[#This Row],[Day]]="Thu", "Expiry", "")</f>
        <v/>
      </c>
      <c r="M3043" s="6">
        <f>NiftyData[[#This Row],[Close]]-NiftyData[[#This Row],[Open]]</f>
        <v>-19</v>
      </c>
      <c r="N3043" s="4">
        <f>NiftyData[[#This Row],[Intraday Change]]/NiftyData[[#This Row],[Open]]</f>
        <v>-4.1776145820736355E-3</v>
      </c>
      <c r="O3043" s="4">
        <f>_xlfn.CEILING.MATH(ABS(NiftyData[[#This Row],[Intraday Change %]]), 0.01)</f>
        <v>0.01</v>
      </c>
      <c r="P3043" s="6">
        <f>NiftyData[[#This Row],[Close]]-E3044</f>
        <v>-23.199999999999818</v>
      </c>
      <c r="Q3043" s="4">
        <f>NiftyData[[#This Row],[DayChange]]/E3044</f>
        <v>-5.0963809105387045E-3</v>
      </c>
      <c r="R3043" s="7">
        <f>_xlfn.CEILING.MATH(ABS(NiftyData[[#This Row],[DayChange %]]), 0.01)</f>
        <v>0.01</v>
      </c>
    </row>
    <row r="3044" spans="1:18" x14ac:dyDescent="0.2">
      <c r="A3044" s="2">
        <v>39672</v>
      </c>
      <c r="B3044" s="1">
        <v>4620.95</v>
      </c>
      <c r="C3044" s="1">
        <v>4649.8500000000004</v>
      </c>
      <c r="D3044" s="1">
        <v>4525.75</v>
      </c>
      <c r="E3044" s="1">
        <v>4552.25</v>
      </c>
      <c r="F3044" s="1">
        <v>123375933</v>
      </c>
      <c r="G3044" s="1">
        <v>7422.01</v>
      </c>
      <c r="H3044" s="6" t="str">
        <f>TEXT(NiftyData[[#This Row],[Date]], "yyyy")</f>
        <v>2008</v>
      </c>
      <c r="I3044" s="6" t="str">
        <f>TEXT(NiftyData[[#This Row],[Date]], "mmm")</f>
        <v>Aug</v>
      </c>
      <c r="J3044" s="6" t="str">
        <f>TEXT(NiftyData[[#This Row],[Date]], "ddd")</f>
        <v>Tue</v>
      </c>
      <c r="K3044" s="6" t="str">
        <f>TEXT(NiftyData[[#This Row],[Date]], "mmm-yyyy")</f>
        <v>Aug-2008</v>
      </c>
      <c r="L3044" s="6" t="str">
        <f>IF(NiftyData[[#This Row],[Day]]="Thu", "Expiry", "")</f>
        <v/>
      </c>
      <c r="M3044" s="6">
        <f>NiftyData[[#This Row],[Close]]-NiftyData[[#This Row],[Open]]</f>
        <v>-68.699999999999818</v>
      </c>
      <c r="N3044" s="4">
        <f>NiftyData[[#This Row],[Intraday Change]]/NiftyData[[#This Row],[Open]]</f>
        <v>-1.4867072788063021E-2</v>
      </c>
      <c r="O3044" s="4">
        <f>_xlfn.CEILING.MATH(ABS(NiftyData[[#This Row],[Intraday Change %]]), 0.01)</f>
        <v>0.02</v>
      </c>
      <c r="P3044" s="6">
        <f>NiftyData[[#This Row],[Close]]-E3045</f>
        <v>-68.149999999999636</v>
      </c>
      <c r="Q3044" s="4">
        <f>NiftyData[[#This Row],[DayChange]]/E3045</f>
        <v>-1.4749805211669909E-2</v>
      </c>
      <c r="R3044" s="7">
        <f>_xlfn.CEILING.MATH(ABS(NiftyData[[#This Row],[DayChange %]]), 0.01)</f>
        <v>0.02</v>
      </c>
    </row>
    <row r="3045" spans="1:18" x14ac:dyDescent="0.2">
      <c r="A3045" s="2">
        <v>39671</v>
      </c>
      <c r="B3045" s="1">
        <v>4529.3500000000004</v>
      </c>
      <c r="C3045" s="1">
        <v>4625.2</v>
      </c>
      <c r="D3045" s="1">
        <v>4529.3500000000004</v>
      </c>
      <c r="E3045" s="1">
        <v>4620.3999999999996</v>
      </c>
      <c r="F3045" s="1">
        <v>112939704</v>
      </c>
      <c r="G3045" s="1">
        <v>6625.21</v>
      </c>
      <c r="H3045" s="6" t="str">
        <f>TEXT(NiftyData[[#This Row],[Date]], "yyyy")</f>
        <v>2008</v>
      </c>
      <c r="I3045" s="6" t="str">
        <f>TEXT(NiftyData[[#This Row],[Date]], "mmm")</f>
        <v>Aug</v>
      </c>
      <c r="J3045" s="6" t="str">
        <f>TEXT(NiftyData[[#This Row],[Date]], "ddd")</f>
        <v>Mon</v>
      </c>
      <c r="K3045" s="6" t="str">
        <f>TEXT(NiftyData[[#This Row],[Date]], "mmm-yyyy")</f>
        <v>Aug-2008</v>
      </c>
      <c r="L3045" s="6" t="str">
        <f>IF(NiftyData[[#This Row],[Day]]="Thu", "Expiry", "")</f>
        <v/>
      </c>
      <c r="M3045" s="6">
        <f>NiftyData[[#This Row],[Close]]-NiftyData[[#This Row],[Open]]</f>
        <v>91.049999999999272</v>
      </c>
      <c r="N3045" s="4">
        <f>NiftyData[[#This Row],[Intraday Change]]/NiftyData[[#This Row],[Open]]</f>
        <v>2.010222217315934E-2</v>
      </c>
      <c r="O3045" s="4">
        <f>_xlfn.CEILING.MATH(ABS(NiftyData[[#This Row],[Intraday Change %]]), 0.01)</f>
        <v>0.03</v>
      </c>
      <c r="P3045" s="6">
        <f>NiftyData[[#This Row],[Close]]-E3046</f>
        <v>90.899999999999636</v>
      </c>
      <c r="Q3045" s="4">
        <f>NiftyData[[#This Row],[DayChange]]/E3046</f>
        <v>2.0068440225190338E-2</v>
      </c>
      <c r="R3045" s="7">
        <f>_xlfn.CEILING.MATH(ABS(NiftyData[[#This Row],[DayChange %]]), 0.01)</f>
        <v>0.03</v>
      </c>
    </row>
    <row r="3046" spans="1:18" x14ac:dyDescent="0.2">
      <c r="A3046" s="2">
        <v>39668</v>
      </c>
      <c r="B3046" s="1">
        <v>4518.3500000000004</v>
      </c>
      <c r="C3046" s="1">
        <v>4546.3500000000004</v>
      </c>
      <c r="D3046" s="1">
        <v>4464</v>
      </c>
      <c r="E3046" s="1">
        <v>4529.5</v>
      </c>
      <c r="F3046" s="1">
        <v>114202272</v>
      </c>
      <c r="G3046" s="1">
        <v>6271.09</v>
      </c>
      <c r="H3046" s="6" t="str">
        <f>TEXT(NiftyData[[#This Row],[Date]], "yyyy")</f>
        <v>2008</v>
      </c>
      <c r="I3046" s="6" t="str">
        <f>TEXT(NiftyData[[#This Row],[Date]], "mmm")</f>
        <v>Aug</v>
      </c>
      <c r="J3046" s="6" t="str">
        <f>TEXT(NiftyData[[#This Row],[Date]], "ddd")</f>
        <v>Fri</v>
      </c>
      <c r="K3046" s="6" t="str">
        <f>TEXT(NiftyData[[#This Row],[Date]], "mmm-yyyy")</f>
        <v>Aug-2008</v>
      </c>
      <c r="L3046" s="6" t="str">
        <f>IF(NiftyData[[#This Row],[Day]]="Thu", "Expiry", "")</f>
        <v/>
      </c>
      <c r="M3046" s="6">
        <f>NiftyData[[#This Row],[Close]]-NiftyData[[#This Row],[Open]]</f>
        <v>11.149999999999636</v>
      </c>
      <c r="N3046" s="4">
        <f>NiftyData[[#This Row],[Intraday Change]]/NiftyData[[#This Row],[Open]]</f>
        <v>2.4677149844522083E-3</v>
      </c>
      <c r="O3046" s="4">
        <f>_xlfn.CEILING.MATH(ABS(NiftyData[[#This Row],[Intraday Change %]]), 0.01)</f>
        <v>0.01</v>
      </c>
      <c r="P3046" s="6">
        <f>NiftyData[[#This Row],[Close]]-E3047</f>
        <v>5.6499999999996362</v>
      </c>
      <c r="Q3046" s="4">
        <f>NiftyData[[#This Row],[DayChange]]/E3047</f>
        <v>1.2489361937287125E-3</v>
      </c>
      <c r="R3046" s="7">
        <f>_xlfn.CEILING.MATH(ABS(NiftyData[[#This Row],[DayChange %]]), 0.01)</f>
        <v>0.01</v>
      </c>
    </row>
    <row r="3047" spans="1:18" x14ac:dyDescent="0.2">
      <c r="A3047" s="2">
        <v>39667</v>
      </c>
      <c r="B3047" s="1">
        <v>4515.25</v>
      </c>
      <c r="C3047" s="1">
        <v>4580.1499999999996</v>
      </c>
      <c r="D3047" s="1">
        <v>4493.7</v>
      </c>
      <c r="E3047" s="1">
        <v>4523.8500000000004</v>
      </c>
      <c r="F3047" s="1">
        <v>133711940</v>
      </c>
      <c r="G3047" s="1">
        <v>6889.61</v>
      </c>
      <c r="H3047" s="6" t="str">
        <f>TEXT(NiftyData[[#This Row],[Date]], "yyyy")</f>
        <v>2008</v>
      </c>
      <c r="I3047" s="6" t="str">
        <f>TEXT(NiftyData[[#This Row],[Date]], "mmm")</f>
        <v>Aug</v>
      </c>
      <c r="J3047" s="6" t="str">
        <f>TEXT(NiftyData[[#This Row],[Date]], "ddd")</f>
        <v>Thu</v>
      </c>
      <c r="K3047" s="6" t="str">
        <f>TEXT(NiftyData[[#This Row],[Date]], "mmm-yyyy")</f>
        <v>Aug-2008</v>
      </c>
      <c r="L3047" s="6" t="str">
        <f>IF(NiftyData[[#This Row],[Day]]="Thu", "Expiry", "")</f>
        <v>Expiry</v>
      </c>
      <c r="M3047" s="6">
        <f>NiftyData[[#This Row],[Close]]-NiftyData[[#This Row],[Open]]</f>
        <v>8.6000000000003638</v>
      </c>
      <c r="N3047" s="4">
        <f>NiftyData[[#This Row],[Intraday Change]]/NiftyData[[#This Row],[Open]]</f>
        <v>1.9046564420575525E-3</v>
      </c>
      <c r="O3047" s="4">
        <f>_xlfn.CEILING.MATH(ABS(NiftyData[[#This Row],[Intraday Change %]]), 0.01)</f>
        <v>0.01</v>
      </c>
      <c r="P3047" s="6">
        <f>NiftyData[[#This Row],[Close]]-E3048</f>
        <v>6.3000000000001819</v>
      </c>
      <c r="Q3047" s="4">
        <f>NiftyData[[#This Row],[DayChange]]/E3048</f>
        <v>1.3945612112760638E-3</v>
      </c>
      <c r="R3047" s="7">
        <f>_xlfn.CEILING.MATH(ABS(NiftyData[[#This Row],[DayChange %]]), 0.01)</f>
        <v>0.01</v>
      </c>
    </row>
    <row r="3048" spans="1:18" x14ac:dyDescent="0.2">
      <c r="A3048" s="2">
        <v>39666</v>
      </c>
      <c r="B3048" s="1">
        <v>4506.25</v>
      </c>
      <c r="C3048" s="1">
        <v>4615.8999999999996</v>
      </c>
      <c r="D3048" s="1">
        <v>4503.8999999999996</v>
      </c>
      <c r="E3048" s="1">
        <v>4517.55</v>
      </c>
      <c r="F3048" s="1">
        <v>175692787</v>
      </c>
      <c r="G3048" s="1">
        <v>10274.94</v>
      </c>
      <c r="H3048" s="6" t="str">
        <f>TEXT(NiftyData[[#This Row],[Date]], "yyyy")</f>
        <v>2008</v>
      </c>
      <c r="I3048" s="6" t="str">
        <f>TEXT(NiftyData[[#This Row],[Date]], "mmm")</f>
        <v>Aug</v>
      </c>
      <c r="J3048" s="6" t="str">
        <f>TEXT(NiftyData[[#This Row],[Date]], "ddd")</f>
        <v>Wed</v>
      </c>
      <c r="K3048" s="6" t="str">
        <f>TEXT(NiftyData[[#This Row],[Date]], "mmm-yyyy")</f>
        <v>Aug-2008</v>
      </c>
      <c r="L3048" s="6" t="str">
        <f>IF(NiftyData[[#This Row],[Day]]="Thu", "Expiry", "")</f>
        <v/>
      </c>
      <c r="M3048" s="6">
        <f>NiftyData[[#This Row],[Close]]-NiftyData[[#This Row],[Open]]</f>
        <v>11.300000000000182</v>
      </c>
      <c r="N3048" s="4">
        <f>NiftyData[[#This Row],[Intraday Change]]/NiftyData[[#This Row],[Open]]</f>
        <v>2.5076282940361015E-3</v>
      </c>
      <c r="O3048" s="4">
        <f>_xlfn.CEILING.MATH(ABS(NiftyData[[#This Row],[Intraday Change %]]), 0.01)</f>
        <v>0.01</v>
      </c>
      <c r="P3048" s="6">
        <f>NiftyData[[#This Row],[Close]]-E3049</f>
        <v>14.699999999999818</v>
      </c>
      <c r="Q3048" s="4">
        <f>NiftyData[[#This Row],[DayChange]]/E3049</f>
        <v>3.2645990872447045E-3</v>
      </c>
      <c r="R3048" s="7">
        <f>_xlfn.CEILING.MATH(ABS(NiftyData[[#This Row],[DayChange %]]), 0.01)</f>
        <v>0.01</v>
      </c>
    </row>
    <row r="3049" spans="1:18" x14ac:dyDescent="0.2">
      <c r="A3049" s="2">
        <v>39665</v>
      </c>
      <c r="B3049" s="1">
        <v>4395.8</v>
      </c>
      <c r="C3049" s="1">
        <v>4515.1499999999996</v>
      </c>
      <c r="D3049" s="1">
        <v>4376</v>
      </c>
      <c r="E3049" s="1">
        <v>4502.8500000000004</v>
      </c>
      <c r="F3049" s="1">
        <v>194984174</v>
      </c>
      <c r="G3049" s="1">
        <v>9605.56</v>
      </c>
      <c r="H3049" s="6" t="str">
        <f>TEXT(NiftyData[[#This Row],[Date]], "yyyy")</f>
        <v>2008</v>
      </c>
      <c r="I3049" s="6" t="str">
        <f>TEXT(NiftyData[[#This Row],[Date]], "mmm")</f>
        <v>Aug</v>
      </c>
      <c r="J3049" s="6" t="str">
        <f>TEXT(NiftyData[[#This Row],[Date]], "ddd")</f>
        <v>Tue</v>
      </c>
      <c r="K3049" s="6" t="str">
        <f>TEXT(NiftyData[[#This Row],[Date]], "mmm-yyyy")</f>
        <v>Aug-2008</v>
      </c>
      <c r="L3049" s="6" t="str">
        <f>IF(NiftyData[[#This Row],[Day]]="Thu", "Expiry", "")</f>
        <v/>
      </c>
      <c r="M3049" s="6">
        <f>NiftyData[[#This Row],[Close]]-NiftyData[[#This Row],[Open]]</f>
        <v>107.05000000000018</v>
      </c>
      <c r="N3049" s="4">
        <f>NiftyData[[#This Row],[Intraday Change]]/NiftyData[[#This Row],[Open]]</f>
        <v>2.4352791300787154E-2</v>
      </c>
      <c r="O3049" s="4">
        <f>_xlfn.CEILING.MATH(ABS(NiftyData[[#This Row],[Intraday Change %]]), 0.01)</f>
        <v>0.03</v>
      </c>
      <c r="P3049" s="6">
        <f>NiftyData[[#This Row],[Close]]-E3050</f>
        <v>107.5</v>
      </c>
      <c r="Q3049" s="4">
        <f>NiftyData[[#This Row],[DayChange]]/E3050</f>
        <v>2.445766548739008E-2</v>
      </c>
      <c r="R3049" s="7">
        <f>_xlfn.CEILING.MATH(ABS(NiftyData[[#This Row],[DayChange %]]), 0.01)</f>
        <v>0.03</v>
      </c>
    </row>
    <row r="3050" spans="1:18" x14ac:dyDescent="0.2">
      <c r="A3050" s="2">
        <v>39664</v>
      </c>
      <c r="B3050" s="1">
        <v>4426.1000000000004</v>
      </c>
      <c r="C3050" s="1">
        <v>4436.1499999999996</v>
      </c>
      <c r="D3050" s="1">
        <v>4362.8999999999996</v>
      </c>
      <c r="E3050" s="1">
        <v>4395.3500000000004</v>
      </c>
      <c r="F3050" s="1">
        <v>131343663</v>
      </c>
      <c r="G3050" s="1">
        <v>6486.48</v>
      </c>
      <c r="H3050" s="6" t="str">
        <f>TEXT(NiftyData[[#This Row],[Date]], "yyyy")</f>
        <v>2008</v>
      </c>
      <c r="I3050" s="6" t="str">
        <f>TEXT(NiftyData[[#This Row],[Date]], "mmm")</f>
        <v>Aug</v>
      </c>
      <c r="J3050" s="6" t="str">
        <f>TEXT(NiftyData[[#This Row],[Date]], "ddd")</f>
        <v>Mon</v>
      </c>
      <c r="K3050" s="6" t="str">
        <f>TEXT(NiftyData[[#This Row],[Date]], "mmm-yyyy")</f>
        <v>Aug-2008</v>
      </c>
      <c r="L3050" s="6" t="str">
        <f>IF(NiftyData[[#This Row],[Day]]="Thu", "Expiry", "")</f>
        <v/>
      </c>
      <c r="M3050" s="6">
        <f>NiftyData[[#This Row],[Close]]-NiftyData[[#This Row],[Open]]</f>
        <v>-30.75</v>
      </c>
      <c r="N3050" s="4">
        <f>NiftyData[[#This Row],[Intraday Change]]/NiftyData[[#This Row],[Open]]</f>
        <v>-6.9474254987460741E-3</v>
      </c>
      <c r="O3050" s="4">
        <f>_xlfn.CEILING.MATH(ABS(NiftyData[[#This Row],[Intraday Change %]]), 0.01)</f>
        <v>0.01</v>
      </c>
      <c r="P3050" s="6">
        <f>NiftyData[[#This Row],[Close]]-E3051</f>
        <v>-18.199999999999818</v>
      </c>
      <c r="Q3050" s="4">
        <f>NiftyData[[#This Row],[DayChange]]/E3051</f>
        <v>-4.1236646237155618E-3</v>
      </c>
      <c r="R3050" s="7">
        <f>_xlfn.CEILING.MATH(ABS(NiftyData[[#This Row],[DayChange %]]), 0.01)</f>
        <v>0.01</v>
      </c>
    </row>
    <row r="3051" spans="1:18" x14ac:dyDescent="0.2">
      <c r="A3051" s="2">
        <v>39661</v>
      </c>
      <c r="B3051" s="1">
        <v>4331.6000000000004</v>
      </c>
      <c r="C3051" s="1">
        <v>4422.95</v>
      </c>
      <c r="D3051" s="1">
        <v>4235.7</v>
      </c>
      <c r="E3051" s="1">
        <v>4413.55</v>
      </c>
      <c r="F3051" s="1">
        <v>178077599</v>
      </c>
      <c r="G3051" s="1">
        <v>8847.6299999999992</v>
      </c>
      <c r="H3051" s="6" t="str">
        <f>TEXT(NiftyData[[#This Row],[Date]], "yyyy")</f>
        <v>2008</v>
      </c>
      <c r="I3051" s="6" t="str">
        <f>TEXT(NiftyData[[#This Row],[Date]], "mmm")</f>
        <v>Aug</v>
      </c>
      <c r="J3051" s="6" t="str">
        <f>TEXT(NiftyData[[#This Row],[Date]], "ddd")</f>
        <v>Fri</v>
      </c>
      <c r="K3051" s="6" t="str">
        <f>TEXT(NiftyData[[#This Row],[Date]], "mmm-yyyy")</f>
        <v>Aug-2008</v>
      </c>
      <c r="L3051" s="6" t="str">
        <f>IF(NiftyData[[#This Row],[Day]]="Thu", "Expiry", "")</f>
        <v/>
      </c>
      <c r="M3051" s="6">
        <f>NiftyData[[#This Row],[Close]]-NiftyData[[#This Row],[Open]]</f>
        <v>81.949999999999818</v>
      </c>
      <c r="N3051" s="4">
        <f>NiftyData[[#This Row],[Intraday Change]]/NiftyData[[#This Row],[Open]]</f>
        <v>1.891910610398001E-2</v>
      </c>
      <c r="O3051" s="4">
        <f>_xlfn.CEILING.MATH(ABS(NiftyData[[#This Row],[Intraday Change %]]), 0.01)</f>
        <v>0.02</v>
      </c>
      <c r="P3051" s="6">
        <f>NiftyData[[#This Row],[Close]]-E3052</f>
        <v>80.600000000000364</v>
      </c>
      <c r="Q3051" s="4">
        <f>NiftyData[[#This Row],[DayChange]]/E3052</f>
        <v>1.86016455301816E-2</v>
      </c>
      <c r="R3051" s="7">
        <f>_xlfn.CEILING.MATH(ABS(NiftyData[[#This Row],[DayChange %]]), 0.01)</f>
        <v>0.02</v>
      </c>
    </row>
    <row r="3052" spans="1:18" x14ac:dyDescent="0.2">
      <c r="A3052" s="2">
        <v>39660</v>
      </c>
      <c r="B3052" s="1">
        <v>4314.3500000000004</v>
      </c>
      <c r="C3052" s="1">
        <v>4342</v>
      </c>
      <c r="D3052" s="1">
        <v>4285.55</v>
      </c>
      <c r="E3052" s="1">
        <v>4332.95</v>
      </c>
      <c r="F3052" s="1">
        <v>199677047</v>
      </c>
      <c r="G3052" s="1">
        <v>8696.31</v>
      </c>
      <c r="H3052" s="6" t="str">
        <f>TEXT(NiftyData[[#This Row],[Date]], "yyyy")</f>
        <v>2008</v>
      </c>
      <c r="I3052" s="6" t="str">
        <f>TEXT(NiftyData[[#This Row],[Date]], "mmm")</f>
        <v>Jul</v>
      </c>
      <c r="J3052" s="6" t="str">
        <f>TEXT(NiftyData[[#This Row],[Date]], "ddd")</f>
        <v>Thu</v>
      </c>
      <c r="K3052" s="6" t="str">
        <f>TEXT(NiftyData[[#This Row],[Date]], "mmm-yyyy")</f>
        <v>Jul-2008</v>
      </c>
      <c r="L3052" s="6" t="str">
        <f>IF(NiftyData[[#This Row],[Day]]="Thu", "Expiry", "")</f>
        <v>Expiry</v>
      </c>
      <c r="M3052" s="6">
        <f>NiftyData[[#This Row],[Close]]-NiftyData[[#This Row],[Open]]</f>
        <v>18.599999999999454</v>
      </c>
      <c r="N3052" s="4">
        <f>NiftyData[[#This Row],[Intraday Change]]/NiftyData[[#This Row],[Open]]</f>
        <v>4.3111940384992992E-3</v>
      </c>
      <c r="O3052" s="4">
        <f>_xlfn.CEILING.MATH(ABS(NiftyData[[#This Row],[Intraday Change %]]), 0.01)</f>
        <v>0.01</v>
      </c>
      <c r="P3052" s="6">
        <f>NiftyData[[#This Row],[Close]]-E3053</f>
        <v>19.399999999999636</v>
      </c>
      <c r="Q3052" s="4">
        <f>NiftyData[[#This Row],[DayChange]]/E3053</f>
        <v>4.4974556919473831E-3</v>
      </c>
      <c r="R3052" s="7">
        <f>_xlfn.CEILING.MATH(ABS(NiftyData[[#This Row],[DayChange %]]), 0.01)</f>
        <v>0.01</v>
      </c>
    </row>
    <row r="3053" spans="1:18" x14ac:dyDescent="0.2">
      <c r="A3053" s="2">
        <v>39659</v>
      </c>
      <c r="B3053" s="1">
        <v>4191.2</v>
      </c>
      <c r="C3053" s="1">
        <v>4327</v>
      </c>
      <c r="D3053" s="1">
        <v>4191.2</v>
      </c>
      <c r="E3053" s="1">
        <v>4313.55</v>
      </c>
      <c r="F3053" s="1">
        <v>151936263</v>
      </c>
      <c r="G3053" s="1">
        <v>6961.45</v>
      </c>
      <c r="H3053" s="6" t="str">
        <f>TEXT(NiftyData[[#This Row],[Date]], "yyyy")</f>
        <v>2008</v>
      </c>
      <c r="I3053" s="6" t="str">
        <f>TEXT(NiftyData[[#This Row],[Date]], "mmm")</f>
        <v>Jul</v>
      </c>
      <c r="J3053" s="6" t="str">
        <f>TEXT(NiftyData[[#This Row],[Date]], "ddd")</f>
        <v>Wed</v>
      </c>
      <c r="K3053" s="6" t="str">
        <f>TEXT(NiftyData[[#This Row],[Date]], "mmm-yyyy")</f>
        <v>Jul-2008</v>
      </c>
      <c r="L3053" s="6" t="str">
        <f>IF(NiftyData[[#This Row],[Day]]="Thu", "Expiry", "")</f>
        <v/>
      </c>
      <c r="M3053" s="6">
        <f>NiftyData[[#This Row],[Close]]-NiftyData[[#This Row],[Open]]</f>
        <v>122.35000000000036</v>
      </c>
      <c r="N3053" s="4">
        <f>NiftyData[[#This Row],[Intraday Change]]/NiftyData[[#This Row],[Open]]</f>
        <v>2.9192116816186383E-2</v>
      </c>
      <c r="O3053" s="4">
        <f>_xlfn.CEILING.MATH(ABS(NiftyData[[#This Row],[Intraday Change %]]), 0.01)</f>
        <v>0.03</v>
      </c>
      <c r="P3053" s="6">
        <f>NiftyData[[#This Row],[Close]]-E3054</f>
        <v>123.69999999999982</v>
      </c>
      <c r="Q3053" s="4">
        <f>NiftyData[[#This Row],[DayChange]]/E3054</f>
        <v>2.9523729966466534E-2</v>
      </c>
      <c r="R3053" s="7">
        <f>_xlfn.CEILING.MATH(ABS(NiftyData[[#This Row],[DayChange %]]), 0.01)</f>
        <v>0.03</v>
      </c>
    </row>
    <row r="3054" spans="1:18" x14ac:dyDescent="0.2">
      <c r="A3054" s="2">
        <v>39658</v>
      </c>
      <c r="B3054" s="1">
        <v>4332.2</v>
      </c>
      <c r="C3054" s="1">
        <v>4332.2</v>
      </c>
      <c r="D3054" s="1">
        <v>4159.1499999999996</v>
      </c>
      <c r="E3054" s="1">
        <v>4189.8500000000004</v>
      </c>
      <c r="F3054" s="1">
        <v>125806260</v>
      </c>
      <c r="G3054" s="1">
        <v>6619.9</v>
      </c>
      <c r="H3054" s="6" t="str">
        <f>TEXT(NiftyData[[#This Row],[Date]], "yyyy")</f>
        <v>2008</v>
      </c>
      <c r="I3054" s="6" t="str">
        <f>TEXT(NiftyData[[#This Row],[Date]], "mmm")</f>
        <v>Jul</v>
      </c>
      <c r="J3054" s="6" t="str">
        <f>TEXT(NiftyData[[#This Row],[Date]], "ddd")</f>
        <v>Tue</v>
      </c>
      <c r="K3054" s="6" t="str">
        <f>TEXT(NiftyData[[#This Row],[Date]], "mmm-yyyy")</f>
        <v>Jul-2008</v>
      </c>
      <c r="L3054" s="6" t="str">
        <f>IF(NiftyData[[#This Row],[Day]]="Thu", "Expiry", "")</f>
        <v/>
      </c>
      <c r="M3054" s="6">
        <f>NiftyData[[#This Row],[Close]]-NiftyData[[#This Row],[Open]]</f>
        <v>-142.34999999999945</v>
      </c>
      <c r="N3054" s="4">
        <f>NiftyData[[#This Row],[Intraday Change]]/NiftyData[[#This Row],[Open]]</f>
        <v>-3.2858593786067002E-2</v>
      </c>
      <c r="O3054" s="4">
        <f>_xlfn.CEILING.MATH(ABS(NiftyData[[#This Row],[Intraday Change %]]), 0.01)</f>
        <v>0.04</v>
      </c>
      <c r="P3054" s="6">
        <f>NiftyData[[#This Row],[Close]]-E3055</f>
        <v>-142.25</v>
      </c>
      <c r="Q3054" s="4">
        <f>NiftyData[[#This Row],[DayChange]]/E3055</f>
        <v>-3.2836268784192421E-2</v>
      </c>
      <c r="R3054" s="7">
        <f>_xlfn.CEILING.MATH(ABS(NiftyData[[#This Row],[DayChange %]]), 0.01)</f>
        <v>0.04</v>
      </c>
    </row>
    <row r="3055" spans="1:18" x14ac:dyDescent="0.2">
      <c r="A3055" s="2">
        <v>39657</v>
      </c>
      <c r="B3055" s="1">
        <v>4282.25</v>
      </c>
      <c r="C3055" s="1">
        <v>4352.6499999999996</v>
      </c>
      <c r="D3055" s="1">
        <v>4282.25</v>
      </c>
      <c r="E3055" s="1">
        <v>4332.1000000000004</v>
      </c>
      <c r="F3055" s="1">
        <v>111107965</v>
      </c>
      <c r="G3055" s="1">
        <v>6373.98</v>
      </c>
      <c r="H3055" s="6" t="str">
        <f>TEXT(NiftyData[[#This Row],[Date]], "yyyy")</f>
        <v>2008</v>
      </c>
      <c r="I3055" s="6" t="str">
        <f>TEXT(NiftyData[[#This Row],[Date]], "mmm")</f>
        <v>Jul</v>
      </c>
      <c r="J3055" s="6" t="str">
        <f>TEXT(NiftyData[[#This Row],[Date]], "ddd")</f>
        <v>Mon</v>
      </c>
      <c r="K3055" s="6" t="str">
        <f>TEXT(NiftyData[[#This Row],[Date]], "mmm-yyyy")</f>
        <v>Jul-2008</v>
      </c>
      <c r="L3055" s="6" t="str">
        <f>IF(NiftyData[[#This Row],[Day]]="Thu", "Expiry", "")</f>
        <v/>
      </c>
      <c r="M3055" s="6">
        <f>NiftyData[[#This Row],[Close]]-NiftyData[[#This Row],[Open]]</f>
        <v>49.850000000000364</v>
      </c>
      <c r="N3055" s="4">
        <f>NiftyData[[#This Row],[Intraday Change]]/NiftyData[[#This Row],[Open]]</f>
        <v>1.1641076536867386E-2</v>
      </c>
      <c r="O3055" s="4">
        <f>_xlfn.CEILING.MATH(ABS(NiftyData[[#This Row],[Intraday Change %]]), 0.01)</f>
        <v>0.02</v>
      </c>
      <c r="P3055" s="6">
        <f>NiftyData[[#This Row],[Close]]-E3056</f>
        <v>20.25</v>
      </c>
      <c r="Q3055" s="4">
        <f>NiftyData[[#This Row],[DayChange]]/E3056</f>
        <v>4.6963600310771471E-3</v>
      </c>
      <c r="R3055" s="7">
        <f>_xlfn.CEILING.MATH(ABS(NiftyData[[#This Row],[DayChange %]]), 0.01)</f>
        <v>0.01</v>
      </c>
    </row>
    <row r="3056" spans="1:18" x14ac:dyDescent="0.2">
      <c r="A3056" s="2">
        <v>39654</v>
      </c>
      <c r="B3056" s="1">
        <v>4440.8500000000004</v>
      </c>
      <c r="C3056" s="1">
        <v>4440.8500000000004</v>
      </c>
      <c r="D3056" s="1">
        <v>4297.1499999999996</v>
      </c>
      <c r="E3056" s="1">
        <v>4311.8500000000004</v>
      </c>
      <c r="F3056" s="1">
        <v>161681204</v>
      </c>
      <c r="G3056" s="1">
        <v>8516</v>
      </c>
      <c r="H3056" s="6" t="str">
        <f>TEXT(NiftyData[[#This Row],[Date]], "yyyy")</f>
        <v>2008</v>
      </c>
      <c r="I3056" s="6" t="str">
        <f>TEXT(NiftyData[[#This Row],[Date]], "mmm")</f>
        <v>Jul</v>
      </c>
      <c r="J3056" s="6" t="str">
        <f>TEXT(NiftyData[[#This Row],[Date]], "ddd")</f>
        <v>Fri</v>
      </c>
      <c r="K3056" s="6" t="str">
        <f>TEXT(NiftyData[[#This Row],[Date]], "mmm-yyyy")</f>
        <v>Jul-2008</v>
      </c>
      <c r="L3056" s="6" t="str">
        <f>IF(NiftyData[[#This Row],[Day]]="Thu", "Expiry", "")</f>
        <v/>
      </c>
      <c r="M3056" s="6">
        <f>NiftyData[[#This Row],[Close]]-NiftyData[[#This Row],[Open]]</f>
        <v>-129</v>
      </c>
      <c r="N3056" s="4">
        <f>NiftyData[[#This Row],[Intraday Change]]/NiftyData[[#This Row],[Open]]</f>
        <v>-2.9048492968688423E-2</v>
      </c>
      <c r="O3056" s="4">
        <f>_xlfn.CEILING.MATH(ABS(NiftyData[[#This Row],[Intraday Change %]]), 0.01)</f>
        <v>0.03</v>
      </c>
      <c r="P3056" s="6">
        <f>NiftyData[[#This Row],[Close]]-E3057</f>
        <v>-121.69999999999982</v>
      </c>
      <c r="Q3056" s="4">
        <f>NiftyData[[#This Row],[DayChange]]/E3057</f>
        <v>-2.7449786288639987E-2</v>
      </c>
      <c r="R3056" s="7">
        <f>_xlfn.CEILING.MATH(ABS(NiftyData[[#This Row],[DayChange %]]), 0.01)</f>
        <v>0.03</v>
      </c>
    </row>
    <row r="3057" spans="1:18" x14ac:dyDescent="0.2">
      <c r="A3057" s="2">
        <v>39653</v>
      </c>
      <c r="B3057" s="1">
        <v>4476.2</v>
      </c>
      <c r="C3057" s="1">
        <v>4539.45</v>
      </c>
      <c r="D3057" s="1">
        <v>4385.8500000000004</v>
      </c>
      <c r="E3057" s="1">
        <v>4433.55</v>
      </c>
      <c r="F3057" s="1">
        <v>177026127</v>
      </c>
      <c r="G3057" s="1">
        <v>9273.39</v>
      </c>
      <c r="H3057" s="6" t="str">
        <f>TEXT(NiftyData[[#This Row],[Date]], "yyyy")</f>
        <v>2008</v>
      </c>
      <c r="I3057" s="6" t="str">
        <f>TEXT(NiftyData[[#This Row],[Date]], "mmm")</f>
        <v>Jul</v>
      </c>
      <c r="J3057" s="6" t="str">
        <f>TEXT(NiftyData[[#This Row],[Date]], "ddd")</f>
        <v>Thu</v>
      </c>
      <c r="K3057" s="6" t="str">
        <f>TEXT(NiftyData[[#This Row],[Date]], "mmm-yyyy")</f>
        <v>Jul-2008</v>
      </c>
      <c r="L3057" s="6" t="str">
        <f>IF(NiftyData[[#This Row],[Day]]="Thu", "Expiry", "")</f>
        <v>Expiry</v>
      </c>
      <c r="M3057" s="6">
        <f>NiftyData[[#This Row],[Close]]-NiftyData[[#This Row],[Open]]</f>
        <v>-42.649999999999636</v>
      </c>
      <c r="N3057" s="4">
        <f>NiftyData[[#This Row],[Intraday Change]]/NiftyData[[#This Row],[Open]]</f>
        <v>-9.5281712166569044E-3</v>
      </c>
      <c r="O3057" s="4">
        <f>_xlfn.CEILING.MATH(ABS(NiftyData[[#This Row],[Intraday Change %]]), 0.01)</f>
        <v>0.01</v>
      </c>
      <c r="P3057" s="6">
        <f>NiftyData[[#This Row],[Close]]-E3058</f>
        <v>-43.25</v>
      </c>
      <c r="Q3057" s="4">
        <f>NiftyData[[#This Row],[DayChange]]/E3058</f>
        <v>-9.6609185132237301E-3</v>
      </c>
      <c r="R3057" s="7">
        <f>_xlfn.CEILING.MATH(ABS(NiftyData[[#This Row],[DayChange %]]), 0.01)</f>
        <v>0.01</v>
      </c>
    </row>
    <row r="3058" spans="1:18" x14ac:dyDescent="0.2">
      <c r="A3058" s="2">
        <v>39652</v>
      </c>
      <c r="B3058" s="1">
        <v>4246.7</v>
      </c>
      <c r="C3058" s="1">
        <v>4491.55</v>
      </c>
      <c r="D3058" s="1">
        <v>4246.7</v>
      </c>
      <c r="E3058" s="1">
        <v>4476.8</v>
      </c>
      <c r="F3058" s="1">
        <v>233619126</v>
      </c>
      <c r="G3058" s="1">
        <v>11772.26</v>
      </c>
      <c r="H3058" s="6" t="str">
        <f>TEXT(NiftyData[[#This Row],[Date]], "yyyy")</f>
        <v>2008</v>
      </c>
      <c r="I3058" s="6" t="str">
        <f>TEXT(NiftyData[[#This Row],[Date]], "mmm")</f>
        <v>Jul</v>
      </c>
      <c r="J3058" s="6" t="str">
        <f>TEXT(NiftyData[[#This Row],[Date]], "ddd")</f>
        <v>Wed</v>
      </c>
      <c r="K3058" s="6" t="str">
        <f>TEXT(NiftyData[[#This Row],[Date]], "mmm-yyyy")</f>
        <v>Jul-2008</v>
      </c>
      <c r="L3058" s="6" t="str">
        <f>IF(NiftyData[[#This Row],[Day]]="Thu", "Expiry", "")</f>
        <v/>
      </c>
      <c r="M3058" s="6">
        <f>NiftyData[[#This Row],[Close]]-NiftyData[[#This Row],[Open]]</f>
        <v>230.10000000000036</v>
      </c>
      <c r="N3058" s="4">
        <f>NiftyData[[#This Row],[Intraday Change]]/NiftyData[[#This Row],[Open]]</f>
        <v>5.4183248169166733E-2</v>
      </c>
      <c r="O3058" s="4">
        <f>_xlfn.CEILING.MATH(ABS(NiftyData[[#This Row],[Intraday Change %]]), 0.01)</f>
        <v>0.06</v>
      </c>
      <c r="P3058" s="6">
        <f>NiftyData[[#This Row],[Close]]-E3059</f>
        <v>236.69999999999982</v>
      </c>
      <c r="Q3058" s="4">
        <f>NiftyData[[#This Row],[DayChange]]/E3059</f>
        <v>5.5824155090681775E-2</v>
      </c>
      <c r="R3058" s="7">
        <f>_xlfn.CEILING.MATH(ABS(NiftyData[[#This Row],[DayChange %]]), 0.01)</f>
        <v>0.06</v>
      </c>
    </row>
    <row r="3059" spans="1:18" x14ac:dyDescent="0.2">
      <c r="A3059" s="2">
        <v>39651</v>
      </c>
      <c r="B3059" s="1">
        <v>4158.45</v>
      </c>
      <c r="C3059" s="1">
        <v>4262.45</v>
      </c>
      <c r="D3059" s="1">
        <v>4137.95</v>
      </c>
      <c r="E3059" s="1">
        <v>4240.1000000000004</v>
      </c>
      <c r="F3059" s="1">
        <v>165666075</v>
      </c>
      <c r="G3059" s="1">
        <v>7560.41</v>
      </c>
      <c r="H3059" s="6" t="str">
        <f>TEXT(NiftyData[[#This Row],[Date]], "yyyy")</f>
        <v>2008</v>
      </c>
      <c r="I3059" s="6" t="str">
        <f>TEXT(NiftyData[[#This Row],[Date]], "mmm")</f>
        <v>Jul</v>
      </c>
      <c r="J3059" s="6" t="str">
        <f>TEXT(NiftyData[[#This Row],[Date]], "ddd")</f>
        <v>Tue</v>
      </c>
      <c r="K3059" s="6" t="str">
        <f>TEXT(NiftyData[[#This Row],[Date]], "mmm-yyyy")</f>
        <v>Jul-2008</v>
      </c>
      <c r="L3059" s="6" t="str">
        <f>IF(NiftyData[[#This Row],[Day]]="Thu", "Expiry", "")</f>
        <v/>
      </c>
      <c r="M3059" s="6">
        <f>NiftyData[[#This Row],[Close]]-NiftyData[[#This Row],[Open]]</f>
        <v>81.650000000000546</v>
      </c>
      <c r="N3059" s="4">
        <f>NiftyData[[#This Row],[Intraday Change]]/NiftyData[[#This Row],[Open]]</f>
        <v>1.9634719667183817E-2</v>
      </c>
      <c r="O3059" s="4">
        <f>_xlfn.CEILING.MATH(ABS(NiftyData[[#This Row],[Intraday Change %]]), 0.01)</f>
        <v>0.02</v>
      </c>
      <c r="P3059" s="6">
        <f>NiftyData[[#This Row],[Close]]-E3060</f>
        <v>80.600000000000364</v>
      </c>
      <c r="Q3059" s="4">
        <f>NiftyData[[#This Row],[DayChange]]/E3060</f>
        <v>1.9377329005890218E-2</v>
      </c>
      <c r="R3059" s="7">
        <f>_xlfn.CEILING.MATH(ABS(NiftyData[[#This Row],[DayChange %]]), 0.01)</f>
        <v>0.02</v>
      </c>
    </row>
    <row r="3060" spans="1:18" x14ac:dyDescent="0.2">
      <c r="A3060" s="2">
        <v>39650</v>
      </c>
      <c r="B3060" s="1">
        <v>4092.2</v>
      </c>
      <c r="C3060" s="1">
        <v>4168.1499999999996</v>
      </c>
      <c r="D3060" s="1">
        <v>4072.75</v>
      </c>
      <c r="E3060" s="1">
        <v>4159.5</v>
      </c>
      <c r="F3060" s="1">
        <v>136720904</v>
      </c>
      <c r="G3060" s="1">
        <v>6487.24</v>
      </c>
      <c r="H3060" s="6" t="str">
        <f>TEXT(NiftyData[[#This Row],[Date]], "yyyy")</f>
        <v>2008</v>
      </c>
      <c r="I3060" s="6" t="str">
        <f>TEXT(NiftyData[[#This Row],[Date]], "mmm")</f>
        <v>Jul</v>
      </c>
      <c r="J3060" s="6" t="str">
        <f>TEXT(NiftyData[[#This Row],[Date]], "ddd")</f>
        <v>Mon</v>
      </c>
      <c r="K3060" s="6" t="str">
        <f>TEXT(NiftyData[[#This Row],[Date]], "mmm-yyyy")</f>
        <v>Jul-2008</v>
      </c>
      <c r="L3060" s="6" t="str">
        <f>IF(NiftyData[[#This Row],[Day]]="Thu", "Expiry", "")</f>
        <v/>
      </c>
      <c r="M3060" s="6">
        <f>NiftyData[[#This Row],[Close]]-NiftyData[[#This Row],[Open]]</f>
        <v>67.300000000000182</v>
      </c>
      <c r="N3060" s="4">
        <f>NiftyData[[#This Row],[Intraday Change]]/NiftyData[[#This Row],[Open]]</f>
        <v>1.6445921509212695E-2</v>
      </c>
      <c r="O3060" s="4">
        <f>_xlfn.CEILING.MATH(ABS(NiftyData[[#This Row],[Intraday Change %]]), 0.01)</f>
        <v>0.02</v>
      </c>
      <c r="P3060" s="6">
        <f>NiftyData[[#This Row],[Close]]-E3061</f>
        <v>67.25</v>
      </c>
      <c r="Q3060" s="4">
        <f>NiftyData[[#This Row],[DayChange]]/E3061</f>
        <v>1.6433502352006843E-2</v>
      </c>
      <c r="R3060" s="7">
        <f>_xlfn.CEILING.MATH(ABS(NiftyData[[#This Row],[DayChange %]]), 0.01)</f>
        <v>0.02</v>
      </c>
    </row>
    <row r="3061" spans="1:18" x14ac:dyDescent="0.2">
      <c r="A3061" s="2">
        <v>39647</v>
      </c>
      <c r="B3061" s="1">
        <v>3962.95</v>
      </c>
      <c r="C3061" s="1">
        <v>4110.55</v>
      </c>
      <c r="D3061" s="1">
        <v>3926.3</v>
      </c>
      <c r="E3061" s="1">
        <v>4092.25</v>
      </c>
      <c r="F3061" s="1">
        <v>175068345</v>
      </c>
      <c r="G3061" s="1">
        <v>7895.21</v>
      </c>
      <c r="H3061" s="6" t="str">
        <f>TEXT(NiftyData[[#This Row],[Date]], "yyyy")</f>
        <v>2008</v>
      </c>
      <c r="I3061" s="6" t="str">
        <f>TEXT(NiftyData[[#This Row],[Date]], "mmm")</f>
        <v>Jul</v>
      </c>
      <c r="J3061" s="6" t="str">
        <f>TEXT(NiftyData[[#This Row],[Date]], "ddd")</f>
        <v>Fri</v>
      </c>
      <c r="K3061" s="6" t="str">
        <f>TEXT(NiftyData[[#This Row],[Date]], "mmm-yyyy")</f>
        <v>Jul-2008</v>
      </c>
      <c r="L3061" s="6" t="str">
        <f>IF(NiftyData[[#This Row],[Day]]="Thu", "Expiry", "")</f>
        <v/>
      </c>
      <c r="M3061" s="6">
        <f>NiftyData[[#This Row],[Close]]-NiftyData[[#This Row],[Open]]</f>
        <v>129.30000000000018</v>
      </c>
      <c r="N3061" s="4">
        <f>NiftyData[[#This Row],[Intraday Change]]/NiftyData[[#This Row],[Open]]</f>
        <v>3.2627209528255513E-2</v>
      </c>
      <c r="O3061" s="4">
        <f>_xlfn.CEILING.MATH(ABS(NiftyData[[#This Row],[Intraday Change %]]), 0.01)</f>
        <v>0.04</v>
      </c>
      <c r="P3061" s="6">
        <f>NiftyData[[#This Row],[Close]]-E3062</f>
        <v>145.05000000000018</v>
      </c>
      <c r="Q3061" s="4">
        <f>NiftyData[[#This Row],[DayChange]]/E3062</f>
        <v>3.6747567896230286E-2</v>
      </c>
      <c r="R3061" s="7">
        <f>_xlfn.CEILING.MATH(ABS(NiftyData[[#This Row],[DayChange %]]), 0.01)</f>
        <v>0.04</v>
      </c>
    </row>
    <row r="3062" spans="1:18" x14ac:dyDescent="0.2">
      <c r="A3062" s="2">
        <v>39646</v>
      </c>
      <c r="B3062" s="1">
        <v>3823.15</v>
      </c>
      <c r="C3062" s="1">
        <v>3968.75</v>
      </c>
      <c r="D3062" s="1">
        <v>3823.15</v>
      </c>
      <c r="E3062" s="1">
        <v>3947.2</v>
      </c>
      <c r="F3062" s="1">
        <v>180239171</v>
      </c>
      <c r="G3062" s="1">
        <v>7288.76</v>
      </c>
      <c r="H3062" s="6" t="str">
        <f>TEXT(NiftyData[[#This Row],[Date]], "yyyy")</f>
        <v>2008</v>
      </c>
      <c r="I3062" s="6" t="str">
        <f>TEXT(NiftyData[[#This Row],[Date]], "mmm")</f>
        <v>Jul</v>
      </c>
      <c r="J3062" s="6" t="str">
        <f>TEXT(NiftyData[[#This Row],[Date]], "ddd")</f>
        <v>Thu</v>
      </c>
      <c r="K3062" s="6" t="str">
        <f>TEXT(NiftyData[[#This Row],[Date]], "mmm-yyyy")</f>
        <v>Jul-2008</v>
      </c>
      <c r="L3062" s="6" t="str">
        <f>IF(NiftyData[[#This Row],[Day]]="Thu", "Expiry", "")</f>
        <v>Expiry</v>
      </c>
      <c r="M3062" s="6">
        <f>NiftyData[[#This Row],[Close]]-NiftyData[[#This Row],[Open]]</f>
        <v>124.04999999999973</v>
      </c>
      <c r="N3062" s="4">
        <f>NiftyData[[#This Row],[Intraday Change]]/NiftyData[[#This Row],[Open]]</f>
        <v>3.2447065901154731E-2</v>
      </c>
      <c r="O3062" s="4">
        <f>_xlfn.CEILING.MATH(ABS(NiftyData[[#This Row],[Intraday Change %]]), 0.01)</f>
        <v>0.04</v>
      </c>
      <c r="P3062" s="6">
        <f>NiftyData[[#This Row],[Close]]-E3063</f>
        <v>130.5</v>
      </c>
      <c r="Q3062" s="4">
        <f>NiftyData[[#This Row],[DayChange]]/E3063</f>
        <v>3.4191841119291536E-2</v>
      </c>
      <c r="R3062" s="7">
        <f>_xlfn.CEILING.MATH(ABS(NiftyData[[#This Row],[DayChange %]]), 0.01)</f>
        <v>0.04</v>
      </c>
    </row>
    <row r="3063" spans="1:18" x14ac:dyDescent="0.2">
      <c r="A3063" s="2">
        <v>39645</v>
      </c>
      <c r="B3063" s="1">
        <v>3861.55</v>
      </c>
      <c r="C3063" s="1">
        <v>3920.05</v>
      </c>
      <c r="D3063" s="1">
        <v>3790.2</v>
      </c>
      <c r="E3063" s="1">
        <v>3816.7</v>
      </c>
      <c r="F3063" s="1">
        <v>185428595</v>
      </c>
      <c r="G3063" s="1">
        <v>7472.88</v>
      </c>
      <c r="H3063" s="6" t="str">
        <f>TEXT(NiftyData[[#This Row],[Date]], "yyyy")</f>
        <v>2008</v>
      </c>
      <c r="I3063" s="6" t="str">
        <f>TEXT(NiftyData[[#This Row],[Date]], "mmm")</f>
        <v>Jul</v>
      </c>
      <c r="J3063" s="6" t="str">
        <f>TEXT(NiftyData[[#This Row],[Date]], "ddd")</f>
        <v>Wed</v>
      </c>
      <c r="K3063" s="6" t="str">
        <f>TEXT(NiftyData[[#This Row],[Date]], "mmm-yyyy")</f>
        <v>Jul-2008</v>
      </c>
      <c r="L3063" s="6" t="str">
        <f>IF(NiftyData[[#This Row],[Day]]="Thu", "Expiry", "")</f>
        <v/>
      </c>
      <c r="M3063" s="6">
        <f>NiftyData[[#This Row],[Close]]-NiftyData[[#This Row],[Open]]</f>
        <v>-44.850000000000364</v>
      </c>
      <c r="N3063" s="4">
        <f>NiftyData[[#This Row],[Intraday Change]]/NiftyData[[#This Row],[Open]]</f>
        <v>-1.1614507127966843E-2</v>
      </c>
      <c r="O3063" s="4">
        <f>_xlfn.CEILING.MATH(ABS(NiftyData[[#This Row],[Intraday Change %]]), 0.01)</f>
        <v>0.02</v>
      </c>
      <c r="P3063" s="6">
        <f>NiftyData[[#This Row],[Close]]-E3064</f>
        <v>-44.400000000000091</v>
      </c>
      <c r="Q3063" s="4">
        <f>NiftyData[[#This Row],[DayChange]]/E3064</f>
        <v>-1.1499313667089714E-2</v>
      </c>
      <c r="R3063" s="7">
        <f>_xlfn.CEILING.MATH(ABS(NiftyData[[#This Row],[DayChange %]]), 0.01)</f>
        <v>0.02</v>
      </c>
    </row>
    <row r="3064" spans="1:18" x14ac:dyDescent="0.2">
      <c r="A3064" s="2">
        <v>39644</v>
      </c>
      <c r="B3064" s="1">
        <v>4039.3</v>
      </c>
      <c r="C3064" s="1">
        <v>4040.7</v>
      </c>
      <c r="D3064" s="1">
        <v>3835.5</v>
      </c>
      <c r="E3064" s="1">
        <v>3861.1</v>
      </c>
      <c r="F3064" s="1">
        <v>142682247</v>
      </c>
      <c r="G3064" s="1">
        <v>6645.56</v>
      </c>
      <c r="H3064" s="6" t="str">
        <f>TEXT(NiftyData[[#This Row],[Date]], "yyyy")</f>
        <v>2008</v>
      </c>
      <c r="I3064" s="6" t="str">
        <f>TEXT(NiftyData[[#This Row],[Date]], "mmm")</f>
        <v>Jul</v>
      </c>
      <c r="J3064" s="6" t="str">
        <f>TEXT(NiftyData[[#This Row],[Date]], "ddd")</f>
        <v>Tue</v>
      </c>
      <c r="K3064" s="6" t="str">
        <f>TEXT(NiftyData[[#This Row],[Date]], "mmm-yyyy")</f>
        <v>Jul-2008</v>
      </c>
      <c r="L3064" s="6" t="str">
        <f>IF(NiftyData[[#This Row],[Day]]="Thu", "Expiry", "")</f>
        <v/>
      </c>
      <c r="M3064" s="6">
        <f>NiftyData[[#This Row],[Close]]-NiftyData[[#This Row],[Open]]</f>
        <v>-178.20000000000027</v>
      </c>
      <c r="N3064" s="4">
        <f>NiftyData[[#This Row],[Intraday Change]]/NiftyData[[#This Row],[Open]]</f>
        <v>-4.4116554848612446E-2</v>
      </c>
      <c r="O3064" s="4">
        <f>_xlfn.CEILING.MATH(ABS(NiftyData[[#This Row],[Intraday Change %]]), 0.01)</f>
        <v>0.05</v>
      </c>
      <c r="P3064" s="6">
        <f>NiftyData[[#This Row],[Close]]-E3065</f>
        <v>-178.59999999999991</v>
      </c>
      <c r="Q3064" s="4">
        <f>NiftyData[[#This Row],[DayChange]]/E3065</f>
        <v>-4.4211203802262525E-2</v>
      </c>
      <c r="R3064" s="7">
        <f>_xlfn.CEILING.MATH(ABS(NiftyData[[#This Row],[DayChange %]]), 0.01)</f>
        <v>0.05</v>
      </c>
    </row>
    <row r="3065" spans="1:18" x14ac:dyDescent="0.2">
      <c r="A3065" s="2">
        <v>39643</v>
      </c>
      <c r="B3065" s="1">
        <v>4047.45</v>
      </c>
      <c r="C3065" s="1">
        <v>4118.1000000000004</v>
      </c>
      <c r="D3065" s="1">
        <v>4004.25</v>
      </c>
      <c r="E3065" s="1">
        <v>4039.7</v>
      </c>
      <c r="F3065" s="1">
        <v>126882896</v>
      </c>
      <c r="G3065" s="1">
        <v>6062.87</v>
      </c>
      <c r="H3065" s="6" t="str">
        <f>TEXT(NiftyData[[#This Row],[Date]], "yyyy")</f>
        <v>2008</v>
      </c>
      <c r="I3065" s="6" t="str">
        <f>TEXT(NiftyData[[#This Row],[Date]], "mmm")</f>
        <v>Jul</v>
      </c>
      <c r="J3065" s="6" t="str">
        <f>TEXT(NiftyData[[#This Row],[Date]], "ddd")</f>
        <v>Mon</v>
      </c>
      <c r="K3065" s="6" t="str">
        <f>TEXT(NiftyData[[#This Row],[Date]], "mmm-yyyy")</f>
        <v>Jul-2008</v>
      </c>
      <c r="L3065" s="6" t="str">
        <f>IF(NiftyData[[#This Row],[Day]]="Thu", "Expiry", "")</f>
        <v/>
      </c>
      <c r="M3065" s="6">
        <f>NiftyData[[#This Row],[Close]]-NiftyData[[#This Row],[Open]]</f>
        <v>-7.75</v>
      </c>
      <c r="N3065" s="4">
        <f>NiftyData[[#This Row],[Intraday Change]]/NiftyData[[#This Row],[Open]]</f>
        <v>-1.914785852820912E-3</v>
      </c>
      <c r="O3065" s="4">
        <f>_xlfn.CEILING.MATH(ABS(NiftyData[[#This Row],[Intraday Change %]]), 0.01)</f>
        <v>0.01</v>
      </c>
      <c r="P3065" s="6">
        <f>NiftyData[[#This Row],[Close]]-E3066</f>
        <v>-9.3000000000001819</v>
      </c>
      <c r="Q3065" s="4">
        <f>NiftyData[[#This Row],[DayChange]]/E3066</f>
        <v>-2.2968634230674692E-3</v>
      </c>
      <c r="R3065" s="7">
        <f>_xlfn.CEILING.MATH(ABS(NiftyData[[#This Row],[DayChange %]]), 0.01)</f>
        <v>0.01</v>
      </c>
    </row>
    <row r="3066" spans="1:18" x14ac:dyDescent="0.2">
      <c r="A3066" s="2">
        <v>39640</v>
      </c>
      <c r="B3066" s="1">
        <v>4166</v>
      </c>
      <c r="C3066" s="1">
        <v>4215.5</v>
      </c>
      <c r="D3066" s="1">
        <v>4014.45</v>
      </c>
      <c r="E3066" s="1">
        <v>4049</v>
      </c>
      <c r="F3066" s="1">
        <v>137337875</v>
      </c>
      <c r="G3066" s="1">
        <v>6947.53</v>
      </c>
      <c r="H3066" s="6" t="str">
        <f>TEXT(NiftyData[[#This Row],[Date]], "yyyy")</f>
        <v>2008</v>
      </c>
      <c r="I3066" s="6" t="str">
        <f>TEXT(NiftyData[[#This Row],[Date]], "mmm")</f>
        <v>Jul</v>
      </c>
      <c r="J3066" s="6" t="str">
        <f>TEXT(NiftyData[[#This Row],[Date]], "ddd")</f>
        <v>Fri</v>
      </c>
      <c r="K3066" s="6" t="str">
        <f>TEXT(NiftyData[[#This Row],[Date]], "mmm-yyyy")</f>
        <v>Jul-2008</v>
      </c>
      <c r="L3066" s="6" t="str">
        <f>IF(NiftyData[[#This Row],[Day]]="Thu", "Expiry", "")</f>
        <v/>
      </c>
      <c r="M3066" s="6">
        <f>NiftyData[[#This Row],[Close]]-NiftyData[[#This Row],[Open]]</f>
        <v>-117</v>
      </c>
      <c r="N3066" s="4">
        <f>NiftyData[[#This Row],[Intraday Change]]/NiftyData[[#This Row],[Open]]</f>
        <v>-2.8084493518963034E-2</v>
      </c>
      <c r="O3066" s="4">
        <f>_xlfn.CEILING.MATH(ABS(NiftyData[[#This Row],[Intraday Change %]]), 0.01)</f>
        <v>0.03</v>
      </c>
      <c r="P3066" s="6">
        <f>NiftyData[[#This Row],[Close]]-E3067</f>
        <v>-113.19999999999982</v>
      </c>
      <c r="Q3066" s="4">
        <f>NiftyData[[#This Row],[DayChange]]/E3067</f>
        <v>-2.7197155350535733E-2</v>
      </c>
      <c r="R3066" s="7">
        <f>_xlfn.CEILING.MATH(ABS(NiftyData[[#This Row],[DayChange %]]), 0.01)</f>
        <v>0.03</v>
      </c>
    </row>
    <row r="3067" spans="1:18" x14ac:dyDescent="0.2">
      <c r="A3067" s="2">
        <v>39639</v>
      </c>
      <c r="B3067" s="1">
        <v>4155.6499999999996</v>
      </c>
      <c r="C3067" s="1">
        <v>4187.95</v>
      </c>
      <c r="D3067" s="1">
        <v>4110.3999999999996</v>
      </c>
      <c r="E3067" s="1">
        <v>4162.2</v>
      </c>
      <c r="F3067" s="1">
        <v>146458190</v>
      </c>
      <c r="G3067" s="1">
        <v>6354.79</v>
      </c>
      <c r="H3067" s="6" t="str">
        <f>TEXT(NiftyData[[#This Row],[Date]], "yyyy")</f>
        <v>2008</v>
      </c>
      <c r="I3067" s="6" t="str">
        <f>TEXT(NiftyData[[#This Row],[Date]], "mmm")</f>
        <v>Jul</v>
      </c>
      <c r="J3067" s="6" t="str">
        <f>TEXT(NiftyData[[#This Row],[Date]], "ddd")</f>
        <v>Thu</v>
      </c>
      <c r="K3067" s="6" t="str">
        <f>TEXT(NiftyData[[#This Row],[Date]], "mmm-yyyy")</f>
        <v>Jul-2008</v>
      </c>
      <c r="L3067" s="6" t="str">
        <f>IF(NiftyData[[#This Row],[Day]]="Thu", "Expiry", "")</f>
        <v>Expiry</v>
      </c>
      <c r="M3067" s="6">
        <f>NiftyData[[#This Row],[Close]]-NiftyData[[#This Row],[Open]]</f>
        <v>6.5500000000001819</v>
      </c>
      <c r="N3067" s="4">
        <f>NiftyData[[#This Row],[Intraday Change]]/NiftyData[[#This Row],[Open]]</f>
        <v>1.5761673865701351E-3</v>
      </c>
      <c r="O3067" s="4">
        <f>_xlfn.CEILING.MATH(ABS(NiftyData[[#This Row],[Intraday Change %]]), 0.01)</f>
        <v>0.01</v>
      </c>
      <c r="P3067" s="6">
        <f>NiftyData[[#This Row],[Close]]-E3068</f>
        <v>5.0999999999994543</v>
      </c>
      <c r="Q3067" s="4">
        <f>NiftyData[[#This Row],[DayChange]]/E3068</f>
        <v>1.2268167713067894E-3</v>
      </c>
      <c r="R3067" s="7">
        <f>_xlfn.CEILING.MATH(ABS(NiftyData[[#This Row],[DayChange %]]), 0.01)</f>
        <v>0.01</v>
      </c>
    </row>
    <row r="3068" spans="1:18" x14ac:dyDescent="0.2">
      <c r="A3068" s="2">
        <v>39638</v>
      </c>
      <c r="B3068" s="1">
        <v>3990.9</v>
      </c>
      <c r="C3068" s="1">
        <v>4169.3999999999996</v>
      </c>
      <c r="D3068" s="1">
        <v>3990.9</v>
      </c>
      <c r="E3068" s="1">
        <v>4157.1000000000004</v>
      </c>
      <c r="F3068" s="1">
        <v>144597409</v>
      </c>
      <c r="G3068" s="1">
        <v>6595.61</v>
      </c>
      <c r="H3068" s="6" t="str">
        <f>TEXT(NiftyData[[#This Row],[Date]], "yyyy")</f>
        <v>2008</v>
      </c>
      <c r="I3068" s="6" t="str">
        <f>TEXT(NiftyData[[#This Row],[Date]], "mmm")</f>
        <v>Jul</v>
      </c>
      <c r="J3068" s="6" t="str">
        <f>TEXT(NiftyData[[#This Row],[Date]], "ddd")</f>
        <v>Wed</v>
      </c>
      <c r="K3068" s="6" t="str">
        <f>TEXT(NiftyData[[#This Row],[Date]], "mmm-yyyy")</f>
        <v>Jul-2008</v>
      </c>
      <c r="L3068" s="6" t="str">
        <f>IF(NiftyData[[#This Row],[Day]]="Thu", "Expiry", "")</f>
        <v/>
      </c>
      <c r="M3068" s="6">
        <f>NiftyData[[#This Row],[Close]]-NiftyData[[#This Row],[Open]]</f>
        <v>166.20000000000027</v>
      </c>
      <c r="N3068" s="4">
        <f>NiftyData[[#This Row],[Intraday Change]]/NiftyData[[#This Row],[Open]]</f>
        <v>4.1644741787566782E-2</v>
      </c>
      <c r="O3068" s="4">
        <f>_xlfn.CEILING.MATH(ABS(NiftyData[[#This Row],[Intraday Change %]]), 0.01)</f>
        <v>0.05</v>
      </c>
      <c r="P3068" s="6">
        <f>NiftyData[[#This Row],[Close]]-E3069</f>
        <v>168.55000000000018</v>
      </c>
      <c r="Q3068" s="4">
        <f>NiftyData[[#This Row],[DayChange]]/E3069</f>
        <v>4.2258464855649339E-2</v>
      </c>
      <c r="R3068" s="7">
        <f>_xlfn.CEILING.MATH(ABS(NiftyData[[#This Row],[DayChange %]]), 0.01)</f>
        <v>0.05</v>
      </c>
    </row>
    <row r="3069" spans="1:18" x14ac:dyDescent="0.2">
      <c r="A3069" s="2">
        <v>39637</v>
      </c>
      <c r="B3069" s="1">
        <v>4028.7</v>
      </c>
      <c r="C3069" s="1">
        <v>4028.7</v>
      </c>
      <c r="D3069" s="1">
        <v>3896.05</v>
      </c>
      <c r="E3069" s="1">
        <v>3988.55</v>
      </c>
      <c r="F3069" s="1">
        <v>135090953</v>
      </c>
      <c r="G3069" s="1">
        <v>6166.83</v>
      </c>
      <c r="H3069" s="6" t="str">
        <f>TEXT(NiftyData[[#This Row],[Date]], "yyyy")</f>
        <v>2008</v>
      </c>
      <c r="I3069" s="6" t="str">
        <f>TEXT(NiftyData[[#This Row],[Date]], "mmm")</f>
        <v>Jul</v>
      </c>
      <c r="J3069" s="6" t="str">
        <f>TEXT(NiftyData[[#This Row],[Date]], "ddd")</f>
        <v>Tue</v>
      </c>
      <c r="K3069" s="6" t="str">
        <f>TEXT(NiftyData[[#This Row],[Date]], "mmm-yyyy")</f>
        <v>Jul-2008</v>
      </c>
      <c r="L3069" s="6" t="str">
        <f>IF(NiftyData[[#This Row],[Day]]="Thu", "Expiry", "")</f>
        <v/>
      </c>
      <c r="M3069" s="6">
        <f>NiftyData[[#This Row],[Close]]-NiftyData[[#This Row],[Open]]</f>
        <v>-40.149999999999636</v>
      </c>
      <c r="N3069" s="4">
        <f>NiftyData[[#This Row],[Intraday Change]]/NiftyData[[#This Row],[Open]]</f>
        <v>-9.9659939930994215E-3</v>
      </c>
      <c r="O3069" s="4">
        <f>_xlfn.CEILING.MATH(ABS(NiftyData[[#This Row],[Intraday Change %]]), 0.01)</f>
        <v>0.01</v>
      </c>
      <c r="P3069" s="6">
        <f>NiftyData[[#This Row],[Close]]-E3070</f>
        <v>-41.449999999999818</v>
      </c>
      <c r="Q3069" s="4">
        <f>NiftyData[[#This Row],[DayChange]]/E3070</f>
        <v>-1.0285359801488789E-2</v>
      </c>
      <c r="R3069" s="7">
        <f>_xlfn.CEILING.MATH(ABS(NiftyData[[#This Row],[DayChange %]]), 0.01)</f>
        <v>0.02</v>
      </c>
    </row>
    <row r="3070" spans="1:18" x14ac:dyDescent="0.2">
      <c r="A3070" s="2">
        <v>39636</v>
      </c>
      <c r="B3070" s="1">
        <v>4002</v>
      </c>
      <c r="C3070" s="1">
        <v>4114.5</v>
      </c>
      <c r="D3070" s="1">
        <v>4002</v>
      </c>
      <c r="E3070" s="1">
        <v>4030</v>
      </c>
      <c r="F3070" s="1">
        <v>125737237</v>
      </c>
      <c r="G3070" s="1">
        <v>5517.21</v>
      </c>
      <c r="H3070" s="6" t="str">
        <f>TEXT(NiftyData[[#This Row],[Date]], "yyyy")</f>
        <v>2008</v>
      </c>
      <c r="I3070" s="6" t="str">
        <f>TEXT(NiftyData[[#This Row],[Date]], "mmm")</f>
        <v>Jul</v>
      </c>
      <c r="J3070" s="6" t="str">
        <f>TEXT(NiftyData[[#This Row],[Date]], "ddd")</f>
        <v>Mon</v>
      </c>
      <c r="K3070" s="6" t="str">
        <f>TEXT(NiftyData[[#This Row],[Date]], "mmm-yyyy")</f>
        <v>Jul-2008</v>
      </c>
      <c r="L3070" s="6" t="str">
        <f>IF(NiftyData[[#This Row],[Day]]="Thu", "Expiry", "")</f>
        <v/>
      </c>
      <c r="M3070" s="6">
        <f>NiftyData[[#This Row],[Close]]-NiftyData[[#This Row],[Open]]</f>
        <v>28</v>
      </c>
      <c r="N3070" s="4">
        <f>NiftyData[[#This Row],[Intraday Change]]/NiftyData[[#This Row],[Open]]</f>
        <v>6.9965017491254375E-3</v>
      </c>
      <c r="O3070" s="4">
        <f>_xlfn.CEILING.MATH(ABS(NiftyData[[#This Row],[Intraday Change %]]), 0.01)</f>
        <v>0.01</v>
      </c>
      <c r="P3070" s="6">
        <f>NiftyData[[#This Row],[Close]]-E3071</f>
        <v>14</v>
      </c>
      <c r="Q3070" s="4">
        <f>NiftyData[[#This Row],[DayChange]]/E3071</f>
        <v>3.4860557768924302E-3</v>
      </c>
      <c r="R3070" s="7">
        <f>_xlfn.CEILING.MATH(ABS(NiftyData[[#This Row],[DayChange %]]), 0.01)</f>
        <v>0.01</v>
      </c>
    </row>
    <row r="3071" spans="1:18" x14ac:dyDescent="0.2">
      <c r="A3071" s="2">
        <v>39633</v>
      </c>
      <c r="B3071" s="1">
        <v>3926.65</v>
      </c>
      <c r="C3071" s="1">
        <v>4033.5</v>
      </c>
      <c r="D3071" s="1">
        <v>3896.4</v>
      </c>
      <c r="E3071" s="1">
        <v>4016</v>
      </c>
      <c r="F3071" s="1">
        <v>152045352</v>
      </c>
      <c r="G3071" s="1">
        <v>6563.36</v>
      </c>
      <c r="H3071" s="6" t="str">
        <f>TEXT(NiftyData[[#This Row],[Date]], "yyyy")</f>
        <v>2008</v>
      </c>
      <c r="I3071" s="6" t="str">
        <f>TEXT(NiftyData[[#This Row],[Date]], "mmm")</f>
        <v>Jul</v>
      </c>
      <c r="J3071" s="6" t="str">
        <f>TEXT(NiftyData[[#This Row],[Date]], "ddd")</f>
        <v>Fri</v>
      </c>
      <c r="K3071" s="6" t="str">
        <f>TEXT(NiftyData[[#This Row],[Date]], "mmm-yyyy")</f>
        <v>Jul-2008</v>
      </c>
      <c r="L3071" s="6" t="str">
        <f>IF(NiftyData[[#This Row],[Day]]="Thu", "Expiry", "")</f>
        <v/>
      </c>
      <c r="M3071" s="6">
        <f>NiftyData[[#This Row],[Close]]-NiftyData[[#This Row],[Open]]</f>
        <v>89.349999999999909</v>
      </c>
      <c r="N3071" s="4">
        <f>NiftyData[[#This Row],[Intraday Change]]/NiftyData[[#This Row],[Open]]</f>
        <v>2.2754765512587042E-2</v>
      </c>
      <c r="O3071" s="4">
        <f>_xlfn.CEILING.MATH(ABS(NiftyData[[#This Row],[Intraday Change %]]), 0.01)</f>
        <v>0.03</v>
      </c>
      <c r="P3071" s="6">
        <f>NiftyData[[#This Row],[Close]]-E3072</f>
        <v>90.25</v>
      </c>
      <c r="Q3071" s="4">
        <f>NiftyData[[#This Row],[DayChange]]/E3072</f>
        <v>2.2989237725275426E-2</v>
      </c>
      <c r="R3071" s="7">
        <f>_xlfn.CEILING.MATH(ABS(NiftyData[[#This Row],[DayChange %]]), 0.01)</f>
        <v>0.03</v>
      </c>
    </row>
    <row r="3072" spans="1:18" x14ac:dyDescent="0.2">
      <c r="A3072" s="2">
        <v>39632</v>
      </c>
      <c r="B3072" s="1">
        <v>4094.6</v>
      </c>
      <c r="C3072" s="1">
        <v>4097.3500000000004</v>
      </c>
      <c r="D3072" s="1">
        <v>3874.85</v>
      </c>
      <c r="E3072" s="1">
        <v>3925.75</v>
      </c>
      <c r="F3072" s="1">
        <v>154573765</v>
      </c>
      <c r="G3072" s="1">
        <v>7101.42</v>
      </c>
      <c r="H3072" s="6" t="str">
        <f>TEXT(NiftyData[[#This Row],[Date]], "yyyy")</f>
        <v>2008</v>
      </c>
      <c r="I3072" s="6" t="str">
        <f>TEXT(NiftyData[[#This Row],[Date]], "mmm")</f>
        <v>Jul</v>
      </c>
      <c r="J3072" s="6" t="str">
        <f>TEXT(NiftyData[[#This Row],[Date]], "ddd")</f>
        <v>Thu</v>
      </c>
      <c r="K3072" s="6" t="str">
        <f>TEXT(NiftyData[[#This Row],[Date]], "mmm-yyyy")</f>
        <v>Jul-2008</v>
      </c>
      <c r="L3072" s="6" t="str">
        <f>IF(NiftyData[[#This Row],[Day]]="Thu", "Expiry", "")</f>
        <v>Expiry</v>
      </c>
      <c r="M3072" s="6">
        <f>NiftyData[[#This Row],[Close]]-NiftyData[[#This Row],[Open]]</f>
        <v>-168.84999999999991</v>
      </c>
      <c r="N3072" s="4">
        <f>NiftyData[[#This Row],[Intraday Change]]/NiftyData[[#This Row],[Open]]</f>
        <v>-4.1237239290773192E-2</v>
      </c>
      <c r="O3072" s="4">
        <f>_xlfn.CEILING.MATH(ABS(NiftyData[[#This Row],[Intraday Change %]]), 0.01)</f>
        <v>0.05</v>
      </c>
      <c r="P3072" s="6">
        <f>NiftyData[[#This Row],[Close]]-E3073</f>
        <v>-167.59999999999991</v>
      </c>
      <c r="Q3072" s="4">
        <f>NiftyData[[#This Row],[DayChange]]/E3073</f>
        <v>-4.0944458695200733E-2</v>
      </c>
      <c r="R3072" s="7">
        <f>_xlfn.CEILING.MATH(ABS(NiftyData[[#This Row],[DayChange %]]), 0.01)</f>
        <v>0.05</v>
      </c>
    </row>
    <row r="3073" spans="1:18" x14ac:dyDescent="0.2">
      <c r="A3073" s="2">
        <v>39631</v>
      </c>
      <c r="B3073" s="1">
        <v>3895.3</v>
      </c>
      <c r="C3073" s="1">
        <v>4107.1499999999996</v>
      </c>
      <c r="D3073" s="1">
        <v>3848.25</v>
      </c>
      <c r="E3073" s="1">
        <v>4093.35</v>
      </c>
      <c r="F3073" s="1">
        <v>199920144</v>
      </c>
      <c r="G3073" s="1">
        <v>8909.44</v>
      </c>
      <c r="H3073" s="6" t="str">
        <f>TEXT(NiftyData[[#This Row],[Date]], "yyyy")</f>
        <v>2008</v>
      </c>
      <c r="I3073" s="6" t="str">
        <f>TEXT(NiftyData[[#This Row],[Date]], "mmm")</f>
        <v>Jul</v>
      </c>
      <c r="J3073" s="6" t="str">
        <f>TEXT(NiftyData[[#This Row],[Date]], "ddd")</f>
        <v>Wed</v>
      </c>
      <c r="K3073" s="6" t="str">
        <f>TEXT(NiftyData[[#This Row],[Date]], "mmm-yyyy")</f>
        <v>Jul-2008</v>
      </c>
      <c r="L3073" s="6" t="str">
        <f>IF(NiftyData[[#This Row],[Day]]="Thu", "Expiry", "")</f>
        <v/>
      </c>
      <c r="M3073" s="6">
        <f>NiftyData[[#This Row],[Close]]-NiftyData[[#This Row],[Open]]</f>
        <v>198.04999999999973</v>
      </c>
      <c r="N3073" s="4">
        <f>NiftyData[[#This Row],[Intraday Change]]/NiftyData[[#This Row],[Open]]</f>
        <v>5.0843324005853133E-2</v>
      </c>
      <c r="O3073" s="4">
        <f>_xlfn.CEILING.MATH(ABS(NiftyData[[#This Row],[Intraday Change %]]), 0.01)</f>
        <v>0.06</v>
      </c>
      <c r="P3073" s="6">
        <f>NiftyData[[#This Row],[Close]]-E3074</f>
        <v>196.59999999999991</v>
      </c>
      <c r="Q3073" s="4">
        <f>NiftyData[[#This Row],[DayChange]]/E3074</f>
        <v>5.0452299993584374E-2</v>
      </c>
      <c r="R3073" s="7">
        <f>_xlfn.CEILING.MATH(ABS(NiftyData[[#This Row],[DayChange %]]), 0.01)</f>
        <v>0.06</v>
      </c>
    </row>
    <row r="3074" spans="1:18" x14ac:dyDescent="0.2">
      <c r="A3074" s="2">
        <v>39630</v>
      </c>
      <c r="B3074" s="1">
        <v>4039.75</v>
      </c>
      <c r="C3074" s="1">
        <v>4075.4</v>
      </c>
      <c r="D3074" s="1">
        <v>3878.2</v>
      </c>
      <c r="E3074" s="1">
        <v>3896.75</v>
      </c>
      <c r="F3074" s="1">
        <v>164469220</v>
      </c>
      <c r="G3074" s="1">
        <v>6939.93</v>
      </c>
      <c r="H3074" s="6" t="str">
        <f>TEXT(NiftyData[[#This Row],[Date]], "yyyy")</f>
        <v>2008</v>
      </c>
      <c r="I3074" s="6" t="str">
        <f>TEXT(NiftyData[[#This Row],[Date]], "mmm")</f>
        <v>Jul</v>
      </c>
      <c r="J3074" s="6" t="str">
        <f>TEXT(NiftyData[[#This Row],[Date]], "ddd")</f>
        <v>Tue</v>
      </c>
      <c r="K3074" s="6" t="str">
        <f>TEXT(NiftyData[[#This Row],[Date]], "mmm-yyyy")</f>
        <v>Jul-2008</v>
      </c>
      <c r="L3074" s="6" t="str">
        <f>IF(NiftyData[[#This Row],[Day]]="Thu", "Expiry", "")</f>
        <v/>
      </c>
      <c r="M3074" s="6">
        <f>NiftyData[[#This Row],[Close]]-NiftyData[[#This Row],[Open]]</f>
        <v>-143</v>
      </c>
      <c r="N3074" s="4">
        <f>NiftyData[[#This Row],[Intraday Change]]/NiftyData[[#This Row],[Open]]</f>
        <v>-3.5398230088495575E-2</v>
      </c>
      <c r="O3074" s="4">
        <f>_xlfn.CEILING.MATH(ABS(NiftyData[[#This Row],[Intraday Change %]]), 0.01)</f>
        <v>0.04</v>
      </c>
      <c r="P3074" s="6">
        <f>NiftyData[[#This Row],[Close]]-E3075</f>
        <v>-143.80000000000018</v>
      </c>
      <c r="Q3074" s="4">
        <f>NiftyData[[#This Row],[DayChange]]/E3075</f>
        <v>-3.5589214339632025E-2</v>
      </c>
      <c r="R3074" s="7">
        <f>_xlfn.CEILING.MATH(ABS(NiftyData[[#This Row],[DayChange %]]), 0.01)</f>
        <v>0.04</v>
      </c>
    </row>
    <row r="3075" spans="1:18" x14ac:dyDescent="0.2">
      <c r="A3075" s="2">
        <v>39629</v>
      </c>
      <c r="B3075" s="1">
        <v>4136.25</v>
      </c>
      <c r="C3075" s="1">
        <v>4163</v>
      </c>
      <c r="D3075" s="1">
        <v>4021.7</v>
      </c>
      <c r="E3075" s="1">
        <v>4040.55</v>
      </c>
      <c r="F3075" s="1">
        <v>144491241</v>
      </c>
      <c r="G3075" s="1">
        <v>6523.86</v>
      </c>
      <c r="H3075" s="6" t="str">
        <f>TEXT(NiftyData[[#This Row],[Date]], "yyyy")</f>
        <v>2008</v>
      </c>
      <c r="I3075" s="6" t="str">
        <f>TEXT(NiftyData[[#This Row],[Date]], "mmm")</f>
        <v>Jun</v>
      </c>
      <c r="J3075" s="6" t="str">
        <f>TEXT(NiftyData[[#This Row],[Date]], "ddd")</f>
        <v>Mon</v>
      </c>
      <c r="K3075" s="6" t="str">
        <f>TEXT(NiftyData[[#This Row],[Date]], "mmm-yyyy")</f>
        <v>Jun-2008</v>
      </c>
      <c r="L3075" s="6" t="str">
        <f>IF(NiftyData[[#This Row],[Day]]="Thu", "Expiry", "")</f>
        <v/>
      </c>
      <c r="M3075" s="6">
        <f>NiftyData[[#This Row],[Close]]-NiftyData[[#This Row],[Open]]</f>
        <v>-95.699999999999818</v>
      </c>
      <c r="N3075" s="4">
        <f>NiftyData[[#This Row],[Intraday Change]]/NiftyData[[#This Row],[Open]]</f>
        <v>-2.3136899365367135E-2</v>
      </c>
      <c r="O3075" s="4">
        <f>_xlfn.CEILING.MATH(ABS(NiftyData[[#This Row],[Intraday Change %]]), 0.01)</f>
        <v>0.03</v>
      </c>
      <c r="P3075" s="6">
        <f>NiftyData[[#This Row],[Close]]-E3076</f>
        <v>-96.099999999999454</v>
      </c>
      <c r="Q3075" s="4">
        <f>NiftyData[[#This Row],[DayChange]]/E3076</f>
        <v>-2.3231358708133264E-2</v>
      </c>
      <c r="R3075" s="7">
        <f>_xlfn.CEILING.MATH(ABS(NiftyData[[#This Row],[DayChange %]]), 0.01)</f>
        <v>0.03</v>
      </c>
    </row>
    <row r="3076" spans="1:18" x14ac:dyDescent="0.2">
      <c r="A3076" s="2">
        <v>39626</v>
      </c>
      <c r="B3076" s="1">
        <v>4315.3</v>
      </c>
      <c r="C3076" s="1">
        <v>4315.3</v>
      </c>
      <c r="D3076" s="1">
        <v>4119.2</v>
      </c>
      <c r="E3076" s="1">
        <v>4136.6499999999996</v>
      </c>
      <c r="F3076" s="1">
        <v>177324470</v>
      </c>
      <c r="G3076" s="1">
        <v>7883.16</v>
      </c>
      <c r="H3076" s="6" t="str">
        <f>TEXT(NiftyData[[#This Row],[Date]], "yyyy")</f>
        <v>2008</v>
      </c>
      <c r="I3076" s="6" t="str">
        <f>TEXT(NiftyData[[#This Row],[Date]], "mmm")</f>
        <v>Jun</v>
      </c>
      <c r="J3076" s="6" t="str">
        <f>TEXT(NiftyData[[#This Row],[Date]], "ddd")</f>
        <v>Fri</v>
      </c>
      <c r="K3076" s="6" t="str">
        <f>TEXT(NiftyData[[#This Row],[Date]], "mmm-yyyy")</f>
        <v>Jun-2008</v>
      </c>
      <c r="L3076" s="6" t="str">
        <f>IF(NiftyData[[#This Row],[Day]]="Thu", "Expiry", "")</f>
        <v/>
      </c>
      <c r="M3076" s="6">
        <f>NiftyData[[#This Row],[Close]]-NiftyData[[#This Row],[Open]]</f>
        <v>-178.65000000000055</v>
      </c>
      <c r="N3076" s="4">
        <f>NiftyData[[#This Row],[Intraday Change]]/NiftyData[[#This Row],[Open]]</f>
        <v>-4.1399207471091361E-2</v>
      </c>
      <c r="O3076" s="4">
        <f>_xlfn.CEILING.MATH(ABS(NiftyData[[#This Row],[Intraday Change %]]), 0.01)</f>
        <v>0.05</v>
      </c>
      <c r="P3076" s="6">
        <f>NiftyData[[#This Row],[Close]]-E3077</f>
        <v>-179.20000000000073</v>
      </c>
      <c r="Q3076" s="4">
        <f>NiftyData[[#This Row],[DayChange]]/E3077</f>
        <v>-4.1521368907631341E-2</v>
      </c>
      <c r="R3076" s="7">
        <f>_xlfn.CEILING.MATH(ABS(NiftyData[[#This Row],[DayChange %]]), 0.01)</f>
        <v>0.05</v>
      </c>
    </row>
    <row r="3077" spans="1:18" x14ac:dyDescent="0.2">
      <c r="A3077" s="2">
        <v>39625</v>
      </c>
      <c r="B3077" s="1">
        <v>4252.6000000000004</v>
      </c>
      <c r="C3077" s="1">
        <v>4324.75</v>
      </c>
      <c r="D3077" s="1">
        <v>4230</v>
      </c>
      <c r="E3077" s="1">
        <v>4315.8500000000004</v>
      </c>
      <c r="F3077" s="1">
        <v>196473131</v>
      </c>
      <c r="G3077" s="1">
        <v>9352.43</v>
      </c>
      <c r="H3077" s="6" t="str">
        <f>TEXT(NiftyData[[#This Row],[Date]], "yyyy")</f>
        <v>2008</v>
      </c>
      <c r="I3077" s="6" t="str">
        <f>TEXT(NiftyData[[#This Row],[Date]], "mmm")</f>
        <v>Jun</v>
      </c>
      <c r="J3077" s="6" t="str">
        <f>TEXT(NiftyData[[#This Row],[Date]], "ddd")</f>
        <v>Thu</v>
      </c>
      <c r="K3077" s="6" t="str">
        <f>TEXT(NiftyData[[#This Row],[Date]], "mmm-yyyy")</f>
        <v>Jun-2008</v>
      </c>
      <c r="L3077" s="6" t="str">
        <f>IF(NiftyData[[#This Row],[Day]]="Thu", "Expiry", "")</f>
        <v>Expiry</v>
      </c>
      <c r="M3077" s="6">
        <f>NiftyData[[#This Row],[Close]]-NiftyData[[#This Row],[Open]]</f>
        <v>63.25</v>
      </c>
      <c r="N3077" s="4">
        <f>NiftyData[[#This Row],[Intraday Change]]/NiftyData[[#This Row],[Open]]</f>
        <v>1.4873254009311949E-2</v>
      </c>
      <c r="O3077" s="4">
        <f>_xlfn.CEILING.MATH(ABS(NiftyData[[#This Row],[Intraday Change %]]), 0.01)</f>
        <v>0.02</v>
      </c>
      <c r="P3077" s="6">
        <f>NiftyData[[#This Row],[Close]]-E3078</f>
        <v>63.200000000000728</v>
      </c>
      <c r="Q3077" s="4">
        <f>NiftyData[[#This Row],[DayChange]]/E3078</f>
        <v>1.4861321764076689E-2</v>
      </c>
      <c r="R3077" s="7">
        <f>_xlfn.CEILING.MATH(ABS(NiftyData[[#This Row],[DayChange %]]), 0.01)</f>
        <v>0.02</v>
      </c>
    </row>
    <row r="3078" spans="1:18" x14ac:dyDescent="0.2">
      <c r="A3078" s="2">
        <v>39624</v>
      </c>
      <c r="B3078" s="1">
        <v>4189.6000000000004</v>
      </c>
      <c r="C3078" s="1">
        <v>4264.55</v>
      </c>
      <c r="D3078" s="1">
        <v>4093.2</v>
      </c>
      <c r="E3078" s="1">
        <v>4252.6499999999996</v>
      </c>
      <c r="F3078" s="1">
        <v>152437781</v>
      </c>
      <c r="G3078" s="1">
        <v>6960.36</v>
      </c>
      <c r="H3078" s="6" t="str">
        <f>TEXT(NiftyData[[#This Row],[Date]], "yyyy")</f>
        <v>2008</v>
      </c>
      <c r="I3078" s="6" t="str">
        <f>TEXT(NiftyData[[#This Row],[Date]], "mmm")</f>
        <v>Jun</v>
      </c>
      <c r="J3078" s="6" t="str">
        <f>TEXT(NiftyData[[#This Row],[Date]], "ddd")</f>
        <v>Wed</v>
      </c>
      <c r="K3078" s="6" t="str">
        <f>TEXT(NiftyData[[#This Row],[Date]], "mmm-yyyy")</f>
        <v>Jun-2008</v>
      </c>
      <c r="L3078" s="6" t="str">
        <f>IF(NiftyData[[#This Row],[Day]]="Thu", "Expiry", "")</f>
        <v/>
      </c>
      <c r="M3078" s="6">
        <f>NiftyData[[#This Row],[Close]]-NiftyData[[#This Row],[Open]]</f>
        <v>63.049999999999272</v>
      </c>
      <c r="N3078" s="4">
        <f>NiftyData[[#This Row],[Intraday Change]]/NiftyData[[#This Row],[Open]]</f>
        <v>1.504916937177756E-2</v>
      </c>
      <c r="O3078" s="4">
        <f>_xlfn.CEILING.MATH(ABS(NiftyData[[#This Row],[Intraday Change %]]), 0.01)</f>
        <v>0.02</v>
      </c>
      <c r="P3078" s="6">
        <f>NiftyData[[#This Row],[Close]]-E3079</f>
        <v>61.549999999999272</v>
      </c>
      <c r="Q3078" s="4">
        <f>NiftyData[[#This Row],[DayChange]]/E3079</f>
        <v>1.4685881988022063E-2</v>
      </c>
      <c r="R3078" s="7">
        <f>_xlfn.CEILING.MATH(ABS(NiftyData[[#This Row],[DayChange %]]), 0.01)</f>
        <v>0.02</v>
      </c>
    </row>
    <row r="3079" spans="1:18" x14ac:dyDescent="0.2">
      <c r="A3079" s="2">
        <v>39623</v>
      </c>
      <c r="B3079" s="1">
        <v>4271.05</v>
      </c>
      <c r="C3079" s="1">
        <v>4305.8999999999996</v>
      </c>
      <c r="D3079" s="1">
        <v>4156.1000000000004</v>
      </c>
      <c r="E3079" s="1">
        <v>4191.1000000000004</v>
      </c>
      <c r="F3079" s="1">
        <v>132477086</v>
      </c>
      <c r="G3079" s="1">
        <v>6496.81</v>
      </c>
      <c r="H3079" s="6" t="str">
        <f>TEXT(NiftyData[[#This Row],[Date]], "yyyy")</f>
        <v>2008</v>
      </c>
      <c r="I3079" s="6" t="str">
        <f>TEXT(NiftyData[[#This Row],[Date]], "mmm")</f>
        <v>Jun</v>
      </c>
      <c r="J3079" s="6" t="str">
        <f>TEXT(NiftyData[[#This Row],[Date]], "ddd")</f>
        <v>Tue</v>
      </c>
      <c r="K3079" s="6" t="str">
        <f>TEXT(NiftyData[[#This Row],[Date]], "mmm-yyyy")</f>
        <v>Jun-2008</v>
      </c>
      <c r="L3079" s="6" t="str">
        <f>IF(NiftyData[[#This Row],[Day]]="Thu", "Expiry", "")</f>
        <v/>
      </c>
      <c r="M3079" s="6">
        <f>NiftyData[[#This Row],[Close]]-NiftyData[[#This Row],[Open]]</f>
        <v>-79.949999999999818</v>
      </c>
      <c r="N3079" s="4">
        <f>NiftyData[[#This Row],[Intraday Change]]/NiftyData[[#This Row],[Open]]</f>
        <v>-1.8719050350616315E-2</v>
      </c>
      <c r="O3079" s="4">
        <f>_xlfn.CEILING.MATH(ABS(NiftyData[[#This Row],[Intraday Change %]]), 0.01)</f>
        <v>0.02</v>
      </c>
      <c r="P3079" s="6">
        <f>NiftyData[[#This Row],[Close]]-E3080</f>
        <v>-75.299999999999272</v>
      </c>
      <c r="Q3079" s="4">
        <f>NiftyData[[#This Row],[DayChange]]/E3080</f>
        <v>-1.7649540596287098E-2</v>
      </c>
      <c r="R3079" s="7">
        <f>_xlfn.CEILING.MATH(ABS(NiftyData[[#This Row],[DayChange %]]), 0.01)</f>
        <v>0.02</v>
      </c>
    </row>
    <row r="3080" spans="1:18" x14ac:dyDescent="0.2">
      <c r="A3080" s="2">
        <v>39622</v>
      </c>
      <c r="B3080" s="1">
        <v>4351.1499999999996</v>
      </c>
      <c r="C3080" s="1">
        <v>4351.1499999999996</v>
      </c>
      <c r="D3080" s="1">
        <v>4225.5</v>
      </c>
      <c r="E3080" s="1">
        <v>4266.3999999999996</v>
      </c>
      <c r="F3080" s="1">
        <v>126376126</v>
      </c>
      <c r="G3080" s="1">
        <v>6121.52</v>
      </c>
      <c r="H3080" s="6" t="str">
        <f>TEXT(NiftyData[[#This Row],[Date]], "yyyy")</f>
        <v>2008</v>
      </c>
      <c r="I3080" s="6" t="str">
        <f>TEXT(NiftyData[[#This Row],[Date]], "mmm")</f>
        <v>Jun</v>
      </c>
      <c r="J3080" s="6" t="str">
        <f>TEXT(NiftyData[[#This Row],[Date]], "ddd")</f>
        <v>Mon</v>
      </c>
      <c r="K3080" s="6" t="str">
        <f>TEXT(NiftyData[[#This Row],[Date]], "mmm-yyyy")</f>
        <v>Jun-2008</v>
      </c>
      <c r="L3080" s="6" t="str">
        <f>IF(NiftyData[[#This Row],[Day]]="Thu", "Expiry", "")</f>
        <v/>
      </c>
      <c r="M3080" s="6">
        <f>NiftyData[[#This Row],[Close]]-NiftyData[[#This Row],[Open]]</f>
        <v>-84.75</v>
      </c>
      <c r="N3080" s="4">
        <f>NiftyData[[#This Row],[Intraday Change]]/NiftyData[[#This Row],[Open]]</f>
        <v>-1.947760936763844E-2</v>
      </c>
      <c r="O3080" s="4">
        <f>_xlfn.CEILING.MATH(ABS(NiftyData[[#This Row],[Intraday Change %]]), 0.01)</f>
        <v>0.02</v>
      </c>
      <c r="P3080" s="6">
        <f>NiftyData[[#This Row],[Close]]-E3081</f>
        <v>-81.150000000000546</v>
      </c>
      <c r="Q3080" s="4">
        <f>NiftyData[[#This Row],[DayChange]]/E3081</f>
        <v>-1.8665685271014833E-2</v>
      </c>
      <c r="R3080" s="7">
        <f>_xlfn.CEILING.MATH(ABS(NiftyData[[#This Row],[DayChange %]]), 0.01)</f>
        <v>0.02</v>
      </c>
    </row>
    <row r="3081" spans="1:18" x14ac:dyDescent="0.2">
      <c r="A3081" s="2">
        <v>39619</v>
      </c>
      <c r="B3081" s="1">
        <v>4504.2</v>
      </c>
      <c r="C3081" s="1">
        <v>4532</v>
      </c>
      <c r="D3081" s="1">
        <v>4333.6000000000004</v>
      </c>
      <c r="E3081" s="1">
        <v>4347.55</v>
      </c>
      <c r="F3081" s="1">
        <v>133685260</v>
      </c>
      <c r="G3081" s="1">
        <v>6911.03</v>
      </c>
      <c r="H3081" s="6" t="str">
        <f>TEXT(NiftyData[[#This Row],[Date]], "yyyy")</f>
        <v>2008</v>
      </c>
      <c r="I3081" s="6" t="str">
        <f>TEXT(NiftyData[[#This Row],[Date]], "mmm")</f>
        <v>Jun</v>
      </c>
      <c r="J3081" s="6" t="str">
        <f>TEXT(NiftyData[[#This Row],[Date]], "ddd")</f>
        <v>Fri</v>
      </c>
      <c r="K3081" s="6" t="str">
        <f>TEXT(NiftyData[[#This Row],[Date]], "mmm-yyyy")</f>
        <v>Jun-2008</v>
      </c>
      <c r="L3081" s="6" t="str">
        <f>IF(NiftyData[[#This Row],[Day]]="Thu", "Expiry", "")</f>
        <v/>
      </c>
      <c r="M3081" s="6">
        <f>NiftyData[[#This Row],[Close]]-NiftyData[[#This Row],[Open]]</f>
        <v>-156.64999999999964</v>
      </c>
      <c r="N3081" s="4">
        <f>NiftyData[[#This Row],[Intraday Change]]/NiftyData[[#This Row],[Open]]</f>
        <v>-3.4778651036810007E-2</v>
      </c>
      <c r="O3081" s="4">
        <f>_xlfn.CEILING.MATH(ABS(NiftyData[[#This Row],[Intraday Change %]]), 0.01)</f>
        <v>0.04</v>
      </c>
      <c r="P3081" s="6">
        <f>NiftyData[[#This Row],[Close]]-E3082</f>
        <v>-156.69999999999982</v>
      </c>
      <c r="Q3081" s="4">
        <f>NiftyData[[#This Row],[DayChange]]/E3082</f>
        <v>-3.4789365599156311E-2</v>
      </c>
      <c r="R3081" s="7">
        <f>_xlfn.CEILING.MATH(ABS(NiftyData[[#This Row],[DayChange %]]), 0.01)</f>
        <v>0.04</v>
      </c>
    </row>
    <row r="3082" spans="1:18" x14ac:dyDescent="0.2">
      <c r="A3082" s="2">
        <v>39618</v>
      </c>
      <c r="B3082" s="1">
        <v>4582.55</v>
      </c>
      <c r="C3082" s="1">
        <v>4585.7</v>
      </c>
      <c r="D3082" s="1">
        <v>4488.95</v>
      </c>
      <c r="E3082" s="1">
        <v>4504.25</v>
      </c>
      <c r="F3082" s="1">
        <v>102266764</v>
      </c>
      <c r="G3082" s="1">
        <v>4954.97</v>
      </c>
      <c r="H3082" s="6" t="str">
        <f>TEXT(NiftyData[[#This Row],[Date]], "yyyy")</f>
        <v>2008</v>
      </c>
      <c r="I3082" s="6" t="str">
        <f>TEXT(NiftyData[[#This Row],[Date]], "mmm")</f>
        <v>Jun</v>
      </c>
      <c r="J3082" s="6" t="str">
        <f>TEXT(NiftyData[[#This Row],[Date]], "ddd")</f>
        <v>Thu</v>
      </c>
      <c r="K3082" s="6" t="str">
        <f>TEXT(NiftyData[[#This Row],[Date]], "mmm-yyyy")</f>
        <v>Jun-2008</v>
      </c>
      <c r="L3082" s="6" t="str">
        <f>IF(NiftyData[[#This Row],[Day]]="Thu", "Expiry", "")</f>
        <v>Expiry</v>
      </c>
      <c r="M3082" s="6">
        <f>NiftyData[[#This Row],[Close]]-NiftyData[[#This Row],[Open]]</f>
        <v>-78.300000000000182</v>
      </c>
      <c r="N3082" s="4">
        <f>NiftyData[[#This Row],[Intraday Change]]/NiftyData[[#This Row],[Open]]</f>
        <v>-1.708655661149364E-2</v>
      </c>
      <c r="O3082" s="4">
        <f>_xlfn.CEILING.MATH(ABS(NiftyData[[#This Row],[Intraday Change %]]), 0.01)</f>
        <v>0.02</v>
      </c>
      <c r="P3082" s="6">
        <f>NiftyData[[#This Row],[Close]]-E3083</f>
        <v>-78.149999999999636</v>
      </c>
      <c r="Q3082" s="4">
        <f>NiftyData[[#This Row],[DayChange]]/E3083</f>
        <v>-1.7054381983240146E-2</v>
      </c>
      <c r="R3082" s="7">
        <f>_xlfn.CEILING.MATH(ABS(NiftyData[[#This Row],[DayChange %]]), 0.01)</f>
        <v>0.02</v>
      </c>
    </row>
    <row r="3083" spans="1:18" x14ac:dyDescent="0.2">
      <c r="A3083" s="2">
        <v>39617</v>
      </c>
      <c r="B3083" s="1">
        <v>4652.8</v>
      </c>
      <c r="C3083" s="1">
        <v>4679.75</v>
      </c>
      <c r="D3083" s="1">
        <v>4569.8999999999996</v>
      </c>
      <c r="E3083" s="1">
        <v>4582.3999999999996</v>
      </c>
      <c r="F3083" s="1">
        <v>136923928</v>
      </c>
      <c r="G3083" s="1">
        <v>6135.84</v>
      </c>
      <c r="H3083" s="6" t="str">
        <f>TEXT(NiftyData[[#This Row],[Date]], "yyyy")</f>
        <v>2008</v>
      </c>
      <c r="I3083" s="6" t="str">
        <f>TEXT(NiftyData[[#This Row],[Date]], "mmm")</f>
        <v>Jun</v>
      </c>
      <c r="J3083" s="6" t="str">
        <f>TEXT(NiftyData[[#This Row],[Date]], "ddd")</f>
        <v>Wed</v>
      </c>
      <c r="K3083" s="6" t="str">
        <f>TEXT(NiftyData[[#This Row],[Date]], "mmm-yyyy")</f>
        <v>Jun-2008</v>
      </c>
      <c r="L3083" s="6" t="str">
        <f>IF(NiftyData[[#This Row],[Day]]="Thu", "Expiry", "")</f>
        <v/>
      </c>
      <c r="M3083" s="6">
        <f>NiftyData[[#This Row],[Close]]-NiftyData[[#This Row],[Open]]</f>
        <v>-70.400000000000546</v>
      </c>
      <c r="N3083" s="4">
        <f>NiftyData[[#This Row],[Intraday Change]]/NiftyData[[#This Row],[Open]]</f>
        <v>-1.5130674002751148E-2</v>
      </c>
      <c r="O3083" s="4">
        <f>_xlfn.CEILING.MATH(ABS(NiftyData[[#This Row],[Intraday Change %]]), 0.01)</f>
        <v>0.02</v>
      </c>
      <c r="P3083" s="6">
        <f>NiftyData[[#This Row],[Close]]-E3084</f>
        <v>-70.600000000000364</v>
      </c>
      <c r="Q3083" s="4">
        <f>NiftyData[[#This Row],[DayChange]]/E3084</f>
        <v>-1.5173006662368442E-2</v>
      </c>
      <c r="R3083" s="7">
        <f>_xlfn.CEILING.MATH(ABS(NiftyData[[#This Row],[DayChange %]]), 0.01)</f>
        <v>0.02</v>
      </c>
    </row>
    <row r="3084" spans="1:18" x14ac:dyDescent="0.2">
      <c r="A3084" s="2">
        <v>39616</v>
      </c>
      <c r="B3084" s="1">
        <v>4572.5</v>
      </c>
      <c r="C3084" s="1">
        <v>4664.05</v>
      </c>
      <c r="D3084" s="1">
        <v>4561.75</v>
      </c>
      <c r="E3084" s="1">
        <v>4653</v>
      </c>
      <c r="F3084" s="1">
        <v>107221118</v>
      </c>
      <c r="G3084" s="1">
        <v>5511.88</v>
      </c>
      <c r="H3084" s="6" t="str">
        <f>TEXT(NiftyData[[#This Row],[Date]], "yyyy")</f>
        <v>2008</v>
      </c>
      <c r="I3084" s="6" t="str">
        <f>TEXT(NiftyData[[#This Row],[Date]], "mmm")</f>
        <v>Jun</v>
      </c>
      <c r="J3084" s="6" t="str">
        <f>TEXT(NiftyData[[#This Row],[Date]], "ddd")</f>
        <v>Tue</v>
      </c>
      <c r="K3084" s="6" t="str">
        <f>TEXT(NiftyData[[#This Row],[Date]], "mmm-yyyy")</f>
        <v>Jun-2008</v>
      </c>
      <c r="L3084" s="6" t="str">
        <f>IF(NiftyData[[#This Row],[Day]]="Thu", "Expiry", "")</f>
        <v/>
      </c>
      <c r="M3084" s="6">
        <f>NiftyData[[#This Row],[Close]]-NiftyData[[#This Row],[Open]]</f>
        <v>80.5</v>
      </c>
      <c r="N3084" s="4">
        <f>NiftyData[[#This Row],[Intraday Change]]/NiftyData[[#This Row],[Open]]</f>
        <v>1.7605248769819573E-2</v>
      </c>
      <c r="O3084" s="4">
        <f>_xlfn.CEILING.MATH(ABS(NiftyData[[#This Row],[Intraday Change %]]), 0.01)</f>
        <v>0.02</v>
      </c>
      <c r="P3084" s="6">
        <f>NiftyData[[#This Row],[Close]]-E3085</f>
        <v>80.5</v>
      </c>
      <c r="Q3084" s="4">
        <f>NiftyData[[#This Row],[DayChange]]/E3085</f>
        <v>1.7605248769819573E-2</v>
      </c>
      <c r="R3084" s="7">
        <f>_xlfn.CEILING.MATH(ABS(NiftyData[[#This Row],[DayChange %]]), 0.01)</f>
        <v>0.02</v>
      </c>
    </row>
    <row r="3085" spans="1:18" x14ac:dyDescent="0.2">
      <c r="A3085" s="2">
        <v>39615</v>
      </c>
      <c r="B3085" s="1">
        <v>4536.3</v>
      </c>
      <c r="C3085" s="1">
        <v>4617.7</v>
      </c>
      <c r="D3085" s="1">
        <v>4536.3</v>
      </c>
      <c r="E3085" s="1">
        <v>4572.5</v>
      </c>
      <c r="F3085" s="1">
        <v>111415055</v>
      </c>
      <c r="G3085" s="1">
        <v>5652.28</v>
      </c>
      <c r="H3085" s="6" t="str">
        <f>TEXT(NiftyData[[#This Row],[Date]], "yyyy")</f>
        <v>2008</v>
      </c>
      <c r="I3085" s="6" t="str">
        <f>TEXT(NiftyData[[#This Row],[Date]], "mmm")</f>
        <v>Jun</v>
      </c>
      <c r="J3085" s="6" t="str">
        <f>TEXT(NiftyData[[#This Row],[Date]], "ddd")</f>
        <v>Mon</v>
      </c>
      <c r="K3085" s="6" t="str">
        <f>TEXT(NiftyData[[#This Row],[Date]], "mmm-yyyy")</f>
        <v>Jun-2008</v>
      </c>
      <c r="L3085" s="6" t="str">
        <f>IF(NiftyData[[#This Row],[Day]]="Thu", "Expiry", "")</f>
        <v/>
      </c>
      <c r="M3085" s="6">
        <f>NiftyData[[#This Row],[Close]]-NiftyData[[#This Row],[Open]]</f>
        <v>36.199999999999818</v>
      </c>
      <c r="N3085" s="4">
        <f>NiftyData[[#This Row],[Intraday Change]]/NiftyData[[#This Row],[Open]]</f>
        <v>7.9800718647355367E-3</v>
      </c>
      <c r="O3085" s="4">
        <f>_xlfn.CEILING.MATH(ABS(NiftyData[[#This Row],[Intraday Change %]]), 0.01)</f>
        <v>0.01</v>
      </c>
      <c r="P3085" s="6">
        <f>NiftyData[[#This Row],[Close]]-E3086</f>
        <v>55.399999999999636</v>
      </c>
      <c r="Q3085" s="4">
        <f>NiftyData[[#This Row],[DayChange]]/E3086</f>
        <v>1.226450598835528E-2</v>
      </c>
      <c r="R3085" s="7">
        <f>_xlfn.CEILING.MATH(ABS(NiftyData[[#This Row],[DayChange %]]), 0.01)</f>
        <v>0.02</v>
      </c>
    </row>
    <row r="3086" spans="1:18" x14ac:dyDescent="0.2">
      <c r="A3086" s="2">
        <v>39612</v>
      </c>
      <c r="B3086" s="1">
        <v>4539.5</v>
      </c>
      <c r="C3086" s="1">
        <v>4563.3500000000004</v>
      </c>
      <c r="D3086" s="1">
        <v>4491.3500000000004</v>
      </c>
      <c r="E3086" s="1">
        <v>4517.1000000000004</v>
      </c>
      <c r="F3086" s="1">
        <v>139532826</v>
      </c>
      <c r="G3086" s="1">
        <v>6339.8</v>
      </c>
      <c r="H3086" s="6" t="str">
        <f>TEXT(NiftyData[[#This Row],[Date]], "yyyy")</f>
        <v>2008</v>
      </c>
      <c r="I3086" s="6" t="str">
        <f>TEXT(NiftyData[[#This Row],[Date]], "mmm")</f>
        <v>Jun</v>
      </c>
      <c r="J3086" s="6" t="str">
        <f>TEXT(NiftyData[[#This Row],[Date]], "ddd")</f>
        <v>Fri</v>
      </c>
      <c r="K3086" s="6" t="str">
        <f>TEXT(NiftyData[[#This Row],[Date]], "mmm-yyyy")</f>
        <v>Jun-2008</v>
      </c>
      <c r="L3086" s="6" t="str">
        <f>IF(NiftyData[[#This Row],[Day]]="Thu", "Expiry", "")</f>
        <v/>
      </c>
      <c r="M3086" s="6">
        <f>NiftyData[[#This Row],[Close]]-NiftyData[[#This Row],[Open]]</f>
        <v>-22.399999999999636</v>
      </c>
      <c r="N3086" s="4">
        <f>NiftyData[[#This Row],[Intraday Change]]/NiftyData[[#This Row],[Open]]</f>
        <v>-4.9344641480338442E-3</v>
      </c>
      <c r="O3086" s="4">
        <f>_xlfn.CEILING.MATH(ABS(NiftyData[[#This Row],[Intraday Change %]]), 0.01)</f>
        <v>0.01</v>
      </c>
      <c r="P3086" s="6">
        <f>NiftyData[[#This Row],[Close]]-E3087</f>
        <v>-22.25</v>
      </c>
      <c r="Q3086" s="4">
        <f>NiftyData[[#This Row],[DayChange]]/E3087</f>
        <v>-4.901582825734962E-3</v>
      </c>
      <c r="R3086" s="7">
        <f>_xlfn.CEILING.MATH(ABS(NiftyData[[#This Row],[DayChange %]]), 0.01)</f>
        <v>0.01</v>
      </c>
    </row>
    <row r="3087" spans="1:18" x14ac:dyDescent="0.2">
      <c r="A3087" s="2">
        <v>39611</v>
      </c>
      <c r="B3087" s="1">
        <v>4524.3999999999996</v>
      </c>
      <c r="C3087" s="1">
        <v>4550</v>
      </c>
      <c r="D3087" s="1">
        <v>4392</v>
      </c>
      <c r="E3087" s="1">
        <v>4539.3500000000004</v>
      </c>
      <c r="F3087" s="1">
        <v>164247033</v>
      </c>
      <c r="G3087" s="1">
        <v>7653.56</v>
      </c>
      <c r="H3087" s="6" t="str">
        <f>TEXT(NiftyData[[#This Row],[Date]], "yyyy")</f>
        <v>2008</v>
      </c>
      <c r="I3087" s="6" t="str">
        <f>TEXT(NiftyData[[#This Row],[Date]], "mmm")</f>
        <v>Jun</v>
      </c>
      <c r="J3087" s="6" t="str">
        <f>TEXT(NiftyData[[#This Row],[Date]], "ddd")</f>
        <v>Thu</v>
      </c>
      <c r="K3087" s="6" t="str">
        <f>TEXT(NiftyData[[#This Row],[Date]], "mmm-yyyy")</f>
        <v>Jun-2008</v>
      </c>
      <c r="L3087" s="6" t="str">
        <f>IF(NiftyData[[#This Row],[Day]]="Thu", "Expiry", "")</f>
        <v>Expiry</v>
      </c>
      <c r="M3087" s="6">
        <f>NiftyData[[#This Row],[Close]]-NiftyData[[#This Row],[Open]]</f>
        <v>14.950000000000728</v>
      </c>
      <c r="N3087" s="4">
        <f>NiftyData[[#This Row],[Intraday Change]]/NiftyData[[#This Row],[Open]]</f>
        <v>3.3043055432766177E-3</v>
      </c>
      <c r="O3087" s="4">
        <f>_xlfn.CEILING.MATH(ABS(NiftyData[[#This Row],[Intraday Change %]]), 0.01)</f>
        <v>0.01</v>
      </c>
      <c r="P3087" s="6">
        <f>NiftyData[[#This Row],[Close]]-E3088</f>
        <v>15.75</v>
      </c>
      <c r="Q3087" s="4">
        <f>NiftyData[[#This Row],[DayChange]]/E3088</f>
        <v>3.4817402069148465E-3</v>
      </c>
      <c r="R3087" s="7">
        <f>_xlfn.CEILING.MATH(ABS(NiftyData[[#This Row],[DayChange %]]), 0.01)</f>
        <v>0.01</v>
      </c>
    </row>
    <row r="3088" spans="1:18" x14ac:dyDescent="0.2">
      <c r="A3088" s="2">
        <v>39610</v>
      </c>
      <c r="B3088" s="1">
        <v>4469.6499999999996</v>
      </c>
      <c r="C3088" s="1">
        <v>4541.05</v>
      </c>
      <c r="D3088" s="1">
        <v>4468.05</v>
      </c>
      <c r="E3088" s="1">
        <v>4523.6000000000004</v>
      </c>
      <c r="F3088" s="1">
        <v>166416446</v>
      </c>
      <c r="G3088" s="1">
        <v>8126.26</v>
      </c>
      <c r="H3088" s="6" t="str">
        <f>TEXT(NiftyData[[#This Row],[Date]], "yyyy")</f>
        <v>2008</v>
      </c>
      <c r="I3088" s="6" t="str">
        <f>TEXT(NiftyData[[#This Row],[Date]], "mmm")</f>
        <v>Jun</v>
      </c>
      <c r="J3088" s="6" t="str">
        <f>TEXT(NiftyData[[#This Row],[Date]], "ddd")</f>
        <v>Wed</v>
      </c>
      <c r="K3088" s="6" t="str">
        <f>TEXT(NiftyData[[#This Row],[Date]], "mmm-yyyy")</f>
        <v>Jun-2008</v>
      </c>
      <c r="L3088" s="6" t="str">
        <f>IF(NiftyData[[#This Row],[Day]]="Thu", "Expiry", "")</f>
        <v/>
      </c>
      <c r="M3088" s="6">
        <f>NiftyData[[#This Row],[Close]]-NiftyData[[#This Row],[Open]]</f>
        <v>53.950000000000728</v>
      </c>
      <c r="N3088" s="4">
        <f>NiftyData[[#This Row],[Intraday Change]]/NiftyData[[#This Row],[Open]]</f>
        <v>1.2070296331927719E-2</v>
      </c>
      <c r="O3088" s="4">
        <f>_xlfn.CEILING.MATH(ABS(NiftyData[[#This Row],[Intraday Change %]]), 0.01)</f>
        <v>0.02</v>
      </c>
      <c r="P3088" s="6">
        <f>NiftyData[[#This Row],[Close]]-E3089</f>
        <v>73.800000000000182</v>
      </c>
      <c r="Q3088" s="4">
        <f>NiftyData[[#This Row],[DayChange]]/E3089</f>
        <v>1.6585015056856528E-2</v>
      </c>
      <c r="R3088" s="7">
        <f>_xlfn.CEILING.MATH(ABS(NiftyData[[#This Row],[DayChange %]]), 0.01)</f>
        <v>0.02</v>
      </c>
    </row>
    <row r="3089" spans="1:18" x14ac:dyDescent="0.2">
      <c r="A3089" s="2">
        <v>39609</v>
      </c>
      <c r="B3089" s="1">
        <v>4522</v>
      </c>
      <c r="C3089" s="1">
        <v>4522.55</v>
      </c>
      <c r="D3089" s="1">
        <v>4369.8</v>
      </c>
      <c r="E3089" s="1">
        <v>4449.8</v>
      </c>
      <c r="F3089" s="1">
        <v>165412516</v>
      </c>
      <c r="G3089" s="1">
        <v>8214.7000000000007</v>
      </c>
      <c r="H3089" s="6" t="str">
        <f>TEXT(NiftyData[[#This Row],[Date]], "yyyy")</f>
        <v>2008</v>
      </c>
      <c r="I3089" s="6" t="str">
        <f>TEXT(NiftyData[[#This Row],[Date]], "mmm")</f>
        <v>Jun</v>
      </c>
      <c r="J3089" s="6" t="str">
        <f>TEXT(NiftyData[[#This Row],[Date]], "ddd")</f>
        <v>Tue</v>
      </c>
      <c r="K3089" s="6" t="str">
        <f>TEXT(NiftyData[[#This Row],[Date]], "mmm-yyyy")</f>
        <v>Jun-2008</v>
      </c>
      <c r="L3089" s="6" t="str">
        <f>IF(NiftyData[[#This Row],[Day]]="Thu", "Expiry", "")</f>
        <v/>
      </c>
      <c r="M3089" s="6">
        <f>NiftyData[[#This Row],[Close]]-NiftyData[[#This Row],[Open]]</f>
        <v>-72.199999999999818</v>
      </c>
      <c r="N3089" s="4">
        <f>NiftyData[[#This Row],[Intraday Change]]/NiftyData[[#This Row],[Open]]</f>
        <v>-1.5966386554621809E-2</v>
      </c>
      <c r="O3089" s="4">
        <f>_xlfn.CEILING.MATH(ABS(NiftyData[[#This Row],[Intraday Change %]]), 0.01)</f>
        <v>0.02</v>
      </c>
      <c r="P3089" s="6">
        <f>NiftyData[[#This Row],[Close]]-E3090</f>
        <v>-51.149999999999636</v>
      </c>
      <c r="Q3089" s="4">
        <f>NiftyData[[#This Row],[DayChange]]/E3090</f>
        <v>-1.1364267543518511E-2</v>
      </c>
      <c r="R3089" s="7">
        <f>_xlfn.CEILING.MATH(ABS(NiftyData[[#This Row],[DayChange %]]), 0.01)</f>
        <v>0.02</v>
      </c>
    </row>
    <row r="3090" spans="1:18" x14ac:dyDescent="0.2">
      <c r="A3090" s="2">
        <v>39608</v>
      </c>
      <c r="B3090" s="1">
        <v>4626.45</v>
      </c>
      <c r="C3090" s="1">
        <v>4626.45</v>
      </c>
      <c r="D3090" s="1">
        <v>4411.6000000000004</v>
      </c>
      <c r="E3090" s="1">
        <v>4500.95</v>
      </c>
      <c r="F3090" s="1">
        <v>175247907</v>
      </c>
      <c r="G3090" s="1">
        <v>8431.34</v>
      </c>
      <c r="H3090" s="6" t="str">
        <f>TEXT(NiftyData[[#This Row],[Date]], "yyyy")</f>
        <v>2008</v>
      </c>
      <c r="I3090" s="6" t="str">
        <f>TEXT(NiftyData[[#This Row],[Date]], "mmm")</f>
        <v>Jun</v>
      </c>
      <c r="J3090" s="6" t="str">
        <f>TEXT(NiftyData[[#This Row],[Date]], "ddd")</f>
        <v>Mon</v>
      </c>
      <c r="K3090" s="6" t="str">
        <f>TEXT(NiftyData[[#This Row],[Date]], "mmm-yyyy")</f>
        <v>Jun-2008</v>
      </c>
      <c r="L3090" s="6" t="str">
        <f>IF(NiftyData[[#This Row],[Day]]="Thu", "Expiry", "")</f>
        <v/>
      </c>
      <c r="M3090" s="6">
        <f>NiftyData[[#This Row],[Close]]-NiftyData[[#This Row],[Open]]</f>
        <v>-125.5</v>
      </c>
      <c r="N3090" s="4">
        <f>NiftyData[[#This Row],[Intraday Change]]/NiftyData[[#This Row],[Open]]</f>
        <v>-2.7126630569875392E-2</v>
      </c>
      <c r="O3090" s="4">
        <f>_xlfn.CEILING.MATH(ABS(NiftyData[[#This Row],[Intraday Change %]]), 0.01)</f>
        <v>0.03</v>
      </c>
      <c r="P3090" s="6">
        <f>NiftyData[[#This Row],[Close]]-E3091</f>
        <v>-126.85000000000036</v>
      </c>
      <c r="Q3090" s="4">
        <f>NiftyData[[#This Row],[DayChange]]/E3091</f>
        <v>-2.741043260296477E-2</v>
      </c>
      <c r="R3090" s="7">
        <f>_xlfn.CEILING.MATH(ABS(NiftyData[[#This Row],[DayChange %]]), 0.01)</f>
        <v>0.03</v>
      </c>
    </row>
    <row r="3091" spans="1:18" x14ac:dyDescent="0.2">
      <c r="A3091" s="2">
        <v>39605</v>
      </c>
      <c r="B3091" s="1">
        <v>4680.55</v>
      </c>
      <c r="C3091" s="1">
        <v>4746.3</v>
      </c>
      <c r="D3091" s="1">
        <v>4614.25</v>
      </c>
      <c r="E3091" s="1">
        <v>4627.8</v>
      </c>
      <c r="F3091" s="1">
        <v>132088975</v>
      </c>
      <c r="G3091" s="1">
        <v>7052.47</v>
      </c>
      <c r="H3091" s="6" t="str">
        <f>TEXT(NiftyData[[#This Row],[Date]], "yyyy")</f>
        <v>2008</v>
      </c>
      <c r="I3091" s="6" t="str">
        <f>TEXT(NiftyData[[#This Row],[Date]], "mmm")</f>
        <v>Jun</v>
      </c>
      <c r="J3091" s="6" t="str">
        <f>TEXT(NiftyData[[#This Row],[Date]], "ddd")</f>
        <v>Fri</v>
      </c>
      <c r="K3091" s="6" t="str">
        <f>TEXT(NiftyData[[#This Row],[Date]], "mmm-yyyy")</f>
        <v>Jun-2008</v>
      </c>
      <c r="L3091" s="6" t="str">
        <f>IF(NiftyData[[#This Row],[Day]]="Thu", "Expiry", "")</f>
        <v/>
      </c>
      <c r="M3091" s="6">
        <f>NiftyData[[#This Row],[Close]]-NiftyData[[#This Row],[Open]]</f>
        <v>-52.75</v>
      </c>
      <c r="N3091" s="4">
        <f>NiftyData[[#This Row],[Intraday Change]]/NiftyData[[#This Row],[Open]]</f>
        <v>-1.1270043050496201E-2</v>
      </c>
      <c r="O3091" s="4">
        <f>_xlfn.CEILING.MATH(ABS(NiftyData[[#This Row],[Intraday Change %]]), 0.01)</f>
        <v>0.02</v>
      </c>
      <c r="P3091" s="6">
        <f>NiftyData[[#This Row],[Close]]-E3092</f>
        <v>-49.149999999999636</v>
      </c>
      <c r="Q3091" s="4">
        <f>NiftyData[[#This Row],[DayChange]]/E3092</f>
        <v>-1.0508985556826486E-2</v>
      </c>
      <c r="R3091" s="7">
        <f>_xlfn.CEILING.MATH(ABS(NiftyData[[#This Row],[DayChange %]]), 0.01)</f>
        <v>0.02</v>
      </c>
    </row>
    <row r="3092" spans="1:18" x14ac:dyDescent="0.2">
      <c r="A3092" s="2">
        <v>39604</v>
      </c>
      <c r="B3092" s="1">
        <v>4586.95</v>
      </c>
      <c r="C3092" s="1">
        <v>4690.6000000000004</v>
      </c>
      <c r="D3092" s="1">
        <v>4536.25</v>
      </c>
      <c r="E3092" s="1">
        <v>4676.95</v>
      </c>
      <c r="F3092" s="1">
        <v>169638133</v>
      </c>
      <c r="G3092" s="1">
        <v>9560.6</v>
      </c>
      <c r="H3092" s="6" t="str">
        <f>TEXT(NiftyData[[#This Row],[Date]], "yyyy")</f>
        <v>2008</v>
      </c>
      <c r="I3092" s="6" t="str">
        <f>TEXT(NiftyData[[#This Row],[Date]], "mmm")</f>
        <v>Jun</v>
      </c>
      <c r="J3092" s="6" t="str">
        <f>TEXT(NiftyData[[#This Row],[Date]], "ddd")</f>
        <v>Thu</v>
      </c>
      <c r="K3092" s="6" t="str">
        <f>TEXT(NiftyData[[#This Row],[Date]], "mmm-yyyy")</f>
        <v>Jun-2008</v>
      </c>
      <c r="L3092" s="6" t="str">
        <f>IF(NiftyData[[#This Row],[Day]]="Thu", "Expiry", "")</f>
        <v>Expiry</v>
      </c>
      <c r="M3092" s="6">
        <f>NiftyData[[#This Row],[Close]]-NiftyData[[#This Row],[Open]]</f>
        <v>90</v>
      </c>
      <c r="N3092" s="4">
        <f>NiftyData[[#This Row],[Intraday Change]]/NiftyData[[#This Row],[Open]]</f>
        <v>1.9620880977555894E-2</v>
      </c>
      <c r="O3092" s="4">
        <f>_xlfn.CEILING.MATH(ABS(NiftyData[[#This Row],[Intraday Change %]]), 0.01)</f>
        <v>0.02</v>
      </c>
      <c r="P3092" s="6">
        <f>NiftyData[[#This Row],[Close]]-E3093</f>
        <v>91.349999999999454</v>
      </c>
      <c r="Q3092" s="4">
        <f>NiftyData[[#This Row],[DayChange]]/E3093</f>
        <v>1.9921057222609787E-2</v>
      </c>
      <c r="R3092" s="7">
        <f>_xlfn.CEILING.MATH(ABS(NiftyData[[#This Row],[DayChange %]]), 0.01)</f>
        <v>0.02</v>
      </c>
    </row>
    <row r="3093" spans="1:18" x14ac:dyDescent="0.2">
      <c r="A3093" s="2">
        <v>39603</v>
      </c>
      <c r="B3093" s="1">
        <v>4718.7</v>
      </c>
      <c r="C3093" s="1">
        <v>4731.5</v>
      </c>
      <c r="D3093" s="1">
        <v>4564.5</v>
      </c>
      <c r="E3093" s="1">
        <v>4585.6000000000004</v>
      </c>
      <c r="F3093" s="1">
        <v>154838181</v>
      </c>
      <c r="G3093" s="1">
        <v>7308.81</v>
      </c>
      <c r="H3093" s="6" t="str">
        <f>TEXT(NiftyData[[#This Row],[Date]], "yyyy")</f>
        <v>2008</v>
      </c>
      <c r="I3093" s="6" t="str">
        <f>TEXT(NiftyData[[#This Row],[Date]], "mmm")</f>
        <v>Jun</v>
      </c>
      <c r="J3093" s="6" t="str">
        <f>TEXT(NiftyData[[#This Row],[Date]], "ddd")</f>
        <v>Wed</v>
      </c>
      <c r="K3093" s="6" t="str">
        <f>TEXT(NiftyData[[#This Row],[Date]], "mmm-yyyy")</f>
        <v>Jun-2008</v>
      </c>
      <c r="L3093" s="6" t="str">
        <f>IF(NiftyData[[#This Row],[Day]]="Thu", "Expiry", "")</f>
        <v/>
      </c>
      <c r="M3093" s="6">
        <f>NiftyData[[#This Row],[Close]]-NiftyData[[#This Row],[Open]]</f>
        <v>-133.09999999999945</v>
      </c>
      <c r="N3093" s="4">
        <f>NiftyData[[#This Row],[Intraday Change]]/NiftyData[[#This Row],[Open]]</f>
        <v>-2.8206921397842512E-2</v>
      </c>
      <c r="O3093" s="4">
        <f>_xlfn.CEILING.MATH(ABS(NiftyData[[#This Row],[Intraday Change %]]), 0.01)</f>
        <v>0.03</v>
      </c>
      <c r="P3093" s="6">
        <f>NiftyData[[#This Row],[Close]]-E3094</f>
        <v>-130.29999999999927</v>
      </c>
      <c r="Q3093" s="4">
        <f>NiftyData[[#This Row],[DayChange]]/E3094</f>
        <v>-2.7629932780593159E-2</v>
      </c>
      <c r="R3093" s="7">
        <f>_xlfn.CEILING.MATH(ABS(NiftyData[[#This Row],[DayChange %]]), 0.01)</f>
        <v>0.03</v>
      </c>
    </row>
    <row r="3094" spans="1:18" x14ac:dyDescent="0.2">
      <c r="A3094" s="2">
        <v>39602</v>
      </c>
      <c r="B3094" s="1">
        <v>4739.3</v>
      </c>
      <c r="C3094" s="1">
        <v>4739.3</v>
      </c>
      <c r="D3094" s="1">
        <v>4634</v>
      </c>
      <c r="E3094" s="1">
        <v>4715.8999999999996</v>
      </c>
      <c r="F3094" s="1">
        <v>140745401</v>
      </c>
      <c r="G3094" s="1">
        <v>6764.13</v>
      </c>
      <c r="H3094" s="6" t="str">
        <f>TEXT(NiftyData[[#This Row],[Date]], "yyyy")</f>
        <v>2008</v>
      </c>
      <c r="I3094" s="6" t="str">
        <f>TEXT(NiftyData[[#This Row],[Date]], "mmm")</f>
        <v>Jun</v>
      </c>
      <c r="J3094" s="6" t="str">
        <f>TEXT(NiftyData[[#This Row],[Date]], "ddd")</f>
        <v>Tue</v>
      </c>
      <c r="K3094" s="6" t="str">
        <f>TEXT(NiftyData[[#This Row],[Date]], "mmm-yyyy")</f>
        <v>Jun-2008</v>
      </c>
      <c r="L3094" s="6" t="str">
        <f>IF(NiftyData[[#This Row],[Day]]="Thu", "Expiry", "")</f>
        <v/>
      </c>
      <c r="M3094" s="6">
        <f>NiftyData[[#This Row],[Close]]-NiftyData[[#This Row],[Open]]</f>
        <v>-23.400000000000546</v>
      </c>
      <c r="N3094" s="4">
        <f>NiftyData[[#This Row],[Intraday Change]]/NiftyData[[#This Row],[Open]]</f>
        <v>-4.937438018272856E-3</v>
      </c>
      <c r="O3094" s="4">
        <f>_xlfn.CEILING.MATH(ABS(NiftyData[[#This Row],[Intraday Change %]]), 0.01)</f>
        <v>0.01</v>
      </c>
      <c r="P3094" s="6">
        <f>NiftyData[[#This Row],[Close]]-E3095</f>
        <v>-23.700000000000728</v>
      </c>
      <c r="Q3094" s="4">
        <f>NiftyData[[#This Row],[DayChange]]/E3095</f>
        <v>-5.0004219765382579E-3</v>
      </c>
      <c r="R3094" s="7">
        <f>_xlfn.CEILING.MATH(ABS(NiftyData[[#This Row],[DayChange %]]), 0.01)</f>
        <v>0.01</v>
      </c>
    </row>
    <row r="3095" spans="1:18" x14ac:dyDescent="0.2">
      <c r="A3095" s="2">
        <v>39601</v>
      </c>
      <c r="B3095" s="1">
        <v>4869.25</v>
      </c>
      <c r="C3095" s="1">
        <v>4908.8</v>
      </c>
      <c r="D3095" s="1">
        <v>4713</v>
      </c>
      <c r="E3095" s="1">
        <v>4739.6000000000004</v>
      </c>
      <c r="F3095" s="1">
        <v>118396812</v>
      </c>
      <c r="G3095" s="1">
        <v>5991.2</v>
      </c>
      <c r="H3095" s="6" t="str">
        <f>TEXT(NiftyData[[#This Row],[Date]], "yyyy")</f>
        <v>2008</v>
      </c>
      <c r="I3095" s="6" t="str">
        <f>TEXT(NiftyData[[#This Row],[Date]], "mmm")</f>
        <v>Jun</v>
      </c>
      <c r="J3095" s="6" t="str">
        <f>TEXT(NiftyData[[#This Row],[Date]], "ddd")</f>
        <v>Mon</v>
      </c>
      <c r="K3095" s="6" t="str">
        <f>TEXT(NiftyData[[#This Row],[Date]], "mmm-yyyy")</f>
        <v>Jun-2008</v>
      </c>
      <c r="L3095" s="6" t="str">
        <f>IF(NiftyData[[#This Row],[Day]]="Thu", "Expiry", "")</f>
        <v/>
      </c>
      <c r="M3095" s="6">
        <f>NiftyData[[#This Row],[Close]]-NiftyData[[#This Row],[Open]]</f>
        <v>-129.64999999999964</v>
      </c>
      <c r="N3095" s="4">
        <f>NiftyData[[#This Row],[Intraday Change]]/NiftyData[[#This Row],[Open]]</f>
        <v>-2.6626277147404558E-2</v>
      </c>
      <c r="O3095" s="4">
        <f>_xlfn.CEILING.MATH(ABS(NiftyData[[#This Row],[Intraday Change %]]), 0.01)</f>
        <v>0.03</v>
      </c>
      <c r="P3095" s="6">
        <f>NiftyData[[#This Row],[Close]]-E3096</f>
        <v>-130.5</v>
      </c>
      <c r="Q3095" s="4">
        <f>NiftyData[[#This Row],[DayChange]]/E3096</f>
        <v>-2.679616434980801E-2</v>
      </c>
      <c r="R3095" s="7">
        <f>_xlfn.CEILING.MATH(ABS(NiftyData[[#This Row],[DayChange %]]), 0.01)</f>
        <v>0.03</v>
      </c>
    </row>
    <row r="3096" spans="1:18" x14ac:dyDescent="0.2">
      <c r="A3096" s="2">
        <v>39598</v>
      </c>
      <c r="B3096" s="1">
        <v>4844.05</v>
      </c>
      <c r="C3096" s="1">
        <v>4908.8500000000004</v>
      </c>
      <c r="D3096" s="1">
        <v>4833.45</v>
      </c>
      <c r="E3096" s="1">
        <v>4870.1000000000004</v>
      </c>
      <c r="F3096" s="1">
        <v>138696130</v>
      </c>
      <c r="G3096" s="1">
        <v>7722.67</v>
      </c>
      <c r="H3096" s="6" t="str">
        <f>TEXT(NiftyData[[#This Row],[Date]], "yyyy")</f>
        <v>2008</v>
      </c>
      <c r="I3096" s="6" t="str">
        <f>TEXT(NiftyData[[#This Row],[Date]], "mmm")</f>
        <v>May</v>
      </c>
      <c r="J3096" s="6" t="str">
        <f>TEXT(NiftyData[[#This Row],[Date]], "ddd")</f>
        <v>Fri</v>
      </c>
      <c r="K3096" s="6" t="str">
        <f>TEXT(NiftyData[[#This Row],[Date]], "mmm-yyyy")</f>
        <v>May-2008</v>
      </c>
      <c r="L3096" s="6" t="str">
        <f>IF(NiftyData[[#This Row],[Day]]="Thu", "Expiry", "")</f>
        <v/>
      </c>
      <c r="M3096" s="6">
        <f>NiftyData[[#This Row],[Close]]-NiftyData[[#This Row],[Open]]</f>
        <v>26.050000000000182</v>
      </c>
      <c r="N3096" s="4">
        <f>NiftyData[[#This Row],[Intraday Change]]/NiftyData[[#This Row],[Open]]</f>
        <v>5.3777314437299739E-3</v>
      </c>
      <c r="O3096" s="4">
        <f>_xlfn.CEILING.MATH(ABS(NiftyData[[#This Row],[Intraday Change %]]), 0.01)</f>
        <v>0.01</v>
      </c>
      <c r="P3096" s="6">
        <f>NiftyData[[#This Row],[Close]]-E3097</f>
        <v>34.800000000000182</v>
      </c>
      <c r="Q3096" s="4">
        <f>NiftyData[[#This Row],[DayChange]]/E3097</f>
        <v>7.1970715364093607E-3</v>
      </c>
      <c r="R3096" s="7">
        <f>_xlfn.CEILING.MATH(ABS(NiftyData[[#This Row],[DayChange %]]), 0.01)</f>
        <v>0.01</v>
      </c>
    </row>
    <row r="3097" spans="1:18" x14ac:dyDescent="0.2">
      <c r="A3097" s="2">
        <v>39597</v>
      </c>
      <c r="B3097" s="1">
        <v>4926.3</v>
      </c>
      <c r="C3097" s="1">
        <v>4957.3999999999996</v>
      </c>
      <c r="D3097" s="1">
        <v>4801.8999999999996</v>
      </c>
      <c r="E3097" s="1">
        <v>4835.3</v>
      </c>
      <c r="F3097" s="1">
        <v>194902303</v>
      </c>
      <c r="G3097" s="1">
        <v>9838.8799999999992</v>
      </c>
      <c r="H3097" s="6" t="str">
        <f>TEXT(NiftyData[[#This Row],[Date]], "yyyy")</f>
        <v>2008</v>
      </c>
      <c r="I3097" s="6" t="str">
        <f>TEXT(NiftyData[[#This Row],[Date]], "mmm")</f>
        <v>May</v>
      </c>
      <c r="J3097" s="6" t="str">
        <f>TEXT(NiftyData[[#This Row],[Date]], "ddd")</f>
        <v>Thu</v>
      </c>
      <c r="K3097" s="6" t="str">
        <f>TEXT(NiftyData[[#This Row],[Date]], "mmm-yyyy")</f>
        <v>May-2008</v>
      </c>
      <c r="L3097" s="6" t="str">
        <f>IF(NiftyData[[#This Row],[Day]]="Thu", "Expiry", "")</f>
        <v>Expiry</v>
      </c>
      <c r="M3097" s="6">
        <f>NiftyData[[#This Row],[Close]]-NiftyData[[#This Row],[Open]]</f>
        <v>-91</v>
      </c>
      <c r="N3097" s="4">
        <f>NiftyData[[#This Row],[Intraday Change]]/NiftyData[[#This Row],[Open]]</f>
        <v>-1.8472281428252441E-2</v>
      </c>
      <c r="O3097" s="4">
        <f>_xlfn.CEILING.MATH(ABS(NiftyData[[#This Row],[Intraday Change %]]), 0.01)</f>
        <v>0.02</v>
      </c>
      <c r="P3097" s="6">
        <f>NiftyData[[#This Row],[Close]]-E3098</f>
        <v>-83.050000000000182</v>
      </c>
      <c r="Q3097" s="4">
        <f>NiftyData[[#This Row],[DayChange]]/E3098</f>
        <v>-1.6885744202832287E-2</v>
      </c>
      <c r="R3097" s="7">
        <f>_xlfn.CEILING.MATH(ABS(NiftyData[[#This Row],[DayChange %]]), 0.01)</f>
        <v>0.02</v>
      </c>
    </row>
    <row r="3098" spans="1:18" x14ac:dyDescent="0.2">
      <c r="A3098" s="2">
        <v>39596</v>
      </c>
      <c r="B3098" s="1">
        <v>4862.7</v>
      </c>
      <c r="C3098" s="1">
        <v>4926.8999999999996</v>
      </c>
      <c r="D3098" s="1">
        <v>4835.6499999999996</v>
      </c>
      <c r="E3098" s="1">
        <v>4918.3500000000004</v>
      </c>
      <c r="F3098" s="1">
        <v>140737265</v>
      </c>
      <c r="G3098" s="1">
        <v>6892.13</v>
      </c>
      <c r="H3098" s="6" t="str">
        <f>TEXT(NiftyData[[#This Row],[Date]], "yyyy")</f>
        <v>2008</v>
      </c>
      <c r="I3098" s="6" t="str">
        <f>TEXT(NiftyData[[#This Row],[Date]], "mmm")</f>
        <v>May</v>
      </c>
      <c r="J3098" s="6" t="str">
        <f>TEXT(NiftyData[[#This Row],[Date]], "ddd")</f>
        <v>Wed</v>
      </c>
      <c r="K3098" s="6" t="str">
        <f>TEXT(NiftyData[[#This Row],[Date]], "mmm-yyyy")</f>
        <v>May-2008</v>
      </c>
      <c r="L3098" s="6" t="str">
        <f>IF(NiftyData[[#This Row],[Day]]="Thu", "Expiry", "")</f>
        <v/>
      </c>
      <c r="M3098" s="6">
        <f>NiftyData[[#This Row],[Close]]-NiftyData[[#This Row],[Open]]</f>
        <v>55.650000000000546</v>
      </c>
      <c r="N3098" s="4">
        <f>NiftyData[[#This Row],[Intraday Change]]/NiftyData[[#This Row],[Open]]</f>
        <v>1.1444259362082905E-2</v>
      </c>
      <c r="O3098" s="4">
        <f>_xlfn.CEILING.MATH(ABS(NiftyData[[#This Row],[Intraday Change %]]), 0.01)</f>
        <v>0.02</v>
      </c>
      <c r="P3098" s="6">
        <f>NiftyData[[#This Row],[Close]]-E3099</f>
        <v>58.550000000000182</v>
      </c>
      <c r="Q3098" s="4">
        <f>NiftyData[[#This Row],[DayChange]]/E3099</f>
        <v>1.2047820897979377E-2</v>
      </c>
      <c r="R3098" s="7">
        <f>_xlfn.CEILING.MATH(ABS(NiftyData[[#This Row],[DayChange %]]), 0.01)</f>
        <v>0.02</v>
      </c>
    </row>
    <row r="3099" spans="1:18" x14ac:dyDescent="0.2">
      <c r="A3099" s="2">
        <v>39595</v>
      </c>
      <c r="B3099" s="1">
        <v>4877.1499999999996</v>
      </c>
      <c r="C3099" s="1">
        <v>4932</v>
      </c>
      <c r="D3099" s="1">
        <v>4846.2</v>
      </c>
      <c r="E3099" s="1">
        <v>4859.8</v>
      </c>
      <c r="F3099" s="1">
        <v>120401073</v>
      </c>
      <c r="G3099" s="1">
        <v>5571.07</v>
      </c>
      <c r="H3099" s="6" t="str">
        <f>TEXT(NiftyData[[#This Row],[Date]], "yyyy")</f>
        <v>2008</v>
      </c>
      <c r="I3099" s="6" t="str">
        <f>TEXT(NiftyData[[#This Row],[Date]], "mmm")</f>
        <v>May</v>
      </c>
      <c r="J3099" s="6" t="str">
        <f>TEXT(NiftyData[[#This Row],[Date]], "ddd")</f>
        <v>Tue</v>
      </c>
      <c r="K3099" s="6" t="str">
        <f>TEXT(NiftyData[[#This Row],[Date]], "mmm-yyyy")</f>
        <v>May-2008</v>
      </c>
      <c r="L3099" s="6" t="str">
        <f>IF(NiftyData[[#This Row],[Day]]="Thu", "Expiry", "")</f>
        <v/>
      </c>
      <c r="M3099" s="6">
        <f>NiftyData[[#This Row],[Close]]-NiftyData[[#This Row],[Open]]</f>
        <v>-17.349999999999454</v>
      </c>
      <c r="N3099" s="4">
        <f>NiftyData[[#This Row],[Intraday Change]]/NiftyData[[#This Row],[Open]]</f>
        <v>-3.557405451954411E-3</v>
      </c>
      <c r="O3099" s="4">
        <f>_xlfn.CEILING.MATH(ABS(NiftyData[[#This Row],[Intraday Change %]]), 0.01)</f>
        <v>0.01</v>
      </c>
      <c r="P3099" s="6">
        <f>NiftyData[[#This Row],[Close]]-E3100</f>
        <v>-15.25</v>
      </c>
      <c r="Q3099" s="4">
        <f>NiftyData[[#This Row],[DayChange]]/E3100</f>
        <v>-3.1281730443790319E-3</v>
      </c>
      <c r="R3099" s="7">
        <f>_xlfn.CEILING.MATH(ABS(NiftyData[[#This Row],[DayChange %]]), 0.01)</f>
        <v>0.01</v>
      </c>
    </row>
    <row r="3100" spans="1:18" x14ac:dyDescent="0.2">
      <c r="A3100" s="2">
        <v>39594</v>
      </c>
      <c r="B3100" s="1">
        <v>4953.6000000000004</v>
      </c>
      <c r="C3100" s="1">
        <v>4953.6000000000004</v>
      </c>
      <c r="D3100" s="1">
        <v>4858</v>
      </c>
      <c r="E3100" s="1">
        <v>4875.05</v>
      </c>
      <c r="F3100" s="1">
        <v>124506200</v>
      </c>
      <c r="G3100" s="1">
        <v>6098.96</v>
      </c>
      <c r="H3100" s="6" t="str">
        <f>TEXT(NiftyData[[#This Row],[Date]], "yyyy")</f>
        <v>2008</v>
      </c>
      <c r="I3100" s="6" t="str">
        <f>TEXT(NiftyData[[#This Row],[Date]], "mmm")</f>
        <v>May</v>
      </c>
      <c r="J3100" s="6" t="str">
        <f>TEXT(NiftyData[[#This Row],[Date]], "ddd")</f>
        <v>Mon</v>
      </c>
      <c r="K3100" s="6" t="str">
        <f>TEXT(NiftyData[[#This Row],[Date]], "mmm-yyyy")</f>
        <v>May-2008</v>
      </c>
      <c r="L3100" s="6" t="str">
        <f>IF(NiftyData[[#This Row],[Day]]="Thu", "Expiry", "")</f>
        <v/>
      </c>
      <c r="M3100" s="6">
        <f>NiftyData[[#This Row],[Close]]-NiftyData[[#This Row],[Open]]</f>
        <v>-78.550000000000182</v>
      </c>
      <c r="N3100" s="4">
        <f>NiftyData[[#This Row],[Intraday Change]]/NiftyData[[#This Row],[Open]]</f>
        <v>-1.5857154392764892E-2</v>
      </c>
      <c r="O3100" s="4">
        <f>_xlfn.CEILING.MATH(ABS(NiftyData[[#This Row],[Intraday Change %]]), 0.01)</f>
        <v>0.02</v>
      </c>
      <c r="P3100" s="6">
        <f>NiftyData[[#This Row],[Close]]-E3101</f>
        <v>-71.5</v>
      </c>
      <c r="Q3100" s="4">
        <f>NiftyData[[#This Row],[DayChange]]/E3101</f>
        <v>-1.445451880603653E-2</v>
      </c>
      <c r="R3100" s="7">
        <f>_xlfn.CEILING.MATH(ABS(NiftyData[[#This Row],[DayChange %]]), 0.01)</f>
        <v>0.02</v>
      </c>
    </row>
    <row r="3101" spans="1:18" x14ac:dyDescent="0.2">
      <c r="A3101" s="2">
        <v>39591</v>
      </c>
      <c r="B3101" s="1">
        <v>5026.55</v>
      </c>
      <c r="C3101" s="1">
        <v>5059.05</v>
      </c>
      <c r="D3101" s="1">
        <v>4940.7</v>
      </c>
      <c r="E3101" s="1">
        <v>4946.55</v>
      </c>
      <c r="F3101" s="1">
        <v>152368191</v>
      </c>
      <c r="G3101" s="1">
        <v>6593.45</v>
      </c>
      <c r="H3101" s="6" t="str">
        <f>TEXT(NiftyData[[#This Row],[Date]], "yyyy")</f>
        <v>2008</v>
      </c>
      <c r="I3101" s="6" t="str">
        <f>TEXT(NiftyData[[#This Row],[Date]], "mmm")</f>
        <v>May</v>
      </c>
      <c r="J3101" s="6" t="str">
        <f>TEXT(NiftyData[[#This Row],[Date]], "ddd")</f>
        <v>Fri</v>
      </c>
      <c r="K3101" s="6" t="str">
        <f>TEXT(NiftyData[[#This Row],[Date]], "mmm-yyyy")</f>
        <v>May-2008</v>
      </c>
      <c r="L3101" s="6" t="str">
        <f>IF(NiftyData[[#This Row],[Day]]="Thu", "Expiry", "")</f>
        <v/>
      </c>
      <c r="M3101" s="6">
        <f>NiftyData[[#This Row],[Close]]-NiftyData[[#This Row],[Open]]</f>
        <v>-80</v>
      </c>
      <c r="N3101" s="4">
        <f>NiftyData[[#This Row],[Intraday Change]]/NiftyData[[#This Row],[Open]]</f>
        <v>-1.5915488754712475E-2</v>
      </c>
      <c r="O3101" s="4">
        <f>_xlfn.CEILING.MATH(ABS(NiftyData[[#This Row],[Intraday Change %]]), 0.01)</f>
        <v>0.02</v>
      </c>
      <c r="P3101" s="6">
        <f>NiftyData[[#This Row],[Close]]-E3102</f>
        <v>-78.899999999999636</v>
      </c>
      <c r="Q3101" s="4">
        <f>NiftyData[[#This Row],[DayChange]]/E3102</f>
        <v>-1.5700086559412518E-2</v>
      </c>
      <c r="R3101" s="7">
        <f>_xlfn.CEILING.MATH(ABS(NiftyData[[#This Row],[DayChange %]]), 0.01)</f>
        <v>0.02</v>
      </c>
    </row>
    <row r="3102" spans="1:18" x14ac:dyDescent="0.2">
      <c r="A3102" s="2">
        <v>39590</v>
      </c>
      <c r="B3102" s="1">
        <v>5117</v>
      </c>
      <c r="C3102" s="1">
        <v>5118.8999999999996</v>
      </c>
      <c r="D3102" s="1">
        <v>5010.7</v>
      </c>
      <c r="E3102" s="1">
        <v>5025.45</v>
      </c>
      <c r="F3102" s="1">
        <v>113544128</v>
      </c>
      <c r="G3102" s="1">
        <v>5693.06</v>
      </c>
      <c r="H3102" s="6" t="str">
        <f>TEXT(NiftyData[[#This Row],[Date]], "yyyy")</f>
        <v>2008</v>
      </c>
      <c r="I3102" s="6" t="str">
        <f>TEXT(NiftyData[[#This Row],[Date]], "mmm")</f>
        <v>May</v>
      </c>
      <c r="J3102" s="6" t="str">
        <f>TEXT(NiftyData[[#This Row],[Date]], "ddd")</f>
        <v>Thu</v>
      </c>
      <c r="K3102" s="6" t="str">
        <f>TEXT(NiftyData[[#This Row],[Date]], "mmm-yyyy")</f>
        <v>May-2008</v>
      </c>
      <c r="L3102" s="6" t="str">
        <f>IF(NiftyData[[#This Row],[Day]]="Thu", "Expiry", "")</f>
        <v>Expiry</v>
      </c>
      <c r="M3102" s="6">
        <f>NiftyData[[#This Row],[Close]]-NiftyData[[#This Row],[Open]]</f>
        <v>-91.550000000000182</v>
      </c>
      <c r="N3102" s="4">
        <f>NiftyData[[#This Row],[Intraday Change]]/NiftyData[[#This Row],[Open]]</f>
        <v>-1.7891342583545081E-2</v>
      </c>
      <c r="O3102" s="4">
        <f>_xlfn.CEILING.MATH(ABS(NiftyData[[#This Row],[Intraday Change %]]), 0.01)</f>
        <v>0.02</v>
      </c>
      <c r="P3102" s="6">
        <f>NiftyData[[#This Row],[Close]]-E3103</f>
        <v>-92.199999999999818</v>
      </c>
      <c r="Q3102" s="4">
        <f>NiftyData[[#This Row],[DayChange]]/E3103</f>
        <v>-1.801608159995307E-2</v>
      </c>
      <c r="R3102" s="7">
        <f>_xlfn.CEILING.MATH(ABS(NiftyData[[#This Row],[DayChange %]]), 0.01)</f>
        <v>0.02</v>
      </c>
    </row>
    <row r="3103" spans="1:18" x14ac:dyDescent="0.2">
      <c r="A3103" s="2">
        <v>39589</v>
      </c>
      <c r="B3103" s="1">
        <v>5105.7</v>
      </c>
      <c r="C3103" s="1">
        <v>5135.55</v>
      </c>
      <c r="D3103" s="1">
        <v>5048.7</v>
      </c>
      <c r="E3103" s="1">
        <v>5117.6499999999996</v>
      </c>
      <c r="F3103" s="1">
        <v>163032543</v>
      </c>
      <c r="G3103" s="1">
        <v>7158.77</v>
      </c>
      <c r="H3103" s="6" t="str">
        <f>TEXT(NiftyData[[#This Row],[Date]], "yyyy")</f>
        <v>2008</v>
      </c>
      <c r="I3103" s="6" t="str">
        <f>TEXT(NiftyData[[#This Row],[Date]], "mmm")</f>
        <v>May</v>
      </c>
      <c r="J3103" s="6" t="str">
        <f>TEXT(NiftyData[[#This Row],[Date]], "ddd")</f>
        <v>Wed</v>
      </c>
      <c r="K3103" s="6" t="str">
        <f>TEXT(NiftyData[[#This Row],[Date]], "mmm-yyyy")</f>
        <v>May-2008</v>
      </c>
      <c r="L3103" s="6" t="str">
        <f>IF(NiftyData[[#This Row],[Day]]="Thu", "Expiry", "")</f>
        <v/>
      </c>
      <c r="M3103" s="6">
        <f>NiftyData[[#This Row],[Close]]-NiftyData[[#This Row],[Open]]</f>
        <v>11.949999999999818</v>
      </c>
      <c r="N3103" s="4">
        <f>NiftyData[[#This Row],[Intraday Change]]/NiftyData[[#This Row],[Open]]</f>
        <v>2.3405213780676145E-3</v>
      </c>
      <c r="O3103" s="4">
        <f>_xlfn.CEILING.MATH(ABS(NiftyData[[#This Row],[Intraday Change %]]), 0.01)</f>
        <v>0.01</v>
      </c>
      <c r="P3103" s="6">
        <f>NiftyData[[#This Row],[Close]]-E3104</f>
        <v>12.699999999999818</v>
      </c>
      <c r="Q3103" s="4">
        <f>NiftyData[[#This Row],[DayChange]]/E3104</f>
        <v>2.4877814670074766E-3</v>
      </c>
      <c r="R3103" s="7">
        <f>_xlfn.CEILING.MATH(ABS(NiftyData[[#This Row],[DayChange %]]), 0.01)</f>
        <v>0.01</v>
      </c>
    </row>
    <row r="3104" spans="1:18" x14ac:dyDescent="0.2">
      <c r="A3104" s="2">
        <v>39588</v>
      </c>
      <c r="B3104" s="1">
        <v>5157</v>
      </c>
      <c r="C3104" s="1">
        <v>5160.05</v>
      </c>
      <c r="D3104" s="1">
        <v>5072.3999999999996</v>
      </c>
      <c r="E3104" s="1">
        <v>5104.95</v>
      </c>
      <c r="F3104" s="1">
        <v>158813241</v>
      </c>
      <c r="G3104" s="1">
        <v>7032.91</v>
      </c>
      <c r="H3104" s="6" t="str">
        <f>TEXT(NiftyData[[#This Row],[Date]], "yyyy")</f>
        <v>2008</v>
      </c>
      <c r="I3104" s="6" t="str">
        <f>TEXT(NiftyData[[#This Row],[Date]], "mmm")</f>
        <v>May</v>
      </c>
      <c r="J3104" s="6" t="str">
        <f>TEXT(NiftyData[[#This Row],[Date]], "ddd")</f>
        <v>Tue</v>
      </c>
      <c r="K3104" s="6" t="str">
        <f>TEXT(NiftyData[[#This Row],[Date]], "mmm-yyyy")</f>
        <v>May-2008</v>
      </c>
      <c r="L3104" s="6" t="str">
        <f>IF(NiftyData[[#This Row],[Day]]="Thu", "Expiry", "")</f>
        <v/>
      </c>
      <c r="M3104" s="6">
        <f>NiftyData[[#This Row],[Close]]-NiftyData[[#This Row],[Open]]</f>
        <v>-52.050000000000182</v>
      </c>
      <c r="N3104" s="4">
        <f>NiftyData[[#This Row],[Intraday Change]]/NiftyData[[#This Row],[Open]]</f>
        <v>-1.0093077370564316E-2</v>
      </c>
      <c r="O3104" s="4">
        <f>_xlfn.CEILING.MATH(ABS(NiftyData[[#This Row],[Intraday Change %]]), 0.01)</f>
        <v>0.02</v>
      </c>
      <c r="P3104" s="6">
        <f>NiftyData[[#This Row],[Close]]-E3105</f>
        <v>-52.75</v>
      </c>
      <c r="Q3104" s="4">
        <f>NiftyData[[#This Row],[DayChange]]/E3105</f>
        <v>-1.0227426953874789E-2</v>
      </c>
      <c r="R3104" s="7">
        <f>_xlfn.CEILING.MATH(ABS(NiftyData[[#This Row],[DayChange %]]), 0.01)</f>
        <v>0.02</v>
      </c>
    </row>
    <row r="3105" spans="1:18" x14ac:dyDescent="0.2">
      <c r="A3105" s="2">
        <v>39584</v>
      </c>
      <c r="B3105" s="1">
        <v>5115.6499999999996</v>
      </c>
      <c r="C3105" s="1">
        <v>5167.3999999999996</v>
      </c>
      <c r="D3105" s="1">
        <v>5106.3999999999996</v>
      </c>
      <c r="E3105" s="1">
        <v>5157.7</v>
      </c>
      <c r="F3105" s="1">
        <v>152622286</v>
      </c>
      <c r="G3105" s="1">
        <v>6775.73</v>
      </c>
      <c r="H3105" s="6" t="str">
        <f>TEXT(NiftyData[[#This Row],[Date]], "yyyy")</f>
        <v>2008</v>
      </c>
      <c r="I3105" s="6" t="str">
        <f>TEXT(NiftyData[[#This Row],[Date]], "mmm")</f>
        <v>May</v>
      </c>
      <c r="J3105" s="6" t="str">
        <f>TEXT(NiftyData[[#This Row],[Date]], "ddd")</f>
        <v>Fri</v>
      </c>
      <c r="K3105" s="6" t="str">
        <f>TEXT(NiftyData[[#This Row],[Date]], "mmm-yyyy")</f>
        <v>May-2008</v>
      </c>
      <c r="L3105" s="6" t="str">
        <f>IF(NiftyData[[#This Row],[Day]]="Thu", "Expiry", "")</f>
        <v/>
      </c>
      <c r="M3105" s="6">
        <f>NiftyData[[#This Row],[Close]]-NiftyData[[#This Row],[Open]]</f>
        <v>42.050000000000182</v>
      </c>
      <c r="N3105" s="4">
        <f>NiftyData[[#This Row],[Intraday Change]]/NiftyData[[#This Row],[Open]]</f>
        <v>8.2198743072728168E-3</v>
      </c>
      <c r="O3105" s="4">
        <f>_xlfn.CEILING.MATH(ABS(NiftyData[[#This Row],[Intraday Change %]]), 0.01)</f>
        <v>0.01</v>
      </c>
      <c r="P3105" s="6">
        <f>NiftyData[[#This Row],[Close]]-E3106</f>
        <v>42.449999999999818</v>
      </c>
      <c r="Q3105" s="4">
        <f>NiftyData[[#This Row],[DayChange]]/E3106</f>
        <v>8.298714627828517E-3</v>
      </c>
      <c r="R3105" s="7">
        <f>_xlfn.CEILING.MATH(ABS(NiftyData[[#This Row],[DayChange %]]), 0.01)</f>
        <v>0.01</v>
      </c>
    </row>
    <row r="3106" spans="1:18" x14ac:dyDescent="0.2">
      <c r="A3106" s="2">
        <v>39583</v>
      </c>
      <c r="B3106" s="1">
        <v>5010.8999999999996</v>
      </c>
      <c r="C3106" s="1">
        <v>5118.55</v>
      </c>
      <c r="D3106" s="1">
        <v>4999.6000000000004</v>
      </c>
      <c r="E3106" s="1">
        <v>5115.25</v>
      </c>
      <c r="F3106" s="1">
        <v>150871774</v>
      </c>
      <c r="G3106" s="1">
        <v>7840.38</v>
      </c>
      <c r="H3106" s="6" t="str">
        <f>TEXT(NiftyData[[#This Row],[Date]], "yyyy")</f>
        <v>2008</v>
      </c>
      <c r="I3106" s="6" t="str">
        <f>TEXT(NiftyData[[#This Row],[Date]], "mmm")</f>
        <v>May</v>
      </c>
      <c r="J3106" s="6" t="str">
        <f>TEXT(NiftyData[[#This Row],[Date]], "ddd")</f>
        <v>Thu</v>
      </c>
      <c r="K3106" s="6" t="str">
        <f>TEXT(NiftyData[[#This Row],[Date]], "mmm-yyyy")</f>
        <v>May-2008</v>
      </c>
      <c r="L3106" s="6" t="str">
        <f>IF(NiftyData[[#This Row],[Day]]="Thu", "Expiry", "")</f>
        <v>Expiry</v>
      </c>
      <c r="M3106" s="6">
        <f>NiftyData[[#This Row],[Close]]-NiftyData[[#This Row],[Open]]</f>
        <v>104.35000000000036</v>
      </c>
      <c r="N3106" s="4">
        <f>NiftyData[[#This Row],[Intraday Change]]/NiftyData[[#This Row],[Open]]</f>
        <v>2.0824602366840361E-2</v>
      </c>
      <c r="O3106" s="4">
        <f>_xlfn.CEILING.MATH(ABS(NiftyData[[#This Row],[Intraday Change %]]), 0.01)</f>
        <v>0.03</v>
      </c>
      <c r="P3106" s="6">
        <f>NiftyData[[#This Row],[Close]]-E3107</f>
        <v>103.5</v>
      </c>
      <c r="Q3106" s="4">
        <f>NiftyData[[#This Row],[DayChange]]/E3107</f>
        <v>2.0651469047737816E-2</v>
      </c>
      <c r="R3106" s="7">
        <f>_xlfn.CEILING.MATH(ABS(NiftyData[[#This Row],[DayChange %]]), 0.01)</f>
        <v>0.03</v>
      </c>
    </row>
    <row r="3107" spans="1:18" x14ac:dyDescent="0.2">
      <c r="A3107" s="2">
        <v>39582</v>
      </c>
      <c r="B3107" s="1">
        <v>4958.45</v>
      </c>
      <c r="C3107" s="1">
        <v>5026.1000000000004</v>
      </c>
      <c r="D3107" s="1">
        <v>4932.05</v>
      </c>
      <c r="E3107" s="1">
        <v>5011.75</v>
      </c>
      <c r="F3107" s="1">
        <v>147937974</v>
      </c>
      <c r="G3107" s="1">
        <v>6731.3</v>
      </c>
      <c r="H3107" s="6" t="str">
        <f>TEXT(NiftyData[[#This Row],[Date]], "yyyy")</f>
        <v>2008</v>
      </c>
      <c r="I3107" s="6" t="str">
        <f>TEXT(NiftyData[[#This Row],[Date]], "mmm")</f>
        <v>May</v>
      </c>
      <c r="J3107" s="6" t="str">
        <f>TEXT(NiftyData[[#This Row],[Date]], "ddd")</f>
        <v>Wed</v>
      </c>
      <c r="K3107" s="6" t="str">
        <f>TEXT(NiftyData[[#This Row],[Date]], "mmm-yyyy")</f>
        <v>May-2008</v>
      </c>
      <c r="L3107" s="6" t="str">
        <f>IF(NiftyData[[#This Row],[Day]]="Thu", "Expiry", "")</f>
        <v/>
      </c>
      <c r="M3107" s="6">
        <f>NiftyData[[#This Row],[Close]]-NiftyData[[#This Row],[Open]]</f>
        <v>53.300000000000182</v>
      </c>
      <c r="N3107" s="4">
        <f>NiftyData[[#This Row],[Intraday Change]]/NiftyData[[#This Row],[Open]]</f>
        <v>1.0749326906593831E-2</v>
      </c>
      <c r="O3107" s="4">
        <f>_xlfn.CEILING.MATH(ABS(NiftyData[[#This Row],[Intraday Change %]]), 0.01)</f>
        <v>0.02</v>
      </c>
      <c r="P3107" s="6">
        <f>NiftyData[[#This Row],[Close]]-E3108</f>
        <v>53.949999999999818</v>
      </c>
      <c r="Q3107" s="4">
        <f>NiftyData[[#This Row],[DayChange]]/E3108</f>
        <v>1.0881842752833881E-2</v>
      </c>
      <c r="R3107" s="7">
        <f>_xlfn.CEILING.MATH(ABS(NiftyData[[#This Row],[DayChange %]]), 0.01)</f>
        <v>0.02</v>
      </c>
    </row>
    <row r="3108" spans="1:18" x14ac:dyDescent="0.2">
      <c r="A3108" s="2">
        <v>39581</v>
      </c>
      <c r="B3108" s="1">
        <v>5008.6000000000004</v>
      </c>
      <c r="C3108" s="1">
        <v>5066</v>
      </c>
      <c r="D3108" s="1">
        <v>4943.75</v>
      </c>
      <c r="E3108" s="1">
        <v>4957.8</v>
      </c>
      <c r="F3108" s="1">
        <v>158521953</v>
      </c>
      <c r="G3108" s="1">
        <v>7243.14</v>
      </c>
      <c r="H3108" s="6" t="str">
        <f>TEXT(NiftyData[[#This Row],[Date]], "yyyy")</f>
        <v>2008</v>
      </c>
      <c r="I3108" s="6" t="str">
        <f>TEXT(NiftyData[[#This Row],[Date]], "mmm")</f>
        <v>May</v>
      </c>
      <c r="J3108" s="6" t="str">
        <f>TEXT(NiftyData[[#This Row],[Date]], "ddd")</f>
        <v>Tue</v>
      </c>
      <c r="K3108" s="6" t="str">
        <f>TEXT(NiftyData[[#This Row],[Date]], "mmm-yyyy")</f>
        <v>May-2008</v>
      </c>
      <c r="L3108" s="6" t="str">
        <f>IF(NiftyData[[#This Row],[Day]]="Thu", "Expiry", "")</f>
        <v/>
      </c>
      <c r="M3108" s="6">
        <f>NiftyData[[#This Row],[Close]]-NiftyData[[#This Row],[Open]]</f>
        <v>-50.800000000000182</v>
      </c>
      <c r="N3108" s="4">
        <f>NiftyData[[#This Row],[Intraday Change]]/NiftyData[[#This Row],[Open]]</f>
        <v>-1.0142554805734174E-2</v>
      </c>
      <c r="O3108" s="4">
        <f>_xlfn.CEILING.MATH(ABS(NiftyData[[#This Row],[Intraday Change %]]), 0.01)</f>
        <v>0.02</v>
      </c>
      <c r="P3108" s="6">
        <f>NiftyData[[#This Row],[Close]]-E3109</f>
        <v>-54.849999999999454</v>
      </c>
      <c r="Q3108" s="4">
        <f>NiftyData[[#This Row],[DayChange]]/E3109</f>
        <v>-1.0942315940669996E-2</v>
      </c>
      <c r="R3108" s="7">
        <f>_xlfn.CEILING.MATH(ABS(NiftyData[[#This Row],[DayChange %]]), 0.01)</f>
        <v>0.02</v>
      </c>
    </row>
    <row r="3109" spans="1:18" x14ac:dyDescent="0.2">
      <c r="A3109" s="2">
        <v>39580</v>
      </c>
      <c r="B3109" s="1">
        <v>4981</v>
      </c>
      <c r="C3109" s="1">
        <v>5021.75</v>
      </c>
      <c r="D3109" s="1">
        <v>4913.8</v>
      </c>
      <c r="E3109" s="1">
        <v>5012.6499999999996</v>
      </c>
      <c r="F3109" s="1">
        <v>151227287</v>
      </c>
      <c r="G3109" s="1">
        <v>6655.44</v>
      </c>
      <c r="H3109" s="6" t="str">
        <f>TEXT(NiftyData[[#This Row],[Date]], "yyyy")</f>
        <v>2008</v>
      </c>
      <c r="I3109" s="6" t="str">
        <f>TEXT(NiftyData[[#This Row],[Date]], "mmm")</f>
        <v>May</v>
      </c>
      <c r="J3109" s="6" t="str">
        <f>TEXT(NiftyData[[#This Row],[Date]], "ddd")</f>
        <v>Mon</v>
      </c>
      <c r="K3109" s="6" t="str">
        <f>TEXT(NiftyData[[#This Row],[Date]], "mmm-yyyy")</f>
        <v>May-2008</v>
      </c>
      <c r="L3109" s="6" t="str">
        <f>IF(NiftyData[[#This Row],[Day]]="Thu", "Expiry", "")</f>
        <v/>
      </c>
      <c r="M3109" s="6">
        <f>NiftyData[[#This Row],[Close]]-NiftyData[[#This Row],[Open]]</f>
        <v>31.649999999999636</v>
      </c>
      <c r="N3109" s="4">
        <f>NiftyData[[#This Row],[Intraday Change]]/NiftyData[[#This Row],[Open]]</f>
        <v>6.3541457538646125E-3</v>
      </c>
      <c r="O3109" s="4">
        <f>_xlfn.CEILING.MATH(ABS(NiftyData[[#This Row],[Intraday Change %]]), 0.01)</f>
        <v>0.01</v>
      </c>
      <c r="P3109" s="6">
        <f>NiftyData[[#This Row],[Close]]-E3110</f>
        <v>30.049999999999272</v>
      </c>
      <c r="Q3109" s="4">
        <f>NiftyData[[#This Row],[DayChange]]/E3110</f>
        <v>6.0309878376749631E-3</v>
      </c>
      <c r="R3109" s="7">
        <f>_xlfn.CEILING.MATH(ABS(NiftyData[[#This Row],[DayChange %]]), 0.01)</f>
        <v>0.01</v>
      </c>
    </row>
    <row r="3110" spans="1:18" x14ac:dyDescent="0.2">
      <c r="A3110" s="2">
        <v>39577</v>
      </c>
      <c r="B3110" s="1">
        <v>5070.8500000000004</v>
      </c>
      <c r="C3110" s="1">
        <v>5087.6499999999996</v>
      </c>
      <c r="D3110" s="1">
        <v>4969.3999999999996</v>
      </c>
      <c r="E3110" s="1">
        <v>4982.6000000000004</v>
      </c>
      <c r="F3110" s="1">
        <v>142385969</v>
      </c>
      <c r="G3110" s="1">
        <v>6875.81</v>
      </c>
      <c r="H3110" s="6" t="str">
        <f>TEXT(NiftyData[[#This Row],[Date]], "yyyy")</f>
        <v>2008</v>
      </c>
      <c r="I3110" s="6" t="str">
        <f>TEXT(NiftyData[[#This Row],[Date]], "mmm")</f>
        <v>May</v>
      </c>
      <c r="J3110" s="6" t="str">
        <f>TEXT(NiftyData[[#This Row],[Date]], "ddd")</f>
        <v>Fri</v>
      </c>
      <c r="K3110" s="6" t="str">
        <f>TEXT(NiftyData[[#This Row],[Date]], "mmm-yyyy")</f>
        <v>May-2008</v>
      </c>
      <c r="L3110" s="6" t="str">
        <f>IF(NiftyData[[#This Row],[Day]]="Thu", "Expiry", "")</f>
        <v/>
      </c>
      <c r="M3110" s="6">
        <f>NiftyData[[#This Row],[Close]]-NiftyData[[#This Row],[Open]]</f>
        <v>-88.25</v>
      </c>
      <c r="N3110" s="4">
        <f>NiftyData[[#This Row],[Intraday Change]]/NiftyData[[#This Row],[Open]]</f>
        <v>-1.7403393908319117E-2</v>
      </c>
      <c r="O3110" s="4">
        <f>_xlfn.CEILING.MATH(ABS(NiftyData[[#This Row],[Intraday Change %]]), 0.01)</f>
        <v>0.02</v>
      </c>
      <c r="P3110" s="6">
        <f>NiftyData[[#This Row],[Close]]-E3111</f>
        <v>-99.099999999999454</v>
      </c>
      <c r="Q3110" s="4">
        <f>NiftyData[[#This Row],[DayChange]]/E3111</f>
        <v>-1.9501347974103047E-2</v>
      </c>
      <c r="R3110" s="7">
        <f>_xlfn.CEILING.MATH(ABS(NiftyData[[#This Row],[DayChange %]]), 0.01)</f>
        <v>0.02</v>
      </c>
    </row>
    <row r="3111" spans="1:18" x14ac:dyDescent="0.2">
      <c r="A3111" s="2">
        <v>39576</v>
      </c>
      <c r="B3111" s="1">
        <v>5135.8</v>
      </c>
      <c r="C3111" s="1">
        <v>5143.05</v>
      </c>
      <c r="D3111" s="1">
        <v>5062.45</v>
      </c>
      <c r="E3111" s="1">
        <v>5081.7</v>
      </c>
      <c r="F3111" s="1">
        <v>127167885</v>
      </c>
      <c r="G3111" s="1">
        <v>6306.27</v>
      </c>
      <c r="H3111" s="6" t="str">
        <f>TEXT(NiftyData[[#This Row],[Date]], "yyyy")</f>
        <v>2008</v>
      </c>
      <c r="I3111" s="6" t="str">
        <f>TEXT(NiftyData[[#This Row],[Date]], "mmm")</f>
        <v>May</v>
      </c>
      <c r="J3111" s="6" t="str">
        <f>TEXT(NiftyData[[#This Row],[Date]], "ddd")</f>
        <v>Thu</v>
      </c>
      <c r="K3111" s="6" t="str">
        <f>TEXT(NiftyData[[#This Row],[Date]], "mmm-yyyy")</f>
        <v>May-2008</v>
      </c>
      <c r="L3111" s="6" t="str">
        <f>IF(NiftyData[[#This Row],[Day]]="Thu", "Expiry", "")</f>
        <v>Expiry</v>
      </c>
      <c r="M3111" s="6">
        <f>NiftyData[[#This Row],[Close]]-NiftyData[[#This Row],[Open]]</f>
        <v>-54.100000000000364</v>
      </c>
      <c r="N3111" s="4">
        <f>NiftyData[[#This Row],[Intraday Change]]/NiftyData[[#This Row],[Open]]</f>
        <v>-1.0533899295143962E-2</v>
      </c>
      <c r="O3111" s="4">
        <f>_xlfn.CEILING.MATH(ABS(NiftyData[[#This Row],[Intraday Change %]]), 0.01)</f>
        <v>0.02</v>
      </c>
      <c r="P3111" s="6">
        <f>NiftyData[[#This Row],[Close]]-E3112</f>
        <v>-53.800000000000182</v>
      </c>
      <c r="Q3111" s="4">
        <f>NiftyData[[#This Row],[DayChange]]/E3112</f>
        <v>-1.047609775094931E-2</v>
      </c>
      <c r="R3111" s="7">
        <f>_xlfn.CEILING.MATH(ABS(NiftyData[[#This Row],[DayChange %]]), 0.01)</f>
        <v>0.02</v>
      </c>
    </row>
    <row r="3112" spans="1:18" x14ac:dyDescent="0.2">
      <c r="A3112" s="2">
        <v>39575</v>
      </c>
      <c r="B3112" s="1">
        <v>5156.7</v>
      </c>
      <c r="C3112" s="1">
        <v>5159.05</v>
      </c>
      <c r="D3112" s="1">
        <v>5101.25</v>
      </c>
      <c r="E3112" s="1">
        <v>5135.5</v>
      </c>
      <c r="F3112" s="1">
        <v>153438748</v>
      </c>
      <c r="G3112" s="1">
        <v>7619.1</v>
      </c>
      <c r="H3112" s="6" t="str">
        <f>TEXT(NiftyData[[#This Row],[Date]], "yyyy")</f>
        <v>2008</v>
      </c>
      <c r="I3112" s="6" t="str">
        <f>TEXT(NiftyData[[#This Row],[Date]], "mmm")</f>
        <v>May</v>
      </c>
      <c r="J3112" s="6" t="str">
        <f>TEXT(NiftyData[[#This Row],[Date]], "ddd")</f>
        <v>Wed</v>
      </c>
      <c r="K3112" s="6" t="str">
        <f>TEXT(NiftyData[[#This Row],[Date]], "mmm-yyyy")</f>
        <v>May-2008</v>
      </c>
      <c r="L3112" s="6" t="str">
        <f>IF(NiftyData[[#This Row],[Day]]="Thu", "Expiry", "")</f>
        <v/>
      </c>
      <c r="M3112" s="6">
        <f>NiftyData[[#This Row],[Close]]-NiftyData[[#This Row],[Open]]</f>
        <v>-21.199999999999818</v>
      </c>
      <c r="N3112" s="4">
        <f>NiftyData[[#This Row],[Intraday Change]]/NiftyData[[#This Row],[Open]]</f>
        <v>-4.1111563596873619E-3</v>
      </c>
      <c r="O3112" s="4">
        <f>_xlfn.CEILING.MATH(ABS(NiftyData[[#This Row],[Intraday Change %]]), 0.01)</f>
        <v>0.01</v>
      </c>
      <c r="P3112" s="6">
        <f>NiftyData[[#This Row],[Close]]-E3113</f>
        <v>-9.1499999999996362</v>
      </c>
      <c r="Q3112" s="4">
        <f>NiftyData[[#This Row],[DayChange]]/E3113</f>
        <v>-1.77854664554433E-3</v>
      </c>
      <c r="R3112" s="7">
        <f>_xlfn.CEILING.MATH(ABS(NiftyData[[#This Row],[DayChange %]]), 0.01)</f>
        <v>0.01</v>
      </c>
    </row>
    <row r="3113" spans="1:18" x14ac:dyDescent="0.2">
      <c r="A3113" s="2">
        <v>39574</v>
      </c>
      <c r="B3113" s="1">
        <v>5192.3500000000004</v>
      </c>
      <c r="C3113" s="1">
        <v>5206.5</v>
      </c>
      <c r="D3113" s="1">
        <v>5110.8999999999996</v>
      </c>
      <c r="E3113" s="1">
        <v>5144.6499999999996</v>
      </c>
      <c r="F3113" s="1">
        <v>131800270</v>
      </c>
      <c r="G3113" s="1">
        <v>6918.37</v>
      </c>
      <c r="H3113" s="6" t="str">
        <f>TEXT(NiftyData[[#This Row],[Date]], "yyyy")</f>
        <v>2008</v>
      </c>
      <c r="I3113" s="6" t="str">
        <f>TEXT(NiftyData[[#This Row],[Date]], "mmm")</f>
        <v>May</v>
      </c>
      <c r="J3113" s="6" t="str">
        <f>TEXT(NiftyData[[#This Row],[Date]], "ddd")</f>
        <v>Tue</v>
      </c>
      <c r="K3113" s="6" t="str">
        <f>TEXT(NiftyData[[#This Row],[Date]], "mmm-yyyy")</f>
        <v>May-2008</v>
      </c>
      <c r="L3113" s="6" t="str">
        <f>IF(NiftyData[[#This Row],[Day]]="Thu", "Expiry", "")</f>
        <v/>
      </c>
      <c r="M3113" s="6">
        <f>NiftyData[[#This Row],[Close]]-NiftyData[[#This Row],[Open]]</f>
        <v>-47.700000000000728</v>
      </c>
      <c r="N3113" s="4">
        <f>NiftyData[[#This Row],[Intraday Change]]/NiftyData[[#This Row],[Open]]</f>
        <v>-9.1865918129557383E-3</v>
      </c>
      <c r="O3113" s="4">
        <f>_xlfn.CEILING.MATH(ABS(NiftyData[[#This Row],[Intraday Change %]]), 0.01)</f>
        <v>0.01</v>
      </c>
      <c r="P3113" s="6">
        <f>NiftyData[[#This Row],[Close]]-E3114</f>
        <v>-47.600000000000364</v>
      </c>
      <c r="Q3113" s="4">
        <f>NiftyData[[#This Row],[DayChange]]/E3114</f>
        <v>-9.1675092686215737E-3</v>
      </c>
      <c r="R3113" s="7">
        <f>_xlfn.CEILING.MATH(ABS(NiftyData[[#This Row],[DayChange %]]), 0.01)</f>
        <v>0.01</v>
      </c>
    </row>
    <row r="3114" spans="1:18" x14ac:dyDescent="0.2">
      <c r="A3114" s="2">
        <v>39573</v>
      </c>
      <c r="B3114" s="1">
        <v>5227.25</v>
      </c>
      <c r="C3114" s="1">
        <v>5254.5</v>
      </c>
      <c r="D3114" s="1">
        <v>5182.6000000000004</v>
      </c>
      <c r="E3114" s="1">
        <v>5192.25</v>
      </c>
      <c r="F3114" s="1">
        <v>125641202</v>
      </c>
      <c r="G3114" s="1">
        <v>6433.55</v>
      </c>
      <c r="H3114" s="6" t="str">
        <f>TEXT(NiftyData[[#This Row],[Date]], "yyyy")</f>
        <v>2008</v>
      </c>
      <c r="I3114" s="6" t="str">
        <f>TEXT(NiftyData[[#This Row],[Date]], "mmm")</f>
        <v>May</v>
      </c>
      <c r="J3114" s="6" t="str">
        <f>TEXT(NiftyData[[#This Row],[Date]], "ddd")</f>
        <v>Mon</v>
      </c>
      <c r="K3114" s="6" t="str">
        <f>TEXT(NiftyData[[#This Row],[Date]], "mmm-yyyy")</f>
        <v>May-2008</v>
      </c>
      <c r="L3114" s="6" t="str">
        <f>IF(NiftyData[[#This Row],[Day]]="Thu", "Expiry", "")</f>
        <v/>
      </c>
      <c r="M3114" s="6">
        <f>NiftyData[[#This Row],[Close]]-NiftyData[[#This Row],[Open]]</f>
        <v>-35</v>
      </c>
      <c r="N3114" s="4">
        <f>NiftyData[[#This Row],[Intraday Change]]/NiftyData[[#This Row],[Open]]</f>
        <v>-6.6956812855708068E-3</v>
      </c>
      <c r="O3114" s="4">
        <f>_xlfn.CEILING.MATH(ABS(NiftyData[[#This Row],[Intraday Change %]]), 0.01)</f>
        <v>0.01</v>
      </c>
      <c r="P3114" s="6">
        <f>NiftyData[[#This Row],[Close]]-E3115</f>
        <v>-35.949999999999818</v>
      </c>
      <c r="Q3114" s="4">
        <f>NiftyData[[#This Row],[DayChange]]/E3115</f>
        <v>-6.8761715313109331E-3</v>
      </c>
      <c r="R3114" s="7">
        <f>_xlfn.CEILING.MATH(ABS(NiftyData[[#This Row],[DayChange %]]), 0.01)</f>
        <v>0.01</v>
      </c>
    </row>
    <row r="3115" spans="1:18" x14ac:dyDescent="0.2">
      <c r="A3115" s="2">
        <v>39570</v>
      </c>
      <c r="B3115" s="1">
        <v>5265.3</v>
      </c>
      <c r="C3115" s="1">
        <v>5298.85</v>
      </c>
      <c r="D3115" s="1">
        <v>5197.6000000000004</v>
      </c>
      <c r="E3115" s="1">
        <v>5228.2</v>
      </c>
      <c r="F3115" s="1">
        <v>131260266</v>
      </c>
      <c r="G3115" s="1">
        <v>7116.13</v>
      </c>
      <c r="H3115" s="6" t="str">
        <f>TEXT(NiftyData[[#This Row],[Date]], "yyyy")</f>
        <v>2008</v>
      </c>
      <c r="I3115" s="6" t="str">
        <f>TEXT(NiftyData[[#This Row],[Date]], "mmm")</f>
        <v>May</v>
      </c>
      <c r="J3115" s="6" t="str">
        <f>TEXT(NiftyData[[#This Row],[Date]], "ddd")</f>
        <v>Fri</v>
      </c>
      <c r="K3115" s="6" t="str">
        <f>TEXT(NiftyData[[#This Row],[Date]], "mmm-yyyy")</f>
        <v>May-2008</v>
      </c>
      <c r="L3115" s="6" t="str">
        <f>IF(NiftyData[[#This Row],[Day]]="Thu", "Expiry", "")</f>
        <v/>
      </c>
      <c r="M3115" s="6">
        <f>NiftyData[[#This Row],[Close]]-NiftyData[[#This Row],[Open]]</f>
        <v>-37.100000000000364</v>
      </c>
      <c r="N3115" s="4">
        <f>NiftyData[[#This Row],[Intraday Change]]/NiftyData[[#This Row],[Open]]</f>
        <v>-7.0461322241848253E-3</v>
      </c>
      <c r="O3115" s="4">
        <f>_xlfn.CEILING.MATH(ABS(NiftyData[[#This Row],[Intraday Change %]]), 0.01)</f>
        <v>0.01</v>
      </c>
      <c r="P3115" s="6">
        <f>NiftyData[[#This Row],[Close]]-E3116</f>
        <v>62.300000000000182</v>
      </c>
      <c r="Q3115" s="4">
        <f>NiftyData[[#This Row],[DayChange]]/E3116</f>
        <v>1.2059854042858009E-2</v>
      </c>
      <c r="R3115" s="7">
        <f>_xlfn.CEILING.MATH(ABS(NiftyData[[#This Row],[DayChange %]]), 0.01)</f>
        <v>0.02</v>
      </c>
    </row>
    <row r="3116" spans="1:18" x14ac:dyDescent="0.2">
      <c r="A3116" s="2">
        <v>39568</v>
      </c>
      <c r="B3116" s="1">
        <v>5198.3500000000004</v>
      </c>
      <c r="C3116" s="1">
        <v>5230.75</v>
      </c>
      <c r="D3116" s="1">
        <v>5155.8500000000004</v>
      </c>
      <c r="E3116" s="1">
        <v>5165.8999999999996</v>
      </c>
      <c r="F3116" s="1">
        <v>146277434</v>
      </c>
      <c r="G3116" s="1">
        <v>7570.08</v>
      </c>
      <c r="H3116" s="6" t="str">
        <f>TEXT(NiftyData[[#This Row],[Date]], "yyyy")</f>
        <v>2008</v>
      </c>
      <c r="I3116" s="6" t="str">
        <f>TEXT(NiftyData[[#This Row],[Date]], "mmm")</f>
        <v>Apr</v>
      </c>
      <c r="J3116" s="6" t="str">
        <f>TEXT(NiftyData[[#This Row],[Date]], "ddd")</f>
        <v>Wed</v>
      </c>
      <c r="K3116" s="6" t="str">
        <f>TEXT(NiftyData[[#This Row],[Date]], "mmm-yyyy")</f>
        <v>Apr-2008</v>
      </c>
      <c r="L3116" s="6" t="str">
        <f>IF(NiftyData[[#This Row],[Day]]="Thu", "Expiry", "")</f>
        <v/>
      </c>
      <c r="M3116" s="6">
        <f>NiftyData[[#This Row],[Close]]-NiftyData[[#This Row],[Open]]</f>
        <v>-32.450000000000728</v>
      </c>
      <c r="N3116" s="4">
        <f>NiftyData[[#This Row],[Intraday Change]]/NiftyData[[#This Row],[Open]]</f>
        <v>-6.242365365933561E-3</v>
      </c>
      <c r="O3116" s="4">
        <f>_xlfn.CEILING.MATH(ABS(NiftyData[[#This Row],[Intraday Change %]]), 0.01)</f>
        <v>0.01</v>
      </c>
      <c r="P3116" s="6">
        <f>NiftyData[[#This Row],[Close]]-E3117</f>
        <v>-29.600000000000364</v>
      </c>
      <c r="Q3116" s="4">
        <f>NiftyData[[#This Row],[DayChange]]/E3117</f>
        <v>-5.6972379944183167E-3</v>
      </c>
      <c r="R3116" s="7">
        <f>_xlfn.CEILING.MATH(ABS(NiftyData[[#This Row],[DayChange %]]), 0.01)</f>
        <v>0.01</v>
      </c>
    </row>
    <row r="3117" spans="1:18" x14ac:dyDescent="0.2">
      <c r="A3117" s="2">
        <v>39567</v>
      </c>
      <c r="B3117" s="1">
        <v>5092.3999999999996</v>
      </c>
      <c r="C3117" s="1">
        <v>5210.8999999999996</v>
      </c>
      <c r="D3117" s="1">
        <v>5082.1499999999996</v>
      </c>
      <c r="E3117" s="1">
        <v>5195.5</v>
      </c>
      <c r="F3117" s="1">
        <v>215000545</v>
      </c>
      <c r="G3117" s="1">
        <v>9256.51</v>
      </c>
      <c r="H3117" s="6" t="str">
        <f>TEXT(NiftyData[[#This Row],[Date]], "yyyy")</f>
        <v>2008</v>
      </c>
      <c r="I3117" s="6" t="str">
        <f>TEXT(NiftyData[[#This Row],[Date]], "mmm")</f>
        <v>Apr</v>
      </c>
      <c r="J3117" s="6" t="str">
        <f>TEXT(NiftyData[[#This Row],[Date]], "ddd")</f>
        <v>Tue</v>
      </c>
      <c r="K3117" s="6" t="str">
        <f>TEXT(NiftyData[[#This Row],[Date]], "mmm-yyyy")</f>
        <v>Apr-2008</v>
      </c>
      <c r="L3117" s="6" t="str">
        <f>IF(NiftyData[[#This Row],[Day]]="Thu", "Expiry", "")</f>
        <v/>
      </c>
      <c r="M3117" s="6">
        <f>NiftyData[[#This Row],[Close]]-NiftyData[[#This Row],[Open]]</f>
        <v>103.10000000000036</v>
      </c>
      <c r="N3117" s="4">
        <f>NiftyData[[#This Row],[Intraday Change]]/NiftyData[[#This Row],[Open]]</f>
        <v>2.0245856570575833E-2</v>
      </c>
      <c r="O3117" s="4">
        <f>_xlfn.CEILING.MATH(ABS(NiftyData[[#This Row],[Intraday Change %]]), 0.01)</f>
        <v>0.03</v>
      </c>
      <c r="P3117" s="6">
        <f>NiftyData[[#This Row],[Close]]-E3118</f>
        <v>105.85000000000036</v>
      </c>
      <c r="Q3117" s="4">
        <f>NiftyData[[#This Row],[DayChange]]/E3118</f>
        <v>2.0797107856139495E-2</v>
      </c>
      <c r="R3117" s="7">
        <f>_xlfn.CEILING.MATH(ABS(NiftyData[[#This Row],[DayChange %]]), 0.01)</f>
        <v>0.03</v>
      </c>
    </row>
    <row r="3118" spans="1:18" x14ac:dyDescent="0.2">
      <c r="A3118" s="2">
        <v>39566</v>
      </c>
      <c r="B3118" s="1">
        <v>5112.5</v>
      </c>
      <c r="C3118" s="1">
        <v>5147.45</v>
      </c>
      <c r="D3118" s="1">
        <v>5079.1499999999996</v>
      </c>
      <c r="E3118" s="1">
        <v>5089.6499999999996</v>
      </c>
      <c r="F3118" s="1">
        <v>110778893</v>
      </c>
      <c r="G3118" s="1">
        <v>6011.78</v>
      </c>
      <c r="H3118" s="6" t="str">
        <f>TEXT(NiftyData[[#This Row],[Date]], "yyyy")</f>
        <v>2008</v>
      </c>
      <c r="I3118" s="6" t="str">
        <f>TEXT(NiftyData[[#This Row],[Date]], "mmm")</f>
        <v>Apr</v>
      </c>
      <c r="J3118" s="6" t="str">
        <f>TEXT(NiftyData[[#This Row],[Date]], "ddd")</f>
        <v>Mon</v>
      </c>
      <c r="K3118" s="6" t="str">
        <f>TEXT(NiftyData[[#This Row],[Date]], "mmm-yyyy")</f>
        <v>Apr-2008</v>
      </c>
      <c r="L3118" s="6" t="str">
        <f>IF(NiftyData[[#This Row],[Day]]="Thu", "Expiry", "")</f>
        <v/>
      </c>
      <c r="M3118" s="6">
        <f>NiftyData[[#This Row],[Close]]-NiftyData[[#This Row],[Open]]</f>
        <v>-22.850000000000364</v>
      </c>
      <c r="N3118" s="4">
        <f>NiftyData[[#This Row],[Intraday Change]]/NiftyData[[#This Row],[Open]]</f>
        <v>-4.4694376528118069E-3</v>
      </c>
      <c r="O3118" s="4">
        <f>_xlfn.CEILING.MATH(ABS(NiftyData[[#This Row],[Intraday Change %]]), 0.01)</f>
        <v>0.01</v>
      </c>
      <c r="P3118" s="6">
        <f>NiftyData[[#This Row],[Close]]-E3119</f>
        <v>-22.050000000000182</v>
      </c>
      <c r="Q3118" s="4">
        <f>NiftyData[[#This Row],[DayChange]]/E3119</f>
        <v>-4.3136334291918894E-3</v>
      </c>
      <c r="R3118" s="7">
        <f>_xlfn.CEILING.MATH(ABS(NiftyData[[#This Row],[DayChange %]]), 0.01)</f>
        <v>0.01</v>
      </c>
    </row>
    <row r="3119" spans="1:18" x14ac:dyDescent="0.2">
      <c r="A3119" s="2">
        <v>39563</v>
      </c>
      <c r="B3119" s="1">
        <v>4999.1499999999996</v>
      </c>
      <c r="C3119" s="1">
        <v>5117.7</v>
      </c>
      <c r="D3119" s="1">
        <v>4999.1499999999996</v>
      </c>
      <c r="E3119" s="1">
        <v>5111.7</v>
      </c>
      <c r="F3119" s="1">
        <v>134465254</v>
      </c>
      <c r="G3119" s="1">
        <v>7109</v>
      </c>
      <c r="H3119" s="6" t="str">
        <f>TEXT(NiftyData[[#This Row],[Date]], "yyyy")</f>
        <v>2008</v>
      </c>
      <c r="I3119" s="6" t="str">
        <f>TEXT(NiftyData[[#This Row],[Date]], "mmm")</f>
        <v>Apr</v>
      </c>
      <c r="J3119" s="6" t="str">
        <f>TEXT(NiftyData[[#This Row],[Date]], "ddd")</f>
        <v>Fri</v>
      </c>
      <c r="K3119" s="6" t="str">
        <f>TEXT(NiftyData[[#This Row],[Date]], "mmm-yyyy")</f>
        <v>Apr-2008</v>
      </c>
      <c r="L3119" s="6" t="str">
        <f>IF(NiftyData[[#This Row],[Day]]="Thu", "Expiry", "")</f>
        <v/>
      </c>
      <c r="M3119" s="6">
        <f>NiftyData[[#This Row],[Close]]-NiftyData[[#This Row],[Open]]</f>
        <v>112.55000000000018</v>
      </c>
      <c r="N3119" s="4">
        <f>NiftyData[[#This Row],[Intraday Change]]/NiftyData[[#This Row],[Open]]</f>
        <v>2.2513827350649648E-2</v>
      </c>
      <c r="O3119" s="4">
        <f>_xlfn.CEILING.MATH(ABS(NiftyData[[#This Row],[Intraday Change %]]), 0.01)</f>
        <v>0.03</v>
      </c>
      <c r="P3119" s="6">
        <f>NiftyData[[#This Row],[Close]]-E3120</f>
        <v>111.84999999999945</v>
      </c>
      <c r="Q3119" s="4">
        <f>NiftyData[[#This Row],[DayChange]]/E3120</f>
        <v>2.2370671120133492E-2</v>
      </c>
      <c r="R3119" s="7">
        <f>_xlfn.CEILING.MATH(ABS(NiftyData[[#This Row],[DayChange %]]), 0.01)</f>
        <v>0.03</v>
      </c>
    </row>
    <row r="3120" spans="1:18" x14ac:dyDescent="0.2">
      <c r="A3120" s="2">
        <v>39562</v>
      </c>
      <c r="B3120" s="1">
        <v>5022.8999999999996</v>
      </c>
      <c r="C3120" s="1">
        <v>5072.7</v>
      </c>
      <c r="D3120" s="1">
        <v>4991.3500000000004</v>
      </c>
      <c r="E3120" s="1">
        <v>4999.8500000000004</v>
      </c>
      <c r="F3120" s="1">
        <v>154288468</v>
      </c>
      <c r="G3120" s="1">
        <v>7492.21</v>
      </c>
      <c r="H3120" s="6" t="str">
        <f>TEXT(NiftyData[[#This Row],[Date]], "yyyy")</f>
        <v>2008</v>
      </c>
      <c r="I3120" s="6" t="str">
        <f>TEXT(NiftyData[[#This Row],[Date]], "mmm")</f>
        <v>Apr</v>
      </c>
      <c r="J3120" s="6" t="str">
        <f>TEXT(NiftyData[[#This Row],[Date]], "ddd")</f>
        <v>Thu</v>
      </c>
      <c r="K3120" s="6" t="str">
        <f>TEXT(NiftyData[[#This Row],[Date]], "mmm-yyyy")</f>
        <v>Apr-2008</v>
      </c>
      <c r="L3120" s="6" t="str">
        <f>IF(NiftyData[[#This Row],[Day]]="Thu", "Expiry", "")</f>
        <v>Expiry</v>
      </c>
      <c r="M3120" s="6">
        <f>NiftyData[[#This Row],[Close]]-NiftyData[[#This Row],[Open]]</f>
        <v>-23.049999999999272</v>
      </c>
      <c r="N3120" s="4">
        <f>NiftyData[[#This Row],[Intraday Change]]/NiftyData[[#This Row],[Open]]</f>
        <v>-4.588982460331536E-3</v>
      </c>
      <c r="O3120" s="4">
        <f>_xlfn.CEILING.MATH(ABS(NiftyData[[#This Row],[Intraday Change %]]), 0.01)</f>
        <v>0.01</v>
      </c>
      <c r="P3120" s="6">
        <f>NiftyData[[#This Row],[Close]]-E3121</f>
        <v>-22.949999999999818</v>
      </c>
      <c r="Q3120" s="4">
        <f>NiftyData[[#This Row],[DayChange]]/E3121</f>
        <v>-4.569164609381185E-3</v>
      </c>
      <c r="R3120" s="7">
        <f>_xlfn.CEILING.MATH(ABS(NiftyData[[#This Row],[DayChange %]]), 0.01)</f>
        <v>0.01</v>
      </c>
    </row>
    <row r="3121" spans="1:18" x14ac:dyDescent="0.2">
      <c r="A3121" s="2">
        <v>39561</v>
      </c>
      <c r="B3121" s="1">
        <v>5044.3500000000004</v>
      </c>
      <c r="C3121" s="1">
        <v>5083.5</v>
      </c>
      <c r="D3121" s="1">
        <v>5003.55</v>
      </c>
      <c r="E3121" s="1">
        <v>5022.8</v>
      </c>
      <c r="F3121" s="1">
        <v>146161834</v>
      </c>
      <c r="G3121" s="1">
        <v>6682.3</v>
      </c>
      <c r="H3121" s="6" t="str">
        <f>TEXT(NiftyData[[#This Row],[Date]], "yyyy")</f>
        <v>2008</v>
      </c>
      <c r="I3121" s="6" t="str">
        <f>TEXT(NiftyData[[#This Row],[Date]], "mmm")</f>
        <v>Apr</v>
      </c>
      <c r="J3121" s="6" t="str">
        <f>TEXT(NiftyData[[#This Row],[Date]], "ddd")</f>
        <v>Wed</v>
      </c>
      <c r="K3121" s="6" t="str">
        <f>TEXT(NiftyData[[#This Row],[Date]], "mmm-yyyy")</f>
        <v>Apr-2008</v>
      </c>
      <c r="L3121" s="6" t="str">
        <f>IF(NiftyData[[#This Row],[Day]]="Thu", "Expiry", "")</f>
        <v/>
      </c>
      <c r="M3121" s="6">
        <f>NiftyData[[#This Row],[Close]]-NiftyData[[#This Row],[Open]]</f>
        <v>-21.550000000000182</v>
      </c>
      <c r="N3121" s="4">
        <f>NiftyData[[#This Row],[Intraday Change]]/NiftyData[[#This Row],[Open]]</f>
        <v>-4.2721064160893239E-3</v>
      </c>
      <c r="O3121" s="4">
        <f>_xlfn.CEILING.MATH(ABS(NiftyData[[#This Row],[Intraday Change %]]), 0.01)</f>
        <v>0.01</v>
      </c>
      <c r="P3121" s="6">
        <f>NiftyData[[#This Row],[Close]]-E3122</f>
        <v>-26.5</v>
      </c>
      <c r="Q3121" s="4">
        <f>NiftyData[[#This Row],[DayChange]]/E3122</f>
        <v>-5.2482522329827894E-3</v>
      </c>
      <c r="R3121" s="7">
        <f>_xlfn.CEILING.MATH(ABS(NiftyData[[#This Row],[DayChange %]]), 0.01)</f>
        <v>0.01</v>
      </c>
    </row>
    <row r="3122" spans="1:18" x14ac:dyDescent="0.2">
      <c r="A3122" s="2">
        <v>39560</v>
      </c>
      <c r="B3122" s="1">
        <v>5037.05</v>
      </c>
      <c r="C3122" s="1">
        <v>5074.25</v>
      </c>
      <c r="D3122" s="1">
        <v>4994.05</v>
      </c>
      <c r="E3122" s="1">
        <v>5049.3</v>
      </c>
      <c r="F3122" s="1">
        <v>126837163</v>
      </c>
      <c r="G3122" s="1">
        <v>6268.68</v>
      </c>
      <c r="H3122" s="6" t="str">
        <f>TEXT(NiftyData[[#This Row],[Date]], "yyyy")</f>
        <v>2008</v>
      </c>
      <c r="I3122" s="6" t="str">
        <f>TEXT(NiftyData[[#This Row],[Date]], "mmm")</f>
        <v>Apr</v>
      </c>
      <c r="J3122" s="6" t="str">
        <f>TEXT(NiftyData[[#This Row],[Date]], "ddd")</f>
        <v>Tue</v>
      </c>
      <c r="K3122" s="6" t="str">
        <f>TEXT(NiftyData[[#This Row],[Date]], "mmm-yyyy")</f>
        <v>Apr-2008</v>
      </c>
      <c r="L3122" s="6" t="str">
        <f>IF(NiftyData[[#This Row],[Day]]="Thu", "Expiry", "")</f>
        <v/>
      </c>
      <c r="M3122" s="6">
        <f>NiftyData[[#This Row],[Close]]-NiftyData[[#This Row],[Open]]</f>
        <v>12.25</v>
      </c>
      <c r="N3122" s="4">
        <f>NiftyData[[#This Row],[Intraday Change]]/NiftyData[[#This Row],[Open]]</f>
        <v>2.4319790353480707E-3</v>
      </c>
      <c r="O3122" s="4">
        <f>_xlfn.CEILING.MATH(ABS(NiftyData[[#This Row],[Intraday Change %]]), 0.01)</f>
        <v>0.01</v>
      </c>
      <c r="P3122" s="6">
        <f>NiftyData[[#This Row],[Close]]-E3123</f>
        <v>12.300000000000182</v>
      </c>
      <c r="Q3122" s="4">
        <f>NiftyData[[#This Row],[DayChange]]/E3123</f>
        <v>2.4419297200715074E-3</v>
      </c>
      <c r="R3122" s="7">
        <f>_xlfn.CEILING.MATH(ABS(NiftyData[[#This Row],[DayChange %]]), 0.01)</f>
        <v>0.01</v>
      </c>
    </row>
    <row r="3123" spans="1:18" x14ac:dyDescent="0.2">
      <c r="A3123" s="2">
        <v>39559</v>
      </c>
      <c r="B3123" s="1">
        <v>4955.8999999999996</v>
      </c>
      <c r="C3123" s="1">
        <v>5053.3999999999996</v>
      </c>
      <c r="D3123" s="1">
        <v>4955.8999999999996</v>
      </c>
      <c r="E3123" s="1">
        <v>5037</v>
      </c>
      <c r="F3123" s="1">
        <v>110601430</v>
      </c>
      <c r="G3123" s="1">
        <v>5715.21</v>
      </c>
      <c r="H3123" s="6" t="str">
        <f>TEXT(NiftyData[[#This Row],[Date]], "yyyy")</f>
        <v>2008</v>
      </c>
      <c r="I3123" s="6" t="str">
        <f>TEXT(NiftyData[[#This Row],[Date]], "mmm")</f>
        <v>Apr</v>
      </c>
      <c r="J3123" s="6" t="str">
        <f>TEXT(NiftyData[[#This Row],[Date]], "ddd")</f>
        <v>Mon</v>
      </c>
      <c r="K3123" s="6" t="str">
        <f>TEXT(NiftyData[[#This Row],[Date]], "mmm-yyyy")</f>
        <v>Apr-2008</v>
      </c>
      <c r="L3123" s="6" t="str">
        <f>IF(NiftyData[[#This Row],[Day]]="Thu", "Expiry", "")</f>
        <v/>
      </c>
      <c r="M3123" s="6">
        <f>NiftyData[[#This Row],[Close]]-NiftyData[[#This Row],[Open]]</f>
        <v>81.100000000000364</v>
      </c>
      <c r="N3123" s="4">
        <f>NiftyData[[#This Row],[Intraday Change]]/NiftyData[[#This Row],[Open]]</f>
        <v>1.6364333420771277E-2</v>
      </c>
      <c r="O3123" s="4">
        <f>_xlfn.CEILING.MATH(ABS(NiftyData[[#This Row],[Intraday Change %]]), 0.01)</f>
        <v>0.02</v>
      </c>
      <c r="P3123" s="6">
        <f>NiftyData[[#This Row],[Close]]-E3124</f>
        <v>78.600000000000364</v>
      </c>
      <c r="Q3123" s="4">
        <f>NiftyData[[#This Row],[DayChange]]/E3124</f>
        <v>1.5851887705711595E-2</v>
      </c>
      <c r="R3123" s="7">
        <f>_xlfn.CEILING.MATH(ABS(NiftyData[[#This Row],[DayChange %]]), 0.01)</f>
        <v>0.02</v>
      </c>
    </row>
    <row r="3124" spans="1:18" x14ac:dyDescent="0.2">
      <c r="A3124" s="2">
        <v>39555</v>
      </c>
      <c r="B3124" s="1">
        <v>4890.6000000000004</v>
      </c>
      <c r="C3124" s="1">
        <v>4984.95</v>
      </c>
      <c r="D3124" s="1">
        <v>4889.6499999999996</v>
      </c>
      <c r="E3124" s="1">
        <v>4958.3999999999996</v>
      </c>
      <c r="F3124" s="1">
        <v>135283525</v>
      </c>
      <c r="G3124" s="1">
        <v>6587.14</v>
      </c>
      <c r="H3124" s="6" t="str">
        <f>TEXT(NiftyData[[#This Row],[Date]], "yyyy")</f>
        <v>2008</v>
      </c>
      <c r="I3124" s="6" t="str">
        <f>TEXT(NiftyData[[#This Row],[Date]], "mmm")</f>
        <v>Apr</v>
      </c>
      <c r="J3124" s="6" t="str">
        <f>TEXT(NiftyData[[#This Row],[Date]], "ddd")</f>
        <v>Thu</v>
      </c>
      <c r="K3124" s="6" t="str">
        <f>TEXT(NiftyData[[#This Row],[Date]], "mmm-yyyy")</f>
        <v>Apr-2008</v>
      </c>
      <c r="L3124" s="6" t="str">
        <f>IF(NiftyData[[#This Row],[Day]]="Thu", "Expiry", "")</f>
        <v>Expiry</v>
      </c>
      <c r="M3124" s="6">
        <f>NiftyData[[#This Row],[Close]]-NiftyData[[#This Row],[Open]]</f>
        <v>67.799999999999272</v>
      </c>
      <c r="N3124" s="4">
        <f>NiftyData[[#This Row],[Intraday Change]]/NiftyData[[#This Row],[Open]]</f>
        <v>1.3863329652803187E-2</v>
      </c>
      <c r="O3124" s="4">
        <f>_xlfn.CEILING.MATH(ABS(NiftyData[[#This Row],[Intraday Change %]]), 0.01)</f>
        <v>0.02</v>
      </c>
      <c r="P3124" s="6">
        <f>NiftyData[[#This Row],[Close]]-E3125</f>
        <v>71.099999999999454</v>
      </c>
      <c r="Q3124" s="4">
        <f>NiftyData[[#This Row],[DayChange]]/E3125</f>
        <v>1.4547909888895597E-2</v>
      </c>
      <c r="R3124" s="7">
        <f>_xlfn.CEILING.MATH(ABS(NiftyData[[#This Row],[DayChange %]]), 0.01)</f>
        <v>0.02</v>
      </c>
    </row>
    <row r="3125" spans="1:18" x14ac:dyDescent="0.2">
      <c r="A3125" s="2">
        <v>39554</v>
      </c>
      <c r="B3125" s="1">
        <v>4881.6499999999996</v>
      </c>
      <c r="C3125" s="1">
        <v>4951.3999999999996</v>
      </c>
      <c r="D3125" s="1">
        <v>4874.05</v>
      </c>
      <c r="E3125" s="1">
        <v>4887.3</v>
      </c>
      <c r="F3125" s="1">
        <v>137348930</v>
      </c>
      <c r="G3125" s="1">
        <v>6695.34</v>
      </c>
      <c r="H3125" s="6" t="str">
        <f>TEXT(NiftyData[[#This Row],[Date]], "yyyy")</f>
        <v>2008</v>
      </c>
      <c r="I3125" s="6" t="str">
        <f>TEXT(NiftyData[[#This Row],[Date]], "mmm")</f>
        <v>Apr</v>
      </c>
      <c r="J3125" s="6" t="str">
        <f>TEXT(NiftyData[[#This Row],[Date]], "ddd")</f>
        <v>Wed</v>
      </c>
      <c r="K3125" s="6" t="str">
        <f>TEXT(NiftyData[[#This Row],[Date]], "mmm-yyyy")</f>
        <v>Apr-2008</v>
      </c>
      <c r="L3125" s="6" t="str">
        <f>IF(NiftyData[[#This Row],[Day]]="Thu", "Expiry", "")</f>
        <v/>
      </c>
      <c r="M3125" s="6">
        <f>NiftyData[[#This Row],[Close]]-NiftyData[[#This Row],[Open]]</f>
        <v>5.6500000000005457</v>
      </c>
      <c r="N3125" s="4">
        <f>NiftyData[[#This Row],[Intraday Change]]/NiftyData[[#This Row],[Open]]</f>
        <v>1.1573955527333067E-3</v>
      </c>
      <c r="O3125" s="4">
        <f>_xlfn.CEILING.MATH(ABS(NiftyData[[#This Row],[Intraday Change %]]), 0.01)</f>
        <v>0.01</v>
      </c>
      <c r="P3125" s="6">
        <f>NiftyData[[#This Row],[Close]]-E3126</f>
        <v>7.6500000000005457</v>
      </c>
      <c r="Q3125" s="4">
        <f>NiftyData[[#This Row],[DayChange]]/E3126</f>
        <v>1.5677353908580627E-3</v>
      </c>
      <c r="R3125" s="7">
        <f>_xlfn.CEILING.MATH(ABS(NiftyData[[#This Row],[DayChange %]]), 0.01)</f>
        <v>0.01</v>
      </c>
    </row>
    <row r="3126" spans="1:18" x14ac:dyDescent="0.2">
      <c r="A3126" s="2">
        <v>39553</v>
      </c>
      <c r="B3126" s="1">
        <v>4779.95</v>
      </c>
      <c r="C3126" s="1">
        <v>4917.1000000000004</v>
      </c>
      <c r="D3126" s="1">
        <v>4708.3</v>
      </c>
      <c r="E3126" s="1">
        <v>4879.6499999999996</v>
      </c>
      <c r="F3126" s="1">
        <v>152133622</v>
      </c>
      <c r="G3126" s="1">
        <v>7483.14</v>
      </c>
      <c r="H3126" s="6" t="str">
        <f>TEXT(NiftyData[[#This Row],[Date]], "yyyy")</f>
        <v>2008</v>
      </c>
      <c r="I3126" s="6" t="str">
        <f>TEXT(NiftyData[[#This Row],[Date]], "mmm")</f>
        <v>Apr</v>
      </c>
      <c r="J3126" s="6" t="str">
        <f>TEXT(NiftyData[[#This Row],[Date]], "ddd")</f>
        <v>Tue</v>
      </c>
      <c r="K3126" s="6" t="str">
        <f>TEXT(NiftyData[[#This Row],[Date]], "mmm-yyyy")</f>
        <v>Apr-2008</v>
      </c>
      <c r="L3126" s="6" t="str">
        <f>IF(NiftyData[[#This Row],[Day]]="Thu", "Expiry", "")</f>
        <v/>
      </c>
      <c r="M3126" s="6">
        <f>NiftyData[[#This Row],[Close]]-NiftyData[[#This Row],[Open]]</f>
        <v>99.699999999999818</v>
      </c>
      <c r="N3126" s="4">
        <f>NiftyData[[#This Row],[Intraday Change]]/NiftyData[[#This Row],[Open]]</f>
        <v>2.0857958765259015E-2</v>
      </c>
      <c r="O3126" s="4">
        <f>_xlfn.CEILING.MATH(ABS(NiftyData[[#This Row],[Intraday Change %]]), 0.01)</f>
        <v>0.03</v>
      </c>
      <c r="P3126" s="6">
        <f>NiftyData[[#This Row],[Close]]-E3127</f>
        <v>101.84999999999945</v>
      </c>
      <c r="Q3126" s="4">
        <f>NiftyData[[#This Row],[DayChange]]/E3127</f>
        <v>2.1317342710033792E-2</v>
      </c>
      <c r="R3126" s="7">
        <f>_xlfn.CEILING.MATH(ABS(NiftyData[[#This Row],[DayChange %]]), 0.01)</f>
        <v>0.03</v>
      </c>
    </row>
    <row r="3127" spans="1:18" x14ac:dyDescent="0.2">
      <c r="A3127" s="2">
        <v>39549</v>
      </c>
      <c r="B3127" s="1">
        <v>4734.3500000000004</v>
      </c>
      <c r="C3127" s="1">
        <v>4817.3999999999996</v>
      </c>
      <c r="D3127" s="1">
        <v>4727.25</v>
      </c>
      <c r="E3127" s="1">
        <v>4777.8</v>
      </c>
      <c r="F3127" s="1">
        <v>132775090</v>
      </c>
      <c r="G3127" s="1">
        <v>6512.54</v>
      </c>
      <c r="H3127" s="6" t="str">
        <f>TEXT(NiftyData[[#This Row],[Date]], "yyyy")</f>
        <v>2008</v>
      </c>
      <c r="I3127" s="6" t="str">
        <f>TEXT(NiftyData[[#This Row],[Date]], "mmm")</f>
        <v>Apr</v>
      </c>
      <c r="J3127" s="6" t="str">
        <f>TEXT(NiftyData[[#This Row],[Date]], "ddd")</f>
        <v>Fri</v>
      </c>
      <c r="K3127" s="6" t="str">
        <f>TEXT(NiftyData[[#This Row],[Date]], "mmm-yyyy")</f>
        <v>Apr-2008</v>
      </c>
      <c r="L3127" s="6" t="str">
        <f>IF(NiftyData[[#This Row],[Day]]="Thu", "Expiry", "")</f>
        <v/>
      </c>
      <c r="M3127" s="6">
        <f>NiftyData[[#This Row],[Close]]-NiftyData[[#This Row],[Open]]</f>
        <v>43.449999999999818</v>
      </c>
      <c r="N3127" s="4">
        <f>NiftyData[[#This Row],[Intraday Change]]/NiftyData[[#This Row],[Open]]</f>
        <v>9.1776062183826328E-3</v>
      </c>
      <c r="O3127" s="4">
        <f>_xlfn.CEILING.MATH(ABS(NiftyData[[#This Row],[Intraday Change %]]), 0.01)</f>
        <v>0.01</v>
      </c>
      <c r="P3127" s="6">
        <f>NiftyData[[#This Row],[Close]]-E3128</f>
        <v>44.800000000000182</v>
      </c>
      <c r="Q3127" s="4">
        <f>NiftyData[[#This Row],[DayChange]]/E3128</f>
        <v>9.4654553137545287E-3</v>
      </c>
      <c r="R3127" s="7">
        <f>_xlfn.CEILING.MATH(ABS(NiftyData[[#This Row],[DayChange %]]), 0.01)</f>
        <v>0.01</v>
      </c>
    </row>
    <row r="3128" spans="1:18" x14ac:dyDescent="0.2">
      <c r="A3128" s="2">
        <v>39548</v>
      </c>
      <c r="B3128" s="1">
        <v>4747.55</v>
      </c>
      <c r="C3128" s="1">
        <v>4799.5</v>
      </c>
      <c r="D3128" s="1">
        <v>4720.8999999999996</v>
      </c>
      <c r="E3128" s="1">
        <v>4733</v>
      </c>
      <c r="F3128" s="1">
        <v>150146637</v>
      </c>
      <c r="G3128" s="1">
        <v>6919.6</v>
      </c>
      <c r="H3128" s="6" t="str">
        <f>TEXT(NiftyData[[#This Row],[Date]], "yyyy")</f>
        <v>2008</v>
      </c>
      <c r="I3128" s="6" t="str">
        <f>TEXT(NiftyData[[#This Row],[Date]], "mmm")</f>
        <v>Apr</v>
      </c>
      <c r="J3128" s="6" t="str">
        <f>TEXT(NiftyData[[#This Row],[Date]], "ddd")</f>
        <v>Thu</v>
      </c>
      <c r="K3128" s="6" t="str">
        <f>TEXT(NiftyData[[#This Row],[Date]], "mmm-yyyy")</f>
        <v>Apr-2008</v>
      </c>
      <c r="L3128" s="6" t="str">
        <f>IF(NiftyData[[#This Row],[Day]]="Thu", "Expiry", "")</f>
        <v>Expiry</v>
      </c>
      <c r="M3128" s="6">
        <f>NiftyData[[#This Row],[Close]]-NiftyData[[#This Row],[Open]]</f>
        <v>-14.550000000000182</v>
      </c>
      <c r="N3128" s="4">
        <f>NiftyData[[#This Row],[Intraday Change]]/NiftyData[[#This Row],[Open]]</f>
        <v>-3.0647386546745546E-3</v>
      </c>
      <c r="O3128" s="4">
        <f>_xlfn.CEILING.MATH(ABS(NiftyData[[#This Row],[Intraday Change %]]), 0.01)</f>
        <v>0.01</v>
      </c>
      <c r="P3128" s="6">
        <f>NiftyData[[#This Row],[Close]]-E3129</f>
        <v>-14.050000000000182</v>
      </c>
      <c r="Q3128" s="4">
        <f>NiftyData[[#This Row],[DayChange]]/E3129</f>
        <v>-2.9597328867402243E-3</v>
      </c>
      <c r="R3128" s="7">
        <f>_xlfn.CEILING.MATH(ABS(NiftyData[[#This Row],[DayChange %]]), 0.01)</f>
        <v>0.01</v>
      </c>
    </row>
    <row r="3129" spans="1:18" x14ac:dyDescent="0.2">
      <c r="A3129" s="2">
        <v>39547</v>
      </c>
      <c r="B3129" s="1">
        <v>4707.05</v>
      </c>
      <c r="C3129" s="1">
        <v>4758.25</v>
      </c>
      <c r="D3129" s="1">
        <v>4667.5</v>
      </c>
      <c r="E3129" s="1">
        <v>4747.05</v>
      </c>
      <c r="F3129" s="1">
        <v>101430145</v>
      </c>
      <c r="G3129" s="1">
        <v>5071.07</v>
      </c>
      <c r="H3129" s="6" t="str">
        <f>TEXT(NiftyData[[#This Row],[Date]], "yyyy")</f>
        <v>2008</v>
      </c>
      <c r="I3129" s="6" t="str">
        <f>TEXT(NiftyData[[#This Row],[Date]], "mmm")</f>
        <v>Apr</v>
      </c>
      <c r="J3129" s="6" t="str">
        <f>TEXT(NiftyData[[#This Row],[Date]], "ddd")</f>
        <v>Wed</v>
      </c>
      <c r="K3129" s="6" t="str">
        <f>TEXT(NiftyData[[#This Row],[Date]], "mmm-yyyy")</f>
        <v>Apr-2008</v>
      </c>
      <c r="L3129" s="6" t="str">
        <f>IF(NiftyData[[#This Row],[Day]]="Thu", "Expiry", "")</f>
        <v/>
      </c>
      <c r="M3129" s="6">
        <f>NiftyData[[#This Row],[Close]]-NiftyData[[#This Row],[Open]]</f>
        <v>40</v>
      </c>
      <c r="N3129" s="4">
        <f>NiftyData[[#This Row],[Intraday Change]]/NiftyData[[#This Row],[Open]]</f>
        <v>8.4978914606813182E-3</v>
      </c>
      <c r="O3129" s="4">
        <f>_xlfn.CEILING.MATH(ABS(NiftyData[[#This Row],[Intraday Change %]]), 0.01)</f>
        <v>0.01</v>
      </c>
      <c r="P3129" s="6">
        <f>NiftyData[[#This Row],[Close]]-E3130</f>
        <v>37.400000000000546</v>
      </c>
      <c r="Q3129" s="4">
        <f>NiftyData[[#This Row],[DayChange]]/E3130</f>
        <v>7.9411421230878194E-3</v>
      </c>
      <c r="R3129" s="7">
        <f>_xlfn.CEILING.MATH(ABS(NiftyData[[#This Row],[DayChange %]]), 0.01)</f>
        <v>0.01</v>
      </c>
    </row>
    <row r="3130" spans="1:18" x14ac:dyDescent="0.2">
      <c r="A3130" s="2">
        <v>39546</v>
      </c>
      <c r="B3130" s="1">
        <v>4760.6499999999996</v>
      </c>
      <c r="C3130" s="1">
        <v>4769.55</v>
      </c>
      <c r="D3130" s="1">
        <v>4677.8</v>
      </c>
      <c r="E3130" s="1">
        <v>4709.6499999999996</v>
      </c>
      <c r="F3130" s="1">
        <v>113783563</v>
      </c>
      <c r="G3130" s="1">
        <v>6300.38</v>
      </c>
      <c r="H3130" s="6" t="str">
        <f>TEXT(NiftyData[[#This Row],[Date]], "yyyy")</f>
        <v>2008</v>
      </c>
      <c r="I3130" s="6" t="str">
        <f>TEXT(NiftyData[[#This Row],[Date]], "mmm")</f>
        <v>Apr</v>
      </c>
      <c r="J3130" s="6" t="str">
        <f>TEXT(NiftyData[[#This Row],[Date]], "ddd")</f>
        <v>Tue</v>
      </c>
      <c r="K3130" s="6" t="str">
        <f>TEXT(NiftyData[[#This Row],[Date]], "mmm-yyyy")</f>
        <v>Apr-2008</v>
      </c>
      <c r="L3130" s="6" t="str">
        <f>IF(NiftyData[[#This Row],[Day]]="Thu", "Expiry", "")</f>
        <v/>
      </c>
      <c r="M3130" s="6">
        <f>NiftyData[[#This Row],[Close]]-NiftyData[[#This Row],[Open]]</f>
        <v>-51</v>
      </c>
      <c r="N3130" s="4">
        <f>NiftyData[[#This Row],[Intraday Change]]/NiftyData[[#This Row],[Open]]</f>
        <v>-1.0712822828815393E-2</v>
      </c>
      <c r="O3130" s="4">
        <f>_xlfn.CEILING.MATH(ABS(NiftyData[[#This Row],[Intraday Change %]]), 0.01)</f>
        <v>0.02</v>
      </c>
      <c r="P3130" s="6">
        <f>NiftyData[[#This Row],[Close]]-E3131</f>
        <v>-51.550000000000182</v>
      </c>
      <c r="Q3130" s="4">
        <f>NiftyData[[#This Row],[DayChange]]/E3131</f>
        <v>-1.082710241115689E-2</v>
      </c>
      <c r="R3130" s="7">
        <f>_xlfn.CEILING.MATH(ABS(NiftyData[[#This Row],[DayChange %]]), 0.01)</f>
        <v>0.02</v>
      </c>
    </row>
    <row r="3131" spans="1:18" x14ac:dyDescent="0.2">
      <c r="A3131" s="2">
        <v>39545</v>
      </c>
      <c r="B3131" s="1">
        <v>4631.3500000000004</v>
      </c>
      <c r="C3131" s="1">
        <v>4798.55</v>
      </c>
      <c r="D3131" s="1">
        <v>4628.8</v>
      </c>
      <c r="E3131" s="1">
        <v>4761.2</v>
      </c>
      <c r="F3131" s="1">
        <v>124925089</v>
      </c>
      <c r="G3131" s="1">
        <v>6404.59</v>
      </c>
      <c r="H3131" s="6" t="str">
        <f>TEXT(NiftyData[[#This Row],[Date]], "yyyy")</f>
        <v>2008</v>
      </c>
      <c r="I3131" s="6" t="str">
        <f>TEXT(NiftyData[[#This Row],[Date]], "mmm")</f>
        <v>Apr</v>
      </c>
      <c r="J3131" s="6" t="str">
        <f>TEXT(NiftyData[[#This Row],[Date]], "ddd")</f>
        <v>Mon</v>
      </c>
      <c r="K3131" s="6" t="str">
        <f>TEXT(NiftyData[[#This Row],[Date]], "mmm-yyyy")</f>
        <v>Apr-2008</v>
      </c>
      <c r="L3131" s="6" t="str">
        <f>IF(NiftyData[[#This Row],[Day]]="Thu", "Expiry", "")</f>
        <v/>
      </c>
      <c r="M3131" s="6">
        <f>NiftyData[[#This Row],[Close]]-NiftyData[[#This Row],[Open]]</f>
        <v>129.84999999999945</v>
      </c>
      <c r="N3131" s="4">
        <f>NiftyData[[#This Row],[Intraday Change]]/NiftyData[[#This Row],[Open]]</f>
        <v>2.8037181383397808E-2</v>
      </c>
      <c r="O3131" s="4">
        <f>_xlfn.CEILING.MATH(ABS(NiftyData[[#This Row],[Intraday Change %]]), 0.01)</f>
        <v>0.03</v>
      </c>
      <c r="P3131" s="6">
        <f>NiftyData[[#This Row],[Close]]-E3132</f>
        <v>114.19999999999982</v>
      </c>
      <c r="Q3131" s="4">
        <f>NiftyData[[#This Row],[DayChange]]/E3132</f>
        <v>2.4574994620185028E-2</v>
      </c>
      <c r="R3131" s="7">
        <f>_xlfn.CEILING.MATH(ABS(NiftyData[[#This Row],[DayChange %]]), 0.01)</f>
        <v>0.03</v>
      </c>
    </row>
    <row r="3132" spans="1:18" x14ac:dyDescent="0.2">
      <c r="A3132" s="2">
        <v>39542</v>
      </c>
      <c r="B3132" s="1">
        <v>4766.7</v>
      </c>
      <c r="C3132" s="1">
        <v>4791.7</v>
      </c>
      <c r="D3132" s="1">
        <v>4632.7</v>
      </c>
      <c r="E3132" s="1">
        <v>4647</v>
      </c>
      <c r="F3132" s="1">
        <v>132143809</v>
      </c>
      <c r="G3132" s="1">
        <v>6626.62</v>
      </c>
      <c r="H3132" s="6" t="str">
        <f>TEXT(NiftyData[[#This Row],[Date]], "yyyy")</f>
        <v>2008</v>
      </c>
      <c r="I3132" s="6" t="str">
        <f>TEXT(NiftyData[[#This Row],[Date]], "mmm")</f>
        <v>Apr</v>
      </c>
      <c r="J3132" s="6" t="str">
        <f>TEXT(NiftyData[[#This Row],[Date]], "ddd")</f>
        <v>Fri</v>
      </c>
      <c r="K3132" s="6" t="str">
        <f>TEXT(NiftyData[[#This Row],[Date]], "mmm-yyyy")</f>
        <v>Apr-2008</v>
      </c>
      <c r="L3132" s="6" t="str">
        <f>IF(NiftyData[[#This Row],[Day]]="Thu", "Expiry", "")</f>
        <v/>
      </c>
      <c r="M3132" s="6">
        <f>NiftyData[[#This Row],[Close]]-NiftyData[[#This Row],[Open]]</f>
        <v>-119.69999999999982</v>
      </c>
      <c r="N3132" s="4">
        <f>NiftyData[[#This Row],[Intraday Change]]/NiftyData[[#This Row],[Open]]</f>
        <v>-2.5111712505506919E-2</v>
      </c>
      <c r="O3132" s="4">
        <f>_xlfn.CEILING.MATH(ABS(NiftyData[[#This Row],[Intraday Change %]]), 0.01)</f>
        <v>0.03</v>
      </c>
      <c r="P3132" s="6">
        <f>NiftyData[[#This Row],[Close]]-E3133</f>
        <v>-124.60000000000036</v>
      </c>
      <c r="Q3132" s="4">
        <f>NiftyData[[#This Row],[DayChange]]/E3133</f>
        <v>-2.611283426942752E-2</v>
      </c>
      <c r="R3132" s="7">
        <f>_xlfn.CEILING.MATH(ABS(NiftyData[[#This Row],[DayChange %]]), 0.01)</f>
        <v>0.03</v>
      </c>
    </row>
    <row r="3133" spans="1:18" x14ac:dyDescent="0.2">
      <c r="A3133" s="2">
        <v>39541</v>
      </c>
      <c r="B3133" s="1">
        <v>4753.8999999999996</v>
      </c>
      <c r="C3133" s="1">
        <v>4833.25</v>
      </c>
      <c r="D3133" s="1">
        <v>4738.2</v>
      </c>
      <c r="E3133" s="1">
        <v>4771.6000000000004</v>
      </c>
      <c r="F3133" s="1">
        <v>130583246</v>
      </c>
      <c r="G3133" s="1">
        <v>6636.39</v>
      </c>
      <c r="H3133" s="6" t="str">
        <f>TEXT(NiftyData[[#This Row],[Date]], "yyyy")</f>
        <v>2008</v>
      </c>
      <c r="I3133" s="6" t="str">
        <f>TEXT(NiftyData[[#This Row],[Date]], "mmm")</f>
        <v>Apr</v>
      </c>
      <c r="J3133" s="6" t="str">
        <f>TEXT(NiftyData[[#This Row],[Date]], "ddd")</f>
        <v>Thu</v>
      </c>
      <c r="K3133" s="6" t="str">
        <f>TEXT(NiftyData[[#This Row],[Date]], "mmm-yyyy")</f>
        <v>Apr-2008</v>
      </c>
      <c r="L3133" s="6" t="str">
        <f>IF(NiftyData[[#This Row],[Day]]="Thu", "Expiry", "")</f>
        <v>Expiry</v>
      </c>
      <c r="M3133" s="6">
        <f>NiftyData[[#This Row],[Close]]-NiftyData[[#This Row],[Open]]</f>
        <v>17.700000000000728</v>
      </c>
      <c r="N3133" s="4">
        <f>NiftyData[[#This Row],[Intraday Change]]/NiftyData[[#This Row],[Open]]</f>
        <v>3.7232587980396579E-3</v>
      </c>
      <c r="O3133" s="4">
        <f>_xlfn.CEILING.MATH(ABS(NiftyData[[#This Row],[Intraday Change %]]), 0.01)</f>
        <v>0.01</v>
      </c>
      <c r="P3133" s="6">
        <f>NiftyData[[#This Row],[Close]]-E3134</f>
        <v>17.400000000000546</v>
      </c>
      <c r="Q3133" s="4">
        <f>NiftyData[[#This Row],[DayChange]]/E3134</f>
        <v>3.6599217533971112E-3</v>
      </c>
      <c r="R3133" s="7">
        <f>_xlfn.CEILING.MATH(ABS(NiftyData[[#This Row],[DayChange %]]), 0.01)</f>
        <v>0.01</v>
      </c>
    </row>
    <row r="3134" spans="1:18" x14ac:dyDescent="0.2">
      <c r="A3134" s="2">
        <v>39540</v>
      </c>
      <c r="B3134" s="1">
        <v>4741.3999999999996</v>
      </c>
      <c r="C3134" s="1">
        <v>4916.75</v>
      </c>
      <c r="D3134" s="1">
        <v>4741.3999999999996</v>
      </c>
      <c r="E3134" s="1">
        <v>4754.2</v>
      </c>
      <c r="F3134" s="1">
        <v>115678126</v>
      </c>
      <c r="G3134" s="1">
        <v>5708.19</v>
      </c>
      <c r="H3134" s="6" t="str">
        <f>TEXT(NiftyData[[#This Row],[Date]], "yyyy")</f>
        <v>2008</v>
      </c>
      <c r="I3134" s="6" t="str">
        <f>TEXT(NiftyData[[#This Row],[Date]], "mmm")</f>
        <v>Apr</v>
      </c>
      <c r="J3134" s="6" t="str">
        <f>TEXT(NiftyData[[#This Row],[Date]], "ddd")</f>
        <v>Wed</v>
      </c>
      <c r="K3134" s="6" t="str">
        <f>TEXT(NiftyData[[#This Row],[Date]], "mmm-yyyy")</f>
        <v>Apr-2008</v>
      </c>
      <c r="L3134" s="6" t="str">
        <f>IF(NiftyData[[#This Row],[Day]]="Thu", "Expiry", "")</f>
        <v/>
      </c>
      <c r="M3134" s="6">
        <f>NiftyData[[#This Row],[Close]]-NiftyData[[#This Row],[Open]]</f>
        <v>12.800000000000182</v>
      </c>
      <c r="N3134" s="4">
        <f>NiftyData[[#This Row],[Intraday Change]]/NiftyData[[#This Row],[Open]]</f>
        <v>2.6996245834564015E-3</v>
      </c>
      <c r="O3134" s="4">
        <f>_xlfn.CEILING.MATH(ABS(NiftyData[[#This Row],[Intraday Change %]]), 0.01)</f>
        <v>0.01</v>
      </c>
      <c r="P3134" s="6">
        <f>NiftyData[[#This Row],[Close]]-E3135</f>
        <v>14.649999999999636</v>
      </c>
      <c r="Q3134" s="4">
        <f>NiftyData[[#This Row],[DayChange]]/E3135</f>
        <v>3.0910107499656373E-3</v>
      </c>
      <c r="R3134" s="7">
        <f>_xlfn.CEILING.MATH(ABS(NiftyData[[#This Row],[DayChange %]]), 0.01)</f>
        <v>0.01</v>
      </c>
    </row>
    <row r="3135" spans="1:18" x14ac:dyDescent="0.2">
      <c r="A3135" s="2">
        <v>39539</v>
      </c>
      <c r="B3135" s="1">
        <v>4735.6499999999996</v>
      </c>
      <c r="C3135" s="1">
        <v>4800.75</v>
      </c>
      <c r="D3135" s="1">
        <v>4628.75</v>
      </c>
      <c r="E3135" s="1">
        <v>4739.55</v>
      </c>
      <c r="F3135" s="1">
        <v>119878713</v>
      </c>
      <c r="G3135" s="1">
        <v>5875.1</v>
      </c>
      <c r="H3135" s="6" t="str">
        <f>TEXT(NiftyData[[#This Row],[Date]], "yyyy")</f>
        <v>2008</v>
      </c>
      <c r="I3135" s="6" t="str">
        <f>TEXT(NiftyData[[#This Row],[Date]], "mmm")</f>
        <v>Apr</v>
      </c>
      <c r="J3135" s="6" t="str">
        <f>TEXT(NiftyData[[#This Row],[Date]], "ddd")</f>
        <v>Tue</v>
      </c>
      <c r="K3135" s="6" t="str">
        <f>TEXT(NiftyData[[#This Row],[Date]], "mmm-yyyy")</f>
        <v>Apr-2008</v>
      </c>
      <c r="L3135" s="6" t="str">
        <f>IF(NiftyData[[#This Row],[Day]]="Thu", "Expiry", "")</f>
        <v/>
      </c>
      <c r="M3135" s="6">
        <f>NiftyData[[#This Row],[Close]]-NiftyData[[#This Row],[Open]]</f>
        <v>3.9000000000005457</v>
      </c>
      <c r="N3135" s="4">
        <f>NiftyData[[#This Row],[Intraday Change]]/NiftyData[[#This Row],[Open]]</f>
        <v>8.2354059104886251E-4</v>
      </c>
      <c r="O3135" s="4">
        <f>_xlfn.CEILING.MATH(ABS(NiftyData[[#This Row],[Intraday Change %]]), 0.01)</f>
        <v>0.01</v>
      </c>
      <c r="P3135" s="6">
        <f>NiftyData[[#This Row],[Close]]-E3136</f>
        <v>5.0500000000001819</v>
      </c>
      <c r="Q3135" s="4">
        <f>NiftyData[[#This Row],[DayChange]]/E3136</f>
        <v>1.0666385045939766E-3</v>
      </c>
      <c r="R3135" s="7">
        <f>_xlfn.CEILING.MATH(ABS(NiftyData[[#This Row],[DayChange %]]), 0.01)</f>
        <v>0.01</v>
      </c>
    </row>
    <row r="3136" spans="1:18" x14ac:dyDescent="0.2">
      <c r="A3136" s="2">
        <v>39538</v>
      </c>
      <c r="B3136" s="1">
        <v>4942.1499999999996</v>
      </c>
      <c r="C3136" s="1">
        <v>4947</v>
      </c>
      <c r="D3136" s="1">
        <v>4703.8500000000004</v>
      </c>
      <c r="E3136" s="1">
        <v>4734.5</v>
      </c>
      <c r="F3136" s="1">
        <v>150089100</v>
      </c>
      <c r="G3136" s="1">
        <v>7410.8</v>
      </c>
      <c r="H3136" s="6" t="str">
        <f>TEXT(NiftyData[[#This Row],[Date]], "yyyy")</f>
        <v>2008</v>
      </c>
      <c r="I3136" s="6" t="str">
        <f>TEXT(NiftyData[[#This Row],[Date]], "mmm")</f>
        <v>Mar</v>
      </c>
      <c r="J3136" s="6" t="str">
        <f>TEXT(NiftyData[[#This Row],[Date]], "ddd")</f>
        <v>Mon</v>
      </c>
      <c r="K3136" s="6" t="str">
        <f>TEXT(NiftyData[[#This Row],[Date]], "mmm-yyyy")</f>
        <v>Mar-2008</v>
      </c>
      <c r="L3136" s="6" t="str">
        <f>IF(NiftyData[[#This Row],[Day]]="Thu", "Expiry", "")</f>
        <v/>
      </c>
      <c r="M3136" s="6">
        <f>NiftyData[[#This Row],[Close]]-NiftyData[[#This Row],[Open]]</f>
        <v>-207.64999999999964</v>
      </c>
      <c r="N3136" s="4">
        <f>NiftyData[[#This Row],[Intraday Change]]/NiftyData[[#This Row],[Open]]</f>
        <v>-4.2016126584583563E-2</v>
      </c>
      <c r="O3136" s="4">
        <f>_xlfn.CEILING.MATH(ABS(NiftyData[[#This Row],[Intraday Change %]]), 0.01)</f>
        <v>0.05</v>
      </c>
      <c r="P3136" s="6">
        <f>NiftyData[[#This Row],[Close]]-E3137</f>
        <v>-207.5</v>
      </c>
      <c r="Q3136" s="4">
        <f>NiftyData[[#This Row],[DayChange]]/E3137</f>
        <v>-4.1987049777418052E-2</v>
      </c>
      <c r="R3136" s="7">
        <f>_xlfn.CEILING.MATH(ABS(NiftyData[[#This Row],[DayChange %]]), 0.01)</f>
        <v>0.05</v>
      </c>
    </row>
    <row r="3137" spans="1:18" x14ac:dyDescent="0.2">
      <c r="A3137" s="2">
        <v>39535</v>
      </c>
      <c r="B3137" s="1">
        <v>4830</v>
      </c>
      <c r="C3137" s="1">
        <v>4970.8</v>
      </c>
      <c r="D3137" s="1">
        <v>4796.3500000000004</v>
      </c>
      <c r="E3137" s="1">
        <v>4942</v>
      </c>
      <c r="F3137" s="1">
        <v>164141244</v>
      </c>
      <c r="G3137" s="1">
        <v>7487.22</v>
      </c>
      <c r="H3137" s="6" t="str">
        <f>TEXT(NiftyData[[#This Row],[Date]], "yyyy")</f>
        <v>2008</v>
      </c>
      <c r="I3137" s="6" t="str">
        <f>TEXT(NiftyData[[#This Row],[Date]], "mmm")</f>
        <v>Mar</v>
      </c>
      <c r="J3137" s="6" t="str">
        <f>TEXT(NiftyData[[#This Row],[Date]], "ddd")</f>
        <v>Fri</v>
      </c>
      <c r="K3137" s="6" t="str">
        <f>TEXT(NiftyData[[#This Row],[Date]], "mmm-yyyy")</f>
        <v>Mar-2008</v>
      </c>
      <c r="L3137" s="6" t="str">
        <f>IF(NiftyData[[#This Row],[Day]]="Thu", "Expiry", "")</f>
        <v/>
      </c>
      <c r="M3137" s="6">
        <f>NiftyData[[#This Row],[Close]]-NiftyData[[#This Row],[Open]]</f>
        <v>112</v>
      </c>
      <c r="N3137" s="4">
        <f>NiftyData[[#This Row],[Intraday Change]]/NiftyData[[#This Row],[Open]]</f>
        <v>2.318840579710145E-2</v>
      </c>
      <c r="O3137" s="4">
        <f>_xlfn.CEILING.MATH(ABS(NiftyData[[#This Row],[Intraday Change %]]), 0.01)</f>
        <v>0.03</v>
      </c>
      <c r="P3137" s="6">
        <f>NiftyData[[#This Row],[Close]]-E3138</f>
        <v>111.75</v>
      </c>
      <c r="Q3137" s="4">
        <f>NiftyData[[#This Row],[DayChange]]/E3138</f>
        <v>2.3135448475751774E-2</v>
      </c>
      <c r="R3137" s="7">
        <f>_xlfn.CEILING.MATH(ABS(NiftyData[[#This Row],[DayChange %]]), 0.01)</f>
        <v>0.03</v>
      </c>
    </row>
    <row r="3138" spans="1:18" x14ac:dyDescent="0.2">
      <c r="A3138" s="2">
        <v>39534</v>
      </c>
      <c r="B3138" s="1">
        <v>4828.8</v>
      </c>
      <c r="C3138" s="1">
        <v>4863.75</v>
      </c>
      <c r="D3138" s="1">
        <v>4769.6000000000004</v>
      </c>
      <c r="E3138" s="1">
        <v>4830.25</v>
      </c>
      <c r="F3138" s="1">
        <v>180115315</v>
      </c>
      <c r="G3138" s="1">
        <v>8403.74</v>
      </c>
      <c r="H3138" s="6" t="str">
        <f>TEXT(NiftyData[[#This Row],[Date]], "yyyy")</f>
        <v>2008</v>
      </c>
      <c r="I3138" s="6" t="str">
        <f>TEXT(NiftyData[[#This Row],[Date]], "mmm")</f>
        <v>Mar</v>
      </c>
      <c r="J3138" s="6" t="str">
        <f>TEXT(NiftyData[[#This Row],[Date]], "ddd")</f>
        <v>Thu</v>
      </c>
      <c r="K3138" s="6" t="str">
        <f>TEXT(NiftyData[[#This Row],[Date]], "mmm-yyyy")</f>
        <v>Mar-2008</v>
      </c>
      <c r="L3138" s="6" t="str">
        <f>IF(NiftyData[[#This Row],[Day]]="Thu", "Expiry", "")</f>
        <v>Expiry</v>
      </c>
      <c r="M3138" s="6">
        <f>NiftyData[[#This Row],[Close]]-NiftyData[[#This Row],[Open]]</f>
        <v>1.4499999999998181</v>
      </c>
      <c r="N3138" s="4">
        <f>NiftyData[[#This Row],[Intraday Change]]/NiftyData[[#This Row],[Open]]</f>
        <v>3.0028164347246065E-4</v>
      </c>
      <c r="O3138" s="4">
        <f>_xlfn.CEILING.MATH(ABS(NiftyData[[#This Row],[Intraday Change %]]), 0.01)</f>
        <v>0.01</v>
      </c>
      <c r="P3138" s="6">
        <f>NiftyData[[#This Row],[Close]]-E3139</f>
        <v>1.3999999999996362</v>
      </c>
      <c r="Q3138" s="4">
        <f>NiftyData[[#This Row],[DayChange]]/E3139</f>
        <v>2.8992410201179083E-4</v>
      </c>
      <c r="R3138" s="7">
        <f>_xlfn.CEILING.MATH(ABS(NiftyData[[#This Row],[DayChange %]]), 0.01)</f>
        <v>0.01</v>
      </c>
    </row>
    <row r="3139" spans="1:18" x14ac:dyDescent="0.2">
      <c r="A3139" s="2">
        <v>39533</v>
      </c>
      <c r="B3139" s="1">
        <v>4878.7</v>
      </c>
      <c r="C3139" s="1">
        <v>4912.3</v>
      </c>
      <c r="D3139" s="1">
        <v>4808.6499999999996</v>
      </c>
      <c r="E3139" s="1">
        <v>4828.8500000000004</v>
      </c>
      <c r="F3139" s="1">
        <v>126360231</v>
      </c>
      <c r="G3139" s="1">
        <v>5814.75</v>
      </c>
      <c r="H3139" s="6" t="str">
        <f>TEXT(NiftyData[[#This Row],[Date]], "yyyy")</f>
        <v>2008</v>
      </c>
      <c r="I3139" s="6" t="str">
        <f>TEXT(NiftyData[[#This Row],[Date]], "mmm")</f>
        <v>Mar</v>
      </c>
      <c r="J3139" s="6" t="str">
        <f>TEXT(NiftyData[[#This Row],[Date]], "ddd")</f>
        <v>Wed</v>
      </c>
      <c r="K3139" s="6" t="str">
        <f>TEXT(NiftyData[[#This Row],[Date]], "mmm-yyyy")</f>
        <v>Mar-2008</v>
      </c>
      <c r="L3139" s="6" t="str">
        <f>IF(NiftyData[[#This Row],[Day]]="Thu", "Expiry", "")</f>
        <v/>
      </c>
      <c r="M3139" s="6">
        <f>NiftyData[[#This Row],[Close]]-NiftyData[[#This Row],[Open]]</f>
        <v>-49.849999999999454</v>
      </c>
      <c r="N3139" s="4">
        <f>NiftyData[[#This Row],[Intraday Change]]/NiftyData[[#This Row],[Open]]</f>
        <v>-1.0217885912230606E-2</v>
      </c>
      <c r="O3139" s="4">
        <f>_xlfn.CEILING.MATH(ABS(NiftyData[[#This Row],[Intraday Change %]]), 0.01)</f>
        <v>0.02</v>
      </c>
      <c r="P3139" s="6">
        <f>NiftyData[[#This Row],[Close]]-E3140</f>
        <v>-48.649999999999636</v>
      </c>
      <c r="Q3139" s="4">
        <f>NiftyData[[#This Row],[DayChange]]/E3140</f>
        <v>-9.9743721168630717E-3</v>
      </c>
      <c r="R3139" s="7">
        <f>_xlfn.CEILING.MATH(ABS(NiftyData[[#This Row],[DayChange %]]), 0.01)</f>
        <v>0.01</v>
      </c>
    </row>
    <row r="3140" spans="1:18" x14ac:dyDescent="0.2">
      <c r="A3140" s="2">
        <v>39532</v>
      </c>
      <c r="B3140" s="1">
        <v>4616.8</v>
      </c>
      <c r="C3140" s="1">
        <v>4896.8</v>
      </c>
      <c r="D3140" s="1">
        <v>4616.8</v>
      </c>
      <c r="E3140" s="1">
        <v>4877.5</v>
      </c>
      <c r="F3140" s="1">
        <v>145601277</v>
      </c>
      <c r="G3140" s="1">
        <v>7290.22</v>
      </c>
      <c r="H3140" s="6" t="str">
        <f>TEXT(NiftyData[[#This Row],[Date]], "yyyy")</f>
        <v>2008</v>
      </c>
      <c r="I3140" s="6" t="str">
        <f>TEXT(NiftyData[[#This Row],[Date]], "mmm")</f>
        <v>Mar</v>
      </c>
      <c r="J3140" s="6" t="str">
        <f>TEXT(NiftyData[[#This Row],[Date]], "ddd")</f>
        <v>Tue</v>
      </c>
      <c r="K3140" s="6" t="str">
        <f>TEXT(NiftyData[[#This Row],[Date]], "mmm-yyyy")</f>
        <v>Mar-2008</v>
      </c>
      <c r="L3140" s="6" t="str">
        <f>IF(NiftyData[[#This Row],[Day]]="Thu", "Expiry", "")</f>
        <v/>
      </c>
      <c r="M3140" s="6">
        <f>NiftyData[[#This Row],[Close]]-NiftyData[[#This Row],[Open]]</f>
        <v>260.69999999999982</v>
      </c>
      <c r="N3140" s="4">
        <f>NiftyData[[#This Row],[Intraday Change]]/NiftyData[[#This Row],[Open]]</f>
        <v>5.6467683243805189E-2</v>
      </c>
      <c r="O3140" s="4">
        <f>_xlfn.CEILING.MATH(ABS(NiftyData[[#This Row],[Intraday Change %]]), 0.01)</f>
        <v>0.06</v>
      </c>
      <c r="P3140" s="6">
        <f>NiftyData[[#This Row],[Close]]-E3141</f>
        <v>267.64999999999964</v>
      </c>
      <c r="Q3140" s="4">
        <f>NiftyData[[#This Row],[DayChange]]/E3141</f>
        <v>5.8060457498617012E-2</v>
      </c>
      <c r="R3140" s="7">
        <f>_xlfn.CEILING.MATH(ABS(NiftyData[[#This Row],[DayChange %]]), 0.01)</f>
        <v>0.06</v>
      </c>
    </row>
    <row r="3141" spans="1:18" x14ac:dyDescent="0.2">
      <c r="A3141" s="2">
        <v>39531</v>
      </c>
      <c r="B3141" s="1">
        <v>4576.8</v>
      </c>
      <c r="C3141" s="1">
        <v>4649.45</v>
      </c>
      <c r="D3141" s="1">
        <v>4539.8</v>
      </c>
      <c r="E3141" s="1">
        <v>4609.8500000000004</v>
      </c>
      <c r="F3141" s="1">
        <v>123982175</v>
      </c>
      <c r="G3141" s="1">
        <v>5900.93</v>
      </c>
      <c r="H3141" s="6" t="str">
        <f>TEXT(NiftyData[[#This Row],[Date]], "yyyy")</f>
        <v>2008</v>
      </c>
      <c r="I3141" s="6" t="str">
        <f>TEXT(NiftyData[[#This Row],[Date]], "mmm")</f>
        <v>Mar</v>
      </c>
      <c r="J3141" s="6" t="str">
        <f>TEXT(NiftyData[[#This Row],[Date]], "ddd")</f>
        <v>Mon</v>
      </c>
      <c r="K3141" s="6" t="str">
        <f>TEXT(NiftyData[[#This Row],[Date]], "mmm-yyyy")</f>
        <v>Mar-2008</v>
      </c>
      <c r="L3141" s="6" t="str">
        <f>IF(NiftyData[[#This Row],[Day]]="Thu", "Expiry", "")</f>
        <v/>
      </c>
      <c r="M3141" s="6">
        <f>NiftyData[[#This Row],[Close]]-NiftyData[[#This Row],[Open]]</f>
        <v>33.050000000000182</v>
      </c>
      <c r="N3141" s="4">
        <f>NiftyData[[#This Row],[Intraday Change]]/NiftyData[[#This Row],[Open]]</f>
        <v>7.2212025869603609E-3</v>
      </c>
      <c r="O3141" s="4">
        <f>_xlfn.CEILING.MATH(ABS(NiftyData[[#This Row],[Intraday Change %]]), 0.01)</f>
        <v>0.01</v>
      </c>
      <c r="P3141" s="6">
        <f>NiftyData[[#This Row],[Close]]-E3142</f>
        <v>35.900000000000546</v>
      </c>
      <c r="Q3141" s="4">
        <f>NiftyData[[#This Row],[DayChange]]/E3142</f>
        <v>7.8487958985123465E-3</v>
      </c>
      <c r="R3141" s="7">
        <f>_xlfn.CEILING.MATH(ABS(NiftyData[[#This Row],[DayChange %]]), 0.01)</f>
        <v>0.01</v>
      </c>
    </row>
    <row r="3142" spans="1:18" x14ac:dyDescent="0.2">
      <c r="A3142" s="2">
        <v>39526</v>
      </c>
      <c r="B3142" s="1">
        <v>4534.75</v>
      </c>
      <c r="C3142" s="1">
        <v>4718.3999999999996</v>
      </c>
      <c r="D3142" s="1">
        <v>4533.8999999999996</v>
      </c>
      <c r="E3142" s="1">
        <v>4573.95</v>
      </c>
      <c r="F3142" s="1">
        <v>164033720</v>
      </c>
      <c r="G3142" s="1">
        <v>7557.89</v>
      </c>
      <c r="H3142" s="6" t="str">
        <f>TEXT(NiftyData[[#This Row],[Date]], "yyyy")</f>
        <v>2008</v>
      </c>
      <c r="I3142" s="6" t="str">
        <f>TEXT(NiftyData[[#This Row],[Date]], "mmm")</f>
        <v>Mar</v>
      </c>
      <c r="J3142" s="6" t="str">
        <f>TEXT(NiftyData[[#This Row],[Date]], "ddd")</f>
        <v>Wed</v>
      </c>
      <c r="K3142" s="6" t="str">
        <f>TEXT(NiftyData[[#This Row],[Date]], "mmm-yyyy")</f>
        <v>Mar-2008</v>
      </c>
      <c r="L3142" s="6" t="str">
        <f>IF(NiftyData[[#This Row],[Day]]="Thu", "Expiry", "")</f>
        <v/>
      </c>
      <c r="M3142" s="6">
        <f>NiftyData[[#This Row],[Close]]-NiftyData[[#This Row],[Open]]</f>
        <v>39.199999999999818</v>
      </c>
      <c r="N3142" s="4">
        <f>NiftyData[[#This Row],[Intraday Change]]/NiftyData[[#This Row],[Open]]</f>
        <v>8.6443574618225525E-3</v>
      </c>
      <c r="O3142" s="4">
        <f>_xlfn.CEILING.MATH(ABS(NiftyData[[#This Row],[Intraday Change %]]), 0.01)</f>
        <v>0.01</v>
      </c>
      <c r="P3142" s="6">
        <f>NiftyData[[#This Row],[Close]]-E3143</f>
        <v>40.949999999999818</v>
      </c>
      <c r="Q3142" s="4">
        <f>NiftyData[[#This Row],[DayChange]]/E3143</f>
        <v>9.0337524818000919E-3</v>
      </c>
      <c r="R3142" s="7">
        <f>_xlfn.CEILING.MATH(ABS(NiftyData[[#This Row],[DayChange %]]), 0.01)</f>
        <v>0.01</v>
      </c>
    </row>
    <row r="3143" spans="1:18" x14ac:dyDescent="0.2">
      <c r="A3143" s="2">
        <v>39525</v>
      </c>
      <c r="B3143" s="1">
        <v>4519.8999999999996</v>
      </c>
      <c r="C3143" s="1">
        <v>4617.95</v>
      </c>
      <c r="D3143" s="1">
        <v>4468.55</v>
      </c>
      <c r="E3143" s="1">
        <v>4533</v>
      </c>
      <c r="F3143" s="1">
        <v>170020881</v>
      </c>
      <c r="G3143" s="1">
        <v>7987.6</v>
      </c>
      <c r="H3143" s="6" t="str">
        <f>TEXT(NiftyData[[#This Row],[Date]], "yyyy")</f>
        <v>2008</v>
      </c>
      <c r="I3143" s="6" t="str">
        <f>TEXT(NiftyData[[#This Row],[Date]], "mmm")</f>
        <v>Mar</v>
      </c>
      <c r="J3143" s="6" t="str">
        <f>TEXT(NiftyData[[#This Row],[Date]], "ddd")</f>
        <v>Tue</v>
      </c>
      <c r="K3143" s="6" t="str">
        <f>TEXT(NiftyData[[#This Row],[Date]], "mmm-yyyy")</f>
        <v>Mar-2008</v>
      </c>
      <c r="L3143" s="6" t="str">
        <f>IF(NiftyData[[#This Row],[Day]]="Thu", "Expiry", "")</f>
        <v/>
      </c>
      <c r="M3143" s="6">
        <f>NiftyData[[#This Row],[Close]]-NiftyData[[#This Row],[Open]]</f>
        <v>13.100000000000364</v>
      </c>
      <c r="N3143" s="4">
        <f>NiftyData[[#This Row],[Intraday Change]]/NiftyData[[#This Row],[Open]]</f>
        <v>2.8982942100489757E-3</v>
      </c>
      <c r="O3143" s="4">
        <f>_xlfn.CEILING.MATH(ABS(NiftyData[[#This Row],[Intraday Change %]]), 0.01)</f>
        <v>0.01</v>
      </c>
      <c r="P3143" s="6">
        <f>NiftyData[[#This Row],[Close]]-E3144</f>
        <v>29.899999999999636</v>
      </c>
      <c r="Q3143" s="4">
        <f>NiftyData[[#This Row],[DayChange]]/E3144</f>
        <v>6.6398703115630644E-3</v>
      </c>
      <c r="R3143" s="7">
        <f>_xlfn.CEILING.MATH(ABS(NiftyData[[#This Row],[DayChange %]]), 0.01)</f>
        <v>0.01</v>
      </c>
    </row>
    <row r="3144" spans="1:18" x14ac:dyDescent="0.2">
      <c r="A3144" s="2">
        <v>39524</v>
      </c>
      <c r="B3144" s="1">
        <v>4745.45</v>
      </c>
      <c r="C3144" s="1">
        <v>4745.45</v>
      </c>
      <c r="D3144" s="1">
        <v>4482.1000000000004</v>
      </c>
      <c r="E3144" s="1">
        <v>4503.1000000000004</v>
      </c>
      <c r="F3144" s="1">
        <v>143351899</v>
      </c>
      <c r="G3144" s="1">
        <v>6449.89</v>
      </c>
      <c r="H3144" s="6" t="str">
        <f>TEXT(NiftyData[[#This Row],[Date]], "yyyy")</f>
        <v>2008</v>
      </c>
      <c r="I3144" s="6" t="str">
        <f>TEXT(NiftyData[[#This Row],[Date]], "mmm")</f>
        <v>Mar</v>
      </c>
      <c r="J3144" s="6" t="str">
        <f>TEXT(NiftyData[[#This Row],[Date]], "ddd")</f>
        <v>Mon</v>
      </c>
      <c r="K3144" s="6" t="str">
        <f>TEXT(NiftyData[[#This Row],[Date]], "mmm-yyyy")</f>
        <v>Mar-2008</v>
      </c>
      <c r="L3144" s="6" t="str">
        <f>IF(NiftyData[[#This Row],[Day]]="Thu", "Expiry", "")</f>
        <v/>
      </c>
      <c r="M3144" s="6">
        <f>NiftyData[[#This Row],[Close]]-NiftyData[[#This Row],[Open]]</f>
        <v>-242.34999999999945</v>
      </c>
      <c r="N3144" s="4">
        <f>NiftyData[[#This Row],[Intraday Change]]/NiftyData[[#This Row],[Open]]</f>
        <v>-5.1069972289245376E-2</v>
      </c>
      <c r="O3144" s="4">
        <f>_xlfn.CEILING.MATH(ABS(NiftyData[[#This Row],[Intraday Change %]]), 0.01)</f>
        <v>0.06</v>
      </c>
      <c r="P3144" s="6">
        <f>NiftyData[[#This Row],[Close]]-E3145</f>
        <v>-242.69999999999982</v>
      </c>
      <c r="Q3144" s="4">
        <f>NiftyData[[#This Row],[DayChange]]/E3145</f>
        <v>-5.1139955328922376E-2</v>
      </c>
      <c r="R3144" s="7">
        <f>_xlfn.CEILING.MATH(ABS(NiftyData[[#This Row],[DayChange %]]), 0.01)</f>
        <v>0.06</v>
      </c>
    </row>
    <row r="3145" spans="1:18" x14ac:dyDescent="0.2">
      <c r="A3145" s="2">
        <v>39521</v>
      </c>
      <c r="B3145" s="1">
        <v>4623.8</v>
      </c>
      <c r="C3145" s="1">
        <v>4758.95</v>
      </c>
      <c r="D3145" s="1">
        <v>4607.55</v>
      </c>
      <c r="E3145" s="1">
        <v>4745.8</v>
      </c>
      <c r="F3145" s="1">
        <v>177665094</v>
      </c>
      <c r="G3145" s="1">
        <v>7383.88</v>
      </c>
      <c r="H3145" s="6" t="str">
        <f>TEXT(NiftyData[[#This Row],[Date]], "yyyy")</f>
        <v>2008</v>
      </c>
      <c r="I3145" s="6" t="str">
        <f>TEXT(NiftyData[[#This Row],[Date]], "mmm")</f>
        <v>Mar</v>
      </c>
      <c r="J3145" s="6" t="str">
        <f>TEXT(NiftyData[[#This Row],[Date]], "ddd")</f>
        <v>Fri</v>
      </c>
      <c r="K3145" s="6" t="str">
        <f>TEXT(NiftyData[[#This Row],[Date]], "mmm-yyyy")</f>
        <v>Mar-2008</v>
      </c>
      <c r="L3145" s="6" t="str">
        <f>IF(NiftyData[[#This Row],[Day]]="Thu", "Expiry", "")</f>
        <v/>
      </c>
      <c r="M3145" s="6">
        <f>NiftyData[[#This Row],[Close]]-NiftyData[[#This Row],[Open]]</f>
        <v>122</v>
      </c>
      <c r="N3145" s="4">
        <f>NiftyData[[#This Row],[Intraday Change]]/NiftyData[[#This Row],[Open]]</f>
        <v>2.638522427440633E-2</v>
      </c>
      <c r="O3145" s="4">
        <f>_xlfn.CEILING.MATH(ABS(NiftyData[[#This Row],[Intraday Change %]]), 0.01)</f>
        <v>0.03</v>
      </c>
      <c r="P3145" s="6">
        <f>NiftyData[[#This Row],[Close]]-E3146</f>
        <v>122.19999999999982</v>
      </c>
      <c r="Q3145" s="4">
        <f>NiftyData[[#This Row],[DayChange]]/E3146</f>
        <v>2.6429621939614113E-2</v>
      </c>
      <c r="R3145" s="7">
        <f>_xlfn.CEILING.MATH(ABS(NiftyData[[#This Row],[DayChange %]]), 0.01)</f>
        <v>0.03</v>
      </c>
    </row>
    <row r="3146" spans="1:18" x14ac:dyDescent="0.2">
      <c r="A3146" s="2">
        <v>39520</v>
      </c>
      <c r="B3146" s="1">
        <v>4868.7</v>
      </c>
      <c r="C3146" s="1">
        <v>4868.8</v>
      </c>
      <c r="D3146" s="1">
        <v>4580.1499999999996</v>
      </c>
      <c r="E3146" s="1">
        <v>4623.6000000000004</v>
      </c>
      <c r="F3146" s="1">
        <v>137742263</v>
      </c>
      <c r="G3146" s="1">
        <v>6511.45</v>
      </c>
      <c r="H3146" s="6" t="str">
        <f>TEXT(NiftyData[[#This Row],[Date]], "yyyy")</f>
        <v>2008</v>
      </c>
      <c r="I3146" s="6" t="str">
        <f>TEXT(NiftyData[[#This Row],[Date]], "mmm")</f>
        <v>Mar</v>
      </c>
      <c r="J3146" s="6" t="str">
        <f>TEXT(NiftyData[[#This Row],[Date]], "ddd")</f>
        <v>Thu</v>
      </c>
      <c r="K3146" s="6" t="str">
        <f>TEXT(NiftyData[[#This Row],[Date]], "mmm-yyyy")</f>
        <v>Mar-2008</v>
      </c>
      <c r="L3146" s="6" t="str">
        <f>IF(NiftyData[[#This Row],[Day]]="Thu", "Expiry", "")</f>
        <v>Expiry</v>
      </c>
      <c r="M3146" s="6">
        <f>NiftyData[[#This Row],[Close]]-NiftyData[[#This Row],[Open]]</f>
        <v>-245.09999999999945</v>
      </c>
      <c r="N3146" s="4">
        <f>NiftyData[[#This Row],[Intraday Change]]/NiftyData[[#This Row],[Open]]</f>
        <v>-5.0341980405446927E-2</v>
      </c>
      <c r="O3146" s="4">
        <f>_xlfn.CEILING.MATH(ABS(NiftyData[[#This Row],[Intraday Change %]]), 0.01)</f>
        <v>0.06</v>
      </c>
      <c r="P3146" s="6">
        <f>NiftyData[[#This Row],[Close]]-E3147</f>
        <v>-248.39999999999964</v>
      </c>
      <c r="Q3146" s="4">
        <f>NiftyData[[#This Row],[DayChange]]/E3147</f>
        <v>-5.098522167487677E-2</v>
      </c>
      <c r="R3146" s="7">
        <f>_xlfn.CEILING.MATH(ABS(NiftyData[[#This Row],[DayChange %]]), 0.01)</f>
        <v>0.06</v>
      </c>
    </row>
    <row r="3147" spans="1:18" x14ac:dyDescent="0.2">
      <c r="A3147" s="2">
        <v>39519</v>
      </c>
      <c r="B3147" s="1">
        <v>4869.75</v>
      </c>
      <c r="C3147" s="1">
        <v>5019.2</v>
      </c>
      <c r="D3147" s="1">
        <v>4854.75</v>
      </c>
      <c r="E3147" s="1">
        <v>4872</v>
      </c>
      <c r="F3147" s="1">
        <v>135721301</v>
      </c>
      <c r="G3147" s="1">
        <v>6913.21</v>
      </c>
      <c r="H3147" s="6" t="str">
        <f>TEXT(NiftyData[[#This Row],[Date]], "yyyy")</f>
        <v>2008</v>
      </c>
      <c r="I3147" s="6" t="str">
        <f>TEXT(NiftyData[[#This Row],[Date]], "mmm")</f>
        <v>Mar</v>
      </c>
      <c r="J3147" s="6" t="str">
        <f>TEXT(NiftyData[[#This Row],[Date]], "ddd")</f>
        <v>Wed</v>
      </c>
      <c r="K3147" s="6" t="str">
        <f>TEXT(NiftyData[[#This Row],[Date]], "mmm-yyyy")</f>
        <v>Mar-2008</v>
      </c>
      <c r="L3147" s="6" t="str">
        <f>IF(NiftyData[[#This Row],[Day]]="Thu", "Expiry", "")</f>
        <v/>
      </c>
      <c r="M3147" s="6">
        <f>NiftyData[[#This Row],[Close]]-NiftyData[[#This Row],[Open]]</f>
        <v>2.25</v>
      </c>
      <c r="N3147" s="4">
        <f>NiftyData[[#This Row],[Intraday Change]]/NiftyData[[#This Row],[Open]]</f>
        <v>4.6203603881102723E-4</v>
      </c>
      <c r="O3147" s="4">
        <f>_xlfn.CEILING.MATH(ABS(NiftyData[[#This Row],[Intraday Change %]]), 0.01)</f>
        <v>0.01</v>
      </c>
      <c r="P3147" s="6">
        <f>NiftyData[[#This Row],[Close]]-E3148</f>
        <v>6.1000000000003638</v>
      </c>
      <c r="Q3147" s="4">
        <f>NiftyData[[#This Row],[DayChange]]/E3148</f>
        <v>1.2536221459545746E-3</v>
      </c>
      <c r="R3147" s="7">
        <f>_xlfn.CEILING.MATH(ABS(NiftyData[[#This Row],[DayChange %]]), 0.01)</f>
        <v>0.01</v>
      </c>
    </row>
    <row r="3148" spans="1:18" x14ac:dyDescent="0.2">
      <c r="A3148" s="2">
        <v>39518</v>
      </c>
      <c r="B3148" s="1">
        <v>4796.3</v>
      </c>
      <c r="C3148" s="1">
        <v>4888.5</v>
      </c>
      <c r="D3148" s="1">
        <v>4732.8500000000004</v>
      </c>
      <c r="E3148" s="1">
        <v>4865.8999999999996</v>
      </c>
      <c r="F3148" s="1">
        <v>158842196</v>
      </c>
      <c r="G3148" s="1">
        <v>7933.31</v>
      </c>
      <c r="H3148" s="6" t="str">
        <f>TEXT(NiftyData[[#This Row],[Date]], "yyyy")</f>
        <v>2008</v>
      </c>
      <c r="I3148" s="6" t="str">
        <f>TEXT(NiftyData[[#This Row],[Date]], "mmm")</f>
        <v>Mar</v>
      </c>
      <c r="J3148" s="6" t="str">
        <f>TEXT(NiftyData[[#This Row],[Date]], "ddd")</f>
        <v>Tue</v>
      </c>
      <c r="K3148" s="6" t="str">
        <f>TEXT(NiftyData[[#This Row],[Date]], "mmm-yyyy")</f>
        <v>Mar-2008</v>
      </c>
      <c r="L3148" s="6" t="str">
        <f>IF(NiftyData[[#This Row],[Day]]="Thu", "Expiry", "")</f>
        <v/>
      </c>
      <c r="M3148" s="6">
        <f>NiftyData[[#This Row],[Close]]-NiftyData[[#This Row],[Open]]</f>
        <v>69.599999999999454</v>
      </c>
      <c r="N3148" s="4">
        <f>NiftyData[[#This Row],[Intraday Change]]/NiftyData[[#This Row],[Open]]</f>
        <v>1.4511185705647989E-2</v>
      </c>
      <c r="O3148" s="4">
        <f>_xlfn.CEILING.MATH(ABS(NiftyData[[#This Row],[Intraday Change %]]), 0.01)</f>
        <v>0.02</v>
      </c>
      <c r="P3148" s="6">
        <f>NiftyData[[#This Row],[Close]]-E3149</f>
        <v>65.5</v>
      </c>
      <c r="Q3148" s="4">
        <f>NiftyData[[#This Row],[DayChange]]/E3149</f>
        <v>1.3644696275310392E-2</v>
      </c>
      <c r="R3148" s="7">
        <f>_xlfn.CEILING.MATH(ABS(NiftyData[[#This Row],[DayChange %]]), 0.01)</f>
        <v>0.02</v>
      </c>
    </row>
    <row r="3149" spans="1:18" x14ac:dyDescent="0.2">
      <c r="A3149" s="2">
        <v>39517</v>
      </c>
      <c r="B3149" s="1">
        <v>4767.8</v>
      </c>
      <c r="C3149" s="1">
        <v>4814.95</v>
      </c>
      <c r="D3149" s="1">
        <v>4620.5</v>
      </c>
      <c r="E3149" s="1">
        <v>4800.3999999999996</v>
      </c>
      <c r="F3149" s="1">
        <v>155966648</v>
      </c>
      <c r="G3149" s="1">
        <v>8766.4500000000007</v>
      </c>
      <c r="H3149" s="6" t="str">
        <f>TEXT(NiftyData[[#This Row],[Date]], "yyyy")</f>
        <v>2008</v>
      </c>
      <c r="I3149" s="6" t="str">
        <f>TEXT(NiftyData[[#This Row],[Date]], "mmm")</f>
        <v>Mar</v>
      </c>
      <c r="J3149" s="6" t="str">
        <f>TEXT(NiftyData[[#This Row],[Date]], "ddd")</f>
        <v>Mon</v>
      </c>
      <c r="K3149" s="6" t="str">
        <f>TEXT(NiftyData[[#This Row],[Date]], "mmm-yyyy")</f>
        <v>Mar-2008</v>
      </c>
      <c r="L3149" s="6" t="str">
        <f>IF(NiftyData[[#This Row],[Day]]="Thu", "Expiry", "")</f>
        <v/>
      </c>
      <c r="M3149" s="6">
        <f>NiftyData[[#This Row],[Close]]-NiftyData[[#This Row],[Open]]</f>
        <v>32.599999999999454</v>
      </c>
      <c r="N3149" s="4">
        <f>NiftyData[[#This Row],[Intraday Change]]/NiftyData[[#This Row],[Open]]</f>
        <v>6.8375351315070792E-3</v>
      </c>
      <c r="O3149" s="4">
        <f>_xlfn.CEILING.MATH(ABS(NiftyData[[#This Row],[Intraday Change %]]), 0.01)</f>
        <v>0.01</v>
      </c>
      <c r="P3149" s="6">
        <f>NiftyData[[#This Row],[Close]]-E3150</f>
        <v>28.799999999999272</v>
      </c>
      <c r="Q3149" s="4">
        <f>NiftyData[[#This Row],[DayChange]]/E3150</f>
        <v>6.0357112918097222E-3</v>
      </c>
      <c r="R3149" s="7">
        <f>_xlfn.CEILING.MATH(ABS(NiftyData[[#This Row],[DayChange %]]), 0.01)</f>
        <v>0.01</v>
      </c>
    </row>
    <row r="3150" spans="1:18" x14ac:dyDescent="0.2">
      <c r="A3150" s="2">
        <v>39514</v>
      </c>
      <c r="B3150" s="1">
        <v>4918.3</v>
      </c>
      <c r="C3150" s="1">
        <v>4918.3</v>
      </c>
      <c r="D3150" s="1">
        <v>4672.25</v>
      </c>
      <c r="E3150" s="1">
        <v>4771.6000000000004</v>
      </c>
      <c r="F3150" s="1">
        <v>146225530</v>
      </c>
      <c r="G3150" s="1">
        <v>7877.89</v>
      </c>
      <c r="H3150" s="6" t="str">
        <f>TEXT(NiftyData[[#This Row],[Date]], "yyyy")</f>
        <v>2008</v>
      </c>
      <c r="I3150" s="6" t="str">
        <f>TEXT(NiftyData[[#This Row],[Date]], "mmm")</f>
        <v>Mar</v>
      </c>
      <c r="J3150" s="6" t="str">
        <f>TEXT(NiftyData[[#This Row],[Date]], "ddd")</f>
        <v>Fri</v>
      </c>
      <c r="K3150" s="6" t="str">
        <f>TEXT(NiftyData[[#This Row],[Date]], "mmm-yyyy")</f>
        <v>Mar-2008</v>
      </c>
      <c r="L3150" s="6" t="str">
        <f>IF(NiftyData[[#This Row],[Day]]="Thu", "Expiry", "")</f>
        <v/>
      </c>
      <c r="M3150" s="6">
        <f>NiftyData[[#This Row],[Close]]-NiftyData[[#This Row],[Open]]</f>
        <v>-146.69999999999982</v>
      </c>
      <c r="N3150" s="4">
        <f>NiftyData[[#This Row],[Intraday Change]]/NiftyData[[#This Row],[Open]]</f>
        <v>-2.9827379379053699E-2</v>
      </c>
      <c r="O3150" s="4">
        <f>_xlfn.CEILING.MATH(ABS(NiftyData[[#This Row],[Intraday Change %]]), 0.01)</f>
        <v>0.03</v>
      </c>
      <c r="P3150" s="6">
        <f>NiftyData[[#This Row],[Close]]-E3151</f>
        <v>-149.79999999999927</v>
      </c>
      <c r="Q3150" s="4">
        <f>NiftyData[[#This Row],[DayChange]]/E3151</f>
        <v>-3.0438493111716033E-2</v>
      </c>
      <c r="R3150" s="7">
        <f>_xlfn.CEILING.MATH(ABS(NiftyData[[#This Row],[DayChange %]]), 0.01)</f>
        <v>0.04</v>
      </c>
    </row>
    <row r="3151" spans="1:18" x14ac:dyDescent="0.2">
      <c r="A3151" s="2">
        <v>39512</v>
      </c>
      <c r="B3151" s="1">
        <v>4866.8500000000004</v>
      </c>
      <c r="C3151" s="1">
        <v>4936.75</v>
      </c>
      <c r="D3151" s="1">
        <v>4847.25</v>
      </c>
      <c r="E3151" s="1">
        <v>4921.3999999999996</v>
      </c>
      <c r="F3151" s="1">
        <v>114859430</v>
      </c>
      <c r="G3151" s="1">
        <v>6165.03</v>
      </c>
      <c r="H3151" s="6" t="str">
        <f>TEXT(NiftyData[[#This Row],[Date]], "yyyy")</f>
        <v>2008</v>
      </c>
      <c r="I3151" s="6" t="str">
        <f>TEXT(NiftyData[[#This Row],[Date]], "mmm")</f>
        <v>Mar</v>
      </c>
      <c r="J3151" s="6" t="str">
        <f>TEXT(NiftyData[[#This Row],[Date]], "ddd")</f>
        <v>Wed</v>
      </c>
      <c r="K3151" s="6" t="str">
        <f>TEXT(NiftyData[[#This Row],[Date]], "mmm-yyyy")</f>
        <v>Mar-2008</v>
      </c>
      <c r="L3151" s="6" t="str">
        <f>IF(NiftyData[[#This Row],[Day]]="Thu", "Expiry", "")</f>
        <v/>
      </c>
      <c r="M3151" s="6">
        <f>NiftyData[[#This Row],[Close]]-NiftyData[[#This Row],[Open]]</f>
        <v>54.549999999999272</v>
      </c>
      <c r="N3151" s="4">
        <f>NiftyData[[#This Row],[Intraday Change]]/NiftyData[[#This Row],[Open]]</f>
        <v>1.1208481872258086E-2</v>
      </c>
      <c r="O3151" s="4">
        <f>_xlfn.CEILING.MATH(ABS(NiftyData[[#This Row],[Intraday Change %]]), 0.01)</f>
        <v>0.02</v>
      </c>
      <c r="P3151" s="6">
        <f>NiftyData[[#This Row],[Close]]-E3152</f>
        <v>57.149999999999636</v>
      </c>
      <c r="Q3151" s="4">
        <f>NiftyData[[#This Row],[DayChange]]/E3152</f>
        <v>1.174898494115221E-2</v>
      </c>
      <c r="R3151" s="7">
        <f>_xlfn.CEILING.MATH(ABS(NiftyData[[#This Row],[DayChange %]]), 0.01)</f>
        <v>0.02</v>
      </c>
    </row>
    <row r="3152" spans="1:18" x14ac:dyDescent="0.2">
      <c r="A3152" s="2">
        <v>39511</v>
      </c>
      <c r="B3152" s="1">
        <v>4958.55</v>
      </c>
      <c r="C3152" s="1">
        <v>4976.7</v>
      </c>
      <c r="D3152" s="1">
        <v>4812.95</v>
      </c>
      <c r="E3152" s="1">
        <v>4864.25</v>
      </c>
      <c r="F3152" s="1">
        <v>150910718</v>
      </c>
      <c r="G3152" s="1">
        <v>7276.89</v>
      </c>
      <c r="H3152" s="6" t="str">
        <f>TEXT(NiftyData[[#This Row],[Date]], "yyyy")</f>
        <v>2008</v>
      </c>
      <c r="I3152" s="6" t="str">
        <f>TEXT(NiftyData[[#This Row],[Date]], "mmm")</f>
        <v>Mar</v>
      </c>
      <c r="J3152" s="6" t="str">
        <f>TEXT(NiftyData[[#This Row],[Date]], "ddd")</f>
        <v>Tue</v>
      </c>
      <c r="K3152" s="6" t="str">
        <f>TEXT(NiftyData[[#This Row],[Date]], "mmm-yyyy")</f>
        <v>Mar-2008</v>
      </c>
      <c r="L3152" s="6" t="str">
        <f>IF(NiftyData[[#This Row],[Day]]="Thu", "Expiry", "")</f>
        <v/>
      </c>
      <c r="M3152" s="6">
        <f>NiftyData[[#This Row],[Close]]-NiftyData[[#This Row],[Open]]</f>
        <v>-94.300000000000182</v>
      </c>
      <c r="N3152" s="4">
        <f>NiftyData[[#This Row],[Intraday Change]]/NiftyData[[#This Row],[Open]]</f>
        <v>-1.9017656371318265E-2</v>
      </c>
      <c r="O3152" s="4">
        <f>_xlfn.CEILING.MATH(ABS(NiftyData[[#This Row],[Intraday Change %]]), 0.01)</f>
        <v>0.02</v>
      </c>
      <c r="P3152" s="6">
        <f>NiftyData[[#This Row],[Close]]-E3153</f>
        <v>-88.75</v>
      </c>
      <c r="Q3152" s="4">
        <f>NiftyData[[#This Row],[DayChange]]/E3153</f>
        <v>-1.7918433272763983E-2</v>
      </c>
      <c r="R3152" s="7">
        <f>_xlfn.CEILING.MATH(ABS(NiftyData[[#This Row],[DayChange %]]), 0.01)</f>
        <v>0.02</v>
      </c>
    </row>
    <row r="3153" spans="1:18" x14ac:dyDescent="0.2">
      <c r="A3153" s="2">
        <v>39510</v>
      </c>
      <c r="B3153" s="1">
        <v>5222.8</v>
      </c>
      <c r="C3153" s="1">
        <v>5222.8</v>
      </c>
      <c r="D3153" s="1">
        <v>4936.05</v>
      </c>
      <c r="E3153" s="1">
        <v>4953</v>
      </c>
      <c r="F3153" s="1">
        <v>150762989</v>
      </c>
      <c r="G3153" s="1">
        <v>6900.77</v>
      </c>
      <c r="H3153" s="6" t="str">
        <f>TEXT(NiftyData[[#This Row],[Date]], "yyyy")</f>
        <v>2008</v>
      </c>
      <c r="I3153" s="6" t="str">
        <f>TEXT(NiftyData[[#This Row],[Date]], "mmm")</f>
        <v>Mar</v>
      </c>
      <c r="J3153" s="6" t="str">
        <f>TEXT(NiftyData[[#This Row],[Date]], "ddd")</f>
        <v>Mon</v>
      </c>
      <c r="K3153" s="6" t="str">
        <f>TEXT(NiftyData[[#This Row],[Date]], "mmm-yyyy")</f>
        <v>Mar-2008</v>
      </c>
      <c r="L3153" s="6" t="str">
        <f>IF(NiftyData[[#This Row],[Day]]="Thu", "Expiry", "")</f>
        <v/>
      </c>
      <c r="M3153" s="6">
        <f>NiftyData[[#This Row],[Close]]-NiftyData[[#This Row],[Open]]</f>
        <v>-269.80000000000018</v>
      </c>
      <c r="N3153" s="4">
        <f>NiftyData[[#This Row],[Intraday Change]]/NiftyData[[#This Row],[Open]]</f>
        <v>-5.1658114421383197E-2</v>
      </c>
      <c r="O3153" s="4">
        <f>_xlfn.CEILING.MATH(ABS(NiftyData[[#This Row],[Intraday Change %]]), 0.01)</f>
        <v>0.06</v>
      </c>
      <c r="P3153" s="6">
        <f>NiftyData[[#This Row],[Close]]-E3154</f>
        <v>-270.5</v>
      </c>
      <c r="Q3153" s="4">
        <f>NiftyData[[#This Row],[DayChange]]/E3154</f>
        <v>-5.1785201493251651E-2</v>
      </c>
      <c r="R3153" s="7">
        <f>_xlfn.CEILING.MATH(ABS(NiftyData[[#This Row],[DayChange %]]), 0.01)</f>
        <v>0.06</v>
      </c>
    </row>
    <row r="3154" spans="1:18" x14ac:dyDescent="0.2">
      <c r="A3154" s="2">
        <v>39507</v>
      </c>
      <c r="B3154" s="1">
        <v>5285</v>
      </c>
      <c r="C3154" s="1">
        <v>5290.8</v>
      </c>
      <c r="D3154" s="1">
        <v>5098.3500000000004</v>
      </c>
      <c r="E3154" s="1">
        <v>5223.5</v>
      </c>
      <c r="F3154" s="1">
        <v>165090052</v>
      </c>
      <c r="G3154" s="1">
        <v>7905.14</v>
      </c>
      <c r="H3154" s="6" t="str">
        <f>TEXT(NiftyData[[#This Row],[Date]], "yyyy")</f>
        <v>2008</v>
      </c>
      <c r="I3154" s="6" t="str">
        <f>TEXT(NiftyData[[#This Row],[Date]], "mmm")</f>
        <v>Feb</v>
      </c>
      <c r="J3154" s="6" t="str">
        <f>TEXT(NiftyData[[#This Row],[Date]], "ddd")</f>
        <v>Fri</v>
      </c>
      <c r="K3154" s="6" t="str">
        <f>TEXT(NiftyData[[#This Row],[Date]], "mmm-yyyy")</f>
        <v>Feb-2008</v>
      </c>
      <c r="L3154" s="6" t="str">
        <f>IF(NiftyData[[#This Row],[Day]]="Thu", "Expiry", "")</f>
        <v/>
      </c>
      <c r="M3154" s="6">
        <f>NiftyData[[#This Row],[Close]]-NiftyData[[#This Row],[Open]]</f>
        <v>-61.5</v>
      </c>
      <c r="N3154" s="4">
        <f>NiftyData[[#This Row],[Intraday Change]]/NiftyData[[#This Row],[Open]]</f>
        <v>-1.1636707663197729E-2</v>
      </c>
      <c r="O3154" s="4">
        <f>_xlfn.CEILING.MATH(ABS(NiftyData[[#This Row],[Intraday Change %]]), 0.01)</f>
        <v>0.02</v>
      </c>
      <c r="P3154" s="6">
        <f>NiftyData[[#This Row],[Close]]-E3155</f>
        <v>-61.600000000000364</v>
      </c>
      <c r="Q3154" s="4">
        <f>NiftyData[[#This Row],[DayChange]]/E3155</f>
        <v>-1.1655408601540247E-2</v>
      </c>
      <c r="R3154" s="7">
        <f>_xlfn.CEILING.MATH(ABS(NiftyData[[#This Row],[DayChange %]]), 0.01)</f>
        <v>0.02</v>
      </c>
    </row>
    <row r="3155" spans="1:18" x14ac:dyDescent="0.2">
      <c r="A3155" s="2">
        <v>39506</v>
      </c>
      <c r="B3155" s="1">
        <v>5266.35</v>
      </c>
      <c r="C3155" s="1">
        <v>5302.85</v>
      </c>
      <c r="D3155" s="1">
        <v>5227.1499999999996</v>
      </c>
      <c r="E3155" s="1">
        <v>5285.1</v>
      </c>
      <c r="F3155" s="1">
        <v>108030320</v>
      </c>
      <c r="G3155" s="1">
        <v>6665.94</v>
      </c>
      <c r="H3155" s="6" t="str">
        <f>TEXT(NiftyData[[#This Row],[Date]], "yyyy")</f>
        <v>2008</v>
      </c>
      <c r="I3155" s="6" t="str">
        <f>TEXT(NiftyData[[#This Row],[Date]], "mmm")</f>
        <v>Feb</v>
      </c>
      <c r="J3155" s="6" t="str">
        <f>TEXT(NiftyData[[#This Row],[Date]], "ddd")</f>
        <v>Thu</v>
      </c>
      <c r="K3155" s="6" t="str">
        <f>TEXT(NiftyData[[#This Row],[Date]], "mmm-yyyy")</f>
        <v>Feb-2008</v>
      </c>
      <c r="L3155" s="6" t="str">
        <f>IF(NiftyData[[#This Row],[Day]]="Thu", "Expiry", "")</f>
        <v>Expiry</v>
      </c>
      <c r="M3155" s="6">
        <f>NiftyData[[#This Row],[Close]]-NiftyData[[#This Row],[Open]]</f>
        <v>18.75</v>
      </c>
      <c r="N3155" s="4">
        <f>NiftyData[[#This Row],[Intraday Change]]/NiftyData[[#This Row],[Open]]</f>
        <v>3.5603406533937162E-3</v>
      </c>
      <c r="O3155" s="4">
        <f>_xlfn.CEILING.MATH(ABS(NiftyData[[#This Row],[Intraday Change %]]), 0.01)</f>
        <v>0.01</v>
      </c>
      <c r="P3155" s="6">
        <f>NiftyData[[#This Row],[Close]]-E3156</f>
        <v>16.700000000000728</v>
      </c>
      <c r="Q3155" s="4">
        <f>NiftyData[[#This Row],[DayChange]]/E3156</f>
        <v>3.1698428365349498E-3</v>
      </c>
      <c r="R3155" s="7">
        <f>_xlfn.CEILING.MATH(ABS(NiftyData[[#This Row],[DayChange %]]), 0.01)</f>
        <v>0.01</v>
      </c>
    </row>
    <row r="3156" spans="1:18" x14ac:dyDescent="0.2">
      <c r="A3156" s="2">
        <v>39505</v>
      </c>
      <c r="B3156" s="1">
        <v>5271.4</v>
      </c>
      <c r="C3156" s="1">
        <v>5368.15</v>
      </c>
      <c r="D3156" s="1">
        <v>5249.75</v>
      </c>
      <c r="E3156" s="1">
        <v>5268.4</v>
      </c>
      <c r="F3156" s="1">
        <v>91216141</v>
      </c>
      <c r="G3156" s="1">
        <v>5613.2</v>
      </c>
      <c r="H3156" s="6" t="str">
        <f>TEXT(NiftyData[[#This Row],[Date]], "yyyy")</f>
        <v>2008</v>
      </c>
      <c r="I3156" s="6" t="str">
        <f>TEXT(NiftyData[[#This Row],[Date]], "mmm")</f>
        <v>Feb</v>
      </c>
      <c r="J3156" s="6" t="str">
        <f>TEXT(NiftyData[[#This Row],[Date]], "ddd")</f>
        <v>Wed</v>
      </c>
      <c r="K3156" s="6" t="str">
        <f>TEXT(NiftyData[[#This Row],[Date]], "mmm-yyyy")</f>
        <v>Feb-2008</v>
      </c>
      <c r="L3156" s="6" t="str">
        <f>IF(NiftyData[[#This Row],[Day]]="Thu", "Expiry", "")</f>
        <v/>
      </c>
      <c r="M3156" s="6">
        <f>NiftyData[[#This Row],[Close]]-NiftyData[[#This Row],[Open]]</f>
        <v>-3</v>
      </c>
      <c r="N3156" s="4">
        <f>NiftyData[[#This Row],[Intraday Change]]/NiftyData[[#This Row],[Open]]</f>
        <v>-5.6910877565732063E-4</v>
      </c>
      <c r="O3156" s="4">
        <f>_xlfn.CEILING.MATH(ABS(NiftyData[[#This Row],[Intraday Change %]]), 0.01)</f>
        <v>0.01</v>
      </c>
      <c r="P3156" s="6">
        <f>NiftyData[[#This Row],[Close]]-E3157</f>
        <v>-1.6500000000005457</v>
      </c>
      <c r="Q3156" s="4">
        <f>NiftyData[[#This Row],[DayChange]]/E3157</f>
        <v>-3.130900086337977E-4</v>
      </c>
      <c r="R3156" s="7">
        <f>_xlfn.CEILING.MATH(ABS(NiftyData[[#This Row],[DayChange %]]), 0.01)</f>
        <v>0.01</v>
      </c>
    </row>
    <row r="3157" spans="1:18" x14ac:dyDescent="0.2">
      <c r="A3157" s="2">
        <v>39504</v>
      </c>
      <c r="B3157" s="1">
        <v>5200.8</v>
      </c>
      <c r="C3157" s="1">
        <v>5281.2</v>
      </c>
      <c r="D3157" s="1">
        <v>5200.8</v>
      </c>
      <c r="E3157" s="1">
        <v>5270.05</v>
      </c>
      <c r="F3157" s="1">
        <v>86295954</v>
      </c>
      <c r="G3157" s="1">
        <v>4653.6499999999996</v>
      </c>
      <c r="H3157" s="6" t="str">
        <f>TEXT(NiftyData[[#This Row],[Date]], "yyyy")</f>
        <v>2008</v>
      </c>
      <c r="I3157" s="6" t="str">
        <f>TEXT(NiftyData[[#This Row],[Date]], "mmm")</f>
        <v>Feb</v>
      </c>
      <c r="J3157" s="6" t="str">
        <f>TEXT(NiftyData[[#This Row],[Date]], "ddd")</f>
        <v>Tue</v>
      </c>
      <c r="K3157" s="6" t="str">
        <f>TEXT(NiftyData[[#This Row],[Date]], "mmm-yyyy")</f>
        <v>Feb-2008</v>
      </c>
      <c r="L3157" s="6" t="str">
        <f>IF(NiftyData[[#This Row],[Day]]="Thu", "Expiry", "")</f>
        <v/>
      </c>
      <c r="M3157" s="6">
        <f>NiftyData[[#This Row],[Close]]-NiftyData[[#This Row],[Open]]</f>
        <v>69.25</v>
      </c>
      <c r="N3157" s="4">
        <f>NiftyData[[#This Row],[Intraday Change]]/NiftyData[[#This Row],[Open]]</f>
        <v>1.3315259190893708E-2</v>
      </c>
      <c r="O3157" s="4">
        <f>_xlfn.CEILING.MATH(ABS(NiftyData[[#This Row],[Intraday Change %]]), 0.01)</f>
        <v>0.02</v>
      </c>
      <c r="P3157" s="6">
        <f>NiftyData[[#This Row],[Close]]-E3158</f>
        <v>69.350000000000364</v>
      </c>
      <c r="Q3157" s="4">
        <f>NiftyData[[#This Row],[DayChange]]/E3158</f>
        <v>1.3334743399927003E-2</v>
      </c>
      <c r="R3157" s="7">
        <f>_xlfn.CEILING.MATH(ABS(NiftyData[[#This Row],[DayChange %]]), 0.01)</f>
        <v>0.02</v>
      </c>
    </row>
    <row r="3158" spans="1:18" x14ac:dyDescent="0.2">
      <c r="A3158" s="2">
        <v>39503</v>
      </c>
      <c r="B3158" s="1">
        <v>5112.25</v>
      </c>
      <c r="C3158" s="1">
        <v>5212.3500000000004</v>
      </c>
      <c r="D3158" s="1">
        <v>5055.1499999999996</v>
      </c>
      <c r="E3158" s="1">
        <v>5200.7</v>
      </c>
      <c r="F3158" s="1">
        <v>78356314</v>
      </c>
      <c r="G3158" s="1">
        <v>4631.1099999999997</v>
      </c>
      <c r="H3158" s="6" t="str">
        <f>TEXT(NiftyData[[#This Row],[Date]], "yyyy")</f>
        <v>2008</v>
      </c>
      <c r="I3158" s="6" t="str">
        <f>TEXT(NiftyData[[#This Row],[Date]], "mmm")</f>
        <v>Feb</v>
      </c>
      <c r="J3158" s="6" t="str">
        <f>TEXT(NiftyData[[#This Row],[Date]], "ddd")</f>
        <v>Mon</v>
      </c>
      <c r="K3158" s="6" t="str">
        <f>TEXT(NiftyData[[#This Row],[Date]], "mmm-yyyy")</f>
        <v>Feb-2008</v>
      </c>
      <c r="L3158" s="6" t="str">
        <f>IF(NiftyData[[#This Row],[Day]]="Thu", "Expiry", "")</f>
        <v/>
      </c>
      <c r="M3158" s="6">
        <f>NiftyData[[#This Row],[Close]]-NiftyData[[#This Row],[Open]]</f>
        <v>88.449999999999818</v>
      </c>
      <c r="N3158" s="4">
        <f>NiftyData[[#This Row],[Intraday Change]]/NiftyData[[#This Row],[Open]]</f>
        <v>1.7301579539341742E-2</v>
      </c>
      <c r="O3158" s="4">
        <f>_xlfn.CEILING.MATH(ABS(NiftyData[[#This Row],[Intraday Change %]]), 0.01)</f>
        <v>0.02</v>
      </c>
      <c r="P3158" s="6">
        <f>NiftyData[[#This Row],[Close]]-E3159</f>
        <v>89.949999999999818</v>
      </c>
      <c r="Q3158" s="4">
        <f>NiftyData[[#This Row],[DayChange]]/E3159</f>
        <v>1.7600156532798478E-2</v>
      </c>
      <c r="R3158" s="7">
        <f>_xlfn.CEILING.MATH(ABS(NiftyData[[#This Row],[DayChange %]]), 0.01)</f>
        <v>0.02</v>
      </c>
    </row>
    <row r="3159" spans="1:18" x14ac:dyDescent="0.2">
      <c r="A3159" s="2">
        <v>39500</v>
      </c>
      <c r="B3159" s="1">
        <v>5183.3999999999996</v>
      </c>
      <c r="C3159" s="1">
        <v>5184</v>
      </c>
      <c r="D3159" s="1">
        <v>5092.8</v>
      </c>
      <c r="E3159" s="1">
        <v>5110.75</v>
      </c>
      <c r="F3159" s="1">
        <v>72385283</v>
      </c>
      <c r="G3159" s="1">
        <v>4125.66</v>
      </c>
      <c r="H3159" s="6" t="str">
        <f>TEXT(NiftyData[[#This Row],[Date]], "yyyy")</f>
        <v>2008</v>
      </c>
      <c r="I3159" s="6" t="str">
        <f>TEXT(NiftyData[[#This Row],[Date]], "mmm")</f>
        <v>Feb</v>
      </c>
      <c r="J3159" s="6" t="str">
        <f>TEXT(NiftyData[[#This Row],[Date]], "ddd")</f>
        <v>Fri</v>
      </c>
      <c r="K3159" s="6" t="str">
        <f>TEXT(NiftyData[[#This Row],[Date]], "mmm-yyyy")</f>
        <v>Feb-2008</v>
      </c>
      <c r="L3159" s="6" t="str">
        <f>IF(NiftyData[[#This Row],[Day]]="Thu", "Expiry", "")</f>
        <v/>
      </c>
      <c r="M3159" s="6">
        <f>NiftyData[[#This Row],[Close]]-NiftyData[[#This Row],[Open]]</f>
        <v>-72.649999999999636</v>
      </c>
      <c r="N3159" s="4">
        <f>NiftyData[[#This Row],[Intraday Change]]/NiftyData[[#This Row],[Open]]</f>
        <v>-1.4015896901647498E-2</v>
      </c>
      <c r="O3159" s="4">
        <f>_xlfn.CEILING.MATH(ABS(NiftyData[[#This Row],[Intraday Change %]]), 0.01)</f>
        <v>0.02</v>
      </c>
      <c r="P3159" s="6">
        <f>NiftyData[[#This Row],[Close]]-E3160</f>
        <v>-81.050000000000182</v>
      </c>
      <c r="Q3159" s="4">
        <f>NiftyData[[#This Row],[DayChange]]/E3160</f>
        <v>-1.5611156053777145E-2</v>
      </c>
      <c r="R3159" s="7">
        <f>_xlfn.CEILING.MATH(ABS(NiftyData[[#This Row],[DayChange %]]), 0.01)</f>
        <v>0.02</v>
      </c>
    </row>
    <row r="3160" spans="1:18" x14ac:dyDescent="0.2">
      <c r="A3160" s="2">
        <v>39499</v>
      </c>
      <c r="B3160" s="1">
        <v>5156.8999999999996</v>
      </c>
      <c r="C3160" s="1">
        <v>5241.3500000000004</v>
      </c>
      <c r="D3160" s="1">
        <v>5120.05</v>
      </c>
      <c r="E3160" s="1">
        <v>5191.8</v>
      </c>
      <c r="F3160" s="1">
        <v>89877229</v>
      </c>
      <c r="G3160" s="1">
        <v>4795.54</v>
      </c>
      <c r="H3160" s="6" t="str">
        <f>TEXT(NiftyData[[#This Row],[Date]], "yyyy")</f>
        <v>2008</v>
      </c>
      <c r="I3160" s="6" t="str">
        <f>TEXT(NiftyData[[#This Row],[Date]], "mmm")</f>
        <v>Feb</v>
      </c>
      <c r="J3160" s="6" t="str">
        <f>TEXT(NiftyData[[#This Row],[Date]], "ddd")</f>
        <v>Thu</v>
      </c>
      <c r="K3160" s="6" t="str">
        <f>TEXT(NiftyData[[#This Row],[Date]], "mmm-yyyy")</f>
        <v>Feb-2008</v>
      </c>
      <c r="L3160" s="6" t="str">
        <f>IF(NiftyData[[#This Row],[Day]]="Thu", "Expiry", "")</f>
        <v>Expiry</v>
      </c>
      <c r="M3160" s="6">
        <f>NiftyData[[#This Row],[Close]]-NiftyData[[#This Row],[Open]]</f>
        <v>34.900000000000546</v>
      </c>
      <c r="N3160" s="4">
        <f>NiftyData[[#This Row],[Intraday Change]]/NiftyData[[#This Row],[Open]]</f>
        <v>6.7676317167291488E-3</v>
      </c>
      <c r="O3160" s="4">
        <f>_xlfn.CEILING.MATH(ABS(NiftyData[[#This Row],[Intraday Change %]]), 0.01)</f>
        <v>0.01</v>
      </c>
      <c r="P3160" s="6">
        <f>NiftyData[[#This Row],[Close]]-E3161</f>
        <v>37.350000000000364</v>
      </c>
      <c r="Q3160" s="4">
        <f>NiftyData[[#This Row],[DayChange]]/E3161</f>
        <v>7.2461659342898596E-3</v>
      </c>
      <c r="R3160" s="7">
        <f>_xlfn.CEILING.MATH(ABS(NiftyData[[#This Row],[DayChange %]]), 0.01)</f>
        <v>0.01</v>
      </c>
    </row>
    <row r="3161" spans="1:18" x14ac:dyDescent="0.2">
      <c r="A3161" s="2">
        <v>39498</v>
      </c>
      <c r="B3161" s="1">
        <v>5267.15</v>
      </c>
      <c r="C3161" s="1">
        <v>5267.15</v>
      </c>
      <c r="D3161" s="1">
        <v>5116.3</v>
      </c>
      <c r="E3161" s="1">
        <v>5154.45</v>
      </c>
      <c r="F3161" s="1">
        <v>89916733</v>
      </c>
      <c r="G3161" s="1">
        <v>4898.3100000000004</v>
      </c>
      <c r="H3161" s="6" t="str">
        <f>TEXT(NiftyData[[#This Row],[Date]], "yyyy")</f>
        <v>2008</v>
      </c>
      <c r="I3161" s="6" t="str">
        <f>TEXT(NiftyData[[#This Row],[Date]], "mmm")</f>
        <v>Feb</v>
      </c>
      <c r="J3161" s="6" t="str">
        <f>TEXT(NiftyData[[#This Row],[Date]], "ddd")</f>
        <v>Wed</v>
      </c>
      <c r="K3161" s="6" t="str">
        <f>TEXT(NiftyData[[#This Row],[Date]], "mmm-yyyy")</f>
        <v>Feb-2008</v>
      </c>
      <c r="L3161" s="6" t="str">
        <f>IF(NiftyData[[#This Row],[Day]]="Thu", "Expiry", "")</f>
        <v/>
      </c>
      <c r="M3161" s="6">
        <f>NiftyData[[#This Row],[Close]]-NiftyData[[#This Row],[Open]]</f>
        <v>-112.69999999999982</v>
      </c>
      <c r="N3161" s="4">
        <f>NiftyData[[#This Row],[Intraday Change]]/NiftyData[[#This Row],[Open]]</f>
        <v>-2.1396770549538143E-2</v>
      </c>
      <c r="O3161" s="4">
        <f>_xlfn.CEILING.MATH(ABS(NiftyData[[#This Row],[Intraday Change %]]), 0.01)</f>
        <v>0.03</v>
      </c>
      <c r="P3161" s="6">
        <f>NiftyData[[#This Row],[Close]]-E3162</f>
        <v>-126.35000000000036</v>
      </c>
      <c r="Q3161" s="4">
        <f>NiftyData[[#This Row],[DayChange]]/E3162</f>
        <v>-2.392629904559922E-2</v>
      </c>
      <c r="R3161" s="7">
        <f>_xlfn.CEILING.MATH(ABS(NiftyData[[#This Row],[DayChange %]]), 0.01)</f>
        <v>0.03</v>
      </c>
    </row>
    <row r="3162" spans="1:18" x14ac:dyDescent="0.2">
      <c r="A3162" s="2">
        <v>39497</v>
      </c>
      <c r="B3162" s="1">
        <v>5278.4</v>
      </c>
      <c r="C3162" s="1">
        <v>5368.45</v>
      </c>
      <c r="D3162" s="1">
        <v>5262</v>
      </c>
      <c r="E3162" s="1">
        <v>5280.8</v>
      </c>
      <c r="F3162" s="1">
        <v>88665218</v>
      </c>
      <c r="G3162" s="1">
        <v>4374.0200000000004</v>
      </c>
      <c r="H3162" s="6" t="str">
        <f>TEXT(NiftyData[[#This Row],[Date]], "yyyy")</f>
        <v>2008</v>
      </c>
      <c r="I3162" s="6" t="str">
        <f>TEXT(NiftyData[[#This Row],[Date]], "mmm")</f>
        <v>Feb</v>
      </c>
      <c r="J3162" s="6" t="str">
        <f>TEXT(NiftyData[[#This Row],[Date]], "ddd")</f>
        <v>Tue</v>
      </c>
      <c r="K3162" s="6" t="str">
        <f>TEXT(NiftyData[[#This Row],[Date]], "mmm-yyyy")</f>
        <v>Feb-2008</v>
      </c>
      <c r="L3162" s="6" t="str">
        <f>IF(NiftyData[[#This Row],[Day]]="Thu", "Expiry", "")</f>
        <v/>
      </c>
      <c r="M3162" s="6">
        <f>NiftyData[[#This Row],[Close]]-NiftyData[[#This Row],[Open]]</f>
        <v>2.4000000000005457</v>
      </c>
      <c r="N3162" s="4">
        <f>NiftyData[[#This Row],[Intraday Change]]/NiftyData[[#This Row],[Open]]</f>
        <v>4.5468323734475333E-4</v>
      </c>
      <c r="O3162" s="4">
        <f>_xlfn.CEILING.MATH(ABS(NiftyData[[#This Row],[Intraday Change %]]), 0.01)</f>
        <v>0.01</v>
      </c>
      <c r="P3162" s="6">
        <f>NiftyData[[#This Row],[Close]]-E3163</f>
        <v>3.9000000000005457</v>
      </c>
      <c r="Q3162" s="4">
        <f>NiftyData[[#This Row],[DayChange]]/E3163</f>
        <v>7.3907028747949473E-4</v>
      </c>
      <c r="R3162" s="7">
        <f>_xlfn.CEILING.MATH(ABS(NiftyData[[#This Row],[DayChange %]]), 0.01)</f>
        <v>0.01</v>
      </c>
    </row>
    <row r="3163" spans="1:18" x14ac:dyDescent="0.2">
      <c r="A3163" s="2">
        <v>39496</v>
      </c>
      <c r="B3163" s="1">
        <v>5304.45</v>
      </c>
      <c r="C3163" s="1">
        <v>5348.6</v>
      </c>
      <c r="D3163" s="1">
        <v>5224</v>
      </c>
      <c r="E3163" s="1">
        <v>5276.9</v>
      </c>
      <c r="F3163" s="1">
        <v>77582930</v>
      </c>
      <c r="G3163" s="1">
        <v>3748.76</v>
      </c>
      <c r="H3163" s="6" t="str">
        <f>TEXT(NiftyData[[#This Row],[Date]], "yyyy")</f>
        <v>2008</v>
      </c>
      <c r="I3163" s="6" t="str">
        <f>TEXT(NiftyData[[#This Row],[Date]], "mmm")</f>
        <v>Feb</v>
      </c>
      <c r="J3163" s="6" t="str">
        <f>TEXT(NiftyData[[#This Row],[Date]], "ddd")</f>
        <v>Mon</v>
      </c>
      <c r="K3163" s="6" t="str">
        <f>TEXT(NiftyData[[#This Row],[Date]], "mmm-yyyy")</f>
        <v>Feb-2008</v>
      </c>
      <c r="L3163" s="6" t="str">
        <f>IF(NiftyData[[#This Row],[Day]]="Thu", "Expiry", "")</f>
        <v/>
      </c>
      <c r="M3163" s="6">
        <f>NiftyData[[#This Row],[Close]]-NiftyData[[#This Row],[Open]]</f>
        <v>-27.550000000000182</v>
      </c>
      <c r="N3163" s="4">
        <f>NiftyData[[#This Row],[Intraday Change]]/NiftyData[[#This Row],[Open]]</f>
        <v>-5.1937524154248189E-3</v>
      </c>
      <c r="O3163" s="4">
        <f>_xlfn.CEILING.MATH(ABS(NiftyData[[#This Row],[Intraday Change %]]), 0.01)</f>
        <v>0.01</v>
      </c>
      <c r="P3163" s="6">
        <f>NiftyData[[#This Row],[Close]]-E3164</f>
        <v>-26</v>
      </c>
      <c r="Q3163" s="4">
        <f>NiftyData[[#This Row],[DayChange]]/E3164</f>
        <v>-4.9029776160214224E-3</v>
      </c>
      <c r="R3163" s="7">
        <f>_xlfn.CEILING.MATH(ABS(NiftyData[[#This Row],[DayChange %]]), 0.01)</f>
        <v>0.01</v>
      </c>
    </row>
    <row r="3164" spans="1:18" x14ac:dyDescent="0.2">
      <c r="A3164" s="2">
        <v>39493</v>
      </c>
      <c r="B3164" s="1">
        <v>5202.8500000000004</v>
      </c>
      <c r="C3164" s="1">
        <v>5315.4</v>
      </c>
      <c r="D3164" s="1">
        <v>5104.75</v>
      </c>
      <c r="E3164" s="1">
        <v>5302.9</v>
      </c>
      <c r="F3164" s="1">
        <v>110683112</v>
      </c>
      <c r="G3164" s="1">
        <v>5767.48</v>
      </c>
      <c r="H3164" s="6" t="str">
        <f>TEXT(NiftyData[[#This Row],[Date]], "yyyy")</f>
        <v>2008</v>
      </c>
      <c r="I3164" s="6" t="str">
        <f>TEXT(NiftyData[[#This Row],[Date]], "mmm")</f>
        <v>Feb</v>
      </c>
      <c r="J3164" s="6" t="str">
        <f>TEXT(NiftyData[[#This Row],[Date]], "ddd")</f>
        <v>Fri</v>
      </c>
      <c r="K3164" s="6" t="str">
        <f>TEXT(NiftyData[[#This Row],[Date]], "mmm-yyyy")</f>
        <v>Feb-2008</v>
      </c>
      <c r="L3164" s="6" t="str">
        <f>IF(NiftyData[[#This Row],[Day]]="Thu", "Expiry", "")</f>
        <v/>
      </c>
      <c r="M3164" s="6">
        <f>NiftyData[[#This Row],[Close]]-NiftyData[[#This Row],[Open]]</f>
        <v>100.04999999999927</v>
      </c>
      <c r="N3164" s="4">
        <f>NiftyData[[#This Row],[Intraday Change]]/NiftyData[[#This Row],[Open]]</f>
        <v>1.9229845181006424E-2</v>
      </c>
      <c r="O3164" s="4">
        <f>_xlfn.CEILING.MATH(ABS(NiftyData[[#This Row],[Intraday Change %]]), 0.01)</f>
        <v>0.02</v>
      </c>
      <c r="P3164" s="6">
        <f>NiftyData[[#This Row],[Close]]-E3165</f>
        <v>100.89999999999964</v>
      </c>
      <c r="Q3164" s="4">
        <f>NiftyData[[#This Row],[DayChange]]/E3165</f>
        <v>1.9396386005382474E-2</v>
      </c>
      <c r="R3164" s="7">
        <f>_xlfn.CEILING.MATH(ABS(NiftyData[[#This Row],[DayChange %]]), 0.01)</f>
        <v>0.02</v>
      </c>
    </row>
    <row r="3165" spans="1:18" x14ac:dyDescent="0.2">
      <c r="A3165" s="2">
        <v>39492</v>
      </c>
      <c r="B3165" s="1">
        <v>4944.6499999999996</v>
      </c>
      <c r="C3165" s="1">
        <v>5220.25</v>
      </c>
      <c r="D3165" s="1">
        <v>4944.6499999999996</v>
      </c>
      <c r="E3165" s="1">
        <v>5202</v>
      </c>
      <c r="F3165" s="1">
        <v>106458411</v>
      </c>
      <c r="G3165" s="1">
        <v>5936.21</v>
      </c>
      <c r="H3165" s="6" t="str">
        <f>TEXT(NiftyData[[#This Row],[Date]], "yyyy")</f>
        <v>2008</v>
      </c>
      <c r="I3165" s="6" t="str">
        <f>TEXT(NiftyData[[#This Row],[Date]], "mmm")</f>
        <v>Feb</v>
      </c>
      <c r="J3165" s="6" t="str">
        <f>TEXT(NiftyData[[#This Row],[Date]], "ddd")</f>
        <v>Thu</v>
      </c>
      <c r="K3165" s="6" t="str">
        <f>TEXT(NiftyData[[#This Row],[Date]], "mmm-yyyy")</f>
        <v>Feb-2008</v>
      </c>
      <c r="L3165" s="6" t="str">
        <f>IF(NiftyData[[#This Row],[Day]]="Thu", "Expiry", "")</f>
        <v>Expiry</v>
      </c>
      <c r="M3165" s="6">
        <f>NiftyData[[#This Row],[Close]]-NiftyData[[#This Row],[Open]]</f>
        <v>257.35000000000036</v>
      </c>
      <c r="N3165" s="4">
        <f>NiftyData[[#This Row],[Intraday Change]]/NiftyData[[#This Row],[Open]]</f>
        <v>5.2046150890356323E-2</v>
      </c>
      <c r="O3165" s="4">
        <f>_xlfn.CEILING.MATH(ABS(NiftyData[[#This Row],[Intraday Change %]]), 0.01)</f>
        <v>0.06</v>
      </c>
      <c r="P3165" s="6">
        <f>NiftyData[[#This Row],[Close]]-E3166</f>
        <v>272.55000000000018</v>
      </c>
      <c r="Q3165" s="4">
        <f>NiftyData[[#This Row],[DayChange]]/E3166</f>
        <v>5.5290143930864538E-2</v>
      </c>
      <c r="R3165" s="7">
        <f>_xlfn.CEILING.MATH(ABS(NiftyData[[#This Row],[DayChange %]]), 0.01)</f>
        <v>0.06</v>
      </c>
    </row>
    <row r="3166" spans="1:18" x14ac:dyDescent="0.2">
      <c r="A3166" s="2">
        <v>39491</v>
      </c>
      <c r="B3166" s="1">
        <v>4836.55</v>
      </c>
      <c r="C3166" s="1">
        <v>4986.55</v>
      </c>
      <c r="D3166" s="1">
        <v>4836.55</v>
      </c>
      <c r="E3166" s="1">
        <v>4929.45</v>
      </c>
      <c r="F3166" s="1">
        <v>104398927</v>
      </c>
      <c r="G3166" s="1">
        <v>5733.55</v>
      </c>
      <c r="H3166" s="6" t="str">
        <f>TEXT(NiftyData[[#This Row],[Date]], "yyyy")</f>
        <v>2008</v>
      </c>
      <c r="I3166" s="6" t="str">
        <f>TEXT(NiftyData[[#This Row],[Date]], "mmm")</f>
        <v>Feb</v>
      </c>
      <c r="J3166" s="6" t="str">
        <f>TEXT(NiftyData[[#This Row],[Date]], "ddd")</f>
        <v>Wed</v>
      </c>
      <c r="K3166" s="6" t="str">
        <f>TEXT(NiftyData[[#This Row],[Date]], "mmm-yyyy")</f>
        <v>Feb-2008</v>
      </c>
      <c r="L3166" s="6" t="str">
        <f>IF(NiftyData[[#This Row],[Day]]="Thu", "Expiry", "")</f>
        <v/>
      </c>
      <c r="M3166" s="6">
        <f>NiftyData[[#This Row],[Close]]-NiftyData[[#This Row],[Open]]</f>
        <v>92.899999999999636</v>
      </c>
      <c r="N3166" s="4">
        <f>NiftyData[[#This Row],[Intraday Change]]/NiftyData[[#This Row],[Open]]</f>
        <v>1.9207906462250908E-2</v>
      </c>
      <c r="O3166" s="4">
        <f>_xlfn.CEILING.MATH(ABS(NiftyData[[#This Row],[Intraday Change %]]), 0.01)</f>
        <v>0.02</v>
      </c>
      <c r="P3166" s="6">
        <f>NiftyData[[#This Row],[Close]]-E3167</f>
        <v>91.199999999999818</v>
      </c>
      <c r="Q3166" s="4">
        <f>NiftyData[[#This Row],[DayChange]]/E3167</f>
        <v>1.8849790730119324E-2</v>
      </c>
      <c r="R3166" s="7">
        <f>_xlfn.CEILING.MATH(ABS(NiftyData[[#This Row],[DayChange %]]), 0.01)</f>
        <v>0.02</v>
      </c>
    </row>
    <row r="3167" spans="1:18" x14ac:dyDescent="0.2">
      <c r="A3167" s="2">
        <v>39490</v>
      </c>
      <c r="B3167" s="1">
        <v>4877.8500000000004</v>
      </c>
      <c r="C3167" s="1">
        <v>4949.6000000000004</v>
      </c>
      <c r="D3167" s="1">
        <v>4820.45</v>
      </c>
      <c r="E3167" s="1">
        <v>4838.25</v>
      </c>
      <c r="F3167" s="1">
        <v>102374113</v>
      </c>
      <c r="G3167" s="1">
        <v>5729.12</v>
      </c>
      <c r="H3167" s="6" t="str">
        <f>TEXT(NiftyData[[#This Row],[Date]], "yyyy")</f>
        <v>2008</v>
      </c>
      <c r="I3167" s="6" t="str">
        <f>TEXT(NiftyData[[#This Row],[Date]], "mmm")</f>
        <v>Feb</v>
      </c>
      <c r="J3167" s="6" t="str">
        <f>TEXT(NiftyData[[#This Row],[Date]], "ddd")</f>
        <v>Tue</v>
      </c>
      <c r="K3167" s="6" t="str">
        <f>TEXT(NiftyData[[#This Row],[Date]], "mmm-yyyy")</f>
        <v>Feb-2008</v>
      </c>
      <c r="L3167" s="6" t="str">
        <f>IF(NiftyData[[#This Row],[Day]]="Thu", "Expiry", "")</f>
        <v/>
      </c>
      <c r="M3167" s="6">
        <f>NiftyData[[#This Row],[Close]]-NiftyData[[#This Row],[Open]]</f>
        <v>-39.600000000000364</v>
      </c>
      <c r="N3167" s="4">
        <f>NiftyData[[#This Row],[Intraday Change]]/NiftyData[[#This Row],[Open]]</f>
        <v>-8.11833082198107E-3</v>
      </c>
      <c r="O3167" s="4">
        <f>_xlfn.CEILING.MATH(ABS(NiftyData[[#This Row],[Intraday Change %]]), 0.01)</f>
        <v>0.01</v>
      </c>
      <c r="P3167" s="6">
        <f>NiftyData[[#This Row],[Close]]-E3168</f>
        <v>-18.75</v>
      </c>
      <c r="Q3167" s="4">
        <f>NiftyData[[#This Row],[DayChange]]/E3168</f>
        <v>-3.8604076590487957E-3</v>
      </c>
      <c r="R3167" s="7">
        <f>_xlfn.CEILING.MATH(ABS(NiftyData[[#This Row],[DayChange %]]), 0.01)</f>
        <v>0.01</v>
      </c>
    </row>
    <row r="3168" spans="1:18" x14ac:dyDescent="0.2">
      <c r="A3168" s="2">
        <v>39489</v>
      </c>
      <c r="B3168" s="1">
        <v>5120.55</v>
      </c>
      <c r="C3168" s="1">
        <v>5126.3999999999996</v>
      </c>
      <c r="D3168" s="1">
        <v>4803.6000000000004</v>
      </c>
      <c r="E3168" s="1">
        <v>4857</v>
      </c>
      <c r="F3168" s="1">
        <v>125724868</v>
      </c>
      <c r="G3168" s="1">
        <v>7432.64</v>
      </c>
      <c r="H3168" s="6" t="str">
        <f>TEXT(NiftyData[[#This Row],[Date]], "yyyy")</f>
        <v>2008</v>
      </c>
      <c r="I3168" s="6" t="str">
        <f>TEXT(NiftyData[[#This Row],[Date]], "mmm")</f>
        <v>Feb</v>
      </c>
      <c r="J3168" s="6" t="str">
        <f>TEXT(NiftyData[[#This Row],[Date]], "ddd")</f>
        <v>Mon</v>
      </c>
      <c r="K3168" s="6" t="str">
        <f>TEXT(NiftyData[[#This Row],[Date]], "mmm-yyyy")</f>
        <v>Feb-2008</v>
      </c>
      <c r="L3168" s="6" t="str">
        <f>IF(NiftyData[[#This Row],[Day]]="Thu", "Expiry", "")</f>
        <v/>
      </c>
      <c r="M3168" s="6">
        <f>NiftyData[[#This Row],[Close]]-NiftyData[[#This Row],[Open]]</f>
        <v>-263.55000000000018</v>
      </c>
      <c r="N3168" s="4">
        <f>NiftyData[[#This Row],[Intraday Change]]/NiftyData[[#This Row],[Open]]</f>
        <v>-5.1469080469871434E-2</v>
      </c>
      <c r="O3168" s="4">
        <f>_xlfn.CEILING.MATH(ABS(NiftyData[[#This Row],[Intraday Change %]]), 0.01)</f>
        <v>0.06</v>
      </c>
      <c r="P3168" s="6">
        <f>NiftyData[[#This Row],[Close]]-E3169</f>
        <v>-263.35000000000036</v>
      </c>
      <c r="Q3168" s="4">
        <f>NiftyData[[#This Row],[DayChange]]/E3169</f>
        <v>-5.1432031013505006E-2</v>
      </c>
      <c r="R3168" s="7">
        <f>_xlfn.CEILING.MATH(ABS(NiftyData[[#This Row],[DayChange %]]), 0.01)</f>
        <v>0.06</v>
      </c>
    </row>
    <row r="3169" spans="1:18" x14ac:dyDescent="0.2">
      <c r="A3169" s="2">
        <v>39486</v>
      </c>
      <c r="B3169" s="1">
        <v>5132.1000000000004</v>
      </c>
      <c r="C3169" s="1">
        <v>5173.8500000000004</v>
      </c>
      <c r="D3169" s="1">
        <v>5034.25</v>
      </c>
      <c r="E3169" s="1">
        <v>5120.3500000000004</v>
      </c>
      <c r="F3169" s="1">
        <v>108947080</v>
      </c>
      <c r="G3169" s="1">
        <v>5960.29</v>
      </c>
      <c r="H3169" s="6" t="str">
        <f>TEXT(NiftyData[[#This Row],[Date]], "yyyy")</f>
        <v>2008</v>
      </c>
      <c r="I3169" s="6" t="str">
        <f>TEXT(NiftyData[[#This Row],[Date]], "mmm")</f>
        <v>Feb</v>
      </c>
      <c r="J3169" s="6" t="str">
        <f>TEXT(NiftyData[[#This Row],[Date]], "ddd")</f>
        <v>Fri</v>
      </c>
      <c r="K3169" s="6" t="str">
        <f>TEXT(NiftyData[[#This Row],[Date]], "mmm-yyyy")</f>
        <v>Feb-2008</v>
      </c>
      <c r="L3169" s="6" t="str">
        <f>IF(NiftyData[[#This Row],[Day]]="Thu", "Expiry", "")</f>
        <v/>
      </c>
      <c r="M3169" s="6">
        <f>NiftyData[[#This Row],[Close]]-NiftyData[[#This Row],[Open]]</f>
        <v>-11.75</v>
      </c>
      <c r="N3169" s="4">
        <f>NiftyData[[#This Row],[Intraday Change]]/NiftyData[[#This Row],[Open]]</f>
        <v>-2.2895111163071646E-3</v>
      </c>
      <c r="O3169" s="4">
        <f>_xlfn.CEILING.MATH(ABS(NiftyData[[#This Row],[Intraday Change %]]), 0.01)</f>
        <v>0.01</v>
      </c>
      <c r="P3169" s="6">
        <f>NiftyData[[#This Row],[Close]]-E3170</f>
        <v>-12.899999999999636</v>
      </c>
      <c r="Q3169" s="4">
        <f>NiftyData[[#This Row],[DayChange]]/E3170</f>
        <v>-2.5130278088929306E-3</v>
      </c>
      <c r="R3169" s="7">
        <f>_xlfn.CEILING.MATH(ABS(NiftyData[[#This Row],[DayChange %]]), 0.01)</f>
        <v>0.01</v>
      </c>
    </row>
    <row r="3170" spans="1:18" x14ac:dyDescent="0.2">
      <c r="A3170" s="2">
        <v>39485</v>
      </c>
      <c r="B3170" s="1">
        <v>5322.55</v>
      </c>
      <c r="C3170" s="1">
        <v>5344.6</v>
      </c>
      <c r="D3170" s="1">
        <v>5113.8500000000004</v>
      </c>
      <c r="E3170" s="1">
        <v>5133.25</v>
      </c>
      <c r="F3170" s="1">
        <v>103085491</v>
      </c>
      <c r="G3170" s="1">
        <v>5687.6</v>
      </c>
      <c r="H3170" s="6" t="str">
        <f>TEXT(NiftyData[[#This Row],[Date]], "yyyy")</f>
        <v>2008</v>
      </c>
      <c r="I3170" s="6" t="str">
        <f>TEXT(NiftyData[[#This Row],[Date]], "mmm")</f>
        <v>Feb</v>
      </c>
      <c r="J3170" s="6" t="str">
        <f>TEXT(NiftyData[[#This Row],[Date]], "ddd")</f>
        <v>Thu</v>
      </c>
      <c r="K3170" s="6" t="str">
        <f>TEXT(NiftyData[[#This Row],[Date]], "mmm-yyyy")</f>
        <v>Feb-2008</v>
      </c>
      <c r="L3170" s="6" t="str">
        <f>IF(NiftyData[[#This Row],[Day]]="Thu", "Expiry", "")</f>
        <v>Expiry</v>
      </c>
      <c r="M3170" s="6">
        <f>NiftyData[[#This Row],[Close]]-NiftyData[[#This Row],[Open]]</f>
        <v>-189.30000000000018</v>
      </c>
      <c r="N3170" s="4">
        <f>NiftyData[[#This Row],[Intraday Change]]/NiftyData[[#This Row],[Open]]</f>
        <v>-3.5565659317432469E-2</v>
      </c>
      <c r="O3170" s="4">
        <f>_xlfn.CEILING.MATH(ABS(NiftyData[[#This Row],[Intraday Change %]]), 0.01)</f>
        <v>0.04</v>
      </c>
      <c r="P3170" s="6">
        <f>NiftyData[[#This Row],[Close]]-E3171</f>
        <v>-189.30000000000018</v>
      </c>
      <c r="Q3170" s="4">
        <f>NiftyData[[#This Row],[DayChange]]/E3171</f>
        <v>-3.5565659317432469E-2</v>
      </c>
      <c r="R3170" s="7">
        <f>_xlfn.CEILING.MATH(ABS(NiftyData[[#This Row],[DayChange %]]), 0.01)</f>
        <v>0.04</v>
      </c>
    </row>
    <row r="3171" spans="1:18" x14ac:dyDescent="0.2">
      <c r="A3171" s="2">
        <v>39484</v>
      </c>
      <c r="B3171" s="1">
        <v>5470.4</v>
      </c>
      <c r="C3171" s="1">
        <v>5470.4</v>
      </c>
      <c r="D3171" s="1">
        <v>5257.05</v>
      </c>
      <c r="E3171" s="1">
        <v>5322.55</v>
      </c>
      <c r="F3171" s="1">
        <v>106220956</v>
      </c>
      <c r="G3171" s="1">
        <v>5705.13</v>
      </c>
      <c r="H3171" s="6" t="str">
        <f>TEXT(NiftyData[[#This Row],[Date]], "yyyy")</f>
        <v>2008</v>
      </c>
      <c r="I3171" s="6" t="str">
        <f>TEXT(NiftyData[[#This Row],[Date]], "mmm")</f>
        <v>Feb</v>
      </c>
      <c r="J3171" s="6" t="str">
        <f>TEXT(NiftyData[[#This Row],[Date]], "ddd")</f>
        <v>Wed</v>
      </c>
      <c r="K3171" s="6" t="str">
        <f>TEXT(NiftyData[[#This Row],[Date]], "mmm-yyyy")</f>
        <v>Feb-2008</v>
      </c>
      <c r="L3171" s="6" t="str">
        <f>IF(NiftyData[[#This Row],[Day]]="Thu", "Expiry", "")</f>
        <v/>
      </c>
      <c r="M3171" s="6">
        <f>NiftyData[[#This Row],[Close]]-NiftyData[[#This Row],[Open]]</f>
        <v>-147.84999999999945</v>
      </c>
      <c r="N3171" s="4">
        <f>NiftyData[[#This Row],[Intraday Change]]/NiftyData[[#This Row],[Open]]</f>
        <v>-2.702727405674164E-2</v>
      </c>
      <c r="O3171" s="4">
        <f>_xlfn.CEILING.MATH(ABS(NiftyData[[#This Row],[Intraday Change %]]), 0.01)</f>
        <v>0.03</v>
      </c>
      <c r="P3171" s="6">
        <f>NiftyData[[#This Row],[Close]]-E3172</f>
        <v>-161.34999999999945</v>
      </c>
      <c r="Q3171" s="4">
        <f>NiftyData[[#This Row],[DayChange]]/E3172</f>
        <v>-2.9422491292693059E-2</v>
      </c>
      <c r="R3171" s="7">
        <f>_xlfn.CEILING.MATH(ABS(NiftyData[[#This Row],[DayChange %]]), 0.01)</f>
        <v>0.03</v>
      </c>
    </row>
    <row r="3172" spans="1:18" x14ac:dyDescent="0.2">
      <c r="A3172" s="2">
        <v>39483</v>
      </c>
      <c r="B3172" s="1">
        <v>5463.75</v>
      </c>
      <c r="C3172" s="1">
        <v>5500.6</v>
      </c>
      <c r="D3172" s="1">
        <v>5412.95</v>
      </c>
      <c r="E3172" s="1">
        <v>5483.9</v>
      </c>
      <c r="F3172" s="1">
        <v>96724766</v>
      </c>
      <c r="G3172" s="1">
        <v>5252.39</v>
      </c>
      <c r="H3172" s="6" t="str">
        <f>TEXT(NiftyData[[#This Row],[Date]], "yyyy")</f>
        <v>2008</v>
      </c>
      <c r="I3172" s="6" t="str">
        <f>TEXT(NiftyData[[#This Row],[Date]], "mmm")</f>
        <v>Feb</v>
      </c>
      <c r="J3172" s="6" t="str">
        <f>TEXT(NiftyData[[#This Row],[Date]], "ddd")</f>
        <v>Tue</v>
      </c>
      <c r="K3172" s="6" t="str">
        <f>TEXT(NiftyData[[#This Row],[Date]], "mmm-yyyy")</f>
        <v>Feb-2008</v>
      </c>
      <c r="L3172" s="6" t="str">
        <f>IF(NiftyData[[#This Row],[Day]]="Thu", "Expiry", "")</f>
        <v/>
      </c>
      <c r="M3172" s="6">
        <f>NiftyData[[#This Row],[Close]]-NiftyData[[#This Row],[Open]]</f>
        <v>20.149999999999636</v>
      </c>
      <c r="N3172" s="4">
        <f>NiftyData[[#This Row],[Intraday Change]]/NiftyData[[#This Row],[Open]]</f>
        <v>3.687943262411281E-3</v>
      </c>
      <c r="O3172" s="4">
        <f>_xlfn.CEILING.MATH(ABS(NiftyData[[#This Row],[Intraday Change %]]), 0.01)</f>
        <v>0.01</v>
      </c>
      <c r="P3172" s="6">
        <f>NiftyData[[#This Row],[Close]]-E3173</f>
        <v>20.399999999999636</v>
      </c>
      <c r="Q3172" s="4">
        <f>NiftyData[[#This Row],[DayChange]]/E3173</f>
        <v>3.7338702297061658E-3</v>
      </c>
      <c r="R3172" s="7">
        <f>_xlfn.CEILING.MATH(ABS(NiftyData[[#This Row],[DayChange %]]), 0.01)</f>
        <v>0.01</v>
      </c>
    </row>
    <row r="3173" spans="1:18" x14ac:dyDescent="0.2">
      <c r="A3173" s="2">
        <v>39482</v>
      </c>
      <c r="B3173" s="1">
        <v>5315.55</v>
      </c>
      <c r="C3173" s="1">
        <v>5545.2</v>
      </c>
      <c r="D3173" s="1">
        <v>5315.55</v>
      </c>
      <c r="E3173" s="1">
        <v>5463.5</v>
      </c>
      <c r="F3173" s="1">
        <v>105796179</v>
      </c>
      <c r="G3173" s="1">
        <v>6278.69</v>
      </c>
      <c r="H3173" s="6" t="str">
        <f>TEXT(NiftyData[[#This Row],[Date]], "yyyy")</f>
        <v>2008</v>
      </c>
      <c r="I3173" s="6" t="str">
        <f>TEXT(NiftyData[[#This Row],[Date]], "mmm")</f>
        <v>Feb</v>
      </c>
      <c r="J3173" s="6" t="str">
        <f>TEXT(NiftyData[[#This Row],[Date]], "ddd")</f>
        <v>Mon</v>
      </c>
      <c r="K3173" s="6" t="str">
        <f>TEXT(NiftyData[[#This Row],[Date]], "mmm-yyyy")</f>
        <v>Feb-2008</v>
      </c>
      <c r="L3173" s="6" t="str">
        <f>IF(NiftyData[[#This Row],[Day]]="Thu", "Expiry", "")</f>
        <v/>
      </c>
      <c r="M3173" s="6">
        <f>NiftyData[[#This Row],[Close]]-NiftyData[[#This Row],[Open]]</f>
        <v>147.94999999999982</v>
      </c>
      <c r="N3173" s="4">
        <f>NiftyData[[#This Row],[Intraday Change]]/NiftyData[[#This Row],[Open]]</f>
        <v>2.7833432100158931E-2</v>
      </c>
      <c r="O3173" s="4">
        <f>_xlfn.CEILING.MATH(ABS(NiftyData[[#This Row],[Intraday Change %]]), 0.01)</f>
        <v>0.03</v>
      </c>
      <c r="P3173" s="6">
        <f>NiftyData[[#This Row],[Close]]-E3174</f>
        <v>146.25</v>
      </c>
      <c r="Q3173" s="4">
        <f>NiftyData[[#This Row],[DayChange]]/E3174</f>
        <v>2.7504819220461704E-2</v>
      </c>
      <c r="R3173" s="7">
        <f>_xlfn.CEILING.MATH(ABS(NiftyData[[#This Row],[DayChange %]]), 0.01)</f>
        <v>0.03</v>
      </c>
    </row>
    <row r="3174" spans="1:18" x14ac:dyDescent="0.2">
      <c r="A3174" s="2">
        <v>39479</v>
      </c>
      <c r="B3174" s="1">
        <v>5140.6000000000004</v>
      </c>
      <c r="C3174" s="1">
        <v>5339.95</v>
      </c>
      <c r="D3174" s="1">
        <v>5090.75</v>
      </c>
      <c r="E3174" s="1">
        <v>5317.25</v>
      </c>
      <c r="F3174" s="1">
        <v>106716699</v>
      </c>
      <c r="G3174" s="1">
        <v>5965.82</v>
      </c>
      <c r="H3174" s="6" t="str">
        <f>TEXT(NiftyData[[#This Row],[Date]], "yyyy")</f>
        <v>2008</v>
      </c>
      <c r="I3174" s="6" t="str">
        <f>TEXT(NiftyData[[#This Row],[Date]], "mmm")</f>
        <v>Feb</v>
      </c>
      <c r="J3174" s="6" t="str">
        <f>TEXT(NiftyData[[#This Row],[Date]], "ddd")</f>
        <v>Fri</v>
      </c>
      <c r="K3174" s="6" t="str">
        <f>TEXT(NiftyData[[#This Row],[Date]], "mmm-yyyy")</f>
        <v>Feb-2008</v>
      </c>
      <c r="L3174" s="6" t="str">
        <f>IF(NiftyData[[#This Row],[Day]]="Thu", "Expiry", "")</f>
        <v/>
      </c>
      <c r="M3174" s="6">
        <f>NiftyData[[#This Row],[Close]]-NiftyData[[#This Row],[Open]]</f>
        <v>176.64999999999964</v>
      </c>
      <c r="N3174" s="4">
        <f>NiftyData[[#This Row],[Intraday Change]]/NiftyData[[#This Row],[Open]]</f>
        <v>3.4363692954129797E-2</v>
      </c>
      <c r="O3174" s="4">
        <f>_xlfn.CEILING.MATH(ABS(NiftyData[[#This Row],[Intraday Change %]]), 0.01)</f>
        <v>0.04</v>
      </c>
      <c r="P3174" s="6">
        <f>NiftyData[[#This Row],[Close]]-E3175</f>
        <v>179.80000000000018</v>
      </c>
      <c r="Q3174" s="4">
        <f>NiftyData[[#This Row],[DayChange]]/E3175</f>
        <v>3.4997907522214364E-2</v>
      </c>
      <c r="R3174" s="7">
        <f>_xlfn.CEILING.MATH(ABS(NiftyData[[#This Row],[DayChange %]]), 0.01)</f>
        <v>0.04</v>
      </c>
    </row>
    <row r="3175" spans="1:18" x14ac:dyDescent="0.2">
      <c r="A3175" s="2">
        <v>39478</v>
      </c>
      <c r="B3175" s="1">
        <v>5172.25</v>
      </c>
      <c r="C3175" s="1">
        <v>5251.65</v>
      </c>
      <c r="D3175" s="1">
        <v>5071.1499999999996</v>
      </c>
      <c r="E3175" s="1">
        <v>5137.45</v>
      </c>
      <c r="F3175" s="1">
        <v>187588589</v>
      </c>
      <c r="G3175" s="1">
        <v>10245.43</v>
      </c>
      <c r="H3175" s="6" t="str">
        <f>TEXT(NiftyData[[#This Row],[Date]], "yyyy")</f>
        <v>2008</v>
      </c>
      <c r="I3175" s="6" t="str">
        <f>TEXT(NiftyData[[#This Row],[Date]], "mmm")</f>
        <v>Jan</v>
      </c>
      <c r="J3175" s="6" t="str">
        <f>TEXT(NiftyData[[#This Row],[Date]], "ddd")</f>
        <v>Thu</v>
      </c>
      <c r="K3175" s="6" t="str">
        <f>TEXT(NiftyData[[#This Row],[Date]], "mmm-yyyy")</f>
        <v>Jan-2008</v>
      </c>
      <c r="L3175" s="6" t="str">
        <f>IF(NiftyData[[#This Row],[Day]]="Thu", "Expiry", "")</f>
        <v>Expiry</v>
      </c>
      <c r="M3175" s="6">
        <f>NiftyData[[#This Row],[Close]]-NiftyData[[#This Row],[Open]]</f>
        <v>-34.800000000000182</v>
      </c>
      <c r="N3175" s="4">
        <f>NiftyData[[#This Row],[Intraday Change]]/NiftyData[[#This Row],[Open]]</f>
        <v>-6.7282130600802709E-3</v>
      </c>
      <c r="O3175" s="4">
        <f>_xlfn.CEILING.MATH(ABS(NiftyData[[#This Row],[Intraday Change %]]), 0.01)</f>
        <v>0.01</v>
      </c>
      <c r="P3175" s="6">
        <f>NiftyData[[#This Row],[Close]]-E3176</f>
        <v>-30.150000000000546</v>
      </c>
      <c r="Q3175" s="4">
        <f>NiftyData[[#This Row],[DayChange]]/E3176</f>
        <v>-5.8344299094358204E-3</v>
      </c>
      <c r="R3175" s="7">
        <f>_xlfn.CEILING.MATH(ABS(NiftyData[[#This Row],[DayChange %]]), 0.01)</f>
        <v>0.01</v>
      </c>
    </row>
    <row r="3176" spans="1:18" x14ac:dyDescent="0.2">
      <c r="A3176" s="2">
        <v>39477</v>
      </c>
      <c r="B3176" s="1">
        <v>5283.75</v>
      </c>
      <c r="C3176" s="1">
        <v>5314.3</v>
      </c>
      <c r="D3176" s="1">
        <v>5142.25</v>
      </c>
      <c r="E3176" s="1">
        <v>5167.6000000000004</v>
      </c>
      <c r="F3176" s="1">
        <v>101260486</v>
      </c>
      <c r="G3176" s="1">
        <v>5331.89</v>
      </c>
      <c r="H3176" s="6" t="str">
        <f>TEXT(NiftyData[[#This Row],[Date]], "yyyy")</f>
        <v>2008</v>
      </c>
      <c r="I3176" s="6" t="str">
        <f>TEXT(NiftyData[[#This Row],[Date]], "mmm")</f>
        <v>Jan</v>
      </c>
      <c r="J3176" s="6" t="str">
        <f>TEXT(NiftyData[[#This Row],[Date]], "ddd")</f>
        <v>Wed</v>
      </c>
      <c r="K3176" s="6" t="str">
        <f>TEXT(NiftyData[[#This Row],[Date]], "mmm-yyyy")</f>
        <v>Jan-2008</v>
      </c>
      <c r="L3176" s="6" t="str">
        <f>IF(NiftyData[[#This Row],[Day]]="Thu", "Expiry", "")</f>
        <v/>
      </c>
      <c r="M3176" s="6">
        <f>NiftyData[[#This Row],[Close]]-NiftyData[[#This Row],[Open]]</f>
        <v>-116.14999999999964</v>
      </c>
      <c r="N3176" s="4">
        <f>NiftyData[[#This Row],[Intraday Change]]/NiftyData[[#This Row],[Open]]</f>
        <v>-2.1982493494203857E-2</v>
      </c>
      <c r="O3176" s="4">
        <f>_xlfn.CEILING.MATH(ABS(NiftyData[[#This Row],[Intraday Change %]]), 0.01)</f>
        <v>0.03</v>
      </c>
      <c r="P3176" s="6">
        <f>NiftyData[[#This Row],[Close]]-E3177</f>
        <v>-113.19999999999982</v>
      </c>
      <c r="Q3176" s="4">
        <f>NiftyData[[#This Row],[DayChange]]/E3177</f>
        <v>-2.1436146038478984E-2</v>
      </c>
      <c r="R3176" s="7">
        <f>_xlfn.CEILING.MATH(ABS(NiftyData[[#This Row],[DayChange %]]), 0.01)</f>
        <v>0.03</v>
      </c>
    </row>
    <row r="3177" spans="1:18" x14ac:dyDescent="0.2">
      <c r="A3177" s="2">
        <v>39476</v>
      </c>
      <c r="B3177" s="1">
        <v>5279.55</v>
      </c>
      <c r="C3177" s="1">
        <v>5391.6</v>
      </c>
      <c r="D3177" s="1">
        <v>5225.25</v>
      </c>
      <c r="E3177" s="1">
        <v>5280.8</v>
      </c>
      <c r="F3177" s="1">
        <v>99068477</v>
      </c>
      <c r="G3177" s="1">
        <v>5553.19</v>
      </c>
      <c r="H3177" s="6" t="str">
        <f>TEXT(NiftyData[[#This Row],[Date]], "yyyy")</f>
        <v>2008</v>
      </c>
      <c r="I3177" s="6" t="str">
        <f>TEXT(NiftyData[[#This Row],[Date]], "mmm")</f>
        <v>Jan</v>
      </c>
      <c r="J3177" s="6" t="str">
        <f>TEXT(NiftyData[[#This Row],[Date]], "ddd")</f>
        <v>Tue</v>
      </c>
      <c r="K3177" s="6" t="str">
        <f>TEXT(NiftyData[[#This Row],[Date]], "mmm-yyyy")</f>
        <v>Jan-2008</v>
      </c>
      <c r="L3177" s="6" t="str">
        <f>IF(NiftyData[[#This Row],[Day]]="Thu", "Expiry", "")</f>
        <v/>
      </c>
      <c r="M3177" s="6">
        <f>NiftyData[[#This Row],[Close]]-NiftyData[[#This Row],[Open]]</f>
        <v>1.25</v>
      </c>
      <c r="N3177" s="4">
        <f>NiftyData[[#This Row],[Intraday Change]]/NiftyData[[#This Row],[Open]]</f>
        <v>2.3676260287335094E-4</v>
      </c>
      <c r="O3177" s="4">
        <f>_xlfn.CEILING.MATH(ABS(NiftyData[[#This Row],[Intraday Change %]]), 0.01)</f>
        <v>0.01</v>
      </c>
      <c r="P3177" s="6">
        <f>NiftyData[[#This Row],[Close]]-E3178</f>
        <v>6.6999999999998181</v>
      </c>
      <c r="Q3177" s="4">
        <f>NiftyData[[#This Row],[DayChange]]/E3178</f>
        <v>1.2703589237973907E-3</v>
      </c>
      <c r="R3177" s="7">
        <f>_xlfn.CEILING.MATH(ABS(NiftyData[[#This Row],[DayChange %]]), 0.01)</f>
        <v>0.01</v>
      </c>
    </row>
    <row r="3178" spans="1:18" x14ac:dyDescent="0.2">
      <c r="A3178" s="2">
        <v>39475</v>
      </c>
      <c r="B3178" s="1">
        <v>5380.95</v>
      </c>
      <c r="C3178" s="1">
        <v>5380.95</v>
      </c>
      <c r="D3178" s="1">
        <v>5071</v>
      </c>
      <c r="E3178" s="1">
        <v>5274.1</v>
      </c>
      <c r="F3178" s="1">
        <v>94557347</v>
      </c>
      <c r="G3178" s="1">
        <v>5326.69</v>
      </c>
      <c r="H3178" s="6" t="str">
        <f>TEXT(NiftyData[[#This Row],[Date]], "yyyy")</f>
        <v>2008</v>
      </c>
      <c r="I3178" s="6" t="str">
        <f>TEXT(NiftyData[[#This Row],[Date]], "mmm")</f>
        <v>Jan</v>
      </c>
      <c r="J3178" s="6" t="str">
        <f>TEXT(NiftyData[[#This Row],[Date]], "ddd")</f>
        <v>Mon</v>
      </c>
      <c r="K3178" s="6" t="str">
        <f>TEXT(NiftyData[[#This Row],[Date]], "mmm-yyyy")</f>
        <v>Jan-2008</v>
      </c>
      <c r="L3178" s="6" t="str">
        <f>IF(NiftyData[[#This Row],[Day]]="Thu", "Expiry", "")</f>
        <v/>
      </c>
      <c r="M3178" s="6">
        <f>NiftyData[[#This Row],[Close]]-NiftyData[[#This Row],[Open]]</f>
        <v>-106.84999999999945</v>
      </c>
      <c r="N3178" s="4">
        <f>NiftyData[[#This Row],[Intraday Change]]/NiftyData[[#This Row],[Open]]</f>
        <v>-1.9857088432339912E-2</v>
      </c>
      <c r="O3178" s="4">
        <f>_xlfn.CEILING.MATH(ABS(NiftyData[[#This Row],[Intraday Change %]]), 0.01)</f>
        <v>0.02</v>
      </c>
      <c r="P3178" s="6">
        <f>NiftyData[[#This Row],[Close]]-E3179</f>
        <v>-109.25</v>
      </c>
      <c r="Q3178" s="4">
        <f>NiftyData[[#This Row],[DayChange]]/E3179</f>
        <v>-2.0294054817167749E-2</v>
      </c>
      <c r="R3178" s="7">
        <f>_xlfn.CEILING.MATH(ABS(NiftyData[[#This Row],[DayChange %]]), 0.01)</f>
        <v>0.03</v>
      </c>
    </row>
    <row r="3179" spans="1:18" x14ac:dyDescent="0.2">
      <c r="A3179" s="2">
        <v>39472</v>
      </c>
      <c r="B3179" s="1">
        <v>5035.05</v>
      </c>
      <c r="C3179" s="1">
        <v>5399.25</v>
      </c>
      <c r="D3179" s="1">
        <v>5035.05</v>
      </c>
      <c r="E3179" s="1">
        <v>5383.35</v>
      </c>
      <c r="F3179" s="1">
        <v>105876191</v>
      </c>
      <c r="G3179" s="1">
        <v>6228.84</v>
      </c>
      <c r="H3179" s="6" t="str">
        <f>TEXT(NiftyData[[#This Row],[Date]], "yyyy")</f>
        <v>2008</v>
      </c>
      <c r="I3179" s="6" t="str">
        <f>TEXT(NiftyData[[#This Row],[Date]], "mmm")</f>
        <v>Jan</v>
      </c>
      <c r="J3179" s="6" t="str">
        <f>TEXT(NiftyData[[#This Row],[Date]], "ddd")</f>
        <v>Fri</v>
      </c>
      <c r="K3179" s="6" t="str">
        <f>TEXT(NiftyData[[#This Row],[Date]], "mmm-yyyy")</f>
        <v>Jan-2008</v>
      </c>
      <c r="L3179" s="6" t="str">
        <f>IF(NiftyData[[#This Row],[Day]]="Thu", "Expiry", "")</f>
        <v/>
      </c>
      <c r="M3179" s="6">
        <f>NiftyData[[#This Row],[Close]]-NiftyData[[#This Row],[Open]]</f>
        <v>348.30000000000018</v>
      </c>
      <c r="N3179" s="4">
        <f>NiftyData[[#This Row],[Intraday Change]]/NiftyData[[#This Row],[Open]]</f>
        <v>6.9175082670479976E-2</v>
      </c>
      <c r="O3179" s="4">
        <f>_xlfn.CEILING.MATH(ABS(NiftyData[[#This Row],[Intraday Change %]]), 0.01)</f>
        <v>7.0000000000000007E-2</v>
      </c>
      <c r="P3179" s="6">
        <f>NiftyData[[#This Row],[Close]]-E3180</f>
        <v>349.90000000000055</v>
      </c>
      <c r="Q3179" s="4">
        <f>NiftyData[[#This Row],[DayChange]]/E3180</f>
        <v>6.9514945017830829E-2</v>
      </c>
      <c r="R3179" s="7">
        <f>_xlfn.CEILING.MATH(ABS(NiftyData[[#This Row],[DayChange %]]), 0.01)</f>
        <v>7.0000000000000007E-2</v>
      </c>
    </row>
    <row r="3180" spans="1:18" x14ac:dyDescent="0.2">
      <c r="A3180" s="2">
        <v>39471</v>
      </c>
      <c r="B3180" s="1">
        <v>5208</v>
      </c>
      <c r="C3180" s="1">
        <v>5357.2</v>
      </c>
      <c r="D3180" s="1">
        <v>4995.8</v>
      </c>
      <c r="E3180" s="1">
        <v>5033.45</v>
      </c>
      <c r="F3180" s="1">
        <v>145355769</v>
      </c>
      <c r="G3180" s="1">
        <v>8302.42</v>
      </c>
      <c r="H3180" s="6" t="str">
        <f>TEXT(NiftyData[[#This Row],[Date]], "yyyy")</f>
        <v>2008</v>
      </c>
      <c r="I3180" s="6" t="str">
        <f>TEXT(NiftyData[[#This Row],[Date]], "mmm")</f>
        <v>Jan</v>
      </c>
      <c r="J3180" s="6" t="str">
        <f>TEXT(NiftyData[[#This Row],[Date]], "ddd")</f>
        <v>Thu</v>
      </c>
      <c r="K3180" s="6" t="str">
        <f>TEXT(NiftyData[[#This Row],[Date]], "mmm-yyyy")</f>
        <v>Jan-2008</v>
      </c>
      <c r="L3180" s="6" t="str">
        <f>IF(NiftyData[[#This Row],[Day]]="Thu", "Expiry", "")</f>
        <v>Expiry</v>
      </c>
      <c r="M3180" s="6">
        <f>NiftyData[[#This Row],[Close]]-NiftyData[[#This Row],[Open]]</f>
        <v>-174.55000000000018</v>
      </c>
      <c r="N3180" s="4">
        <f>NiftyData[[#This Row],[Intraday Change]]/NiftyData[[#This Row],[Open]]</f>
        <v>-3.3515745007680529E-2</v>
      </c>
      <c r="O3180" s="4">
        <f>_xlfn.CEILING.MATH(ABS(NiftyData[[#This Row],[Intraday Change %]]), 0.01)</f>
        <v>0.04</v>
      </c>
      <c r="P3180" s="6">
        <f>NiftyData[[#This Row],[Close]]-E3181</f>
        <v>-169.94999999999982</v>
      </c>
      <c r="Q3180" s="4">
        <f>NiftyData[[#This Row],[DayChange]]/E3181</f>
        <v>-3.2661336818234202E-2</v>
      </c>
      <c r="R3180" s="7">
        <f>_xlfn.CEILING.MATH(ABS(NiftyData[[#This Row],[DayChange %]]), 0.01)</f>
        <v>0.04</v>
      </c>
    </row>
    <row r="3181" spans="1:18" x14ac:dyDescent="0.2">
      <c r="A3181" s="2">
        <v>39470</v>
      </c>
      <c r="B3181" s="1">
        <v>4903.05</v>
      </c>
      <c r="C3181" s="1">
        <v>5328.05</v>
      </c>
      <c r="D3181" s="1">
        <v>4891.6000000000004</v>
      </c>
      <c r="E3181" s="1">
        <v>5203.3999999999996</v>
      </c>
      <c r="F3181" s="1">
        <v>172729968</v>
      </c>
      <c r="G3181" s="1">
        <v>10029.299999999999</v>
      </c>
      <c r="H3181" s="6" t="str">
        <f>TEXT(NiftyData[[#This Row],[Date]], "yyyy")</f>
        <v>2008</v>
      </c>
      <c r="I3181" s="6" t="str">
        <f>TEXT(NiftyData[[#This Row],[Date]], "mmm")</f>
        <v>Jan</v>
      </c>
      <c r="J3181" s="6" t="str">
        <f>TEXT(NiftyData[[#This Row],[Date]], "ddd")</f>
        <v>Wed</v>
      </c>
      <c r="K3181" s="6" t="str">
        <f>TEXT(NiftyData[[#This Row],[Date]], "mmm-yyyy")</f>
        <v>Jan-2008</v>
      </c>
      <c r="L3181" s="6" t="str">
        <f>IF(NiftyData[[#This Row],[Day]]="Thu", "Expiry", "")</f>
        <v/>
      </c>
      <c r="M3181" s="6">
        <f>NiftyData[[#This Row],[Close]]-NiftyData[[#This Row],[Open]]</f>
        <v>300.34999999999945</v>
      </c>
      <c r="N3181" s="4">
        <f>NiftyData[[#This Row],[Intraday Change]]/NiftyData[[#This Row],[Open]]</f>
        <v>6.1257788519390878E-2</v>
      </c>
      <c r="O3181" s="4">
        <f>_xlfn.CEILING.MATH(ABS(NiftyData[[#This Row],[Intraday Change %]]), 0.01)</f>
        <v>7.0000000000000007E-2</v>
      </c>
      <c r="P3181" s="6">
        <f>NiftyData[[#This Row],[Close]]-E3182</f>
        <v>304.09999999999945</v>
      </c>
      <c r="Q3181" s="4">
        <f>NiftyData[[#This Row],[DayChange]]/E3182</f>
        <v>6.2070091645745194E-2</v>
      </c>
      <c r="R3181" s="7">
        <f>_xlfn.CEILING.MATH(ABS(NiftyData[[#This Row],[DayChange %]]), 0.01)</f>
        <v>7.0000000000000007E-2</v>
      </c>
    </row>
    <row r="3182" spans="1:18" x14ac:dyDescent="0.2">
      <c r="A3182" s="2">
        <v>39469</v>
      </c>
      <c r="B3182" s="1">
        <v>5203.3500000000004</v>
      </c>
      <c r="C3182" s="1">
        <v>5203.3500000000004</v>
      </c>
      <c r="D3182" s="1">
        <v>4448.5</v>
      </c>
      <c r="E3182" s="1">
        <v>4899.3</v>
      </c>
      <c r="F3182" s="1">
        <v>200603284</v>
      </c>
      <c r="G3182" s="1">
        <v>11565.41</v>
      </c>
      <c r="H3182" s="6" t="str">
        <f>TEXT(NiftyData[[#This Row],[Date]], "yyyy")</f>
        <v>2008</v>
      </c>
      <c r="I3182" s="6" t="str">
        <f>TEXT(NiftyData[[#This Row],[Date]], "mmm")</f>
        <v>Jan</v>
      </c>
      <c r="J3182" s="6" t="str">
        <f>TEXT(NiftyData[[#This Row],[Date]], "ddd")</f>
        <v>Tue</v>
      </c>
      <c r="K3182" s="6" t="str">
        <f>TEXT(NiftyData[[#This Row],[Date]], "mmm-yyyy")</f>
        <v>Jan-2008</v>
      </c>
      <c r="L3182" s="6" t="str">
        <f>IF(NiftyData[[#This Row],[Day]]="Thu", "Expiry", "")</f>
        <v/>
      </c>
      <c r="M3182" s="6">
        <f>NiftyData[[#This Row],[Close]]-NiftyData[[#This Row],[Open]]</f>
        <v>-304.05000000000018</v>
      </c>
      <c r="N3182" s="4">
        <f>NiftyData[[#This Row],[Intraday Change]]/NiftyData[[#This Row],[Open]]</f>
        <v>-5.8433509181584971E-2</v>
      </c>
      <c r="O3182" s="4">
        <f>_xlfn.CEILING.MATH(ABS(NiftyData[[#This Row],[Intraday Change %]]), 0.01)</f>
        <v>0.06</v>
      </c>
      <c r="P3182" s="6">
        <f>NiftyData[[#This Row],[Close]]-E3183</f>
        <v>-309.5</v>
      </c>
      <c r="Q3182" s="4">
        <f>NiftyData[[#This Row],[DayChange]]/E3183</f>
        <v>-5.9418676086622636E-2</v>
      </c>
      <c r="R3182" s="7">
        <f>_xlfn.CEILING.MATH(ABS(NiftyData[[#This Row],[DayChange %]]), 0.01)</f>
        <v>0.06</v>
      </c>
    </row>
    <row r="3183" spans="1:18" x14ac:dyDescent="0.2">
      <c r="A3183" s="2">
        <v>39468</v>
      </c>
      <c r="B3183" s="1">
        <v>5705</v>
      </c>
      <c r="C3183" s="1">
        <v>5705</v>
      </c>
      <c r="D3183" s="1">
        <v>4977.1000000000004</v>
      </c>
      <c r="E3183" s="1">
        <v>5208.8</v>
      </c>
      <c r="F3183" s="1">
        <v>211347217</v>
      </c>
      <c r="G3183" s="1">
        <v>12589.09</v>
      </c>
      <c r="H3183" s="6" t="str">
        <f>TEXT(NiftyData[[#This Row],[Date]], "yyyy")</f>
        <v>2008</v>
      </c>
      <c r="I3183" s="6" t="str">
        <f>TEXT(NiftyData[[#This Row],[Date]], "mmm")</f>
        <v>Jan</v>
      </c>
      <c r="J3183" s="6" t="str">
        <f>TEXT(NiftyData[[#This Row],[Date]], "ddd")</f>
        <v>Mon</v>
      </c>
      <c r="K3183" s="6" t="str">
        <f>TEXT(NiftyData[[#This Row],[Date]], "mmm-yyyy")</f>
        <v>Jan-2008</v>
      </c>
      <c r="L3183" s="6" t="str">
        <f>IF(NiftyData[[#This Row],[Day]]="Thu", "Expiry", "")</f>
        <v/>
      </c>
      <c r="M3183" s="6">
        <f>NiftyData[[#This Row],[Close]]-NiftyData[[#This Row],[Open]]</f>
        <v>-496.19999999999982</v>
      </c>
      <c r="N3183" s="4">
        <f>NiftyData[[#This Row],[Intraday Change]]/NiftyData[[#This Row],[Open]]</f>
        <v>-8.6976336546888661E-2</v>
      </c>
      <c r="O3183" s="4">
        <f>_xlfn.CEILING.MATH(ABS(NiftyData[[#This Row],[Intraday Change %]]), 0.01)</f>
        <v>0.09</v>
      </c>
      <c r="P3183" s="6">
        <f>NiftyData[[#This Row],[Close]]-E3184</f>
        <v>-496.5</v>
      </c>
      <c r="Q3183" s="4">
        <f>NiftyData[[#This Row],[DayChange]]/E3184</f>
        <v>-8.7024345783744933E-2</v>
      </c>
      <c r="R3183" s="7">
        <f>_xlfn.CEILING.MATH(ABS(NiftyData[[#This Row],[DayChange %]]), 0.01)</f>
        <v>0.09</v>
      </c>
    </row>
    <row r="3184" spans="1:18" x14ac:dyDescent="0.2">
      <c r="A3184" s="2">
        <v>39465</v>
      </c>
      <c r="B3184" s="1">
        <v>5907.75</v>
      </c>
      <c r="C3184" s="1">
        <v>5908.75</v>
      </c>
      <c r="D3184" s="1">
        <v>5677</v>
      </c>
      <c r="E3184" s="1">
        <v>5705.3</v>
      </c>
      <c r="F3184" s="1">
        <v>135839094</v>
      </c>
      <c r="G3184" s="1">
        <v>9533.0499999999993</v>
      </c>
      <c r="H3184" s="6" t="str">
        <f>TEXT(NiftyData[[#This Row],[Date]], "yyyy")</f>
        <v>2008</v>
      </c>
      <c r="I3184" s="6" t="str">
        <f>TEXT(NiftyData[[#This Row],[Date]], "mmm")</f>
        <v>Jan</v>
      </c>
      <c r="J3184" s="6" t="str">
        <f>TEXT(NiftyData[[#This Row],[Date]], "ddd")</f>
        <v>Fri</v>
      </c>
      <c r="K3184" s="6" t="str">
        <f>TEXT(NiftyData[[#This Row],[Date]], "mmm-yyyy")</f>
        <v>Jan-2008</v>
      </c>
      <c r="L3184" s="6" t="str">
        <f>IF(NiftyData[[#This Row],[Day]]="Thu", "Expiry", "")</f>
        <v/>
      </c>
      <c r="M3184" s="6">
        <f>NiftyData[[#This Row],[Close]]-NiftyData[[#This Row],[Open]]</f>
        <v>-202.44999999999982</v>
      </c>
      <c r="N3184" s="4">
        <f>NiftyData[[#This Row],[Intraday Change]]/NiftyData[[#This Row],[Open]]</f>
        <v>-3.4268545554568118E-2</v>
      </c>
      <c r="O3184" s="4">
        <f>_xlfn.CEILING.MATH(ABS(NiftyData[[#This Row],[Intraday Change %]]), 0.01)</f>
        <v>0.04</v>
      </c>
      <c r="P3184" s="6">
        <f>NiftyData[[#This Row],[Close]]-E3185</f>
        <v>-207.89999999999964</v>
      </c>
      <c r="Q3184" s="4">
        <f>NiftyData[[#This Row],[DayChange]]/E3185</f>
        <v>-3.5158628153960571E-2</v>
      </c>
      <c r="R3184" s="7">
        <f>_xlfn.CEILING.MATH(ABS(NiftyData[[#This Row],[DayChange %]]), 0.01)</f>
        <v>0.04</v>
      </c>
    </row>
    <row r="3185" spans="1:18" x14ac:dyDescent="0.2">
      <c r="A3185" s="2">
        <v>39464</v>
      </c>
      <c r="B3185" s="1">
        <v>5937.95</v>
      </c>
      <c r="C3185" s="1">
        <v>6013.15</v>
      </c>
      <c r="D3185" s="1">
        <v>5880.3</v>
      </c>
      <c r="E3185" s="1">
        <v>5913.2</v>
      </c>
      <c r="F3185" s="1">
        <v>127181643</v>
      </c>
      <c r="G3185" s="1">
        <v>9479.64</v>
      </c>
      <c r="H3185" s="6" t="str">
        <f>TEXT(NiftyData[[#This Row],[Date]], "yyyy")</f>
        <v>2008</v>
      </c>
      <c r="I3185" s="6" t="str">
        <f>TEXT(NiftyData[[#This Row],[Date]], "mmm")</f>
        <v>Jan</v>
      </c>
      <c r="J3185" s="6" t="str">
        <f>TEXT(NiftyData[[#This Row],[Date]], "ddd")</f>
        <v>Thu</v>
      </c>
      <c r="K3185" s="6" t="str">
        <f>TEXT(NiftyData[[#This Row],[Date]], "mmm-yyyy")</f>
        <v>Jan-2008</v>
      </c>
      <c r="L3185" s="6" t="str">
        <f>IF(NiftyData[[#This Row],[Day]]="Thu", "Expiry", "")</f>
        <v>Expiry</v>
      </c>
      <c r="M3185" s="6">
        <f>NiftyData[[#This Row],[Close]]-NiftyData[[#This Row],[Open]]</f>
        <v>-24.75</v>
      </c>
      <c r="N3185" s="4">
        <f>NiftyData[[#This Row],[Intraday Change]]/NiftyData[[#This Row],[Open]]</f>
        <v>-4.1681051541356869E-3</v>
      </c>
      <c r="O3185" s="4">
        <f>_xlfn.CEILING.MATH(ABS(NiftyData[[#This Row],[Intraday Change %]]), 0.01)</f>
        <v>0.01</v>
      </c>
      <c r="P3185" s="6">
        <f>NiftyData[[#This Row],[Close]]-E3186</f>
        <v>-22.550000000000182</v>
      </c>
      <c r="Q3185" s="4">
        <f>NiftyData[[#This Row],[DayChange]]/E3186</f>
        <v>-3.7990144463631694E-3</v>
      </c>
      <c r="R3185" s="7">
        <f>_xlfn.CEILING.MATH(ABS(NiftyData[[#This Row],[DayChange %]]), 0.01)</f>
        <v>0.01</v>
      </c>
    </row>
    <row r="3186" spans="1:18" x14ac:dyDescent="0.2">
      <c r="A3186" s="2">
        <v>39463</v>
      </c>
      <c r="B3186" s="1">
        <v>6065</v>
      </c>
      <c r="C3186" s="1">
        <v>6065</v>
      </c>
      <c r="D3186" s="1">
        <v>5825.75</v>
      </c>
      <c r="E3186" s="1">
        <v>5935.75</v>
      </c>
      <c r="F3186" s="1">
        <v>152499954</v>
      </c>
      <c r="G3186" s="1">
        <v>10674.88</v>
      </c>
      <c r="H3186" s="6" t="str">
        <f>TEXT(NiftyData[[#This Row],[Date]], "yyyy")</f>
        <v>2008</v>
      </c>
      <c r="I3186" s="6" t="str">
        <f>TEXT(NiftyData[[#This Row],[Date]], "mmm")</f>
        <v>Jan</v>
      </c>
      <c r="J3186" s="6" t="str">
        <f>TEXT(NiftyData[[#This Row],[Date]], "ddd")</f>
        <v>Wed</v>
      </c>
      <c r="K3186" s="6" t="str">
        <f>TEXT(NiftyData[[#This Row],[Date]], "mmm-yyyy")</f>
        <v>Jan-2008</v>
      </c>
      <c r="L3186" s="6" t="str">
        <f>IF(NiftyData[[#This Row],[Day]]="Thu", "Expiry", "")</f>
        <v/>
      </c>
      <c r="M3186" s="6">
        <f>NiftyData[[#This Row],[Close]]-NiftyData[[#This Row],[Open]]</f>
        <v>-129.25</v>
      </c>
      <c r="N3186" s="4">
        <f>NiftyData[[#This Row],[Intraday Change]]/NiftyData[[#This Row],[Open]]</f>
        <v>-2.1310799670239078E-2</v>
      </c>
      <c r="O3186" s="4">
        <f>_xlfn.CEILING.MATH(ABS(NiftyData[[#This Row],[Intraday Change %]]), 0.01)</f>
        <v>0.03</v>
      </c>
      <c r="P3186" s="6">
        <f>NiftyData[[#This Row],[Close]]-E3187</f>
        <v>-138.5</v>
      </c>
      <c r="Q3186" s="4">
        <f>NiftyData[[#This Row],[DayChange]]/E3187</f>
        <v>-2.28011688685846E-2</v>
      </c>
      <c r="R3186" s="7">
        <f>_xlfn.CEILING.MATH(ABS(NiftyData[[#This Row],[DayChange %]]), 0.01)</f>
        <v>0.03</v>
      </c>
    </row>
    <row r="3187" spans="1:18" x14ac:dyDescent="0.2">
      <c r="A3187" s="2">
        <v>39462</v>
      </c>
      <c r="B3187" s="1">
        <v>6226.35</v>
      </c>
      <c r="C3187" s="1">
        <v>6260.45</v>
      </c>
      <c r="D3187" s="1">
        <v>6053.3</v>
      </c>
      <c r="E3187" s="1">
        <v>6074.25</v>
      </c>
      <c r="F3187" s="1">
        <v>117677698</v>
      </c>
      <c r="G3187" s="1">
        <v>8500.09</v>
      </c>
      <c r="H3187" s="6" t="str">
        <f>TEXT(NiftyData[[#This Row],[Date]], "yyyy")</f>
        <v>2008</v>
      </c>
      <c r="I3187" s="6" t="str">
        <f>TEXT(NiftyData[[#This Row],[Date]], "mmm")</f>
        <v>Jan</v>
      </c>
      <c r="J3187" s="6" t="str">
        <f>TEXT(NiftyData[[#This Row],[Date]], "ddd")</f>
        <v>Tue</v>
      </c>
      <c r="K3187" s="6" t="str">
        <f>TEXT(NiftyData[[#This Row],[Date]], "mmm-yyyy")</f>
        <v>Jan-2008</v>
      </c>
      <c r="L3187" s="6" t="str">
        <f>IF(NiftyData[[#This Row],[Day]]="Thu", "Expiry", "")</f>
        <v/>
      </c>
      <c r="M3187" s="6">
        <f>NiftyData[[#This Row],[Close]]-NiftyData[[#This Row],[Open]]</f>
        <v>-152.10000000000036</v>
      </c>
      <c r="N3187" s="4">
        <f>NiftyData[[#This Row],[Intraday Change]]/NiftyData[[#This Row],[Open]]</f>
        <v>-2.4428437206389032E-2</v>
      </c>
      <c r="O3187" s="4">
        <f>_xlfn.CEILING.MATH(ABS(NiftyData[[#This Row],[Intraday Change %]]), 0.01)</f>
        <v>0.03</v>
      </c>
      <c r="P3187" s="6">
        <f>NiftyData[[#This Row],[Close]]-E3188</f>
        <v>-132.55000000000018</v>
      </c>
      <c r="Q3187" s="4">
        <f>NiftyData[[#This Row],[DayChange]]/E3188</f>
        <v>-2.1355609976155213E-2</v>
      </c>
      <c r="R3187" s="7">
        <f>_xlfn.CEILING.MATH(ABS(NiftyData[[#This Row],[DayChange %]]), 0.01)</f>
        <v>0.03</v>
      </c>
    </row>
    <row r="3188" spans="1:18" x14ac:dyDescent="0.2">
      <c r="A3188" s="2">
        <v>39461</v>
      </c>
      <c r="B3188" s="1">
        <v>6208.8</v>
      </c>
      <c r="C3188" s="1">
        <v>6244.15</v>
      </c>
      <c r="D3188" s="1">
        <v>6172</v>
      </c>
      <c r="E3188" s="1">
        <v>6206.8</v>
      </c>
      <c r="F3188" s="1">
        <v>111015627</v>
      </c>
      <c r="G3188" s="1">
        <v>7764.65</v>
      </c>
      <c r="H3188" s="6" t="str">
        <f>TEXT(NiftyData[[#This Row],[Date]], "yyyy")</f>
        <v>2008</v>
      </c>
      <c r="I3188" s="6" t="str">
        <f>TEXT(NiftyData[[#This Row],[Date]], "mmm")</f>
        <v>Jan</v>
      </c>
      <c r="J3188" s="6" t="str">
        <f>TEXT(NiftyData[[#This Row],[Date]], "ddd")</f>
        <v>Mon</v>
      </c>
      <c r="K3188" s="6" t="str">
        <f>TEXT(NiftyData[[#This Row],[Date]], "mmm-yyyy")</f>
        <v>Jan-2008</v>
      </c>
      <c r="L3188" s="6" t="str">
        <f>IF(NiftyData[[#This Row],[Day]]="Thu", "Expiry", "")</f>
        <v/>
      </c>
      <c r="M3188" s="6">
        <f>NiftyData[[#This Row],[Close]]-NiftyData[[#This Row],[Open]]</f>
        <v>-2</v>
      </c>
      <c r="N3188" s="4">
        <f>NiftyData[[#This Row],[Intraday Change]]/NiftyData[[#This Row],[Open]]</f>
        <v>-3.2212343770132712E-4</v>
      </c>
      <c r="O3188" s="4">
        <f>_xlfn.CEILING.MATH(ABS(NiftyData[[#This Row],[Intraday Change %]]), 0.01)</f>
        <v>0.01</v>
      </c>
      <c r="P3188" s="6">
        <f>NiftyData[[#This Row],[Close]]-E3189</f>
        <v>6.6999999999998181</v>
      </c>
      <c r="Q3188" s="4">
        <f>NiftyData[[#This Row],[DayChange]]/E3189</f>
        <v>1.0806277318107479E-3</v>
      </c>
      <c r="R3188" s="7">
        <f>_xlfn.CEILING.MATH(ABS(NiftyData[[#This Row],[DayChange %]]), 0.01)</f>
        <v>0.01</v>
      </c>
    </row>
    <row r="3189" spans="1:18" x14ac:dyDescent="0.2">
      <c r="A3189" s="2">
        <v>39458</v>
      </c>
      <c r="B3189" s="1">
        <v>6166.65</v>
      </c>
      <c r="C3189" s="1">
        <v>6224.2</v>
      </c>
      <c r="D3189" s="1">
        <v>6112.55</v>
      </c>
      <c r="E3189" s="1">
        <v>6200.1</v>
      </c>
      <c r="F3189" s="1">
        <v>125140494</v>
      </c>
      <c r="G3189" s="1">
        <v>8457.94</v>
      </c>
      <c r="H3189" s="6" t="str">
        <f>TEXT(NiftyData[[#This Row],[Date]], "yyyy")</f>
        <v>2008</v>
      </c>
      <c r="I3189" s="6" t="str">
        <f>TEXT(NiftyData[[#This Row],[Date]], "mmm")</f>
        <v>Jan</v>
      </c>
      <c r="J3189" s="6" t="str">
        <f>TEXT(NiftyData[[#This Row],[Date]], "ddd")</f>
        <v>Fri</v>
      </c>
      <c r="K3189" s="6" t="str">
        <f>TEXT(NiftyData[[#This Row],[Date]], "mmm-yyyy")</f>
        <v>Jan-2008</v>
      </c>
      <c r="L3189" s="6" t="str">
        <f>IF(NiftyData[[#This Row],[Day]]="Thu", "Expiry", "")</f>
        <v/>
      </c>
      <c r="M3189" s="6">
        <f>NiftyData[[#This Row],[Close]]-NiftyData[[#This Row],[Open]]</f>
        <v>33.450000000000728</v>
      </c>
      <c r="N3189" s="4">
        <f>NiftyData[[#This Row],[Intraday Change]]/NiftyData[[#This Row],[Open]]</f>
        <v>5.4243389847000766E-3</v>
      </c>
      <c r="O3189" s="4">
        <f>_xlfn.CEILING.MATH(ABS(NiftyData[[#This Row],[Intraday Change %]]), 0.01)</f>
        <v>0.01</v>
      </c>
      <c r="P3189" s="6">
        <f>NiftyData[[#This Row],[Close]]-E3190</f>
        <v>43.150000000000546</v>
      </c>
      <c r="Q3189" s="4">
        <f>NiftyData[[#This Row],[DayChange]]/E3190</f>
        <v>7.0083401684276382E-3</v>
      </c>
      <c r="R3189" s="7">
        <f>_xlfn.CEILING.MATH(ABS(NiftyData[[#This Row],[DayChange %]]), 0.01)</f>
        <v>0.01</v>
      </c>
    </row>
    <row r="3190" spans="1:18" x14ac:dyDescent="0.2">
      <c r="A3190" s="2">
        <v>39457</v>
      </c>
      <c r="B3190" s="1">
        <v>6278.1</v>
      </c>
      <c r="C3190" s="1">
        <v>6347</v>
      </c>
      <c r="D3190" s="1">
        <v>6142.9</v>
      </c>
      <c r="E3190" s="1">
        <v>6156.95</v>
      </c>
      <c r="F3190" s="1">
        <v>133662127</v>
      </c>
      <c r="G3190" s="1">
        <v>9321.2900000000009</v>
      </c>
      <c r="H3190" s="6" t="str">
        <f>TEXT(NiftyData[[#This Row],[Date]], "yyyy")</f>
        <v>2008</v>
      </c>
      <c r="I3190" s="6" t="str">
        <f>TEXT(NiftyData[[#This Row],[Date]], "mmm")</f>
        <v>Jan</v>
      </c>
      <c r="J3190" s="6" t="str">
        <f>TEXT(NiftyData[[#This Row],[Date]], "ddd")</f>
        <v>Thu</v>
      </c>
      <c r="K3190" s="6" t="str">
        <f>TEXT(NiftyData[[#This Row],[Date]], "mmm-yyyy")</f>
        <v>Jan-2008</v>
      </c>
      <c r="L3190" s="6" t="str">
        <f>IF(NiftyData[[#This Row],[Day]]="Thu", "Expiry", "")</f>
        <v>Expiry</v>
      </c>
      <c r="M3190" s="6">
        <f>NiftyData[[#This Row],[Close]]-NiftyData[[#This Row],[Open]]</f>
        <v>-121.15000000000055</v>
      </c>
      <c r="N3190" s="4">
        <f>NiftyData[[#This Row],[Intraday Change]]/NiftyData[[#This Row],[Open]]</f>
        <v>-1.9297239610710334E-2</v>
      </c>
      <c r="O3190" s="4">
        <f>_xlfn.CEILING.MATH(ABS(NiftyData[[#This Row],[Intraday Change %]]), 0.01)</f>
        <v>0.02</v>
      </c>
      <c r="P3190" s="6">
        <f>NiftyData[[#This Row],[Close]]-E3191</f>
        <v>-115.05000000000018</v>
      </c>
      <c r="Q3190" s="4">
        <f>NiftyData[[#This Row],[DayChange]]/E3191</f>
        <v>-1.834343112244901E-2</v>
      </c>
      <c r="R3190" s="7">
        <f>_xlfn.CEILING.MATH(ABS(NiftyData[[#This Row],[DayChange %]]), 0.01)</f>
        <v>0.02</v>
      </c>
    </row>
    <row r="3191" spans="1:18" x14ac:dyDescent="0.2">
      <c r="A3191" s="2">
        <v>39456</v>
      </c>
      <c r="B3191" s="1">
        <v>6287.55</v>
      </c>
      <c r="C3191" s="1">
        <v>6338.3</v>
      </c>
      <c r="D3191" s="1">
        <v>6231.25</v>
      </c>
      <c r="E3191" s="1">
        <v>6272</v>
      </c>
      <c r="F3191" s="1">
        <v>120853354</v>
      </c>
      <c r="G3191" s="1">
        <v>8104.77</v>
      </c>
      <c r="H3191" s="6" t="str">
        <f>TEXT(NiftyData[[#This Row],[Date]], "yyyy")</f>
        <v>2008</v>
      </c>
      <c r="I3191" s="6" t="str">
        <f>TEXT(NiftyData[[#This Row],[Date]], "mmm")</f>
        <v>Jan</v>
      </c>
      <c r="J3191" s="6" t="str">
        <f>TEXT(NiftyData[[#This Row],[Date]], "ddd")</f>
        <v>Wed</v>
      </c>
      <c r="K3191" s="6" t="str">
        <f>TEXT(NiftyData[[#This Row],[Date]], "mmm-yyyy")</f>
        <v>Jan-2008</v>
      </c>
      <c r="L3191" s="6" t="str">
        <f>IF(NiftyData[[#This Row],[Day]]="Thu", "Expiry", "")</f>
        <v/>
      </c>
      <c r="M3191" s="6">
        <f>NiftyData[[#This Row],[Close]]-NiftyData[[#This Row],[Open]]</f>
        <v>-15.550000000000182</v>
      </c>
      <c r="N3191" s="4">
        <f>NiftyData[[#This Row],[Intraday Change]]/NiftyData[[#This Row],[Open]]</f>
        <v>-2.4731413666690813E-3</v>
      </c>
      <c r="O3191" s="4">
        <f>_xlfn.CEILING.MATH(ABS(NiftyData[[#This Row],[Intraday Change %]]), 0.01)</f>
        <v>0.01</v>
      </c>
      <c r="P3191" s="6">
        <f>NiftyData[[#This Row],[Close]]-E3192</f>
        <v>-15.850000000000364</v>
      </c>
      <c r="Q3191" s="4">
        <f>NiftyData[[#This Row],[DayChange]]/E3192</f>
        <v>-2.5207344322781813E-3</v>
      </c>
      <c r="R3191" s="7">
        <f>_xlfn.CEILING.MATH(ABS(NiftyData[[#This Row],[DayChange %]]), 0.01)</f>
        <v>0.01</v>
      </c>
    </row>
    <row r="3192" spans="1:18" x14ac:dyDescent="0.2">
      <c r="A3192" s="2">
        <v>39455</v>
      </c>
      <c r="B3192" s="1">
        <v>6282.45</v>
      </c>
      <c r="C3192" s="1">
        <v>6357.1</v>
      </c>
      <c r="D3192" s="1">
        <v>6221.6</v>
      </c>
      <c r="E3192" s="1">
        <v>6287.85</v>
      </c>
      <c r="F3192" s="1">
        <v>162564130</v>
      </c>
      <c r="G3192" s="1">
        <v>10574.25</v>
      </c>
      <c r="H3192" s="6" t="str">
        <f>TEXT(NiftyData[[#This Row],[Date]], "yyyy")</f>
        <v>2008</v>
      </c>
      <c r="I3192" s="6" t="str">
        <f>TEXT(NiftyData[[#This Row],[Date]], "mmm")</f>
        <v>Jan</v>
      </c>
      <c r="J3192" s="6" t="str">
        <f>TEXT(NiftyData[[#This Row],[Date]], "ddd")</f>
        <v>Tue</v>
      </c>
      <c r="K3192" s="6" t="str">
        <f>TEXT(NiftyData[[#This Row],[Date]], "mmm-yyyy")</f>
        <v>Jan-2008</v>
      </c>
      <c r="L3192" s="6" t="str">
        <f>IF(NiftyData[[#This Row],[Day]]="Thu", "Expiry", "")</f>
        <v/>
      </c>
      <c r="M3192" s="6">
        <f>NiftyData[[#This Row],[Close]]-NiftyData[[#This Row],[Open]]</f>
        <v>5.4000000000005457</v>
      </c>
      <c r="N3192" s="4">
        <f>NiftyData[[#This Row],[Intraday Change]]/NiftyData[[#This Row],[Open]]</f>
        <v>8.5953728242971227E-4</v>
      </c>
      <c r="O3192" s="4">
        <f>_xlfn.CEILING.MATH(ABS(NiftyData[[#This Row],[Intraday Change %]]), 0.01)</f>
        <v>0.01</v>
      </c>
      <c r="P3192" s="6">
        <f>NiftyData[[#This Row],[Close]]-E3193</f>
        <v>8.75</v>
      </c>
      <c r="Q3192" s="4">
        <f>NiftyData[[#This Row],[DayChange]]/E3193</f>
        <v>1.3935118090172157E-3</v>
      </c>
      <c r="R3192" s="7">
        <f>_xlfn.CEILING.MATH(ABS(NiftyData[[#This Row],[DayChange %]]), 0.01)</f>
        <v>0.01</v>
      </c>
    </row>
    <row r="3193" spans="1:18" x14ac:dyDescent="0.2">
      <c r="A3193" s="2">
        <v>39454</v>
      </c>
      <c r="B3193" s="1">
        <v>6271</v>
      </c>
      <c r="C3193" s="1">
        <v>6289.8</v>
      </c>
      <c r="D3193" s="1">
        <v>6193.35</v>
      </c>
      <c r="E3193" s="1">
        <v>6279.1</v>
      </c>
      <c r="F3193" s="1">
        <v>139778977</v>
      </c>
      <c r="G3193" s="1">
        <v>8873.3700000000008</v>
      </c>
      <c r="H3193" s="6" t="str">
        <f>TEXT(NiftyData[[#This Row],[Date]], "yyyy")</f>
        <v>2008</v>
      </c>
      <c r="I3193" s="6" t="str">
        <f>TEXT(NiftyData[[#This Row],[Date]], "mmm")</f>
        <v>Jan</v>
      </c>
      <c r="J3193" s="6" t="str">
        <f>TEXT(NiftyData[[#This Row],[Date]], "ddd")</f>
        <v>Mon</v>
      </c>
      <c r="K3193" s="6" t="str">
        <f>TEXT(NiftyData[[#This Row],[Date]], "mmm-yyyy")</f>
        <v>Jan-2008</v>
      </c>
      <c r="L3193" s="6" t="str">
        <f>IF(NiftyData[[#This Row],[Day]]="Thu", "Expiry", "")</f>
        <v/>
      </c>
      <c r="M3193" s="6">
        <f>NiftyData[[#This Row],[Close]]-NiftyData[[#This Row],[Open]]</f>
        <v>8.1000000000003638</v>
      </c>
      <c r="N3193" s="4">
        <f>NiftyData[[#This Row],[Intraday Change]]/NiftyData[[#This Row],[Open]]</f>
        <v>1.2916600223250461E-3</v>
      </c>
      <c r="O3193" s="4">
        <f>_xlfn.CEILING.MATH(ABS(NiftyData[[#This Row],[Intraday Change %]]), 0.01)</f>
        <v>0.01</v>
      </c>
      <c r="P3193" s="6">
        <f>NiftyData[[#This Row],[Close]]-E3194</f>
        <v>4.8000000000001819</v>
      </c>
      <c r="Q3193" s="4">
        <f>NiftyData[[#This Row],[DayChange]]/E3194</f>
        <v>7.6502558054287832E-4</v>
      </c>
      <c r="R3193" s="7">
        <f>_xlfn.CEILING.MATH(ABS(NiftyData[[#This Row],[DayChange %]]), 0.01)</f>
        <v>0.01</v>
      </c>
    </row>
    <row r="3194" spans="1:18" x14ac:dyDescent="0.2">
      <c r="A3194" s="2">
        <v>39451</v>
      </c>
      <c r="B3194" s="1">
        <v>6179.1</v>
      </c>
      <c r="C3194" s="1">
        <v>6300.05</v>
      </c>
      <c r="D3194" s="1">
        <v>6179.1</v>
      </c>
      <c r="E3194" s="1">
        <v>6274.3</v>
      </c>
      <c r="F3194" s="1">
        <v>147642063</v>
      </c>
      <c r="G3194" s="1">
        <v>8779.23</v>
      </c>
      <c r="H3194" s="6" t="str">
        <f>TEXT(NiftyData[[#This Row],[Date]], "yyyy")</f>
        <v>2008</v>
      </c>
      <c r="I3194" s="6" t="str">
        <f>TEXT(NiftyData[[#This Row],[Date]], "mmm")</f>
        <v>Jan</v>
      </c>
      <c r="J3194" s="6" t="str">
        <f>TEXT(NiftyData[[#This Row],[Date]], "ddd")</f>
        <v>Fri</v>
      </c>
      <c r="K3194" s="6" t="str">
        <f>TEXT(NiftyData[[#This Row],[Date]], "mmm-yyyy")</f>
        <v>Jan-2008</v>
      </c>
      <c r="L3194" s="6" t="str">
        <f>IF(NiftyData[[#This Row],[Day]]="Thu", "Expiry", "")</f>
        <v/>
      </c>
      <c r="M3194" s="6">
        <f>NiftyData[[#This Row],[Close]]-NiftyData[[#This Row],[Open]]</f>
        <v>95.199999999999818</v>
      </c>
      <c r="N3194" s="4">
        <f>NiftyData[[#This Row],[Intraday Change]]/NiftyData[[#This Row],[Open]]</f>
        <v>1.5406774449353436E-2</v>
      </c>
      <c r="O3194" s="4">
        <f>_xlfn.CEILING.MATH(ABS(NiftyData[[#This Row],[Intraday Change %]]), 0.01)</f>
        <v>0.02</v>
      </c>
      <c r="P3194" s="6">
        <f>NiftyData[[#This Row],[Close]]-E3195</f>
        <v>95.75</v>
      </c>
      <c r="Q3194" s="4">
        <f>NiftyData[[#This Row],[DayChange]]/E3195</f>
        <v>1.5497163573977712E-2</v>
      </c>
      <c r="R3194" s="7">
        <f>_xlfn.CEILING.MATH(ABS(NiftyData[[#This Row],[DayChange %]]), 0.01)</f>
        <v>0.02</v>
      </c>
    </row>
    <row r="3195" spans="1:18" x14ac:dyDescent="0.2">
      <c r="A3195" s="2">
        <v>39450</v>
      </c>
      <c r="B3195" s="1">
        <v>6184.25</v>
      </c>
      <c r="C3195" s="1">
        <v>6230.15</v>
      </c>
      <c r="D3195" s="1">
        <v>6126.4</v>
      </c>
      <c r="E3195" s="1">
        <v>6178.55</v>
      </c>
      <c r="F3195" s="1">
        <v>156427760</v>
      </c>
      <c r="G3195" s="1">
        <v>9475.3700000000008</v>
      </c>
      <c r="H3195" s="6" t="str">
        <f>TEXT(NiftyData[[#This Row],[Date]], "yyyy")</f>
        <v>2008</v>
      </c>
      <c r="I3195" s="6" t="str">
        <f>TEXT(NiftyData[[#This Row],[Date]], "mmm")</f>
        <v>Jan</v>
      </c>
      <c r="J3195" s="6" t="str">
        <f>TEXT(NiftyData[[#This Row],[Date]], "ddd")</f>
        <v>Thu</v>
      </c>
      <c r="K3195" s="6" t="str">
        <f>TEXT(NiftyData[[#This Row],[Date]], "mmm-yyyy")</f>
        <v>Jan-2008</v>
      </c>
      <c r="L3195" s="6" t="str">
        <f>IF(NiftyData[[#This Row],[Day]]="Thu", "Expiry", "")</f>
        <v>Expiry</v>
      </c>
      <c r="M3195" s="6">
        <f>NiftyData[[#This Row],[Close]]-NiftyData[[#This Row],[Open]]</f>
        <v>-5.6999999999998181</v>
      </c>
      <c r="N3195" s="4">
        <f>NiftyData[[#This Row],[Intraday Change]]/NiftyData[[#This Row],[Open]]</f>
        <v>-9.2169624449202705E-4</v>
      </c>
      <c r="O3195" s="4">
        <f>_xlfn.CEILING.MATH(ABS(NiftyData[[#This Row],[Intraday Change %]]), 0.01)</f>
        <v>0.01</v>
      </c>
      <c r="P3195" s="6">
        <f>NiftyData[[#This Row],[Close]]-E3196</f>
        <v>-0.8499999999994543</v>
      </c>
      <c r="Q3195" s="4">
        <f>NiftyData[[#This Row],[DayChange]]/E3196</f>
        <v>-1.37553807812968E-4</v>
      </c>
      <c r="R3195" s="7">
        <f>_xlfn.CEILING.MATH(ABS(NiftyData[[#This Row],[DayChange %]]), 0.01)</f>
        <v>0.01</v>
      </c>
    </row>
    <row r="3196" spans="1:18" x14ac:dyDescent="0.2">
      <c r="A3196" s="2">
        <v>39449</v>
      </c>
      <c r="B3196" s="1">
        <v>6144.7</v>
      </c>
      <c r="C3196" s="1">
        <v>6197</v>
      </c>
      <c r="D3196" s="1">
        <v>6060.85</v>
      </c>
      <c r="E3196" s="1">
        <v>6179.4</v>
      </c>
      <c r="F3196" s="1">
        <v>110353305</v>
      </c>
      <c r="G3196" s="1">
        <v>7184.35</v>
      </c>
      <c r="H3196" s="6" t="str">
        <f>TEXT(NiftyData[[#This Row],[Date]], "yyyy")</f>
        <v>2008</v>
      </c>
      <c r="I3196" s="6" t="str">
        <f>TEXT(NiftyData[[#This Row],[Date]], "mmm")</f>
        <v>Jan</v>
      </c>
      <c r="J3196" s="6" t="str">
        <f>TEXT(NiftyData[[#This Row],[Date]], "ddd")</f>
        <v>Wed</v>
      </c>
      <c r="K3196" s="6" t="str">
        <f>TEXT(NiftyData[[#This Row],[Date]], "mmm-yyyy")</f>
        <v>Jan-2008</v>
      </c>
      <c r="L3196" s="6" t="str">
        <f>IF(NiftyData[[#This Row],[Day]]="Thu", "Expiry", "")</f>
        <v/>
      </c>
      <c r="M3196" s="6">
        <f>NiftyData[[#This Row],[Close]]-NiftyData[[#This Row],[Open]]</f>
        <v>34.699999999999818</v>
      </c>
      <c r="N3196" s="4">
        <f>NiftyData[[#This Row],[Intraday Change]]/NiftyData[[#This Row],[Open]]</f>
        <v>5.6471430663823817E-3</v>
      </c>
      <c r="O3196" s="4">
        <f>_xlfn.CEILING.MATH(ABS(NiftyData[[#This Row],[Intraday Change %]]), 0.01)</f>
        <v>0.01</v>
      </c>
      <c r="P3196" s="6">
        <f>NiftyData[[#This Row],[Close]]-E3197</f>
        <v>35.049999999999272</v>
      </c>
      <c r="Q3196" s="4">
        <f>NiftyData[[#This Row],[DayChange]]/E3197</f>
        <v>5.704427644909432E-3</v>
      </c>
      <c r="R3196" s="7">
        <f>_xlfn.CEILING.MATH(ABS(NiftyData[[#This Row],[DayChange %]]), 0.01)</f>
        <v>0.01</v>
      </c>
    </row>
    <row r="3197" spans="1:18" x14ac:dyDescent="0.2">
      <c r="A3197" s="2">
        <v>39448</v>
      </c>
      <c r="B3197" s="1">
        <v>6136.75</v>
      </c>
      <c r="C3197" s="1">
        <v>6165.35</v>
      </c>
      <c r="D3197" s="1">
        <v>6109.85</v>
      </c>
      <c r="E3197" s="1">
        <v>6144.35</v>
      </c>
      <c r="F3197" s="1">
        <v>81305366</v>
      </c>
      <c r="G3197" s="1">
        <v>4410.97</v>
      </c>
      <c r="H3197" s="6" t="str">
        <f>TEXT(NiftyData[[#This Row],[Date]], "yyyy")</f>
        <v>2008</v>
      </c>
      <c r="I3197" s="6" t="str">
        <f>TEXT(NiftyData[[#This Row],[Date]], "mmm")</f>
        <v>Jan</v>
      </c>
      <c r="J3197" s="6" t="str">
        <f>TEXT(NiftyData[[#This Row],[Date]], "ddd")</f>
        <v>Tue</v>
      </c>
      <c r="K3197" s="6" t="str">
        <f>TEXT(NiftyData[[#This Row],[Date]], "mmm-yyyy")</f>
        <v>Jan-2008</v>
      </c>
      <c r="L3197" s="6" t="str">
        <f>IF(NiftyData[[#This Row],[Day]]="Thu", "Expiry", "")</f>
        <v/>
      </c>
      <c r="M3197" s="6">
        <f>NiftyData[[#This Row],[Close]]-NiftyData[[#This Row],[Open]]</f>
        <v>7.6000000000003638</v>
      </c>
      <c r="N3197" s="4">
        <f>NiftyData[[#This Row],[Intraday Change]]/NiftyData[[#This Row],[Open]]</f>
        <v>1.2384405426325601E-3</v>
      </c>
      <c r="O3197" s="4">
        <f>_xlfn.CEILING.MATH(ABS(NiftyData[[#This Row],[Intraday Change %]]), 0.01)</f>
        <v>0.01</v>
      </c>
      <c r="P3197" s="6">
        <f>NiftyData[[#This Row],[Close]]-E3198</f>
        <v>5.75</v>
      </c>
      <c r="Q3197" s="4">
        <f>NiftyData[[#This Row],[DayChange]]/E3198</f>
        <v>9.3669566350633687E-4</v>
      </c>
      <c r="R3197" s="7">
        <f>_xlfn.CEILING.MATH(ABS(NiftyData[[#This Row],[DayChange %]]), 0.01)</f>
        <v>0.01</v>
      </c>
    </row>
    <row r="3198" spans="1:18" x14ac:dyDescent="0.2">
      <c r="A3198" s="2">
        <v>39447</v>
      </c>
      <c r="B3198" s="1">
        <v>6095</v>
      </c>
      <c r="C3198" s="1">
        <v>6167.75</v>
      </c>
      <c r="D3198" s="1">
        <v>6095</v>
      </c>
      <c r="E3198" s="1">
        <v>6138.6</v>
      </c>
      <c r="F3198" s="1">
        <v>85023208</v>
      </c>
      <c r="G3198" s="1">
        <v>4951.8</v>
      </c>
      <c r="H3198" s="6" t="str">
        <f>TEXT(NiftyData[[#This Row],[Date]], "yyyy")</f>
        <v>2007</v>
      </c>
      <c r="I3198" s="6" t="str">
        <f>TEXT(NiftyData[[#This Row],[Date]], "mmm")</f>
        <v>Dec</v>
      </c>
      <c r="J3198" s="6" t="str">
        <f>TEXT(NiftyData[[#This Row],[Date]], "ddd")</f>
        <v>Mon</v>
      </c>
      <c r="K3198" s="6" t="str">
        <f>TEXT(NiftyData[[#This Row],[Date]], "mmm-yyyy")</f>
        <v>Dec-2007</v>
      </c>
      <c r="L3198" s="6" t="str">
        <f>IF(NiftyData[[#This Row],[Day]]="Thu", "Expiry", "")</f>
        <v/>
      </c>
      <c r="M3198" s="6">
        <f>NiftyData[[#This Row],[Close]]-NiftyData[[#This Row],[Open]]</f>
        <v>43.600000000000364</v>
      </c>
      <c r="N3198" s="4">
        <f>NiftyData[[#This Row],[Intraday Change]]/NiftyData[[#This Row],[Open]]</f>
        <v>7.1534044298606015E-3</v>
      </c>
      <c r="O3198" s="4">
        <f>_xlfn.CEILING.MATH(ABS(NiftyData[[#This Row],[Intraday Change %]]), 0.01)</f>
        <v>0.01</v>
      </c>
      <c r="P3198" s="6">
        <f>NiftyData[[#This Row],[Close]]-E3199</f>
        <v>58.900000000000546</v>
      </c>
      <c r="Q3198" s="4">
        <f>NiftyData[[#This Row],[DayChange]]/E3199</f>
        <v>9.6879780252315979E-3</v>
      </c>
      <c r="R3198" s="7">
        <f>_xlfn.CEILING.MATH(ABS(NiftyData[[#This Row],[DayChange %]]), 0.01)</f>
        <v>0.01</v>
      </c>
    </row>
    <row r="3199" spans="1:18" x14ac:dyDescent="0.2">
      <c r="A3199" s="2">
        <v>39444</v>
      </c>
      <c r="B3199" s="1">
        <v>6079.55</v>
      </c>
      <c r="C3199" s="1">
        <v>6098.6</v>
      </c>
      <c r="D3199" s="1">
        <v>6021.9</v>
      </c>
      <c r="E3199" s="1">
        <v>6079.7</v>
      </c>
      <c r="F3199" s="1">
        <v>87075023</v>
      </c>
      <c r="G3199" s="1">
        <v>5373.72</v>
      </c>
      <c r="H3199" s="6" t="str">
        <f>TEXT(NiftyData[[#This Row],[Date]], "yyyy")</f>
        <v>2007</v>
      </c>
      <c r="I3199" s="6" t="str">
        <f>TEXT(NiftyData[[#This Row],[Date]], "mmm")</f>
        <v>Dec</v>
      </c>
      <c r="J3199" s="6" t="str">
        <f>TEXT(NiftyData[[#This Row],[Date]], "ddd")</f>
        <v>Fri</v>
      </c>
      <c r="K3199" s="6" t="str">
        <f>TEXT(NiftyData[[#This Row],[Date]], "mmm-yyyy")</f>
        <v>Dec-2007</v>
      </c>
      <c r="L3199" s="6" t="str">
        <f>IF(NiftyData[[#This Row],[Day]]="Thu", "Expiry", "")</f>
        <v/>
      </c>
      <c r="M3199" s="6">
        <f>NiftyData[[#This Row],[Close]]-NiftyData[[#This Row],[Open]]</f>
        <v>0.1499999999996362</v>
      </c>
      <c r="N3199" s="4">
        <f>NiftyData[[#This Row],[Intraday Change]]/NiftyData[[#This Row],[Open]]</f>
        <v>2.4672878749189693E-5</v>
      </c>
      <c r="O3199" s="4">
        <f>_xlfn.CEILING.MATH(ABS(NiftyData[[#This Row],[Intraday Change %]]), 0.01)</f>
        <v>0.01</v>
      </c>
      <c r="P3199" s="6">
        <f>NiftyData[[#This Row],[Close]]-E3200</f>
        <v>-1.8000000000001819</v>
      </c>
      <c r="Q3199" s="4">
        <f>NiftyData[[#This Row],[DayChange]]/E3200</f>
        <v>-2.95979610293543E-4</v>
      </c>
      <c r="R3199" s="7">
        <f>_xlfn.CEILING.MATH(ABS(NiftyData[[#This Row],[DayChange %]]), 0.01)</f>
        <v>0.01</v>
      </c>
    </row>
    <row r="3200" spans="1:18" x14ac:dyDescent="0.2">
      <c r="A3200" s="2">
        <v>39443</v>
      </c>
      <c r="B3200" s="1">
        <v>6069</v>
      </c>
      <c r="C3200" s="1">
        <v>6110.85</v>
      </c>
      <c r="D3200" s="1">
        <v>6060.2</v>
      </c>
      <c r="E3200" s="1">
        <v>6081.5</v>
      </c>
      <c r="F3200" s="1">
        <v>150138294</v>
      </c>
      <c r="G3200" s="1">
        <v>9138.3700000000008</v>
      </c>
      <c r="H3200" s="6" t="str">
        <f>TEXT(NiftyData[[#This Row],[Date]], "yyyy")</f>
        <v>2007</v>
      </c>
      <c r="I3200" s="6" t="str">
        <f>TEXT(NiftyData[[#This Row],[Date]], "mmm")</f>
        <v>Dec</v>
      </c>
      <c r="J3200" s="6" t="str">
        <f>TEXT(NiftyData[[#This Row],[Date]], "ddd")</f>
        <v>Thu</v>
      </c>
      <c r="K3200" s="6" t="str">
        <f>TEXT(NiftyData[[#This Row],[Date]], "mmm-yyyy")</f>
        <v>Dec-2007</v>
      </c>
      <c r="L3200" s="6" t="str">
        <f>IF(NiftyData[[#This Row],[Day]]="Thu", "Expiry", "")</f>
        <v>Expiry</v>
      </c>
      <c r="M3200" s="6">
        <f>NiftyData[[#This Row],[Close]]-NiftyData[[#This Row],[Open]]</f>
        <v>12.5</v>
      </c>
      <c r="N3200" s="4">
        <f>NiftyData[[#This Row],[Intraday Change]]/NiftyData[[#This Row],[Open]]</f>
        <v>2.0596473883671114E-3</v>
      </c>
      <c r="O3200" s="4">
        <f>_xlfn.CEILING.MATH(ABS(NiftyData[[#This Row],[Intraday Change %]]), 0.01)</f>
        <v>0.01</v>
      </c>
      <c r="P3200" s="6">
        <f>NiftyData[[#This Row],[Close]]-E3201</f>
        <v>10.75</v>
      </c>
      <c r="Q3200" s="4">
        <f>NiftyData[[#This Row],[DayChange]]/E3201</f>
        <v>1.7707861466869828E-3</v>
      </c>
      <c r="R3200" s="7">
        <f>_xlfn.CEILING.MATH(ABS(NiftyData[[#This Row],[DayChange %]]), 0.01)</f>
        <v>0.01</v>
      </c>
    </row>
    <row r="3201" spans="1:18" x14ac:dyDescent="0.2">
      <c r="A3201" s="2">
        <v>39442</v>
      </c>
      <c r="B3201" s="1">
        <v>5988.45</v>
      </c>
      <c r="C3201" s="1">
        <v>6085.25</v>
      </c>
      <c r="D3201" s="1">
        <v>5988.45</v>
      </c>
      <c r="E3201" s="1">
        <v>6070.75</v>
      </c>
      <c r="F3201" s="1">
        <v>90827443</v>
      </c>
      <c r="G3201" s="1">
        <v>5872.56</v>
      </c>
      <c r="H3201" s="6" t="str">
        <f>TEXT(NiftyData[[#This Row],[Date]], "yyyy")</f>
        <v>2007</v>
      </c>
      <c r="I3201" s="6" t="str">
        <f>TEXT(NiftyData[[#This Row],[Date]], "mmm")</f>
        <v>Dec</v>
      </c>
      <c r="J3201" s="6" t="str">
        <f>TEXT(NiftyData[[#This Row],[Date]], "ddd")</f>
        <v>Wed</v>
      </c>
      <c r="K3201" s="6" t="str">
        <f>TEXT(NiftyData[[#This Row],[Date]], "mmm-yyyy")</f>
        <v>Dec-2007</v>
      </c>
      <c r="L3201" s="6" t="str">
        <f>IF(NiftyData[[#This Row],[Day]]="Thu", "Expiry", "")</f>
        <v/>
      </c>
      <c r="M3201" s="6">
        <f>NiftyData[[#This Row],[Close]]-NiftyData[[#This Row],[Open]]</f>
        <v>82.300000000000182</v>
      </c>
      <c r="N3201" s="4">
        <f>NiftyData[[#This Row],[Intraday Change]]/NiftyData[[#This Row],[Open]]</f>
        <v>1.3743122176857147E-2</v>
      </c>
      <c r="O3201" s="4">
        <f>_xlfn.CEILING.MATH(ABS(NiftyData[[#This Row],[Intraday Change %]]), 0.01)</f>
        <v>0.02</v>
      </c>
      <c r="P3201" s="6">
        <f>NiftyData[[#This Row],[Close]]-E3202</f>
        <v>85.649999999999636</v>
      </c>
      <c r="Q3201" s="4">
        <f>NiftyData[[#This Row],[DayChange]]/E3202</f>
        <v>1.4310537835625074E-2</v>
      </c>
      <c r="R3201" s="7">
        <f>_xlfn.CEILING.MATH(ABS(NiftyData[[#This Row],[DayChange %]]), 0.01)</f>
        <v>0.02</v>
      </c>
    </row>
    <row r="3202" spans="1:18" x14ac:dyDescent="0.2">
      <c r="A3202" s="2">
        <v>39440</v>
      </c>
      <c r="B3202" s="1">
        <v>5771.3</v>
      </c>
      <c r="C3202" s="1">
        <v>6001.05</v>
      </c>
      <c r="D3202" s="1">
        <v>5771.3</v>
      </c>
      <c r="E3202" s="1">
        <v>5985.1</v>
      </c>
      <c r="F3202" s="1">
        <v>100417081</v>
      </c>
      <c r="G3202" s="1">
        <v>6697.33</v>
      </c>
      <c r="H3202" s="6" t="str">
        <f>TEXT(NiftyData[[#This Row],[Date]], "yyyy")</f>
        <v>2007</v>
      </c>
      <c r="I3202" s="6" t="str">
        <f>TEXT(NiftyData[[#This Row],[Date]], "mmm")</f>
        <v>Dec</v>
      </c>
      <c r="J3202" s="6" t="str">
        <f>TEXT(NiftyData[[#This Row],[Date]], "ddd")</f>
        <v>Mon</v>
      </c>
      <c r="K3202" s="6" t="str">
        <f>TEXT(NiftyData[[#This Row],[Date]], "mmm-yyyy")</f>
        <v>Dec-2007</v>
      </c>
      <c r="L3202" s="6" t="str">
        <f>IF(NiftyData[[#This Row],[Day]]="Thu", "Expiry", "")</f>
        <v/>
      </c>
      <c r="M3202" s="6">
        <f>NiftyData[[#This Row],[Close]]-NiftyData[[#This Row],[Open]]</f>
        <v>213.80000000000018</v>
      </c>
      <c r="N3202" s="4">
        <f>NiftyData[[#This Row],[Intraday Change]]/NiftyData[[#This Row],[Open]]</f>
        <v>3.7045379723805762E-2</v>
      </c>
      <c r="O3202" s="4">
        <f>_xlfn.CEILING.MATH(ABS(NiftyData[[#This Row],[Intraday Change %]]), 0.01)</f>
        <v>0.04</v>
      </c>
      <c r="P3202" s="6">
        <f>NiftyData[[#This Row],[Close]]-E3203</f>
        <v>218.60000000000036</v>
      </c>
      <c r="Q3202" s="4">
        <f>NiftyData[[#This Row],[DayChange]]/E3203</f>
        <v>3.7908610075435771E-2</v>
      </c>
      <c r="R3202" s="7">
        <f>_xlfn.CEILING.MATH(ABS(NiftyData[[#This Row],[DayChange %]]), 0.01)</f>
        <v>0.04</v>
      </c>
    </row>
    <row r="3203" spans="1:18" x14ac:dyDescent="0.2">
      <c r="A3203" s="2">
        <v>39436</v>
      </c>
      <c r="B3203" s="1">
        <v>5751.75</v>
      </c>
      <c r="C3203" s="1">
        <v>5799.5</v>
      </c>
      <c r="D3203" s="1">
        <v>5742.75</v>
      </c>
      <c r="E3203" s="1">
        <v>5766.5</v>
      </c>
      <c r="F3203" s="1">
        <v>79144603</v>
      </c>
      <c r="G3203" s="1">
        <v>5815.36</v>
      </c>
      <c r="H3203" s="6" t="str">
        <f>TEXT(NiftyData[[#This Row],[Date]], "yyyy")</f>
        <v>2007</v>
      </c>
      <c r="I3203" s="6" t="str">
        <f>TEXT(NiftyData[[#This Row],[Date]], "mmm")</f>
        <v>Dec</v>
      </c>
      <c r="J3203" s="6" t="str">
        <f>TEXT(NiftyData[[#This Row],[Date]], "ddd")</f>
        <v>Thu</v>
      </c>
      <c r="K3203" s="6" t="str">
        <f>TEXT(NiftyData[[#This Row],[Date]], "mmm-yyyy")</f>
        <v>Dec-2007</v>
      </c>
      <c r="L3203" s="6" t="str">
        <f>IF(NiftyData[[#This Row],[Day]]="Thu", "Expiry", "")</f>
        <v>Expiry</v>
      </c>
      <c r="M3203" s="6">
        <f>NiftyData[[#This Row],[Close]]-NiftyData[[#This Row],[Open]]</f>
        <v>14.75</v>
      </c>
      <c r="N3203" s="4">
        <f>NiftyData[[#This Row],[Intraday Change]]/NiftyData[[#This Row],[Open]]</f>
        <v>2.5644369105054985E-3</v>
      </c>
      <c r="O3203" s="4">
        <f>_xlfn.CEILING.MATH(ABS(NiftyData[[#This Row],[Intraday Change %]]), 0.01)</f>
        <v>0.01</v>
      </c>
      <c r="P3203" s="6">
        <f>NiftyData[[#This Row],[Close]]-E3204</f>
        <v>15.350000000000364</v>
      </c>
      <c r="Q3203" s="4">
        <f>NiftyData[[#This Row],[DayChange]]/E3204</f>
        <v>2.669031411109146E-3</v>
      </c>
      <c r="R3203" s="7">
        <f>_xlfn.CEILING.MATH(ABS(NiftyData[[#This Row],[DayChange %]]), 0.01)</f>
        <v>0.01</v>
      </c>
    </row>
    <row r="3204" spans="1:18" x14ac:dyDescent="0.2">
      <c r="A3204" s="2">
        <v>39435</v>
      </c>
      <c r="B3204" s="1">
        <v>5730.25</v>
      </c>
      <c r="C3204" s="1">
        <v>5840.8</v>
      </c>
      <c r="D3204" s="1">
        <v>5676.7</v>
      </c>
      <c r="E3204" s="1">
        <v>5751.15</v>
      </c>
      <c r="F3204" s="1">
        <v>88389658</v>
      </c>
      <c r="G3204" s="1">
        <v>6277.71</v>
      </c>
      <c r="H3204" s="6" t="str">
        <f>TEXT(NiftyData[[#This Row],[Date]], "yyyy")</f>
        <v>2007</v>
      </c>
      <c r="I3204" s="6" t="str">
        <f>TEXT(NiftyData[[#This Row],[Date]], "mmm")</f>
        <v>Dec</v>
      </c>
      <c r="J3204" s="6" t="str">
        <f>TEXT(NiftyData[[#This Row],[Date]], "ddd")</f>
        <v>Wed</v>
      </c>
      <c r="K3204" s="6" t="str">
        <f>TEXT(NiftyData[[#This Row],[Date]], "mmm-yyyy")</f>
        <v>Dec-2007</v>
      </c>
      <c r="L3204" s="6" t="str">
        <f>IF(NiftyData[[#This Row],[Day]]="Thu", "Expiry", "")</f>
        <v/>
      </c>
      <c r="M3204" s="6">
        <f>NiftyData[[#This Row],[Close]]-NiftyData[[#This Row],[Open]]</f>
        <v>20.899999999999636</v>
      </c>
      <c r="N3204" s="4">
        <f>NiftyData[[#This Row],[Intraday Change]]/NiftyData[[#This Row],[Open]]</f>
        <v>3.6473103267745102E-3</v>
      </c>
      <c r="O3204" s="4">
        <f>_xlfn.CEILING.MATH(ABS(NiftyData[[#This Row],[Intraday Change %]]), 0.01)</f>
        <v>0.01</v>
      </c>
      <c r="P3204" s="6">
        <f>NiftyData[[#This Row],[Close]]-E3205</f>
        <v>8.8499999999994543</v>
      </c>
      <c r="Q3204" s="4">
        <f>NiftyData[[#This Row],[DayChange]]/E3205</f>
        <v>1.5411942949688198E-3</v>
      </c>
      <c r="R3204" s="7">
        <f>_xlfn.CEILING.MATH(ABS(NiftyData[[#This Row],[DayChange %]]), 0.01)</f>
        <v>0.01</v>
      </c>
    </row>
    <row r="3205" spans="1:18" x14ac:dyDescent="0.2">
      <c r="A3205" s="2">
        <v>39434</v>
      </c>
      <c r="B3205" s="1">
        <v>5777.6</v>
      </c>
      <c r="C3205" s="1">
        <v>5874.6</v>
      </c>
      <c r="D3205" s="1">
        <v>5710.6</v>
      </c>
      <c r="E3205" s="1">
        <v>5742.3</v>
      </c>
      <c r="F3205" s="1">
        <v>109864350</v>
      </c>
      <c r="G3205" s="1">
        <v>7645.87</v>
      </c>
      <c r="H3205" s="6" t="str">
        <f>TEXT(NiftyData[[#This Row],[Date]], "yyyy")</f>
        <v>2007</v>
      </c>
      <c r="I3205" s="6" t="str">
        <f>TEXT(NiftyData[[#This Row],[Date]], "mmm")</f>
        <v>Dec</v>
      </c>
      <c r="J3205" s="6" t="str">
        <f>TEXT(NiftyData[[#This Row],[Date]], "ddd")</f>
        <v>Tue</v>
      </c>
      <c r="K3205" s="6" t="str">
        <f>TEXT(NiftyData[[#This Row],[Date]], "mmm-yyyy")</f>
        <v>Dec-2007</v>
      </c>
      <c r="L3205" s="6" t="str">
        <f>IF(NiftyData[[#This Row],[Day]]="Thu", "Expiry", "")</f>
        <v/>
      </c>
      <c r="M3205" s="6">
        <f>NiftyData[[#This Row],[Close]]-NiftyData[[#This Row],[Open]]</f>
        <v>-35.300000000000182</v>
      </c>
      <c r="N3205" s="4">
        <f>NiftyData[[#This Row],[Intraday Change]]/NiftyData[[#This Row],[Open]]</f>
        <v>-6.1098033785655257E-3</v>
      </c>
      <c r="O3205" s="4">
        <f>_xlfn.CEILING.MATH(ABS(NiftyData[[#This Row],[Intraday Change %]]), 0.01)</f>
        <v>0.01</v>
      </c>
      <c r="P3205" s="6">
        <f>NiftyData[[#This Row],[Close]]-E3206</f>
        <v>-34.699999999999818</v>
      </c>
      <c r="Q3205" s="4">
        <f>NiftyData[[#This Row],[DayChange]]/E3206</f>
        <v>-6.0065778085511192E-3</v>
      </c>
      <c r="R3205" s="7">
        <f>_xlfn.CEILING.MATH(ABS(NiftyData[[#This Row],[DayChange %]]), 0.01)</f>
        <v>0.01</v>
      </c>
    </row>
    <row r="3206" spans="1:18" x14ac:dyDescent="0.2">
      <c r="A3206" s="2">
        <v>39433</v>
      </c>
      <c r="B3206" s="1">
        <v>6037.95</v>
      </c>
      <c r="C3206" s="1">
        <v>6039.95</v>
      </c>
      <c r="D3206" s="1">
        <v>5740.6</v>
      </c>
      <c r="E3206" s="1">
        <v>5777</v>
      </c>
      <c r="F3206" s="1">
        <v>108208153</v>
      </c>
      <c r="G3206" s="1">
        <v>6815.6</v>
      </c>
      <c r="H3206" s="6" t="str">
        <f>TEXT(NiftyData[[#This Row],[Date]], "yyyy")</f>
        <v>2007</v>
      </c>
      <c r="I3206" s="6" t="str">
        <f>TEXT(NiftyData[[#This Row],[Date]], "mmm")</f>
        <v>Dec</v>
      </c>
      <c r="J3206" s="6" t="str">
        <f>TEXT(NiftyData[[#This Row],[Date]], "ddd")</f>
        <v>Mon</v>
      </c>
      <c r="K3206" s="6" t="str">
        <f>TEXT(NiftyData[[#This Row],[Date]], "mmm-yyyy")</f>
        <v>Dec-2007</v>
      </c>
      <c r="L3206" s="6" t="str">
        <f>IF(NiftyData[[#This Row],[Day]]="Thu", "Expiry", "")</f>
        <v/>
      </c>
      <c r="M3206" s="6">
        <f>NiftyData[[#This Row],[Close]]-NiftyData[[#This Row],[Open]]</f>
        <v>-260.94999999999982</v>
      </c>
      <c r="N3206" s="4">
        <f>NiftyData[[#This Row],[Intraday Change]]/NiftyData[[#This Row],[Open]]</f>
        <v>-4.3218310850536991E-2</v>
      </c>
      <c r="O3206" s="4">
        <f>_xlfn.CEILING.MATH(ABS(NiftyData[[#This Row],[Intraday Change %]]), 0.01)</f>
        <v>0.05</v>
      </c>
      <c r="P3206" s="6">
        <f>NiftyData[[#This Row],[Close]]-E3207</f>
        <v>-270.69999999999982</v>
      </c>
      <c r="Q3206" s="4">
        <f>NiftyData[[#This Row],[DayChange]]/E3207</f>
        <v>-4.476081816227654E-2</v>
      </c>
      <c r="R3206" s="7">
        <f>_xlfn.CEILING.MATH(ABS(NiftyData[[#This Row],[DayChange %]]), 0.01)</f>
        <v>0.05</v>
      </c>
    </row>
    <row r="3207" spans="1:18" x14ac:dyDescent="0.2">
      <c r="A3207" s="2">
        <v>39430</v>
      </c>
      <c r="B3207" s="1">
        <v>6056.2</v>
      </c>
      <c r="C3207" s="1">
        <v>6078.55</v>
      </c>
      <c r="D3207" s="1">
        <v>6015.05</v>
      </c>
      <c r="E3207" s="1">
        <v>6047.7</v>
      </c>
      <c r="F3207" s="1">
        <v>100558395</v>
      </c>
      <c r="G3207" s="1">
        <v>6479.84</v>
      </c>
      <c r="H3207" s="6" t="str">
        <f>TEXT(NiftyData[[#This Row],[Date]], "yyyy")</f>
        <v>2007</v>
      </c>
      <c r="I3207" s="6" t="str">
        <f>TEXT(NiftyData[[#This Row],[Date]], "mmm")</f>
        <v>Dec</v>
      </c>
      <c r="J3207" s="6" t="str">
        <f>TEXT(NiftyData[[#This Row],[Date]], "ddd")</f>
        <v>Fri</v>
      </c>
      <c r="K3207" s="6" t="str">
        <f>TEXT(NiftyData[[#This Row],[Date]], "mmm-yyyy")</f>
        <v>Dec-2007</v>
      </c>
      <c r="L3207" s="6" t="str">
        <f>IF(NiftyData[[#This Row],[Day]]="Thu", "Expiry", "")</f>
        <v/>
      </c>
      <c r="M3207" s="6">
        <f>NiftyData[[#This Row],[Close]]-NiftyData[[#This Row],[Open]]</f>
        <v>-8.5</v>
      </c>
      <c r="N3207" s="4">
        <f>NiftyData[[#This Row],[Intraday Change]]/NiftyData[[#This Row],[Open]]</f>
        <v>-1.4035203593012119E-3</v>
      </c>
      <c r="O3207" s="4">
        <f>_xlfn.CEILING.MATH(ABS(NiftyData[[#This Row],[Intraday Change %]]), 0.01)</f>
        <v>0.01</v>
      </c>
      <c r="P3207" s="6">
        <f>NiftyData[[#This Row],[Close]]-E3208</f>
        <v>-10.400000000000546</v>
      </c>
      <c r="Q3207" s="4">
        <f>NiftyData[[#This Row],[DayChange]]/E3208</f>
        <v>-1.7167098595270043E-3</v>
      </c>
      <c r="R3207" s="7">
        <f>_xlfn.CEILING.MATH(ABS(NiftyData[[#This Row],[DayChange %]]), 0.01)</f>
        <v>0.01</v>
      </c>
    </row>
    <row r="3208" spans="1:18" x14ac:dyDescent="0.2">
      <c r="A3208" s="2">
        <v>39429</v>
      </c>
      <c r="B3208" s="1">
        <v>6159.25</v>
      </c>
      <c r="C3208" s="1">
        <v>6185.4</v>
      </c>
      <c r="D3208" s="1">
        <v>6040.4</v>
      </c>
      <c r="E3208" s="1">
        <v>6058.1</v>
      </c>
      <c r="F3208" s="1">
        <v>120319710</v>
      </c>
      <c r="G3208" s="1">
        <v>7229.32</v>
      </c>
      <c r="H3208" s="6" t="str">
        <f>TEXT(NiftyData[[#This Row],[Date]], "yyyy")</f>
        <v>2007</v>
      </c>
      <c r="I3208" s="6" t="str">
        <f>TEXT(NiftyData[[#This Row],[Date]], "mmm")</f>
        <v>Dec</v>
      </c>
      <c r="J3208" s="6" t="str">
        <f>TEXT(NiftyData[[#This Row],[Date]], "ddd")</f>
        <v>Thu</v>
      </c>
      <c r="K3208" s="6" t="str">
        <f>TEXT(NiftyData[[#This Row],[Date]], "mmm-yyyy")</f>
        <v>Dec-2007</v>
      </c>
      <c r="L3208" s="6" t="str">
        <f>IF(NiftyData[[#This Row],[Day]]="Thu", "Expiry", "")</f>
        <v>Expiry</v>
      </c>
      <c r="M3208" s="6">
        <f>NiftyData[[#This Row],[Close]]-NiftyData[[#This Row],[Open]]</f>
        <v>-101.14999999999964</v>
      </c>
      <c r="N3208" s="4">
        <f>NiftyData[[#This Row],[Intraday Change]]/NiftyData[[#This Row],[Open]]</f>
        <v>-1.6422454032552606E-2</v>
      </c>
      <c r="O3208" s="4">
        <f>_xlfn.CEILING.MATH(ABS(NiftyData[[#This Row],[Intraday Change %]]), 0.01)</f>
        <v>0.02</v>
      </c>
      <c r="P3208" s="6">
        <f>NiftyData[[#This Row],[Close]]-E3209</f>
        <v>-101.19999999999982</v>
      </c>
      <c r="Q3208" s="4">
        <f>NiftyData[[#This Row],[DayChange]]/E3209</f>
        <v>-1.6430438523858202E-2</v>
      </c>
      <c r="R3208" s="7">
        <f>_xlfn.CEILING.MATH(ABS(NiftyData[[#This Row],[DayChange %]]), 0.01)</f>
        <v>0.02</v>
      </c>
    </row>
    <row r="3209" spans="1:18" x14ac:dyDescent="0.2">
      <c r="A3209" s="2">
        <v>39428</v>
      </c>
      <c r="B3209" s="1">
        <v>6067.05</v>
      </c>
      <c r="C3209" s="1">
        <v>6175.65</v>
      </c>
      <c r="D3209" s="1">
        <v>6005.45</v>
      </c>
      <c r="E3209" s="1">
        <v>6159.3</v>
      </c>
      <c r="F3209" s="1">
        <v>130818169</v>
      </c>
      <c r="G3209" s="1">
        <v>8144.29</v>
      </c>
      <c r="H3209" s="6" t="str">
        <f>TEXT(NiftyData[[#This Row],[Date]], "yyyy")</f>
        <v>2007</v>
      </c>
      <c r="I3209" s="6" t="str">
        <f>TEXT(NiftyData[[#This Row],[Date]], "mmm")</f>
        <v>Dec</v>
      </c>
      <c r="J3209" s="6" t="str">
        <f>TEXT(NiftyData[[#This Row],[Date]], "ddd")</f>
        <v>Wed</v>
      </c>
      <c r="K3209" s="6" t="str">
        <f>TEXT(NiftyData[[#This Row],[Date]], "mmm-yyyy")</f>
        <v>Dec-2007</v>
      </c>
      <c r="L3209" s="6" t="str">
        <f>IF(NiftyData[[#This Row],[Day]]="Thu", "Expiry", "")</f>
        <v/>
      </c>
      <c r="M3209" s="6">
        <f>NiftyData[[#This Row],[Close]]-NiftyData[[#This Row],[Open]]</f>
        <v>92.25</v>
      </c>
      <c r="N3209" s="4">
        <f>NiftyData[[#This Row],[Intraday Change]]/NiftyData[[#This Row],[Open]]</f>
        <v>1.5205083195292604E-2</v>
      </c>
      <c r="O3209" s="4">
        <f>_xlfn.CEILING.MATH(ABS(NiftyData[[#This Row],[Intraday Change %]]), 0.01)</f>
        <v>0.02</v>
      </c>
      <c r="P3209" s="6">
        <f>NiftyData[[#This Row],[Close]]-E3210</f>
        <v>62.050000000000182</v>
      </c>
      <c r="Q3209" s="4">
        <f>NiftyData[[#This Row],[DayChange]]/E3210</f>
        <v>1.0176719012669677E-2</v>
      </c>
      <c r="R3209" s="7">
        <f>_xlfn.CEILING.MATH(ABS(NiftyData[[#This Row],[DayChange %]]), 0.01)</f>
        <v>0.02</v>
      </c>
    </row>
    <row r="3210" spans="1:18" x14ac:dyDescent="0.2">
      <c r="A3210" s="2">
        <v>39427</v>
      </c>
      <c r="B3210" s="1">
        <v>5960.4</v>
      </c>
      <c r="C3210" s="1">
        <v>6111.2</v>
      </c>
      <c r="D3210" s="1">
        <v>5960.4</v>
      </c>
      <c r="E3210" s="1">
        <v>6097.25</v>
      </c>
      <c r="F3210" s="1">
        <v>115310729</v>
      </c>
      <c r="G3210" s="1">
        <v>7181.42</v>
      </c>
      <c r="H3210" s="6" t="str">
        <f>TEXT(NiftyData[[#This Row],[Date]], "yyyy")</f>
        <v>2007</v>
      </c>
      <c r="I3210" s="6" t="str">
        <f>TEXT(NiftyData[[#This Row],[Date]], "mmm")</f>
        <v>Dec</v>
      </c>
      <c r="J3210" s="6" t="str">
        <f>TEXT(NiftyData[[#This Row],[Date]], "ddd")</f>
        <v>Tue</v>
      </c>
      <c r="K3210" s="6" t="str">
        <f>TEXT(NiftyData[[#This Row],[Date]], "mmm-yyyy")</f>
        <v>Dec-2007</v>
      </c>
      <c r="L3210" s="6" t="str">
        <f>IF(NiftyData[[#This Row],[Day]]="Thu", "Expiry", "")</f>
        <v/>
      </c>
      <c r="M3210" s="6">
        <f>NiftyData[[#This Row],[Close]]-NiftyData[[#This Row],[Open]]</f>
        <v>136.85000000000036</v>
      </c>
      <c r="N3210" s="4">
        <f>NiftyData[[#This Row],[Intraday Change]]/NiftyData[[#This Row],[Open]]</f>
        <v>2.2959868465203741E-2</v>
      </c>
      <c r="O3210" s="4">
        <f>_xlfn.CEILING.MATH(ABS(NiftyData[[#This Row],[Intraday Change %]]), 0.01)</f>
        <v>0.03</v>
      </c>
      <c r="P3210" s="6">
        <f>NiftyData[[#This Row],[Close]]-E3211</f>
        <v>136.64999999999964</v>
      </c>
      <c r="Q3210" s="4">
        <f>NiftyData[[#This Row],[DayChange]]/E3211</f>
        <v>2.2925544408280984E-2</v>
      </c>
      <c r="R3210" s="7">
        <f>_xlfn.CEILING.MATH(ABS(NiftyData[[#This Row],[DayChange %]]), 0.01)</f>
        <v>0.03</v>
      </c>
    </row>
    <row r="3211" spans="1:18" x14ac:dyDescent="0.2">
      <c r="A3211" s="2">
        <v>39426</v>
      </c>
      <c r="B3211" s="1">
        <v>5974</v>
      </c>
      <c r="C3211" s="1">
        <v>6015.3</v>
      </c>
      <c r="D3211" s="1">
        <v>5923.35</v>
      </c>
      <c r="E3211" s="1">
        <v>5960.6</v>
      </c>
      <c r="F3211" s="1">
        <v>86359475</v>
      </c>
      <c r="G3211" s="1">
        <v>5341.86</v>
      </c>
      <c r="H3211" s="6" t="str">
        <f>TEXT(NiftyData[[#This Row],[Date]], "yyyy")</f>
        <v>2007</v>
      </c>
      <c r="I3211" s="6" t="str">
        <f>TEXT(NiftyData[[#This Row],[Date]], "mmm")</f>
        <v>Dec</v>
      </c>
      <c r="J3211" s="6" t="str">
        <f>TEXT(NiftyData[[#This Row],[Date]], "ddd")</f>
        <v>Mon</v>
      </c>
      <c r="K3211" s="6" t="str">
        <f>TEXT(NiftyData[[#This Row],[Date]], "mmm-yyyy")</f>
        <v>Dec-2007</v>
      </c>
      <c r="L3211" s="6" t="str">
        <f>IF(NiftyData[[#This Row],[Day]]="Thu", "Expiry", "")</f>
        <v/>
      </c>
      <c r="M3211" s="6">
        <f>NiftyData[[#This Row],[Close]]-NiftyData[[#This Row],[Open]]</f>
        <v>-13.399999999999636</v>
      </c>
      <c r="N3211" s="4">
        <f>NiftyData[[#This Row],[Intraday Change]]/NiftyData[[#This Row],[Open]]</f>
        <v>-2.2430532306661594E-3</v>
      </c>
      <c r="O3211" s="4">
        <f>_xlfn.CEILING.MATH(ABS(NiftyData[[#This Row],[Intraday Change %]]), 0.01)</f>
        <v>0.01</v>
      </c>
      <c r="P3211" s="6">
        <f>NiftyData[[#This Row],[Close]]-E3212</f>
        <v>-13.699999999999818</v>
      </c>
      <c r="Q3211" s="4">
        <f>NiftyData[[#This Row],[DayChange]]/E3212</f>
        <v>-2.2931556835110085E-3</v>
      </c>
      <c r="R3211" s="7">
        <f>_xlfn.CEILING.MATH(ABS(NiftyData[[#This Row],[DayChange %]]), 0.01)</f>
        <v>0.01</v>
      </c>
    </row>
    <row r="3212" spans="1:18" x14ac:dyDescent="0.2">
      <c r="A3212" s="2">
        <v>39423</v>
      </c>
      <c r="B3212" s="1">
        <v>5963.6</v>
      </c>
      <c r="C3212" s="1">
        <v>6042.1</v>
      </c>
      <c r="D3212" s="1">
        <v>5894.8</v>
      </c>
      <c r="E3212" s="1">
        <v>5974.3</v>
      </c>
      <c r="F3212" s="1">
        <v>123105339</v>
      </c>
      <c r="G3212" s="1">
        <v>8145.43</v>
      </c>
      <c r="H3212" s="6" t="str">
        <f>TEXT(NiftyData[[#This Row],[Date]], "yyyy")</f>
        <v>2007</v>
      </c>
      <c r="I3212" s="6" t="str">
        <f>TEXT(NiftyData[[#This Row],[Date]], "mmm")</f>
        <v>Dec</v>
      </c>
      <c r="J3212" s="6" t="str">
        <f>TEXT(NiftyData[[#This Row],[Date]], "ddd")</f>
        <v>Fri</v>
      </c>
      <c r="K3212" s="6" t="str">
        <f>TEXT(NiftyData[[#This Row],[Date]], "mmm-yyyy")</f>
        <v>Dec-2007</v>
      </c>
      <c r="L3212" s="6" t="str">
        <f>IF(NiftyData[[#This Row],[Day]]="Thu", "Expiry", "")</f>
        <v/>
      </c>
      <c r="M3212" s="6">
        <f>NiftyData[[#This Row],[Close]]-NiftyData[[#This Row],[Open]]</f>
        <v>10.699999999999818</v>
      </c>
      <c r="N3212" s="4">
        <f>NiftyData[[#This Row],[Intraday Change]]/NiftyData[[#This Row],[Open]]</f>
        <v>1.7942182574283683E-3</v>
      </c>
      <c r="O3212" s="4">
        <f>_xlfn.CEILING.MATH(ABS(NiftyData[[#This Row],[Intraday Change %]]), 0.01)</f>
        <v>0.01</v>
      </c>
      <c r="P3212" s="6">
        <f>NiftyData[[#This Row],[Close]]-E3213</f>
        <v>19.600000000000364</v>
      </c>
      <c r="Q3212" s="4">
        <f>NiftyData[[#This Row],[DayChange]]/E3213</f>
        <v>3.2915176247334649E-3</v>
      </c>
      <c r="R3212" s="7">
        <f>_xlfn.CEILING.MATH(ABS(NiftyData[[#This Row],[DayChange %]]), 0.01)</f>
        <v>0.01</v>
      </c>
    </row>
    <row r="3213" spans="1:18" x14ac:dyDescent="0.2">
      <c r="A3213" s="2">
        <v>39422</v>
      </c>
      <c r="B3213" s="1">
        <v>5941.05</v>
      </c>
      <c r="C3213" s="1">
        <v>6027.05</v>
      </c>
      <c r="D3213" s="1">
        <v>5919.8</v>
      </c>
      <c r="E3213" s="1">
        <v>5954.7</v>
      </c>
      <c r="F3213" s="1">
        <v>154949531</v>
      </c>
      <c r="G3213" s="1">
        <v>8424.27</v>
      </c>
      <c r="H3213" s="6" t="str">
        <f>TEXT(NiftyData[[#This Row],[Date]], "yyyy")</f>
        <v>2007</v>
      </c>
      <c r="I3213" s="6" t="str">
        <f>TEXT(NiftyData[[#This Row],[Date]], "mmm")</f>
        <v>Dec</v>
      </c>
      <c r="J3213" s="6" t="str">
        <f>TEXT(NiftyData[[#This Row],[Date]], "ddd")</f>
        <v>Thu</v>
      </c>
      <c r="K3213" s="6" t="str">
        <f>TEXT(NiftyData[[#This Row],[Date]], "mmm-yyyy")</f>
        <v>Dec-2007</v>
      </c>
      <c r="L3213" s="6" t="str">
        <f>IF(NiftyData[[#This Row],[Day]]="Thu", "Expiry", "")</f>
        <v>Expiry</v>
      </c>
      <c r="M3213" s="6">
        <f>NiftyData[[#This Row],[Close]]-NiftyData[[#This Row],[Open]]</f>
        <v>13.649999999999636</v>
      </c>
      <c r="N3213" s="4">
        <f>NiftyData[[#This Row],[Intraday Change]]/NiftyData[[#This Row],[Open]]</f>
        <v>2.2975736612214398E-3</v>
      </c>
      <c r="O3213" s="4">
        <f>_xlfn.CEILING.MATH(ABS(NiftyData[[#This Row],[Intraday Change %]]), 0.01)</f>
        <v>0.01</v>
      </c>
      <c r="P3213" s="6">
        <f>NiftyData[[#This Row],[Close]]-E3214</f>
        <v>14.699999999999818</v>
      </c>
      <c r="Q3213" s="4">
        <f>NiftyData[[#This Row],[DayChange]]/E3214</f>
        <v>2.4747474747474443E-3</v>
      </c>
      <c r="R3213" s="7">
        <f>_xlfn.CEILING.MATH(ABS(NiftyData[[#This Row],[DayChange %]]), 0.01)</f>
        <v>0.01</v>
      </c>
    </row>
    <row r="3214" spans="1:18" x14ac:dyDescent="0.2">
      <c r="A3214" s="2">
        <v>39421</v>
      </c>
      <c r="B3214" s="1">
        <v>5861.9</v>
      </c>
      <c r="C3214" s="1">
        <v>5949.3</v>
      </c>
      <c r="D3214" s="1">
        <v>5859.95</v>
      </c>
      <c r="E3214" s="1">
        <v>5940</v>
      </c>
      <c r="F3214" s="1">
        <v>120145091</v>
      </c>
      <c r="G3214" s="1">
        <v>7209.37</v>
      </c>
      <c r="H3214" s="6" t="str">
        <f>TEXT(NiftyData[[#This Row],[Date]], "yyyy")</f>
        <v>2007</v>
      </c>
      <c r="I3214" s="6" t="str">
        <f>TEXT(NiftyData[[#This Row],[Date]], "mmm")</f>
        <v>Dec</v>
      </c>
      <c r="J3214" s="6" t="str">
        <f>TEXT(NiftyData[[#This Row],[Date]], "ddd")</f>
        <v>Wed</v>
      </c>
      <c r="K3214" s="6" t="str">
        <f>TEXT(NiftyData[[#This Row],[Date]], "mmm-yyyy")</f>
        <v>Dec-2007</v>
      </c>
      <c r="L3214" s="6" t="str">
        <f>IF(NiftyData[[#This Row],[Day]]="Thu", "Expiry", "")</f>
        <v/>
      </c>
      <c r="M3214" s="6">
        <f>NiftyData[[#This Row],[Close]]-NiftyData[[#This Row],[Open]]</f>
        <v>78.100000000000364</v>
      </c>
      <c r="N3214" s="4">
        <f>NiftyData[[#This Row],[Intraday Change]]/NiftyData[[#This Row],[Open]]</f>
        <v>1.3323325201726466E-2</v>
      </c>
      <c r="O3214" s="4">
        <f>_xlfn.CEILING.MATH(ABS(NiftyData[[#This Row],[Intraday Change %]]), 0.01)</f>
        <v>0.02</v>
      </c>
      <c r="P3214" s="6">
        <f>NiftyData[[#This Row],[Close]]-E3215</f>
        <v>81.649999999999636</v>
      </c>
      <c r="Q3214" s="4">
        <f>NiftyData[[#This Row],[DayChange]]/E3215</f>
        <v>1.3937371444177905E-2</v>
      </c>
      <c r="R3214" s="7">
        <f>_xlfn.CEILING.MATH(ABS(NiftyData[[#This Row],[DayChange %]]), 0.01)</f>
        <v>0.02</v>
      </c>
    </row>
    <row r="3215" spans="1:18" x14ac:dyDescent="0.2">
      <c r="A3215" s="2">
        <v>39420</v>
      </c>
      <c r="B3215" s="1">
        <v>5870.2</v>
      </c>
      <c r="C3215" s="1">
        <v>5897.25</v>
      </c>
      <c r="D3215" s="1">
        <v>5840.3</v>
      </c>
      <c r="E3215" s="1">
        <v>5858.35</v>
      </c>
      <c r="F3215" s="1">
        <v>107528301</v>
      </c>
      <c r="G3215" s="1">
        <v>6333.67</v>
      </c>
      <c r="H3215" s="6" t="str">
        <f>TEXT(NiftyData[[#This Row],[Date]], "yyyy")</f>
        <v>2007</v>
      </c>
      <c r="I3215" s="6" t="str">
        <f>TEXT(NiftyData[[#This Row],[Date]], "mmm")</f>
        <v>Dec</v>
      </c>
      <c r="J3215" s="6" t="str">
        <f>TEXT(NiftyData[[#This Row],[Date]], "ddd")</f>
        <v>Tue</v>
      </c>
      <c r="K3215" s="6" t="str">
        <f>TEXT(NiftyData[[#This Row],[Date]], "mmm-yyyy")</f>
        <v>Dec-2007</v>
      </c>
      <c r="L3215" s="6" t="str">
        <f>IF(NiftyData[[#This Row],[Day]]="Thu", "Expiry", "")</f>
        <v/>
      </c>
      <c r="M3215" s="6">
        <f>NiftyData[[#This Row],[Close]]-NiftyData[[#This Row],[Open]]</f>
        <v>-11.849999999999454</v>
      </c>
      <c r="N3215" s="4">
        <f>NiftyData[[#This Row],[Intraday Change]]/NiftyData[[#This Row],[Open]]</f>
        <v>-2.018670573404561E-3</v>
      </c>
      <c r="O3215" s="4">
        <f>_xlfn.CEILING.MATH(ABS(NiftyData[[#This Row],[Intraday Change %]]), 0.01)</f>
        <v>0.01</v>
      </c>
      <c r="P3215" s="6">
        <f>NiftyData[[#This Row],[Close]]-E3216</f>
        <v>-6.6499999999996362</v>
      </c>
      <c r="Q3215" s="4">
        <f>NiftyData[[#This Row],[DayChange]]/E3216</f>
        <v>-1.1338448422846779E-3</v>
      </c>
      <c r="R3215" s="7">
        <f>_xlfn.CEILING.MATH(ABS(NiftyData[[#This Row],[DayChange %]]), 0.01)</f>
        <v>0.01</v>
      </c>
    </row>
    <row r="3216" spans="1:18" x14ac:dyDescent="0.2">
      <c r="A3216" s="2">
        <v>39419</v>
      </c>
      <c r="B3216" s="1">
        <v>5765.45</v>
      </c>
      <c r="C3216" s="1">
        <v>5878.8</v>
      </c>
      <c r="D3216" s="1">
        <v>5754.6</v>
      </c>
      <c r="E3216" s="1">
        <v>5865</v>
      </c>
      <c r="F3216" s="1">
        <v>111926365</v>
      </c>
      <c r="G3216" s="1">
        <v>7532.47</v>
      </c>
      <c r="H3216" s="6" t="str">
        <f>TEXT(NiftyData[[#This Row],[Date]], "yyyy")</f>
        <v>2007</v>
      </c>
      <c r="I3216" s="6" t="str">
        <f>TEXT(NiftyData[[#This Row],[Date]], "mmm")</f>
        <v>Dec</v>
      </c>
      <c r="J3216" s="6" t="str">
        <f>TEXT(NiftyData[[#This Row],[Date]], "ddd")</f>
        <v>Mon</v>
      </c>
      <c r="K3216" s="6" t="str">
        <f>TEXT(NiftyData[[#This Row],[Date]], "mmm-yyyy")</f>
        <v>Dec-2007</v>
      </c>
      <c r="L3216" s="6" t="str">
        <f>IF(NiftyData[[#This Row],[Day]]="Thu", "Expiry", "")</f>
        <v/>
      </c>
      <c r="M3216" s="6">
        <f>NiftyData[[#This Row],[Close]]-NiftyData[[#This Row],[Open]]</f>
        <v>99.550000000000182</v>
      </c>
      <c r="N3216" s="4">
        <f>NiftyData[[#This Row],[Intraday Change]]/NiftyData[[#This Row],[Open]]</f>
        <v>1.7266648743810141E-2</v>
      </c>
      <c r="O3216" s="4">
        <f>_xlfn.CEILING.MATH(ABS(NiftyData[[#This Row],[Intraday Change %]]), 0.01)</f>
        <v>0.02</v>
      </c>
      <c r="P3216" s="6">
        <f>NiftyData[[#This Row],[Close]]-E3217</f>
        <v>102.25</v>
      </c>
      <c r="Q3216" s="4">
        <f>NiftyData[[#This Row],[DayChange]]/E3217</f>
        <v>1.7743264934276172E-2</v>
      </c>
      <c r="R3216" s="7">
        <f>_xlfn.CEILING.MATH(ABS(NiftyData[[#This Row],[DayChange %]]), 0.01)</f>
        <v>0.02</v>
      </c>
    </row>
    <row r="3217" spans="1:18" x14ac:dyDescent="0.2">
      <c r="A3217" s="2">
        <v>39416</v>
      </c>
      <c r="B3217" s="1">
        <v>5633.9</v>
      </c>
      <c r="C3217" s="1">
        <v>5782.55</v>
      </c>
      <c r="D3217" s="1">
        <v>5632.65</v>
      </c>
      <c r="E3217" s="1">
        <v>5762.75</v>
      </c>
      <c r="F3217" s="1">
        <v>170577892</v>
      </c>
      <c r="G3217" s="1">
        <v>9503.39</v>
      </c>
      <c r="H3217" s="6" t="str">
        <f>TEXT(NiftyData[[#This Row],[Date]], "yyyy")</f>
        <v>2007</v>
      </c>
      <c r="I3217" s="6" t="str">
        <f>TEXT(NiftyData[[#This Row],[Date]], "mmm")</f>
        <v>Nov</v>
      </c>
      <c r="J3217" s="6" t="str">
        <f>TEXT(NiftyData[[#This Row],[Date]], "ddd")</f>
        <v>Fri</v>
      </c>
      <c r="K3217" s="6" t="str">
        <f>TEXT(NiftyData[[#This Row],[Date]], "mmm-yyyy")</f>
        <v>Nov-2007</v>
      </c>
      <c r="L3217" s="6" t="str">
        <f>IF(NiftyData[[#This Row],[Day]]="Thu", "Expiry", "")</f>
        <v/>
      </c>
      <c r="M3217" s="6">
        <f>NiftyData[[#This Row],[Close]]-NiftyData[[#This Row],[Open]]</f>
        <v>128.85000000000036</v>
      </c>
      <c r="N3217" s="4">
        <f>NiftyData[[#This Row],[Intraday Change]]/NiftyData[[#This Row],[Open]]</f>
        <v>2.2870480484211714E-2</v>
      </c>
      <c r="O3217" s="4">
        <f>_xlfn.CEILING.MATH(ABS(NiftyData[[#This Row],[Intraday Change %]]), 0.01)</f>
        <v>0.03</v>
      </c>
      <c r="P3217" s="6">
        <f>NiftyData[[#This Row],[Close]]-E3218</f>
        <v>128.14999999999964</v>
      </c>
      <c r="Q3217" s="4">
        <f>NiftyData[[#This Row],[DayChange]]/E3218</f>
        <v>2.2743406807936611E-2</v>
      </c>
      <c r="R3217" s="7">
        <f>_xlfn.CEILING.MATH(ABS(NiftyData[[#This Row],[DayChange %]]), 0.01)</f>
        <v>0.03</v>
      </c>
    </row>
    <row r="3218" spans="1:18" x14ac:dyDescent="0.2">
      <c r="A3218" s="2">
        <v>39415</v>
      </c>
      <c r="B3218" s="1">
        <v>5617.8</v>
      </c>
      <c r="C3218" s="1">
        <v>5725</v>
      </c>
      <c r="D3218" s="1">
        <v>5612.1</v>
      </c>
      <c r="E3218" s="1">
        <v>5634.6</v>
      </c>
      <c r="F3218" s="1">
        <v>301117809</v>
      </c>
      <c r="G3218" s="1">
        <v>12818.63</v>
      </c>
      <c r="H3218" s="6" t="str">
        <f>TEXT(NiftyData[[#This Row],[Date]], "yyyy")</f>
        <v>2007</v>
      </c>
      <c r="I3218" s="6" t="str">
        <f>TEXT(NiftyData[[#This Row],[Date]], "mmm")</f>
        <v>Nov</v>
      </c>
      <c r="J3218" s="6" t="str">
        <f>TEXT(NiftyData[[#This Row],[Date]], "ddd")</f>
        <v>Thu</v>
      </c>
      <c r="K3218" s="6" t="str">
        <f>TEXT(NiftyData[[#This Row],[Date]], "mmm-yyyy")</f>
        <v>Nov-2007</v>
      </c>
      <c r="L3218" s="6" t="str">
        <f>IF(NiftyData[[#This Row],[Day]]="Thu", "Expiry", "")</f>
        <v>Expiry</v>
      </c>
      <c r="M3218" s="6">
        <f>NiftyData[[#This Row],[Close]]-NiftyData[[#This Row],[Open]]</f>
        <v>16.800000000000182</v>
      </c>
      <c r="N3218" s="4">
        <f>NiftyData[[#This Row],[Intraday Change]]/NiftyData[[#This Row],[Open]]</f>
        <v>2.9904944996262204E-3</v>
      </c>
      <c r="O3218" s="4">
        <f>_xlfn.CEILING.MATH(ABS(NiftyData[[#This Row],[Intraday Change %]]), 0.01)</f>
        <v>0.01</v>
      </c>
      <c r="P3218" s="6">
        <f>NiftyData[[#This Row],[Close]]-E3219</f>
        <v>17.050000000000182</v>
      </c>
      <c r="Q3218" s="4">
        <f>NiftyData[[#This Row],[DayChange]]/E3219</f>
        <v>3.0351309734671129E-3</v>
      </c>
      <c r="R3218" s="7">
        <f>_xlfn.CEILING.MATH(ABS(NiftyData[[#This Row],[DayChange %]]), 0.01)</f>
        <v>0.01</v>
      </c>
    </row>
    <row r="3219" spans="1:18" x14ac:dyDescent="0.2">
      <c r="A3219" s="2">
        <v>39414</v>
      </c>
      <c r="B3219" s="1">
        <v>5699.55</v>
      </c>
      <c r="C3219" s="1">
        <v>5749.95</v>
      </c>
      <c r="D3219" s="1">
        <v>5595.5</v>
      </c>
      <c r="E3219" s="1">
        <v>5617.55</v>
      </c>
      <c r="F3219" s="1">
        <v>97582679</v>
      </c>
      <c r="G3219" s="1">
        <v>5726.96</v>
      </c>
      <c r="H3219" s="6" t="str">
        <f>TEXT(NiftyData[[#This Row],[Date]], "yyyy")</f>
        <v>2007</v>
      </c>
      <c r="I3219" s="6" t="str">
        <f>TEXT(NiftyData[[#This Row],[Date]], "mmm")</f>
        <v>Nov</v>
      </c>
      <c r="J3219" s="6" t="str">
        <f>TEXT(NiftyData[[#This Row],[Date]], "ddd")</f>
        <v>Wed</v>
      </c>
      <c r="K3219" s="6" t="str">
        <f>TEXT(NiftyData[[#This Row],[Date]], "mmm-yyyy")</f>
        <v>Nov-2007</v>
      </c>
      <c r="L3219" s="6" t="str">
        <f>IF(NiftyData[[#This Row],[Day]]="Thu", "Expiry", "")</f>
        <v/>
      </c>
      <c r="M3219" s="6">
        <f>NiftyData[[#This Row],[Close]]-NiftyData[[#This Row],[Open]]</f>
        <v>-82</v>
      </c>
      <c r="N3219" s="4">
        <f>NiftyData[[#This Row],[Intraday Change]]/NiftyData[[#This Row],[Open]]</f>
        <v>-1.4387100736023018E-2</v>
      </c>
      <c r="O3219" s="4">
        <f>_xlfn.CEILING.MATH(ABS(NiftyData[[#This Row],[Intraday Change %]]), 0.01)</f>
        <v>0.02</v>
      </c>
      <c r="P3219" s="6">
        <f>NiftyData[[#This Row],[Close]]-E3220</f>
        <v>-80.599999999999454</v>
      </c>
      <c r="Q3219" s="4">
        <f>NiftyData[[#This Row],[DayChange]]/E3220</f>
        <v>-1.4144941779349343E-2</v>
      </c>
      <c r="R3219" s="7">
        <f>_xlfn.CEILING.MATH(ABS(NiftyData[[#This Row],[DayChange %]]), 0.01)</f>
        <v>0.02</v>
      </c>
    </row>
    <row r="3220" spans="1:18" x14ac:dyDescent="0.2">
      <c r="A3220" s="2">
        <v>39413</v>
      </c>
      <c r="B3220" s="1">
        <v>5729.25</v>
      </c>
      <c r="C3220" s="1">
        <v>5743.55</v>
      </c>
      <c r="D3220" s="1">
        <v>5655.6</v>
      </c>
      <c r="E3220" s="1">
        <v>5698.15</v>
      </c>
      <c r="F3220" s="1">
        <v>96308399</v>
      </c>
      <c r="G3220" s="1">
        <v>5501.67</v>
      </c>
      <c r="H3220" s="6" t="str">
        <f>TEXT(NiftyData[[#This Row],[Date]], "yyyy")</f>
        <v>2007</v>
      </c>
      <c r="I3220" s="6" t="str">
        <f>TEXT(NiftyData[[#This Row],[Date]], "mmm")</f>
        <v>Nov</v>
      </c>
      <c r="J3220" s="6" t="str">
        <f>TEXT(NiftyData[[#This Row],[Date]], "ddd")</f>
        <v>Tue</v>
      </c>
      <c r="K3220" s="6" t="str">
        <f>TEXT(NiftyData[[#This Row],[Date]], "mmm-yyyy")</f>
        <v>Nov-2007</v>
      </c>
      <c r="L3220" s="6" t="str">
        <f>IF(NiftyData[[#This Row],[Day]]="Thu", "Expiry", "")</f>
        <v/>
      </c>
      <c r="M3220" s="6">
        <f>NiftyData[[#This Row],[Close]]-NiftyData[[#This Row],[Open]]</f>
        <v>-31.100000000000364</v>
      </c>
      <c r="N3220" s="4">
        <f>NiftyData[[#This Row],[Intraday Change]]/NiftyData[[#This Row],[Open]]</f>
        <v>-5.4282846794956345E-3</v>
      </c>
      <c r="O3220" s="4">
        <f>_xlfn.CEILING.MATH(ABS(NiftyData[[#This Row],[Intraday Change %]]), 0.01)</f>
        <v>0.01</v>
      </c>
      <c r="P3220" s="6">
        <f>NiftyData[[#This Row],[Close]]-E3221</f>
        <v>-33.550000000000182</v>
      </c>
      <c r="Q3220" s="4">
        <f>NiftyData[[#This Row],[DayChange]]/E3221</f>
        <v>-5.8534117277596843E-3</v>
      </c>
      <c r="R3220" s="7">
        <f>_xlfn.CEILING.MATH(ABS(NiftyData[[#This Row],[DayChange %]]), 0.01)</f>
        <v>0.01</v>
      </c>
    </row>
    <row r="3221" spans="1:18" x14ac:dyDescent="0.2">
      <c r="A3221" s="2">
        <v>39412</v>
      </c>
      <c r="B3221" s="1">
        <v>5611.3</v>
      </c>
      <c r="C3221" s="1">
        <v>5772.55</v>
      </c>
      <c r="D3221" s="1">
        <v>5608.95</v>
      </c>
      <c r="E3221" s="1">
        <v>5731.7</v>
      </c>
      <c r="F3221" s="1">
        <v>127104011</v>
      </c>
      <c r="G3221" s="1">
        <v>6682.25</v>
      </c>
      <c r="H3221" s="6" t="str">
        <f>TEXT(NiftyData[[#This Row],[Date]], "yyyy")</f>
        <v>2007</v>
      </c>
      <c r="I3221" s="6" t="str">
        <f>TEXT(NiftyData[[#This Row],[Date]], "mmm")</f>
        <v>Nov</v>
      </c>
      <c r="J3221" s="6" t="str">
        <f>TEXT(NiftyData[[#This Row],[Date]], "ddd")</f>
        <v>Mon</v>
      </c>
      <c r="K3221" s="6" t="str">
        <f>TEXT(NiftyData[[#This Row],[Date]], "mmm-yyyy")</f>
        <v>Nov-2007</v>
      </c>
      <c r="L3221" s="6" t="str">
        <f>IF(NiftyData[[#This Row],[Day]]="Thu", "Expiry", "")</f>
        <v/>
      </c>
      <c r="M3221" s="6">
        <f>NiftyData[[#This Row],[Close]]-NiftyData[[#This Row],[Open]]</f>
        <v>120.39999999999964</v>
      </c>
      <c r="N3221" s="4">
        <f>NiftyData[[#This Row],[Intraday Change]]/NiftyData[[#This Row],[Open]]</f>
        <v>2.1456703437705994E-2</v>
      </c>
      <c r="O3221" s="4">
        <f>_xlfn.CEILING.MATH(ABS(NiftyData[[#This Row],[Intraday Change %]]), 0.01)</f>
        <v>0.03</v>
      </c>
      <c r="P3221" s="6">
        <f>NiftyData[[#This Row],[Close]]-E3222</f>
        <v>123.09999999999945</v>
      </c>
      <c r="Q3221" s="4">
        <f>NiftyData[[#This Row],[DayChange]]/E3222</f>
        <v>2.1948436329921807E-2</v>
      </c>
      <c r="R3221" s="7">
        <f>_xlfn.CEILING.MATH(ABS(NiftyData[[#This Row],[DayChange %]]), 0.01)</f>
        <v>0.03</v>
      </c>
    </row>
    <row r="3222" spans="1:18" x14ac:dyDescent="0.2">
      <c r="A3222" s="2">
        <v>39409</v>
      </c>
      <c r="B3222" s="1">
        <v>5524.3</v>
      </c>
      <c r="C3222" s="1">
        <v>5638.6</v>
      </c>
      <c r="D3222" s="1">
        <v>5514.75</v>
      </c>
      <c r="E3222" s="1">
        <v>5608.6</v>
      </c>
      <c r="F3222" s="1">
        <v>102005286</v>
      </c>
      <c r="G3222" s="1">
        <v>6366.06</v>
      </c>
      <c r="H3222" s="6" t="str">
        <f>TEXT(NiftyData[[#This Row],[Date]], "yyyy")</f>
        <v>2007</v>
      </c>
      <c r="I3222" s="6" t="str">
        <f>TEXT(NiftyData[[#This Row],[Date]], "mmm")</f>
        <v>Nov</v>
      </c>
      <c r="J3222" s="6" t="str">
        <f>TEXT(NiftyData[[#This Row],[Date]], "ddd")</f>
        <v>Fri</v>
      </c>
      <c r="K3222" s="6" t="str">
        <f>TEXT(NiftyData[[#This Row],[Date]], "mmm-yyyy")</f>
        <v>Nov-2007</v>
      </c>
      <c r="L3222" s="6" t="str">
        <f>IF(NiftyData[[#This Row],[Day]]="Thu", "Expiry", "")</f>
        <v/>
      </c>
      <c r="M3222" s="6">
        <f>NiftyData[[#This Row],[Close]]-NiftyData[[#This Row],[Open]]</f>
        <v>84.300000000000182</v>
      </c>
      <c r="N3222" s="4">
        <f>NiftyData[[#This Row],[Intraday Change]]/NiftyData[[#This Row],[Open]]</f>
        <v>1.5259851926941003E-2</v>
      </c>
      <c r="O3222" s="4">
        <f>_xlfn.CEILING.MATH(ABS(NiftyData[[#This Row],[Intraday Change %]]), 0.01)</f>
        <v>0.02</v>
      </c>
      <c r="P3222" s="6">
        <f>NiftyData[[#This Row],[Close]]-E3223</f>
        <v>89.25</v>
      </c>
      <c r="Q3222" s="4">
        <f>NiftyData[[#This Row],[DayChange]]/E3223</f>
        <v>1.6170382381983383E-2</v>
      </c>
      <c r="R3222" s="7">
        <f>_xlfn.CEILING.MATH(ABS(NiftyData[[#This Row],[DayChange %]]), 0.01)</f>
        <v>0.02</v>
      </c>
    </row>
    <row r="3223" spans="1:18" x14ac:dyDescent="0.2">
      <c r="A3223" s="2">
        <v>39408</v>
      </c>
      <c r="B3223" s="1">
        <v>5564.65</v>
      </c>
      <c r="C3223" s="1">
        <v>5608.65</v>
      </c>
      <c r="D3223" s="1">
        <v>5394.35</v>
      </c>
      <c r="E3223" s="1">
        <v>5519.35</v>
      </c>
      <c r="F3223" s="1">
        <v>149030575</v>
      </c>
      <c r="G3223" s="1">
        <v>8305.68</v>
      </c>
      <c r="H3223" s="6" t="str">
        <f>TEXT(NiftyData[[#This Row],[Date]], "yyyy")</f>
        <v>2007</v>
      </c>
      <c r="I3223" s="6" t="str">
        <f>TEXT(NiftyData[[#This Row],[Date]], "mmm")</f>
        <v>Nov</v>
      </c>
      <c r="J3223" s="6" t="str">
        <f>TEXT(NiftyData[[#This Row],[Date]], "ddd")</f>
        <v>Thu</v>
      </c>
      <c r="K3223" s="6" t="str">
        <f>TEXT(NiftyData[[#This Row],[Date]], "mmm-yyyy")</f>
        <v>Nov-2007</v>
      </c>
      <c r="L3223" s="6" t="str">
        <f>IF(NiftyData[[#This Row],[Day]]="Thu", "Expiry", "")</f>
        <v>Expiry</v>
      </c>
      <c r="M3223" s="6">
        <f>NiftyData[[#This Row],[Close]]-NiftyData[[#This Row],[Open]]</f>
        <v>-45.299999999999272</v>
      </c>
      <c r="N3223" s="4">
        <f>NiftyData[[#This Row],[Intraday Change]]/NiftyData[[#This Row],[Open]]</f>
        <v>-8.1406737171249369E-3</v>
      </c>
      <c r="O3223" s="4">
        <f>_xlfn.CEILING.MATH(ABS(NiftyData[[#This Row],[Intraday Change %]]), 0.01)</f>
        <v>0.01</v>
      </c>
      <c r="P3223" s="6">
        <f>NiftyData[[#This Row],[Close]]-E3224</f>
        <v>-41.699999999999818</v>
      </c>
      <c r="Q3223" s="4">
        <f>NiftyData[[#This Row],[DayChange]]/E3224</f>
        <v>-7.4985839005223508E-3</v>
      </c>
      <c r="R3223" s="7">
        <f>_xlfn.CEILING.MATH(ABS(NiftyData[[#This Row],[DayChange %]]), 0.01)</f>
        <v>0.01</v>
      </c>
    </row>
    <row r="3224" spans="1:18" x14ac:dyDescent="0.2">
      <c r="A3224" s="2">
        <v>39407</v>
      </c>
      <c r="B3224" s="1">
        <v>5778.8</v>
      </c>
      <c r="C3224" s="1">
        <v>5790.05</v>
      </c>
      <c r="D3224" s="1">
        <v>5530.85</v>
      </c>
      <c r="E3224" s="1">
        <v>5561.05</v>
      </c>
      <c r="F3224" s="1">
        <v>129971304</v>
      </c>
      <c r="G3224" s="1">
        <v>8280.83</v>
      </c>
      <c r="H3224" s="6" t="str">
        <f>TEXT(NiftyData[[#This Row],[Date]], "yyyy")</f>
        <v>2007</v>
      </c>
      <c r="I3224" s="6" t="str">
        <f>TEXT(NiftyData[[#This Row],[Date]], "mmm")</f>
        <v>Nov</v>
      </c>
      <c r="J3224" s="6" t="str">
        <f>TEXT(NiftyData[[#This Row],[Date]], "ddd")</f>
        <v>Wed</v>
      </c>
      <c r="K3224" s="6" t="str">
        <f>TEXT(NiftyData[[#This Row],[Date]], "mmm-yyyy")</f>
        <v>Nov-2007</v>
      </c>
      <c r="L3224" s="6" t="str">
        <f>IF(NiftyData[[#This Row],[Day]]="Thu", "Expiry", "")</f>
        <v/>
      </c>
      <c r="M3224" s="6">
        <f>NiftyData[[#This Row],[Close]]-NiftyData[[#This Row],[Open]]</f>
        <v>-217.75</v>
      </c>
      <c r="N3224" s="4">
        <f>NiftyData[[#This Row],[Intraday Change]]/NiftyData[[#This Row],[Open]]</f>
        <v>-3.7680833391015432E-2</v>
      </c>
      <c r="O3224" s="4">
        <f>_xlfn.CEILING.MATH(ABS(NiftyData[[#This Row],[Intraday Change %]]), 0.01)</f>
        <v>0.04</v>
      </c>
      <c r="P3224" s="6">
        <f>NiftyData[[#This Row],[Close]]-E3225</f>
        <v>-219.84999999999945</v>
      </c>
      <c r="Q3224" s="4">
        <f>NiftyData[[#This Row],[DayChange]]/E3225</f>
        <v>-3.8030410489716039E-2</v>
      </c>
      <c r="R3224" s="7">
        <f>_xlfn.CEILING.MATH(ABS(NiftyData[[#This Row],[DayChange %]]), 0.01)</f>
        <v>0.04</v>
      </c>
    </row>
    <row r="3225" spans="1:18" x14ac:dyDescent="0.2">
      <c r="A3225" s="2">
        <v>39406</v>
      </c>
      <c r="B3225" s="1">
        <v>5911.25</v>
      </c>
      <c r="C3225" s="1">
        <v>5923.7</v>
      </c>
      <c r="D3225" s="1">
        <v>5755.8</v>
      </c>
      <c r="E3225" s="1">
        <v>5780.9</v>
      </c>
      <c r="F3225" s="1">
        <v>127253010</v>
      </c>
      <c r="G3225" s="1">
        <v>8344.73</v>
      </c>
      <c r="H3225" s="6" t="str">
        <f>TEXT(NiftyData[[#This Row],[Date]], "yyyy")</f>
        <v>2007</v>
      </c>
      <c r="I3225" s="6" t="str">
        <f>TEXT(NiftyData[[#This Row],[Date]], "mmm")</f>
        <v>Nov</v>
      </c>
      <c r="J3225" s="6" t="str">
        <f>TEXT(NiftyData[[#This Row],[Date]], "ddd")</f>
        <v>Tue</v>
      </c>
      <c r="K3225" s="6" t="str">
        <f>TEXT(NiftyData[[#This Row],[Date]], "mmm-yyyy")</f>
        <v>Nov-2007</v>
      </c>
      <c r="L3225" s="6" t="str">
        <f>IF(NiftyData[[#This Row],[Day]]="Thu", "Expiry", "")</f>
        <v/>
      </c>
      <c r="M3225" s="6">
        <f>NiftyData[[#This Row],[Close]]-NiftyData[[#This Row],[Open]]</f>
        <v>-130.35000000000036</v>
      </c>
      <c r="N3225" s="4">
        <f>NiftyData[[#This Row],[Intraday Change]]/NiftyData[[#This Row],[Open]]</f>
        <v>-2.2051173609642691E-2</v>
      </c>
      <c r="O3225" s="4">
        <f>_xlfn.CEILING.MATH(ABS(NiftyData[[#This Row],[Intraday Change %]]), 0.01)</f>
        <v>0.03</v>
      </c>
      <c r="P3225" s="6">
        <f>NiftyData[[#This Row],[Close]]-E3226</f>
        <v>-126.75</v>
      </c>
      <c r="Q3225" s="4">
        <f>NiftyData[[#This Row],[DayChange]]/E3226</f>
        <v>-2.1455231775748394E-2</v>
      </c>
      <c r="R3225" s="7">
        <f>_xlfn.CEILING.MATH(ABS(NiftyData[[#This Row],[DayChange %]]), 0.01)</f>
        <v>0.03</v>
      </c>
    </row>
    <row r="3226" spans="1:18" x14ac:dyDescent="0.2">
      <c r="A3226" s="2">
        <v>39405</v>
      </c>
      <c r="B3226" s="1">
        <v>5908.05</v>
      </c>
      <c r="C3226" s="1">
        <v>5981.8</v>
      </c>
      <c r="D3226" s="1">
        <v>5893.8</v>
      </c>
      <c r="E3226" s="1">
        <v>5907.65</v>
      </c>
      <c r="F3226" s="1">
        <v>104832611</v>
      </c>
      <c r="G3226" s="1">
        <v>6365.22</v>
      </c>
      <c r="H3226" s="6" t="str">
        <f>TEXT(NiftyData[[#This Row],[Date]], "yyyy")</f>
        <v>2007</v>
      </c>
      <c r="I3226" s="6" t="str">
        <f>TEXT(NiftyData[[#This Row],[Date]], "mmm")</f>
        <v>Nov</v>
      </c>
      <c r="J3226" s="6" t="str">
        <f>TEXT(NiftyData[[#This Row],[Date]], "ddd")</f>
        <v>Mon</v>
      </c>
      <c r="K3226" s="6" t="str">
        <f>TEXT(NiftyData[[#This Row],[Date]], "mmm-yyyy")</f>
        <v>Nov-2007</v>
      </c>
      <c r="L3226" s="6" t="str">
        <f>IF(NiftyData[[#This Row],[Day]]="Thu", "Expiry", "")</f>
        <v/>
      </c>
      <c r="M3226" s="6">
        <f>NiftyData[[#This Row],[Close]]-NiftyData[[#This Row],[Open]]</f>
        <v>-0.4000000000005457</v>
      </c>
      <c r="N3226" s="4">
        <f>NiftyData[[#This Row],[Intraday Change]]/NiftyData[[#This Row],[Open]]</f>
        <v>-6.7704234053629492E-5</v>
      </c>
      <c r="O3226" s="4">
        <f>_xlfn.CEILING.MATH(ABS(NiftyData[[#This Row],[Intraday Change %]]), 0.01)</f>
        <v>0.01</v>
      </c>
      <c r="P3226" s="6">
        <f>NiftyData[[#This Row],[Close]]-E3227</f>
        <v>0.7999999999992724</v>
      </c>
      <c r="Q3226" s="4">
        <f>NiftyData[[#This Row],[DayChange]]/E3227</f>
        <v>1.3543597687418375E-4</v>
      </c>
      <c r="R3226" s="7">
        <f>_xlfn.CEILING.MATH(ABS(NiftyData[[#This Row],[DayChange %]]), 0.01)</f>
        <v>0.01</v>
      </c>
    </row>
    <row r="3227" spans="1:18" x14ac:dyDescent="0.2">
      <c r="A3227" s="2">
        <v>39402</v>
      </c>
      <c r="B3227" s="1">
        <v>5913.15</v>
      </c>
      <c r="C3227" s="1">
        <v>5948.05</v>
      </c>
      <c r="D3227" s="1">
        <v>5817.4</v>
      </c>
      <c r="E3227" s="1">
        <v>5906.85</v>
      </c>
      <c r="F3227" s="1">
        <v>129792165</v>
      </c>
      <c r="G3227" s="1">
        <v>6936.06</v>
      </c>
      <c r="H3227" s="6" t="str">
        <f>TEXT(NiftyData[[#This Row],[Date]], "yyyy")</f>
        <v>2007</v>
      </c>
      <c r="I3227" s="6" t="str">
        <f>TEXT(NiftyData[[#This Row],[Date]], "mmm")</f>
        <v>Nov</v>
      </c>
      <c r="J3227" s="6" t="str">
        <f>TEXT(NiftyData[[#This Row],[Date]], "ddd")</f>
        <v>Fri</v>
      </c>
      <c r="K3227" s="6" t="str">
        <f>TEXT(NiftyData[[#This Row],[Date]], "mmm-yyyy")</f>
        <v>Nov-2007</v>
      </c>
      <c r="L3227" s="6" t="str">
        <f>IF(NiftyData[[#This Row],[Day]]="Thu", "Expiry", "")</f>
        <v/>
      </c>
      <c r="M3227" s="6">
        <f>NiftyData[[#This Row],[Close]]-NiftyData[[#This Row],[Open]]</f>
        <v>-6.2999999999992724</v>
      </c>
      <c r="N3227" s="4">
        <f>NiftyData[[#This Row],[Intraday Change]]/NiftyData[[#This Row],[Open]]</f>
        <v>-1.0654219832067972E-3</v>
      </c>
      <c r="O3227" s="4">
        <f>_xlfn.CEILING.MATH(ABS(NiftyData[[#This Row],[Intraday Change %]]), 0.01)</f>
        <v>0.01</v>
      </c>
      <c r="P3227" s="6">
        <f>NiftyData[[#This Row],[Close]]-E3228</f>
        <v>-5.25</v>
      </c>
      <c r="Q3227" s="4">
        <f>NiftyData[[#This Row],[DayChange]]/E3228</f>
        <v>-8.8800933678388381E-4</v>
      </c>
      <c r="R3227" s="7">
        <f>_xlfn.CEILING.MATH(ABS(NiftyData[[#This Row],[DayChange %]]), 0.01)</f>
        <v>0.01</v>
      </c>
    </row>
    <row r="3228" spans="1:18" x14ac:dyDescent="0.2">
      <c r="A3228" s="2">
        <v>39401</v>
      </c>
      <c r="B3228" s="1">
        <v>5942.7</v>
      </c>
      <c r="C3228" s="1">
        <v>5966.95</v>
      </c>
      <c r="D3228" s="1">
        <v>5895.65</v>
      </c>
      <c r="E3228" s="1">
        <v>5912.1</v>
      </c>
      <c r="F3228" s="1">
        <v>146636457</v>
      </c>
      <c r="G3228" s="1">
        <v>8411.6</v>
      </c>
      <c r="H3228" s="6" t="str">
        <f>TEXT(NiftyData[[#This Row],[Date]], "yyyy")</f>
        <v>2007</v>
      </c>
      <c r="I3228" s="6" t="str">
        <f>TEXT(NiftyData[[#This Row],[Date]], "mmm")</f>
        <v>Nov</v>
      </c>
      <c r="J3228" s="6" t="str">
        <f>TEXT(NiftyData[[#This Row],[Date]], "ddd")</f>
        <v>Thu</v>
      </c>
      <c r="K3228" s="6" t="str">
        <f>TEXT(NiftyData[[#This Row],[Date]], "mmm-yyyy")</f>
        <v>Nov-2007</v>
      </c>
      <c r="L3228" s="6" t="str">
        <f>IF(NiftyData[[#This Row],[Day]]="Thu", "Expiry", "")</f>
        <v>Expiry</v>
      </c>
      <c r="M3228" s="6">
        <f>NiftyData[[#This Row],[Close]]-NiftyData[[#This Row],[Open]]</f>
        <v>-30.599999999999454</v>
      </c>
      <c r="N3228" s="4">
        <f>NiftyData[[#This Row],[Intraday Change]]/NiftyData[[#This Row],[Open]]</f>
        <v>-5.1491746175979696E-3</v>
      </c>
      <c r="O3228" s="4">
        <f>_xlfn.CEILING.MATH(ABS(NiftyData[[#This Row],[Intraday Change %]]), 0.01)</f>
        <v>0.01</v>
      </c>
      <c r="P3228" s="6">
        <f>NiftyData[[#This Row],[Close]]-E3229</f>
        <v>-25.799999999999272</v>
      </c>
      <c r="Q3228" s="4">
        <f>NiftyData[[#This Row],[DayChange]]/E3229</f>
        <v>-4.3449704440962755E-3</v>
      </c>
      <c r="R3228" s="7">
        <f>_xlfn.CEILING.MATH(ABS(NiftyData[[#This Row],[DayChange %]]), 0.01)</f>
        <v>0.01</v>
      </c>
    </row>
    <row r="3229" spans="1:18" x14ac:dyDescent="0.2">
      <c r="A3229" s="2">
        <v>39400</v>
      </c>
      <c r="B3229" s="1">
        <v>5703.95</v>
      </c>
      <c r="C3229" s="1">
        <v>5950.2</v>
      </c>
      <c r="D3229" s="1">
        <v>5700.05</v>
      </c>
      <c r="E3229" s="1">
        <v>5937.9</v>
      </c>
      <c r="F3229" s="1">
        <v>173322049</v>
      </c>
      <c r="G3229" s="1">
        <v>10476.58</v>
      </c>
      <c r="H3229" s="6" t="str">
        <f>TEXT(NiftyData[[#This Row],[Date]], "yyyy")</f>
        <v>2007</v>
      </c>
      <c r="I3229" s="6" t="str">
        <f>TEXT(NiftyData[[#This Row],[Date]], "mmm")</f>
        <v>Nov</v>
      </c>
      <c r="J3229" s="6" t="str">
        <f>TEXT(NiftyData[[#This Row],[Date]], "ddd")</f>
        <v>Wed</v>
      </c>
      <c r="K3229" s="6" t="str">
        <f>TEXT(NiftyData[[#This Row],[Date]], "mmm-yyyy")</f>
        <v>Nov-2007</v>
      </c>
      <c r="L3229" s="6" t="str">
        <f>IF(NiftyData[[#This Row],[Day]]="Thu", "Expiry", "")</f>
        <v/>
      </c>
      <c r="M3229" s="6">
        <f>NiftyData[[#This Row],[Close]]-NiftyData[[#This Row],[Open]]</f>
        <v>233.94999999999982</v>
      </c>
      <c r="N3229" s="4">
        <f>NiftyData[[#This Row],[Intraday Change]]/NiftyData[[#This Row],[Open]]</f>
        <v>4.1015436671078785E-2</v>
      </c>
      <c r="O3229" s="4">
        <f>_xlfn.CEILING.MATH(ABS(NiftyData[[#This Row],[Intraday Change %]]), 0.01)</f>
        <v>0.05</v>
      </c>
      <c r="P3229" s="6">
        <f>NiftyData[[#This Row],[Close]]-E3230</f>
        <v>242.5</v>
      </c>
      <c r="Q3229" s="4">
        <f>NiftyData[[#This Row],[DayChange]]/E3230</f>
        <v>4.2578221020472665E-2</v>
      </c>
      <c r="R3229" s="7">
        <f>_xlfn.CEILING.MATH(ABS(NiftyData[[#This Row],[DayChange %]]), 0.01)</f>
        <v>0.05</v>
      </c>
    </row>
    <row r="3230" spans="1:18" x14ac:dyDescent="0.2">
      <c r="A3230" s="2">
        <v>39399</v>
      </c>
      <c r="B3230" s="1">
        <v>5612.35</v>
      </c>
      <c r="C3230" s="1">
        <v>5758.85</v>
      </c>
      <c r="D3230" s="1">
        <v>5591.6</v>
      </c>
      <c r="E3230" s="1">
        <v>5695.4</v>
      </c>
      <c r="F3230" s="1">
        <v>157132078</v>
      </c>
      <c r="G3230" s="1">
        <v>9778.0499999999993</v>
      </c>
      <c r="H3230" s="6" t="str">
        <f>TEXT(NiftyData[[#This Row],[Date]], "yyyy")</f>
        <v>2007</v>
      </c>
      <c r="I3230" s="6" t="str">
        <f>TEXT(NiftyData[[#This Row],[Date]], "mmm")</f>
        <v>Nov</v>
      </c>
      <c r="J3230" s="6" t="str">
        <f>TEXT(NiftyData[[#This Row],[Date]], "ddd")</f>
        <v>Tue</v>
      </c>
      <c r="K3230" s="6" t="str">
        <f>TEXT(NiftyData[[#This Row],[Date]], "mmm-yyyy")</f>
        <v>Nov-2007</v>
      </c>
      <c r="L3230" s="6" t="str">
        <f>IF(NiftyData[[#This Row],[Day]]="Thu", "Expiry", "")</f>
        <v/>
      </c>
      <c r="M3230" s="6">
        <f>NiftyData[[#This Row],[Close]]-NiftyData[[#This Row],[Open]]</f>
        <v>83.049999999999272</v>
      </c>
      <c r="N3230" s="4">
        <f>NiftyData[[#This Row],[Intraday Change]]/NiftyData[[#This Row],[Open]]</f>
        <v>1.4797722879007772E-2</v>
      </c>
      <c r="O3230" s="4">
        <f>_xlfn.CEILING.MATH(ABS(NiftyData[[#This Row],[Intraday Change %]]), 0.01)</f>
        <v>0.02</v>
      </c>
      <c r="P3230" s="6">
        <f>NiftyData[[#This Row],[Close]]-E3231</f>
        <v>78.299999999999272</v>
      </c>
      <c r="Q3230" s="4">
        <f>NiftyData[[#This Row],[DayChange]]/E3231</f>
        <v>1.3939577361983811E-2</v>
      </c>
      <c r="R3230" s="7">
        <f>_xlfn.CEILING.MATH(ABS(NiftyData[[#This Row],[DayChange %]]), 0.01)</f>
        <v>0.02</v>
      </c>
    </row>
    <row r="3231" spans="1:18" x14ac:dyDescent="0.2">
      <c r="A3231" s="2">
        <v>39398</v>
      </c>
      <c r="B3231" s="1">
        <v>5660.6</v>
      </c>
      <c r="C3231" s="1">
        <v>5660.6</v>
      </c>
      <c r="D3231" s="1">
        <v>5477.5</v>
      </c>
      <c r="E3231" s="1">
        <v>5617.1</v>
      </c>
      <c r="F3231" s="1">
        <v>138684010</v>
      </c>
      <c r="G3231" s="1">
        <v>9132.66</v>
      </c>
      <c r="H3231" s="6" t="str">
        <f>TEXT(NiftyData[[#This Row],[Date]], "yyyy")</f>
        <v>2007</v>
      </c>
      <c r="I3231" s="6" t="str">
        <f>TEXT(NiftyData[[#This Row],[Date]], "mmm")</f>
        <v>Nov</v>
      </c>
      <c r="J3231" s="6" t="str">
        <f>TEXT(NiftyData[[#This Row],[Date]], "ddd")</f>
        <v>Mon</v>
      </c>
      <c r="K3231" s="6" t="str">
        <f>TEXT(NiftyData[[#This Row],[Date]], "mmm-yyyy")</f>
        <v>Nov-2007</v>
      </c>
      <c r="L3231" s="6" t="str">
        <f>IF(NiftyData[[#This Row],[Day]]="Thu", "Expiry", "")</f>
        <v/>
      </c>
      <c r="M3231" s="6">
        <f>NiftyData[[#This Row],[Close]]-NiftyData[[#This Row],[Open]]</f>
        <v>-43.5</v>
      </c>
      <c r="N3231" s="4">
        <f>NiftyData[[#This Row],[Intraday Change]]/NiftyData[[#This Row],[Open]]</f>
        <v>-7.6846977352224141E-3</v>
      </c>
      <c r="O3231" s="4">
        <f>_xlfn.CEILING.MATH(ABS(NiftyData[[#This Row],[Intraday Change %]]), 0.01)</f>
        <v>0.01</v>
      </c>
      <c r="P3231" s="6">
        <f>NiftyData[[#This Row],[Close]]-E3232</f>
        <v>-46.149999999999636</v>
      </c>
      <c r="Q3231" s="4">
        <f>NiftyData[[#This Row],[DayChange]]/E3232</f>
        <v>-8.1490310334171433E-3</v>
      </c>
      <c r="R3231" s="7">
        <f>_xlfn.CEILING.MATH(ABS(NiftyData[[#This Row],[DayChange %]]), 0.01)</f>
        <v>0.01</v>
      </c>
    </row>
    <row r="3232" spans="1:18" x14ac:dyDescent="0.2">
      <c r="A3232" s="2">
        <v>39395</v>
      </c>
      <c r="B3232" s="1">
        <v>5703.45</v>
      </c>
      <c r="C3232" s="1">
        <v>5794.2</v>
      </c>
      <c r="D3232" s="1">
        <v>5614.9</v>
      </c>
      <c r="E3232" s="1">
        <v>5663.25</v>
      </c>
      <c r="F3232" s="1">
        <v>21389583</v>
      </c>
      <c r="G3232" s="1">
        <v>1221.3399999999999</v>
      </c>
      <c r="H3232" s="6" t="str">
        <f>TEXT(NiftyData[[#This Row],[Date]], "yyyy")</f>
        <v>2007</v>
      </c>
      <c r="I3232" s="6" t="str">
        <f>TEXT(NiftyData[[#This Row],[Date]], "mmm")</f>
        <v>Nov</v>
      </c>
      <c r="J3232" s="6" t="str">
        <f>TEXT(NiftyData[[#This Row],[Date]], "ddd")</f>
        <v>Fri</v>
      </c>
      <c r="K3232" s="6" t="str">
        <f>TEXT(NiftyData[[#This Row],[Date]], "mmm-yyyy")</f>
        <v>Nov-2007</v>
      </c>
      <c r="L3232" s="6" t="str">
        <f>IF(NiftyData[[#This Row],[Day]]="Thu", "Expiry", "")</f>
        <v/>
      </c>
      <c r="M3232" s="6">
        <f>NiftyData[[#This Row],[Close]]-NiftyData[[#This Row],[Open]]</f>
        <v>-40.199999999999818</v>
      </c>
      <c r="N3232" s="4">
        <f>NiftyData[[#This Row],[Intraday Change]]/NiftyData[[#This Row],[Open]]</f>
        <v>-7.0483654630091996E-3</v>
      </c>
      <c r="O3232" s="4">
        <f>_xlfn.CEILING.MATH(ABS(NiftyData[[#This Row],[Intraday Change %]]), 0.01)</f>
        <v>0.01</v>
      </c>
      <c r="P3232" s="6">
        <f>NiftyData[[#This Row],[Close]]-E3233</f>
        <v>-35.5</v>
      </c>
      <c r="Q3232" s="4">
        <f>NiftyData[[#This Row],[DayChange]]/E3233</f>
        <v>-6.2294362798859396E-3</v>
      </c>
      <c r="R3232" s="7">
        <f>_xlfn.CEILING.MATH(ABS(NiftyData[[#This Row],[DayChange %]]), 0.01)</f>
        <v>0.01</v>
      </c>
    </row>
    <row r="3233" spans="1:18" x14ac:dyDescent="0.2">
      <c r="A3233" s="2">
        <v>39394</v>
      </c>
      <c r="B3233" s="1">
        <v>5779.3</v>
      </c>
      <c r="C3233" s="1">
        <v>5780.8</v>
      </c>
      <c r="D3233" s="1">
        <v>5646.75</v>
      </c>
      <c r="E3233" s="1">
        <v>5698.75</v>
      </c>
      <c r="F3233" s="1">
        <v>141330728</v>
      </c>
      <c r="G3233" s="1">
        <v>8866.6</v>
      </c>
      <c r="H3233" s="6" t="str">
        <f>TEXT(NiftyData[[#This Row],[Date]], "yyyy")</f>
        <v>2007</v>
      </c>
      <c r="I3233" s="6" t="str">
        <f>TEXT(NiftyData[[#This Row],[Date]], "mmm")</f>
        <v>Nov</v>
      </c>
      <c r="J3233" s="6" t="str">
        <f>TEXT(NiftyData[[#This Row],[Date]], "ddd")</f>
        <v>Thu</v>
      </c>
      <c r="K3233" s="6" t="str">
        <f>TEXT(NiftyData[[#This Row],[Date]], "mmm-yyyy")</f>
        <v>Nov-2007</v>
      </c>
      <c r="L3233" s="6" t="str">
        <f>IF(NiftyData[[#This Row],[Day]]="Thu", "Expiry", "")</f>
        <v>Expiry</v>
      </c>
      <c r="M3233" s="6">
        <f>NiftyData[[#This Row],[Close]]-NiftyData[[#This Row],[Open]]</f>
        <v>-80.550000000000182</v>
      </c>
      <c r="N3233" s="4">
        <f>NiftyData[[#This Row],[Intraday Change]]/NiftyData[[#This Row],[Open]]</f>
        <v>-1.3937674112781856E-2</v>
      </c>
      <c r="O3233" s="4">
        <f>_xlfn.CEILING.MATH(ABS(NiftyData[[#This Row],[Intraday Change %]]), 0.01)</f>
        <v>0.02</v>
      </c>
      <c r="P3233" s="6">
        <f>NiftyData[[#This Row],[Close]]-E3234</f>
        <v>-83.600000000000364</v>
      </c>
      <c r="Q3233" s="4">
        <f>NiftyData[[#This Row],[DayChange]]/E3234</f>
        <v>-1.4457789652995816E-2</v>
      </c>
      <c r="R3233" s="7">
        <f>_xlfn.CEILING.MATH(ABS(NiftyData[[#This Row],[DayChange %]]), 0.01)</f>
        <v>0.02</v>
      </c>
    </row>
    <row r="3234" spans="1:18" x14ac:dyDescent="0.2">
      <c r="A3234" s="2">
        <v>39393</v>
      </c>
      <c r="B3234" s="1">
        <v>5782.4</v>
      </c>
      <c r="C3234" s="1">
        <v>5861.35</v>
      </c>
      <c r="D3234" s="1">
        <v>5744.3</v>
      </c>
      <c r="E3234" s="1">
        <v>5782.35</v>
      </c>
      <c r="F3234" s="1">
        <v>171689234</v>
      </c>
      <c r="G3234" s="1">
        <v>9735.77</v>
      </c>
      <c r="H3234" s="6" t="str">
        <f>TEXT(NiftyData[[#This Row],[Date]], "yyyy")</f>
        <v>2007</v>
      </c>
      <c r="I3234" s="6" t="str">
        <f>TEXT(NiftyData[[#This Row],[Date]], "mmm")</f>
        <v>Nov</v>
      </c>
      <c r="J3234" s="6" t="str">
        <f>TEXT(NiftyData[[#This Row],[Date]], "ddd")</f>
        <v>Wed</v>
      </c>
      <c r="K3234" s="6" t="str">
        <f>TEXT(NiftyData[[#This Row],[Date]], "mmm-yyyy")</f>
        <v>Nov-2007</v>
      </c>
      <c r="L3234" s="6" t="str">
        <f>IF(NiftyData[[#This Row],[Day]]="Thu", "Expiry", "")</f>
        <v/>
      </c>
      <c r="M3234" s="6">
        <f>NiftyData[[#This Row],[Close]]-NiftyData[[#This Row],[Open]]</f>
        <v>-4.9999999999272404E-2</v>
      </c>
      <c r="N3234" s="4">
        <f>NiftyData[[#This Row],[Intraday Change]]/NiftyData[[#This Row],[Open]]</f>
        <v>-8.6469286108315589E-6</v>
      </c>
      <c r="O3234" s="4">
        <f>_xlfn.CEILING.MATH(ABS(NiftyData[[#This Row],[Intraday Change %]]), 0.01)</f>
        <v>0.01</v>
      </c>
      <c r="P3234" s="6">
        <f>NiftyData[[#This Row],[Close]]-E3235</f>
        <v>-4.1499999999996362</v>
      </c>
      <c r="Q3234" s="4">
        <f>NiftyData[[#This Row],[DayChange]]/E3235</f>
        <v>-7.17186554912233E-4</v>
      </c>
      <c r="R3234" s="7">
        <f>_xlfn.CEILING.MATH(ABS(NiftyData[[#This Row],[DayChange %]]), 0.01)</f>
        <v>0.01</v>
      </c>
    </row>
    <row r="3235" spans="1:18" x14ac:dyDescent="0.2">
      <c r="A3235" s="2">
        <v>39392</v>
      </c>
      <c r="B3235" s="1">
        <v>5847.1</v>
      </c>
      <c r="C3235" s="1">
        <v>5957.2</v>
      </c>
      <c r="D3235" s="1">
        <v>5759.95</v>
      </c>
      <c r="E3235" s="1">
        <v>5786.5</v>
      </c>
      <c r="F3235" s="1">
        <v>244846922</v>
      </c>
      <c r="G3235" s="1">
        <v>11356.55</v>
      </c>
      <c r="H3235" s="6" t="str">
        <f>TEXT(NiftyData[[#This Row],[Date]], "yyyy")</f>
        <v>2007</v>
      </c>
      <c r="I3235" s="6" t="str">
        <f>TEXT(NiftyData[[#This Row],[Date]], "mmm")</f>
        <v>Nov</v>
      </c>
      <c r="J3235" s="6" t="str">
        <f>TEXT(NiftyData[[#This Row],[Date]], "ddd")</f>
        <v>Tue</v>
      </c>
      <c r="K3235" s="6" t="str">
        <f>TEXT(NiftyData[[#This Row],[Date]], "mmm-yyyy")</f>
        <v>Nov-2007</v>
      </c>
      <c r="L3235" s="6" t="str">
        <f>IF(NiftyData[[#This Row],[Day]]="Thu", "Expiry", "")</f>
        <v/>
      </c>
      <c r="M3235" s="6">
        <f>NiftyData[[#This Row],[Close]]-NiftyData[[#This Row],[Open]]</f>
        <v>-60.600000000000364</v>
      </c>
      <c r="N3235" s="4">
        <f>NiftyData[[#This Row],[Intraday Change]]/NiftyData[[#This Row],[Open]]</f>
        <v>-1.0364112123958947E-2</v>
      </c>
      <c r="O3235" s="4">
        <f>_xlfn.CEILING.MATH(ABS(NiftyData[[#This Row],[Intraday Change %]]), 0.01)</f>
        <v>0.02</v>
      </c>
      <c r="P3235" s="6">
        <f>NiftyData[[#This Row],[Close]]-E3236</f>
        <v>-60.800000000000182</v>
      </c>
      <c r="Q3235" s="4">
        <f>NiftyData[[#This Row],[DayChange]]/E3236</f>
        <v>-1.0397961452294251E-2</v>
      </c>
      <c r="R3235" s="7">
        <f>_xlfn.CEILING.MATH(ABS(NiftyData[[#This Row],[DayChange %]]), 0.01)</f>
        <v>0.02</v>
      </c>
    </row>
    <row r="3236" spans="1:18" x14ac:dyDescent="0.2">
      <c r="A3236" s="2">
        <v>39391</v>
      </c>
      <c r="B3236" s="1">
        <v>5931.9</v>
      </c>
      <c r="C3236" s="1">
        <v>5948.55</v>
      </c>
      <c r="D3236" s="1">
        <v>5819.6</v>
      </c>
      <c r="E3236" s="1">
        <v>5847.3</v>
      </c>
      <c r="F3236" s="1">
        <v>169236876</v>
      </c>
      <c r="G3236" s="1">
        <v>10816.34</v>
      </c>
      <c r="H3236" s="6" t="str">
        <f>TEXT(NiftyData[[#This Row],[Date]], "yyyy")</f>
        <v>2007</v>
      </c>
      <c r="I3236" s="6" t="str">
        <f>TEXT(NiftyData[[#This Row],[Date]], "mmm")</f>
        <v>Nov</v>
      </c>
      <c r="J3236" s="6" t="str">
        <f>TEXT(NiftyData[[#This Row],[Date]], "ddd")</f>
        <v>Mon</v>
      </c>
      <c r="K3236" s="6" t="str">
        <f>TEXT(NiftyData[[#This Row],[Date]], "mmm-yyyy")</f>
        <v>Nov-2007</v>
      </c>
      <c r="L3236" s="6" t="str">
        <f>IF(NiftyData[[#This Row],[Day]]="Thu", "Expiry", "")</f>
        <v/>
      </c>
      <c r="M3236" s="6">
        <f>NiftyData[[#This Row],[Close]]-NiftyData[[#This Row],[Open]]</f>
        <v>-84.599999999999454</v>
      </c>
      <c r="N3236" s="4">
        <f>NiftyData[[#This Row],[Intraday Change]]/NiftyData[[#This Row],[Open]]</f>
        <v>-1.4261872250037839E-2</v>
      </c>
      <c r="O3236" s="4">
        <f>_xlfn.CEILING.MATH(ABS(NiftyData[[#This Row],[Intraday Change %]]), 0.01)</f>
        <v>0.02</v>
      </c>
      <c r="P3236" s="6">
        <f>NiftyData[[#This Row],[Close]]-E3237</f>
        <v>-85.099999999999454</v>
      </c>
      <c r="Q3236" s="4">
        <f>NiftyData[[#This Row],[DayChange]]/E3237</f>
        <v>-1.4344953138695883E-2</v>
      </c>
      <c r="R3236" s="7">
        <f>_xlfn.CEILING.MATH(ABS(NiftyData[[#This Row],[DayChange %]]), 0.01)</f>
        <v>0.02</v>
      </c>
    </row>
    <row r="3237" spans="1:18" x14ac:dyDescent="0.2">
      <c r="A3237" s="2">
        <v>39388</v>
      </c>
      <c r="B3237" s="1">
        <v>5854.85</v>
      </c>
      <c r="C3237" s="1">
        <v>5944.75</v>
      </c>
      <c r="D3237" s="1">
        <v>5714.25</v>
      </c>
      <c r="E3237" s="1">
        <v>5932.4</v>
      </c>
      <c r="F3237" s="1">
        <v>164840883</v>
      </c>
      <c r="G3237" s="1">
        <v>10390.370000000001</v>
      </c>
      <c r="H3237" s="6" t="str">
        <f>TEXT(NiftyData[[#This Row],[Date]], "yyyy")</f>
        <v>2007</v>
      </c>
      <c r="I3237" s="6" t="str">
        <f>TEXT(NiftyData[[#This Row],[Date]], "mmm")</f>
        <v>Nov</v>
      </c>
      <c r="J3237" s="6" t="str">
        <f>TEXT(NiftyData[[#This Row],[Date]], "ddd")</f>
        <v>Fri</v>
      </c>
      <c r="K3237" s="6" t="str">
        <f>TEXT(NiftyData[[#This Row],[Date]], "mmm-yyyy")</f>
        <v>Nov-2007</v>
      </c>
      <c r="L3237" s="6" t="str">
        <f>IF(NiftyData[[#This Row],[Day]]="Thu", "Expiry", "")</f>
        <v/>
      </c>
      <c r="M3237" s="6">
        <f>NiftyData[[#This Row],[Close]]-NiftyData[[#This Row],[Open]]</f>
        <v>77.549999999999272</v>
      </c>
      <c r="N3237" s="4">
        <f>NiftyData[[#This Row],[Intraday Change]]/NiftyData[[#This Row],[Open]]</f>
        <v>1.3245429003304826E-2</v>
      </c>
      <c r="O3237" s="4">
        <f>_xlfn.CEILING.MATH(ABS(NiftyData[[#This Row],[Intraday Change %]]), 0.01)</f>
        <v>0.02</v>
      </c>
      <c r="P3237" s="6">
        <f>NiftyData[[#This Row],[Close]]-E3238</f>
        <v>65.949999999999818</v>
      </c>
      <c r="Q3237" s="4">
        <f>NiftyData[[#This Row],[DayChange]]/E3238</f>
        <v>1.1241892456255457E-2</v>
      </c>
      <c r="R3237" s="7">
        <f>_xlfn.CEILING.MATH(ABS(NiftyData[[#This Row],[DayChange %]]), 0.01)</f>
        <v>0.02</v>
      </c>
    </row>
    <row r="3238" spans="1:18" x14ac:dyDescent="0.2">
      <c r="A3238" s="2">
        <v>39387</v>
      </c>
      <c r="B3238" s="1">
        <v>5903.8</v>
      </c>
      <c r="C3238" s="1">
        <v>6011.95</v>
      </c>
      <c r="D3238" s="1">
        <v>5837.2</v>
      </c>
      <c r="E3238" s="1">
        <v>5866.45</v>
      </c>
      <c r="F3238" s="1">
        <v>270430021</v>
      </c>
      <c r="G3238" s="1">
        <v>15459.68</v>
      </c>
      <c r="H3238" s="6" t="str">
        <f>TEXT(NiftyData[[#This Row],[Date]], "yyyy")</f>
        <v>2007</v>
      </c>
      <c r="I3238" s="6" t="str">
        <f>TEXT(NiftyData[[#This Row],[Date]], "mmm")</f>
        <v>Nov</v>
      </c>
      <c r="J3238" s="6" t="str">
        <f>TEXT(NiftyData[[#This Row],[Date]], "ddd")</f>
        <v>Thu</v>
      </c>
      <c r="K3238" s="6" t="str">
        <f>TEXT(NiftyData[[#This Row],[Date]], "mmm-yyyy")</f>
        <v>Nov-2007</v>
      </c>
      <c r="L3238" s="6" t="str">
        <f>IF(NiftyData[[#This Row],[Day]]="Thu", "Expiry", "")</f>
        <v>Expiry</v>
      </c>
      <c r="M3238" s="6">
        <f>NiftyData[[#This Row],[Close]]-NiftyData[[#This Row],[Open]]</f>
        <v>-37.350000000000364</v>
      </c>
      <c r="N3238" s="4">
        <f>NiftyData[[#This Row],[Intraday Change]]/NiftyData[[#This Row],[Open]]</f>
        <v>-6.3264338222840145E-3</v>
      </c>
      <c r="O3238" s="4">
        <f>_xlfn.CEILING.MATH(ABS(NiftyData[[#This Row],[Intraday Change %]]), 0.01)</f>
        <v>0.01</v>
      </c>
      <c r="P3238" s="6">
        <f>NiftyData[[#This Row],[Close]]-E3239</f>
        <v>-34.199999999999818</v>
      </c>
      <c r="Q3238" s="4">
        <f>NiftyData[[#This Row],[DayChange]]/E3239</f>
        <v>-5.7959716302440952E-3</v>
      </c>
      <c r="R3238" s="7">
        <f>_xlfn.CEILING.MATH(ABS(NiftyData[[#This Row],[DayChange %]]), 0.01)</f>
        <v>0.01</v>
      </c>
    </row>
    <row r="3239" spans="1:18" x14ac:dyDescent="0.2">
      <c r="A3239" s="2">
        <v>39386</v>
      </c>
      <c r="B3239" s="1">
        <v>5868.9</v>
      </c>
      <c r="C3239" s="1">
        <v>5952.25</v>
      </c>
      <c r="D3239" s="1">
        <v>5861.3</v>
      </c>
      <c r="E3239" s="1">
        <v>5900.65</v>
      </c>
      <c r="F3239" s="1">
        <v>168376615</v>
      </c>
      <c r="G3239" s="1">
        <v>10660.49</v>
      </c>
      <c r="H3239" s="6" t="str">
        <f>TEXT(NiftyData[[#This Row],[Date]], "yyyy")</f>
        <v>2007</v>
      </c>
      <c r="I3239" s="6" t="str">
        <f>TEXT(NiftyData[[#This Row],[Date]], "mmm")</f>
        <v>Oct</v>
      </c>
      <c r="J3239" s="6" t="str">
        <f>TEXT(NiftyData[[#This Row],[Date]], "ddd")</f>
        <v>Wed</v>
      </c>
      <c r="K3239" s="6" t="str">
        <f>TEXT(NiftyData[[#This Row],[Date]], "mmm-yyyy")</f>
        <v>Oct-2007</v>
      </c>
      <c r="L3239" s="6" t="str">
        <f>IF(NiftyData[[#This Row],[Day]]="Thu", "Expiry", "")</f>
        <v/>
      </c>
      <c r="M3239" s="6">
        <f>NiftyData[[#This Row],[Close]]-NiftyData[[#This Row],[Open]]</f>
        <v>31.75</v>
      </c>
      <c r="N3239" s="4">
        <f>NiftyData[[#This Row],[Intraday Change]]/NiftyData[[#This Row],[Open]]</f>
        <v>5.4098723781287805E-3</v>
      </c>
      <c r="O3239" s="4">
        <f>_xlfn.CEILING.MATH(ABS(NiftyData[[#This Row],[Intraday Change %]]), 0.01)</f>
        <v>0.01</v>
      </c>
      <c r="P3239" s="6">
        <f>NiftyData[[#This Row],[Close]]-E3240</f>
        <v>31.899999999999636</v>
      </c>
      <c r="Q3239" s="4">
        <f>NiftyData[[#This Row],[DayChange]]/E3240</f>
        <v>5.4355697550585108E-3</v>
      </c>
      <c r="R3239" s="7">
        <f>_xlfn.CEILING.MATH(ABS(NiftyData[[#This Row],[DayChange %]]), 0.01)</f>
        <v>0.01</v>
      </c>
    </row>
    <row r="3240" spans="1:18" x14ac:dyDescent="0.2">
      <c r="A3240" s="2">
        <v>39385</v>
      </c>
      <c r="B3240" s="1">
        <v>5917.55</v>
      </c>
      <c r="C3240" s="1">
        <v>5976</v>
      </c>
      <c r="D3240" s="1">
        <v>5833.9</v>
      </c>
      <c r="E3240" s="1">
        <v>5868.75</v>
      </c>
      <c r="F3240" s="1">
        <v>176833304</v>
      </c>
      <c r="G3240" s="1">
        <v>11175.09</v>
      </c>
      <c r="H3240" s="6" t="str">
        <f>TEXT(NiftyData[[#This Row],[Date]], "yyyy")</f>
        <v>2007</v>
      </c>
      <c r="I3240" s="6" t="str">
        <f>TEXT(NiftyData[[#This Row],[Date]], "mmm")</f>
        <v>Oct</v>
      </c>
      <c r="J3240" s="6" t="str">
        <f>TEXT(NiftyData[[#This Row],[Date]], "ddd")</f>
        <v>Tue</v>
      </c>
      <c r="K3240" s="6" t="str">
        <f>TEXT(NiftyData[[#This Row],[Date]], "mmm-yyyy")</f>
        <v>Oct-2007</v>
      </c>
      <c r="L3240" s="6" t="str">
        <f>IF(NiftyData[[#This Row],[Day]]="Thu", "Expiry", "")</f>
        <v/>
      </c>
      <c r="M3240" s="6">
        <f>NiftyData[[#This Row],[Close]]-NiftyData[[#This Row],[Open]]</f>
        <v>-48.800000000000182</v>
      </c>
      <c r="N3240" s="4">
        <f>NiftyData[[#This Row],[Intraday Change]]/NiftyData[[#This Row],[Open]]</f>
        <v>-8.2466561330280571E-3</v>
      </c>
      <c r="O3240" s="4">
        <f>_xlfn.CEILING.MATH(ABS(NiftyData[[#This Row],[Intraday Change %]]), 0.01)</f>
        <v>0.01</v>
      </c>
      <c r="P3240" s="6">
        <f>NiftyData[[#This Row],[Close]]-E3241</f>
        <v>-37.149999999999636</v>
      </c>
      <c r="Q3240" s="4">
        <f>NiftyData[[#This Row],[DayChange]]/E3241</f>
        <v>-6.2903198496418221E-3</v>
      </c>
      <c r="R3240" s="7">
        <f>_xlfn.CEILING.MATH(ABS(NiftyData[[#This Row],[DayChange %]]), 0.01)</f>
        <v>0.01</v>
      </c>
    </row>
    <row r="3241" spans="1:18" x14ac:dyDescent="0.2">
      <c r="A3241" s="2">
        <v>39384</v>
      </c>
      <c r="B3241" s="1">
        <v>5708.9</v>
      </c>
      <c r="C3241" s="1">
        <v>5922.5</v>
      </c>
      <c r="D3241" s="1">
        <v>5708.9</v>
      </c>
      <c r="E3241" s="1">
        <v>5905.9</v>
      </c>
      <c r="F3241" s="1">
        <v>173592451</v>
      </c>
      <c r="G3241" s="1">
        <v>11139.04</v>
      </c>
      <c r="H3241" s="6" t="str">
        <f>TEXT(NiftyData[[#This Row],[Date]], "yyyy")</f>
        <v>2007</v>
      </c>
      <c r="I3241" s="6" t="str">
        <f>TEXT(NiftyData[[#This Row],[Date]], "mmm")</f>
        <v>Oct</v>
      </c>
      <c r="J3241" s="6" t="str">
        <f>TEXT(NiftyData[[#This Row],[Date]], "ddd")</f>
        <v>Mon</v>
      </c>
      <c r="K3241" s="6" t="str">
        <f>TEXT(NiftyData[[#This Row],[Date]], "mmm-yyyy")</f>
        <v>Oct-2007</v>
      </c>
      <c r="L3241" s="6" t="str">
        <f>IF(NiftyData[[#This Row],[Day]]="Thu", "Expiry", "")</f>
        <v/>
      </c>
      <c r="M3241" s="6">
        <f>NiftyData[[#This Row],[Close]]-NiftyData[[#This Row],[Open]]</f>
        <v>197</v>
      </c>
      <c r="N3241" s="4">
        <f>NiftyData[[#This Row],[Intraday Change]]/NiftyData[[#This Row],[Open]]</f>
        <v>3.4507523340748657E-2</v>
      </c>
      <c r="O3241" s="4">
        <f>_xlfn.CEILING.MATH(ABS(NiftyData[[#This Row],[Intraday Change %]]), 0.01)</f>
        <v>0.04</v>
      </c>
      <c r="P3241" s="6">
        <f>NiftyData[[#This Row],[Close]]-E3242</f>
        <v>203.59999999999945</v>
      </c>
      <c r="Q3241" s="4">
        <f>NiftyData[[#This Row],[DayChange]]/E3242</f>
        <v>3.570489100889105E-2</v>
      </c>
      <c r="R3241" s="7">
        <f>_xlfn.CEILING.MATH(ABS(NiftyData[[#This Row],[DayChange %]]), 0.01)</f>
        <v>0.04</v>
      </c>
    </row>
    <row r="3242" spans="1:18" x14ac:dyDescent="0.2">
      <c r="A3242" s="2">
        <v>39381</v>
      </c>
      <c r="B3242" s="1">
        <v>5564.25</v>
      </c>
      <c r="C3242" s="1">
        <v>5716.9</v>
      </c>
      <c r="D3242" s="1">
        <v>5513.35</v>
      </c>
      <c r="E3242" s="1">
        <v>5702.3</v>
      </c>
      <c r="F3242" s="1">
        <v>164503445</v>
      </c>
      <c r="G3242" s="1">
        <v>10182.700000000001</v>
      </c>
      <c r="H3242" s="6" t="str">
        <f>TEXT(NiftyData[[#This Row],[Date]], "yyyy")</f>
        <v>2007</v>
      </c>
      <c r="I3242" s="6" t="str">
        <f>TEXT(NiftyData[[#This Row],[Date]], "mmm")</f>
        <v>Oct</v>
      </c>
      <c r="J3242" s="6" t="str">
        <f>TEXT(NiftyData[[#This Row],[Date]], "ddd")</f>
        <v>Fri</v>
      </c>
      <c r="K3242" s="6" t="str">
        <f>TEXT(NiftyData[[#This Row],[Date]], "mmm-yyyy")</f>
        <v>Oct-2007</v>
      </c>
      <c r="L3242" s="6" t="str">
        <f>IF(NiftyData[[#This Row],[Day]]="Thu", "Expiry", "")</f>
        <v/>
      </c>
      <c r="M3242" s="6">
        <f>NiftyData[[#This Row],[Close]]-NiftyData[[#This Row],[Open]]</f>
        <v>138.05000000000018</v>
      </c>
      <c r="N3242" s="4">
        <f>NiftyData[[#This Row],[Intraday Change]]/NiftyData[[#This Row],[Open]]</f>
        <v>2.4810172080693749E-2</v>
      </c>
      <c r="O3242" s="4">
        <f>_xlfn.CEILING.MATH(ABS(NiftyData[[#This Row],[Intraday Change %]]), 0.01)</f>
        <v>0.03</v>
      </c>
      <c r="P3242" s="6">
        <f>NiftyData[[#This Row],[Close]]-E3243</f>
        <v>133.35000000000036</v>
      </c>
      <c r="Q3242" s="4">
        <f>NiftyData[[#This Row],[DayChange]]/E3243</f>
        <v>2.3945267958951036E-2</v>
      </c>
      <c r="R3242" s="7">
        <f>_xlfn.CEILING.MATH(ABS(NiftyData[[#This Row],[DayChange %]]), 0.01)</f>
        <v>0.03</v>
      </c>
    </row>
    <row r="3243" spans="1:18" x14ac:dyDescent="0.2">
      <c r="A3243" s="2">
        <v>39380</v>
      </c>
      <c r="B3243" s="1">
        <v>5499.05</v>
      </c>
      <c r="C3243" s="1">
        <v>5605.95</v>
      </c>
      <c r="D3243" s="1">
        <v>5469.3</v>
      </c>
      <c r="E3243" s="1">
        <v>5568.95</v>
      </c>
      <c r="F3243" s="1">
        <v>189001966</v>
      </c>
      <c r="G3243" s="1">
        <v>12355.38</v>
      </c>
      <c r="H3243" s="6" t="str">
        <f>TEXT(NiftyData[[#This Row],[Date]], "yyyy")</f>
        <v>2007</v>
      </c>
      <c r="I3243" s="6" t="str">
        <f>TEXT(NiftyData[[#This Row],[Date]], "mmm")</f>
        <v>Oct</v>
      </c>
      <c r="J3243" s="6" t="str">
        <f>TEXT(NiftyData[[#This Row],[Date]], "ddd")</f>
        <v>Thu</v>
      </c>
      <c r="K3243" s="6" t="str">
        <f>TEXT(NiftyData[[#This Row],[Date]], "mmm-yyyy")</f>
        <v>Oct-2007</v>
      </c>
      <c r="L3243" s="6" t="str">
        <f>IF(NiftyData[[#This Row],[Day]]="Thu", "Expiry", "")</f>
        <v>Expiry</v>
      </c>
      <c r="M3243" s="6">
        <f>NiftyData[[#This Row],[Close]]-NiftyData[[#This Row],[Open]]</f>
        <v>69.899999999999636</v>
      </c>
      <c r="N3243" s="4">
        <f>NiftyData[[#This Row],[Intraday Change]]/NiftyData[[#This Row],[Open]]</f>
        <v>1.2711286494939968E-2</v>
      </c>
      <c r="O3243" s="4">
        <f>_xlfn.CEILING.MATH(ABS(NiftyData[[#This Row],[Intraday Change %]]), 0.01)</f>
        <v>0.02</v>
      </c>
      <c r="P3243" s="6">
        <f>NiftyData[[#This Row],[Close]]-E3244</f>
        <v>72.800000000000182</v>
      </c>
      <c r="Q3243" s="4">
        <f>NiftyData[[#This Row],[DayChange]]/E3244</f>
        <v>1.324563558127056E-2</v>
      </c>
      <c r="R3243" s="7">
        <f>_xlfn.CEILING.MATH(ABS(NiftyData[[#This Row],[DayChange %]]), 0.01)</f>
        <v>0.02</v>
      </c>
    </row>
    <row r="3244" spans="1:18" x14ac:dyDescent="0.2">
      <c r="A3244" s="2">
        <v>39379</v>
      </c>
      <c r="B3244" s="1">
        <v>5477.6</v>
      </c>
      <c r="C3244" s="1">
        <v>5577.9</v>
      </c>
      <c r="D3244" s="1">
        <v>5419.4</v>
      </c>
      <c r="E3244" s="1">
        <v>5496.15</v>
      </c>
      <c r="F3244" s="1">
        <v>168219323</v>
      </c>
      <c r="G3244" s="1">
        <v>11025.76</v>
      </c>
      <c r="H3244" s="6" t="str">
        <f>TEXT(NiftyData[[#This Row],[Date]], "yyyy")</f>
        <v>2007</v>
      </c>
      <c r="I3244" s="6" t="str">
        <f>TEXT(NiftyData[[#This Row],[Date]], "mmm")</f>
        <v>Oct</v>
      </c>
      <c r="J3244" s="6" t="str">
        <f>TEXT(NiftyData[[#This Row],[Date]], "ddd")</f>
        <v>Wed</v>
      </c>
      <c r="K3244" s="6" t="str">
        <f>TEXT(NiftyData[[#This Row],[Date]], "mmm-yyyy")</f>
        <v>Oct-2007</v>
      </c>
      <c r="L3244" s="6" t="str">
        <f>IF(NiftyData[[#This Row],[Day]]="Thu", "Expiry", "")</f>
        <v/>
      </c>
      <c r="M3244" s="6">
        <f>NiftyData[[#This Row],[Close]]-NiftyData[[#This Row],[Open]]</f>
        <v>18.549999999999272</v>
      </c>
      <c r="N3244" s="4">
        <f>NiftyData[[#This Row],[Intraday Change]]/NiftyData[[#This Row],[Open]]</f>
        <v>3.3865196436394171E-3</v>
      </c>
      <c r="O3244" s="4">
        <f>_xlfn.CEILING.MATH(ABS(NiftyData[[#This Row],[Intraday Change %]]), 0.01)</f>
        <v>0.01</v>
      </c>
      <c r="P3244" s="6">
        <f>NiftyData[[#This Row],[Close]]-E3245</f>
        <v>22.449999999999818</v>
      </c>
      <c r="Q3244" s="4">
        <f>NiftyData[[#This Row],[DayChange]]/E3245</f>
        <v>4.101430476642823E-3</v>
      </c>
      <c r="R3244" s="7">
        <f>_xlfn.CEILING.MATH(ABS(NiftyData[[#This Row],[DayChange %]]), 0.01)</f>
        <v>0.01</v>
      </c>
    </row>
    <row r="3245" spans="1:18" x14ac:dyDescent="0.2">
      <c r="A3245" s="2">
        <v>39378</v>
      </c>
      <c r="B3245" s="1">
        <v>5185.3</v>
      </c>
      <c r="C3245" s="1">
        <v>5488.5</v>
      </c>
      <c r="D3245" s="1">
        <v>5176.8500000000004</v>
      </c>
      <c r="E3245" s="1">
        <v>5473.7</v>
      </c>
      <c r="F3245" s="1">
        <v>145836946</v>
      </c>
      <c r="G3245" s="1">
        <v>9823.52</v>
      </c>
      <c r="H3245" s="6" t="str">
        <f>TEXT(NiftyData[[#This Row],[Date]], "yyyy")</f>
        <v>2007</v>
      </c>
      <c r="I3245" s="6" t="str">
        <f>TEXT(NiftyData[[#This Row],[Date]], "mmm")</f>
        <v>Oct</v>
      </c>
      <c r="J3245" s="6" t="str">
        <f>TEXT(NiftyData[[#This Row],[Date]], "ddd")</f>
        <v>Tue</v>
      </c>
      <c r="K3245" s="6" t="str">
        <f>TEXT(NiftyData[[#This Row],[Date]], "mmm-yyyy")</f>
        <v>Oct-2007</v>
      </c>
      <c r="L3245" s="6" t="str">
        <f>IF(NiftyData[[#This Row],[Day]]="Thu", "Expiry", "")</f>
        <v/>
      </c>
      <c r="M3245" s="6">
        <f>NiftyData[[#This Row],[Close]]-NiftyData[[#This Row],[Open]]</f>
        <v>288.39999999999964</v>
      </c>
      <c r="N3245" s="4">
        <f>NiftyData[[#This Row],[Intraday Change]]/NiftyData[[#This Row],[Open]]</f>
        <v>5.5618768441555867E-2</v>
      </c>
      <c r="O3245" s="4">
        <f>_xlfn.CEILING.MATH(ABS(NiftyData[[#This Row],[Intraday Change %]]), 0.01)</f>
        <v>0.06</v>
      </c>
      <c r="P3245" s="6">
        <f>NiftyData[[#This Row],[Close]]-E3246</f>
        <v>289.69999999999982</v>
      </c>
      <c r="Q3245" s="4">
        <f>NiftyData[[#This Row],[DayChange]]/E3246</f>
        <v>5.5883487654320954E-2</v>
      </c>
      <c r="R3245" s="7">
        <f>_xlfn.CEILING.MATH(ABS(NiftyData[[#This Row],[DayChange %]]), 0.01)</f>
        <v>0.06</v>
      </c>
    </row>
    <row r="3246" spans="1:18" x14ac:dyDescent="0.2">
      <c r="A3246" s="2">
        <v>39377</v>
      </c>
      <c r="B3246" s="1">
        <v>5202.75</v>
      </c>
      <c r="C3246" s="1">
        <v>5247.4</v>
      </c>
      <c r="D3246" s="1">
        <v>5070.8999999999996</v>
      </c>
      <c r="E3246" s="1">
        <v>5184</v>
      </c>
      <c r="F3246" s="1">
        <v>136778675</v>
      </c>
      <c r="G3246" s="1">
        <v>9599.99</v>
      </c>
      <c r="H3246" s="6" t="str">
        <f>TEXT(NiftyData[[#This Row],[Date]], "yyyy")</f>
        <v>2007</v>
      </c>
      <c r="I3246" s="6" t="str">
        <f>TEXT(NiftyData[[#This Row],[Date]], "mmm")</f>
        <v>Oct</v>
      </c>
      <c r="J3246" s="6" t="str">
        <f>TEXT(NiftyData[[#This Row],[Date]], "ddd")</f>
        <v>Mon</v>
      </c>
      <c r="K3246" s="6" t="str">
        <f>TEXT(NiftyData[[#This Row],[Date]], "mmm-yyyy")</f>
        <v>Oct-2007</v>
      </c>
      <c r="L3246" s="6" t="str">
        <f>IF(NiftyData[[#This Row],[Day]]="Thu", "Expiry", "")</f>
        <v/>
      </c>
      <c r="M3246" s="6">
        <f>NiftyData[[#This Row],[Close]]-NiftyData[[#This Row],[Open]]</f>
        <v>-18.75</v>
      </c>
      <c r="N3246" s="4">
        <f>NiftyData[[#This Row],[Intraday Change]]/NiftyData[[#This Row],[Open]]</f>
        <v>-3.6038633415020902E-3</v>
      </c>
      <c r="O3246" s="4">
        <f>_xlfn.CEILING.MATH(ABS(NiftyData[[#This Row],[Intraday Change %]]), 0.01)</f>
        <v>0.01</v>
      </c>
      <c r="P3246" s="6">
        <f>NiftyData[[#This Row],[Close]]-E3247</f>
        <v>-31.300000000000182</v>
      </c>
      <c r="Q3246" s="4">
        <f>NiftyData[[#This Row],[DayChange]]/E3247</f>
        <v>-6.001572296895707E-3</v>
      </c>
      <c r="R3246" s="7">
        <f>_xlfn.CEILING.MATH(ABS(NiftyData[[#This Row],[DayChange %]]), 0.01)</f>
        <v>0.01</v>
      </c>
    </row>
    <row r="3247" spans="1:18" x14ac:dyDescent="0.2">
      <c r="A3247" s="2">
        <v>39374</v>
      </c>
      <c r="B3247" s="1">
        <v>5360.35</v>
      </c>
      <c r="C3247" s="1">
        <v>5390.85</v>
      </c>
      <c r="D3247" s="1">
        <v>5101.75</v>
      </c>
      <c r="E3247" s="1">
        <v>5215.3</v>
      </c>
      <c r="F3247" s="1">
        <v>181564197</v>
      </c>
      <c r="G3247" s="1">
        <v>13047.28</v>
      </c>
      <c r="H3247" s="6" t="str">
        <f>TEXT(NiftyData[[#This Row],[Date]], "yyyy")</f>
        <v>2007</v>
      </c>
      <c r="I3247" s="6" t="str">
        <f>TEXT(NiftyData[[#This Row],[Date]], "mmm")</f>
        <v>Oct</v>
      </c>
      <c r="J3247" s="6" t="str">
        <f>TEXT(NiftyData[[#This Row],[Date]], "ddd")</f>
        <v>Fri</v>
      </c>
      <c r="K3247" s="6" t="str">
        <f>TEXT(NiftyData[[#This Row],[Date]], "mmm-yyyy")</f>
        <v>Oct-2007</v>
      </c>
      <c r="L3247" s="6" t="str">
        <f>IF(NiftyData[[#This Row],[Day]]="Thu", "Expiry", "")</f>
        <v/>
      </c>
      <c r="M3247" s="6">
        <f>NiftyData[[#This Row],[Close]]-NiftyData[[#This Row],[Open]]</f>
        <v>-145.05000000000018</v>
      </c>
      <c r="N3247" s="4">
        <f>NiftyData[[#This Row],[Intraday Change]]/NiftyData[[#This Row],[Open]]</f>
        <v>-2.7059800199613862E-2</v>
      </c>
      <c r="O3247" s="4">
        <f>_xlfn.CEILING.MATH(ABS(NiftyData[[#This Row],[Intraday Change %]]), 0.01)</f>
        <v>0.03</v>
      </c>
      <c r="P3247" s="6">
        <f>NiftyData[[#This Row],[Close]]-E3248</f>
        <v>-135.69999999999982</v>
      </c>
      <c r="Q3247" s="4">
        <f>NiftyData[[#This Row],[DayChange]]/E3248</f>
        <v>-2.5359745841898675E-2</v>
      </c>
      <c r="R3247" s="7">
        <f>_xlfn.CEILING.MATH(ABS(NiftyData[[#This Row],[DayChange %]]), 0.01)</f>
        <v>0.03</v>
      </c>
    </row>
    <row r="3248" spans="1:18" x14ac:dyDescent="0.2">
      <c r="A3248" s="2">
        <v>39373</v>
      </c>
      <c r="B3248" s="1">
        <v>5551.1</v>
      </c>
      <c r="C3248" s="1">
        <v>5736.8</v>
      </c>
      <c r="D3248" s="1">
        <v>5269.65</v>
      </c>
      <c r="E3248" s="1">
        <v>5351</v>
      </c>
      <c r="F3248" s="1">
        <v>206826198</v>
      </c>
      <c r="G3248" s="1">
        <v>13926.53</v>
      </c>
      <c r="H3248" s="6" t="str">
        <f>TEXT(NiftyData[[#This Row],[Date]], "yyyy")</f>
        <v>2007</v>
      </c>
      <c r="I3248" s="6" t="str">
        <f>TEXT(NiftyData[[#This Row],[Date]], "mmm")</f>
        <v>Oct</v>
      </c>
      <c r="J3248" s="6" t="str">
        <f>TEXT(NiftyData[[#This Row],[Date]], "ddd")</f>
        <v>Thu</v>
      </c>
      <c r="K3248" s="6" t="str">
        <f>TEXT(NiftyData[[#This Row],[Date]], "mmm-yyyy")</f>
        <v>Oct-2007</v>
      </c>
      <c r="L3248" s="6" t="str">
        <f>IF(NiftyData[[#This Row],[Day]]="Thu", "Expiry", "")</f>
        <v>Expiry</v>
      </c>
      <c r="M3248" s="6">
        <f>NiftyData[[#This Row],[Close]]-NiftyData[[#This Row],[Open]]</f>
        <v>-200.10000000000036</v>
      </c>
      <c r="N3248" s="4">
        <f>NiftyData[[#This Row],[Intraday Change]]/NiftyData[[#This Row],[Open]]</f>
        <v>-3.6046909621516521E-2</v>
      </c>
      <c r="O3248" s="4">
        <f>_xlfn.CEILING.MATH(ABS(NiftyData[[#This Row],[Intraday Change %]]), 0.01)</f>
        <v>0.04</v>
      </c>
      <c r="P3248" s="6">
        <f>NiftyData[[#This Row],[Close]]-E3249</f>
        <v>-208.30000000000018</v>
      </c>
      <c r="Q3248" s="4">
        <f>NiftyData[[#This Row],[DayChange]]/E3249</f>
        <v>-3.7468746065152117E-2</v>
      </c>
      <c r="R3248" s="7">
        <f>_xlfn.CEILING.MATH(ABS(NiftyData[[#This Row],[DayChange %]]), 0.01)</f>
        <v>0.04</v>
      </c>
    </row>
    <row r="3249" spans="1:18" x14ac:dyDescent="0.2">
      <c r="A3249" s="2">
        <v>39372</v>
      </c>
      <c r="B3249" s="1">
        <v>5658.9</v>
      </c>
      <c r="C3249" s="1">
        <v>5658.9</v>
      </c>
      <c r="D3249" s="1">
        <v>5107.3</v>
      </c>
      <c r="E3249" s="1">
        <v>5559.3</v>
      </c>
      <c r="F3249" s="1">
        <v>186850872</v>
      </c>
      <c r="G3249" s="1">
        <v>13394.73</v>
      </c>
      <c r="H3249" s="6" t="str">
        <f>TEXT(NiftyData[[#This Row],[Date]], "yyyy")</f>
        <v>2007</v>
      </c>
      <c r="I3249" s="6" t="str">
        <f>TEXT(NiftyData[[#This Row],[Date]], "mmm")</f>
        <v>Oct</v>
      </c>
      <c r="J3249" s="6" t="str">
        <f>TEXT(NiftyData[[#This Row],[Date]], "ddd")</f>
        <v>Wed</v>
      </c>
      <c r="K3249" s="6" t="str">
        <f>TEXT(NiftyData[[#This Row],[Date]], "mmm-yyyy")</f>
        <v>Oct-2007</v>
      </c>
      <c r="L3249" s="6" t="str">
        <f>IF(NiftyData[[#This Row],[Day]]="Thu", "Expiry", "")</f>
        <v/>
      </c>
      <c r="M3249" s="6">
        <f>NiftyData[[#This Row],[Close]]-NiftyData[[#This Row],[Open]]</f>
        <v>-99.599999999999454</v>
      </c>
      <c r="N3249" s="4">
        <f>NiftyData[[#This Row],[Intraday Change]]/NiftyData[[#This Row],[Open]]</f>
        <v>-1.7600593754969952E-2</v>
      </c>
      <c r="O3249" s="4">
        <f>_xlfn.CEILING.MATH(ABS(NiftyData[[#This Row],[Intraday Change %]]), 0.01)</f>
        <v>0.02</v>
      </c>
      <c r="P3249" s="6">
        <f>NiftyData[[#This Row],[Close]]-E3250</f>
        <v>-108.75</v>
      </c>
      <c r="Q3249" s="4">
        <f>NiftyData[[#This Row],[DayChange]]/E3250</f>
        <v>-1.9186492709132769E-2</v>
      </c>
      <c r="R3249" s="7">
        <f>_xlfn.CEILING.MATH(ABS(NiftyData[[#This Row],[DayChange %]]), 0.01)</f>
        <v>0.02</v>
      </c>
    </row>
    <row r="3250" spans="1:18" x14ac:dyDescent="0.2">
      <c r="A3250" s="2">
        <v>39371</v>
      </c>
      <c r="B3250" s="1">
        <v>5670.65</v>
      </c>
      <c r="C3250" s="1">
        <v>5708.35</v>
      </c>
      <c r="D3250" s="1">
        <v>5578.45</v>
      </c>
      <c r="E3250" s="1">
        <v>5668.05</v>
      </c>
      <c r="F3250" s="1">
        <v>174339189</v>
      </c>
      <c r="G3250" s="1">
        <v>11698.74</v>
      </c>
      <c r="H3250" s="6" t="str">
        <f>TEXT(NiftyData[[#This Row],[Date]], "yyyy")</f>
        <v>2007</v>
      </c>
      <c r="I3250" s="6" t="str">
        <f>TEXT(NiftyData[[#This Row],[Date]], "mmm")</f>
        <v>Oct</v>
      </c>
      <c r="J3250" s="6" t="str">
        <f>TEXT(NiftyData[[#This Row],[Date]], "ddd")</f>
        <v>Tue</v>
      </c>
      <c r="K3250" s="6" t="str">
        <f>TEXT(NiftyData[[#This Row],[Date]], "mmm-yyyy")</f>
        <v>Oct-2007</v>
      </c>
      <c r="L3250" s="6" t="str">
        <f>IF(NiftyData[[#This Row],[Day]]="Thu", "Expiry", "")</f>
        <v/>
      </c>
      <c r="M3250" s="6">
        <f>NiftyData[[#This Row],[Close]]-NiftyData[[#This Row],[Open]]</f>
        <v>-2.5999999999994543</v>
      </c>
      <c r="N3250" s="4">
        <f>NiftyData[[#This Row],[Intraday Change]]/NiftyData[[#This Row],[Open]]</f>
        <v>-4.5850123001762663E-4</v>
      </c>
      <c r="O3250" s="4">
        <f>_xlfn.CEILING.MATH(ABS(NiftyData[[#This Row],[Intraday Change %]]), 0.01)</f>
        <v>0.01</v>
      </c>
      <c r="P3250" s="6">
        <f>NiftyData[[#This Row],[Close]]-E3251</f>
        <v>-2.3499999999994543</v>
      </c>
      <c r="Q3250" s="4">
        <f>NiftyData[[#This Row],[DayChange]]/E3251</f>
        <v>-4.1443284424369612E-4</v>
      </c>
      <c r="R3250" s="7">
        <f>_xlfn.CEILING.MATH(ABS(NiftyData[[#This Row],[DayChange %]]), 0.01)</f>
        <v>0.01</v>
      </c>
    </row>
    <row r="3251" spans="1:18" x14ac:dyDescent="0.2">
      <c r="A3251" s="2">
        <v>39370</v>
      </c>
      <c r="B3251" s="1">
        <v>5428.35</v>
      </c>
      <c r="C3251" s="1">
        <v>5682.65</v>
      </c>
      <c r="D3251" s="1">
        <v>5419.9</v>
      </c>
      <c r="E3251" s="1">
        <v>5670.4</v>
      </c>
      <c r="F3251" s="1">
        <v>160987288</v>
      </c>
      <c r="G3251" s="1">
        <v>10253.4</v>
      </c>
      <c r="H3251" s="6" t="str">
        <f>TEXT(NiftyData[[#This Row],[Date]], "yyyy")</f>
        <v>2007</v>
      </c>
      <c r="I3251" s="6" t="str">
        <f>TEXT(NiftyData[[#This Row],[Date]], "mmm")</f>
        <v>Oct</v>
      </c>
      <c r="J3251" s="6" t="str">
        <f>TEXT(NiftyData[[#This Row],[Date]], "ddd")</f>
        <v>Mon</v>
      </c>
      <c r="K3251" s="6" t="str">
        <f>TEXT(NiftyData[[#This Row],[Date]], "mmm-yyyy")</f>
        <v>Oct-2007</v>
      </c>
      <c r="L3251" s="6" t="str">
        <f>IF(NiftyData[[#This Row],[Day]]="Thu", "Expiry", "")</f>
        <v/>
      </c>
      <c r="M3251" s="6">
        <f>NiftyData[[#This Row],[Close]]-NiftyData[[#This Row],[Open]]</f>
        <v>242.04999999999927</v>
      </c>
      <c r="N3251" s="4">
        <f>NiftyData[[#This Row],[Intraday Change]]/NiftyData[[#This Row],[Open]]</f>
        <v>4.4589976696417746E-2</v>
      </c>
      <c r="O3251" s="4">
        <f>_xlfn.CEILING.MATH(ABS(NiftyData[[#This Row],[Intraday Change %]]), 0.01)</f>
        <v>0.05</v>
      </c>
      <c r="P3251" s="6">
        <f>NiftyData[[#This Row],[Close]]-E3252</f>
        <v>242.14999999999964</v>
      </c>
      <c r="Q3251" s="4">
        <f>NiftyData[[#This Row],[DayChange]]/E3252</f>
        <v>4.4609220282779832E-2</v>
      </c>
      <c r="R3251" s="7">
        <f>_xlfn.CEILING.MATH(ABS(NiftyData[[#This Row],[DayChange %]]), 0.01)</f>
        <v>0.05</v>
      </c>
    </row>
    <row r="3252" spans="1:18" x14ac:dyDescent="0.2">
      <c r="A3252" s="2">
        <v>39367</v>
      </c>
      <c r="B3252" s="1">
        <v>5525.3</v>
      </c>
      <c r="C3252" s="1">
        <v>5549.3</v>
      </c>
      <c r="D3252" s="1">
        <v>5402.6</v>
      </c>
      <c r="E3252" s="1">
        <v>5428.25</v>
      </c>
      <c r="F3252" s="1">
        <v>174642549</v>
      </c>
      <c r="G3252" s="1">
        <v>11985.07</v>
      </c>
      <c r="H3252" s="6" t="str">
        <f>TEXT(NiftyData[[#This Row],[Date]], "yyyy")</f>
        <v>2007</v>
      </c>
      <c r="I3252" s="6" t="str">
        <f>TEXT(NiftyData[[#This Row],[Date]], "mmm")</f>
        <v>Oct</v>
      </c>
      <c r="J3252" s="6" t="str">
        <f>TEXT(NiftyData[[#This Row],[Date]], "ddd")</f>
        <v>Fri</v>
      </c>
      <c r="K3252" s="6" t="str">
        <f>TEXT(NiftyData[[#This Row],[Date]], "mmm-yyyy")</f>
        <v>Oct-2007</v>
      </c>
      <c r="L3252" s="6" t="str">
        <f>IF(NiftyData[[#This Row],[Day]]="Thu", "Expiry", "")</f>
        <v/>
      </c>
      <c r="M3252" s="6">
        <f>NiftyData[[#This Row],[Close]]-NiftyData[[#This Row],[Open]]</f>
        <v>-97.050000000000182</v>
      </c>
      <c r="N3252" s="4">
        <f>NiftyData[[#This Row],[Intraday Change]]/NiftyData[[#This Row],[Open]]</f>
        <v>-1.7564657122690203E-2</v>
      </c>
      <c r="O3252" s="4">
        <f>_xlfn.CEILING.MATH(ABS(NiftyData[[#This Row],[Intraday Change %]]), 0.01)</f>
        <v>0.02</v>
      </c>
      <c r="P3252" s="6">
        <f>NiftyData[[#This Row],[Close]]-E3253</f>
        <v>-96.600000000000364</v>
      </c>
      <c r="Q3252" s="4">
        <f>NiftyData[[#This Row],[DayChange]]/E3253</f>
        <v>-1.7484637591970886E-2</v>
      </c>
      <c r="R3252" s="7">
        <f>_xlfn.CEILING.MATH(ABS(NiftyData[[#This Row],[DayChange %]]), 0.01)</f>
        <v>0.02</v>
      </c>
    </row>
    <row r="3253" spans="1:18" x14ac:dyDescent="0.2">
      <c r="A3253" s="2">
        <v>39366</v>
      </c>
      <c r="B3253" s="1">
        <v>5438.9</v>
      </c>
      <c r="C3253" s="1">
        <v>5532.75</v>
      </c>
      <c r="D3253" s="1">
        <v>5424.25</v>
      </c>
      <c r="E3253" s="1">
        <v>5524.85</v>
      </c>
      <c r="F3253" s="1">
        <v>130842926</v>
      </c>
      <c r="G3253" s="1">
        <v>8358.8700000000008</v>
      </c>
      <c r="H3253" s="6" t="str">
        <f>TEXT(NiftyData[[#This Row],[Date]], "yyyy")</f>
        <v>2007</v>
      </c>
      <c r="I3253" s="6" t="str">
        <f>TEXT(NiftyData[[#This Row],[Date]], "mmm")</f>
        <v>Oct</v>
      </c>
      <c r="J3253" s="6" t="str">
        <f>TEXT(NiftyData[[#This Row],[Date]], "ddd")</f>
        <v>Thu</v>
      </c>
      <c r="K3253" s="6" t="str">
        <f>TEXT(NiftyData[[#This Row],[Date]], "mmm-yyyy")</f>
        <v>Oct-2007</v>
      </c>
      <c r="L3253" s="6" t="str">
        <f>IF(NiftyData[[#This Row],[Day]]="Thu", "Expiry", "")</f>
        <v>Expiry</v>
      </c>
      <c r="M3253" s="6">
        <f>NiftyData[[#This Row],[Close]]-NiftyData[[#This Row],[Open]]</f>
        <v>85.950000000000728</v>
      </c>
      <c r="N3253" s="4">
        <f>NiftyData[[#This Row],[Intraday Change]]/NiftyData[[#This Row],[Open]]</f>
        <v>1.5802827777675769E-2</v>
      </c>
      <c r="O3253" s="4">
        <f>_xlfn.CEILING.MATH(ABS(NiftyData[[#This Row],[Intraday Change %]]), 0.01)</f>
        <v>0.02</v>
      </c>
      <c r="P3253" s="6">
        <f>NiftyData[[#This Row],[Close]]-E3254</f>
        <v>83.400000000000546</v>
      </c>
      <c r="Q3253" s="4">
        <f>NiftyData[[#This Row],[DayChange]]/E3254</f>
        <v>1.5326797085335811E-2</v>
      </c>
      <c r="R3253" s="7">
        <f>_xlfn.CEILING.MATH(ABS(NiftyData[[#This Row],[DayChange %]]), 0.01)</f>
        <v>0.02</v>
      </c>
    </row>
    <row r="3254" spans="1:18" x14ac:dyDescent="0.2">
      <c r="A3254" s="2">
        <v>39365</v>
      </c>
      <c r="B3254" s="1">
        <v>5328.15</v>
      </c>
      <c r="C3254" s="1">
        <v>5454.7</v>
      </c>
      <c r="D3254" s="1">
        <v>5328.15</v>
      </c>
      <c r="E3254" s="1">
        <v>5441.45</v>
      </c>
      <c r="F3254" s="1">
        <v>184935570</v>
      </c>
      <c r="G3254" s="1">
        <v>11247.93</v>
      </c>
      <c r="H3254" s="6" t="str">
        <f>TEXT(NiftyData[[#This Row],[Date]], "yyyy")</f>
        <v>2007</v>
      </c>
      <c r="I3254" s="6" t="str">
        <f>TEXT(NiftyData[[#This Row],[Date]], "mmm")</f>
        <v>Oct</v>
      </c>
      <c r="J3254" s="6" t="str">
        <f>TEXT(NiftyData[[#This Row],[Date]], "ddd")</f>
        <v>Wed</v>
      </c>
      <c r="K3254" s="6" t="str">
        <f>TEXT(NiftyData[[#This Row],[Date]], "mmm-yyyy")</f>
        <v>Oct-2007</v>
      </c>
      <c r="L3254" s="6" t="str">
        <f>IF(NiftyData[[#This Row],[Day]]="Thu", "Expiry", "")</f>
        <v/>
      </c>
      <c r="M3254" s="6">
        <f>NiftyData[[#This Row],[Close]]-NiftyData[[#This Row],[Open]]</f>
        <v>113.30000000000018</v>
      </c>
      <c r="N3254" s="4">
        <f>NiftyData[[#This Row],[Intraday Change]]/NiftyData[[#This Row],[Open]]</f>
        <v>2.1264416354644707E-2</v>
      </c>
      <c r="O3254" s="4">
        <f>_xlfn.CEILING.MATH(ABS(NiftyData[[#This Row],[Intraday Change %]]), 0.01)</f>
        <v>0.03</v>
      </c>
      <c r="P3254" s="6">
        <f>NiftyData[[#This Row],[Close]]-E3255</f>
        <v>114.19999999999982</v>
      </c>
      <c r="Q3254" s="4">
        <f>NiftyData[[#This Row],[DayChange]]/E3255</f>
        <v>2.1436951522830695E-2</v>
      </c>
      <c r="R3254" s="7">
        <f>_xlfn.CEILING.MATH(ABS(NiftyData[[#This Row],[DayChange %]]), 0.01)</f>
        <v>0.03</v>
      </c>
    </row>
    <row r="3255" spans="1:18" x14ac:dyDescent="0.2">
      <c r="A3255" s="2">
        <v>39364</v>
      </c>
      <c r="B3255" s="1">
        <v>5062.6499999999996</v>
      </c>
      <c r="C3255" s="1">
        <v>5348.7</v>
      </c>
      <c r="D3255" s="1">
        <v>5000.95</v>
      </c>
      <c r="E3255" s="1">
        <v>5327.25</v>
      </c>
      <c r="F3255" s="1">
        <v>140800436</v>
      </c>
      <c r="G3255" s="1">
        <v>8932.7900000000009</v>
      </c>
      <c r="H3255" s="6" t="str">
        <f>TEXT(NiftyData[[#This Row],[Date]], "yyyy")</f>
        <v>2007</v>
      </c>
      <c r="I3255" s="6" t="str">
        <f>TEXT(NiftyData[[#This Row],[Date]], "mmm")</f>
        <v>Oct</v>
      </c>
      <c r="J3255" s="6" t="str">
        <f>TEXT(NiftyData[[#This Row],[Date]], "ddd")</f>
        <v>Tue</v>
      </c>
      <c r="K3255" s="6" t="str">
        <f>TEXT(NiftyData[[#This Row],[Date]], "mmm-yyyy")</f>
        <v>Oct-2007</v>
      </c>
      <c r="L3255" s="6" t="str">
        <f>IF(NiftyData[[#This Row],[Day]]="Thu", "Expiry", "")</f>
        <v/>
      </c>
      <c r="M3255" s="6">
        <f>NiftyData[[#This Row],[Close]]-NiftyData[[#This Row],[Open]]</f>
        <v>264.60000000000036</v>
      </c>
      <c r="N3255" s="4">
        <f>NiftyData[[#This Row],[Intraday Change]]/NiftyData[[#This Row],[Open]]</f>
        <v>5.226511807057576E-2</v>
      </c>
      <c r="O3255" s="4">
        <f>_xlfn.CEILING.MATH(ABS(NiftyData[[#This Row],[Intraday Change %]]), 0.01)</f>
        <v>0.06</v>
      </c>
      <c r="P3255" s="6">
        <f>NiftyData[[#This Row],[Close]]-E3256</f>
        <v>242.14999999999964</v>
      </c>
      <c r="Q3255" s="4">
        <f>NiftyData[[#This Row],[DayChange]]/E3256</f>
        <v>4.7619515840396379E-2</v>
      </c>
      <c r="R3255" s="7">
        <f>_xlfn.CEILING.MATH(ABS(NiftyData[[#This Row],[DayChange %]]), 0.01)</f>
        <v>0.05</v>
      </c>
    </row>
    <row r="3256" spans="1:18" x14ac:dyDescent="0.2">
      <c r="A3256" s="2">
        <v>39363</v>
      </c>
      <c r="B3256" s="1">
        <v>5186.25</v>
      </c>
      <c r="C3256" s="1">
        <v>5249.3</v>
      </c>
      <c r="D3256" s="1">
        <v>5024.75</v>
      </c>
      <c r="E3256" s="1">
        <v>5085.1000000000004</v>
      </c>
      <c r="F3256" s="1">
        <v>111963708</v>
      </c>
      <c r="G3256" s="1">
        <v>7196.73</v>
      </c>
      <c r="H3256" s="6" t="str">
        <f>TEXT(NiftyData[[#This Row],[Date]], "yyyy")</f>
        <v>2007</v>
      </c>
      <c r="I3256" s="6" t="str">
        <f>TEXT(NiftyData[[#This Row],[Date]], "mmm")</f>
        <v>Oct</v>
      </c>
      <c r="J3256" s="6" t="str">
        <f>TEXT(NiftyData[[#This Row],[Date]], "ddd")</f>
        <v>Mon</v>
      </c>
      <c r="K3256" s="6" t="str">
        <f>TEXT(NiftyData[[#This Row],[Date]], "mmm-yyyy")</f>
        <v>Oct-2007</v>
      </c>
      <c r="L3256" s="6" t="str">
        <f>IF(NiftyData[[#This Row],[Day]]="Thu", "Expiry", "")</f>
        <v/>
      </c>
      <c r="M3256" s="6">
        <f>NiftyData[[#This Row],[Close]]-NiftyData[[#This Row],[Open]]</f>
        <v>-101.14999999999964</v>
      </c>
      <c r="N3256" s="4">
        <f>NiftyData[[#This Row],[Intraday Change]]/NiftyData[[#This Row],[Open]]</f>
        <v>-1.950349481802837E-2</v>
      </c>
      <c r="O3256" s="4">
        <f>_xlfn.CEILING.MATH(ABS(NiftyData[[#This Row],[Intraday Change %]]), 0.01)</f>
        <v>0.02</v>
      </c>
      <c r="P3256" s="6">
        <f>NiftyData[[#This Row],[Close]]-E3257</f>
        <v>-100.75</v>
      </c>
      <c r="Q3256" s="4">
        <f>NiftyData[[#This Row],[DayChange]]/E3257</f>
        <v>-1.9427866212867705E-2</v>
      </c>
      <c r="R3256" s="7">
        <f>_xlfn.CEILING.MATH(ABS(NiftyData[[#This Row],[DayChange %]]), 0.01)</f>
        <v>0.02</v>
      </c>
    </row>
    <row r="3257" spans="1:18" x14ac:dyDescent="0.2">
      <c r="A3257" s="2">
        <v>39360</v>
      </c>
      <c r="B3257" s="1">
        <v>5208.1499999999996</v>
      </c>
      <c r="C3257" s="1">
        <v>5248.55</v>
      </c>
      <c r="D3257" s="1">
        <v>5164.5</v>
      </c>
      <c r="E3257" s="1">
        <v>5185.8500000000004</v>
      </c>
      <c r="F3257" s="1">
        <v>102068106</v>
      </c>
      <c r="G3257" s="1">
        <v>7219.38</v>
      </c>
      <c r="H3257" s="6" t="str">
        <f>TEXT(NiftyData[[#This Row],[Date]], "yyyy")</f>
        <v>2007</v>
      </c>
      <c r="I3257" s="6" t="str">
        <f>TEXT(NiftyData[[#This Row],[Date]], "mmm")</f>
        <v>Oct</v>
      </c>
      <c r="J3257" s="6" t="str">
        <f>TEXT(NiftyData[[#This Row],[Date]], "ddd")</f>
        <v>Fri</v>
      </c>
      <c r="K3257" s="6" t="str">
        <f>TEXT(NiftyData[[#This Row],[Date]], "mmm-yyyy")</f>
        <v>Oct-2007</v>
      </c>
      <c r="L3257" s="6" t="str">
        <f>IF(NiftyData[[#This Row],[Day]]="Thu", "Expiry", "")</f>
        <v/>
      </c>
      <c r="M3257" s="6">
        <f>NiftyData[[#This Row],[Close]]-NiftyData[[#This Row],[Open]]</f>
        <v>-22.299999999999272</v>
      </c>
      <c r="N3257" s="4">
        <f>NiftyData[[#This Row],[Intraday Change]]/NiftyData[[#This Row],[Open]]</f>
        <v>-4.2817507176251208E-3</v>
      </c>
      <c r="O3257" s="4">
        <f>_xlfn.CEILING.MATH(ABS(NiftyData[[#This Row],[Intraday Change %]]), 0.01)</f>
        <v>0.01</v>
      </c>
      <c r="P3257" s="6">
        <f>NiftyData[[#This Row],[Close]]-E3258</f>
        <v>-22.799999999999272</v>
      </c>
      <c r="Q3257" s="4">
        <f>NiftyData[[#This Row],[DayChange]]/E3258</f>
        <v>-4.3773338581012877E-3</v>
      </c>
      <c r="R3257" s="7">
        <f>_xlfn.CEILING.MATH(ABS(NiftyData[[#This Row],[DayChange %]]), 0.01)</f>
        <v>0.01</v>
      </c>
    </row>
    <row r="3258" spans="1:18" x14ac:dyDescent="0.2">
      <c r="A3258" s="2">
        <v>39359</v>
      </c>
      <c r="B3258" s="1">
        <v>5211.6499999999996</v>
      </c>
      <c r="C3258" s="1">
        <v>5233.1000000000004</v>
      </c>
      <c r="D3258" s="1">
        <v>5126.05</v>
      </c>
      <c r="E3258" s="1">
        <v>5208.6499999999996</v>
      </c>
      <c r="F3258" s="1">
        <v>127928117</v>
      </c>
      <c r="G3258" s="1">
        <v>8086.8</v>
      </c>
      <c r="H3258" s="6" t="str">
        <f>TEXT(NiftyData[[#This Row],[Date]], "yyyy")</f>
        <v>2007</v>
      </c>
      <c r="I3258" s="6" t="str">
        <f>TEXT(NiftyData[[#This Row],[Date]], "mmm")</f>
        <v>Oct</v>
      </c>
      <c r="J3258" s="6" t="str">
        <f>TEXT(NiftyData[[#This Row],[Date]], "ddd")</f>
        <v>Thu</v>
      </c>
      <c r="K3258" s="6" t="str">
        <f>TEXT(NiftyData[[#This Row],[Date]], "mmm-yyyy")</f>
        <v>Oct-2007</v>
      </c>
      <c r="L3258" s="6" t="str">
        <f>IF(NiftyData[[#This Row],[Day]]="Thu", "Expiry", "")</f>
        <v>Expiry</v>
      </c>
      <c r="M3258" s="6">
        <f>NiftyData[[#This Row],[Close]]-NiftyData[[#This Row],[Open]]</f>
        <v>-3</v>
      </c>
      <c r="N3258" s="4">
        <f>NiftyData[[#This Row],[Intraday Change]]/NiftyData[[#This Row],[Open]]</f>
        <v>-5.756334366275556E-4</v>
      </c>
      <c r="O3258" s="4">
        <f>_xlfn.CEILING.MATH(ABS(NiftyData[[#This Row],[Intraday Change %]]), 0.01)</f>
        <v>0.01</v>
      </c>
      <c r="P3258" s="6">
        <f>NiftyData[[#This Row],[Close]]-E3259</f>
        <v>-2.1500000000005457</v>
      </c>
      <c r="Q3258" s="4">
        <f>NiftyData[[#This Row],[DayChange]]/E3259</f>
        <v>-4.1260459046606001E-4</v>
      </c>
      <c r="R3258" s="7">
        <f>_xlfn.CEILING.MATH(ABS(NiftyData[[#This Row],[DayChange %]]), 0.01)</f>
        <v>0.01</v>
      </c>
    </row>
    <row r="3259" spans="1:18" x14ac:dyDescent="0.2">
      <c r="A3259" s="2">
        <v>39358</v>
      </c>
      <c r="B3259" s="1">
        <v>5069</v>
      </c>
      <c r="C3259" s="1">
        <v>5261.35</v>
      </c>
      <c r="D3259" s="1">
        <v>5034.1499999999996</v>
      </c>
      <c r="E3259" s="1">
        <v>5210.8</v>
      </c>
      <c r="F3259" s="1">
        <v>189671371</v>
      </c>
      <c r="G3259" s="1">
        <v>11823.12</v>
      </c>
      <c r="H3259" s="6" t="str">
        <f>TEXT(NiftyData[[#This Row],[Date]], "yyyy")</f>
        <v>2007</v>
      </c>
      <c r="I3259" s="6" t="str">
        <f>TEXT(NiftyData[[#This Row],[Date]], "mmm")</f>
        <v>Oct</v>
      </c>
      <c r="J3259" s="6" t="str">
        <f>TEXT(NiftyData[[#This Row],[Date]], "ddd")</f>
        <v>Wed</v>
      </c>
      <c r="K3259" s="6" t="str">
        <f>TEXT(NiftyData[[#This Row],[Date]], "mmm-yyyy")</f>
        <v>Oct-2007</v>
      </c>
      <c r="L3259" s="6" t="str">
        <f>IF(NiftyData[[#This Row],[Day]]="Thu", "Expiry", "")</f>
        <v/>
      </c>
      <c r="M3259" s="6">
        <f>NiftyData[[#This Row],[Close]]-NiftyData[[#This Row],[Open]]</f>
        <v>141.80000000000018</v>
      </c>
      <c r="N3259" s="4">
        <f>NiftyData[[#This Row],[Intraday Change]]/NiftyData[[#This Row],[Open]]</f>
        <v>2.797395936082071E-2</v>
      </c>
      <c r="O3259" s="4">
        <f>_xlfn.CEILING.MATH(ABS(NiftyData[[#This Row],[Intraday Change %]]), 0.01)</f>
        <v>0.03</v>
      </c>
      <c r="P3259" s="6">
        <f>NiftyData[[#This Row],[Close]]-E3260</f>
        <v>141.85000000000036</v>
      </c>
      <c r="Q3259" s="4">
        <f>NiftyData[[#This Row],[DayChange]]/E3260</f>
        <v>2.7984099271052262E-2</v>
      </c>
      <c r="R3259" s="7">
        <f>_xlfn.CEILING.MATH(ABS(NiftyData[[#This Row],[DayChange %]]), 0.01)</f>
        <v>0.03</v>
      </c>
    </row>
    <row r="3260" spans="1:18" x14ac:dyDescent="0.2">
      <c r="A3260" s="2">
        <v>39356</v>
      </c>
      <c r="B3260" s="1">
        <v>5021.5</v>
      </c>
      <c r="C3260" s="1">
        <v>5089.3</v>
      </c>
      <c r="D3260" s="1">
        <v>5001.3500000000004</v>
      </c>
      <c r="E3260" s="1">
        <v>5068.95</v>
      </c>
      <c r="F3260" s="1">
        <v>132718024</v>
      </c>
      <c r="G3260" s="1">
        <v>8090.28</v>
      </c>
      <c r="H3260" s="6" t="str">
        <f>TEXT(NiftyData[[#This Row],[Date]], "yyyy")</f>
        <v>2007</v>
      </c>
      <c r="I3260" s="6" t="str">
        <f>TEXT(NiftyData[[#This Row],[Date]], "mmm")</f>
        <v>Oct</v>
      </c>
      <c r="J3260" s="6" t="str">
        <f>TEXT(NiftyData[[#This Row],[Date]], "ddd")</f>
        <v>Mon</v>
      </c>
      <c r="K3260" s="6" t="str">
        <f>TEXT(NiftyData[[#This Row],[Date]], "mmm-yyyy")</f>
        <v>Oct-2007</v>
      </c>
      <c r="L3260" s="6" t="str">
        <f>IF(NiftyData[[#This Row],[Day]]="Thu", "Expiry", "")</f>
        <v/>
      </c>
      <c r="M3260" s="6">
        <f>NiftyData[[#This Row],[Close]]-NiftyData[[#This Row],[Open]]</f>
        <v>47.449999999999818</v>
      </c>
      <c r="N3260" s="4">
        <f>NiftyData[[#This Row],[Intraday Change]]/NiftyData[[#This Row],[Open]]</f>
        <v>9.4493677188090854E-3</v>
      </c>
      <c r="O3260" s="4">
        <f>_xlfn.CEILING.MATH(ABS(NiftyData[[#This Row],[Intraday Change %]]), 0.01)</f>
        <v>0.01</v>
      </c>
      <c r="P3260" s="6">
        <f>NiftyData[[#This Row],[Close]]-E3261</f>
        <v>47.599999999999454</v>
      </c>
      <c r="Q3260" s="4">
        <f>NiftyData[[#This Row],[DayChange]]/E3261</f>
        <v>9.4795224391845713E-3</v>
      </c>
      <c r="R3260" s="7">
        <f>_xlfn.CEILING.MATH(ABS(NiftyData[[#This Row],[DayChange %]]), 0.01)</f>
        <v>0.01</v>
      </c>
    </row>
    <row r="3261" spans="1:18" x14ac:dyDescent="0.2">
      <c r="A3261" s="2">
        <v>39353</v>
      </c>
      <c r="B3261" s="1">
        <v>4996.45</v>
      </c>
      <c r="C3261" s="1">
        <v>5055.8</v>
      </c>
      <c r="D3261" s="1">
        <v>4996.45</v>
      </c>
      <c r="E3261" s="1">
        <v>5021.3500000000004</v>
      </c>
      <c r="F3261" s="1">
        <v>138449641</v>
      </c>
      <c r="G3261" s="1">
        <v>7878.16</v>
      </c>
      <c r="H3261" s="6" t="str">
        <f>TEXT(NiftyData[[#This Row],[Date]], "yyyy")</f>
        <v>2007</v>
      </c>
      <c r="I3261" s="6" t="str">
        <f>TEXT(NiftyData[[#This Row],[Date]], "mmm")</f>
        <v>Sep</v>
      </c>
      <c r="J3261" s="6" t="str">
        <f>TEXT(NiftyData[[#This Row],[Date]], "ddd")</f>
        <v>Fri</v>
      </c>
      <c r="K3261" s="6" t="str">
        <f>TEXT(NiftyData[[#This Row],[Date]], "mmm-yyyy")</f>
        <v>Sep-2007</v>
      </c>
      <c r="L3261" s="6" t="str">
        <f>IF(NiftyData[[#This Row],[Day]]="Thu", "Expiry", "")</f>
        <v/>
      </c>
      <c r="M3261" s="6">
        <f>NiftyData[[#This Row],[Close]]-NiftyData[[#This Row],[Open]]</f>
        <v>24.900000000000546</v>
      </c>
      <c r="N3261" s="4">
        <f>NiftyData[[#This Row],[Intraday Change]]/NiftyData[[#This Row],[Open]]</f>
        <v>4.9835383122017723E-3</v>
      </c>
      <c r="O3261" s="4">
        <f>_xlfn.CEILING.MATH(ABS(NiftyData[[#This Row],[Intraday Change %]]), 0.01)</f>
        <v>0.01</v>
      </c>
      <c r="P3261" s="6">
        <f>NiftyData[[#This Row],[Close]]-E3262</f>
        <v>20.800000000000182</v>
      </c>
      <c r="Q3261" s="4">
        <f>NiftyData[[#This Row],[DayChange]]/E3262</f>
        <v>4.1595424503304999E-3</v>
      </c>
      <c r="R3261" s="7">
        <f>_xlfn.CEILING.MATH(ABS(NiftyData[[#This Row],[DayChange %]]), 0.01)</f>
        <v>0.01</v>
      </c>
    </row>
    <row r="3262" spans="1:18" x14ac:dyDescent="0.2">
      <c r="A3262" s="2">
        <v>39352</v>
      </c>
      <c r="B3262" s="1">
        <v>4942.7</v>
      </c>
      <c r="C3262" s="1">
        <v>5016.3999999999996</v>
      </c>
      <c r="D3262" s="1">
        <v>4942.7</v>
      </c>
      <c r="E3262" s="1">
        <v>5000.55</v>
      </c>
      <c r="F3262" s="1">
        <v>172282571</v>
      </c>
      <c r="G3262" s="1">
        <v>9615.32</v>
      </c>
      <c r="H3262" s="6" t="str">
        <f>TEXT(NiftyData[[#This Row],[Date]], "yyyy")</f>
        <v>2007</v>
      </c>
      <c r="I3262" s="6" t="str">
        <f>TEXT(NiftyData[[#This Row],[Date]], "mmm")</f>
        <v>Sep</v>
      </c>
      <c r="J3262" s="6" t="str">
        <f>TEXT(NiftyData[[#This Row],[Date]], "ddd")</f>
        <v>Thu</v>
      </c>
      <c r="K3262" s="6" t="str">
        <f>TEXT(NiftyData[[#This Row],[Date]], "mmm-yyyy")</f>
        <v>Sep-2007</v>
      </c>
      <c r="L3262" s="6" t="str">
        <f>IF(NiftyData[[#This Row],[Day]]="Thu", "Expiry", "")</f>
        <v>Expiry</v>
      </c>
      <c r="M3262" s="6">
        <f>NiftyData[[#This Row],[Close]]-NiftyData[[#This Row],[Open]]</f>
        <v>57.850000000000364</v>
      </c>
      <c r="N3262" s="4">
        <f>NiftyData[[#This Row],[Intraday Change]]/NiftyData[[#This Row],[Open]]</f>
        <v>1.1704129322030543E-2</v>
      </c>
      <c r="O3262" s="4">
        <f>_xlfn.CEILING.MATH(ABS(NiftyData[[#This Row],[Intraday Change %]]), 0.01)</f>
        <v>0.02</v>
      </c>
      <c r="P3262" s="6">
        <f>NiftyData[[#This Row],[Close]]-E3263</f>
        <v>60.050000000000182</v>
      </c>
      <c r="Q3262" s="4">
        <f>NiftyData[[#This Row],[DayChange]]/E3263</f>
        <v>1.2154640218601393E-2</v>
      </c>
      <c r="R3262" s="7">
        <f>_xlfn.CEILING.MATH(ABS(NiftyData[[#This Row],[DayChange %]]), 0.01)</f>
        <v>0.02</v>
      </c>
    </row>
    <row r="3263" spans="1:18" x14ac:dyDescent="0.2">
      <c r="A3263" s="2">
        <v>39351</v>
      </c>
      <c r="B3263" s="1">
        <v>4937.6000000000004</v>
      </c>
      <c r="C3263" s="1">
        <v>4980.8500000000004</v>
      </c>
      <c r="D3263" s="1">
        <v>4930.3500000000004</v>
      </c>
      <c r="E3263" s="1">
        <v>4940.5</v>
      </c>
      <c r="F3263" s="1">
        <v>117795116</v>
      </c>
      <c r="G3263" s="1">
        <v>6273.94</v>
      </c>
      <c r="H3263" s="6" t="str">
        <f>TEXT(NiftyData[[#This Row],[Date]], "yyyy")</f>
        <v>2007</v>
      </c>
      <c r="I3263" s="6" t="str">
        <f>TEXT(NiftyData[[#This Row],[Date]], "mmm")</f>
        <v>Sep</v>
      </c>
      <c r="J3263" s="6" t="str">
        <f>TEXT(NiftyData[[#This Row],[Date]], "ddd")</f>
        <v>Wed</v>
      </c>
      <c r="K3263" s="6" t="str">
        <f>TEXT(NiftyData[[#This Row],[Date]], "mmm-yyyy")</f>
        <v>Sep-2007</v>
      </c>
      <c r="L3263" s="6" t="str">
        <f>IF(NiftyData[[#This Row],[Day]]="Thu", "Expiry", "")</f>
        <v/>
      </c>
      <c r="M3263" s="6">
        <f>NiftyData[[#This Row],[Close]]-NiftyData[[#This Row],[Open]]</f>
        <v>2.8999999999996362</v>
      </c>
      <c r="N3263" s="4">
        <f>NiftyData[[#This Row],[Intraday Change]]/NiftyData[[#This Row],[Open]]</f>
        <v>5.8732987686317966E-4</v>
      </c>
      <c r="O3263" s="4">
        <f>_xlfn.CEILING.MATH(ABS(NiftyData[[#This Row],[Intraday Change %]]), 0.01)</f>
        <v>0.01</v>
      </c>
      <c r="P3263" s="6">
        <f>NiftyData[[#This Row],[Close]]-E3264</f>
        <v>1.6499999999996362</v>
      </c>
      <c r="Q3263" s="4">
        <f>NiftyData[[#This Row],[DayChange]]/E3264</f>
        <v>3.3408587019238004E-4</v>
      </c>
      <c r="R3263" s="7">
        <f>_xlfn.CEILING.MATH(ABS(NiftyData[[#This Row],[DayChange %]]), 0.01)</f>
        <v>0.01</v>
      </c>
    </row>
    <row r="3264" spans="1:18" x14ac:dyDescent="0.2">
      <c r="A3264" s="2">
        <v>39350</v>
      </c>
      <c r="B3264" s="1">
        <v>4939.1000000000004</v>
      </c>
      <c r="C3264" s="1">
        <v>4953.8999999999996</v>
      </c>
      <c r="D3264" s="1">
        <v>4878.1499999999996</v>
      </c>
      <c r="E3264" s="1">
        <v>4938.8500000000004</v>
      </c>
      <c r="F3264" s="1">
        <v>141397062</v>
      </c>
      <c r="G3264" s="1">
        <v>6756</v>
      </c>
      <c r="H3264" s="6" t="str">
        <f>TEXT(NiftyData[[#This Row],[Date]], "yyyy")</f>
        <v>2007</v>
      </c>
      <c r="I3264" s="6" t="str">
        <f>TEXT(NiftyData[[#This Row],[Date]], "mmm")</f>
        <v>Sep</v>
      </c>
      <c r="J3264" s="6" t="str">
        <f>TEXT(NiftyData[[#This Row],[Date]], "ddd")</f>
        <v>Tue</v>
      </c>
      <c r="K3264" s="6" t="str">
        <f>TEXT(NiftyData[[#This Row],[Date]], "mmm-yyyy")</f>
        <v>Sep-2007</v>
      </c>
      <c r="L3264" s="6" t="str">
        <f>IF(NiftyData[[#This Row],[Day]]="Thu", "Expiry", "")</f>
        <v/>
      </c>
      <c r="M3264" s="6">
        <f>NiftyData[[#This Row],[Close]]-NiftyData[[#This Row],[Open]]</f>
        <v>-0.25</v>
      </c>
      <c r="N3264" s="4">
        <f>NiftyData[[#This Row],[Intraday Change]]/NiftyData[[#This Row],[Open]]</f>
        <v>-5.0616509080601728E-5</v>
      </c>
      <c r="O3264" s="4">
        <f>_xlfn.CEILING.MATH(ABS(NiftyData[[#This Row],[Intraday Change %]]), 0.01)</f>
        <v>0.01</v>
      </c>
      <c r="P3264" s="6">
        <f>NiftyData[[#This Row],[Close]]-E3265</f>
        <v>6.6500000000005457</v>
      </c>
      <c r="Q3264" s="4">
        <f>NiftyData[[#This Row],[DayChange]]/E3265</f>
        <v>1.3482827135964774E-3</v>
      </c>
      <c r="R3264" s="7">
        <f>_xlfn.CEILING.MATH(ABS(NiftyData[[#This Row],[DayChange %]]), 0.01)</f>
        <v>0.01</v>
      </c>
    </row>
    <row r="3265" spans="1:18" x14ac:dyDescent="0.2">
      <c r="A3265" s="2">
        <v>39349</v>
      </c>
      <c r="B3265" s="1">
        <v>4837.1499999999996</v>
      </c>
      <c r="C3265" s="1">
        <v>4941.1499999999996</v>
      </c>
      <c r="D3265" s="1">
        <v>4837.1499999999996</v>
      </c>
      <c r="E3265" s="1">
        <v>4932.2</v>
      </c>
      <c r="F3265" s="1">
        <v>163303253</v>
      </c>
      <c r="G3265" s="1">
        <v>7861.31</v>
      </c>
      <c r="H3265" s="6" t="str">
        <f>TEXT(NiftyData[[#This Row],[Date]], "yyyy")</f>
        <v>2007</v>
      </c>
      <c r="I3265" s="6" t="str">
        <f>TEXT(NiftyData[[#This Row],[Date]], "mmm")</f>
        <v>Sep</v>
      </c>
      <c r="J3265" s="6" t="str">
        <f>TEXT(NiftyData[[#This Row],[Date]], "ddd")</f>
        <v>Mon</v>
      </c>
      <c r="K3265" s="6" t="str">
        <f>TEXT(NiftyData[[#This Row],[Date]], "mmm-yyyy")</f>
        <v>Sep-2007</v>
      </c>
      <c r="L3265" s="6" t="str">
        <f>IF(NiftyData[[#This Row],[Day]]="Thu", "Expiry", "")</f>
        <v/>
      </c>
      <c r="M3265" s="6">
        <f>NiftyData[[#This Row],[Close]]-NiftyData[[#This Row],[Open]]</f>
        <v>95.050000000000182</v>
      </c>
      <c r="N3265" s="4">
        <f>NiftyData[[#This Row],[Intraday Change]]/NiftyData[[#This Row],[Open]]</f>
        <v>1.9650000516833299E-2</v>
      </c>
      <c r="O3265" s="4">
        <f>_xlfn.CEILING.MATH(ABS(NiftyData[[#This Row],[Intraday Change %]]), 0.01)</f>
        <v>0.02</v>
      </c>
      <c r="P3265" s="6">
        <f>NiftyData[[#This Row],[Close]]-E3266</f>
        <v>94.649999999999636</v>
      </c>
      <c r="Q3265" s="4">
        <f>NiftyData[[#This Row],[DayChange]]/E3266</f>
        <v>1.9565689243521953E-2</v>
      </c>
      <c r="R3265" s="7">
        <f>_xlfn.CEILING.MATH(ABS(NiftyData[[#This Row],[DayChange %]]), 0.01)</f>
        <v>0.02</v>
      </c>
    </row>
    <row r="3266" spans="1:18" x14ac:dyDescent="0.2">
      <c r="A3266" s="2">
        <v>39346</v>
      </c>
      <c r="B3266" s="1">
        <v>4752.95</v>
      </c>
      <c r="C3266" s="1">
        <v>4855.7</v>
      </c>
      <c r="D3266" s="1">
        <v>4733.7</v>
      </c>
      <c r="E3266" s="1">
        <v>4837.55</v>
      </c>
      <c r="F3266" s="1">
        <v>162157477</v>
      </c>
      <c r="G3266" s="1">
        <v>6337.54</v>
      </c>
      <c r="H3266" s="6" t="str">
        <f>TEXT(NiftyData[[#This Row],[Date]], "yyyy")</f>
        <v>2007</v>
      </c>
      <c r="I3266" s="6" t="str">
        <f>TEXT(NiftyData[[#This Row],[Date]], "mmm")</f>
        <v>Sep</v>
      </c>
      <c r="J3266" s="6" t="str">
        <f>TEXT(NiftyData[[#This Row],[Date]], "ddd")</f>
        <v>Fri</v>
      </c>
      <c r="K3266" s="6" t="str">
        <f>TEXT(NiftyData[[#This Row],[Date]], "mmm-yyyy")</f>
        <v>Sep-2007</v>
      </c>
      <c r="L3266" s="6" t="str">
        <f>IF(NiftyData[[#This Row],[Day]]="Thu", "Expiry", "")</f>
        <v/>
      </c>
      <c r="M3266" s="6">
        <f>NiftyData[[#This Row],[Close]]-NiftyData[[#This Row],[Open]]</f>
        <v>84.600000000000364</v>
      </c>
      <c r="N3266" s="4">
        <f>NiftyData[[#This Row],[Intraday Change]]/NiftyData[[#This Row],[Open]]</f>
        <v>1.7799471906921042E-2</v>
      </c>
      <c r="O3266" s="4">
        <f>_xlfn.CEILING.MATH(ABS(NiftyData[[#This Row],[Intraday Change %]]), 0.01)</f>
        <v>0.02</v>
      </c>
      <c r="P3266" s="6">
        <f>NiftyData[[#This Row],[Close]]-E3267</f>
        <v>90</v>
      </c>
      <c r="Q3266" s="4">
        <f>NiftyData[[#This Row],[DayChange]]/E3267</f>
        <v>1.8957146317574326E-2</v>
      </c>
      <c r="R3266" s="7">
        <f>_xlfn.CEILING.MATH(ABS(NiftyData[[#This Row],[DayChange %]]), 0.01)</f>
        <v>0.02</v>
      </c>
    </row>
    <row r="3267" spans="1:18" x14ac:dyDescent="0.2">
      <c r="A3267" s="2">
        <v>39345</v>
      </c>
      <c r="B3267" s="1">
        <v>4734.8500000000004</v>
      </c>
      <c r="C3267" s="1">
        <v>4760.8500000000004</v>
      </c>
      <c r="D3267" s="1">
        <v>4721.1499999999996</v>
      </c>
      <c r="E3267" s="1">
        <v>4747.55</v>
      </c>
      <c r="F3267" s="1">
        <v>94397108</v>
      </c>
      <c r="G3267" s="1">
        <v>5216.22</v>
      </c>
      <c r="H3267" s="6" t="str">
        <f>TEXT(NiftyData[[#This Row],[Date]], "yyyy")</f>
        <v>2007</v>
      </c>
      <c r="I3267" s="6" t="str">
        <f>TEXT(NiftyData[[#This Row],[Date]], "mmm")</f>
        <v>Sep</v>
      </c>
      <c r="J3267" s="6" t="str">
        <f>TEXT(NiftyData[[#This Row],[Date]], "ddd")</f>
        <v>Thu</v>
      </c>
      <c r="K3267" s="6" t="str">
        <f>TEXT(NiftyData[[#This Row],[Date]], "mmm-yyyy")</f>
        <v>Sep-2007</v>
      </c>
      <c r="L3267" s="6" t="str">
        <f>IF(NiftyData[[#This Row],[Day]]="Thu", "Expiry", "")</f>
        <v>Expiry</v>
      </c>
      <c r="M3267" s="6">
        <f>NiftyData[[#This Row],[Close]]-NiftyData[[#This Row],[Open]]</f>
        <v>12.699999999999818</v>
      </c>
      <c r="N3267" s="4">
        <f>NiftyData[[#This Row],[Intraday Change]]/NiftyData[[#This Row],[Open]]</f>
        <v>2.6822391416834361E-3</v>
      </c>
      <c r="O3267" s="4">
        <f>_xlfn.CEILING.MATH(ABS(NiftyData[[#This Row],[Intraday Change %]]), 0.01)</f>
        <v>0.01</v>
      </c>
      <c r="P3267" s="6">
        <f>NiftyData[[#This Row],[Close]]-E3268</f>
        <v>15.199999999999818</v>
      </c>
      <c r="Q3267" s="4">
        <f>NiftyData[[#This Row],[DayChange]]/E3268</f>
        <v>3.2119348737941651E-3</v>
      </c>
      <c r="R3267" s="7">
        <f>_xlfn.CEILING.MATH(ABS(NiftyData[[#This Row],[DayChange %]]), 0.01)</f>
        <v>0.01</v>
      </c>
    </row>
    <row r="3268" spans="1:18" x14ac:dyDescent="0.2">
      <c r="A3268" s="2">
        <v>39344</v>
      </c>
      <c r="B3268" s="1">
        <v>4550.25</v>
      </c>
      <c r="C3268" s="1">
        <v>4739</v>
      </c>
      <c r="D3268" s="1">
        <v>4550.25</v>
      </c>
      <c r="E3268" s="1">
        <v>4732.3500000000004</v>
      </c>
      <c r="F3268" s="1">
        <v>108516311</v>
      </c>
      <c r="G3268" s="1">
        <v>6534.71</v>
      </c>
      <c r="H3268" s="6" t="str">
        <f>TEXT(NiftyData[[#This Row],[Date]], "yyyy")</f>
        <v>2007</v>
      </c>
      <c r="I3268" s="6" t="str">
        <f>TEXT(NiftyData[[#This Row],[Date]], "mmm")</f>
        <v>Sep</v>
      </c>
      <c r="J3268" s="6" t="str">
        <f>TEXT(NiftyData[[#This Row],[Date]], "ddd")</f>
        <v>Wed</v>
      </c>
      <c r="K3268" s="6" t="str">
        <f>TEXT(NiftyData[[#This Row],[Date]], "mmm-yyyy")</f>
        <v>Sep-2007</v>
      </c>
      <c r="L3268" s="6" t="str">
        <f>IF(NiftyData[[#This Row],[Day]]="Thu", "Expiry", "")</f>
        <v/>
      </c>
      <c r="M3268" s="6">
        <f>NiftyData[[#This Row],[Close]]-NiftyData[[#This Row],[Open]]</f>
        <v>182.10000000000036</v>
      </c>
      <c r="N3268" s="4">
        <f>NiftyData[[#This Row],[Intraday Change]]/NiftyData[[#This Row],[Open]]</f>
        <v>4.001977913301475E-2</v>
      </c>
      <c r="O3268" s="4">
        <f>_xlfn.CEILING.MATH(ABS(NiftyData[[#This Row],[Intraday Change %]]), 0.01)</f>
        <v>0.05</v>
      </c>
      <c r="P3268" s="6">
        <f>NiftyData[[#This Row],[Close]]-E3269</f>
        <v>186.15000000000055</v>
      </c>
      <c r="Q3268" s="4">
        <f>NiftyData[[#This Row],[DayChange]]/E3269</f>
        <v>4.0946284809291397E-2</v>
      </c>
      <c r="R3268" s="7">
        <f>_xlfn.CEILING.MATH(ABS(NiftyData[[#This Row],[DayChange %]]), 0.01)</f>
        <v>0.05</v>
      </c>
    </row>
    <row r="3269" spans="1:18" x14ac:dyDescent="0.2">
      <c r="A3269" s="2">
        <v>39343</v>
      </c>
      <c r="B3269" s="1">
        <v>4494.1000000000004</v>
      </c>
      <c r="C3269" s="1">
        <v>4551.8</v>
      </c>
      <c r="D3269" s="1">
        <v>4481.55</v>
      </c>
      <c r="E3269" s="1">
        <v>4546.2</v>
      </c>
      <c r="F3269" s="1">
        <v>56445958</v>
      </c>
      <c r="G3269" s="1">
        <v>3739.55</v>
      </c>
      <c r="H3269" s="6" t="str">
        <f>TEXT(NiftyData[[#This Row],[Date]], "yyyy")</f>
        <v>2007</v>
      </c>
      <c r="I3269" s="6" t="str">
        <f>TEXT(NiftyData[[#This Row],[Date]], "mmm")</f>
        <v>Sep</v>
      </c>
      <c r="J3269" s="6" t="str">
        <f>TEXT(NiftyData[[#This Row],[Date]], "ddd")</f>
        <v>Tue</v>
      </c>
      <c r="K3269" s="6" t="str">
        <f>TEXT(NiftyData[[#This Row],[Date]], "mmm-yyyy")</f>
        <v>Sep-2007</v>
      </c>
      <c r="L3269" s="6" t="str">
        <f>IF(NiftyData[[#This Row],[Day]]="Thu", "Expiry", "")</f>
        <v/>
      </c>
      <c r="M3269" s="6">
        <f>NiftyData[[#This Row],[Close]]-NiftyData[[#This Row],[Open]]</f>
        <v>52.099999999999454</v>
      </c>
      <c r="N3269" s="4">
        <f>NiftyData[[#This Row],[Intraday Change]]/NiftyData[[#This Row],[Open]]</f>
        <v>1.1592977459335451E-2</v>
      </c>
      <c r="O3269" s="4">
        <f>_xlfn.CEILING.MATH(ABS(NiftyData[[#This Row],[Intraday Change %]]), 0.01)</f>
        <v>0.02</v>
      </c>
      <c r="P3269" s="6">
        <f>NiftyData[[#This Row],[Close]]-E3270</f>
        <v>51.550000000000182</v>
      </c>
      <c r="Q3269" s="4">
        <f>NiftyData[[#This Row],[DayChange]]/E3270</f>
        <v>1.1469191149477753E-2</v>
      </c>
      <c r="R3269" s="7">
        <f>_xlfn.CEILING.MATH(ABS(NiftyData[[#This Row],[DayChange %]]), 0.01)</f>
        <v>0.02</v>
      </c>
    </row>
    <row r="3270" spans="1:18" x14ac:dyDescent="0.2">
      <c r="A3270" s="2">
        <v>39342</v>
      </c>
      <c r="B3270" s="1">
        <v>4518.45</v>
      </c>
      <c r="C3270" s="1">
        <v>4549.05</v>
      </c>
      <c r="D3270" s="1">
        <v>4482.8500000000004</v>
      </c>
      <c r="E3270" s="1">
        <v>4494.6499999999996</v>
      </c>
      <c r="F3270" s="1">
        <v>51303287</v>
      </c>
      <c r="G3270" s="1">
        <v>3001.73</v>
      </c>
      <c r="H3270" s="6" t="str">
        <f>TEXT(NiftyData[[#This Row],[Date]], "yyyy")</f>
        <v>2007</v>
      </c>
      <c r="I3270" s="6" t="str">
        <f>TEXT(NiftyData[[#This Row],[Date]], "mmm")</f>
        <v>Sep</v>
      </c>
      <c r="J3270" s="6" t="str">
        <f>TEXT(NiftyData[[#This Row],[Date]], "ddd")</f>
        <v>Mon</v>
      </c>
      <c r="K3270" s="6" t="str">
        <f>TEXT(NiftyData[[#This Row],[Date]], "mmm-yyyy")</f>
        <v>Sep-2007</v>
      </c>
      <c r="L3270" s="6" t="str">
        <f>IF(NiftyData[[#This Row],[Day]]="Thu", "Expiry", "")</f>
        <v/>
      </c>
      <c r="M3270" s="6">
        <f>NiftyData[[#This Row],[Close]]-NiftyData[[#This Row],[Open]]</f>
        <v>-23.800000000000182</v>
      </c>
      <c r="N3270" s="4">
        <f>NiftyData[[#This Row],[Intraday Change]]/NiftyData[[#This Row],[Open]]</f>
        <v>-5.2672929876396071E-3</v>
      </c>
      <c r="O3270" s="4">
        <f>_xlfn.CEILING.MATH(ABS(NiftyData[[#This Row],[Intraday Change %]]), 0.01)</f>
        <v>0.01</v>
      </c>
      <c r="P3270" s="6">
        <f>NiftyData[[#This Row],[Close]]-E3271</f>
        <v>-23.350000000000364</v>
      </c>
      <c r="Q3270" s="4">
        <f>NiftyData[[#This Row],[DayChange]]/E3271</f>
        <v>-5.1682160247898106E-3</v>
      </c>
      <c r="R3270" s="7">
        <f>_xlfn.CEILING.MATH(ABS(NiftyData[[#This Row],[DayChange %]]), 0.01)</f>
        <v>0.01</v>
      </c>
    </row>
    <row r="3271" spans="1:18" x14ac:dyDescent="0.2">
      <c r="A3271" s="2">
        <v>39339</v>
      </c>
      <c r="B3271" s="1">
        <v>4530</v>
      </c>
      <c r="C3271" s="1">
        <v>4582.6000000000004</v>
      </c>
      <c r="D3271" s="1">
        <v>4508.8500000000004</v>
      </c>
      <c r="E3271" s="1">
        <v>4518</v>
      </c>
      <c r="F3271" s="1">
        <v>71396061</v>
      </c>
      <c r="G3271" s="1">
        <v>4106.5600000000004</v>
      </c>
      <c r="H3271" s="6" t="str">
        <f>TEXT(NiftyData[[#This Row],[Date]], "yyyy")</f>
        <v>2007</v>
      </c>
      <c r="I3271" s="6" t="str">
        <f>TEXT(NiftyData[[#This Row],[Date]], "mmm")</f>
        <v>Sep</v>
      </c>
      <c r="J3271" s="6" t="str">
        <f>TEXT(NiftyData[[#This Row],[Date]], "ddd")</f>
        <v>Fri</v>
      </c>
      <c r="K3271" s="6" t="str">
        <f>TEXT(NiftyData[[#This Row],[Date]], "mmm-yyyy")</f>
        <v>Sep-2007</v>
      </c>
      <c r="L3271" s="6" t="str">
        <f>IF(NiftyData[[#This Row],[Day]]="Thu", "Expiry", "")</f>
        <v/>
      </c>
      <c r="M3271" s="6">
        <f>NiftyData[[#This Row],[Close]]-NiftyData[[#This Row],[Open]]</f>
        <v>-12</v>
      </c>
      <c r="N3271" s="4">
        <f>NiftyData[[#This Row],[Intraday Change]]/NiftyData[[#This Row],[Open]]</f>
        <v>-2.6490066225165563E-3</v>
      </c>
      <c r="O3271" s="4">
        <f>_xlfn.CEILING.MATH(ABS(NiftyData[[#This Row],[Intraday Change %]]), 0.01)</f>
        <v>0.01</v>
      </c>
      <c r="P3271" s="6">
        <f>NiftyData[[#This Row],[Close]]-E3272</f>
        <v>-10.949999999999818</v>
      </c>
      <c r="Q3271" s="4">
        <f>NiftyData[[#This Row],[DayChange]]/E3272</f>
        <v>-2.4177789553869703E-3</v>
      </c>
      <c r="R3271" s="7">
        <f>_xlfn.CEILING.MATH(ABS(NiftyData[[#This Row],[DayChange %]]), 0.01)</f>
        <v>0.01</v>
      </c>
    </row>
    <row r="3272" spans="1:18" x14ac:dyDescent="0.2">
      <c r="A3272" s="2">
        <v>39338</v>
      </c>
      <c r="B3272" s="1">
        <v>4498.05</v>
      </c>
      <c r="C3272" s="1">
        <v>4540.6000000000004</v>
      </c>
      <c r="D3272" s="1">
        <v>4498.05</v>
      </c>
      <c r="E3272" s="1">
        <v>4528.95</v>
      </c>
      <c r="F3272" s="1">
        <v>59367856</v>
      </c>
      <c r="G3272" s="1">
        <v>3806.79</v>
      </c>
      <c r="H3272" s="6" t="str">
        <f>TEXT(NiftyData[[#This Row],[Date]], "yyyy")</f>
        <v>2007</v>
      </c>
      <c r="I3272" s="6" t="str">
        <f>TEXT(NiftyData[[#This Row],[Date]], "mmm")</f>
        <v>Sep</v>
      </c>
      <c r="J3272" s="6" t="str">
        <f>TEXT(NiftyData[[#This Row],[Date]], "ddd")</f>
        <v>Thu</v>
      </c>
      <c r="K3272" s="6" t="str">
        <f>TEXT(NiftyData[[#This Row],[Date]], "mmm-yyyy")</f>
        <v>Sep-2007</v>
      </c>
      <c r="L3272" s="6" t="str">
        <f>IF(NiftyData[[#This Row],[Day]]="Thu", "Expiry", "")</f>
        <v>Expiry</v>
      </c>
      <c r="M3272" s="6">
        <f>NiftyData[[#This Row],[Close]]-NiftyData[[#This Row],[Open]]</f>
        <v>30.899999999999636</v>
      </c>
      <c r="N3272" s="4">
        <f>NiftyData[[#This Row],[Intraday Change]]/NiftyData[[#This Row],[Open]]</f>
        <v>6.8696435121885337E-3</v>
      </c>
      <c r="O3272" s="4">
        <f>_xlfn.CEILING.MATH(ABS(NiftyData[[#This Row],[Intraday Change %]]), 0.01)</f>
        <v>0.01</v>
      </c>
      <c r="P3272" s="6">
        <f>NiftyData[[#This Row],[Close]]-E3273</f>
        <v>32.099999999999454</v>
      </c>
      <c r="Q3272" s="4">
        <f>NiftyData[[#This Row],[DayChange]]/E3273</f>
        <v>7.1383301644483256E-3</v>
      </c>
      <c r="R3272" s="7">
        <f>_xlfn.CEILING.MATH(ABS(NiftyData[[#This Row],[DayChange %]]), 0.01)</f>
        <v>0.01</v>
      </c>
    </row>
    <row r="3273" spans="1:18" x14ac:dyDescent="0.2">
      <c r="A3273" s="2">
        <v>39337</v>
      </c>
      <c r="B3273" s="1">
        <v>4498.6499999999996</v>
      </c>
      <c r="C3273" s="1">
        <v>4531.5</v>
      </c>
      <c r="D3273" s="1">
        <v>4490.3999999999996</v>
      </c>
      <c r="E3273" s="1">
        <v>4496.8500000000004</v>
      </c>
      <c r="F3273" s="1">
        <v>67387402</v>
      </c>
      <c r="G3273" s="1">
        <v>3665.02</v>
      </c>
      <c r="H3273" s="6" t="str">
        <f>TEXT(NiftyData[[#This Row],[Date]], "yyyy")</f>
        <v>2007</v>
      </c>
      <c r="I3273" s="6" t="str">
        <f>TEXT(NiftyData[[#This Row],[Date]], "mmm")</f>
        <v>Sep</v>
      </c>
      <c r="J3273" s="6" t="str">
        <f>TEXT(NiftyData[[#This Row],[Date]], "ddd")</f>
        <v>Wed</v>
      </c>
      <c r="K3273" s="6" t="str">
        <f>TEXT(NiftyData[[#This Row],[Date]], "mmm-yyyy")</f>
        <v>Sep-2007</v>
      </c>
      <c r="L3273" s="6" t="str">
        <f>IF(NiftyData[[#This Row],[Day]]="Thu", "Expiry", "")</f>
        <v/>
      </c>
      <c r="M3273" s="6">
        <f>NiftyData[[#This Row],[Close]]-NiftyData[[#This Row],[Open]]</f>
        <v>-1.7999999999992724</v>
      </c>
      <c r="N3273" s="4">
        <f>NiftyData[[#This Row],[Intraday Change]]/NiftyData[[#This Row],[Open]]</f>
        <v>-4.0012003601064153E-4</v>
      </c>
      <c r="O3273" s="4">
        <f>_xlfn.CEILING.MATH(ABS(NiftyData[[#This Row],[Intraday Change %]]), 0.01)</f>
        <v>0.01</v>
      </c>
      <c r="P3273" s="6">
        <f>NiftyData[[#This Row],[Close]]-E3274</f>
        <v>-0.1999999999998181</v>
      </c>
      <c r="Q3273" s="4">
        <f>NiftyData[[#This Row],[DayChange]]/E3274</f>
        <v>-4.4473599359539721E-5</v>
      </c>
      <c r="R3273" s="7">
        <f>_xlfn.CEILING.MATH(ABS(NiftyData[[#This Row],[DayChange %]]), 0.01)</f>
        <v>0.01</v>
      </c>
    </row>
    <row r="3274" spans="1:18" x14ac:dyDescent="0.2">
      <c r="A3274" s="2">
        <v>39336</v>
      </c>
      <c r="B3274" s="1">
        <v>4509.6499999999996</v>
      </c>
      <c r="C3274" s="1">
        <v>4538.6000000000004</v>
      </c>
      <c r="D3274" s="1">
        <v>4487.1499999999996</v>
      </c>
      <c r="E3274" s="1">
        <v>4497.05</v>
      </c>
      <c r="F3274" s="1">
        <v>80407538</v>
      </c>
      <c r="G3274" s="1">
        <v>3745.65</v>
      </c>
      <c r="H3274" s="6" t="str">
        <f>TEXT(NiftyData[[#This Row],[Date]], "yyyy")</f>
        <v>2007</v>
      </c>
      <c r="I3274" s="6" t="str">
        <f>TEXT(NiftyData[[#This Row],[Date]], "mmm")</f>
        <v>Sep</v>
      </c>
      <c r="J3274" s="6" t="str">
        <f>TEXT(NiftyData[[#This Row],[Date]], "ddd")</f>
        <v>Tue</v>
      </c>
      <c r="K3274" s="6" t="str">
        <f>TEXT(NiftyData[[#This Row],[Date]], "mmm-yyyy")</f>
        <v>Sep-2007</v>
      </c>
      <c r="L3274" s="6" t="str">
        <f>IF(NiftyData[[#This Row],[Day]]="Thu", "Expiry", "")</f>
        <v/>
      </c>
      <c r="M3274" s="6">
        <f>NiftyData[[#This Row],[Close]]-NiftyData[[#This Row],[Open]]</f>
        <v>-12.599999999999454</v>
      </c>
      <c r="N3274" s="4">
        <f>NiftyData[[#This Row],[Intraday Change]]/NiftyData[[#This Row],[Open]]</f>
        <v>-2.7940084041997615E-3</v>
      </c>
      <c r="O3274" s="4">
        <f>_xlfn.CEILING.MATH(ABS(NiftyData[[#This Row],[Intraday Change %]]), 0.01)</f>
        <v>0.01</v>
      </c>
      <c r="P3274" s="6">
        <f>NiftyData[[#This Row],[Close]]-E3275</f>
        <v>-10.800000000000182</v>
      </c>
      <c r="Q3274" s="4">
        <f>NiftyData[[#This Row],[DayChange]]/E3275</f>
        <v>-2.3958206240225787E-3</v>
      </c>
      <c r="R3274" s="7">
        <f>_xlfn.CEILING.MATH(ABS(NiftyData[[#This Row],[DayChange %]]), 0.01)</f>
        <v>0.01</v>
      </c>
    </row>
    <row r="3275" spans="1:18" x14ac:dyDescent="0.2">
      <c r="A3275" s="2">
        <v>39335</v>
      </c>
      <c r="B3275" s="1">
        <v>4506.8500000000004</v>
      </c>
      <c r="C3275" s="1">
        <v>4515.25</v>
      </c>
      <c r="D3275" s="1">
        <v>4452.95</v>
      </c>
      <c r="E3275" s="1">
        <v>4507.8500000000004</v>
      </c>
      <c r="F3275" s="1">
        <v>68954773</v>
      </c>
      <c r="G3275" s="1">
        <v>2945.42</v>
      </c>
      <c r="H3275" s="6" t="str">
        <f>TEXT(NiftyData[[#This Row],[Date]], "yyyy")</f>
        <v>2007</v>
      </c>
      <c r="I3275" s="6" t="str">
        <f>TEXT(NiftyData[[#This Row],[Date]], "mmm")</f>
        <v>Sep</v>
      </c>
      <c r="J3275" s="6" t="str">
        <f>TEXT(NiftyData[[#This Row],[Date]], "ddd")</f>
        <v>Mon</v>
      </c>
      <c r="K3275" s="6" t="str">
        <f>TEXT(NiftyData[[#This Row],[Date]], "mmm-yyyy")</f>
        <v>Sep-2007</v>
      </c>
      <c r="L3275" s="6" t="str">
        <f>IF(NiftyData[[#This Row],[Day]]="Thu", "Expiry", "")</f>
        <v/>
      </c>
      <c r="M3275" s="6">
        <f>NiftyData[[#This Row],[Close]]-NiftyData[[#This Row],[Open]]</f>
        <v>1</v>
      </c>
      <c r="N3275" s="4">
        <f>NiftyData[[#This Row],[Intraday Change]]/NiftyData[[#This Row],[Open]]</f>
        <v>2.2188446475919987E-4</v>
      </c>
      <c r="O3275" s="4">
        <f>_xlfn.CEILING.MATH(ABS(NiftyData[[#This Row],[Intraday Change %]]), 0.01)</f>
        <v>0.01</v>
      </c>
      <c r="P3275" s="6">
        <f>NiftyData[[#This Row],[Close]]-E3276</f>
        <v>-1.6499999999996362</v>
      </c>
      <c r="Q3275" s="4">
        <f>NiftyData[[#This Row],[DayChange]]/E3276</f>
        <v>-3.6589422330627258E-4</v>
      </c>
      <c r="R3275" s="7">
        <f>_xlfn.CEILING.MATH(ABS(NiftyData[[#This Row],[DayChange %]]), 0.01)</f>
        <v>0.01</v>
      </c>
    </row>
    <row r="3276" spans="1:18" x14ac:dyDescent="0.2">
      <c r="A3276" s="2">
        <v>39332</v>
      </c>
      <c r="B3276" s="1">
        <v>4518.6499999999996</v>
      </c>
      <c r="C3276" s="1">
        <v>4547.75</v>
      </c>
      <c r="D3276" s="1">
        <v>4499.8999999999996</v>
      </c>
      <c r="E3276" s="1">
        <v>4509.5</v>
      </c>
      <c r="F3276" s="1">
        <v>58007769</v>
      </c>
      <c r="G3276" s="1">
        <v>3244.15</v>
      </c>
      <c r="H3276" s="6" t="str">
        <f>TEXT(NiftyData[[#This Row],[Date]], "yyyy")</f>
        <v>2007</v>
      </c>
      <c r="I3276" s="6" t="str">
        <f>TEXT(NiftyData[[#This Row],[Date]], "mmm")</f>
        <v>Sep</v>
      </c>
      <c r="J3276" s="6" t="str">
        <f>TEXT(NiftyData[[#This Row],[Date]], "ddd")</f>
        <v>Fri</v>
      </c>
      <c r="K3276" s="6" t="str">
        <f>TEXT(NiftyData[[#This Row],[Date]], "mmm-yyyy")</f>
        <v>Sep-2007</v>
      </c>
      <c r="L3276" s="6" t="str">
        <f>IF(NiftyData[[#This Row],[Day]]="Thu", "Expiry", "")</f>
        <v/>
      </c>
      <c r="M3276" s="6">
        <f>NiftyData[[#This Row],[Close]]-NiftyData[[#This Row],[Open]]</f>
        <v>-9.1499999999996362</v>
      </c>
      <c r="N3276" s="4">
        <f>NiftyData[[#This Row],[Intraday Change]]/NiftyData[[#This Row],[Open]]</f>
        <v>-2.024941077534139E-3</v>
      </c>
      <c r="O3276" s="4">
        <f>_xlfn.CEILING.MATH(ABS(NiftyData[[#This Row],[Intraday Change %]]), 0.01)</f>
        <v>0.01</v>
      </c>
      <c r="P3276" s="6">
        <f>NiftyData[[#This Row],[Close]]-E3277</f>
        <v>-9.1000000000003638</v>
      </c>
      <c r="Q3276" s="4">
        <f>NiftyData[[#This Row],[DayChange]]/E3277</f>
        <v>-2.0138981100341615E-3</v>
      </c>
      <c r="R3276" s="7">
        <f>_xlfn.CEILING.MATH(ABS(NiftyData[[#This Row],[DayChange %]]), 0.01)</f>
        <v>0.01</v>
      </c>
    </row>
    <row r="3277" spans="1:18" x14ac:dyDescent="0.2">
      <c r="A3277" s="2">
        <v>39331</v>
      </c>
      <c r="B3277" s="1">
        <v>4475.7</v>
      </c>
      <c r="C3277" s="1">
        <v>4522.5</v>
      </c>
      <c r="D3277" s="1">
        <v>4445.55</v>
      </c>
      <c r="E3277" s="1">
        <v>4518.6000000000004</v>
      </c>
      <c r="F3277" s="1">
        <v>60723408</v>
      </c>
      <c r="G3277" s="1">
        <v>3269.77</v>
      </c>
      <c r="H3277" s="6" t="str">
        <f>TEXT(NiftyData[[#This Row],[Date]], "yyyy")</f>
        <v>2007</v>
      </c>
      <c r="I3277" s="6" t="str">
        <f>TEXT(NiftyData[[#This Row],[Date]], "mmm")</f>
        <v>Sep</v>
      </c>
      <c r="J3277" s="6" t="str">
        <f>TEXT(NiftyData[[#This Row],[Date]], "ddd")</f>
        <v>Thu</v>
      </c>
      <c r="K3277" s="6" t="str">
        <f>TEXT(NiftyData[[#This Row],[Date]], "mmm-yyyy")</f>
        <v>Sep-2007</v>
      </c>
      <c r="L3277" s="6" t="str">
        <f>IF(NiftyData[[#This Row],[Day]]="Thu", "Expiry", "")</f>
        <v>Expiry</v>
      </c>
      <c r="M3277" s="6">
        <f>NiftyData[[#This Row],[Close]]-NiftyData[[#This Row],[Open]]</f>
        <v>42.900000000000546</v>
      </c>
      <c r="N3277" s="4">
        <f>NiftyData[[#This Row],[Intraday Change]]/NiftyData[[#This Row],[Open]]</f>
        <v>9.5850928346405146E-3</v>
      </c>
      <c r="O3277" s="4">
        <f>_xlfn.CEILING.MATH(ABS(NiftyData[[#This Row],[Intraday Change %]]), 0.01)</f>
        <v>0.01</v>
      </c>
      <c r="P3277" s="6">
        <f>NiftyData[[#This Row],[Close]]-E3278</f>
        <v>42.75</v>
      </c>
      <c r="Q3277" s="4">
        <f>NiftyData[[#This Row],[DayChange]]/E3278</f>
        <v>9.5512584201883442E-3</v>
      </c>
      <c r="R3277" s="7">
        <f>_xlfn.CEILING.MATH(ABS(NiftyData[[#This Row],[DayChange %]]), 0.01)</f>
        <v>0.01</v>
      </c>
    </row>
    <row r="3278" spans="1:18" x14ac:dyDescent="0.2">
      <c r="A3278" s="2">
        <v>39330</v>
      </c>
      <c r="B3278" s="1">
        <v>4479.6000000000004</v>
      </c>
      <c r="C3278" s="1">
        <v>4507.75</v>
      </c>
      <c r="D3278" s="1">
        <v>4458.55</v>
      </c>
      <c r="E3278" s="1">
        <v>4475.8500000000004</v>
      </c>
      <c r="F3278" s="1">
        <v>74049046</v>
      </c>
      <c r="G3278" s="1">
        <v>4253.75</v>
      </c>
      <c r="H3278" s="6" t="str">
        <f>TEXT(NiftyData[[#This Row],[Date]], "yyyy")</f>
        <v>2007</v>
      </c>
      <c r="I3278" s="6" t="str">
        <f>TEXT(NiftyData[[#This Row],[Date]], "mmm")</f>
        <v>Sep</v>
      </c>
      <c r="J3278" s="6" t="str">
        <f>TEXT(NiftyData[[#This Row],[Date]], "ddd")</f>
        <v>Wed</v>
      </c>
      <c r="K3278" s="6" t="str">
        <f>TEXT(NiftyData[[#This Row],[Date]], "mmm-yyyy")</f>
        <v>Sep-2007</v>
      </c>
      <c r="L3278" s="6" t="str">
        <f>IF(NiftyData[[#This Row],[Day]]="Thu", "Expiry", "")</f>
        <v/>
      </c>
      <c r="M3278" s="6">
        <f>NiftyData[[#This Row],[Close]]-NiftyData[[#This Row],[Open]]</f>
        <v>-3.75</v>
      </c>
      <c r="N3278" s="4">
        <f>NiftyData[[#This Row],[Intraday Change]]/NiftyData[[#This Row],[Open]]</f>
        <v>-8.3712831502812742E-4</v>
      </c>
      <c r="O3278" s="4">
        <f>_xlfn.CEILING.MATH(ABS(NiftyData[[#This Row],[Intraday Change %]]), 0.01)</f>
        <v>0.01</v>
      </c>
      <c r="P3278" s="6">
        <f>NiftyData[[#This Row],[Close]]-E3279</f>
        <v>-3.3999999999996362</v>
      </c>
      <c r="Q3278" s="4">
        <f>NiftyData[[#This Row],[DayChange]]/E3279</f>
        <v>-7.5905564547628203E-4</v>
      </c>
      <c r="R3278" s="7">
        <f>_xlfn.CEILING.MATH(ABS(NiftyData[[#This Row],[DayChange %]]), 0.01)</f>
        <v>0.01</v>
      </c>
    </row>
    <row r="3279" spans="1:18" x14ac:dyDescent="0.2">
      <c r="A3279" s="2">
        <v>39329</v>
      </c>
      <c r="B3279" s="1">
        <v>4481.55</v>
      </c>
      <c r="C3279" s="1">
        <v>4501.3</v>
      </c>
      <c r="D3279" s="1">
        <v>4460.3999999999996</v>
      </c>
      <c r="E3279" s="1">
        <v>4479.25</v>
      </c>
      <c r="F3279" s="1">
        <v>72596442</v>
      </c>
      <c r="G3279" s="1">
        <v>3803.46</v>
      </c>
      <c r="H3279" s="6" t="str">
        <f>TEXT(NiftyData[[#This Row],[Date]], "yyyy")</f>
        <v>2007</v>
      </c>
      <c r="I3279" s="6" t="str">
        <f>TEXT(NiftyData[[#This Row],[Date]], "mmm")</f>
        <v>Sep</v>
      </c>
      <c r="J3279" s="6" t="str">
        <f>TEXT(NiftyData[[#This Row],[Date]], "ddd")</f>
        <v>Tue</v>
      </c>
      <c r="K3279" s="6" t="str">
        <f>TEXT(NiftyData[[#This Row],[Date]], "mmm-yyyy")</f>
        <v>Sep-2007</v>
      </c>
      <c r="L3279" s="6" t="str">
        <f>IF(NiftyData[[#This Row],[Day]]="Thu", "Expiry", "")</f>
        <v/>
      </c>
      <c r="M3279" s="6">
        <f>NiftyData[[#This Row],[Close]]-NiftyData[[#This Row],[Open]]</f>
        <v>-2.3000000000001819</v>
      </c>
      <c r="N3279" s="4">
        <f>NiftyData[[#This Row],[Intraday Change]]/NiftyData[[#This Row],[Open]]</f>
        <v>-5.1321529381579626E-4</v>
      </c>
      <c r="O3279" s="4">
        <f>_xlfn.CEILING.MATH(ABS(NiftyData[[#This Row],[Intraday Change %]]), 0.01)</f>
        <v>0.01</v>
      </c>
      <c r="P3279" s="6">
        <f>NiftyData[[#This Row],[Close]]-E3280</f>
        <v>4.5</v>
      </c>
      <c r="Q3279" s="4">
        <f>NiftyData[[#This Row],[DayChange]]/E3280</f>
        <v>1.0056427733392927E-3</v>
      </c>
      <c r="R3279" s="7">
        <f>_xlfn.CEILING.MATH(ABS(NiftyData[[#This Row],[DayChange %]]), 0.01)</f>
        <v>0.01</v>
      </c>
    </row>
    <row r="3280" spans="1:18" x14ac:dyDescent="0.2">
      <c r="A3280" s="2">
        <v>39328</v>
      </c>
      <c r="B3280" s="1">
        <v>4466.6499999999996</v>
      </c>
      <c r="C3280" s="1">
        <v>4490.55</v>
      </c>
      <c r="D3280" s="1">
        <v>4452.3999999999996</v>
      </c>
      <c r="E3280" s="1">
        <v>4474.75</v>
      </c>
      <c r="F3280" s="1">
        <v>82426744</v>
      </c>
      <c r="G3280" s="1">
        <v>3684.82</v>
      </c>
      <c r="H3280" s="6" t="str">
        <f>TEXT(NiftyData[[#This Row],[Date]], "yyyy")</f>
        <v>2007</v>
      </c>
      <c r="I3280" s="6" t="str">
        <f>TEXT(NiftyData[[#This Row],[Date]], "mmm")</f>
        <v>Sep</v>
      </c>
      <c r="J3280" s="6" t="str">
        <f>TEXT(NiftyData[[#This Row],[Date]], "ddd")</f>
        <v>Mon</v>
      </c>
      <c r="K3280" s="6" t="str">
        <f>TEXT(NiftyData[[#This Row],[Date]], "mmm-yyyy")</f>
        <v>Sep-2007</v>
      </c>
      <c r="L3280" s="6" t="str">
        <f>IF(NiftyData[[#This Row],[Day]]="Thu", "Expiry", "")</f>
        <v/>
      </c>
      <c r="M3280" s="6">
        <f>NiftyData[[#This Row],[Close]]-NiftyData[[#This Row],[Open]]</f>
        <v>8.1000000000003638</v>
      </c>
      <c r="N3280" s="4">
        <f>NiftyData[[#This Row],[Intraday Change]]/NiftyData[[#This Row],[Open]]</f>
        <v>1.8134396023866577E-3</v>
      </c>
      <c r="O3280" s="4">
        <f>_xlfn.CEILING.MATH(ABS(NiftyData[[#This Row],[Intraday Change %]]), 0.01)</f>
        <v>0.01</v>
      </c>
      <c r="P3280" s="6">
        <f>NiftyData[[#This Row],[Close]]-E3281</f>
        <v>10.75</v>
      </c>
      <c r="Q3280" s="4">
        <f>NiftyData[[#This Row],[DayChange]]/E3281</f>
        <v>2.4081541218637995E-3</v>
      </c>
      <c r="R3280" s="7">
        <f>_xlfn.CEILING.MATH(ABS(NiftyData[[#This Row],[DayChange %]]), 0.01)</f>
        <v>0.01</v>
      </c>
    </row>
    <row r="3281" spans="1:18" x14ac:dyDescent="0.2">
      <c r="A3281" s="2">
        <v>39325</v>
      </c>
      <c r="B3281" s="1">
        <v>4412.6000000000004</v>
      </c>
      <c r="C3281" s="1">
        <v>4471.3</v>
      </c>
      <c r="D3281" s="1">
        <v>4403</v>
      </c>
      <c r="E3281" s="1">
        <v>4464</v>
      </c>
      <c r="F3281" s="1">
        <v>84522020</v>
      </c>
      <c r="G3281" s="1">
        <v>4506.79</v>
      </c>
      <c r="H3281" s="6" t="str">
        <f>TEXT(NiftyData[[#This Row],[Date]], "yyyy")</f>
        <v>2007</v>
      </c>
      <c r="I3281" s="6" t="str">
        <f>TEXT(NiftyData[[#This Row],[Date]], "mmm")</f>
        <v>Aug</v>
      </c>
      <c r="J3281" s="6" t="str">
        <f>TEXT(NiftyData[[#This Row],[Date]], "ddd")</f>
        <v>Fri</v>
      </c>
      <c r="K3281" s="6" t="str">
        <f>TEXT(NiftyData[[#This Row],[Date]], "mmm-yyyy")</f>
        <v>Aug-2007</v>
      </c>
      <c r="L3281" s="6" t="str">
        <f>IF(NiftyData[[#This Row],[Day]]="Thu", "Expiry", "")</f>
        <v/>
      </c>
      <c r="M3281" s="6">
        <f>NiftyData[[#This Row],[Close]]-NiftyData[[#This Row],[Open]]</f>
        <v>51.399999999999636</v>
      </c>
      <c r="N3281" s="4">
        <f>NiftyData[[#This Row],[Intraday Change]]/NiftyData[[#This Row],[Open]]</f>
        <v>1.1648461224674712E-2</v>
      </c>
      <c r="O3281" s="4">
        <f>_xlfn.CEILING.MATH(ABS(NiftyData[[#This Row],[Intraday Change %]]), 0.01)</f>
        <v>0.02</v>
      </c>
      <c r="P3281" s="6">
        <f>NiftyData[[#This Row],[Close]]-E3282</f>
        <v>51.699999999999818</v>
      </c>
      <c r="Q3281" s="4">
        <f>NiftyData[[#This Row],[DayChange]]/E3282</f>
        <v>1.1717244974276413E-2</v>
      </c>
      <c r="R3281" s="7">
        <f>_xlfn.CEILING.MATH(ABS(NiftyData[[#This Row],[DayChange %]]), 0.01)</f>
        <v>0.02</v>
      </c>
    </row>
    <row r="3282" spans="1:18" x14ac:dyDescent="0.2">
      <c r="A3282" s="2">
        <v>39324</v>
      </c>
      <c r="B3282" s="1">
        <v>4360.3500000000004</v>
      </c>
      <c r="C3282" s="1">
        <v>4422.3</v>
      </c>
      <c r="D3282" s="1">
        <v>4359.75</v>
      </c>
      <c r="E3282" s="1">
        <v>4412.3</v>
      </c>
      <c r="F3282" s="1">
        <v>129235436</v>
      </c>
      <c r="G3282" s="1">
        <v>6876.16</v>
      </c>
      <c r="H3282" s="6" t="str">
        <f>TEXT(NiftyData[[#This Row],[Date]], "yyyy")</f>
        <v>2007</v>
      </c>
      <c r="I3282" s="6" t="str">
        <f>TEXT(NiftyData[[#This Row],[Date]], "mmm")</f>
        <v>Aug</v>
      </c>
      <c r="J3282" s="6" t="str">
        <f>TEXT(NiftyData[[#This Row],[Date]], "ddd")</f>
        <v>Thu</v>
      </c>
      <c r="K3282" s="6" t="str">
        <f>TEXT(NiftyData[[#This Row],[Date]], "mmm-yyyy")</f>
        <v>Aug-2007</v>
      </c>
      <c r="L3282" s="6" t="str">
        <f>IF(NiftyData[[#This Row],[Day]]="Thu", "Expiry", "")</f>
        <v>Expiry</v>
      </c>
      <c r="M3282" s="6">
        <f>NiftyData[[#This Row],[Close]]-NiftyData[[#This Row],[Open]]</f>
        <v>51.949999999999818</v>
      </c>
      <c r="N3282" s="4">
        <f>NiftyData[[#This Row],[Intraday Change]]/NiftyData[[#This Row],[Open]]</f>
        <v>1.1914181201050332E-2</v>
      </c>
      <c r="O3282" s="4">
        <f>_xlfn.CEILING.MATH(ABS(NiftyData[[#This Row],[Intraday Change %]]), 0.01)</f>
        <v>0.02</v>
      </c>
      <c r="P3282" s="6">
        <f>NiftyData[[#This Row],[Close]]-E3283</f>
        <v>53</v>
      </c>
      <c r="Q3282" s="4">
        <f>NiftyData[[#This Row],[DayChange]]/E3283</f>
        <v>1.2157915261624573E-2</v>
      </c>
      <c r="R3282" s="7">
        <f>_xlfn.CEILING.MATH(ABS(NiftyData[[#This Row],[DayChange %]]), 0.01)</f>
        <v>0.02</v>
      </c>
    </row>
    <row r="3283" spans="1:18" x14ac:dyDescent="0.2">
      <c r="A3283" s="2">
        <v>39323</v>
      </c>
      <c r="B3283" s="1">
        <v>4317.7</v>
      </c>
      <c r="C3283" s="1">
        <v>4368.6000000000004</v>
      </c>
      <c r="D3283" s="1">
        <v>4226.3500000000004</v>
      </c>
      <c r="E3283" s="1">
        <v>4359.3</v>
      </c>
      <c r="F3283" s="1">
        <v>86795180</v>
      </c>
      <c r="G3283" s="1">
        <v>4948.57</v>
      </c>
      <c r="H3283" s="6" t="str">
        <f>TEXT(NiftyData[[#This Row],[Date]], "yyyy")</f>
        <v>2007</v>
      </c>
      <c r="I3283" s="6" t="str">
        <f>TEXT(NiftyData[[#This Row],[Date]], "mmm")</f>
        <v>Aug</v>
      </c>
      <c r="J3283" s="6" t="str">
        <f>TEXT(NiftyData[[#This Row],[Date]], "ddd")</f>
        <v>Wed</v>
      </c>
      <c r="K3283" s="6" t="str">
        <f>TEXT(NiftyData[[#This Row],[Date]], "mmm-yyyy")</f>
        <v>Aug-2007</v>
      </c>
      <c r="L3283" s="6" t="str">
        <f>IF(NiftyData[[#This Row],[Day]]="Thu", "Expiry", "")</f>
        <v/>
      </c>
      <c r="M3283" s="6">
        <f>NiftyData[[#This Row],[Close]]-NiftyData[[#This Row],[Open]]</f>
        <v>41.600000000000364</v>
      </c>
      <c r="N3283" s="4">
        <f>NiftyData[[#This Row],[Intraday Change]]/NiftyData[[#This Row],[Open]]</f>
        <v>9.6347592468213096E-3</v>
      </c>
      <c r="O3283" s="4">
        <f>_xlfn.CEILING.MATH(ABS(NiftyData[[#This Row],[Intraday Change %]]), 0.01)</f>
        <v>0.01</v>
      </c>
      <c r="P3283" s="6">
        <f>NiftyData[[#This Row],[Close]]-E3284</f>
        <v>38.600000000000364</v>
      </c>
      <c r="Q3283" s="4">
        <f>NiftyData[[#This Row],[DayChange]]/E3284</f>
        <v>8.9337375888167113E-3</v>
      </c>
      <c r="R3283" s="7">
        <f>_xlfn.CEILING.MATH(ABS(NiftyData[[#This Row],[DayChange %]]), 0.01)</f>
        <v>0.01</v>
      </c>
    </row>
    <row r="3284" spans="1:18" x14ac:dyDescent="0.2">
      <c r="A3284" s="2">
        <v>39322</v>
      </c>
      <c r="B3284" s="1">
        <v>4302.3999999999996</v>
      </c>
      <c r="C3284" s="1">
        <v>4329.1499999999996</v>
      </c>
      <c r="D3284" s="1">
        <v>4280.6000000000004</v>
      </c>
      <c r="E3284" s="1">
        <v>4320.7</v>
      </c>
      <c r="F3284" s="1">
        <v>64161720</v>
      </c>
      <c r="G3284" s="1">
        <v>3763.78</v>
      </c>
      <c r="H3284" s="6" t="str">
        <f>TEXT(NiftyData[[#This Row],[Date]], "yyyy")</f>
        <v>2007</v>
      </c>
      <c r="I3284" s="6" t="str">
        <f>TEXT(NiftyData[[#This Row],[Date]], "mmm")</f>
        <v>Aug</v>
      </c>
      <c r="J3284" s="6" t="str">
        <f>TEXT(NiftyData[[#This Row],[Date]], "ddd")</f>
        <v>Tue</v>
      </c>
      <c r="K3284" s="6" t="str">
        <f>TEXT(NiftyData[[#This Row],[Date]], "mmm-yyyy")</f>
        <v>Aug-2007</v>
      </c>
      <c r="L3284" s="6" t="str">
        <f>IF(NiftyData[[#This Row],[Day]]="Thu", "Expiry", "")</f>
        <v/>
      </c>
      <c r="M3284" s="6">
        <f>NiftyData[[#This Row],[Close]]-NiftyData[[#This Row],[Open]]</f>
        <v>18.300000000000182</v>
      </c>
      <c r="N3284" s="4">
        <f>NiftyData[[#This Row],[Intraday Change]]/NiftyData[[#This Row],[Open]]</f>
        <v>4.2534399404983688E-3</v>
      </c>
      <c r="O3284" s="4">
        <f>_xlfn.CEILING.MATH(ABS(NiftyData[[#This Row],[Intraday Change %]]), 0.01)</f>
        <v>0.01</v>
      </c>
      <c r="P3284" s="6">
        <f>NiftyData[[#This Row],[Close]]-E3285</f>
        <v>18.099999999999454</v>
      </c>
      <c r="Q3284" s="4">
        <f>NiftyData[[#This Row],[DayChange]]/E3285</f>
        <v>4.206758704039291E-3</v>
      </c>
      <c r="R3284" s="7">
        <f>_xlfn.CEILING.MATH(ABS(NiftyData[[#This Row],[DayChange %]]), 0.01)</f>
        <v>0.01</v>
      </c>
    </row>
    <row r="3285" spans="1:18" x14ac:dyDescent="0.2">
      <c r="A3285" s="2">
        <v>39321</v>
      </c>
      <c r="B3285" s="1">
        <v>4193.6000000000004</v>
      </c>
      <c r="C3285" s="1">
        <v>4310</v>
      </c>
      <c r="D3285" s="1">
        <v>4193.6000000000004</v>
      </c>
      <c r="E3285" s="1">
        <v>4302.6000000000004</v>
      </c>
      <c r="F3285" s="1">
        <v>63334364</v>
      </c>
      <c r="G3285" s="1">
        <v>3628.75</v>
      </c>
      <c r="H3285" s="6" t="str">
        <f>TEXT(NiftyData[[#This Row],[Date]], "yyyy")</f>
        <v>2007</v>
      </c>
      <c r="I3285" s="6" t="str">
        <f>TEXT(NiftyData[[#This Row],[Date]], "mmm")</f>
        <v>Aug</v>
      </c>
      <c r="J3285" s="6" t="str">
        <f>TEXT(NiftyData[[#This Row],[Date]], "ddd")</f>
        <v>Mon</v>
      </c>
      <c r="K3285" s="6" t="str">
        <f>TEXT(NiftyData[[#This Row],[Date]], "mmm-yyyy")</f>
        <v>Aug-2007</v>
      </c>
      <c r="L3285" s="6" t="str">
        <f>IF(NiftyData[[#This Row],[Day]]="Thu", "Expiry", "")</f>
        <v/>
      </c>
      <c r="M3285" s="6">
        <f>NiftyData[[#This Row],[Close]]-NiftyData[[#This Row],[Open]]</f>
        <v>109</v>
      </c>
      <c r="N3285" s="4">
        <f>NiftyData[[#This Row],[Intraday Change]]/NiftyData[[#This Row],[Open]]</f>
        <v>2.5991987790919494E-2</v>
      </c>
      <c r="O3285" s="4">
        <f>_xlfn.CEILING.MATH(ABS(NiftyData[[#This Row],[Intraday Change %]]), 0.01)</f>
        <v>0.03</v>
      </c>
      <c r="P3285" s="6">
        <f>NiftyData[[#This Row],[Close]]-E3286</f>
        <v>112.45000000000073</v>
      </c>
      <c r="Q3285" s="4">
        <f>NiftyData[[#This Row],[DayChange]]/E3286</f>
        <v>2.6836748087777463E-2</v>
      </c>
      <c r="R3285" s="7">
        <f>_xlfn.CEILING.MATH(ABS(NiftyData[[#This Row],[DayChange %]]), 0.01)</f>
        <v>0.03</v>
      </c>
    </row>
    <row r="3286" spans="1:18" x14ac:dyDescent="0.2">
      <c r="A3286" s="2">
        <v>39318</v>
      </c>
      <c r="B3286" s="1">
        <v>4113.05</v>
      </c>
      <c r="C3286" s="1">
        <v>4201.45</v>
      </c>
      <c r="D3286" s="1">
        <v>4110.05</v>
      </c>
      <c r="E3286" s="1">
        <v>4190.1499999999996</v>
      </c>
      <c r="F3286" s="1">
        <v>63207503</v>
      </c>
      <c r="G3286" s="1">
        <v>3494.02</v>
      </c>
      <c r="H3286" s="6" t="str">
        <f>TEXT(NiftyData[[#This Row],[Date]], "yyyy")</f>
        <v>2007</v>
      </c>
      <c r="I3286" s="6" t="str">
        <f>TEXT(NiftyData[[#This Row],[Date]], "mmm")</f>
        <v>Aug</v>
      </c>
      <c r="J3286" s="6" t="str">
        <f>TEXT(NiftyData[[#This Row],[Date]], "ddd")</f>
        <v>Fri</v>
      </c>
      <c r="K3286" s="6" t="str">
        <f>TEXT(NiftyData[[#This Row],[Date]], "mmm-yyyy")</f>
        <v>Aug-2007</v>
      </c>
      <c r="L3286" s="6" t="str">
        <f>IF(NiftyData[[#This Row],[Day]]="Thu", "Expiry", "")</f>
        <v/>
      </c>
      <c r="M3286" s="6">
        <f>NiftyData[[#This Row],[Close]]-NiftyData[[#This Row],[Open]]</f>
        <v>77.099999999999454</v>
      </c>
      <c r="N3286" s="4">
        <f>NiftyData[[#This Row],[Intraday Change]]/NiftyData[[#This Row],[Open]]</f>
        <v>1.8745213406109688E-2</v>
      </c>
      <c r="O3286" s="4">
        <f>_xlfn.CEILING.MATH(ABS(NiftyData[[#This Row],[Intraday Change %]]), 0.01)</f>
        <v>0.02</v>
      </c>
      <c r="P3286" s="6">
        <f>NiftyData[[#This Row],[Close]]-E3287</f>
        <v>75.199999999999818</v>
      </c>
      <c r="Q3286" s="4">
        <f>NiftyData[[#This Row],[DayChange]]/E3287</f>
        <v>1.8274827154643392E-2</v>
      </c>
      <c r="R3286" s="7">
        <f>_xlfn.CEILING.MATH(ABS(NiftyData[[#This Row],[DayChange %]]), 0.01)</f>
        <v>0.02</v>
      </c>
    </row>
    <row r="3287" spans="1:18" x14ac:dyDescent="0.2">
      <c r="A3287" s="2">
        <v>39317</v>
      </c>
      <c r="B3287" s="1">
        <v>4160.1000000000004</v>
      </c>
      <c r="C3287" s="1">
        <v>4249.8500000000004</v>
      </c>
      <c r="D3287" s="1">
        <v>4100.8</v>
      </c>
      <c r="E3287" s="1">
        <v>4114.95</v>
      </c>
      <c r="F3287" s="1">
        <v>94064917</v>
      </c>
      <c r="G3287" s="1">
        <v>5064.67</v>
      </c>
      <c r="H3287" s="6" t="str">
        <f>TEXT(NiftyData[[#This Row],[Date]], "yyyy")</f>
        <v>2007</v>
      </c>
      <c r="I3287" s="6" t="str">
        <f>TEXT(NiftyData[[#This Row],[Date]], "mmm")</f>
        <v>Aug</v>
      </c>
      <c r="J3287" s="6" t="str">
        <f>TEXT(NiftyData[[#This Row],[Date]], "ddd")</f>
        <v>Thu</v>
      </c>
      <c r="K3287" s="6" t="str">
        <f>TEXT(NiftyData[[#This Row],[Date]], "mmm-yyyy")</f>
        <v>Aug-2007</v>
      </c>
      <c r="L3287" s="6" t="str">
        <f>IF(NiftyData[[#This Row],[Day]]="Thu", "Expiry", "")</f>
        <v>Expiry</v>
      </c>
      <c r="M3287" s="6">
        <f>NiftyData[[#This Row],[Close]]-NiftyData[[#This Row],[Open]]</f>
        <v>-45.150000000000546</v>
      </c>
      <c r="N3287" s="4">
        <f>NiftyData[[#This Row],[Intraday Change]]/NiftyData[[#This Row],[Open]]</f>
        <v>-1.0853104492680595E-2</v>
      </c>
      <c r="O3287" s="4">
        <f>_xlfn.CEILING.MATH(ABS(NiftyData[[#This Row],[Intraday Change %]]), 0.01)</f>
        <v>0.02</v>
      </c>
      <c r="P3287" s="6">
        <f>NiftyData[[#This Row],[Close]]-E3288</f>
        <v>-38.199999999999818</v>
      </c>
      <c r="Q3287" s="4">
        <f>NiftyData[[#This Row],[DayChange]]/E3288</f>
        <v>-9.1978377857770185E-3</v>
      </c>
      <c r="R3287" s="7">
        <f>_xlfn.CEILING.MATH(ABS(NiftyData[[#This Row],[DayChange %]]), 0.01)</f>
        <v>0.01</v>
      </c>
    </row>
    <row r="3288" spans="1:18" x14ac:dyDescent="0.2">
      <c r="A3288" s="2">
        <v>39316</v>
      </c>
      <c r="B3288" s="1">
        <v>4081.25</v>
      </c>
      <c r="C3288" s="1">
        <v>4165.7</v>
      </c>
      <c r="D3288" s="1">
        <v>4040.15</v>
      </c>
      <c r="E3288" s="1">
        <v>4153.1499999999996</v>
      </c>
      <c r="F3288" s="1">
        <v>88280495</v>
      </c>
      <c r="G3288" s="1">
        <v>4850.9399999999996</v>
      </c>
      <c r="H3288" s="6" t="str">
        <f>TEXT(NiftyData[[#This Row],[Date]], "yyyy")</f>
        <v>2007</v>
      </c>
      <c r="I3288" s="6" t="str">
        <f>TEXT(NiftyData[[#This Row],[Date]], "mmm")</f>
        <v>Aug</v>
      </c>
      <c r="J3288" s="6" t="str">
        <f>TEXT(NiftyData[[#This Row],[Date]], "ddd")</f>
        <v>Wed</v>
      </c>
      <c r="K3288" s="6" t="str">
        <f>TEXT(NiftyData[[#This Row],[Date]], "mmm-yyyy")</f>
        <v>Aug-2007</v>
      </c>
      <c r="L3288" s="6" t="str">
        <f>IF(NiftyData[[#This Row],[Day]]="Thu", "Expiry", "")</f>
        <v/>
      </c>
      <c r="M3288" s="6">
        <f>NiftyData[[#This Row],[Close]]-NiftyData[[#This Row],[Open]]</f>
        <v>71.899999999999636</v>
      </c>
      <c r="N3288" s="4">
        <f>NiftyData[[#This Row],[Intraday Change]]/NiftyData[[#This Row],[Open]]</f>
        <v>1.7617151607963157E-2</v>
      </c>
      <c r="O3288" s="4">
        <f>_xlfn.CEILING.MATH(ABS(NiftyData[[#This Row],[Intraday Change %]]), 0.01)</f>
        <v>0.02</v>
      </c>
      <c r="P3288" s="6">
        <f>NiftyData[[#This Row],[Close]]-E3289</f>
        <v>78.249999999999545</v>
      </c>
      <c r="Q3288" s="4">
        <f>NiftyData[[#This Row],[DayChange]]/E3289</f>
        <v>1.9202925225158787E-2</v>
      </c>
      <c r="R3288" s="7">
        <f>_xlfn.CEILING.MATH(ABS(NiftyData[[#This Row],[DayChange %]]), 0.01)</f>
        <v>0.02</v>
      </c>
    </row>
    <row r="3289" spans="1:18" x14ac:dyDescent="0.2">
      <c r="A3289" s="2">
        <v>39315</v>
      </c>
      <c r="B3289" s="1">
        <v>4209.55</v>
      </c>
      <c r="C3289" s="1">
        <v>4238.1000000000004</v>
      </c>
      <c r="D3289" s="1">
        <v>4058.55</v>
      </c>
      <c r="E3289" s="1">
        <v>4074.9</v>
      </c>
      <c r="F3289" s="1">
        <v>76222185</v>
      </c>
      <c r="G3289" s="1">
        <v>4603.08</v>
      </c>
      <c r="H3289" s="6" t="str">
        <f>TEXT(NiftyData[[#This Row],[Date]], "yyyy")</f>
        <v>2007</v>
      </c>
      <c r="I3289" s="6" t="str">
        <f>TEXT(NiftyData[[#This Row],[Date]], "mmm")</f>
        <v>Aug</v>
      </c>
      <c r="J3289" s="6" t="str">
        <f>TEXT(NiftyData[[#This Row],[Date]], "ddd")</f>
        <v>Tue</v>
      </c>
      <c r="K3289" s="6" t="str">
        <f>TEXT(NiftyData[[#This Row],[Date]], "mmm-yyyy")</f>
        <v>Aug-2007</v>
      </c>
      <c r="L3289" s="6" t="str">
        <f>IF(NiftyData[[#This Row],[Day]]="Thu", "Expiry", "")</f>
        <v/>
      </c>
      <c r="M3289" s="6">
        <f>NiftyData[[#This Row],[Close]]-NiftyData[[#This Row],[Open]]</f>
        <v>-134.65000000000009</v>
      </c>
      <c r="N3289" s="4">
        <f>NiftyData[[#This Row],[Intraday Change]]/NiftyData[[#This Row],[Open]]</f>
        <v>-3.19867919373805E-2</v>
      </c>
      <c r="O3289" s="4">
        <f>_xlfn.CEILING.MATH(ABS(NiftyData[[#This Row],[Intraday Change %]]), 0.01)</f>
        <v>0.04</v>
      </c>
      <c r="P3289" s="6">
        <f>NiftyData[[#This Row],[Close]]-E3290</f>
        <v>-134.15000000000009</v>
      </c>
      <c r="Q3289" s="4">
        <f>NiftyData[[#This Row],[DayChange]]/E3290</f>
        <v>-3.1871800049892512E-2</v>
      </c>
      <c r="R3289" s="7">
        <f>_xlfn.CEILING.MATH(ABS(NiftyData[[#This Row],[DayChange %]]), 0.01)</f>
        <v>0.04</v>
      </c>
    </row>
    <row r="3290" spans="1:18" x14ac:dyDescent="0.2">
      <c r="A3290" s="2">
        <v>39314</v>
      </c>
      <c r="B3290" s="1">
        <v>4108.95</v>
      </c>
      <c r="C3290" s="1">
        <v>4262.6000000000004</v>
      </c>
      <c r="D3290" s="1">
        <v>4108.95</v>
      </c>
      <c r="E3290" s="1">
        <v>4209.05</v>
      </c>
      <c r="F3290" s="1">
        <v>68848163</v>
      </c>
      <c r="G3290" s="1">
        <v>4144.18</v>
      </c>
      <c r="H3290" s="6" t="str">
        <f>TEXT(NiftyData[[#This Row],[Date]], "yyyy")</f>
        <v>2007</v>
      </c>
      <c r="I3290" s="6" t="str">
        <f>TEXT(NiftyData[[#This Row],[Date]], "mmm")</f>
        <v>Aug</v>
      </c>
      <c r="J3290" s="6" t="str">
        <f>TEXT(NiftyData[[#This Row],[Date]], "ddd")</f>
        <v>Mon</v>
      </c>
      <c r="K3290" s="6" t="str">
        <f>TEXT(NiftyData[[#This Row],[Date]], "mmm-yyyy")</f>
        <v>Aug-2007</v>
      </c>
      <c r="L3290" s="6" t="str">
        <f>IF(NiftyData[[#This Row],[Day]]="Thu", "Expiry", "")</f>
        <v/>
      </c>
      <c r="M3290" s="6">
        <f>NiftyData[[#This Row],[Close]]-NiftyData[[#This Row],[Open]]</f>
        <v>100.10000000000036</v>
      </c>
      <c r="N3290" s="4">
        <f>NiftyData[[#This Row],[Intraday Change]]/NiftyData[[#This Row],[Open]]</f>
        <v>2.4361454872899493E-2</v>
      </c>
      <c r="O3290" s="4">
        <f>_xlfn.CEILING.MATH(ABS(NiftyData[[#This Row],[Intraday Change %]]), 0.01)</f>
        <v>0.03</v>
      </c>
      <c r="P3290" s="6">
        <f>NiftyData[[#This Row],[Close]]-E3291</f>
        <v>101</v>
      </c>
      <c r="Q3290" s="4">
        <f>NiftyData[[#This Row],[DayChange]]/E3291</f>
        <v>2.4585874076508318E-2</v>
      </c>
      <c r="R3290" s="7">
        <f>_xlfn.CEILING.MATH(ABS(NiftyData[[#This Row],[DayChange %]]), 0.01)</f>
        <v>0.03</v>
      </c>
    </row>
    <row r="3291" spans="1:18" x14ac:dyDescent="0.2">
      <c r="A3291" s="2">
        <v>39311</v>
      </c>
      <c r="B3291" s="1">
        <v>4171.1000000000004</v>
      </c>
      <c r="C3291" s="1">
        <v>4171.1000000000004</v>
      </c>
      <c r="D3291" s="1">
        <v>4002.2</v>
      </c>
      <c r="E3291" s="1">
        <v>4108.05</v>
      </c>
      <c r="F3291" s="1">
        <v>136745082</v>
      </c>
      <c r="G3291" s="1">
        <v>7890.52</v>
      </c>
      <c r="H3291" s="6" t="str">
        <f>TEXT(NiftyData[[#This Row],[Date]], "yyyy")</f>
        <v>2007</v>
      </c>
      <c r="I3291" s="6" t="str">
        <f>TEXT(NiftyData[[#This Row],[Date]], "mmm")</f>
        <v>Aug</v>
      </c>
      <c r="J3291" s="6" t="str">
        <f>TEXT(NiftyData[[#This Row],[Date]], "ddd")</f>
        <v>Fri</v>
      </c>
      <c r="K3291" s="6" t="str">
        <f>TEXT(NiftyData[[#This Row],[Date]], "mmm-yyyy")</f>
        <v>Aug-2007</v>
      </c>
      <c r="L3291" s="6" t="str">
        <f>IF(NiftyData[[#This Row],[Day]]="Thu", "Expiry", "")</f>
        <v/>
      </c>
      <c r="M3291" s="6">
        <f>NiftyData[[#This Row],[Close]]-NiftyData[[#This Row],[Open]]</f>
        <v>-63.050000000000182</v>
      </c>
      <c r="N3291" s="4">
        <f>NiftyData[[#This Row],[Intraday Change]]/NiftyData[[#This Row],[Open]]</f>
        <v>-1.5115916664668834E-2</v>
      </c>
      <c r="O3291" s="4">
        <f>_xlfn.CEILING.MATH(ABS(NiftyData[[#This Row],[Intraday Change %]]), 0.01)</f>
        <v>0.02</v>
      </c>
      <c r="P3291" s="6">
        <f>NiftyData[[#This Row],[Close]]-E3292</f>
        <v>-70.550000000000182</v>
      </c>
      <c r="Q3291" s="4">
        <f>NiftyData[[#This Row],[DayChange]]/E3292</f>
        <v>-1.688364524003259E-2</v>
      </c>
      <c r="R3291" s="7">
        <f>_xlfn.CEILING.MATH(ABS(NiftyData[[#This Row],[DayChange %]]), 0.01)</f>
        <v>0.02</v>
      </c>
    </row>
    <row r="3292" spans="1:18" x14ac:dyDescent="0.2">
      <c r="A3292" s="2">
        <v>39310</v>
      </c>
      <c r="B3292" s="1">
        <v>4366</v>
      </c>
      <c r="C3292" s="1">
        <v>4366</v>
      </c>
      <c r="D3292" s="1">
        <v>4171.1499999999996</v>
      </c>
      <c r="E3292" s="1">
        <v>4178.6000000000004</v>
      </c>
      <c r="F3292" s="1">
        <v>97455252</v>
      </c>
      <c r="G3292" s="1">
        <v>5647.4</v>
      </c>
      <c r="H3292" s="6" t="str">
        <f>TEXT(NiftyData[[#This Row],[Date]], "yyyy")</f>
        <v>2007</v>
      </c>
      <c r="I3292" s="6" t="str">
        <f>TEXT(NiftyData[[#This Row],[Date]], "mmm")</f>
        <v>Aug</v>
      </c>
      <c r="J3292" s="6" t="str">
        <f>TEXT(NiftyData[[#This Row],[Date]], "ddd")</f>
        <v>Thu</v>
      </c>
      <c r="K3292" s="6" t="str">
        <f>TEXT(NiftyData[[#This Row],[Date]], "mmm-yyyy")</f>
        <v>Aug-2007</v>
      </c>
      <c r="L3292" s="6" t="str">
        <f>IF(NiftyData[[#This Row],[Day]]="Thu", "Expiry", "")</f>
        <v>Expiry</v>
      </c>
      <c r="M3292" s="6">
        <f>NiftyData[[#This Row],[Close]]-NiftyData[[#This Row],[Open]]</f>
        <v>-187.39999999999964</v>
      </c>
      <c r="N3292" s="4">
        <f>NiftyData[[#This Row],[Intraday Change]]/NiftyData[[#This Row],[Open]]</f>
        <v>-4.2922583600549617E-2</v>
      </c>
      <c r="O3292" s="4">
        <f>_xlfn.CEILING.MATH(ABS(NiftyData[[#This Row],[Intraday Change %]]), 0.01)</f>
        <v>0.05</v>
      </c>
      <c r="P3292" s="6">
        <f>NiftyData[[#This Row],[Close]]-E3293</f>
        <v>-191.59999999999945</v>
      </c>
      <c r="Q3292" s="4">
        <f>NiftyData[[#This Row],[DayChange]]/E3293</f>
        <v>-4.3842387076106236E-2</v>
      </c>
      <c r="R3292" s="7">
        <f>_xlfn.CEILING.MATH(ABS(NiftyData[[#This Row],[DayChange %]]), 0.01)</f>
        <v>0.05</v>
      </c>
    </row>
    <row r="3293" spans="1:18" x14ac:dyDescent="0.2">
      <c r="A3293" s="2">
        <v>39308</v>
      </c>
      <c r="B3293" s="1">
        <v>4373.8999999999996</v>
      </c>
      <c r="C3293" s="1">
        <v>4394.3</v>
      </c>
      <c r="D3293" s="1">
        <v>4354.3500000000004</v>
      </c>
      <c r="E3293" s="1">
        <v>4370.2</v>
      </c>
      <c r="F3293" s="1">
        <v>43545272</v>
      </c>
      <c r="G3293" s="1">
        <v>2291.42</v>
      </c>
      <c r="H3293" s="6" t="str">
        <f>TEXT(NiftyData[[#This Row],[Date]], "yyyy")</f>
        <v>2007</v>
      </c>
      <c r="I3293" s="6" t="str">
        <f>TEXT(NiftyData[[#This Row],[Date]], "mmm")</f>
        <v>Aug</v>
      </c>
      <c r="J3293" s="6" t="str">
        <f>TEXT(NiftyData[[#This Row],[Date]], "ddd")</f>
        <v>Tue</v>
      </c>
      <c r="K3293" s="6" t="str">
        <f>TEXT(NiftyData[[#This Row],[Date]], "mmm-yyyy")</f>
        <v>Aug-2007</v>
      </c>
      <c r="L3293" s="6" t="str">
        <f>IF(NiftyData[[#This Row],[Day]]="Thu", "Expiry", "")</f>
        <v/>
      </c>
      <c r="M3293" s="6">
        <f>NiftyData[[#This Row],[Close]]-NiftyData[[#This Row],[Open]]</f>
        <v>-3.6999999999998181</v>
      </c>
      <c r="N3293" s="4">
        <f>NiftyData[[#This Row],[Intraday Change]]/NiftyData[[#This Row],[Open]]</f>
        <v>-8.4592697592533403E-4</v>
      </c>
      <c r="O3293" s="4">
        <f>_xlfn.CEILING.MATH(ABS(NiftyData[[#This Row],[Intraday Change %]]), 0.01)</f>
        <v>0.01</v>
      </c>
      <c r="P3293" s="6">
        <f>NiftyData[[#This Row],[Close]]-E3294</f>
        <v>-3.4499999999998181</v>
      </c>
      <c r="Q3293" s="4">
        <f>NiftyData[[#This Row],[DayChange]]/E3294</f>
        <v>-7.8881483429168282E-4</v>
      </c>
      <c r="R3293" s="7">
        <f>_xlfn.CEILING.MATH(ABS(NiftyData[[#This Row],[DayChange %]]), 0.01)</f>
        <v>0.01</v>
      </c>
    </row>
    <row r="3294" spans="1:18" x14ac:dyDescent="0.2">
      <c r="A3294" s="2">
        <v>39307</v>
      </c>
      <c r="B3294" s="1">
        <v>4324.6499999999996</v>
      </c>
      <c r="C3294" s="1">
        <v>4383.8</v>
      </c>
      <c r="D3294" s="1">
        <v>4324.6499999999996</v>
      </c>
      <c r="E3294" s="1">
        <v>4373.6499999999996</v>
      </c>
      <c r="F3294" s="1">
        <v>49978808</v>
      </c>
      <c r="G3294" s="1">
        <v>2859.35</v>
      </c>
      <c r="H3294" s="6" t="str">
        <f>TEXT(NiftyData[[#This Row],[Date]], "yyyy")</f>
        <v>2007</v>
      </c>
      <c r="I3294" s="6" t="str">
        <f>TEXT(NiftyData[[#This Row],[Date]], "mmm")</f>
        <v>Aug</v>
      </c>
      <c r="J3294" s="6" t="str">
        <f>TEXT(NiftyData[[#This Row],[Date]], "ddd")</f>
        <v>Mon</v>
      </c>
      <c r="K3294" s="6" t="str">
        <f>TEXT(NiftyData[[#This Row],[Date]], "mmm-yyyy")</f>
        <v>Aug-2007</v>
      </c>
      <c r="L3294" s="6" t="str">
        <f>IF(NiftyData[[#This Row],[Day]]="Thu", "Expiry", "")</f>
        <v/>
      </c>
      <c r="M3294" s="6">
        <f>NiftyData[[#This Row],[Close]]-NiftyData[[#This Row],[Open]]</f>
        <v>49</v>
      </c>
      <c r="N3294" s="4">
        <f>NiftyData[[#This Row],[Intraday Change]]/NiftyData[[#This Row],[Open]]</f>
        <v>1.1330396679500076E-2</v>
      </c>
      <c r="O3294" s="4">
        <f>_xlfn.CEILING.MATH(ABS(NiftyData[[#This Row],[Intraday Change %]]), 0.01)</f>
        <v>0.02</v>
      </c>
      <c r="P3294" s="6">
        <f>NiftyData[[#This Row],[Close]]-E3295</f>
        <v>40.299999999999272</v>
      </c>
      <c r="Q3294" s="4">
        <f>NiftyData[[#This Row],[DayChange]]/E3295</f>
        <v>9.2999642309066349E-3</v>
      </c>
      <c r="R3294" s="7">
        <f>_xlfn.CEILING.MATH(ABS(NiftyData[[#This Row],[DayChange %]]), 0.01)</f>
        <v>0.01</v>
      </c>
    </row>
    <row r="3295" spans="1:18" x14ac:dyDescent="0.2">
      <c r="A3295" s="2">
        <v>39304</v>
      </c>
      <c r="B3295" s="1">
        <v>4393.6000000000004</v>
      </c>
      <c r="C3295" s="1">
        <v>4395.5</v>
      </c>
      <c r="D3295" s="1">
        <v>4239.2</v>
      </c>
      <c r="E3295" s="1">
        <v>4333.3500000000004</v>
      </c>
      <c r="F3295" s="1">
        <v>83430243</v>
      </c>
      <c r="G3295" s="1">
        <v>4970.07</v>
      </c>
      <c r="H3295" s="6" t="str">
        <f>TEXT(NiftyData[[#This Row],[Date]], "yyyy")</f>
        <v>2007</v>
      </c>
      <c r="I3295" s="6" t="str">
        <f>TEXT(NiftyData[[#This Row],[Date]], "mmm")</f>
        <v>Aug</v>
      </c>
      <c r="J3295" s="6" t="str">
        <f>TEXT(NiftyData[[#This Row],[Date]], "ddd")</f>
        <v>Fri</v>
      </c>
      <c r="K3295" s="6" t="str">
        <f>TEXT(NiftyData[[#This Row],[Date]], "mmm-yyyy")</f>
        <v>Aug-2007</v>
      </c>
      <c r="L3295" s="6" t="str">
        <f>IF(NiftyData[[#This Row],[Day]]="Thu", "Expiry", "")</f>
        <v/>
      </c>
      <c r="M3295" s="6">
        <f>NiftyData[[#This Row],[Close]]-NiftyData[[#This Row],[Open]]</f>
        <v>-60.25</v>
      </c>
      <c r="N3295" s="4">
        <f>NiftyData[[#This Row],[Intraday Change]]/NiftyData[[#This Row],[Open]]</f>
        <v>-1.3713128186453021E-2</v>
      </c>
      <c r="O3295" s="4">
        <f>_xlfn.CEILING.MATH(ABS(NiftyData[[#This Row],[Intraday Change %]]), 0.01)</f>
        <v>0.02</v>
      </c>
      <c r="P3295" s="6">
        <f>NiftyData[[#This Row],[Close]]-E3296</f>
        <v>-69.849999999999454</v>
      </c>
      <c r="Q3295" s="4">
        <f>NiftyData[[#This Row],[DayChange]]/E3296</f>
        <v>-1.5863462936046388E-2</v>
      </c>
      <c r="R3295" s="7">
        <f>_xlfn.CEILING.MATH(ABS(NiftyData[[#This Row],[DayChange %]]), 0.01)</f>
        <v>0.02</v>
      </c>
    </row>
    <row r="3296" spans="1:18" x14ac:dyDescent="0.2">
      <c r="A3296" s="2">
        <v>39303</v>
      </c>
      <c r="B3296" s="1">
        <v>4462.25</v>
      </c>
      <c r="C3296" s="1">
        <v>4530.05</v>
      </c>
      <c r="D3296" s="1">
        <v>4390.8</v>
      </c>
      <c r="E3296" s="1">
        <v>4403.2</v>
      </c>
      <c r="F3296" s="1">
        <v>79104231</v>
      </c>
      <c r="G3296" s="1">
        <v>4675.71</v>
      </c>
      <c r="H3296" s="6" t="str">
        <f>TEXT(NiftyData[[#This Row],[Date]], "yyyy")</f>
        <v>2007</v>
      </c>
      <c r="I3296" s="6" t="str">
        <f>TEXT(NiftyData[[#This Row],[Date]], "mmm")</f>
        <v>Aug</v>
      </c>
      <c r="J3296" s="6" t="str">
        <f>TEXT(NiftyData[[#This Row],[Date]], "ddd")</f>
        <v>Thu</v>
      </c>
      <c r="K3296" s="6" t="str">
        <f>TEXT(NiftyData[[#This Row],[Date]], "mmm-yyyy")</f>
        <v>Aug-2007</v>
      </c>
      <c r="L3296" s="6" t="str">
        <f>IF(NiftyData[[#This Row],[Day]]="Thu", "Expiry", "")</f>
        <v>Expiry</v>
      </c>
      <c r="M3296" s="6">
        <f>NiftyData[[#This Row],[Close]]-NiftyData[[#This Row],[Open]]</f>
        <v>-59.050000000000182</v>
      </c>
      <c r="N3296" s="4">
        <f>NiftyData[[#This Row],[Intraday Change]]/NiftyData[[#This Row],[Open]]</f>
        <v>-1.3233234354865859E-2</v>
      </c>
      <c r="O3296" s="4">
        <f>_xlfn.CEILING.MATH(ABS(NiftyData[[#This Row],[Intraday Change %]]), 0.01)</f>
        <v>0.02</v>
      </c>
      <c r="P3296" s="6">
        <f>NiftyData[[#This Row],[Close]]-E3297</f>
        <v>-58.900000000000546</v>
      </c>
      <c r="Q3296" s="4">
        <f>NiftyData[[#This Row],[DayChange]]/E3297</f>
        <v>-1.3200062750722875E-2</v>
      </c>
      <c r="R3296" s="7">
        <f>_xlfn.CEILING.MATH(ABS(NiftyData[[#This Row],[DayChange %]]), 0.01)</f>
        <v>0.02</v>
      </c>
    </row>
    <row r="3297" spans="1:18" x14ac:dyDescent="0.2">
      <c r="A3297" s="2">
        <v>39302</v>
      </c>
      <c r="B3297" s="1">
        <v>4357</v>
      </c>
      <c r="C3297" s="1">
        <v>4472.1499999999996</v>
      </c>
      <c r="D3297" s="1">
        <v>4356.75</v>
      </c>
      <c r="E3297" s="1">
        <v>4462.1000000000004</v>
      </c>
      <c r="F3297" s="1">
        <v>68516647</v>
      </c>
      <c r="G3297" s="1">
        <v>4576.75</v>
      </c>
      <c r="H3297" s="6" t="str">
        <f>TEXT(NiftyData[[#This Row],[Date]], "yyyy")</f>
        <v>2007</v>
      </c>
      <c r="I3297" s="6" t="str">
        <f>TEXT(NiftyData[[#This Row],[Date]], "mmm")</f>
        <v>Aug</v>
      </c>
      <c r="J3297" s="6" t="str">
        <f>TEXT(NiftyData[[#This Row],[Date]], "ddd")</f>
        <v>Wed</v>
      </c>
      <c r="K3297" s="6" t="str">
        <f>TEXT(NiftyData[[#This Row],[Date]], "mmm-yyyy")</f>
        <v>Aug-2007</v>
      </c>
      <c r="L3297" s="6" t="str">
        <f>IF(NiftyData[[#This Row],[Day]]="Thu", "Expiry", "")</f>
        <v/>
      </c>
      <c r="M3297" s="6">
        <f>NiftyData[[#This Row],[Close]]-NiftyData[[#This Row],[Open]]</f>
        <v>105.10000000000036</v>
      </c>
      <c r="N3297" s="4">
        <f>NiftyData[[#This Row],[Intraday Change]]/NiftyData[[#This Row],[Open]]</f>
        <v>2.4122102364012018E-2</v>
      </c>
      <c r="O3297" s="4">
        <f>_xlfn.CEILING.MATH(ABS(NiftyData[[#This Row],[Intraday Change %]]), 0.01)</f>
        <v>0.03</v>
      </c>
      <c r="P3297" s="6">
        <f>NiftyData[[#This Row],[Close]]-E3298</f>
        <v>105.75</v>
      </c>
      <c r="Q3297" s="4">
        <f>NiftyData[[#This Row],[DayChange]]/E3298</f>
        <v>2.4274909040825458E-2</v>
      </c>
      <c r="R3297" s="7">
        <f>_xlfn.CEILING.MATH(ABS(NiftyData[[#This Row],[DayChange %]]), 0.01)</f>
        <v>0.03</v>
      </c>
    </row>
    <row r="3298" spans="1:18" x14ac:dyDescent="0.2">
      <c r="A3298" s="2">
        <v>39301</v>
      </c>
      <c r="B3298" s="1">
        <v>4341.5</v>
      </c>
      <c r="C3298" s="1">
        <v>4406.3999999999996</v>
      </c>
      <c r="D3298" s="1">
        <v>4341.5</v>
      </c>
      <c r="E3298" s="1">
        <v>4356.3500000000004</v>
      </c>
      <c r="F3298" s="1">
        <v>62908203</v>
      </c>
      <c r="G3298" s="1">
        <v>3906.74</v>
      </c>
      <c r="H3298" s="6" t="str">
        <f>TEXT(NiftyData[[#This Row],[Date]], "yyyy")</f>
        <v>2007</v>
      </c>
      <c r="I3298" s="6" t="str">
        <f>TEXT(NiftyData[[#This Row],[Date]], "mmm")</f>
        <v>Aug</v>
      </c>
      <c r="J3298" s="6" t="str">
        <f>TEXT(NiftyData[[#This Row],[Date]], "ddd")</f>
        <v>Tue</v>
      </c>
      <c r="K3298" s="6" t="str">
        <f>TEXT(NiftyData[[#This Row],[Date]], "mmm-yyyy")</f>
        <v>Aug-2007</v>
      </c>
      <c r="L3298" s="6" t="str">
        <f>IF(NiftyData[[#This Row],[Day]]="Thu", "Expiry", "")</f>
        <v/>
      </c>
      <c r="M3298" s="6">
        <f>NiftyData[[#This Row],[Close]]-NiftyData[[#This Row],[Open]]</f>
        <v>14.850000000000364</v>
      </c>
      <c r="N3298" s="4">
        <f>NiftyData[[#This Row],[Intraday Change]]/NiftyData[[#This Row],[Open]]</f>
        <v>3.4204767937349679E-3</v>
      </c>
      <c r="O3298" s="4">
        <f>_xlfn.CEILING.MATH(ABS(NiftyData[[#This Row],[Intraday Change %]]), 0.01)</f>
        <v>0.01</v>
      </c>
      <c r="P3298" s="6">
        <f>NiftyData[[#This Row],[Close]]-E3299</f>
        <v>16.850000000000364</v>
      </c>
      <c r="Q3298" s="4">
        <f>NiftyData[[#This Row],[DayChange]]/E3299</f>
        <v>3.8829358220994039E-3</v>
      </c>
      <c r="R3298" s="7">
        <f>_xlfn.CEILING.MATH(ABS(NiftyData[[#This Row],[DayChange %]]), 0.01)</f>
        <v>0.01</v>
      </c>
    </row>
    <row r="3299" spans="1:18" x14ac:dyDescent="0.2">
      <c r="A3299" s="2">
        <v>39300</v>
      </c>
      <c r="B3299" s="1">
        <v>4404.05</v>
      </c>
      <c r="C3299" s="1">
        <v>4404.05</v>
      </c>
      <c r="D3299" s="1">
        <v>4267.1499999999996</v>
      </c>
      <c r="E3299" s="1">
        <v>4339.5</v>
      </c>
      <c r="F3299" s="1">
        <v>64266652</v>
      </c>
      <c r="G3299" s="1">
        <v>3947.46</v>
      </c>
      <c r="H3299" s="6" t="str">
        <f>TEXT(NiftyData[[#This Row],[Date]], "yyyy")</f>
        <v>2007</v>
      </c>
      <c r="I3299" s="6" t="str">
        <f>TEXT(NiftyData[[#This Row],[Date]], "mmm")</f>
        <v>Aug</v>
      </c>
      <c r="J3299" s="6" t="str">
        <f>TEXT(NiftyData[[#This Row],[Date]], "ddd")</f>
        <v>Mon</v>
      </c>
      <c r="K3299" s="6" t="str">
        <f>TEXT(NiftyData[[#This Row],[Date]], "mmm-yyyy")</f>
        <v>Aug-2007</v>
      </c>
      <c r="L3299" s="6" t="str">
        <f>IF(NiftyData[[#This Row],[Day]]="Thu", "Expiry", "")</f>
        <v/>
      </c>
      <c r="M3299" s="6">
        <f>NiftyData[[#This Row],[Close]]-NiftyData[[#This Row],[Open]]</f>
        <v>-64.550000000000182</v>
      </c>
      <c r="N3299" s="4">
        <f>NiftyData[[#This Row],[Intraday Change]]/NiftyData[[#This Row],[Open]]</f>
        <v>-1.4656963476799805E-2</v>
      </c>
      <c r="O3299" s="4">
        <f>_xlfn.CEILING.MATH(ABS(NiftyData[[#This Row],[Intraday Change %]]), 0.01)</f>
        <v>0.02</v>
      </c>
      <c r="P3299" s="6">
        <f>NiftyData[[#This Row],[Close]]-E3300</f>
        <v>-62.050000000000182</v>
      </c>
      <c r="Q3299" s="4">
        <f>NiftyData[[#This Row],[DayChange]]/E3300</f>
        <v>-1.4097306630618801E-2</v>
      </c>
      <c r="R3299" s="7">
        <f>_xlfn.CEILING.MATH(ABS(NiftyData[[#This Row],[DayChange %]]), 0.01)</f>
        <v>0.02</v>
      </c>
    </row>
    <row r="3300" spans="1:18" x14ac:dyDescent="0.2">
      <c r="A3300" s="2">
        <v>39297</v>
      </c>
      <c r="B3300" s="1">
        <v>4355.75</v>
      </c>
      <c r="C3300" s="1">
        <v>4428.1000000000004</v>
      </c>
      <c r="D3300" s="1">
        <v>4355.75</v>
      </c>
      <c r="E3300" s="1">
        <v>4401.55</v>
      </c>
      <c r="F3300" s="1">
        <v>63323143</v>
      </c>
      <c r="G3300" s="1">
        <v>3527.53</v>
      </c>
      <c r="H3300" s="6" t="str">
        <f>TEXT(NiftyData[[#This Row],[Date]], "yyyy")</f>
        <v>2007</v>
      </c>
      <c r="I3300" s="6" t="str">
        <f>TEXT(NiftyData[[#This Row],[Date]], "mmm")</f>
        <v>Aug</v>
      </c>
      <c r="J3300" s="6" t="str">
        <f>TEXT(NiftyData[[#This Row],[Date]], "ddd")</f>
        <v>Fri</v>
      </c>
      <c r="K3300" s="6" t="str">
        <f>TEXT(NiftyData[[#This Row],[Date]], "mmm-yyyy")</f>
        <v>Aug-2007</v>
      </c>
      <c r="L3300" s="6" t="str">
        <f>IF(NiftyData[[#This Row],[Day]]="Thu", "Expiry", "")</f>
        <v/>
      </c>
      <c r="M3300" s="6">
        <f>NiftyData[[#This Row],[Close]]-NiftyData[[#This Row],[Open]]</f>
        <v>45.800000000000182</v>
      </c>
      <c r="N3300" s="4">
        <f>NiftyData[[#This Row],[Intraday Change]]/NiftyData[[#This Row],[Open]]</f>
        <v>1.0514836710095891E-2</v>
      </c>
      <c r="O3300" s="4">
        <f>_xlfn.CEILING.MATH(ABS(NiftyData[[#This Row],[Intraday Change %]]), 0.01)</f>
        <v>0.02</v>
      </c>
      <c r="P3300" s="6">
        <f>NiftyData[[#This Row],[Close]]-E3301</f>
        <v>45.199999999999818</v>
      </c>
      <c r="Q3300" s="4">
        <f>NiftyData[[#This Row],[DayChange]]/E3301</f>
        <v>1.0375658521468618E-2</v>
      </c>
      <c r="R3300" s="7">
        <f>_xlfn.CEILING.MATH(ABS(NiftyData[[#This Row],[DayChange %]]), 0.01)</f>
        <v>0.02</v>
      </c>
    </row>
    <row r="3301" spans="1:18" x14ac:dyDescent="0.2">
      <c r="A3301" s="2">
        <v>39296</v>
      </c>
      <c r="B3301" s="1">
        <v>4356.3500000000004</v>
      </c>
      <c r="C3301" s="1">
        <v>4399.75</v>
      </c>
      <c r="D3301" s="1">
        <v>4327</v>
      </c>
      <c r="E3301" s="1">
        <v>4356.3500000000004</v>
      </c>
      <c r="F3301" s="1">
        <v>71160531</v>
      </c>
      <c r="G3301" s="1">
        <v>4247.18</v>
      </c>
      <c r="H3301" s="6" t="str">
        <f>TEXT(NiftyData[[#This Row],[Date]], "yyyy")</f>
        <v>2007</v>
      </c>
      <c r="I3301" s="6" t="str">
        <f>TEXT(NiftyData[[#This Row],[Date]], "mmm")</f>
        <v>Aug</v>
      </c>
      <c r="J3301" s="6" t="str">
        <f>TEXT(NiftyData[[#This Row],[Date]], "ddd")</f>
        <v>Thu</v>
      </c>
      <c r="K3301" s="6" t="str">
        <f>TEXT(NiftyData[[#This Row],[Date]], "mmm-yyyy")</f>
        <v>Aug-2007</v>
      </c>
      <c r="L3301" s="6" t="str">
        <f>IF(NiftyData[[#This Row],[Day]]="Thu", "Expiry", "")</f>
        <v>Expiry</v>
      </c>
      <c r="M3301" s="6">
        <f>NiftyData[[#This Row],[Close]]-NiftyData[[#This Row],[Open]]</f>
        <v>0</v>
      </c>
      <c r="N3301" s="4">
        <f>NiftyData[[#This Row],[Intraday Change]]/NiftyData[[#This Row],[Open]]</f>
        <v>0</v>
      </c>
      <c r="O3301" s="4">
        <f>_xlfn.CEILING.MATH(ABS(NiftyData[[#This Row],[Intraday Change %]]), 0.01)</f>
        <v>0</v>
      </c>
      <c r="P3301" s="6">
        <f>NiftyData[[#This Row],[Close]]-E3302</f>
        <v>10.5</v>
      </c>
      <c r="Q3301" s="4">
        <f>NiftyData[[#This Row],[DayChange]]/E3302</f>
        <v>2.4160981165939916E-3</v>
      </c>
      <c r="R3301" s="7">
        <f>_xlfn.CEILING.MATH(ABS(NiftyData[[#This Row],[DayChange %]]), 0.01)</f>
        <v>0.01</v>
      </c>
    </row>
    <row r="3302" spans="1:18" x14ac:dyDescent="0.2">
      <c r="A3302" s="2">
        <v>39295</v>
      </c>
      <c r="B3302" s="1">
        <v>4528.8500000000004</v>
      </c>
      <c r="C3302" s="1">
        <v>4532.8999999999996</v>
      </c>
      <c r="D3302" s="1">
        <v>4339.75</v>
      </c>
      <c r="E3302" s="1">
        <v>4345.8500000000004</v>
      </c>
      <c r="F3302" s="1">
        <v>104901731</v>
      </c>
      <c r="G3302" s="1">
        <v>6263.7</v>
      </c>
      <c r="H3302" s="6" t="str">
        <f>TEXT(NiftyData[[#This Row],[Date]], "yyyy")</f>
        <v>2007</v>
      </c>
      <c r="I3302" s="6" t="str">
        <f>TEXT(NiftyData[[#This Row],[Date]], "mmm")</f>
        <v>Aug</v>
      </c>
      <c r="J3302" s="6" t="str">
        <f>TEXT(NiftyData[[#This Row],[Date]], "ddd")</f>
        <v>Wed</v>
      </c>
      <c r="K3302" s="6" t="str">
        <f>TEXT(NiftyData[[#This Row],[Date]], "mmm-yyyy")</f>
        <v>Aug-2007</v>
      </c>
      <c r="L3302" s="6" t="str">
        <f>IF(NiftyData[[#This Row],[Day]]="Thu", "Expiry", "")</f>
        <v/>
      </c>
      <c r="M3302" s="6">
        <f>NiftyData[[#This Row],[Close]]-NiftyData[[#This Row],[Open]]</f>
        <v>-183</v>
      </c>
      <c r="N3302" s="4">
        <f>NiftyData[[#This Row],[Intraday Change]]/NiftyData[[#This Row],[Open]]</f>
        <v>-4.0407608995661148E-2</v>
      </c>
      <c r="O3302" s="4">
        <f>_xlfn.CEILING.MATH(ABS(NiftyData[[#This Row],[Intraday Change %]]), 0.01)</f>
        <v>0.05</v>
      </c>
      <c r="P3302" s="6">
        <f>NiftyData[[#This Row],[Close]]-E3303</f>
        <v>-183</v>
      </c>
      <c r="Q3302" s="4">
        <f>NiftyData[[#This Row],[DayChange]]/E3303</f>
        <v>-4.0407608995661148E-2</v>
      </c>
      <c r="R3302" s="7">
        <f>_xlfn.CEILING.MATH(ABS(NiftyData[[#This Row],[DayChange %]]), 0.01)</f>
        <v>0.05</v>
      </c>
    </row>
    <row r="3303" spans="1:18" x14ac:dyDescent="0.2">
      <c r="A3303" s="2">
        <v>39294</v>
      </c>
      <c r="B3303" s="1">
        <v>4444.25</v>
      </c>
      <c r="C3303" s="1">
        <v>4534.2</v>
      </c>
      <c r="D3303" s="1">
        <v>4432.8500000000004</v>
      </c>
      <c r="E3303" s="1">
        <v>4528.8500000000004</v>
      </c>
      <c r="F3303" s="1">
        <v>84428945</v>
      </c>
      <c r="G3303" s="1">
        <v>5354.43</v>
      </c>
      <c r="H3303" s="6" t="str">
        <f>TEXT(NiftyData[[#This Row],[Date]], "yyyy")</f>
        <v>2007</v>
      </c>
      <c r="I3303" s="6" t="str">
        <f>TEXT(NiftyData[[#This Row],[Date]], "mmm")</f>
        <v>Jul</v>
      </c>
      <c r="J3303" s="6" t="str">
        <f>TEXT(NiftyData[[#This Row],[Date]], "ddd")</f>
        <v>Tue</v>
      </c>
      <c r="K3303" s="6" t="str">
        <f>TEXT(NiftyData[[#This Row],[Date]], "mmm-yyyy")</f>
        <v>Jul-2007</v>
      </c>
      <c r="L3303" s="6" t="str">
        <f>IF(NiftyData[[#This Row],[Day]]="Thu", "Expiry", "")</f>
        <v/>
      </c>
      <c r="M3303" s="6">
        <f>NiftyData[[#This Row],[Close]]-NiftyData[[#This Row],[Open]]</f>
        <v>84.600000000000364</v>
      </c>
      <c r="N3303" s="4">
        <f>NiftyData[[#This Row],[Intraday Change]]/NiftyData[[#This Row],[Open]]</f>
        <v>1.9035832817685856E-2</v>
      </c>
      <c r="O3303" s="4">
        <f>_xlfn.CEILING.MATH(ABS(NiftyData[[#This Row],[Intraday Change %]]), 0.01)</f>
        <v>0.02</v>
      </c>
      <c r="P3303" s="6">
        <f>NiftyData[[#This Row],[Close]]-E3304</f>
        <v>88.800000000000182</v>
      </c>
      <c r="Q3303" s="4">
        <f>NiftyData[[#This Row],[DayChange]]/E3304</f>
        <v>1.9999774777311106E-2</v>
      </c>
      <c r="R3303" s="7">
        <f>_xlfn.CEILING.MATH(ABS(NiftyData[[#This Row],[DayChange %]]), 0.01)</f>
        <v>0.02</v>
      </c>
    </row>
    <row r="3304" spans="1:18" x14ac:dyDescent="0.2">
      <c r="A3304" s="2">
        <v>39293</v>
      </c>
      <c r="B3304" s="1">
        <v>4442.3500000000004</v>
      </c>
      <c r="C3304" s="1">
        <v>4493.05</v>
      </c>
      <c r="D3304" s="1">
        <v>4403.7</v>
      </c>
      <c r="E3304" s="1">
        <v>4440.05</v>
      </c>
      <c r="F3304" s="1">
        <v>95133545</v>
      </c>
      <c r="G3304" s="1">
        <v>5036.25</v>
      </c>
      <c r="H3304" s="6" t="str">
        <f>TEXT(NiftyData[[#This Row],[Date]], "yyyy")</f>
        <v>2007</v>
      </c>
      <c r="I3304" s="6" t="str">
        <f>TEXT(NiftyData[[#This Row],[Date]], "mmm")</f>
        <v>Jul</v>
      </c>
      <c r="J3304" s="6" t="str">
        <f>TEXT(NiftyData[[#This Row],[Date]], "ddd")</f>
        <v>Mon</v>
      </c>
      <c r="K3304" s="6" t="str">
        <f>TEXT(NiftyData[[#This Row],[Date]], "mmm-yyyy")</f>
        <v>Jul-2007</v>
      </c>
      <c r="L3304" s="6" t="str">
        <f>IF(NiftyData[[#This Row],[Day]]="Thu", "Expiry", "")</f>
        <v/>
      </c>
      <c r="M3304" s="6">
        <f>NiftyData[[#This Row],[Close]]-NiftyData[[#This Row],[Open]]</f>
        <v>-2.3000000000001819</v>
      </c>
      <c r="N3304" s="4">
        <f>NiftyData[[#This Row],[Intraday Change]]/NiftyData[[#This Row],[Open]]</f>
        <v>-5.177439868538458E-4</v>
      </c>
      <c r="O3304" s="4">
        <f>_xlfn.CEILING.MATH(ABS(NiftyData[[#This Row],[Intraday Change %]]), 0.01)</f>
        <v>0.01</v>
      </c>
      <c r="P3304" s="6">
        <f>NiftyData[[#This Row],[Close]]-E3305</f>
        <v>-5.1499999999996362</v>
      </c>
      <c r="Q3304" s="4">
        <f>NiftyData[[#This Row],[DayChange]]/E3305</f>
        <v>-1.1585530459821013E-3</v>
      </c>
      <c r="R3304" s="7">
        <f>_xlfn.CEILING.MATH(ABS(NiftyData[[#This Row],[DayChange %]]), 0.01)</f>
        <v>0.01</v>
      </c>
    </row>
    <row r="3305" spans="1:18" x14ac:dyDescent="0.2">
      <c r="A3305" s="2">
        <v>39290</v>
      </c>
      <c r="B3305" s="1">
        <v>4618.6499999999996</v>
      </c>
      <c r="C3305" s="1">
        <v>4618.8999999999996</v>
      </c>
      <c r="D3305" s="1">
        <v>4424.25</v>
      </c>
      <c r="E3305" s="1">
        <v>4445.2</v>
      </c>
      <c r="F3305" s="1">
        <v>137904339</v>
      </c>
      <c r="G3305" s="1">
        <v>8019.26</v>
      </c>
      <c r="H3305" s="6" t="str">
        <f>TEXT(NiftyData[[#This Row],[Date]], "yyyy")</f>
        <v>2007</v>
      </c>
      <c r="I3305" s="6" t="str">
        <f>TEXT(NiftyData[[#This Row],[Date]], "mmm")</f>
        <v>Jul</v>
      </c>
      <c r="J3305" s="6" t="str">
        <f>TEXT(NiftyData[[#This Row],[Date]], "ddd")</f>
        <v>Fri</v>
      </c>
      <c r="K3305" s="6" t="str">
        <f>TEXT(NiftyData[[#This Row],[Date]], "mmm-yyyy")</f>
        <v>Jul-2007</v>
      </c>
      <c r="L3305" s="6" t="str">
        <f>IF(NiftyData[[#This Row],[Day]]="Thu", "Expiry", "")</f>
        <v/>
      </c>
      <c r="M3305" s="6">
        <f>NiftyData[[#This Row],[Close]]-NiftyData[[#This Row],[Open]]</f>
        <v>-173.44999999999982</v>
      </c>
      <c r="N3305" s="4">
        <f>NiftyData[[#This Row],[Intraday Change]]/NiftyData[[#This Row],[Open]]</f>
        <v>-3.7554263691771367E-2</v>
      </c>
      <c r="O3305" s="4">
        <f>_xlfn.CEILING.MATH(ABS(NiftyData[[#This Row],[Intraday Change %]]), 0.01)</f>
        <v>0.04</v>
      </c>
      <c r="P3305" s="6">
        <f>NiftyData[[#This Row],[Close]]-E3306</f>
        <v>-174.60000000000036</v>
      </c>
      <c r="Q3305" s="4">
        <f>NiftyData[[#This Row],[DayChange]]/E3306</f>
        <v>-3.7793843889345938E-2</v>
      </c>
      <c r="R3305" s="7">
        <f>_xlfn.CEILING.MATH(ABS(NiftyData[[#This Row],[DayChange %]]), 0.01)</f>
        <v>0.04</v>
      </c>
    </row>
    <row r="3306" spans="1:18" x14ac:dyDescent="0.2">
      <c r="A3306" s="2">
        <v>39289</v>
      </c>
      <c r="B3306" s="1">
        <v>4593.1000000000004</v>
      </c>
      <c r="C3306" s="1">
        <v>4624.3</v>
      </c>
      <c r="D3306" s="1">
        <v>4570.8</v>
      </c>
      <c r="E3306" s="1">
        <v>4619.8</v>
      </c>
      <c r="F3306" s="1">
        <v>129054845</v>
      </c>
      <c r="G3306" s="1">
        <v>7239.43</v>
      </c>
      <c r="H3306" s="6" t="str">
        <f>TEXT(NiftyData[[#This Row],[Date]], "yyyy")</f>
        <v>2007</v>
      </c>
      <c r="I3306" s="6" t="str">
        <f>TEXT(NiftyData[[#This Row],[Date]], "mmm")</f>
        <v>Jul</v>
      </c>
      <c r="J3306" s="6" t="str">
        <f>TEXT(NiftyData[[#This Row],[Date]], "ddd")</f>
        <v>Thu</v>
      </c>
      <c r="K3306" s="6" t="str">
        <f>TEXT(NiftyData[[#This Row],[Date]], "mmm-yyyy")</f>
        <v>Jul-2007</v>
      </c>
      <c r="L3306" s="6" t="str">
        <f>IF(NiftyData[[#This Row],[Day]]="Thu", "Expiry", "")</f>
        <v>Expiry</v>
      </c>
      <c r="M3306" s="6">
        <f>NiftyData[[#This Row],[Close]]-NiftyData[[#This Row],[Open]]</f>
        <v>26.699999999999818</v>
      </c>
      <c r="N3306" s="4">
        <f>NiftyData[[#This Row],[Intraday Change]]/NiftyData[[#This Row],[Open]]</f>
        <v>5.8130674272277583E-3</v>
      </c>
      <c r="O3306" s="4">
        <f>_xlfn.CEILING.MATH(ABS(NiftyData[[#This Row],[Intraday Change %]]), 0.01)</f>
        <v>0.01</v>
      </c>
      <c r="P3306" s="6">
        <f>NiftyData[[#This Row],[Close]]-E3307</f>
        <v>31.100000000000364</v>
      </c>
      <c r="Q3306" s="4">
        <f>NiftyData[[#This Row],[DayChange]]/E3307</f>
        <v>6.7775186872099649E-3</v>
      </c>
      <c r="R3306" s="7">
        <f>_xlfn.CEILING.MATH(ABS(NiftyData[[#This Row],[DayChange %]]), 0.01)</f>
        <v>0.01</v>
      </c>
    </row>
    <row r="3307" spans="1:18" x14ac:dyDescent="0.2">
      <c r="A3307" s="2">
        <v>39288</v>
      </c>
      <c r="B3307" s="1">
        <v>4620.5</v>
      </c>
      <c r="C3307" s="1">
        <v>4620.5</v>
      </c>
      <c r="D3307" s="1">
        <v>4555.8</v>
      </c>
      <c r="E3307" s="1">
        <v>4588.7</v>
      </c>
      <c r="F3307" s="1">
        <v>108683665</v>
      </c>
      <c r="G3307" s="1">
        <v>5402.74</v>
      </c>
      <c r="H3307" s="6" t="str">
        <f>TEXT(NiftyData[[#This Row],[Date]], "yyyy")</f>
        <v>2007</v>
      </c>
      <c r="I3307" s="6" t="str">
        <f>TEXT(NiftyData[[#This Row],[Date]], "mmm")</f>
        <v>Jul</v>
      </c>
      <c r="J3307" s="6" t="str">
        <f>TEXT(NiftyData[[#This Row],[Date]], "ddd")</f>
        <v>Wed</v>
      </c>
      <c r="K3307" s="6" t="str">
        <f>TEXT(NiftyData[[#This Row],[Date]], "mmm-yyyy")</f>
        <v>Jul-2007</v>
      </c>
      <c r="L3307" s="6" t="str">
        <f>IF(NiftyData[[#This Row],[Day]]="Thu", "Expiry", "")</f>
        <v/>
      </c>
      <c r="M3307" s="6">
        <f>NiftyData[[#This Row],[Close]]-NiftyData[[#This Row],[Open]]</f>
        <v>-31.800000000000182</v>
      </c>
      <c r="N3307" s="4">
        <f>NiftyData[[#This Row],[Intraday Change]]/NiftyData[[#This Row],[Open]]</f>
        <v>-6.8823720376583013E-3</v>
      </c>
      <c r="O3307" s="4">
        <f>_xlfn.CEILING.MATH(ABS(NiftyData[[#This Row],[Intraday Change %]]), 0.01)</f>
        <v>0.01</v>
      </c>
      <c r="P3307" s="6">
        <f>NiftyData[[#This Row],[Close]]-E3308</f>
        <v>-32.050000000000182</v>
      </c>
      <c r="Q3307" s="4">
        <f>NiftyData[[#This Row],[DayChange]]/E3308</f>
        <v>-6.9361034464102541E-3</v>
      </c>
      <c r="R3307" s="7">
        <f>_xlfn.CEILING.MATH(ABS(NiftyData[[#This Row],[DayChange %]]), 0.01)</f>
        <v>0.01</v>
      </c>
    </row>
    <row r="3308" spans="1:18" x14ac:dyDescent="0.2">
      <c r="A3308" s="2">
        <v>39287</v>
      </c>
      <c r="B3308" s="1">
        <v>4620.05</v>
      </c>
      <c r="C3308" s="1">
        <v>4647.95</v>
      </c>
      <c r="D3308" s="1">
        <v>4609.75</v>
      </c>
      <c r="E3308" s="1">
        <v>4620.75</v>
      </c>
      <c r="F3308" s="1">
        <v>82215745</v>
      </c>
      <c r="G3308" s="1">
        <v>4981.93</v>
      </c>
      <c r="H3308" s="6" t="str">
        <f>TEXT(NiftyData[[#This Row],[Date]], "yyyy")</f>
        <v>2007</v>
      </c>
      <c r="I3308" s="6" t="str">
        <f>TEXT(NiftyData[[#This Row],[Date]], "mmm")</f>
        <v>Jul</v>
      </c>
      <c r="J3308" s="6" t="str">
        <f>TEXT(NiftyData[[#This Row],[Date]], "ddd")</f>
        <v>Tue</v>
      </c>
      <c r="K3308" s="6" t="str">
        <f>TEXT(NiftyData[[#This Row],[Date]], "mmm-yyyy")</f>
        <v>Jul-2007</v>
      </c>
      <c r="L3308" s="6" t="str">
        <f>IF(NiftyData[[#This Row],[Day]]="Thu", "Expiry", "")</f>
        <v/>
      </c>
      <c r="M3308" s="6">
        <f>NiftyData[[#This Row],[Close]]-NiftyData[[#This Row],[Open]]</f>
        <v>0.6999999999998181</v>
      </c>
      <c r="N3308" s="4">
        <f>NiftyData[[#This Row],[Intraday Change]]/NiftyData[[#This Row],[Open]]</f>
        <v>1.5151351175849136E-4</v>
      </c>
      <c r="O3308" s="4">
        <f>_xlfn.CEILING.MATH(ABS(NiftyData[[#This Row],[Intraday Change %]]), 0.01)</f>
        <v>0.01</v>
      </c>
      <c r="P3308" s="6">
        <f>NiftyData[[#This Row],[Close]]-E3309</f>
        <v>1.3999999999996362</v>
      </c>
      <c r="Q3308" s="4">
        <f>NiftyData[[#This Row],[DayChange]]/E3309</f>
        <v>3.0307294316292036E-4</v>
      </c>
      <c r="R3308" s="7">
        <f>_xlfn.CEILING.MATH(ABS(NiftyData[[#This Row],[DayChange %]]), 0.01)</f>
        <v>0.01</v>
      </c>
    </row>
    <row r="3309" spans="1:18" x14ac:dyDescent="0.2">
      <c r="A3309" s="2">
        <v>39286</v>
      </c>
      <c r="B3309" s="1">
        <v>4564.25</v>
      </c>
      <c r="C3309" s="1">
        <v>4628.45</v>
      </c>
      <c r="D3309" s="1">
        <v>4547.2</v>
      </c>
      <c r="E3309" s="1">
        <v>4619.3500000000004</v>
      </c>
      <c r="F3309" s="1">
        <v>78303529</v>
      </c>
      <c r="G3309" s="1">
        <v>4644.71</v>
      </c>
      <c r="H3309" s="6" t="str">
        <f>TEXT(NiftyData[[#This Row],[Date]], "yyyy")</f>
        <v>2007</v>
      </c>
      <c r="I3309" s="6" t="str">
        <f>TEXT(NiftyData[[#This Row],[Date]], "mmm")</f>
        <v>Jul</v>
      </c>
      <c r="J3309" s="6" t="str">
        <f>TEXT(NiftyData[[#This Row],[Date]], "ddd")</f>
        <v>Mon</v>
      </c>
      <c r="K3309" s="6" t="str">
        <f>TEXT(NiftyData[[#This Row],[Date]], "mmm-yyyy")</f>
        <v>Jul-2007</v>
      </c>
      <c r="L3309" s="6" t="str">
        <f>IF(NiftyData[[#This Row],[Day]]="Thu", "Expiry", "")</f>
        <v/>
      </c>
      <c r="M3309" s="6">
        <f>NiftyData[[#This Row],[Close]]-NiftyData[[#This Row],[Open]]</f>
        <v>55.100000000000364</v>
      </c>
      <c r="N3309" s="4">
        <f>NiftyData[[#This Row],[Intraday Change]]/NiftyData[[#This Row],[Open]]</f>
        <v>1.2072081941173329E-2</v>
      </c>
      <c r="O3309" s="4">
        <f>_xlfn.CEILING.MATH(ABS(NiftyData[[#This Row],[Intraday Change %]]), 0.01)</f>
        <v>0.02</v>
      </c>
      <c r="P3309" s="6">
        <f>NiftyData[[#This Row],[Close]]-E3310</f>
        <v>53.300000000000182</v>
      </c>
      <c r="Q3309" s="4">
        <f>NiftyData[[#This Row],[DayChange]]/E3310</f>
        <v>1.1673109142475484E-2</v>
      </c>
      <c r="R3309" s="7">
        <f>_xlfn.CEILING.MATH(ABS(NiftyData[[#This Row],[DayChange %]]), 0.01)</f>
        <v>0.02</v>
      </c>
    </row>
    <row r="3310" spans="1:18" x14ac:dyDescent="0.2">
      <c r="A3310" s="2">
        <v>39283</v>
      </c>
      <c r="B3310" s="1">
        <v>4563.75</v>
      </c>
      <c r="C3310" s="1">
        <v>4600.8</v>
      </c>
      <c r="D3310" s="1">
        <v>4553.8</v>
      </c>
      <c r="E3310" s="1">
        <v>4566.05</v>
      </c>
      <c r="F3310" s="1">
        <v>90691447</v>
      </c>
      <c r="G3310" s="1">
        <v>5464.2</v>
      </c>
      <c r="H3310" s="6" t="str">
        <f>TEXT(NiftyData[[#This Row],[Date]], "yyyy")</f>
        <v>2007</v>
      </c>
      <c r="I3310" s="6" t="str">
        <f>TEXT(NiftyData[[#This Row],[Date]], "mmm")</f>
        <v>Jul</v>
      </c>
      <c r="J3310" s="6" t="str">
        <f>TEXT(NiftyData[[#This Row],[Date]], "ddd")</f>
        <v>Fri</v>
      </c>
      <c r="K3310" s="6" t="str">
        <f>TEXT(NiftyData[[#This Row],[Date]], "mmm-yyyy")</f>
        <v>Jul-2007</v>
      </c>
      <c r="L3310" s="6" t="str">
        <f>IF(NiftyData[[#This Row],[Day]]="Thu", "Expiry", "")</f>
        <v/>
      </c>
      <c r="M3310" s="6">
        <f>NiftyData[[#This Row],[Close]]-NiftyData[[#This Row],[Open]]</f>
        <v>2.3000000000001819</v>
      </c>
      <c r="N3310" s="4">
        <f>NiftyData[[#This Row],[Intraday Change]]/NiftyData[[#This Row],[Open]]</f>
        <v>5.0397151465355944E-4</v>
      </c>
      <c r="O3310" s="4">
        <f>_xlfn.CEILING.MATH(ABS(NiftyData[[#This Row],[Intraday Change %]]), 0.01)</f>
        <v>0.01</v>
      </c>
      <c r="P3310" s="6">
        <f>NiftyData[[#This Row],[Close]]-E3311</f>
        <v>3.9499999999998181</v>
      </c>
      <c r="Q3310" s="4">
        <f>NiftyData[[#This Row],[DayChange]]/E3311</f>
        <v>8.6582933298257774E-4</v>
      </c>
      <c r="R3310" s="7">
        <f>_xlfn.CEILING.MATH(ABS(NiftyData[[#This Row],[DayChange %]]), 0.01)</f>
        <v>0.01</v>
      </c>
    </row>
    <row r="3311" spans="1:18" x14ac:dyDescent="0.2">
      <c r="A3311" s="2">
        <v>39282</v>
      </c>
      <c r="B3311" s="1">
        <v>4500.3500000000004</v>
      </c>
      <c r="C3311" s="1">
        <v>4573</v>
      </c>
      <c r="D3311" s="1">
        <v>4496.2</v>
      </c>
      <c r="E3311" s="1">
        <v>4562.1000000000004</v>
      </c>
      <c r="F3311" s="1">
        <v>84358586</v>
      </c>
      <c r="G3311" s="1">
        <v>5026.26</v>
      </c>
      <c r="H3311" s="6" t="str">
        <f>TEXT(NiftyData[[#This Row],[Date]], "yyyy")</f>
        <v>2007</v>
      </c>
      <c r="I3311" s="6" t="str">
        <f>TEXT(NiftyData[[#This Row],[Date]], "mmm")</f>
        <v>Jul</v>
      </c>
      <c r="J3311" s="6" t="str">
        <f>TEXT(NiftyData[[#This Row],[Date]], "ddd")</f>
        <v>Thu</v>
      </c>
      <c r="K3311" s="6" t="str">
        <f>TEXT(NiftyData[[#This Row],[Date]], "mmm-yyyy")</f>
        <v>Jul-2007</v>
      </c>
      <c r="L3311" s="6" t="str">
        <f>IF(NiftyData[[#This Row],[Day]]="Thu", "Expiry", "")</f>
        <v>Expiry</v>
      </c>
      <c r="M3311" s="6">
        <f>NiftyData[[#This Row],[Close]]-NiftyData[[#This Row],[Open]]</f>
        <v>61.75</v>
      </c>
      <c r="N3311" s="4">
        <f>NiftyData[[#This Row],[Intraday Change]]/NiftyData[[#This Row],[Open]]</f>
        <v>1.3721155021276122E-2</v>
      </c>
      <c r="O3311" s="4">
        <f>_xlfn.CEILING.MATH(ABS(NiftyData[[#This Row],[Intraday Change %]]), 0.01)</f>
        <v>0.02</v>
      </c>
      <c r="P3311" s="6">
        <f>NiftyData[[#This Row],[Close]]-E3312</f>
        <v>62.550000000000182</v>
      </c>
      <c r="Q3311" s="4">
        <f>NiftyData[[#This Row],[DayChange]]/E3312</f>
        <v>1.3901390139013941E-2</v>
      </c>
      <c r="R3311" s="7">
        <f>_xlfn.CEILING.MATH(ABS(NiftyData[[#This Row],[DayChange %]]), 0.01)</f>
        <v>0.02</v>
      </c>
    </row>
    <row r="3312" spans="1:18" x14ac:dyDescent="0.2">
      <c r="A3312" s="2">
        <v>39281</v>
      </c>
      <c r="B3312" s="1">
        <v>4498.6499999999996</v>
      </c>
      <c r="C3312" s="1">
        <v>4510.8</v>
      </c>
      <c r="D3312" s="1">
        <v>4452.8500000000004</v>
      </c>
      <c r="E3312" s="1">
        <v>4499.55</v>
      </c>
      <c r="F3312" s="1">
        <v>78605118</v>
      </c>
      <c r="G3312" s="1">
        <v>3999.76</v>
      </c>
      <c r="H3312" s="6" t="str">
        <f>TEXT(NiftyData[[#This Row],[Date]], "yyyy")</f>
        <v>2007</v>
      </c>
      <c r="I3312" s="6" t="str">
        <f>TEXT(NiftyData[[#This Row],[Date]], "mmm")</f>
        <v>Jul</v>
      </c>
      <c r="J3312" s="6" t="str">
        <f>TEXT(NiftyData[[#This Row],[Date]], "ddd")</f>
        <v>Wed</v>
      </c>
      <c r="K3312" s="6" t="str">
        <f>TEXT(NiftyData[[#This Row],[Date]], "mmm-yyyy")</f>
        <v>Jul-2007</v>
      </c>
      <c r="L3312" s="6" t="str">
        <f>IF(NiftyData[[#This Row],[Day]]="Thu", "Expiry", "")</f>
        <v/>
      </c>
      <c r="M3312" s="6">
        <f>NiftyData[[#This Row],[Close]]-NiftyData[[#This Row],[Open]]</f>
        <v>0.9000000000005457</v>
      </c>
      <c r="N3312" s="4">
        <f>NiftyData[[#This Row],[Intraday Change]]/NiftyData[[#This Row],[Open]]</f>
        <v>2.0006001800552294E-4</v>
      </c>
      <c r="O3312" s="4">
        <f>_xlfn.CEILING.MATH(ABS(NiftyData[[#This Row],[Intraday Change %]]), 0.01)</f>
        <v>0.01</v>
      </c>
      <c r="P3312" s="6">
        <f>NiftyData[[#This Row],[Close]]-E3313</f>
        <v>2.8000000000001819</v>
      </c>
      <c r="Q3312" s="4">
        <f>NiftyData[[#This Row],[DayChange]]/E3313</f>
        <v>6.2267192972706551E-4</v>
      </c>
      <c r="R3312" s="7">
        <f>_xlfn.CEILING.MATH(ABS(NiftyData[[#This Row],[DayChange %]]), 0.01)</f>
        <v>0.01</v>
      </c>
    </row>
    <row r="3313" spans="1:18" x14ac:dyDescent="0.2">
      <c r="A3313" s="2">
        <v>39280</v>
      </c>
      <c r="B3313" s="1">
        <v>4497.1000000000004</v>
      </c>
      <c r="C3313" s="1">
        <v>4550.25</v>
      </c>
      <c r="D3313" s="1">
        <v>4488.25</v>
      </c>
      <c r="E3313" s="1">
        <v>4496.75</v>
      </c>
      <c r="F3313" s="1">
        <v>99221022</v>
      </c>
      <c r="G3313" s="1">
        <v>4753.3900000000003</v>
      </c>
      <c r="H3313" s="6" t="str">
        <f>TEXT(NiftyData[[#This Row],[Date]], "yyyy")</f>
        <v>2007</v>
      </c>
      <c r="I3313" s="6" t="str">
        <f>TEXT(NiftyData[[#This Row],[Date]], "mmm")</f>
        <v>Jul</v>
      </c>
      <c r="J3313" s="6" t="str">
        <f>TEXT(NiftyData[[#This Row],[Date]], "ddd")</f>
        <v>Tue</v>
      </c>
      <c r="K3313" s="6" t="str">
        <f>TEXT(NiftyData[[#This Row],[Date]], "mmm-yyyy")</f>
        <v>Jul-2007</v>
      </c>
      <c r="L3313" s="6" t="str">
        <f>IF(NiftyData[[#This Row],[Day]]="Thu", "Expiry", "")</f>
        <v/>
      </c>
      <c r="M3313" s="6">
        <f>NiftyData[[#This Row],[Close]]-NiftyData[[#This Row],[Open]]</f>
        <v>-0.3500000000003638</v>
      </c>
      <c r="N3313" s="4">
        <f>NiftyData[[#This Row],[Intraday Change]]/NiftyData[[#This Row],[Open]]</f>
        <v>-7.7827933557262188E-5</v>
      </c>
      <c r="O3313" s="4">
        <f>_xlfn.CEILING.MATH(ABS(NiftyData[[#This Row],[Intraday Change %]]), 0.01)</f>
        <v>0.01</v>
      </c>
      <c r="P3313" s="6">
        <f>NiftyData[[#This Row],[Close]]-E3314</f>
        <v>-15.399999999999636</v>
      </c>
      <c r="Q3313" s="4">
        <f>NiftyData[[#This Row],[DayChange]]/E3314</f>
        <v>-3.4130071030439232E-3</v>
      </c>
      <c r="R3313" s="7">
        <f>_xlfn.CEILING.MATH(ABS(NiftyData[[#This Row],[DayChange %]]), 0.01)</f>
        <v>0.01</v>
      </c>
    </row>
    <row r="3314" spans="1:18" x14ac:dyDescent="0.2">
      <c r="A3314" s="2">
        <v>39279</v>
      </c>
      <c r="B3314" s="1">
        <v>4505.95</v>
      </c>
      <c r="C3314" s="1">
        <v>4521.8500000000004</v>
      </c>
      <c r="D3314" s="1">
        <v>4495.95</v>
      </c>
      <c r="E3314" s="1">
        <v>4512.1499999999996</v>
      </c>
      <c r="F3314" s="1">
        <v>102224299</v>
      </c>
      <c r="G3314" s="1">
        <v>4647.83</v>
      </c>
      <c r="H3314" s="6" t="str">
        <f>TEXT(NiftyData[[#This Row],[Date]], "yyyy")</f>
        <v>2007</v>
      </c>
      <c r="I3314" s="6" t="str">
        <f>TEXT(NiftyData[[#This Row],[Date]], "mmm")</f>
        <v>Jul</v>
      </c>
      <c r="J3314" s="6" t="str">
        <f>TEXT(NiftyData[[#This Row],[Date]], "ddd")</f>
        <v>Mon</v>
      </c>
      <c r="K3314" s="6" t="str">
        <f>TEXT(NiftyData[[#This Row],[Date]], "mmm-yyyy")</f>
        <v>Jul-2007</v>
      </c>
      <c r="L3314" s="6" t="str">
        <f>IF(NiftyData[[#This Row],[Day]]="Thu", "Expiry", "")</f>
        <v/>
      </c>
      <c r="M3314" s="6">
        <f>NiftyData[[#This Row],[Close]]-NiftyData[[#This Row],[Open]]</f>
        <v>6.1999999999998181</v>
      </c>
      <c r="N3314" s="4">
        <f>NiftyData[[#This Row],[Intraday Change]]/NiftyData[[#This Row],[Open]]</f>
        <v>1.375958454931772E-3</v>
      </c>
      <c r="O3314" s="4">
        <f>_xlfn.CEILING.MATH(ABS(NiftyData[[#This Row],[Intraday Change %]]), 0.01)</f>
        <v>0.01</v>
      </c>
      <c r="P3314" s="6">
        <f>NiftyData[[#This Row],[Close]]-E3315</f>
        <v>7.5999999999994543</v>
      </c>
      <c r="Q3314" s="4">
        <f>NiftyData[[#This Row],[DayChange]]/E3315</f>
        <v>1.6871829594519883E-3</v>
      </c>
      <c r="R3314" s="7">
        <f>_xlfn.CEILING.MATH(ABS(NiftyData[[#This Row],[DayChange %]]), 0.01)</f>
        <v>0.01</v>
      </c>
    </row>
    <row r="3315" spans="1:18" x14ac:dyDescent="0.2">
      <c r="A3315" s="2">
        <v>39276</v>
      </c>
      <c r="B3315" s="1">
        <v>4446.3999999999996</v>
      </c>
      <c r="C3315" s="1">
        <v>4513.8999999999996</v>
      </c>
      <c r="D3315" s="1">
        <v>4446.05</v>
      </c>
      <c r="E3315" s="1">
        <v>4504.55</v>
      </c>
      <c r="F3315" s="1">
        <v>126861025</v>
      </c>
      <c r="G3315" s="1">
        <v>6299.18</v>
      </c>
      <c r="H3315" s="6" t="str">
        <f>TEXT(NiftyData[[#This Row],[Date]], "yyyy")</f>
        <v>2007</v>
      </c>
      <c r="I3315" s="6" t="str">
        <f>TEXT(NiftyData[[#This Row],[Date]], "mmm")</f>
        <v>Jul</v>
      </c>
      <c r="J3315" s="6" t="str">
        <f>TEXT(NiftyData[[#This Row],[Date]], "ddd")</f>
        <v>Fri</v>
      </c>
      <c r="K3315" s="6" t="str">
        <f>TEXT(NiftyData[[#This Row],[Date]], "mmm-yyyy")</f>
        <v>Jul-2007</v>
      </c>
      <c r="L3315" s="6" t="str">
        <f>IF(NiftyData[[#This Row],[Day]]="Thu", "Expiry", "")</f>
        <v/>
      </c>
      <c r="M3315" s="6">
        <f>NiftyData[[#This Row],[Close]]-NiftyData[[#This Row],[Open]]</f>
        <v>58.150000000000546</v>
      </c>
      <c r="N3315" s="4">
        <f>NiftyData[[#This Row],[Intraday Change]]/NiftyData[[#This Row],[Open]]</f>
        <v>1.3077995681900087E-2</v>
      </c>
      <c r="O3315" s="4">
        <f>_xlfn.CEILING.MATH(ABS(NiftyData[[#This Row],[Intraday Change %]]), 0.01)</f>
        <v>0.02</v>
      </c>
      <c r="P3315" s="6">
        <f>NiftyData[[#This Row],[Close]]-E3316</f>
        <v>58.400000000000546</v>
      </c>
      <c r="Q3315" s="4">
        <f>NiftyData[[#This Row],[DayChange]]/E3316</f>
        <v>1.3134959459307614E-2</v>
      </c>
      <c r="R3315" s="7">
        <f>_xlfn.CEILING.MATH(ABS(NiftyData[[#This Row],[DayChange %]]), 0.01)</f>
        <v>0.02</v>
      </c>
    </row>
    <row r="3316" spans="1:18" x14ac:dyDescent="0.2">
      <c r="A3316" s="2">
        <v>39275</v>
      </c>
      <c r="B3316" s="1">
        <v>4388.05</v>
      </c>
      <c r="C3316" s="1">
        <v>4451.95</v>
      </c>
      <c r="D3316" s="1">
        <v>4387.05</v>
      </c>
      <c r="E3316" s="1">
        <v>4446.1499999999996</v>
      </c>
      <c r="F3316" s="1">
        <v>94804490</v>
      </c>
      <c r="G3316" s="1">
        <v>4608.37</v>
      </c>
      <c r="H3316" s="6" t="str">
        <f>TEXT(NiftyData[[#This Row],[Date]], "yyyy")</f>
        <v>2007</v>
      </c>
      <c r="I3316" s="6" t="str">
        <f>TEXT(NiftyData[[#This Row],[Date]], "mmm")</f>
        <v>Jul</v>
      </c>
      <c r="J3316" s="6" t="str">
        <f>TEXT(NiftyData[[#This Row],[Date]], "ddd")</f>
        <v>Thu</v>
      </c>
      <c r="K3316" s="6" t="str">
        <f>TEXT(NiftyData[[#This Row],[Date]], "mmm-yyyy")</f>
        <v>Jul-2007</v>
      </c>
      <c r="L3316" s="6" t="str">
        <f>IF(NiftyData[[#This Row],[Day]]="Thu", "Expiry", "")</f>
        <v>Expiry</v>
      </c>
      <c r="M3316" s="6">
        <f>NiftyData[[#This Row],[Close]]-NiftyData[[#This Row],[Open]]</f>
        <v>58.099999999999454</v>
      </c>
      <c r="N3316" s="4">
        <f>NiftyData[[#This Row],[Intraday Change]]/NiftyData[[#This Row],[Open]]</f>
        <v>1.324050546370243E-2</v>
      </c>
      <c r="O3316" s="4">
        <f>_xlfn.CEILING.MATH(ABS(NiftyData[[#This Row],[Intraday Change %]]), 0.01)</f>
        <v>0.02</v>
      </c>
      <c r="P3316" s="6">
        <f>NiftyData[[#This Row],[Close]]-E3317</f>
        <v>59</v>
      </c>
      <c r="Q3316" s="4">
        <f>NiftyData[[#This Row],[DayChange]]/E3317</f>
        <v>1.3448366251438863E-2</v>
      </c>
      <c r="R3316" s="7">
        <f>_xlfn.CEILING.MATH(ABS(NiftyData[[#This Row],[DayChange %]]), 0.01)</f>
        <v>0.02</v>
      </c>
    </row>
    <row r="3317" spans="1:18" x14ac:dyDescent="0.2">
      <c r="A3317" s="2">
        <v>39274</v>
      </c>
      <c r="B3317" s="1">
        <v>4403.8</v>
      </c>
      <c r="C3317" s="1">
        <v>4411.45</v>
      </c>
      <c r="D3317" s="1">
        <v>4344.7</v>
      </c>
      <c r="E3317" s="1">
        <v>4387.1499999999996</v>
      </c>
      <c r="F3317" s="1">
        <v>78074214</v>
      </c>
      <c r="G3317" s="1">
        <v>4247.71</v>
      </c>
      <c r="H3317" s="6" t="str">
        <f>TEXT(NiftyData[[#This Row],[Date]], "yyyy")</f>
        <v>2007</v>
      </c>
      <c r="I3317" s="6" t="str">
        <f>TEXT(NiftyData[[#This Row],[Date]], "mmm")</f>
        <v>Jul</v>
      </c>
      <c r="J3317" s="6" t="str">
        <f>TEXT(NiftyData[[#This Row],[Date]], "ddd")</f>
        <v>Wed</v>
      </c>
      <c r="K3317" s="6" t="str">
        <f>TEXT(NiftyData[[#This Row],[Date]], "mmm-yyyy")</f>
        <v>Jul-2007</v>
      </c>
      <c r="L3317" s="6" t="str">
        <f>IF(NiftyData[[#This Row],[Day]]="Thu", "Expiry", "")</f>
        <v/>
      </c>
      <c r="M3317" s="6">
        <f>NiftyData[[#This Row],[Close]]-NiftyData[[#This Row],[Open]]</f>
        <v>-16.650000000000546</v>
      </c>
      <c r="N3317" s="4">
        <f>NiftyData[[#This Row],[Intraday Change]]/NiftyData[[#This Row],[Open]]</f>
        <v>-3.7808256505746274E-3</v>
      </c>
      <c r="O3317" s="4">
        <f>_xlfn.CEILING.MATH(ABS(NiftyData[[#This Row],[Intraday Change %]]), 0.01)</f>
        <v>0.01</v>
      </c>
      <c r="P3317" s="6">
        <f>NiftyData[[#This Row],[Close]]-E3318</f>
        <v>-18.900000000000546</v>
      </c>
      <c r="Q3317" s="4">
        <f>NiftyData[[#This Row],[DayChange]]/E3318</f>
        <v>-4.2895564053972478E-3</v>
      </c>
      <c r="R3317" s="7">
        <f>_xlfn.CEILING.MATH(ABS(NiftyData[[#This Row],[DayChange %]]), 0.01)</f>
        <v>0.01</v>
      </c>
    </row>
    <row r="3318" spans="1:18" x14ac:dyDescent="0.2">
      <c r="A3318" s="2">
        <v>39273</v>
      </c>
      <c r="B3318" s="1">
        <v>4419.1000000000004</v>
      </c>
      <c r="C3318" s="1">
        <v>4434.45</v>
      </c>
      <c r="D3318" s="1">
        <v>4393</v>
      </c>
      <c r="E3318" s="1">
        <v>4406.05</v>
      </c>
      <c r="F3318" s="1">
        <v>73279845</v>
      </c>
      <c r="G3318" s="1">
        <v>4044.41</v>
      </c>
      <c r="H3318" s="6" t="str">
        <f>TEXT(NiftyData[[#This Row],[Date]], "yyyy")</f>
        <v>2007</v>
      </c>
      <c r="I3318" s="6" t="str">
        <f>TEXT(NiftyData[[#This Row],[Date]], "mmm")</f>
        <v>Jul</v>
      </c>
      <c r="J3318" s="6" t="str">
        <f>TEXT(NiftyData[[#This Row],[Date]], "ddd")</f>
        <v>Tue</v>
      </c>
      <c r="K3318" s="6" t="str">
        <f>TEXT(NiftyData[[#This Row],[Date]], "mmm-yyyy")</f>
        <v>Jul-2007</v>
      </c>
      <c r="L3318" s="6" t="str">
        <f>IF(NiftyData[[#This Row],[Day]]="Thu", "Expiry", "")</f>
        <v/>
      </c>
      <c r="M3318" s="6">
        <f>NiftyData[[#This Row],[Close]]-NiftyData[[#This Row],[Open]]</f>
        <v>-13.050000000000182</v>
      </c>
      <c r="N3318" s="4">
        <f>NiftyData[[#This Row],[Intraday Change]]/NiftyData[[#This Row],[Open]]</f>
        <v>-2.9530899957005228E-3</v>
      </c>
      <c r="O3318" s="4">
        <f>_xlfn.CEILING.MATH(ABS(NiftyData[[#This Row],[Intraday Change %]]), 0.01)</f>
        <v>0.01</v>
      </c>
      <c r="P3318" s="6">
        <f>NiftyData[[#This Row],[Close]]-E3319</f>
        <v>-13.349999999999454</v>
      </c>
      <c r="Q3318" s="4">
        <f>NiftyData[[#This Row],[DayChange]]/E3319</f>
        <v>-3.0207720505044701E-3</v>
      </c>
      <c r="R3318" s="7">
        <f>_xlfn.CEILING.MATH(ABS(NiftyData[[#This Row],[DayChange %]]), 0.01)</f>
        <v>0.01</v>
      </c>
    </row>
    <row r="3319" spans="1:18" x14ac:dyDescent="0.2">
      <c r="A3319" s="2">
        <v>39272</v>
      </c>
      <c r="B3319" s="1">
        <v>4385.45</v>
      </c>
      <c r="C3319" s="1">
        <v>4427.55</v>
      </c>
      <c r="D3319" s="1">
        <v>4385.45</v>
      </c>
      <c r="E3319" s="1">
        <v>4419.3999999999996</v>
      </c>
      <c r="F3319" s="1">
        <v>60169572</v>
      </c>
      <c r="G3319" s="1">
        <v>3581.93</v>
      </c>
      <c r="H3319" s="6" t="str">
        <f>TEXT(NiftyData[[#This Row],[Date]], "yyyy")</f>
        <v>2007</v>
      </c>
      <c r="I3319" s="6" t="str">
        <f>TEXT(NiftyData[[#This Row],[Date]], "mmm")</f>
        <v>Jul</v>
      </c>
      <c r="J3319" s="6" t="str">
        <f>TEXT(NiftyData[[#This Row],[Date]], "ddd")</f>
        <v>Mon</v>
      </c>
      <c r="K3319" s="6" t="str">
        <f>TEXT(NiftyData[[#This Row],[Date]], "mmm-yyyy")</f>
        <v>Jul-2007</v>
      </c>
      <c r="L3319" s="6" t="str">
        <f>IF(NiftyData[[#This Row],[Day]]="Thu", "Expiry", "")</f>
        <v/>
      </c>
      <c r="M3319" s="6">
        <f>NiftyData[[#This Row],[Close]]-NiftyData[[#This Row],[Open]]</f>
        <v>33.949999999999818</v>
      </c>
      <c r="N3319" s="4">
        <f>NiftyData[[#This Row],[Intraday Change]]/NiftyData[[#This Row],[Open]]</f>
        <v>7.7415088531393172E-3</v>
      </c>
      <c r="O3319" s="4">
        <f>_xlfn.CEILING.MATH(ABS(NiftyData[[#This Row],[Intraday Change %]]), 0.01)</f>
        <v>0.01</v>
      </c>
      <c r="P3319" s="6">
        <f>NiftyData[[#This Row],[Close]]-E3320</f>
        <v>34.549999999999272</v>
      </c>
      <c r="Q3319" s="4">
        <f>NiftyData[[#This Row],[DayChange]]/E3320</f>
        <v>7.879402944228257E-3</v>
      </c>
      <c r="R3319" s="7">
        <f>_xlfn.CEILING.MATH(ABS(NiftyData[[#This Row],[DayChange %]]), 0.01)</f>
        <v>0.01</v>
      </c>
    </row>
    <row r="3320" spans="1:18" x14ac:dyDescent="0.2">
      <c r="A3320" s="2">
        <v>39269</v>
      </c>
      <c r="B3320" s="1">
        <v>4353.1000000000004</v>
      </c>
      <c r="C3320" s="1">
        <v>4411</v>
      </c>
      <c r="D3320" s="1">
        <v>4304</v>
      </c>
      <c r="E3320" s="1">
        <v>4384.8500000000004</v>
      </c>
      <c r="F3320" s="1">
        <v>84077477</v>
      </c>
      <c r="G3320" s="1">
        <v>4758.87</v>
      </c>
      <c r="H3320" s="6" t="str">
        <f>TEXT(NiftyData[[#This Row],[Date]], "yyyy")</f>
        <v>2007</v>
      </c>
      <c r="I3320" s="6" t="str">
        <f>TEXT(NiftyData[[#This Row],[Date]], "mmm")</f>
        <v>Jul</v>
      </c>
      <c r="J3320" s="6" t="str">
        <f>TEXT(NiftyData[[#This Row],[Date]], "ddd")</f>
        <v>Fri</v>
      </c>
      <c r="K3320" s="6" t="str">
        <f>TEXT(NiftyData[[#This Row],[Date]], "mmm-yyyy")</f>
        <v>Jul-2007</v>
      </c>
      <c r="L3320" s="6" t="str">
        <f>IF(NiftyData[[#This Row],[Day]]="Thu", "Expiry", "")</f>
        <v/>
      </c>
      <c r="M3320" s="6">
        <f>NiftyData[[#This Row],[Close]]-NiftyData[[#This Row],[Open]]</f>
        <v>31.75</v>
      </c>
      <c r="N3320" s="4">
        <f>NiftyData[[#This Row],[Intraday Change]]/NiftyData[[#This Row],[Open]]</f>
        <v>7.2936527991546247E-3</v>
      </c>
      <c r="O3320" s="4">
        <f>_xlfn.CEILING.MATH(ABS(NiftyData[[#This Row],[Intraday Change %]]), 0.01)</f>
        <v>0.01</v>
      </c>
      <c r="P3320" s="6">
        <f>NiftyData[[#This Row],[Close]]-E3321</f>
        <v>30.900000000000546</v>
      </c>
      <c r="Q3320" s="4">
        <f>NiftyData[[#This Row],[DayChange]]/E3321</f>
        <v>7.0970038700491614E-3</v>
      </c>
      <c r="R3320" s="7">
        <f>_xlfn.CEILING.MATH(ABS(NiftyData[[#This Row],[DayChange %]]), 0.01)</f>
        <v>0.01</v>
      </c>
    </row>
    <row r="3321" spans="1:18" x14ac:dyDescent="0.2">
      <c r="A3321" s="2">
        <v>39268</v>
      </c>
      <c r="B3321" s="1">
        <v>4359.2</v>
      </c>
      <c r="C3321" s="1">
        <v>4378.55</v>
      </c>
      <c r="D3321" s="1">
        <v>4311.8</v>
      </c>
      <c r="E3321" s="1">
        <v>4353.95</v>
      </c>
      <c r="F3321" s="1">
        <v>64671779</v>
      </c>
      <c r="G3321" s="1">
        <v>3799.4</v>
      </c>
      <c r="H3321" s="6" t="str">
        <f>TEXT(NiftyData[[#This Row],[Date]], "yyyy")</f>
        <v>2007</v>
      </c>
      <c r="I3321" s="6" t="str">
        <f>TEXT(NiftyData[[#This Row],[Date]], "mmm")</f>
        <v>Jul</v>
      </c>
      <c r="J3321" s="6" t="str">
        <f>TEXT(NiftyData[[#This Row],[Date]], "ddd")</f>
        <v>Thu</v>
      </c>
      <c r="K3321" s="6" t="str">
        <f>TEXT(NiftyData[[#This Row],[Date]], "mmm-yyyy")</f>
        <v>Jul-2007</v>
      </c>
      <c r="L3321" s="6" t="str">
        <f>IF(NiftyData[[#This Row],[Day]]="Thu", "Expiry", "")</f>
        <v>Expiry</v>
      </c>
      <c r="M3321" s="6">
        <f>NiftyData[[#This Row],[Close]]-NiftyData[[#This Row],[Open]]</f>
        <v>-5.25</v>
      </c>
      <c r="N3321" s="4">
        <f>NiftyData[[#This Row],[Intraday Change]]/NiftyData[[#This Row],[Open]]</f>
        <v>-1.2043494219122774E-3</v>
      </c>
      <c r="O3321" s="4">
        <f>_xlfn.CEILING.MATH(ABS(NiftyData[[#This Row],[Intraday Change %]]), 0.01)</f>
        <v>0.01</v>
      </c>
      <c r="P3321" s="6">
        <f>NiftyData[[#This Row],[Close]]-E3322</f>
        <v>-5.3500000000003638</v>
      </c>
      <c r="Q3321" s="4">
        <f>NiftyData[[#This Row],[DayChange]]/E3322</f>
        <v>-1.2272612575414319E-3</v>
      </c>
      <c r="R3321" s="7">
        <f>_xlfn.CEILING.MATH(ABS(NiftyData[[#This Row],[DayChange %]]), 0.01)</f>
        <v>0.01</v>
      </c>
    </row>
    <row r="3322" spans="1:18" x14ac:dyDescent="0.2">
      <c r="A3322" s="2">
        <v>39267</v>
      </c>
      <c r="B3322" s="1">
        <v>4358.25</v>
      </c>
      <c r="C3322" s="1">
        <v>4386.45</v>
      </c>
      <c r="D3322" s="1">
        <v>4342</v>
      </c>
      <c r="E3322" s="1">
        <v>4359.3</v>
      </c>
      <c r="F3322" s="1">
        <v>62524977</v>
      </c>
      <c r="G3322" s="1">
        <v>3528.45</v>
      </c>
      <c r="H3322" s="6" t="str">
        <f>TEXT(NiftyData[[#This Row],[Date]], "yyyy")</f>
        <v>2007</v>
      </c>
      <c r="I3322" s="6" t="str">
        <f>TEXT(NiftyData[[#This Row],[Date]], "mmm")</f>
        <v>Jul</v>
      </c>
      <c r="J3322" s="6" t="str">
        <f>TEXT(NiftyData[[#This Row],[Date]], "ddd")</f>
        <v>Wed</v>
      </c>
      <c r="K3322" s="6" t="str">
        <f>TEXT(NiftyData[[#This Row],[Date]], "mmm-yyyy")</f>
        <v>Jul-2007</v>
      </c>
      <c r="L3322" s="6" t="str">
        <f>IF(NiftyData[[#This Row],[Day]]="Thu", "Expiry", "")</f>
        <v/>
      </c>
      <c r="M3322" s="6">
        <f>NiftyData[[#This Row],[Close]]-NiftyData[[#This Row],[Open]]</f>
        <v>1.0500000000001819</v>
      </c>
      <c r="N3322" s="4">
        <f>NiftyData[[#This Row],[Intraday Change]]/NiftyData[[#This Row],[Open]]</f>
        <v>2.4092238857343701E-4</v>
      </c>
      <c r="O3322" s="4">
        <f>_xlfn.CEILING.MATH(ABS(NiftyData[[#This Row],[Intraday Change %]]), 0.01)</f>
        <v>0.01</v>
      </c>
      <c r="P3322" s="6">
        <f>NiftyData[[#This Row],[Close]]-E3323</f>
        <v>1.75</v>
      </c>
      <c r="Q3322" s="4">
        <f>NiftyData[[#This Row],[DayChange]]/E3323</f>
        <v>4.0160181753508278E-4</v>
      </c>
      <c r="R3322" s="7">
        <f>_xlfn.CEILING.MATH(ABS(NiftyData[[#This Row],[DayChange %]]), 0.01)</f>
        <v>0.01</v>
      </c>
    </row>
    <row r="3323" spans="1:18" x14ac:dyDescent="0.2">
      <c r="A3323" s="2">
        <v>39266</v>
      </c>
      <c r="B3323" s="1">
        <v>4315.05</v>
      </c>
      <c r="C3323" s="1">
        <v>4363.3500000000004</v>
      </c>
      <c r="D3323" s="1">
        <v>4313.55</v>
      </c>
      <c r="E3323" s="1">
        <v>4357.55</v>
      </c>
      <c r="F3323" s="1">
        <v>60061503</v>
      </c>
      <c r="G3323" s="1">
        <v>3454.26</v>
      </c>
      <c r="H3323" s="6" t="str">
        <f>TEXT(NiftyData[[#This Row],[Date]], "yyyy")</f>
        <v>2007</v>
      </c>
      <c r="I3323" s="6" t="str">
        <f>TEXT(NiftyData[[#This Row],[Date]], "mmm")</f>
        <v>Jul</v>
      </c>
      <c r="J3323" s="6" t="str">
        <f>TEXT(NiftyData[[#This Row],[Date]], "ddd")</f>
        <v>Tue</v>
      </c>
      <c r="K3323" s="6" t="str">
        <f>TEXT(NiftyData[[#This Row],[Date]], "mmm-yyyy")</f>
        <v>Jul-2007</v>
      </c>
      <c r="L3323" s="6" t="str">
        <f>IF(NiftyData[[#This Row],[Day]]="Thu", "Expiry", "")</f>
        <v/>
      </c>
      <c r="M3323" s="6">
        <f>NiftyData[[#This Row],[Close]]-NiftyData[[#This Row],[Open]]</f>
        <v>42.5</v>
      </c>
      <c r="N3323" s="4">
        <f>NiftyData[[#This Row],[Intraday Change]]/NiftyData[[#This Row],[Open]]</f>
        <v>9.8492485602716066E-3</v>
      </c>
      <c r="O3323" s="4">
        <f>_xlfn.CEILING.MATH(ABS(NiftyData[[#This Row],[Intraday Change %]]), 0.01)</f>
        <v>0.01</v>
      </c>
      <c r="P3323" s="6">
        <f>NiftyData[[#This Row],[Close]]-E3324</f>
        <v>43.800000000000182</v>
      </c>
      <c r="Q3323" s="4">
        <f>NiftyData[[#This Row],[DayChange]]/E3324</f>
        <v>1.0153578672848492E-2</v>
      </c>
      <c r="R3323" s="7">
        <f>_xlfn.CEILING.MATH(ABS(NiftyData[[#This Row],[DayChange %]]), 0.01)</f>
        <v>0.02</v>
      </c>
    </row>
    <row r="3324" spans="1:18" x14ac:dyDescent="0.2">
      <c r="A3324" s="2">
        <v>39265</v>
      </c>
      <c r="B3324" s="1">
        <v>4318.3999999999996</v>
      </c>
      <c r="C3324" s="1">
        <v>4346.75</v>
      </c>
      <c r="D3324" s="1">
        <v>4305.45</v>
      </c>
      <c r="E3324" s="1">
        <v>4313.75</v>
      </c>
      <c r="F3324" s="1">
        <v>64709910</v>
      </c>
      <c r="G3324" s="1">
        <v>3487.02</v>
      </c>
      <c r="H3324" s="6" t="str">
        <f>TEXT(NiftyData[[#This Row],[Date]], "yyyy")</f>
        <v>2007</v>
      </c>
      <c r="I3324" s="6" t="str">
        <f>TEXT(NiftyData[[#This Row],[Date]], "mmm")</f>
        <v>Jul</v>
      </c>
      <c r="J3324" s="6" t="str">
        <f>TEXT(NiftyData[[#This Row],[Date]], "ddd")</f>
        <v>Mon</v>
      </c>
      <c r="K3324" s="6" t="str">
        <f>TEXT(NiftyData[[#This Row],[Date]], "mmm-yyyy")</f>
        <v>Jul-2007</v>
      </c>
      <c r="L3324" s="6" t="str">
        <f>IF(NiftyData[[#This Row],[Day]]="Thu", "Expiry", "")</f>
        <v/>
      </c>
      <c r="M3324" s="6">
        <f>NiftyData[[#This Row],[Close]]-NiftyData[[#This Row],[Open]]</f>
        <v>-4.6499999999996362</v>
      </c>
      <c r="N3324" s="4">
        <f>NiftyData[[#This Row],[Intraday Change]]/NiftyData[[#This Row],[Open]]</f>
        <v>-1.0767876991477484E-3</v>
      </c>
      <c r="O3324" s="4">
        <f>_xlfn.CEILING.MATH(ABS(NiftyData[[#This Row],[Intraday Change %]]), 0.01)</f>
        <v>0.01</v>
      </c>
      <c r="P3324" s="6">
        <f>NiftyData[[#This Row],[Close]]-E3325</f>
        <v>-4.5500000000001819</v>
      </c>
      <c r="Q3324" s="4">
        <f>NiftyData[[#This Row],[DayChange]]/E3325</f>
        <v>-1.0536553736424476E-3</v>
      </c>
      <c r="R3324" s="7">
        <f>_xlfn.CEILING.MATH(ABS(NiftyData[[#This Row],[DayChange %]]), 0.01)</f>
        <v>0.01</v>
      </c>
    </row>
    <row r="3325" spans="1:18" x14ac:dyDescent="0.2">
      <c r="A3325" s="2">
        <v>39262</v>
      </c>
      <c r="B3325" s="1">
        <v>4282.3999999999996</v>
      </c>
      <c r="C3325" s="1">
        <v>4321.3500000000004</v>
      </c>
      <c r="D3325" s="1">
        <v>4280.95</v>
      </c>
      <c r="E3325" s="1">
        <v>4318.3</v>
      </c>
      <c r="F3325" s="1">
        <v>72628435</v>
      </c>
      <c r="G3325" s="1">
        <v>4423.22</v>
      </c>
      <c r="H3325" s="6" t="str">
        <f>TEXT(NiftyData[[#This Row],[Date]], "yyyy")</f>
        <v>2007</v>
      </c>
      <c r="I3325" s="6" t="str">
        <f>TEXT(NiftyData[[#This Row],[Date]], "mmm")</f>
        <v>Jun</v>
      </c>
      <c r="J3325" s="6" t="str">
        <f>TEXT(NiftyData[[#This Row],[Date]], "ddd")</f>
        <v>Fri</v>
      </c>
      <c r="K3325" s="6" t="str">
        <f>TEXT(NiftyData[[#This Row],[Date]], "mmm-yyyy")</f>
        <v>Jun-2007</v>
      </c>
      <c r="L3325" s="6" t="str">
        <f>IF(NiftyData[[#This Row],[Day]]="Thu", "Expiry", "")</f>
        <v/>
      </c>
      <c r="M3325" s="6">
        <f>NiftyData[[#This Row],[Close]]-NiftyData[[#This Row],[Open]]</f>
        <v>35.900000000000546</v>
      </c>
      <c r="N3325" s="4">
        <f>NiftyData[[#This Row],[Intraday Change]]/NiftyData[[#This Row],[Open]]</f>
        <v>8.3831496357184166E-3</v>
      </c>
      <c r="O3325" s="4">
        <f>_xlfn.CEILING.MATH(ABS(NiftyData[[#This Row],[Intraday Change %]]), 0.01)</f>
        <v>0.01</v>
      </c>
      <c r="P3325" s="6">
        <f>NiftyData[[#This Row],[Close]]-E3326</f>
        <v>36.300000000000182</v>
      </c>
      <c r="Q3325" s="4">
        <f>NiftyData[[#This Row],[DayChange]]/E3326</f>
        <v>8.4773470340962585E-3</v>
      </c>
      <c r="R3325" s="7">
        <f>_xlfn.CEILING.MATH(ABS(NiftyData[[#This Row],[DayChange %]]), 0.01)</f>
        <v>0.01</v>
      </c>
    </row>
    <row r="3326" spans="1:18" x14ac:dyDescent="0.2">
      <c r="A3326" s="2">
        <v>39261</v>
      </c>
      <c r="B3326" s="1">
        <v>4263.8999999999996</v>
      </c>
      <c r="C3326" s="1">
        <v>4291.3999999999996</v>
      </c>
      <c r="D3326" s="1">
        <v>4256.8999999999996</v>
      </c>
      <c r="E3326" s="1">
        <v>4282</v>
      </c>
      <c r="F3326" s="1">
        <v>117441740</v>
      </c>
      <c r="G3326" s="1">
        <v>5177.41</v>
      </c>
      <c r="H3326" s="6" t="str">
        <f>TEXT(NiftyData[[#This Row],[Date]], "yyyy")</f>
        <v>2007</v>
      </c>
      <c r="I3326" s="6" t="str">
        <f>TEXT(NiftyData[[#This Row],[Date]], "mmm")</f>
        <v>Jun</v>
      </c>
      <c r="J3326" s="6" t="str">
        <f>TEXT(NiftyData[[#This Row],[Date]], "ddd")</f>
        <v>Thu</v>
      </c>
      <c r="K3326" s="6" t="str">
        <f>TEXT(NiftyData[[#This Row],[Date]], "mmm-yyyy")</f>
        <v>Jun-2007</v>
      </c>
      <c r="L3326" s="6" t="str">
        <f>IF(NiftyData[[#This Row],[Day]]="Thu", "Expiry", "")</f>
        <v>Expiry</v>
      </c>
      <c r="M3326" s="6">
        <f>NiftyData[[#This Row],[Close]]-NiftyData[[#This Row],[Open]]</f>
        <v>18.100000000000364</v>
      </c>
      <c r="N3326" s="4">
        <f>NiftyData[[#This Row],[Intraday Change]]/NiftyData[[#This Row],[Open]]</f>
        <v>4.244940078332129E-3</v>
      </c>
      <c r="O3326" s="4">
        <f>_xlfn.CEILING.MATH(ABS(NiftyData[[#This Row],[Intraday Change %]]), 0.01)</f>
        <v>0.01</v>
      </c>
      <c r="P3326" s="6">
        <f>NiftyData[[#This Row],[Close]]-E3327</f>
        <v>18.050000000000182</v>
      </c>
      <c r="Q3326" s="4">
        <f>NiftyData[[#This Row],[DayChange]]/E3327</f>
        <v>4.2331640849447537E-3</v>
      </c>
      <c r="R3326" s="7">
        <f>_xlfn.CEILING.MATH(ABS(NiftyData[[#This Row],[DayChange %]]), 0.01)</f>
        <v>0.01</v>
      </c>
    </row>
    <row r="3327" spans="1:18" x14ac:dyDescent="0.2">
      <c r="A3327" s="2">
        <v>39260</v>
      </c>
      <c r="B3327" s="1">
        <v>4286.2</v>
      </c>
      <c r="C3327" s="1">
        <v>4294.2</v>
      </c>
      <c r="D3327" s="1">
        <v>4255.25</v>
      </c>
      <c r="E3327" s="1">
        <v>4263.95</v>
      </c>
      <c r="F3327" s="1">
        <v>77203717</v>
      </c>
      <c r="G3327" s="1">
        <v>3335.55</v>
      </c>
      <c r="H3327" s="6" t="str">
        <f>TEXT(NiftyData[[#This Row],[Date]], "yyyy")</f>
        <v>2007</v>
      </c>
      <c r="I3327" s="6" t="str">
        <f>TEXT(NiftyData[[#This Row],[Date]], "mmm")</f>
        <v>Jun</v>
      </c>
      <c r="J3327" s="6" t="str">
        <f>TEXT(NiftyData[[#This Row],[Date]], "ddd")</f>
        <v>Wed</v>
      </c>
      <c r="K3327" s="6" t="str">
        <f>TEXT(NiftyData[[#This Row],[Date]], "mmm-yyyy")</f>
        <v>Jun-2007</v>
      </c>
      <c r="L3327" s="6" t="str">
        <f>IF(NiftyData[[#This Row],[Day]]="Thu", "Expiry", "")</f>
        <v/>
      </c>
      <c r="M3327" s="6">
        <f>NiftyData[[#This Row],[Close]]-NiftyData[[#This Row],[Open]]</f>
        <v>-22.25</v>
      </c>
      <c r="N3327" s="4">
        <f>NiftyData[[#This Row],[Intraday Change]]/NiftyData[[#This Row],[Open]]</f>
        <v>-5.1910783444542958E-3</v>
      </c>
      <c r="O3327" s="4">
        <f>_xlfn.CEILING.MATH(ABS(NiftyData[[#This Row],[Intraday Change %]]), 0.01)</f>
        <v>0.01</v>
      </c>
      <c r="P3327" s="6">
        <f>NiftyData[[#This Row],[Close]]-E3328</f>
        <v>-21.75</v>
      </c>
      <c r="Q3327" s="4">
        <f>NiftyData[[#This Row],[DayChange]]/E3328</f>
        <v>-5.0750169167230559E-3</v>
      </c>
      <c r="R3327" s="7">
        <f>_xlfn.CEILING.MATH(ABS(NiftyData[[#This Row],[DayChange %]]), 0.01)</f>
        <v>0.01</v>
      </c>
    </row>
    <row r="3328" spans="1:18" x14ac:dyDescent="0.2">
      <c r="A3328" s="2">
        <v>39259</v>
      </c>
      <c r="B3328" s="1">
        <v>4259.3999999999996</v>
      </c>
      <c r="C3328" s="1">
        <v>4296.1499999999996</v>
      </c>
      <c r="D3328" s="1">
        <v>4250.1000000000004</v>
      </c>
      <c r="E3328" s="1">
        <v>4285.7</v>
      </c>
      <c r="F3328" s="1">
        <v>79271798</v>
      </c>
      <c r="G3328" s="1">
        <v>3201.08</v>
      </c>
      <c r="H3328" s="6" t="str">
        <f>TEXT(NiftyData[[#This Row],[Date]], "yyyy")</f>
        <v>2007</v>
      </c>
      <c r="I3328" s="6" t="str">
        <f>TEXT(NiftyData[[#This Row],[Date]], "mmm")</f>
        <v>Jun</v>
      </c>
      <c r="J3328" s="6" t="str">
        <f>TEXT(NiftyData[[#This Row],[Date]], "ddd")</f>
        <v>Tue</v>
      </c>
      <c r="K3328" s="6" t="str">
        <f>TEXT(NiftyData[[#This Row],[Date]], "mmm-yyyy")</f>
        <v>Jun-2007</v>
      </c>
      <c r="L3328" s="6" t="str">
        <f>IF(NiftyData[[#This Row],[Day]]="Thu", "Expiry", "")</f>
        <v/>
      </c>
      <c r="M3328" s="6">
        <f>NiftyData[[#This Row],[Close]]-NiftyData[[#This Row],[Open]]</f>
        <v>26.300000000000182</v>
      </c>
      <c r="N3328" s="4">
        <f>NiftyData[[#This Row],[Intraday Change]]/NiftyData[[#This Row],[Open]]</f>
        <v>6.1745785791426453E-3</v>
      </c>
      <c r="O3328" s="4">
        <f>_xlfn.CEILING.MATH(ABS(NiftyData[[#This Row],[Intraday Change %]]), 0.01)</f>
        <v>0.01</v>
      </c>
      <c r="P3328" s="6">
        <f>NiftyData[[#This Row],[Close]]-E3329</f>
        <v>26.300000000000182</v>
      </c>
      <c r="Q3328" s="4">
        <f>NiftyData[[#This Row],[DayChange]]/E3329</f>
        <v>6.1745785791426453E-3</v>
      </c>
      <c r="R3328" s="7">
        <f>_xlfn.CEILING.MATH(ABS(NiftyData[[#This Row],[DayChange %]]), 0.01)</f>
        <v>0.01</v>
      </c>
    </row>
    <row r="3329" spans="1:18" x14ac:dyDescent="0.2">
      <c r="A3329" s="2">
        <v>39258</v>
      </c>
      <c r="B3329" s="1">
        <v>4251.3999999999996</v>
      </c>
      <c r="C3329" s="1">
        <v>4264.25</v>
      </c>
      <c r="D3329" s="1">
        <v>4236.3</v>
      </c>
      <c r="E3329" s="1">
        <v>4259.3999999999996</v>
      </c>
      <c r="F3329" s="1">
        <v>76162914</v>
      </c>
      <c r="G3329" s="1">
        <v>3490.6</v>
      </c>
      <c r="H3329" s="6" t="str">
        <f>TEXT(NiftyData[[#This Row],[Date]], "yyyy")</f>
        <v>2007</v>
      </c>
      <c r="I3329" s="6" t="str">
        <f>TEXT(NiftyData[[#This Row],[Date]], "mmm")</f>
        <v>Jun</v>
      </c>
      <c r="J3329" s="6" t="str">
        <f>TEXT(NiftyData[[#This Row],[Date]], "ddd")</f>
        <v>Mon</v>
      </c>
      <c r="K3329" s="6" t="str">
        <f>TEXT(NiftyData[[#This Row],[Date]], "mmm-yyyy")</f>
        <v>Jun-2007</v>
      </c>
      <c r="L3329" s="6" t="str">
        <f>IF(NiftyData[[#This Row],[Day]]="Thu", "Expiry", "")</f>
        <v/>
      </c>
      <c r="M3329" s="6">
        <f>NiftyData[[#This Row],[Close]]-NiftyData[[#This Row],[Open]]</f>
        <v>8</v>
      </c>
      <c r="N3329" s="4">
        <f>NiftyData[[#This Row],[Intraday Change]]/NiftyData[[#This Row],[Open]]</f>
        <v>1.8817330761631463E-3</v>
      </c>
      <c r="O3329" s="4">
        <f>_xlfn.CEILING.MATH(ABS(NiftyData[[#This Row],[Intraday Change %]]), 0.01)</f>
        <v>0.01</v>
      </c>
      <c r="P3329" s="6">
        <f>NiftyData[[#This Row],[Close]]-E3330</f>
        <v>7.3499999999994543</v>
      </c>
      <c r="Q3329" s="4">
        <f>NiftyData[[#This Row],[DayChange]]/E3330</f>
        <v>1.728577980033032E-3</v>
      </c>
      <c r="R3329" s="7">
        <f>_xlfn.CEILING.MATH(ABS(NiftyData[[#This Row],[DayChange %]]), 0.01)</f>
        <v>0.01</v>
      </c>
    </row>
    <row r="3330" spans="1:18" x14ac:dyDescent="0.2">
      <c r="A3330" s="2">
        <v>39255</v>
      </c>
      <c r="B3330" s="1">
        <v>4267.55</v>
      </c>
      <c r="C3330" s="1">
        <v>4278.8500000000004</v>
      </c>
      <c r="D3330" s="1">
        <v>4242.5</v>
      </c>
      <c r="E3330" s="1">
        <v>4252.05</v>
      </c>
      <c r="F3330" s="1">
        <v>66686692</v>
      </c>
      <c r="G3330" s="1">
        <v>3525.94</v>
      </c>
      <c r="H3330" s="6" t="str">
        <f>TEXT(NiftyData[[#This Row],[Date]], "yyyy")</f>
        <v>2007</v>
      </c>
      <c r="I3330" s="6" t="str">
        <f>TEXT(NiftyData[[#This Row],[Date]], "mmm")</f>
        <v>Jun</v>
      </c>
      <c r="J3330" s="6" t="str">
        <f>TEXT(NiftyData[[#This Row],[Date]], "ddd")</f>
        <v>Fri</v>
      </c>
      <c r="K3330" s="6" t="str">
        <f>TEXT(NiftyData[[#This Row],[Date]], "mmm-yyyy")</f>
        <v>Jun-2007</v>
      </c>
      <c r="L3330" s="6" t="str">
        <f>IF(NiftyData[[#This Row],[Day]]="Thu", "Expiry", "")</f>
        <v/>
      </c>
      <c r="M3330" s="6">
        <f>NiftyData[[#This Row],[Close]]-NiftyData[[#This Row],[Open]]</f>
        <v>-15.5</v>
      </c>
      <c r="N3330" s="4">
        <f>NiftyData[[#This Row],[Intraday Change]]/NiftyData[[#This Row],[Open]]</f>
        <v>-3.632060549964265E-3</v>
      </c>
      <c r="O3330" s="4">
        <f>_xlfn.CEILING.MATH(ABS(NiftyData[[#This Row],[Intraday Change %]]), 0.01)</f>
        <v>0.01</v>
      </c>
      <c r="P3330" s="6">
        <f>NiftyData[[#This Row],[Close]]-E3331</f>
        <v>-15.349999999999454</v>
      </c>
      <c r="Q3330" s="4">
        <f>NiftyData[[#This Row],[DayChange]]/E3331</f>
        <v>-3.5970380090920599E-3</v>
      </c>
      <c r="R3330" s="7">
        <f>_xlfn.CEILING.MATH(ABS(NiftyData[[#This Row],[DayChange %]]), 0.01)</f>
        <v>0.01</v>
      </c>
    </row>
    <row r="3331" spans="1:18" x14ac:dyDescent="0.2">
      <c r="A3331" s="2">
        <v>39254</v>
      </c>
      <c r="B3331" s="1">
        <v>4248.6499999999996</v>
      </c>
      <c r="C3331" s="1">
        <v>4275.3500000000004</v>
      </c>
      <c r="D3331" s="1">
        <v>4220.1000000000004</v>
      </c>
      <c r="E3331" s="1">
        <v>4267.3999999999996</v>
      </c>
      <c r="F3331" s="1">
        <v>71847492</v>
      </c>
      <c r="G3331" s="1">
        <v>3911.35</v>
      </c>
      <c r="H3331" s="6" t="str">
        <f>TEXT(NiftyData[[#This Row],[Date]], "yyyy")</f>
        <v>2007</v>
      </c>
      <c r="I3331" s="6" t="str">
        <f>TEXT(NiftyData[[#This Row],[Date]], "mmm")</f>
        <v>Jun</v>
      </c>
      <c r="J3331" s="6" t="str">
        <f>TEXT(NiftyData[[#This Row],[Date]], "ddd")</f>
        <v>Thu</v>
      </c>
      <c r="K3331" s="6" t="str">
        <f>TEXT(NiftyData[[#This Row],[Date]], "mmm-yyyy")</f>
        <v>Jun-2007</v>
      </c>
      <c r="L3331" s="6" t="str">
        <f>IF(NiftyData[[#This Row],[Day]]="Thu", "Expiry", "")</f>
        <v>Expiry</v>
      </c>
      <c r="M3331" s="6">
        <f>NiftyData[[#This Row],[Close]]-NiftyData[[#This Row],[Open]]</f>
        <v>18.75</v>
      </c>
      <c r="N3331" s="4">
        <f>NiftyData[[#This Row],[Intraday Change]]/NiftyData[[#This Row],[Open]]</f>
        <v>4.413166535252375E-3</v>
      </c>
      <c r="O3331" s="4">
        <f>_xlfn.CEILING.MATH(ABS(NiftyData[[#This Row],[Intraday Change %]]), 0.01)</f>
        <v>0.01</v>
      </c>
      <c r="P3331" s="6">
        <f>NiftyData[[#This Row],[Close]]-E3332</f>
        <v>18.75</v>
      </c>
      <c r="Q3331" s="4">
        <f>NiftyData[[#This Row],[DayChange]]/E3332</f>
        <v>4.413166535252375E-3</v>
      </c>
      <c r="R3331" s="7">
        <f>_xlfn.CEILING.MATH(ABS(NiftyData[[#This Row],[DayChange %]]), 0.01)</f>
        <v>0.01</v>
      </c>
    </row>
    <row r="3332" spans="1:18" x14ac:dyDescent="0.2">
      <c r="A3332" s="2">
        <v>39253</v>
      </c>
      <c r="B3332" s="1">
        <v>4214.3</v>
      </c>
      <c r="C3332" s="1">
        <v>4257</v>
      </c>
      <c r="D3332" s="1">
        <v>4214.3</v>
      </c>
      <c r="E3332" s="1">
        <v>4248.6499999999996</v>
      </c>
      <c r="F3332" s="1">
        <v>66195436</v>
      </c>
      <c r="G3332" s="1">
        <v>3687.78</v>
      </c>
      <c r="H3332" s="6" t="str">
        <f>TEXT(NiftyData[[#This Row],[Date]], "yyyy")</f>
        <v>2007</v>
      </c>
      <c r="I3332" s="6" t="str">
        <f>TEXT(NiftyData[[#This Row],[Date]], "mmm")</f>
        <v>Jun</v>
      </c>
      <c r="J3332" s="6" t="str">
        <f>TEXT(NiftyData[[#This Row],[Date]], "ddd")</f>
        <v>Wed</v>
      </c>
      <c r="K3332" s="6" t="str">
        <f>TEXT(NiftyData[[#This Row],[Date]], "mmm-yyyy")</f>
        <v>Jun-2007</v>
      </c>
      <c r="L3332" s="6" t="str">
        <f>IF(NiftyData[[#This Row],[Day]]="Thu", "Expiry", "")</f>
        <v/>
      </c>
      <c r="M3332" s="6">
        <f>NiftyData[[#This Row],[Close]]-NiftyData[[#This Row],[Open]]</f>
        <v>34.349999999999454</v>
      </c>
      <c r="N3332" s="4">
        <f>NiftyData[[#This Row],[Intraday Change]]/NiftyData[[#This Row],[Open]]</f>
        <v>8.1508198277292672E-3</v>
      </c>
      <c r="O3332" s="4">
        <f>_xlfn.CEILING.MATH(ABS(NiftyData[[#This Row],[Intraday Change %]]), 0.01)</f>
        <v>0.01</v>
      </c>
      <c r="P3332" s="6">
        <f>NiftyData[[#This Row],[Close]]-E3333</f>
        <v>34.349999999999454</v>
      </c>
      <c r="Q3332" s="4">
        <f>NiftyData[[#This Row],[DayChange]]/E3333</f>
        <v>8.1508198277292672E-3</v>
      </c>
      <c r="R3332" s="7">
        <f>_xlfn.CEILING.MATH(ABS(NiftyData[[#This Row],[DayChange %]]), 0.01)</f>
        <v>0.01</v>
      </c>
    </row>
    <row r="3333" spans="1:18" x14ac:dyDescent="0.2">
      <c r="A3333" s="2">
        <v>39252</v>
      </c>
      <c r="B3333" s="1">
        <v>4143.8500000000004</v>
      </c>
      <c r="C3333" s="1">
        <v>4222.3999999999996</v>
      </c>
      <c r="D3333" s="1">
        <v>4136.1499999999996</v>
      </c>
      <c r="E3333" s="1">
        <v>4214.3</v>
      </c>
      <c r="F3333" s="1">
        <v>56324333</v>
      </c>
      <c r="G3333" s="1">
        <v>3172.82</v>
      </c>
      <c r="H3333" s="6" t="str">
        <f>TEXT(NiftyData[[#This Row],[Date]], "yyyy")</f>
        <v>2007</v>
      </c>
      <c r="I3333" s="6" t="str">
        <f>TEXT(NiftyData[[#This Row],[Date]], "mmm")</f>
        <v>Jun</v>
      </c>
      <c r="J3333" s="6" t="str">
        <f>TEXT(NiftyData[[#This Row],[Date]], "ddd")</f>
        <v>Tue</v>
      </c>
      <c r="K3333" s="6" t="str">
        <f>TEXT(NiftyData[[#This Row],[Date]], "mmm-yyyy")</f>
        <v>Jun-2007</v>
      </c>
      <c r="L3333" s="6" t="str">
        <f>IF(NiftyData[[#This Row],[Day]]="Thu", "Expiry", "")</f>
        <v/>
      </c>
      <c r="M3333" s="6">
        <f>NiftyData[[#This Row],[Close]]-NiftyData[[#This Row],[Open]]</f>
        <v>70.449999999999818</v>
      </c>
      <c r="N3333" s="4">
        <f>NiftyData[[#This Row],[Intraday Change]]/NiftyData[[#This Row],[Open]]</f>
        <v>1.7001098012717597E-2</v>
      </c>
      <c r="O3333" s="4">
        <f>_xlfn.CEILING.MATH(ABS(NiftyData[[#This Row],[Intraday Change %]]), 0.01)</f>
        <v>0.02</v>
      </c>
      <c r="P3333" s="6">
        <f>NiftyData[[#This Row],[Close]]-E3334</f>
        <v>67.199999999999818</v>
      </c>
      <c r="Q3333" s="4">
        <f>NiftyData[[#This Row],[DayChange]]/E3334</f>
        <v>1.6204094427431173E-2</v>
      </c>
      <c r="R3333" s="7">
        <f>_xlfn.CEILING.MATH(ABS(NiftyData[[#This Row],[DayChange %]]), 0.01)</f>
        <v>0.02</v>
      </c>
    </row>
    <row r="3334" spans="1:18" x14ac:dyDescent="0.2">
      <c r="A3334" s="2">
        <v>39251</v>
      </c>
      <c r="B3334" s="1">
        <v>4177</v>
      </c>
      <c r="C3334" s="1">
        <v>4208.1499999999996</v>
      </c>
      <c r="D3334" s="1">
        <v>4140.25</v>
      </c>
      <c r="E3334" s="1">
        <v>4147.1000000000004</v>
      </c>
      <c r="F3334" s="1">
        <v>51604532</v>
      </c>
      <c r="G3334" s="1">
        <v>2726.28</v>
      </c>
      <c r="H3334" s="6" t="str">
        <f>TEXT(NiftyData[[#This Row],[Date]], "yyyy")</f>
        <v>2007</v>
      </c>
      <c r="I3334" s="6" t="str">
        <f>TEXT(NiftyData[[#This Row],[Date]], "mmm")</f>
        <v>Jun</v>
      </c>
      <c r="J3334" s="6" t="str">
        <f>TEXT(NiftyData[[#This Row],[Date]], "ddd")</f>
        <v>Mon</v>
      </c>
      <c r="K3334" s="6" t="str">
        <f>TEXT(NiftyData[[#This Row],[Date]], "mmm-yyyy")</f>
        <v>Jun-2007</v>
      </c>
      <c r="L3334" s="6" t="str">
        <f>IF(NiftyData[[#This Row],[Day]]="Thu", "Expiry", "")</f>
        <v/>
      </c>
      <c r="M3334" s="6">
        <f>NiftyData[[#This Row],[Close]]-NiftyData[[#This Row],[Open]]</f>
        <v>-29.899999999999636</v>
      </c>
      <c r="N3334" s="4">
        <f>NiftyData[[#This Row],[Intraday Change]]/NiftyData[[#This Row],[Open]]</f>
        <v>-7.1582475460856207E-3</v>
      </c>
      <c r="O3334" s="4">
        <f>_xlfn.CEILING.MATH(ABS(NiftyData[[#This Row],[Intraday Change %]]), 0.01)</f>
        <v>0.01</v>
      </c>
      <c r="P3334" s="6">
        <f>NiftyData[[#This Row],[Close]]-E3335</f>
        <v>-24.349999999999454</v>
      </c>
      <c r="Q3334" s="4">
        <f>NiftyData[[#This Row],[DayChange]]/E3335</f>
        <v>-5.8372987809992821E-3</v>
      </c>
      <c r="R3334" s="7">
        <f>_xlfn.CEILING.MATH(ABS(NiftyData[[#This Row],[DayChange %]]), 0.01)</f>
        <v>0.01</v>
      </c>
    </row>
    <row r="3335" spans="1:18" x14ac:dyDescent="0.2">
      <c r="A3335" s="2">
        <v>39248</v>
      </c>
      <c r="B3335" s="1">
        <v>4186.3999999999996</v>
      </c>
      <c r="C3335" s="1">
        <v>4209.45</v>
      </c>
      <c r="D3335" s="1">
        <v>4153.7</v>
      </c>
      <c r="E3335" s="1">
        <v>4171.45</v>
      </c>
      <c r="F3335" s="1">
        <v>63381900</v>
      </c>
      <c r="G3335" s="1">
        <v>3221.92</v>
      </c>
      <c r="H3335" s="6" t="str">
        <f>TEXT(NiftyData[[#This Row],[Date]], "yyyy")</f>
        <v>2007</v>
      </c>
      <c r="I3335" s="6" t="str">
        <f>TEXT(NiftyData[[#This Row],[Date]], "mmm")</f>
        <v>Jun</v>
      </c>
      <c r="J3335" s="6" t="str">
        <f>TEXT(NiftyData[[#This Row],[Date]], "ddd")</f>
        <v>Fri</v>
      </c>
      <c r="K3335" s="6" t="str">
        <f>TEXT(NiftyData[[#This Row],[Date]], "mmm-yyyy")</f>
        <v>Jun-2007</v>
      </c>
      <c r="L3335" s="6" t="str">
        <f>IF(NiftyData[[#This Row],[Day]]="Thu", "Expiry", "")</f>
        <v/>
      </c>
      <c r="M3335" s="6">
        <f>NiftyData[[#This Row],[Close]]-NiftyData[[#This Row],[Open]]</f>
        <v>-14.949999999999818</v>
      </c>
      <c r="N3335" s="4">
        <f>NiftyData[[#This Row],[Intraday Change]]/NiftyData[[#This Row],[Open]]</f>
        <v>-3.5710873304031672E-3</v>
      </c>
      <c r="O3335" s="4">
        <f>_xlfn.CEILING.MATH(ABS(NiftyData[[#This Row],[Intraday Change %]]), 0.01)</f>
        <v>0.01</v>
      </c>
      <c r="P3335" s="6">
        <f>NiftyData[[#This Row],[Close]]-E3336</f>
        <v>1.4499999999998181</v>
      </c>
      <c r="Q3335" s="4">
        <f>NiftyData[[#This Row],[DayChange]]/E3336</f>
        <v>3.4772182254192281E-4</v>
      </c>
      <c r="R3335" s="7">
        <f>_xlfn.CEILING.MATH(ABS(NiftyData[[#This Row],[DayChange %]]), 0.01)</f>
        <v>0.01</v>
      </c>
    </row>
    <row r="3336" spans="1:18" x14ac:dyDescent="0.2">
      <c r="A3336" s="2">
        <v>39247</v>
      </c>
      <c r="B3336" s="1">
        <v>4113.2</v>
      </c>
      <c r="C3336" s="1">
        <v>4174.05</v>
      </c>
      <c r="D3336" s="1">
        <v>4112.8500000000004</v>
      </c>
      <c r="E3336" s="1">
        <v>4170</v>
      </c>
      <c r="F3336" s="1">
        <v>62857867</v>
      </c>
      <c r="G3336" s="1">
        <v>3306.45</v>
      </c>
      <c r="H3336" s="6" t="str">
        <f>TEXT(NiftyData[[#This Row],[Date]], "yyyy")</f>
        <v>2007</v>
      </c>
      <c r="I3336" s="6" t="str">
        <f>TEXT(NiftyData[[#This Row],[Date]], "mmm")</f>
        <v>Jun</v>
      </c>
      <c r="J3336" s="6" t="str">
        <f>TEXT(NiftyData[[#This Row],[Date]], "ddd")</f>
        <v>Thu</v>
      </c>
      <c r="K3336" s="6" t="str">
        <f>TEXT(NiftyData[[#This Row],[Date]], "mmm-yyyy")</f>
        <v>Jun-2007</v>
      </c>
      <c r="L3336" s="6" t="str">
        <f>IF(NiftyData[[#This Row],[Day]]="Thu", "Expiry", "")</f>
        <v>Expiry</v>
      </c>
      <c r="M3336" s="6">
        <f>NiftyData[[#This Row],[Close]]-NiftyData[[#This Row],[Open]]</f>
        <v>56.800000000000182</v>
      </c>
      <c r="N3336" s="4">
        <f>NiftyData[[#This Row],[Intraday Change]]/NiftyData[[#This Row],[Open]]</f>
        <v>1.380919964990766E-2</v>
      </c>
      <c r="O3336" s="4">
        <f>_xlfn.CEILING.MATH(ABS(NiftyData[[#This Row],[Intraday Change %]]), 0.01)</f>
        <v>0.02</v>
      </c>
      <c r="P3336" s="6">
        <f>NiftyData[[#This Row],[Close]]-E3337</f>
        <v>56.949999999999818</v>
      </c>
      <c r="Q3336" s="4">
        <f>NiftyData[[#This Row],[DayChange]]/E3337</f>
        <v>1.384617254835215E-2</v>
      </c>
      <c r="R3336" s="7">
        <f>_xlfn.CEILING.MATH(ABS(NiftyData[[#This Row],[DayChange %]]), 0.01)</f>
        <v>0.02</v>
      </c>
    </row>
    <row r="3337" spans="1:18" x14ac:dyDescent="0.2">
      <c r="A3337" s="2">
        <v>39246</v>
      </c>
      <c r="B3337" s="1">
        <v>4155.2</v>
      </c>
      <c r="C3337" s="1">
        <v>4161.8</v>
      </c>
      <c r="D3337" s="1">
        <v>4102.95</v>
      </c>
      <c r="E3337" s="1">
        <v>4113.05</v>
      </c>
      <c r="F3337" s="1">
        <v>64074203</v>
      </c>
      <c r="G3337" s="1">
        <v>3287.71</v>
      </c>
      <c r="H3337" s="6" t="str">
        <f>TEXT(NiftyData[[#This Row],[Date]], "yyyy")</f>
        <v>2007</v>
      </c>
      <c r="I3337" s="6" t="str">
        <f>TEXT(NiftyData[[#This Row],[Date]], "mmm")</f>
        <v>Jun</v>
      </c>
      <c r="J3337" s="6" t="str">
        <f>TEXT(NiftyData[[#This Row],[Date]], "ddd")</f>
        <v>Wed</v>
      </c>
      <c r="K3337" s="6" t="str">
        <f>TEXT(NiftyData[[#This Row],[Date]], "mmm-yyyy")</f>
        <v>Jun-2007</v>
      </c>
      <c r="L3337" s="6" t="str">
        <f>IF(NiftyData[[#This Row],[Day]]="Thu", "Expiry", "")</f>
        <v/>
      </c>
      <c r="M3337" s="6">
        <f>NiftyData[[#This Row],[Close]]-NiftyData[[#This Row],[Open]]</f>
        <v>-42.149999999999636</v>
      </c>
      <c r="N3337" s="4">
        <f>NiftyData[[#This Row],[Intraday Change]]/NiftyData[[#This Row],[Open]]</f>
        <v>-1.0143916056988746E-2</v>
      </c>
      <c r="O3337" s="4">
        <f>_xlfn.CEILING.MATH(ABS(NiftyData[[#This Row],[Intraday Change %]]), 0.01)</f>
        <v>0.02</v>
      </c>
      <c r="P3337" s="6">
        <f>NiftyData[[#This Row],[Close]]-E3338</f>
        <v>-42.149999999999636</v>
      </c>
      <c r="Q3337" s="4">
        <f>NiftyData[[#This Row],[DayChange]]/E3338</f>
        <v>-1.0143916056988746E-2</v>
      </c>
      <c r="R3337" s="7">
        <f>_xlfn.CEILING.MATH(ABS(NiftyData[[#This Row],[DayChange %]]), 0.01)</f>
        <v>0.02</v>
      </c>
    </row>
    <row r="3338" spans="1:18" x14ac:dyDescent="0.2">
      <c r="A3338" s="2">
        <v>39245</v>
      </c>
      <c r="B3338" s="1">
        <v>4139.7</v>
      </c>
      <c r="C3338" s="1">
        <v>4166.8500000000004</v>
      </c>
      <c r="D3338" s="1">
        <v>4100.8</v>
      </c>
      <c r="E3338" s="1">
        <v>4155.2</v>
      </c>
      <c r="F3338" s="1">
        <v>74344690</v>
      </c>
      <c r="G3338" s="1">
        <v>3659.97</v>
      </c>
      <c r="H3338" s="6" t="str">
        <f>TEXT(NiftyData[[#This Row],[Date]], "yyyy")</f>
        <v>2007</v>
      </c>
      <c r="I3338" s="6" t="str">
        <f>TEXT(NiftyData[[#This Row],[Date]], "mmm")</f>
        <v>Jun</v>
      </c>
      <c r="J3338" s="6" t="str">
        <f>TEXT(NiftyData[[#This Row],[Date]], "ddd")</f>
        <v>Tue</v>
      </c>
      <c r="K3338" s="6" t="str">
        <f>TEXT(NiftyData[[#This Row],[Date]], "mmm-yyyy")</f>
        <v>Jun-2007</v>
      </c>
      <c r="L3338" s="6" t="str">
        <f>IF(NiftyData[[#This Row],[Day]]="Thu", "Expiry", "")</f>
        <v/>
      </c>
      <c r="M3338" s="6">
        <f>NiftyData[[#This Row],[Close]]-NiftyData[[#This Row],[Open]]</f>
        <v>15.5</v>
      </c>
      <c r="N3338" s="4">
        <f>NiftyData[[#This Row],[Intraday Change]]/NiftyData[[#This Row],[Open]]</f>
        <v>3.7442326738652562E-3</v>
      </c>
      <c r="O3338" s="4">
        <f>_xlfn.CEILING.MATH(ABS(NiftyData[[#This Row],[Intraday Change %]]), 0.01)</f>
        <v>0.01</v>
      </c>
      <c r="P3338" s="6">
        <f>NiftyData[[#This Row],[Close]]-E3339</f>
        <v>9.5999999999994543</v>
      </c>
      <c r="Q3338" s="4">
        <f>NiftyData[[#This Row],[DayChange]]/E3339</f>
        <v>2.3157082207640521E-3</v>
      </c>
      <c r="R3338" s="7">
        <f>_xlfn.CEILING.MATH(ABS(NiftyData[[#This Row],[DayChange %]]), 0.01)</f>
        <v>0.01</v>
      </c>
    </row>
    <row r="3339" spans="1:18" x14ac:dyDescent="0.2">
      <c r="A3339" s="2">
        <v>39244</v>
      </c>
      <c r="B3339" s="1">
        <v>4183.75</v>
      </c>
      <c r="C3339" s="1">
        <v>4205.2</v>
      </c>
      <c r="D3339" s="1">
        <v>4134.95</v>
      </c>
      <c r="E3339" s="1">
        <v>4145.6000000000004</v>
      </c>
      <c r="F3339" s="1">
        <v>82508456</v>
      </c>
      <c r="G3339" s="1">
        <v>3650.49</v>
      </c>
      <c r="H3339" s="6" t="str">
        <f>TEXT(NiftyData[[#This Row],[Date]], "yyyy")</f>
        <v>2007</v>
      </c>
      <c r="I3339" s="6" t="str">
        <f>TEXT(NiftyData[[#This Row],[Date]], "mmm")</f>
        <v>Jun</v>
      </c>
      <c r="J3339" s="6" t="str">
        <f>TEXT(NiftyData[[#This Row],[Date]], "ddd")</f>
        <v>Mon</v>
      </c>
      <c r="K3339" s="6" t="str">
        <f>TEXT(NiftyData[[#This Row],[Date]], "mmm-yyyy")</f>
        <v>Jun-2007</v>
      </c>
      <c r="L3339" s="6" t="str">
        <f>IF(NiftyData[[#This Row],[Day]]="Thu", "Expiry", "")</f>
        <v/>
      </c>
      <c r="M3339" s="6">
        <f>NiftyData[[#This Row],[Close]]-NiftyData[[#This Row],[Open]]</f>
        <v>-38.149999999999636</v>
      </c>
      <c r="N3339" s="4">
        <f>NiftyData[[#This Row],[Intraday Change]]/NiftyData[[#This Row],[Open]]</f>
        <v>-9.1186136838959393E-3</v>
      </c>
      <c r="O3339" s="4">
        <f>_xlfn.CEILING.MATH(ABS(NiftyData[[#This Row],[Intraday Change %]]), 0.01)</f>
        <v>0.01</v>
      </c>
      <c r="P3339" s="6">
        <f>NiftyData[[#This Row],[Close]]-E3340</f>
        <v>0.6000000000003638</v>
      </c>
      <c r="Q3339" s="4">
        <f>NiftyData[[#This Row],[DayChange]]/E3340</f>
        <v>1.4475271411347739E-4</v>
      </c>
      <c r="R3339" s="7">
        <f>_xlfn.CEILING.MATH(ABS(NiftyData[[#This Row],[DayChange %]]), 0.01)</f>
        <v>0.01</v>
      </c>
    </row>
    <row r="3340" spans="1:18" x14ac:dyDescent="0.2">
      <c r="A3340" s="2">
        <v>39241</v>
      </c>
      <c r="B3340" s="1">
        <v>4179.5</v>
      </c>
      <c r="C3340" s="1">
        <v>4195.1499999999996</v>
      </c>
      <c r="D3340" s="1">
        <v>4126.1000000000004</v>
      </c>
      <c r="E3340" s="1">
        <v>4145</v>
      </c>
      <c r="F3340" s="1">
        <v>104593779</v>
      </c>
      <c r="G3340" s="1">
        <v>5337.22</v>
      </c>
      <c r="H3340" s="6" t="str">
        <f>TEXT(NiftyData[[#This Row],[Date]], "yyyy")</f>
        <v>2007</v>
      </c>
      <c r="I3340" s="6" t="str">
        <f>TEXT(NiftyData[[#This Row],[Date]], "mmm")</f>
        <v>Jun</v>
      </c>
      <c r="J3340" s="6" t="str">
        <f>TEXT(NiftyData[[#This Row],[Date]], "ddd")</f>
        <v>Fri</v>
      </c>
      <c r="K3340" s="6" t="str">
        <f>TEXT(NiftyData[[#This Row],[Date]], "mmm-yyyy")</f>
        <v>Jun-2007</v>
      </c>
      <c r="L3340" s="6" t="str">
        <f>IF(NiftyData[[#This Row],[Day]]="Thu", "Expiry", "")</f>
        <v/>
      </c>
      <c r="M3340" s="6">
        <f>NiftyData[[#This Row],[Close]]-NiftyData[[#This Row],[Open]]</f>
        <v>-34.5</v>
      </c>
      <c r="N3340" s="4">
        <f>NiftyData[[#This Row],[Intraday Change]]/NiftyData[[#This Row],[Open]]</f>
        <v>-8.2545759062088771E-3</v>
      </c>
      <c r="O3340" s="4">
        <f>_xlfn.CEILING.MATH(ABS(NiftyData[[#This Row],[Intraday Change %]]), 0.01)</f>
        <v>0.01</v>
      </c>
      <c r="P3340" s="6">
        <f>NiftyData[[#This Row],[Close]]-E3341</f>
        <v>-34.5</v>
      </c>
      <c r="Q3340" s="4">
        <f>NiftyData[[#This Row],[DayChange]]/E3341</f>
        <v>-8.2545759062088771E-3</v>
      </c>
      <c r="R3340" s="7">
        <f>_xlfn.CEILING.MATH(ABS(NiftyData[[#This Row],[DayChange %]]), 0.01)</f>
        <v>0.01</v>
      </c>
    </row>
    <row r="3341" spans="1:18" x14ac:dyDescent="0.2">
      <c r="A3341" s="2">
        <v>39240</v>
      </c>
      <c r="B3341" s="1">
        <v>4197.6000000000004</v>
      </c>
      <c r="C3341" s="1">
        <v>4230.05</v>
      </c>
      <c r="D3341" s="1">
        <v>4130.5</v>
      </c>
      <c r="E3341" s="1">
        <v>4179.5</v>
      </c>
      <c r="F3341" s="1">
        <v>85897072</v>
      </c>
      <c r="G3341" s="1">
        <v>4096.82</v>
      </c>
      <c r="H3341" s="6" t="str">
        <f>TEXT(NiftyData[[#This Row],[Date]], "yyyy")</f>
        <v>2007</v>
      </c>
      <c r="I3341" s="6" t="str">
        <f>TEXT(NiftyData[[#This Row],[Date]], "mmm")</f>
        <v>Jun</v>
      </c>
      <c r="J3341" s="6" t="str">
        <f>TEXT(NiftyData[[#This Row],[Date]], "ddd")</f>
        <v>Thu</v>
      </c>
      <c r="K3341" s="6" t="str">
        <f>TEXT(NiftyData[[#This Row],[Date]], "mmm-yyyy")</f>
        <v>Jun-2007</v>
      </c>
      <c r="L3341" s="6" t="str">
        <f>IF(NiftyData[[#This Row],[Day]]="Thu", "Expiry", "")</f>
        <v>Expiry</v>
      </c>
      <c r="M3341" s="6">
        <f>NiftyData[[#This Row],[Close]]-NiftyData[[#This Row],[Open]]</f>
        <v>-18.100000000000364</v>
      </c>
      <c r="N3341" s="4">
        <f>NiftyData[[#This Row],[Intraday Change]]/NiftyData[[#This Row],[Open]]</f>
        <v>-4.3119878025539267E-3</v>
      </c>
      <c r="O3341" s="4">
        <f>_xlfn.CEILING.MATH(ABS(NiftyData[[#This Row],[Intraday Change %]]), 0.01)</f>
        <v>0.01</v>
      </c>
      <c r="P3341" s="6">
        <f>NiftyData[[#This Row],[Close]]-E3342</f>
        <v>-18.75</v>
      </c>
      <c r="Q3341" s="4">
        <f>NiftyData[[#This Row],[DayChange]]/E3342</f>
        <v>-4.4661466087060082E-3</v>
      </c>
      <c r="R3341" s="7">
        <f>_xlfn.CEILING.MATH(ABS(NiftyData[[#This Row],[DayChange %]]), 0.01)</f>
        <v>0.01</v>
      </c>
    </row>
    <row r="3342" spans="1:18" x14ac:dyDescent="0.2">
      <c r="A3342" s="2">
        <v>39239</v>
      </c>
      <c r="B3342" s="1">
        <v>4285.75</v>
      </c>
      <c r="C3342" s="1">
        <v>4324.1000000000004</v>
      </c>
      <c r="D3342" s="1">
        <v>4190.95</v>
      </c>
      <c r="E3342" s="1">
        <v>4198.25</v>
      </c>
      <c r="F3342" s="1">
        <v>83487572</v>
      </c>
      <c r="G3342" s="1">
        <v>4037.35</v>
      </c>
      <c r="H3342" s="6" t="str">
        <f>TEXT(NiftyData[[#This Row],[Date]], "yyyy")</f>
        <v>2007</v>
      </c>
      <c r="I3342" s="6" t="str">
        <f>TEXT(NiftyData[[#This Row],[Date]], "mmm")</f>
        <v>Jun</v>
      </c>
      <c r="J3342" s="6" t="str">
        <f>TEXT(NiftyData[[#This Row],[Date]], "ddd")</f>
        <v>Wed</v>
      </c>
      <c r="K3342" s="6" t="str">
        <f>TEXT(NiftyData[[#This Row],[Date]], "mmm-yyyy")</f>
        <v>Jun-2007</v>
      </c>
      <c r="L3342" s="6" t="str">
        <f>IF(NiftyData[[#This Row],[Day]]="Thu", "Expiry", "")</f>
        <v/>
      </c>
      <c r="M3342" s="6">
        <f>NiftyData[[#This Row],[Close]]-NiftyData[[#This Row],[Open]]</f>
        <v>-87.5</v>
      </c>
      <c r="N3342" s="4">
        <f>NiftyData[[#This Row],[Intraday Change]]/NiftyData[[#This Row],[Open]]</f>
        <v>-2.0416496529195589E-2</v>
      </c>
      <c r="O3342" s="4">
        <f>_xlfn.CEILING.MATH(ABS(NiftyData[[#This Row],[Intraday Change %]]), 0.01)</f>
        <v>0.03</v>
      </c>
      <c r="P3342" s="6">
        <f>NiftyData[[#This Row],[Close]]-E3343</f>
        <v>-86.399999999999636</v>
      </c>
      <c r="Q3342" s="4">
        <f>NiftyData[[#This Row],[DayChange]]/E3343</f>
        <v>-2.0165007643564735E-2</v>
      </c>
      <c r="R3342" s="7">
        <f>_xlfn.CEILING.MATH(ABS(NiftyData[[#This Row],[DayChange %]]), 0.01)</f>
        <v>0.03</v>
      </c>
    </row>
    <row r="3343" spans="1:18" x14ac:dyDescent="0.2">
      <c r="A3343" s="2">
        <v>39238</v>
      </c>
      <c r="B3343" s="1">
        <v>4268.8999999999996</v>
      </c>
      <c r="C3343" s="1">
        <v>4292.5</v>
      </c>
      <c r="D3343" s="1">
        <v>4249.1000000000004</v>
      </c>
      <c r="E3343" s="1">
        <v>4284.6499999999996</v>
      </c>
      <c r="F3343" s="1">
        <v>77453933</v>
      </c>
      <c r="G3343" s="1">
        <v>3585.98</v>
      </c>
      <c r="H3343" s="6" t="str">
        <f>TEXT(NiftyData[[#This Row],[Date]], "yyyy")</f>
        <v>2007</v>
      </c>
      <c r="I3343" s="6" t="str">
        <f>TEXT(NiftyData[[#This Row],[Date]], "mmm")</f>
        <v>Jun</v>
      </c>
      <c r="J3343" s="6" t="str">
        <f>TEXT(NiftyData[[#This Row],[Date]], "ddd")</f>
        <v>Tue</v>
      </c>
      <c r="K3343" s="6" t="str">
        <f>TEXT(NiftyData[[#This Row],[Date]], "mmm-yyyy")</f>
        <v>Jun-2007</v>
      </c>
      <c r="L3343" s="6" t="str">
        <f>IF(NiftyData[[#This Row],[Day]]="Thu", "Expiry", "")</f>
        <v/>
      </c>
      <c r="M3343" s="6">
        <f>NiftyData[[#This Row],[Close]]-NiftyData[[#This Row],[Open]]</f>
        <v>15.75</v>
      </c>
      <c r="N3343" s="4">
        <f>NiftyData[[#This Row],[Intraday Change]]/NiftyData[[#This Row],[Open]]</f>
        <v>3.6894750404085365E-3</v>
      </c>
      <c r="O3343" s="4">
        <f>_xlfn.CEILING.MATH(ABS(NiftyData[[#This Row],[Intraday Change %]]), 0.01)</f>
        <v>0.01</v>
      </c>
      <c r="P3343" s="6">
        <f>NiftyData[[#This Row],[Close]]-E3344</f>
        <v>17.599999999999454</v>
      </c>
      <c r="Q3343" s="4">
        <f>NiftyData[[#This Row],[DayChange]]/E3344</f>
        <v>4.1246294278247161E-3</v>
      </c>
      <c r="R3343" s="7">
        <f>_xlfn.CEILING.MATH(ABS(NiftyData[[#This Row],[DayChange %]]), 0.01)</f>
        <v>0.01</v>
      </c>
    </row>
    <row r="3344" spans="1:18" x14ac:dyDescent="0.2">
      <c r="A3344" s="2">
        <v>39237</v>
      </c>
      <c r="B3344" s="1">
        <v>4300.7</v>
      </c>
      <c r="C3344" s="1">
        <v>4362.95</v>
      </c>
      <c r="D3344" s="1">
        <v>4256.45</v>
      </c>
      <c r="E3344" s="1">
        <v>4267.05</v>
      </c>
      <c r="F3344" s="1">
        <v>81067590</v>
      </c>
      <c r="G3344" s="1">
        <v>3405.67</v>
      </c>
      <c r="H3344" s="6" t="str">
        <f>TEXT(NiftyData[[#This Row],[Date]], "yyyy")</f>
        <v>2007</v>
      </c>
      <c r="I3344" s="6" t="str">
        <f>TEXT(NiftyData[[#This Row],[Date]], "mmm")</f>
        <v>Jun</v>
      </c>
      <c r="J3344" s="6" t="str">
        <f>TEXT(NiftyData[[#This Row],[Date]], "ddd")</f>
        <v>Mon</v>
      </c>
      <c r="K3344" s="6" t="str">
        <f>TEXT(NiftyData[[#This Row],[Date]], "mmm-yyyy")</f>
        <v>Jun-2007</v>
      </c>
      <c r="L3344" s="6" t="str">
        <f>IF(NiftyData[[#This Row],[Day]]="Thu", "Expiry", "")</f>
        <v/>
      </c>
      <c r="M3344" s="6">
        <f>NiftyData[[#This Row],[Close]]-NiftyData[[#This Row],[Open]]</f>
        <v>-33.649999999999636</v>
      </c>
      <c r="N3344" s="4">
        <f>NiftyData[[#This Row],[Intraday Change]]/NiftyData[[#This Row],[Open]]</f>
        <v>-7.824307670844197E-3</v>
      </c>
      <c r="O3344" s="4">
        <f>_xlfn.CEILING.MATH(ABS(NiftyData[[#This Row],[Intraday Change %]]), 0.01)</f>
        <v>0.01</v>
      </c>
      <c r="P3344" s="6">
        <f>NiftyData[[#This Row],[Close]]-E3345</f>
        <v>-30</v>
      </c>
      <c r="Q3344" s="4">
        <f>NiftyData[[#This Row],[DayChange]]/E3345</f>
        <v>-6.9815338429853038E-3</v>
      </c>
      <c r="R3344" s="7">
        <f>_xlfn.CEILING.MATH(ABS(NiftyData[[#This Row],[DayChange %]]), 0.01)</f>
        <v>0.01</v>
      </c>
    </row>
    <row r="3345" spans="1:18" x14ac:dyDescent="0.2">
      <c r="A3345" s="2">
        <v>39234</v>
      </c>
      <c r="B3345" s="1">
        <v>4296.05</v>
      </c>
      <c r="C3345" s="1">
        <v>4325.8</v>
      </c>
      <c r="D3345" s="1">
        <v>4288.55</v>
      </c>
      <c r="E3345" s="1">
        <v>4297.05</v>
      </c>
      <c r="F3345" s="1">
        <v>73330395</v>
      </c>
      <c r="G3345" s="1">
        <v>3665.42</v>
      </c>
      <c r="H3345" s="6" t="str">
        <f>TEXT(NiftyData[[#This Row],[Date]], "yyyy")</f>
        <v>2007</v>
      </c>
      <c r="I3345" s="6" t="str">
        <f>TEXT(NiftyData[[#This Row],[Date]], "mmm")</f>
        <v>Jun</v>
      </c>
      <c r="J3345" s="6" t="str">
        <f>TEXT(NiftyData[[#This Row],[Date]], "ddd")</f>
        <v>Fri</v>
      </c>
      <c r="K3345" s="6" t="str">
        <f>TEXT(NiftyData[[#This Row],[Date]], "mmm-yyyy")</f>
        <v>Jun-2007</v>
      </c>
      <c r="L3345" s="6" t="str">
        <f>IF(NiftyData[[#This Row],[Day]]="Thu", "Expiry", "")</f>
        <v/>
      </c>
      <c r="M3345" s="6">
        <f>NiftyData[[#This Row],[Close]]-NiftyData[[#This Row],[Open]]</f>
        <v>1</v>
      </c>
      <c r="N3345" s="4">
        <f>NiftyData[[#This Row],[Intraday Change]]/NiftyData[[#This Row],[Open]]</f>
        <v>2.3277196494454207E-4</v>
      </c>
      <c r="O3345" s="4">
        <f>_xlfn.CEILING.MATH(ABS(NiftyData[[#This Row],[Intraday Change %]]), 0.01)</f>
        <v>0.01</v>
      </c>
      <c r="P3345" s="6">
        <f>NiftyData[[#This Row],[Close]]-E3346</f>
        <v>1.25</v>
      </c>
      <c r="Q3345" s="4">
        <f>NiftyData[[#This Row],[DayChange]]/E3346</f>
        <v>2.9098188928721076E-4</v>
      </c>
      <c r="R3345" s="7">
        <f>_xlfn.CEILING.MATH(ABS(NiftyData[[#This Row],[DayChange %]]), 0.01)</f>
        <v>0.01</v>
      </c>
    </row>
    <row r="3346" spans="1:18" x14ac:dyDescent="0.2">
      <c r="A3346" s="2">
        <v>39233</v>
      </c>
      <c r="B3346" s="1">
        <v>4250.25</v>
      </c>
      <c r="C3346" s="1">
        <v>4306.75</v>
      </c>
      <c r="D3346" s="1">
        <v>4250.25</v>
      </c>
      <c r="E3346" s="1">
        <v>4295.8</v>
      </c>
      <c r="F3346" s="1">
        <v>105631422</v>
      </c>
      <c r="G3346" s="1">
        <v>4960.8599999999997</v>
      </c>
      <c r="H3346" s="6" t="str">
        <f>TEXT(NiftyData[[#This Row],[Date]], "yyyy")</f>
        <v>2007</v>
      </c>
      <c r="I3346" s="6" t="str">
        <f>TEXT(NiftyData[[#This Row],[Date]], "mmm")</f>
        <v>May</v>
      </c>
      <c r="J3346" s="6" t="str">
        <f>TEXT(NiftyData[[#This Row],[Date]], "ddd")</f>
        <v>Thu</v>
      </c>
      <c r="K3346" s="6" t="str">
        <f>TEXT(NiftyData[[#This Row],[Date]], "mmm-yyyy")</f>
        <v>May-2007</v>
      </c>
      <c r="L3346" s="6" t="str">
        <f>IF(NiftyData[[#This Row],[Day]]="Thu", "Expiry", "")</f>
        <v>Expiry</v>
      </c>
      <c r="M3346" s="6">
        <f>NiftyData[[#This Row],[Close]]-NiftyData[[#This Row],[Open]]</f>
        <v>45.550000000000182</v>
      </c>
      <c r="N3346" s="4">
        <f>NiftyData[[#This Row],[Intraday Change]]/NiftyData[[#This Row],[Open]]</f>
        <v>1.0717016646079686E-2</v>
      </c>
      <c r="O3346" s="4">
        <f>_xlfn.CEILING.MATH(ABS(NiftyData[[#This Row],[Intraday Change %]]), 0.01)</f>
        <v>0.02</v>
      </c>
      <c r="P3346" s="6">
        <f>NiftyData[[#This Row],[Close]]-E3347</f>
        <v>46.150000000000546</v>
      </c>
      <c r="Q3346" s="4">
        <f>NiftyData[[#This Row],[DayChange]]/E3347</f>
        <v>1.085971785911794E-2</v>
      </c>
      <c r="R3346" s="7">
        <f>_xlfn.CEILING.MATH(ABS(NiftyData[[#This Row],[DayChange %]]), 0.01)</f>
        <v>0.02</v>
      </c>
    </row>
    <row r="3347" spans="1:18" x14ac:dyDescent="0.2">
      <c r="A3347" s="2">
        <v>39232</v>
      </c>
      <c r="B3347" s="1">
        <v>4292.7</v>
      </c>
      <c r="C3347" s="1">
        <v>4301.6000000000004</v>
      </c>
      <c r="D3347" s="1">
        <v>4241.3500000000004</v>
      </c>
      <c r="E3347" s="1">
        <v>4249.6499999999996</v>
      </c>
      <c r="F3347" s="1">
        <v>88198865</v>
      </c>
      <c r="G3347" s="1">
        <v>5019.21</v>
      </c>
      <c r="H3347" s="6" t="str">
        <f>TEXT(NiftyData[[#This Row],[Date]], "yyyy")</f>
        <v>2007</v>
      </c>
      <c r="I3347" s="6" t="str">
        <f>TEXT(NiftyData[[#This Row],[Date]], "mmm")</f>
        <v>May</v>
      </c>
      <c r="J3347" s="6" t="str">
        <f>TEXT(NiftyData[[#This Row],[Date]], "ddd")</f>
        <v>Wed</v>
      </c>
      <c r="K3347" s="6" t="str">
        <f>TEXT(NiftyData[[#This Row],[Date]], "mmm-yyyy")</f>
        <v>May-2007</v>
      </c>
      <c r="L3347" s="6" t="str">
        <f>IF(NiftyData[[#This Row],[Day]]="Thu", "Expiry", "")</f>
        <v/>
      </c>
      <c r="M3347" s="6">
        <f>NiftyData[[#This Row],[Close]]-NiftyData[[#This Row],[Open]]</f>
        <v>-43.050000000000182</v>
      </c>
      <c r="N3347" s="4">
        <f>NiftyData[[#This Row],[Intraday Change]]/NiftyData[[#This Row],[Open]]</f>
        <v>-1.0028653295128982E-2</v>
      </c>
      <c r="O3347" s="4">
        <f>_xlfn.CEILING.MATH(ABS(NiftyData[[#This Row],[Intraday Change %]]), 0.01)</f>
        <v>0.02</v>
      </c>
      <c r="P3347" s="6">
        <f>NiftyData[[#This Row],[Close]]-E3348</f>
        <v>-43.600000000000364</v>
      </c>
      <c r="Q3347" s="4">
        <f>NiftyData[[#This Row],[DayChange]]/E3348</f>
        <v>-1.01554766202761E-2</v>
      </c>
      <c r="R3347" s="7">
        <f>_xlfn.CEILING.MATH(ABS(NiftyData[[#This Row],[DayChange %]]), 0.01)</f>
        <v>0.02</v>
      </c>
    </row>
    <row r="3348" spans="1:18" x14ac:dyDescent="0.2">
      <c r="A3348" s="2">
        <v>39231</v>
      </c>
      <c r="B3348" s="1">
        <v>4257.6000000000004</v>
      </c>
      <c r="C3348" s="1">
        <v>4298.8500000000004</v>
      </c>
      <c r="D3348" s="1">
        <v>4248.8999999999996</v>
      </c>
      <c r="E3348" s="1">
        <v>4293.25</v>
      </c>
      <c r="F3348" s="1">
        <v>70929391</v>
      </c>
      <c r="G3348" s="1">
        <v>3797.57</v>
      </c>
      <c r="H3348" s="6" t="str">
        <f>TEXT(NiftyData[[#This Row],[Date]], "yyyy")</f>
        <v>2007</v>
      </c>
      <c r="I3348" s="6" t="str">
        <f>TEXT(NiftyData[[#This Row],[Date]], "mmm")</f>
        <v>May</v>
      </c>
      <c r="J3348" s="6" t="str">
        <f>TEXT(NiftyData[[#This Row],[Date]], "ddd")</f>
        <v>Tue</v>
      </c>
      <c r="K3348" s="6" t="str">
        <f>TEXT(NiftyData[[#This Row],[Date]], "mmm-yyyy")</f>
        <v>May-2007</v>
      </c>
      <c r="L3348" s="6" t="str">
        <f>IF(NiftyData[[#This Row],[Day]]="Thu", "Expiry", "")</f>
        <v/>
      </c>
      <c r="M3348" s="6">
        <f>NiftyData[[#This Row],[Close]]-NiftyData[[#This Row],[Open]]</f>
        <v>35.649999999999636</v>
      </c>
      <c r="N3348" s="4">
        <f>NiftyData[[#This Row],[Intraday Change]]/NiftyData[[#This Row],[Open]]</f>
        <v>8.3732619316045729E-3</v>
      </c>
      <c r="O3348" s="4">
        <f>_xlfn.CEILING.MATH(ABS(NiftyData[[#This Row],[Intraday Change %]]), 0.01)</f>
        <v>0.01</v>
      </c>
      <c r="P3348" s="6">
        <f>NiftyData[[#This Row],[Close]]-E3349</f>
        <v>36.699999999999818</v>
      </c>
      <c r="Q3348" s="4">
        <f>NiftyData[[#This Row],[DayChange]]/E3349</f>
        <v>8.6220060847399457E-3</v>
      </c>
      <c r="R3348" s="7">
        <f>_xlfn.CEILING.MATH(ABS(NiftyData[[#This Row],[DayChange %]]), 0.01)</f>
        <v>0.01</v>
      </c>
    </row>
    <row r="3349" spans="1:18" x14ac:dyDescent="0.2">
      <c r="A3349" s="2">
        <v>39230</v>
      </c>
      <c r="B3349" s="1">
        <v>4248.3500000000004</v>
      </c>
      <c r="C3349" s="1">
        <v>4295.6000000000004</v>
      </c>
      <c r="D3349" s="1">
        <v>4242.8</v>
      </c>
      <c r="E3349" s="1">
        <v>4256.55</v>
      </c>
      <c r="F3349" s="1">
        <v>82687609</v>
      </c>
      <c r="G3349" s="1">
        <v>3524.29</v>
      </c>
      <c r="H3349" s="6" t="str">
        <f>TEXT(NiftyData[[#This Row],[Date]], "yyyy")</f>
        <v>2007</v>
      </c>
      <c r="I3349" s="6" t="str">
        <f>TEXT(NiftyData[[#This Row],[Date]], "mmm")</f>
        <v>May</v>
      </c>
      <c r="J3349" s="6" t="str">
        <f>TEXT(NiftyData[[#This Row],[Date]], "ddd")</f>
        <v>Mon</v>
      </c>
      <c r="K3349" s="6" t="str">
        <f>TEXT(NiftyData[[#This Row],[Date]], "mmm-yyyy")</f>
        <v>May-2007</v>
      </c>
      <c r="L3349" s="6" t="str">
        <f>IF(NiftyData[[#This Row],[Day]]="Thu", "Expiry", "")</f>
        <v/>
      </c>
      <c r="M3349" s="6">
        <f>NiftyData[[#This Row],[Close]]-NiftyData[[#This Row],[Open]]</f>
        <v>8.1999999999998181</v>
      </c>
      <c r="N3349" s="4">
        <f>NiftyData[[#This Row],[Intraday Change]]/NiftyData[[#This Row],[Open]]</f>
        <v>1.9301611213764914E-3</v>
      </c>
      <c r="O3349" s="4">
        <f>_xlfn.CEILING.MATH(ABS(NiftyData[[#This Row],[Intraday Change %]]), 0.01)</f>
        <v>0.01</v>
      </c>
      <c r="P3349" s="6">
        <f>NiftyData[[#This Row],[Close]]-E3350</f>
        <v>8.4000000000005457</v>
      </c>
      <c r="Q3349" s="4">
        <f>NiftyData[[#This Row],[DayChange]]/E3350</f>
        <v>1.9773313089228362E-3</v>
      </c>
      <c r="R3349" s="7">
        <f>_xlfn.CEILING.MATH(ABS(NiftyData[[#This Row],[DayChange %]]), 0.01)</f>
        <v>0.01</v>
      </c>
    </row>
    <row r="3350" spans="1:18" x14ac:dyDescent="0.2">
      <c r="A3350" s="2">
        <v>39227</v>
      </c>
      <c r="B3350" s="1">
        <v>4197.8500000000004</v>
      </c>
      <c r="C3350" s="1">
        <v>4256.3999999999996</v>
      </c>
      <c r="D3350" s="1">
        <v>4141.3500000000004</v>
      </c>
      <c r="E3350" s="1">
        <v>4248.1499999999996</v>
      </c>
      <c r="F3350" s="1">
        <v>87574680</v>
      </c>
      <c r="G3350" s="1">
        <v>4590.2700000000004</v>
      </c>
      <c r="H3350" s="6" t="str">
        <f>TEXT(NiftyData[[#This Row],[Date]], "yyyy")</f>
        <v>2007</v>
      </c>
      <c r="I3350" s="6" t="str">
        <f>TEXT(NiftyData[[#This Row],[Date]], "mmm")</f>
        <v>May</v>
      </c>
      <c r="J3350" s="6" t="str">
        <f>TEXT(NiftyData[[#This Row],[Date]], "ddd")</f>
        <v>Fri</v>
      </c>
      <c r="K3350" s="6" t="str">
        <f>TEXT(NiftyData[[#This Row],[Date]], "mmm-yyyy")</f>
        <v>May-2007</v>
      </c>
      <c r="L3350" s="6" t="str">
        <f>IF(NiftyData[[#This Row],[Day]]="Thu", "Expiry", "")</f>
        <v/>
      </c>
      <c r="M3350" s="6">
        <f>NiftyData[[#This Row],[Close]]-NiftyData[[#This Row],[Open]]</f>
        <v>50.299999999999272</v>
      </c>
      <c r="N3350" s="4">
        <f>NiftyData[[#This Row],[Intraday Change]]/NiftyData[[#This Row],[Open]]</f>
        <v>1.1982324285050507E-2</v>
      </c>
      <c r="O3350" s="4">
        <f>_xlfn.CEILING.MATH(ABS(NiftyData[[#This Row],[Intraday Change %]]), 0.01)</f>
        <v>0.02</v>
      </c>
      <c r="P3350" s="6">
        <f>NiftyData[[#This Row],[Close]]-E3351</f>
        <v>43.25</v>
      </c>
      <c r="Q3350" s="4">
        <f>NiftyData[[#This Row],[DayChange]]/E3351</f>
        <v>1.0285619158600681E-2</v>
      </c>
      <c r="R3350" s="7">
        <f>_xlfn.CEILING.MATH(ABS(NiftyData[[#This Row],[DayChange %]]), 0.01)</f>
        <v>0.02</v>
      </c>
    </row>
    <row r="3351" spans="1:18" x14ac:dyDescent="0.2">
      <c r="A3351" s="2">
        <v>39226</v>
      </c>
      <c r="B3351" s="1">
        <v>4246.2</v>
      </c>
      <c r="C3351" s="1">
        <v>4250.8500000000004</v>
      </c>
      <c r="D3351" s="1">
        <v>4189.05</v>
      </c>
      <c r="E3351" s="1">
        <v>4204.8999999999996</v>
      </c>
      <c r="F3351" s="1">
        <v>79985272</v>
      </c>
      <c r="G3351" s="1">
        <v>4033.72</v>
      </c>
      <c r="H3351" s="6" t="str">
        <f>TEXT(NiftyData[[#This Row],[Date]], "yyyy")</f>
        <v>2007</v>
      </c>
      <c r="I3351" s="6" t="str">
        <f>TEXT(NiftyData[[#This Row],[Date]], "mmm")</f>
        <v>May</v>
      </c>
      <c r="J3351" s="6" t="str">
        <f>TEXT(NiftyData[[#This Row],[Date]], "ddd")</f>
        <v>Thu</v>
      </c>
      <c r="K3351" s="6" t="str">
        <f>TEXT(NiftyData[[#This Row],[Date]], "mmm-yyyy")</f>
        <v>May-2007</v>
      </c>
      <c r="L3351" s="6" t="str">
        <f>IF(NiftyData[[#This Row],[Day]]="Thu", "Expiry", "")</f>
        <v>Expiry</v>
      </c>
      <c r="M3351" s="6">
        <f>NiftyData[[#This Row],[Close]]-NiftyData[[#This Row],[Open]]</f>
        <v>-41.300000000000182</v>
      </c>
      <c r="N3351" s="4">
        <f>NiftyData[[#This Row],[Intraday Change]]/NiftyData[[#This Row],[Open]]</f>
        <v>-9.7263435542367729E-3</v>
      </c>
      <c r="O3351" s="4">
        <f>_xlfn.CEILING.MATH(ABS(NiftyData[[#This Row],[Intraday Change %]]), 0.01)</f>
        <v>0.01</v>
      </c>
      <c r="P3351" s="6">
        <f>NiftyData[[#This Row],[Close]]-E3352</f>
        <v>-41.300000000000182</v>
      </c>
      <c r="Q3351" s="4">
        <f>NiftyData[[#This Row],[DayChange]]/E3352</f>
        <v>-9.7263435542367729E-3</v>
      </c>
      <c r="R3351" s="7">
        <f>_xlfn.CEILING.MATH(ABS(NiftyData[[#This Row],[DayChange %]]), 0.01)</f>
        <v>0.01</v>
      </c>
    </row>
    <row r="3352" spans="1:18" x14ac:dyDescent="0.2">
      <c r="A3352" s="2">
        <v>39225</v>
      </c>
      <c r="B3352" s="1">
        <v>4279.6000000000004</v>
      </c>
      <c r="C3352" s="1">
        <v>4291.3999999999996</v>
      </c>
      <c r="D3352" s="1">
        <v>4231.05</v>
      </c>
      <c r="E3352" s="1">
        <v>4246.2</v>
      </c>
      <c r="F3352" s="1">
        <v>84529936</v>
      </c>
      <c r="G3352" s="1">
        <v>4384.41</v>
      </c>
      <c r="H3352" s="6" t="str">
        <f>TEXT(NiftyData[[#This Row],[Date]], "yyyy")</f>
        <v>2007</v>
      </c>
      <c r="I3352" s="6" t="str">
        <f>TEXT(NiftyData[[#This Row],[Date]], "mmm")</f>
        <v>May</v>
      </c>
      <c r="J3352" s="6" t="str">
        <f>TEXT(NiftyData[[#This Row],[Date]], "ddd")</f>
        <v>Wed</v>
      </c>
      <c r="K3352" s="6" t="str">
        <f>TEXT(NiftyData[[#This Row],[Date]], "mmm-yyyy")</f>
        <v>May-2007</v>
      </c>
      <c r="L3352" s="6" t="str">
        <f>IF(NiftyData[[#This Row],[Day]]="Thu", "Expiry", "")</f>
        <v/>
      </c>
      <c r="M3352" s="6">
        <f>NiftyData[[#This Row],[Close]]-NiftyData[[#This Row],[Open]]</f>
        <v>-33.400000000000546</v>
      </c>
      <c r="N3352" s="4">
        <f>NiftyData[[#This Row],[Intraday Change]]/NiftyData[[#This Row],[Open]]</f>
        <v>-7.804467707262488E-3</v>
      </c>
      <c r="O3352" s="4">
        <f>_xlfn.CEILING.MATH(ABS(NiftyData[[#This Row],[Intraday Change %]]), 0.01)</f>
        <v>0.01</v>
      </c>
      <c r="P3352" s="6">
        <f>NiftyData[[#This Row],[Close]]-E3353</f>
        <v>-31.900000000000546</v>
      </c>
      <c r="Q3352" s="4">
        <f>NiftyData[[#This Row],[DayChange]]/E3353</f>
        <v>-7.4565811925856205E-3</v>
      </c>
      <c r="R3352" s="7">
        <f>_xlfn.CEILING.MATH(ABS(NiftyData[[#This Row],[DayChange %]]), 0.01)</f>
        <v>0.01</v>
      </c>
    </row>
    <row r="3353" spans="1:18" x14ac:dyDescent="0.2">
      <c r="A3353" s="2">
        <v>39224</v>
      </c>
      <c r="B3353" s="1">
        <v>4263.1000000000004</v>
      </c>
      <c r="C3353" s="1">
        <v>4281.6000000000004</v>
      </c>
      <c r="D3353" s="1">
        <v>4234.1000000000004</v>
      </c>
      <c r="E3353" s="1">
        <v>4278.1000000000004</v>
      </c>
      <c r="F3353" s="1">
        <v>85013484</v>
      </c>
      <c r="G3353" s="1">
        <v>4887.78</v>
      </c>
      <c r="H3353" s="6" t="str">
        <f>TEXT(NiftyData[[#This Row],[Date]], "yyyy")</f>
        <v>2007</v>
      </c>
      <c r="I3353" s="6" t="str">
        <f>TEXT(NiftyData[[#This Row],[Date]], "mmm")</f>
        <v>May</v>
      </c>
      <c r="J3353" s="6" t="str">
        <f>TEXT(NiftyData[[#This Row],[Date]], "ddd")</f>
        <v>Tue</v>
      </c>
      <c r="K3353" s="6" t="str">
        <f>TEXT(NiftyData[[#This Row],[Date]], "mmm-yyyy")</f>
        <v>May-2007</v>
      </c>
      <c r="L3353" s="6" t="str">
        <f>IF(NiftyData[[#This Row],[Day]]="Thu", "Expiry", "")</f>
        <v/>
      </c>
      <c r="M3353" s="6">
        <f>NiftyData[[#This Row],[Close]]-NiftyData[[#This Row],[Open]]</f>
        <v>15</v>
      </c>
      <c r="N3353" s="4">
        <f>NiftyData[[#This Row],[Intraday Change]]/NiftyData[[#This Row],[Open]]</f>
        <v>3.5185663015176744E-3</v>
      </c>
      <c r="O3353" s="4">
        <f>_xlfn.CEILING.MATH(ABS(NiftyData[[#This Row],[Intraday Change %]]), 0.01)</f>
        <v>0.01</v>
      </c>
      <c r="P3353" s="6">
        <f>NiftyData[[#This Row],[Close]]-E3354</f>
        <v>17.200000000000728</v>
      </c>
      <c r="Q3353" s="4">
        <f>NiftyData[[#This Row],[DayChange]]/E3354</f>
        <v>4.0367058602644341E-3</v>
      </c>
      <c r="R3353" s="7">
        <f>_xlfn.CEILING.MATH(ABS(NiftyData[[#This Row],[DayChange %]]), 0.01)</f>
        <v>0.01</v>
      </c>
    </row>
    <row r="3354" spans="1:18" x14ac:dyDescent="0.2">
      <c r="A3354" s="2">
        <v>39223</v>
      </c>
      <c r="B3354" s="1">
        <v>4217.6499999999996</v>
      </c>
      <c r="C3354" s="1">
        <v>4269.3500000000004</v>
      </c>
      <c r="D3354" s="1">
        <v>4217.55</v>
      </c>
      <c r="E3354" s="1">
        <v>4260.8999999999996</v>
      </c>
      <c r="F3354" s="1">
        <v>92776373</v>
      </c>
      <c r="G3354" s="1">
        <v>4309.29</v>
      </c>
      <c r="H3354" s="6" t="str">
        <f>TEXT(NiftyData[[#This Row],[Date]], "yyyy")</f>
        <v>2007</v>
      </c>
      <c r="I3354" s="6" t="str">
        <f>TEXT(NiftyData[[#This Row],[Date]], "mmm")</f>
        <v>May</v>
      </c>
      <c r="J3354" s="6" t="str">
        <f>TEXT(NiftyData[[#This Row],[Date]], "ddd")</f>
        <v>Mon</v>
      </c>
      <c r="K3354" s="6" t="str">
        <f>TEXT(NiftyData[[#This Row],[Date]], "mmm-yyyy")</f>
        <v>May-2007</v>
      </c>
      <c r="L3354" s="6" t="str">
        <f>IF(NiftyData[[#This Row],[Day]]="Thu", "Expiry", "")</f>
        <v/>
      </c>
      <c r="M3354" s="6">
        <f>NiftyData[[#This Row],[Close]]-NiftyData[[#This Row],[Open]]</f>
        <v>43.25</v>
      </c>
      <c r="N3354" s="4">
        <f>NiftyData[[#This Row],[Intraday Change]]/NiftyData[[#This Row],[Open]]</f>
        <v>1.0254525624459119E-2</v>
      </c>
      <c r="O3354" s="4">
        <f>_xlfn.CEILING.MATH(ABS(NiftyData[[#This Row],[Intraday Change %]]), 0.01)</f>
        <v>0.02</v>
      </c>
      <c r="P3354" s="6">
        <f>NiftyData[[#This Row],[Close]]-E3355</f>
        <v>46.399999999999636</v>
      </c>
      <c r="Q3354" s="4">
        <f>NiftyData[[#This Row],[DayChange]]/E3355</f>
        <v>1.1009609680863598E-2</v>
      </c>
      <c r="R3354" s="7">
        <f>_xlfn.CEILING.MATH(ABS(NiftyData[[#This Row],[DayChange %]]), 0.01)</f>
        <v>0.02</v>
      </c>
    </row>
    <row r="3355" spans="1:18" x14ac:dyDescent="0.2">
      <c r="A3355" s="2">
        <v>39220</v>
      </c>
      <c r="B3355" s="1">
        <v>4216.5</v>
      </c>
      <c r="C3355" s="1">
        <v>4228.45</v>
      </c>
      <c r="D3355" s="1">
        <v>4177</v>
      </c>
      <c r="E3355" s="1">
        <v>4214.5</v>
      </c>
      <c r="F3355" s="1">
        <v>68771304</v>
      </c>
      <c r="G3355" s="1">
        <v>3960.85</v>
      </c>
      <c r="H3355" s="6" t="str">
        <f>TEXT(NiftyData[[#This Row],[Date]], "yyyy")</f>
        <v>2007</v>
      </c>
      <c r="I3355" s="6" t="str">
        <f>TEXT(NiftyData[[#This Row],[Date]], "mmm")</f>
        <v>May</v>
      </c>
      <c r="J3355" s="6" t="str">
        <f>TEXT(NiftyData[[#This Row],[Date]], "ddd")</f>
        <v>Fri</v>
      </c>
      <c r="K3355" s="6" t="str">
        <f>TEXT(NiftyData[[#This Row],[Date]], "mmm-yyyy")</f>
        <v>May-2007</v>
      </c>
      <c r="L3355" s="6" t="str">
        <f>IF(NiftyData[[#This Row],[Day]]="Thu", "Expiry", "")</f>
        <v/>
      </c>
      <c r="M3355" s="6">
        <f>NiftyData[[#This Row],[Close]]-NiftyData[[#This Row],[Open]]</f>
        <v>-2</v>
      </c>
      <c r="N3355" s="4">
        <f>NiftyData[[#This Row],[Intraday Change]]/NiftyData[[#This Row],[Open]]</f>
        <v>-4.7432704849994069E-4</v>
      </c>
      <c r="O3355" s="4">
        <f>_xlfn.CEILING.MATH(ABS(NiftyData[[#This Row],[Intraday Change %]]), 0.01)</f>
        <v>0.01</v>
      </c>
      <c r="P3355" s="6">
        <f>NiftyData[[#This Row],[Close]]-E3356</f>
        <v>-5.0500000000001819</v>
      </c>
      <c r="Q3355" s="4">
        <f>NiftyData[[#This Row],[DayChange]]/E3356</f>
        <v>-1.1968100863836621E-3</v>
      </c>
      <c r="R3355" s="7">
        <f>_xlfn.CEILING.MATH(ABS(NiftyData[[#This Row],[DayChange %]]), 0.01)</f>
        <v>0.01</v>
      </c>
    </row>
    <row r="3356" spans="1:18" x14ac:dyDescent="0.2">
      <c r="A3356" s="2">
        <v>39219</v>
      </c>
      <c r="B3356" s="1">
        <v>4172.1000000000004</v>
      </c>
      <c r="C3356" s="1">
        <v>4232.45</v>
      </c>
      <c r="D3356" s="1">
        <v>4172.1000000000004</v>
      </c>
      <c r="E3356" s="1">
        <v>4219.55</v>
      </c>
      <c r="F3356" s="1">
        <v>92236562</v>
      </c>
      <c r="G3356" s="1">
        <v>5138.95</v>
      </c>
      <c r="H3356" s="6" t="str">
        <f>TEXT(NiftyData[[#This Row],[Date]], "yyyy")</f>
        <v>2007</v>
      </c>
      <c r="I3356" s="6" t="str">
        <f>TEXT(NiftyData[[#This Row],[Date]], "mmm")</f>
        <v>May</v>
      </c>
      <c r="J3356" s="6" t="str">
        <f>TEXT(NiftyData[[#This Row],[Date]], "ddd")</f>
        <v>Thu</v>
      </c>
      <c r="K3356" s="6" t="str">
        <f>TEXT(NiftyData[[#This Row],[Date]], "mmm-yyyy")</f>
        <v>May-2007</v>
      </c>
      <c r="L3356" s="6" t="str">
        <f>IF(NiftyData[[#This Row],[Day]]="Thu", "Expiry", "")</f>
        <v>Expiry</v>
      </c>
      <c r="M3356" s="6">
        <f>NiftyData[[#This Row],[Close]]-NiftyData[[#This Row],[Open]]</f>
        <v>47.449999999999818</v>
      </c>
      <c r="N3356" s="4">
        <f>NiftyData[[#This Row],[Intraday Change]]/NiftyData[[#This Row],[Open]]</f>
        <v>1.1373169387119152E-2</v>
      </c>
      <c r="O3356" s="4">
        <f>_xlfn.CEILING.MATH(ABS(NiftyData[[#This Row],[Intraday Change %]]), 0.01)</f>
        <v>0.02</v>
      </c>
      <c r="P3356" s="6">
        <f>NiftyData[[#This Row],[Close]]-E3357</f>
        <v>48.600000000000364</v>
      </c>
      <c r="Q3356" s="4">
        <f>NiftyData[[#This Row],[DayChange]]/E3357</f>
        <v>1.1652021721670212E-2</v>
      </c>
      <c r="R3356" s="7">
        <f>_xlfn.CEILING.MATH(ABS(NiftyData[[#This Row],[DayChange %]]), 0.01)</f>
        <v>0.02</v>
      </c>
    </row>
    <row r="3357" spans="1:18" x14ac:dyDescent="0.2">
      <c r="A3357" s="2">
        <v>39218</v>
      </c>
      <c r="B3357" s="1">
        <v>4125.3999999999996</v>
      </c>
      <c r="C3357" s="1">
        <v>4181</v>
      </c>
      <c r="D3357" s="1">
        <v>4113.05</v>
      </c>
      <c r="E3357" s="1">
        <v>4170.95</v>
      </c>
      <c r="F3357" s="1">
        <v>87122564</v>
      </c>
      <c r="G3357" s="1">
        <v>4499.51</v>
      </c>
      <c r="H3357" s="6" t="str">
        <f>TEXT(NiftyData[[#This Row],[Date]], "yyyy")</f>
        <v>2007</v>
      </c>
      <c r="I3357" s="6" t="str">
        <f>TEXT(NiftyData[[#This Row],[Date]], "mmm")</f>
        <v>May</v>
      </c>
      <c r="J3357" s="6" t="str">
        <f>TEXT(NiftyData[[#This Row],[Date]], "ddd")</f>
        <v>Wed</v>
      </c>
      <c r="K3357" s="6" t="str">
        <f>TEXT(NiftyData[[#This Row],[Date]], "mmm-yyyy")</f>
        <v>May-2007</v>
      </c>
      <c r="L3357" s="6" t="str">
        <f>IF(NiftyData[[#This Row],[Day]]="Thu", "Expiry", "")</f>
        <v/>
      </c>
      <c r="M3357" s="6">
        <f>NiftyData[[#This Row],[Close]]-NiftyData[[#This Row],[Open]]</f>
        <v>45.550000000000182</v>
      </c>
      <c r="N3357" s="4">
        <f>NiftyData[[#This Row],[Intraday Change]]/NiftyData[[#This Row],[Open]]</f>
        <v>1.1041353565714885E-2</v>
      </c>
      <c r="O3357" s="4">
        <f>_xlfn.CEILING.MATH(ABS(NiftyData[[#This Row],[Intraday Change %]]), 0.01)</f>
        <v>0.02</v>
      </c>
      <c r="P3357" s="6">
        <f>NiftyData[[#This Row],[Close]]-E3358</f>
        <v>50.649999999999636</v>
      </c>
      <c r="Q3357" s="4">
        <f>NiftyData[[#This Row],[DayChange]]/E3358</f>
        <v>1.2292794214013454E-2</v>
      </c>
      <c r="R3357" s="7">
        <f>_xlfn.CEILING.MATH(ABS(NiftyData[[#This Row],[DayChange %]]), 0.01)</f>
        <v>0.02</v>
      </c>
    </row>
    <row r="3358" spans="1:18" x14ac:dyDescent="0.2">
      <c r="A3358" s="2">
        <v>39217</v>
      </c>
      <c r="B3358" s="1">
        <v>4134.3</v>
      </c>
      <c r="C3358" s="1">
        <v>4150.45</v>
      </c>
      <c r="D3358" s="1">
        <v>4102.45</v>
      </c>
      <c r="E3358" s="1">
        <v>4120.3</v>
      </c>
      <c r="F3358" s="1">
        <v>82708097</v>
      </c>
      <c r="G3358" s="1">
        <v>3857.44</v>
      </c>
      <c r="H3358" s="6" t="str">
        <f>TEXT(NiftyData[[#This Row],[Date]], "yyyy")</f>
        <v>2007</v>
      </c>
      <c r="I3358" s="6" t="str">
        <f>TEXT(NiftyData[[#This Row],[Date]], "mmm")</f>
        <v>May</v>
      </c>
      <c r="J3358" s="6" t="str">
        <f>TEXT(NiftyData[[#This Row],[Date]], "ddd")</f>
        <v>Tue</v>
      </c>
      <c r="K3358" s="6" t="str">
        <f>TEXT(NiftyData[[#This Row],[Date]], "mmm-yyyy")</f>
        <v>May-2007</v>
      </c>
      <c r="L3358" s="6" t="str">
        <f>IF(NiftyData[[#This Row],[Day]]="Thu", "Expiry", "")</f>
        <v/>
      </c>
      <c r="M3358" s="6">
        <f>NiftyData[[#This Row],[Close]]-NiftyData[[#This Row],[Open]]</f>
        <v>-14</v>
      </c>
      <c r="N3358" s="4">
        <f>NiftyData[[#This Row],[Intraday Change]]/NiftyData[[#This Row],[Open]]</f>
        <v>-3.3863048158092059E-3</v>
      </c>
      <c r="O3358" s="4">
        <f>_xlfn.CEILING.MATH(ABS(NiftyData[[#This Row],[Intraday Change %]]), 0.01)</f>
        <v>0.01</v>
      </c>
      <c r="P3358" s="6">
        <f>NiftyData[[#This Row],[Close]]-E3359</f>
        <v>-14</v>
      </c>
      <c r="Q3358" s="4">
        <f>NiftyData[[#This Row],[DayChange]]/E3359</f>
        <v>-3.3863048158092059E-3</v>
      </c>
      <c r="R3358" s="7">
        <f>_xlfn.CEILING.MATH(ABS(NiftyData[[#This Row],[DayChange %]]), 0.01)</f>
        <v>0.01</v>
      </c>
    </row>
    <row r="3359" spans="1:18" x14ac:dyDescent="0.2">
      <c r="A3359" s="2">
        <v>39216</v>
      </c>
      <c r="B3359" s="1">
        <v>4078.8</v>
      </c>
      <c r="C3359" s="1">
        <v>4151.3</v>
      </c>
      <c r="D3359" s="1">
        <v>4072.45</v>
      </c>
      <c r="E3359" s="1">
        <v>4134.3</v>
      </c>
      <c r="F3359" s="1">
        <v>95639685</v>
      </c>
      <c r="G3359" s="1">
        <v>3429.82</v>
      </c>
      <c r="H3359" s="6" t="str">
        <f>TEXT(NiftyData[[#This Row],[Date]], "yyyy")</f>
        <v>2007</v>
      </c>
      <c r="I3359" s="6" t="str">
        <f>TEXT(NiftyData[[#This Row],[Date]], "mmm")</f>
        <v>May</v>
      </c>
      <c r="J3359" s="6" t="str">
        <f>TEXT(NiftyData[[#This Row],[Date]], "ddd")</f>
        <v>Mon</v>
      </c>
      <c r="K3359" s="6" t="str">
        <f>TEXT(NiftyData[[#This Row],[Date]], "mmm-yyyy")</f>
        <v>May-2007</v>
      </c>
      <c r="L3359" s="6" t="str">
        <f>IF(NiftyData[[#This Row],[Day]]="Thu", "Expiry", "")</f>
        <v/>
      </c>
      <c r="M3359" s="6">
        <f>NiftyData[[#This Row],[Close]]-NiftyData[[#This Row],[Open]]</f>
        <v>55.5</v>
      </c>
      <c r="N3359" s="4">
        <f>NiftyData[[#This Row],[Intraday Change]]/NiftyData[[#This Row],[Open]]</f>
        <v>1.3606943218593704E-2</v>
      </c>
      <c r="O3359" s="4">
        <f>_xlfn.CEILING.MATH(ABS(NiftyData[[#This Row],[Intraday Change %]]), 0.01)</f>
        <v>0.02</v>
      </c>
      <c r="P3359" s="6">
        <f>NiftyData[[#This Row],[Close]]-E3360</f>
        <v>57.650000000000091</v>
      </c>
      <c r="Q3359" s="4">
        <f>NiftyData[[#This Row],[DayChange]]/E3360</f>
        <v>1.414151325230277E-2</v>
      </c>
      <c r="R3359" s="7">
        <f>_xlfn.CEILING.MATH(ABS(NiftyData[[#This Row],[DayChange %]]), 0.01)</f>
        <v>0.02</v>
      </c>
    </row>
    <row r="3360" spans="1:18" x14ac:dyDescent="0.2">
      <c r="A3360" s="2">
        <v>39213</v>
      </c>
      <c r="B3360" s="1">
        <v>4070.2</v>
      </c>
      <c r="C3360" s="1">
        <v>4094.65</v>
      </c>
      <c r="D3360" s="1">
        <v>3981.15</v>
      </c>
      <c r="E3360" s="1">
        <v>4076.65</v>
      </c>
      <c r="F3360" s="1">
        <v>101897727</v>
      </c>
      <c r="G3360" s="1">
        <v>4421.4399999999996</v>
      </c>
      <c r="H3360" s="6" t="str">
        <f>TEXT(NiftyData[[#This Row],[Date]], "yyyy")</f>
        <v>2007</v>
      </c>
      <c r="I3360" s="6" t="str">
        <f>TEXT(NiftyData[[#This Row],[Date]], "mmm")</f>
        <v>May</v>
      </c>
      <c r="J3360" s="6" t="str">
        <f>TEXT(NiftyData[[#This Row],[Date]], "ddd")</f>
        <v>Fri</v>
      </c>
      <c r="K3360" s="6" t="str">
        <f>TEXT(NiftyData[[#This Row],[Date]], "mmm-yyyy")</f>
        <v>May-2007</v>
      </c>
      <c r="L3360" s="6" t="str">
        <f>IF(NiftyData[[#This Row],[Day]]="Thu", "Expiry", "")</f>
        <v/>
      </c>
      <c r="M3360" s="6">
        <f>NiftyData[[#This Row],[Close]]-NiftyData[[#This Row],[Open]]</f>
        <v>6.4500000000002728</v>
      </c>
      <c r="N3360" s="4">
        <f>NiftyData[[#This Row],[Intraday Change]]/NiftyData[[#This Row],[Open]]</f>
        <v>1.5846887130854192E-3</v>
      </c>
      <c r="O3360" s="4">
        <f>_xlfn.CEILING.MATH(ABS(NiftyData[[#This Row],[Intraday Change %]]), 0.01)</f>
        <v>0.01</v>
      </c>
      <c r="P3360" s="6">
        <f>NiftyData[[#This Row],[Close]]-E3361</f>
        <v>9.8499999999999091</v>
      </c>
      <c r="Q3360" s="4">
        <f>NiftyData[[#This Row],[DayChange]]/E3361</f>
        <v>2.4220517360086331E-3</v>
      </c>
      <c r="R3360" s="7">
        <f>_xlfn.CEILING.MATH(ABS(NiftyData[[#This Row],[DayChange %]]), 0.01)</f>
        <v>0.01</v>
      </c>
    </row>
    <row r="3361" spans="1:18" x14ac:dyDescent="0.2">
      <c r="A3361" s="2">
        <v>39212</v>
      </c>
      <c r="B3361" s="1">
        <v>4079.6</v>
      </c>
      <c r="C3361" s="1">
        <v>4134.2</v>
      </c>
      <c r="D3361" s="1">
        <v>4057.55</v>
      </c>
      <c r="E3361" s="1">
        <v>4066.8</v>
      </c>
      <c r="F3361" s="1">
        <v>74217966</v>
      </c>
      <c r="G3361" s="1">
        <v>3591.84</v>
      </c>
      <c r="H3361" s="6" t="str">
        <f>TEXT(NiftyData[[#This Row],[Date]], "yyyy")</f>
        <v>2007</v>
      </c>
      <c r="I3361" s="6" t="str">
        <f>TEXT(NiftyData[[#This Row],[Date]], "mmm")</f>
        <v>May</v>
      </c>
      <c r="J3361" s="6" t="str">
        <f>TEXT(NiftyData[[#This Row],[Date]], "ddd")</f>
        <v>Thu</v>
      </c>
      <c r="K3361" s="6" t="str">
        <f>TEXT(NiftyData[[#This Row],[Date]], "mmm-yyyy")</f>
        <v>May-2007</v>
      </c>
      <c r="L3361" s="6" t="str">
        <f>IF(NiftyData[[#This Row],[Day]]="Thu", "Expiry", "")</f>
        <v>Expiry</v>
      </c>
      <c r="M3361" s="6">
        <f>NiftyData[[#This Row],[Close]]-NiftyData[[#This Row],[Open]]</f>
        <v>-12.799999999999727</v>
      </c>
      <c r="N3361" s="4">
        <f>NiftyData[[#This Row],[Intraday Change]]/NiftyData[[#This Row],[Open]]</f>
        <v>-3.137562506127985E-3</v>
      </c>
      <c r="O3361" s="4">
        <f>_xlfn.CEILING.MATH(ABS(NiftyData[[#This Row],[Intraday Change %]]), 0.01)</f>
        <v>0.01</v>
      </c>
      <c r="P3361" s="6">
        <f>NiftyData[[#This Row],[Close]]-E3362</f>
        <v>-12.5</v>
      </c>
      <c r="Q3361" s="4">
        <f>NiftyData[[#This Row],[DayChange]]/E3362</f>
        <v>-3.0642512195719852E-3</v>
      </c>
      <c r="R3361" s="7">
        <f>_xlfn.CEILING.MATH(ABS(NiftyData[[#This Row],[DayChange %]]), 0.01)</f>
        <v>0.01</v>
      </c>
    </row>
    <row r="3362" spans="1:18" x14ac:dyDescent="0.2">
      <c r="A3362" s="2">
        <v>39211</v>
      </c>
      <c r="B3362" s="1">
        <v>4077.25</v>
      </c>
      <c r="C3362" s="1">
        <v>4087.8</v>
      </c>
      <c r="D3362" s="1">
        <v>4030.55</v>
      </c>
      <c r="E3362" s="1">
        <v>4079.3</v>
      </c>
      <c r="F3362" s="1">
        <v>65609530</v>
      </c>
      <c r="G3362" s="1">
        <v>3484.85</v>
      </c>
      <c r="H3362" s="6" t="str">
        <f>TEXT(NiftyData[[#This Row],[Date]], "yyyy")</f>
        <v>2007</v>
      </c>
      <c r="I3362" s="6" t="str">
        <f>TEXT(NiftyData[[#This Row],[Date]], "mmm")</f>
        <v>May</v>
      </c>
      <c r="J3362" s="6" t="str">
        <f>TEXT(NiftyData[[#This Row],[Date]], "ddd")</f>
        <v>Wed</v>
      </c>
      <c r="K3362" s="6" t="str">
        <f>TEXT(NiftyData[[#This Row],[Date]], "mmm-yyyy")</f>
        <v>May-2007</v>
      </c>
      <c r="L3362" s="6" t="str">
        <f>IF(NiftyData[[#This Row],[Day]]="Thu", "Expiry", "")</f>
        <v/>
      </c>
      <c r="M3362" s="6">
        <f>NiftyData[[#This Row],[Close]]-NiftyData[[#This Row],[Open]]</f>
        <v>2.0500000000001819</v>
      </c>
      <c r="N3362" s="4">
        <f>NiftyData[[#This Row],[Intraday Change]]/NiftyData[[#This Row],[Open]]</f>
        <v>5.027898706236267E-4</v>
      </c>
      <c r="O3362" s="4">
        <f>_xlfn.CEILING.MATH(ABS(NiftyData[[#This Row],[Intraday Change %]]), 0.01)</f>
        <v>0.01</v>
      </c>
      <c r="P3362" s="6">
        <f>NiftyData[[#This Row],[Close]]-E3363</f>
        <v>2.3000000000001819</v>
      </c>
      <c r="Q3362" s="4">
        <f>NiftyData[[#This Row],[DayChange]]/E3363</f>
        <v>5.6414029923968162E-4</v>
      </c>
      <c r="R3362" s="7">
        <f>_xlfn.CEILING.MATH(ABS(NiftyData[[#This Row],[DayChange %]]), 0.01)</f>
        <v>0.01</v>
      </c>
    </row>
    <row r="3363" spans="1:18" x14ac:dyDescent="0.2">
      <c r="A3363" s="2">
        <v>39210</v>
      </c>
      <c r="B3363" s="1">
        <v>4111.25</v>
      </c>
      <c r="C3363" s="1">
        <v>4136.05</v>
      </c>
      <c r="D3363" s="1">
        <v>4066.4</v>
      </c>
      <c r="E3363" s="1">
        <v>4077</v>
      </c>
      <c r="F3363" s="1">
        <v>77322300</v>
      </c>
      <c r="G3363" s="1">
        <v>4067.24</v>
      </c>
      <c r="H3363" s="6" t="str">
        <f>TEXT(NiftyData[[#This Row],[Date]], "yyyy")</f>
        <v>2007</v>
      </c>
      <c r="I3363" s="6" t="str">
        <f>TEXT(NiftyData[[#This Row],[Date]], "mmm")</f>
        <v>May</v>
      </c>
      <c r="J3363" s="6" t="str">
        <f>TEXT(NiftyData[[#This Row],[Date]], "ddd")</f>
        <v>Tue</v>
      </c>
      <c r="K3363" s="6" t="str">
        <f>TEXT(NiftyData[[#This Row],[Date]], "mmm-yyyy")</f>
        <v>May-2007</v>
      </c>
      <c r="L3363" s="6" t="str">
        <f>IF(NiftyData[[#This Row],[Day]]="Thu", "Expiry", "")</f>
        <v/>
      </c>
      <c r="M3363" s="6">
        <f>NiftyData[[#This Row],[Close]]-NiftyData[[#This Row],[Open]]</f>
        <v>-34.25</v>
      </c>
      <c r="N3363" s="4">
        <f>NiftyData[[#This Row],[Intraday Change]]/NiftyData[[#This Row],[Open]]</f>
        <v>-8.3307996351474605E-3</v>
      </c>
      <c r="O3363" s="4">
        <f>_xlfn.CEILING.MATH(ABS(NiftyData[[#This Row],[Intraday Change %]]), 0.01)</f>
        <v>0.01</v>
      </c>
      <c r="P3363" s="6">
        <f>NiftyData[[#This Row],[Close]]-E3364</f>
        <v>-34.149999999999636</v>
      </c>
      <c r="Q3363" s="4">
        <f>NiftyData[[#This Row],[DayChange]]/E3364</f>
        <v>-8.3066781800711816E-3</v>
      </c>
      <c r="R3363" s="7">
        <f>_xlfn.CEILING.MATH(ABS(NiftyData[[#This Row],[DayChange %]]), 0.01)</f>
        <v>0.01</v>
      </c>
    </row>
    <row r="3364" spans="1:18" x14ac:dyDescent="0.2">
      <c r="A3364" s="2">
        <v>39209</v>
      </c>
      <c r="B3364" s="1">
        <v>4117.5</v>
      </c>
      <c r="C3364" s="1">
        <v>4157.6499999999996</v>
      </c>
      <c r="D3364" s="1">
        <v>4103.6000000000004</v>
      </c>
      <c r="E3364" s="1">
        <v>4111.1499999999996</v>
      </c>
      <c r="F3364" s="1">
        <v>63121628</v>
      </c>
      <c r="G3364" s="1">
        <v>2962.32</v>
      </c>
      <c r="H3364" s="6" t="str">
        <f>TEXT(NiftyData[[#This Row],[Date]], "yyyy")</f>
        <v>2007</v>
      </c>
      <c r="I3364" s="6" t="str">
        <f>TEXT(NiftyData[[#This Row],[Date]], "mmm")</f>
        <v>May</v>
      </c>
      <c r="J3364" s="6" t="str">
        <f>TEXT(NiftyData[[#This Row],[Date]], "ddd")</f>
        <v>Mon</v>
      </c>
      <c r="K3364" s="6" t="str">
        <f>TEXT(NiftyData[[#This Row],[Date]], "mmm-yyyy")</f>
        <v>May-2007</v>
      </c>
      <c r="L3364" s="6" t="str">
        <f>IF(NiftyData[[#This Row],[Day]]="Thu", "Expiry", "")</f>
        <v/>
      </c>
      <c r="M3364" s="6">
        <f>NiftyData[[#This Row],[Close]]-NiftyData[[#This Row],[Open]]</f>
        <v>-6.3500000000003638</v>
      </c>
      <c r="N3364" s="4">
        <f>NiftyData[[#This Row],[Intraday Change]]/NiftyData[[#This Row],[Open]]</f>
        <v>-1.5421979356406469E-3</v>
      </c>
      <c r="O3364" s="4">
        <f>_xlfn.CEILING.MATH(ABS(NiftyData[[#This Row],[Intraday Change %]]), 0.01)</f>
        <v>0.01</v>
      </c>
      <c r="P3364" s="6">
        <f>NiftyData[[#This Row],[Close]]-E3365</f>
        <v>-6.2000000000007276</v>
      </c>
      <c r="Q3364" s="4">
        <f>NiftyData[[#This Row],[DayChange]]/E3365</f>
        <v>-1.5058229200822682E-3</v>
      </c>
      <c r="R3364" s="7">
        <f>_xlfn.CEILING.MATH(ABS(NiftyData[[#This Row],[DayChange %]]), 0.01)</f>
        <v>0.01</v>
      </c>
    </row>
    <row r="3365" spans="1:18" x14ac:dyDescent="0.2">
      <c r="A3365" s="2">
        <v>39206</v>
      </c>
      <c r="B3365" s="1">
        <v>4168.8999999999996</v>
      </c>
      <c r="C3365" s="1">
        <v>4180.8999999999996</v>
      </c>
      <c r="D3365" s="1">
        <v>4109.7</v>
      </c>
      <c r="E3365" s="1">
        <v>4117.3500000000004</v>
      </c>
      <c r="F3365" s="1">
        <v>67472022</v>
      </c>
      <c r="G3365" s="1">
        <v>3620.94</v>
      </c>
      <c r="H3365" s="6" t="str">
        <f>TEXT(NiftyData[[#This Row],[Date]], "yyyy")</f>
        <v>2007</v>
      </c>
      <c r="I3365" s="6" t="str">
        <f>TEXT(NiftyData[[#This Row],[Date]], "mmm")</f>
        <v>May</v>
      </c>
      <c r="J3365" s="6" t="str">
        <f>TEXT(NiftyData[[#This Row],[Date]], "ddd")</f>
        <v>Fri</v>
      </c>
      <c r="K3365" s="6" t="str">
        <f>TEXT(NiftyData[[#This Row],[Date]], "mmm-yyyy")</f>
        <v>May-2007</v>
      </c>
      <c r="L3365" s="6" t="str">
        <f>IF(NiftyData[[#This Row],[Day]]="Thu", "Expiry", "")</f>
        <v/>
      </c>
      <c r="M3365" s="6">
        <f>NiftyData[[#This Row],[Close]]-NiftyData[[#This Row],[Open]]</f>
        <v>-51.549999999999272</v>
      </c>
      <c r="N3365" s="4">
        <f>NiftyData[[#This Row],[Intraday Change]]/NiftyData[[#This Row],[Open]]</f>
        <v>-1.2365372160521786E-2</v>
      </c>
      <c r="O3365" s="4">
        <f>_xlfn.CEILING.MATH(ABS(NiftyData[[#This Row],[Intraday Change %]]), 0.01)</f>
        <v>0.02</v>
      </c>
      <c r="P3365" s="6">
        <f>NiftyData[[#This Row],[Close]]-E3366</f>
        <v>-33.5</v>
      </c>
      <c r="Q3365" s="4">
        <f>NiftyData[[#This Row],[DayChange]]/E3366</f>
        <v>-8.0706361347675764E-3</v>
      </c>
      <c r="R3365" s="7">
        <f>_xlfn.CEILING.MATH(ABS(NiftyData[[#This Row],[DayChange %]]), 0.01)</f>
        <v>0.01</v>
      </c>
    </row>
    <row r="3366" spans="1:18" x14ac:dyDescent="0.2">
      <c r="A3366" s="2">
        <v>39205</v>
      </c>
      <c r="B3366" s="1">
        <v>4089.45</v>
      </c>
      <c r="C3366" s="1">
        <v>4161.2</v>
      </c>
      <c r="D3366" s="1">
        <v>4080.75</v>
      </c>
      <c r="E3366" s="1">
        <v>4150.8500000000004</v>
      </c>
      <c r="F3366" s="1">
        <v>79591422</v>
      </c>
      <c r="G3366" s="1">
        <v>4196.82</v>
      </c>
      <c r="H3366" s="6" t="str">
        <f>TEXT(NiftyData[[#This Row],[Date]], "yyyy")</f>
        <v>2007</v>
      </c>
      <c r="I3366" s="6" t="str">
        <f>TEXT(NiftyData[[#This Row],[Date]], "mmm")</f>
        <v>May</v>
      </c>
      <c r="J3366" s="6" t="str">
        <f>TEXT(NiftyData[[#This Row],[Date]], "ddd")</f>
        <v>Thu</v>
      </c>
      <c r="K3366" s="6" t="str">
        <f>TEXT(NiftyData[[#This Row],[Date]], "mmm-yyyy")</f>
        <v>May-2007</v>
      </c>
      <c r="L3366" s="6" t="str">
        <f>IF(NiftyData[[#This Row],[Day]]="Thu", "Expiry", "")</f>
        <v>Expiry</v>
      </c>
      <c r="M3366" s="6">
        <f>NiftyData[[#This Row],[Close]]-NiftyData[[#This Row],[Open]]</f>
        <v>61.400000000000546</v>
      </c>
      <c r="N3366" s="4">
        <f>NiftyData[[#This Row],[Intraday Change]]/NiftyData[[#This Row],[Open]]</f>
        <v>1.5014243969238051E-2</v>
      </c>
      <c r="O3366" s="4">
        <f>_xlfn.CEILING.MATH(ABS(NiftyData[[#This Row],[Intraday Change %]]), 0.01)</f>
        <v>0.02</v>
      </c>
      <c r="P3366" s="6">
        <f>NiftyData[[#This Row],[Close]]-E3367</f>
        <v>62.950000000000273</v>
      </c>
      <c r="Q3366" s="4">
        <f>NiftyData[[#This Row],[DayChange]]/E3367</f>
        <v>1.5399104674771954E-2</v>
      </c>
      <c r="R3366" s="7">
        <f>_xlfn.CEILING.MATH(ABS(NiftyData[[#This Row],[DayChange %]]), 0.01)</f>
        <v>0.02</v>
      </c>
    </row>
    <row r="3367" spans="1:18" x14ac:dyDescent="0.2">
      <c r="A3367" s="2">
        <v>39202</v>
      </c>
      <c r="B3367" s="1">
        <v>4081.6</v>
      </c>
      <c r="C3367" s="1">
        <v>4096.8999999999996</v>
      </c>
      <c r="D3367" s="1">
        <v>4028.9</v>
      </c>
      <c r="E3367" s="1">
        <v>4087.9</v>
      </c>
      <c r="F3367" s="1">
        <v>74746036</v>
      </c>
      <c r="G3367" s="1">
        <v>3816.33</v>
      </c>
      <c r="H3367" s="6" t="str">
        <f>TEXT(NiftyData[[#This Row],[Date]], "yyyy")</f>
        <v>2007</v>
      </c>
      <c r="I3367" s="6" t="str">
        <f>TEXT(NiftyData[[#This Row],[Date]], "mmm")</f>
        <v>Apr</v>
      </c>
      <c r="J3367" s="6" t="str">
        <f>TEXT(NiftyData[[#This Row],[Date]], "ddd")</f>
        <v>Mon</v>
      </c>
      <c r="K3367" s="6" t="str">
        <f>TEXT(NiftyData[[#This Row],[Date]], "mmm-yyyy")</f>
        <v>Apr-2007</v>
      </c>
      <c r="L3367" s="6" t="str">
        <f>IF(NiftyData[[#This Row],[Day]]="Thu", "Expiry", "")</f>
        <v/>
      </c>
      <c r="M3367" s="6">
        <f>NiftyData[[#This Row],[Close]]-NiftyData[[#This Row],[Open]]</f>
        <v>6.3000000000001819</v>
      </c>
      <c r="N3367" s="4">
        <f>NiftyData[[#This Row],[Intraday Change]]/NiftyData[[#This Row],[Open]]</f>
        <v>1.5435123480988294E-3</v>
      </c>
      <c r="O3367" s="4">
        <f>_xlfn.CEILING.MATH(ABS(NiftyData[[#This Row],[Intraday Change %]]), 0.01)</f>
        <v>0.01</v>
      </c>
      <c r="P3367" s="6">
        <f>NiftyData[[#This Row],[Close]]-E3368</f>
        <v>4.4000000000000909</v>
      </c>
      <c r="Q3367" s="4">
        <f>NiftyData[[#This Row],[DayChange]]/E3368</f>
        <v>1.0775070405289802E-3</v>
      </c>
      <c r="R3367" s="7">
        <f>_xlfn.CEILING.MATH(ABS(NiftyData[[#This Row],[DayChange %]]), 0.01)</f>
        <v>0.01</v>
      </c>
    </row>
    <row r="3368" spans="1:18" x14ac:dyDescent="0.2">
      <c r="A3368" s="2">
        <v>39199</v>
      </c>
      <c r="B3368" s="1">
        <v>4182</v>
      </c>
      <c r="C3368" s="1">
        <v>4182</v>
      </c>
      <c r="D3368" s="1">
        <v>4074.3</v>
      </c>
      <c r="E3368" s="1">
        <v>4083.5</v>
      </c>
      <c r="F3368" s="1">
        <v>83330984</v>
      </c>
      <c r="G3368" s="1">
        <v>4143.6099999999997</v>
      </c>
      <c r="H3368" s="6" t="str">
        <f>TEXT(NiftyData[[#This Row],[Date]], "yyyy")</f>
        <v>2007</v>
      </c>
      <c r="I3368" s="6" t="str">
        <f>TEXT(NiftyData[[#This Row],[Date]], "mmm")</f>
        <v>Apr</v>
      </c>
      <c r="J3368" s="6" t="str">
        <f>TEXT(NiftyData[[#This Row],[Date]], "ddd")</f>
        <v>Fri</v>
      </c>
      <c r="K3368" s="6" t="str">
        <f>TEXT(NiftyData[[#This Row],[Date]], "mmm-yyyy")</f>
        <v>Apr-2007</v>
      </c>
      <c r="L3368" s="6" t="str">
        <f>IF(NiftyData[[#This Row],[Day]]="Thu", "Expiry", "")</f>
        <v/>
      </c>
      <c r="M3368" s="6">
        <f>NiftyData[[#This Row],[Close]]-NiftyData[[#This Row],[Open]]</f>
        <v>-98.5</v>
      </c>
      <c r="N3368" s="4">
        <f>NiftyData[[#This Row],[Intraday Change]]/NiftyData[[#This Row],[Open]]</f>
        <v>-2.3553323768531802E-2</v>
      </c>
      <c r="O3368" s="4">
        <f>_xlfn.CEILING.MATH(ABS(NiftyData[[#This Row],[Intraday Change %]]), 0.01)</f>
        <v>0.03</v>
      </c>
      <c r="P3368" s="6">
        <f>NiftyData[[#This Row],[Close]]-E3369</f>
        <v>-94.350000000000364</v>
      </c>
      <c r="Q3368" s="4">
        <f>NiftyData[[#This Row],[DayChange]]/E3369</f>
        <v>-2.2583386191462201E-2</v>
      </c>
      <c r="R3368" s="7">
        <f>_xlfn.CEILING.MATH(ABS(NiftyData[[#This Row],[DayChange %]]), 0.01)</f>
        <v>0.03</v>
      </c>
    </row>
    <row r="3369" spans="1:18" x14ac:dyDescent="0.2">
      <c r="A3369" s="2">
        <v>39198</v>
      </c>
      <c r="B3369" s="1">
        <v>4170.05</v>
      </c>
      <c r="C3369" s="1">
        <v>4217.8999999999996</v>
      </c>
      <c r="D3369" s="1">
        <v>4143.25</v>
      </c>
      <c r="E3369" s="1">
        <v>4177.8500000000004</v>
      </c>
      <c r="F3369" s="1">
        <v>111716820</v>
      </c>
      <c r="G3369" s="1">
        <v>5921.6</v>
      </c>
      <c r="H3369" s="6" t="str">
        <f>TEXT(NiftyData[[#This Row],[Date]], "yyyy")</f>
        <v>2007</v>
      </c>
      <c r="I3369" s="6" t="str">
        <f>TEXT(NiftyData[[#This Row],[Date]], "mmm")</f>
        <v>Apr</v>
      </c>
      <c r="J3369" s="6" t="str">
        <f>TEXT(NiftyData[[#This Row],[Date]], "ddd")</f>
        <v>Thu</v>
      </c>
      <c r="K3369" s="6" t="str">
        <f>TEXT(NiftyData[[#This Row],[Date]], "mmm-yyyy")</f>
        <v>Apr-2007</v>
      </c>
      <c r="L3369" s="6" t="str">
        <f>IF(NiftyData[[#This Row],[Day]]="Thu", "Expiry", "")</f>
        <v>Expiry</v>
      </c>
      <c r="M3369" s="6">
        <f>NiftyData[[#This Row],[Close]]-NiftyData[[#This Row],[Open]]</f>
        <v>7.8000000000001819</v>
      </c>
      <c r="N3369" s="4">
        <f>NiftyData[[#This Row],[Intraday Change]]/NiftyData[[#This Row],[Open]]</f>
        <v>1.8704811692905796E-3</v>
      </c>
      <c r="O3369" s="4">
        <f>_xlfn.CEILING.MATH(ABS(NiftyData[[#This Row],[Intraday Change %]]), 0.01)</f>
        <v>0.01</v>
      </c>
      <c r="P3369" s="6">
        <f>NiftyData[[#This Row],[Close]]-E3370</f>
        <v>10.550000000000182</v>
      </c>
      <c r="Q3369" s="4">
        <f>NiftyData[[#This Row],[DayChange]]/E3370</f>
        <v>2.5316151944904811E-3</v>
      </c>
      <c r="R3369" s="7">
        <f>_xlfn.CEILING.MATH(ABS(NiftyData[[#This Row],[DayChange %]]), 0.01)</f>
        <v>0.01</v>
      </c>
    </row>
    <row r="3370" spans="1:18" x14ac:dyDescent="0.2">
      <c r="A3370" s="2">
        <v>39197</v>
      </c>
      <c r="B3370" s="1">
        <v>4134.25</v>
      </c>
      <c r="C3370" s="1">
        <v>4173.3</v>
      </c>
      <c r="D3370" s="1">
        <v>4114.3500000000004</v>
      </c>
      <c r="E3370" s="1">
        <v>4167.3</v>
      </c>
      <c r="F3370" s="1">
        <v>96383411</v>
      </c>
      <c r="G3370" s="1">
        <v>4912.3900000000003</v>
      </c>
      <c r="H3370" s="6" t="str">
        <f>TEXT(NiftyData[[#This Row],[Date]], "yyyy")</f>
        <v>2007</v>
      </c>
      <c r="I3370" s="6" t="str">
        <f>TEXT(NiftyData[[#This Row],[Date]], "mmm")</f>
        <v>Apr</v>
      </c>
      <c r="J3370" s="6" t="str">
        <f>TEXT(NiftyData[[#This Row],[Date]], "ddd")</f>
        <v>Wed</v>
      </c>
      <c r="K3370" s="6" t="str">
        <f>TEXT(NiftyData[[#This Row],[Date]], "mmm-yyyy")</f>
        <v>Apr-2007</v>
      </c>
      <c r="L3370" s="6" t="str">
        <f>IF(NiftyData[[#This Row],[Day]]="Thu", "Expiry", "")</f>
        <v/>
      </c>
      <c r="M3370" s="6">
        <f>NiftyData[[#This Row],[Close]]-NiftyData[[#This Row],[Open]]</f>
        <v>33.050000000000182</v>
      </c>
      <c r="N3370" s="4">
        <f>NiftyData[[#This Row],[Intraday Change]]/NiftyData[[#This Row],[Open]]</f>
        <v>7.994194835822744E-3</v>
      </c>
      <c r="O3370" s="4">
        <f>_xlfn.CEILING.MATH(ABS(NiftyData[[#This Row],[Intraday Change %]]), 0.01)</f>
        <v>0.01</v>
      </c>
      <c r="P3370" s="6">
        <f>NiftyData[[#This Row],[Close]]-E3371</f>
        <v>25.5</v>
      </c>
      <c r="Q3370" s="4">
        <f>NiftyData[[#This Row],[DayChange]]/E3371</f>
        <v>6.1567434448790382E-3</v>
      </c>
      <c r="R3370" s="7">
        <f>_xlfn.CEILING.MATH(ABS(NiftyData[[#This Row],[DayChange %]]), 0.01)</f>
        <v>0.01</v>
      </c>
    </row>
    <row r="3371" spans="1:18" x14ac:dyDescent="0.2">
      <c r="A3371" s="2">
        <v>39196</v>
      </c>
      <c r="B3371" s="1">
        <v>4085.1</v>
      </c>
      <c r="C3371" s="1">
        <v>4162.1499999999996</v>
      </c>
      <c r="D3371" s="1">
        <v>4057.7</v>
      </c>
      <c r="E3371" s="1">
        <v>4141.8</v>
      </c>
      <c r="F3371" s="1">
        <v>101792602</v>
      </c>
      <c r="G3371" s="1">
        <v>5279.14</v>
      </c>
      <c r="H3371" s="6" t="str">
        <f>TEXT(NiftyData[[#This Row],[Date]], "yyyy")</f>
        <v>2007</v>
      </c>
      <c r="I3371" s="6" t="str">
        <f>TEXT(NiftyData[[#This Row],[Date]], "mmm")</f>
        <v>Apr</v>
      </c>
      <c r="J3371" s="6" t="str">
        <f>TEXT(NiftyData[[#This Row],[Date]], "ddd")</f>
        <v>Tue</v>
      </c>
      <c r="K3371" s="6" t="str">
        <f>TEXT(NiftyData[[#This Row],[Date]], "mmm-yyyy")</f>
        <v>Apr-2007</v>
      </c>
      <c r="L3371" s="6" t="str">
        <f>IF(NiftyData[[#This Row],[Day]]="Thu", "Expiry", "")</f>
        <v/>
      </c>
      <c r="M3371" s="6">
        <f>NiftyData[[#This Row],[Close]]-NiftyData[[#This Row],[Open]]</f>
        <v>56.700000000000273</v>
      </c>
      <c r="N3371" s="4">
        <f>NiftyData[[#This Row],[Intraday Change]]/NiftyData[[#This Row],[Open]]</f>
        <v>1.3879709187045671E-2</v>
      </c>
      <c r="O3371" s="4">
        <f>_xlfn.CEILING.MATH(ABS(NiftyData[[#This Row],[Intraday Change %]]), 0.01)</f>
        <v>0.02</v>
      </c>
      <c r="P3371" s="6">
        <f>NiftyData[[#This Row],[Close]]-E3372</f>
        <v>56.700000000000273</v>
      </c>
      <c r="Q3371" s="4">
        <f>NiftyData[[#This Row],[DayChange]]/E3372</f>
        <v>1.3879709187045671E-2</v>
      </c>
      <c r="R3371" s="7">
        <f>_xlfn.CEILING.MATH(ABS(NiftyData[[#This Row],[DayChange %]]), 0.01)</f>
        <v>0.02</v>
      </c>
    </row>
    <row r="3372" spans="1:18" x14ac:dyDescent="0.2">
      <c r="A3372" s="2">
        <v>39195</v>
      </c>
      <c r="B3372" s="1">
        <v>4083.55</v>
      </c>
      <c r="C3372" s="1">
        <v>4122.3500000000004</v>
      </c>
      <c r="D3372" s="1">
        <v>4075.2</v>
      </c>
      <c r="E3372" s="1">
        <v>4085.1</v>
      </c>
      <c r="F3372" s="1">
        <v>85793172</v>
      </c>
      <c r="G3372" s="1">
        <v>3672.1</v>
      </c>
      <c r="H3372" s="6" t="str">
        <f>TEXT(NiftyData[[#This Row],[Date]], "yyyy")</f>
        <v>2007</v>
      </c>
      <c r="I3372" s="6" t="str">
        <f>TEXT(NiftyData[[#This Row],[Date]], "mmm")</f>
        <v>Apr</v>
      </c>
      <c r="J3372" s="6" t="str">
        <f>TEXT(NiftyData[[#This Row],[Date]], "ddd")</f>
        <v>Mon</v>
      </c>
      <c r="K3372" s="6" t="str">
        <f>TEXT(NiftyData[[#This Row],[Date]], "mmm-yyyy")</f>
        <v>Apr-2007</v>
      </c>
      <c r="L3372" s="6" t="str">
        <f>IF(NiftyData[[#This Row],[Day]]="Thu", "Expiry", "")</f>
        <v/>
      </c>
      <c r="M3372" s="6">
        <f>NiftyData[[#This Row],[Close]]-NiftyData[[#This Row],[Open]]</f>
        <v>1.5499999999997272</v>
      </c>
      <c r="N3372" s="4">
        <f>NiftyData[[#This Row],[Intraday Change]]/NiftyData[[#This Row],[Open]]</f>
        <v>3.7957169619564523E-4</v>
      </c>
      <c r="O3372" s="4">
        <f>_xlfn.CEILING.MATH(ABS(NiftyData[[#This Row],[Intraday Change %]]), 0.01)</f>
        <v>0.01</v>
      </c>
      <c r="P3372" s="6">
        <f>NiftyData[[#This Row],[Close]]-E3373</f>
        <v>1.5499999999997272</v>
      </c>
      <c r="Q3372" s="4">
        <f>NiftyData[[#This Row],[DayChange]]/E3373</f>
        <v>3.7957169619564523E-4</v>
      </c>
      <c r="R3372" s="7">
        <f>_xlfn.CEILING.MATH(ABS(NiftyData[[#This Row],[DayChange %]]), 0.01)</f>
        <v>0.01</v>
      </c>
    </row>
    <row r="3373" spans="1:18" x14ac:dyDescent="0.2">
      <c r="A3373" s="2">
        <v>39192</v>
      </c>
      <c r="B3373" s="1">
        <v>4000.25</v>
      </c>
      <c r="C3373" s="1">
        <v>4090.05</v>
      </c>
      <c r="D3373" s="1">
        <v>3995.5</v>
      </c>
      <c r="E3373" s="1">
        <v>4083.55</v>
      </c>
      <c r="F3373" s="1">
        <v>96650049</v>
      </c>
      <c r="G3373" s="1">
        <v>4269.7700000000004</v>
      </c>
      <c r="H3373" s="6" t="str">
        <f>TEXT(NiftyData[[#This Row],[Date]], "yyyy")</f>
        <v>2007</v>
      </c>
      <c r="I3373" s="6" t="str">
        <f>TEXT(NiftyData[[#This Row],[Date]], "mmm")</f>
        <v>Apr</v>
      </c>
      <c r="J3373" s="6" t="str">
        <f>TEXT(NiftyData[[#This Row],[Date]], "ddd")</f>
        <v>Fri</v>
      </c>
      <c r="K3373" s="6" t="str">
        <f>TEXT(NiftyData[[#This Row],[Date]], "mmm-yyyy")</f>
        <v>Apr-2007</v>
      </c>
      <c r="L3373" s="6" t="str">
        <f>IF(NiftyData[[#This Row],[Day]]="Thu", "Expiry", "")</f>
        <v/>
      </c>
      <c r="M3373" s="6">
        <f>NiftyData[[#This Row],[Close]]-NiftyData[[#This Row],[Open]]</f>
        <v>83.300000000000182</v>
      </c>
      <c r="N3373" s="4">
        <f>NiftyData[[#This Row],[Intraday Change]]/NiftyData[[#This Row],[Open]]</f>
        <v>2.0823698518842616E-2</v>
      </c>
      <c r="O3373" s="4">
        <f>_xlfn.CEILING.MATH(ABS(NiftyData[[#This Row],[Intraday Change %]]), 0.01)</f>
        <v>0.03</v>
      </c>
      <c r="P3373" s="6">
        <f>NiftyData[[#This Row],[Close]]-E3374</f>
        <v>85.900000000000091</v>
      </c>
      <c r="Q3373" s="4">
        <f>NiftyData[[#This Row],[DayChange]]/E3374</f>
        <v>2.1487623979087735E-2</v>
      </c>
      <c r="R3373" s="7">
        <f>_xlfn.CEILING.MATH(ABS(NiftyData[[#This Row],[DayChange %]]), 0.01)</f>
        <v>0.03</v>
      </c>
    </row>
    <row r="3374" spans="1:18" x14ac:dyDescent="0.2">
      <c r="A3374" s="2">
        <v>39191</v>
      </c>
      <c r="B3374" s="1">
        <v>3998.5</v>
      </c>
      <c r="C3374" s="1">
        <v>4011</v>
      </c>
      <c r="D3374" s="1">
        <v>3933.35</v>
      </c>
      <c r="E3374" s="1">
        <v>3997.65</v>
      </c>
      <c r="F3374" s="1">
        <v>76167934</v>
      </c>
      <c r="G3374" s="1">
        <v>3618.63</v>
      </c>
      <c r="H3374" s="6" t="str">
        <f>TEXT(NiftyData[[#This Row],[Date]], "yyyy")</f>
        <v>2007</v>
      </c>
      <c r="I3374" s="6" t="str">
        <f>TEXT(NiftyData[[#This Row],[Date]], "mmm")</f>
        <v>Apr</v>
      </c>
      <c r="J3374" s="6" t="str">
        <f>TEXT(NiftyData[[#This Row],[Date]], "ddd")</f>
        <v>Thu</v>
      </c>
      <c r="K3374" s="6" t="str">
        <f>TEXT(NiftyData[[#This Row],[Date]], "mmm-yyyy")</f>
        <v>Apr-2007</v>
      </c>
      <c r="L3374" s="6" t="str">
        <f>IF(NiftyData[[#This Row],[Day]]="Thu", "Expiry", "")</f>
        <v>Expiry</v>
      </c>
      <c r="M3374" s="6">
        <f>NiftyData[[#This Row],[Close]]-NiftyData[[#This Row],[Open]]</f>
        <v>-0.84999999999990905</v>
      </c>
      <c r="N3374" s="4">
        <f>NiftyData[[#This Row],[Intraday Change]]/NiftyData[[#This Row],[Open]]</f>
        <v>-2.1257971739400001E-4</v>
      </c>
      <c r="O3374" s="4">
        <f>_xlfn.CEILING.MATH(ABS(NiftyData[[#This Row],[Intraday Change %]]), 0.01)</f>
        <v>0.01</v>
      </c>
      <c r="P3374" s="6">
        <f>NiftyData[[#This Row],[Close]]-E3375</f>
        <v>-13.949999999999818</v>
      </c>
      <c r="Q3374" s="4">
        <f>NiftyData[[#This Row],[DayChange]]/E3375</f>
        <v>-3.4774154950642684E-3</v>
      </c>
      <c r="R3374" s="7">
        <f>_xlfn.CEILING.MATH(ABS(NiftyData[[#This Row],[DayChange %]]), 0.01)</f>
        <v>0.01</v>
      </c>
    </row>
    <row r="3375" spans="1:18" x14ac:dyDescent="0.2">
      <c r="A3375" s="2">
        <v>39190</v>
      </c>
      <c r="B3375" s="1">
        <v>3989.6</v>
      </c>
      <c r="C3375" s="1">
        <v>4039.25</v>
      </c>
      <c r="D3375" s="1">
        <v>3981.75</v>
      </c>
      <c r="E3375" s="1">
        <v>4011.6</v>
      </c>
      <c r="F3375" s="1">
        <v>73900407</v>
      </c>
      <c r="G3375" s="1">
        <v>3555.36</v>
      </c>
      <c r="H3375" s="6" t="str">
        <f>TEXT(NiftyData[[#This Row],[Date]], "yyyy")</f>
        <v>2007</v>
      </c>
      <c r="I3375" s="6" t="str">
        <f>TEXT(NiftyData[[#This Row],[Date]], "mmm")</f>
        <v>Apr</v>
      </c>
      <c r="J3375" s="6" t="str">
        <f>TEXT(NiftyData[[#This Row],[Date]], "ddd")</f>
        <v>Wed</v>
      </c>
      <c r="K3375" s="6" t="str">
        <f>TEXT(NiftyData[[#This Row],[Date]], "mmm-yyyy")</f>
        <v>Apr-2007</v>
      </c>
      <c r="L3375" s="6" t="str">
        <f>IF(NiftyData[[#This Row],[Day]]="Thu", "Expiry", "")</f>
        <v/>
      </c>
      <c r="M3375" s="6">
        <f>NiftyData[[#This Row],[Close]]-NiftyData[[#This Row],[Open]]</f>
        <v>22</v>
      </c>
      <c r="N3375" s="4">
        <f>NiftyData[[#This Row],[Intraday Change]]/NiftyData[[#This Row],[Open]]</f>
        <v>5.5143372769199924E-3</v>
      </c>
      <c r="O3375" s="4">
        <f>_xlfn.CEILING.MATH(ABS(NiftyData[[#This Row],[Intraday Change %]]), 0.01)</f>
        <v>0.01</v>
      </c>
      <c r="P3375" s="6">
        <f>NiftyData[[#This Row],[Close]]-E3376</f>
        <v>26.650000000000091</v>
      </c>
      <c r="Q3375" s="4">
        <f>NiftyData[[#This Row],[DayChange]]/E3376</f>
        <v>6.6876623295148221E-3</v>
      </c>
      <c r="R3375" s="7">
        <f>_xlfn.CEILING.MATH(ABS(NiftyData[[#This Row],[DayChange %]]), 0.01)</f>
        <v>0.01</v>
      </c>
    </row>
    <row r="3376" spans="1:18" x14ac:dyDescent="0.2">
      <c r="A3376" s="2">
        <v>39189</v>
      </c>
      <c r="B3376" s="1">
        <v>4014.4</v>
      </c>
      <c r="C3376" s="1">
        <v>4030</v>
      </c>
      <c r="D3376" s="1">
        <v>3976.25</v>
      </c>
      <c r="E3376" s="1">
        <v>3984.95</v>
      </c>
      <c r="F3376" s="1">
        <v>83281173</v>
      </c>
      <c r="G3376" s="1">
        <v>4248.2</v>
      </c>
      <c r="H3376" s="6" t="str">
        <f>TEXT(NiftyData[[#This Row],[Date]], "yyyy")</f>
        <v>2007</v>
      </c>
      <c r="I3376" s="6" t="str">
        <f>TEXT(NiftyData[[#This Row],[Date]], "mmm")</f>
        <v>Apr</v>
      </c>
      <c r="J3376" s="6" t="str">
        <f>TEXT(NiftyData[[#This Row],[Date]], "ddd")</f>
        <v>Tue</v>
      </c>
      <c r="K3376" s="6" t="str">
        <f>TEXT(NiftyData[[#This Row],[Date]], "mmm-yyyy")</f>
        <v>Apr-2007</v>
      </c>
      <c r="L3376" s="6" t="str">
        <f>IF(NiftyData[[#This Row],[Day]]="Thu", "Expiry", "")</f>
        <v/>
      </c>
      <c r="M3376" s="6">
        <f>NiftyData[[#This Row],[Close]]-NiftyData[[#This Row],[Open]]</f>
        <v>-29.450000000000273</v>
      </c>
      <c r="N3376" s="4">
        <f>NiftyData[[#This Row],[Intraday Change]]/NiftyData[[#This Row],[Open]]</f>
        <v>-7.3360900757274495E-3</v>
      </c>
      <c r="O3376" s="4">
        <f>_xlfn.CEILING.MATH(ABS(NiftyData[[#This Row],[Intraday Change %]]), 0.01)</f>
        <v>0.01</v>
      </c>
      <c r="P3376" s="6">
        <f>NiftyData[[#This Row],[Close]]-E3377</f>
        <v>-28.400000000000091</v>
      </c>
      <c r="Q3376" s="4">
        <f>NiftyData[[#This Row],[DayChange]]/E3377</f>
        <v>-7.0763825731620942E-3</v>
      </c>
      <c r="R3376" s="7">
        <f>_xlfn.CEILING.MATH(ABS(NiftyData[[#This Row],[DayChange %]]), 0.01)</f>
        <v>0.01</v>
      </c>
    </row>
    <row r="3377" spans="1:18" x14ac:dyDescent="0.2">
      <c r="A3377" s="2">
        <v>39188</v>
      </c>
      <c r="B3377" s="1">
        <v>3920.5</v>
      </c>
      <c r="C3377" s="1">
        <v>4016.8</v>
      </c>
      <c r="D3377" s="1">
        <v>3920.5</v>
      </c>
      <c r="E3377" s="1">
        <v>4013.35</v>
      </c>
      <c r="F3377" s="1">
        <v>85406452</v>
      </c>
      <c r="G3377" s="1">
        <v>4169.4799999999996</v>
      </c>
      <c r="H3377" s="6" t="str">
        <f>TEXT(NiftyData[[#This Row],[Date]], "yyyy")</f>
        <v>2007</v>
      </c>
      <c r="I3377" s="6" t="str">
        <f>TEXT(NiftyData[[#This Row],[Date]], "mmm")</f>
        <v>Apr</v>
      </c>
      <c r="J3377" s="6" t="str">
        <f>TEXT(NiftyData[[#This Row],[Date]], "ddd")</f>
        <v>Mon</v>
      </c>
      <c r="K3377" s="6" t="str">
        <f>TEXT(NiftyData[[#This Row],[Date]], "mmm-yyyy")</f>
        <v>Apr-2007</v>
      </c>
      <c r="L3377" s="6" t="str">
        <f>IF(NiftyData[[#This Row],[Day]]="Thu", "Expiry", "")</f>
        <v/>
      </c>
      <c r="M3377" s="6">
        <f>NiftyData[[#This Row],[Close]]-NiftyData[[#This Row],[Open]]</f>
        <v>92.849999999999909</v>
      </c>
      <c r="N3377" s="4">
        <f>NiftyData[[#This Row],[Intraday Change]]/NiftyData[[#This Row],[Open]]</f>
        <v>2.368320367300087E-2</v>
      </c>
      <c r="O3377" s="4">
        <f>_xlfn.CEILING.MATH(ABS(NiftyData[[#This Row],[Intraday Change %]]), 0.01)</f>
        <v>0.03</v>
      </c>
      <c r="P3377" s="6">
        <f>NiftyData[[#This Row],[Close]]-E3378</f>
        <v>96</v>
      </c>
      <c r="Q3377" s="4">
        <f>NiftyData[[#This Row],[DayChange]]/E3378</f>
        <v>2.4506362719695713E-2</v>
      </c>
      <c r="R3377" s="7">
        <f>_xlfn.CEILING.MATH(ABS(NiftyData[[#This Row],[DayChange %]]), 0.01)</f>
        <v>0.03</v>
      </c>
    </row>
    <row r="3378" spans="1:18" x14ac:dyDescent="0.2">
      <c r="A3378" s="2">
        <v>39185</v>
      </c>
      <c r="B3378" s="1">
        <v>3830.35</v>
      </c>
      <c r="C3378" s="1">
        <v>3924.55</v>
      </c>
      <c r="D3378" s="1">
        <v>3828.45</v>
      </c>
      <c r="E3378" s="1">
        <v>3917.35</v>
      </c>
      <c r="F3378" s="1">
        <v>89158610</v>
      </c>
      <c r="G3378" s="1">
        <v>4643.26</v>
      </c>
      <c r="H3378" s="6" t="str">
        <f>TEXT(NiftyData[[#This Row],[Date]], "yyyy")</f>
        <v>2007</v>
      </c>
      <c r="I3378" s="6" t="str">
        <f>TEXT(NiftyData[[#This Row],[Date]], "mmm")</f>
        <v>Apr</v>
      </c>
      <c r="J3378" s="6" t="str">
        <f>TEXT(NiftyData[[#This Row],[Date]], "ddd")</f>
        <v>Fri</v>
      </c>
      <c r="K3378" s="6" t="str">
        <f>TEXT(NiftyData[[#This Row],[Date]], "mmm-yyyy")</f>
        <v>Apr-2007</v>
      </c>
      <c r="L3378" s="6" t="str">
        <f>IF(NiftyData[[#This Row],[Day]]="Thu", "Expiry", "")</f>
        <v/>
      </c>
      <c r="M3378" s="6">
        <f>NiftyData[[#This Row],[Close]]-NiftyData[[#This Row],[Open]]</f>
        <v>87</v>
      </c>
      <c r="N3378" s="4">
        <f>NiftyData[[#This Row],[Intraday Change]]/NiftyData[[#This Row],[Open]]</f>
        <v>2.2713329069145118E-2</v>
      </c>
      <c r="O3378" s="4">
        <f>_xlfn.CEILING.MATH(ABS(NiftyData[[#This Row],[Intraday Change %]]), 0.01)</f>
        <v>0.03</v>
      </c>
      <c r="P3378" s="6">
        <f>NiftyData[[#This Row],[Close]]-E3379</f>
        <v>87.5</v>
      </c>
      <c r="Q3378" s="4">
        <f>NiftyData[[#This Row],[DayChange]]/E3379</f>
        <v>2.2846847787772368E-2</v>
      </c>
      <c r="R3378" s="7">
        <f>_xlfn.CEILING.MATH(ABS(NiftyData[[#This Row],[DayChange %]]), 0.01)</f>
        <v>0.03</v>
      </c>
    </row>
    <row r="3379" spans="1:18" x14ac:dyDescent="0.2">
      <c r="A3379" s="2">
        <v>39184</v>
      </c>
      <c r="B3379" s="1">
        <v>3861.85</v>
      </c>
      <c r="C3379" s="1">
        <v>3861.85</v>
      </c>
      <c r="D3379" s="1">
        <v>3811.25</v>
      </c>
      <c r="E3379" s="1">
        <v>3829.85</v>
      </c>
      <c r="F3379" s="1">
        <v>69265870</v>
      </c>
      <c r="G3379" s="1">
        <v>3230.5</v>
      </c>
      <c r="H3379" s="6" t="str">
        <f>TEXT(NiftyData[[#This Row],[Date]], "yyyy")</f>
        <v>2007</v>
      </c>
      <c r="I3379" s="6" t="str">
        <f>TEXT(NiftyData[[#This Row],[Date]], "mmm")</f>
        <v>Apr</v>
      </c>
      <c r="J3379" s="6" t="str">
        <f>TEXT(NiftyData[[#This Row],[Date]], "ddd")</f>
        <v>Thu</v>
      </c>
      <c r="K3379" s="6" t="str">
        <f>TEXT(NiftyData[[#This Row],[Date]], "mmm-yyyy")</f>
        <v>Apr-2007</v>
      </c>
      <c r="L3379" s="6" t="str">
        <f>IF(NiftyData[[#This Row],[Day]]="Thu", "Expiry", "")</f>
        <v>Expiry</v>
      </c>
      <c r="M3379" s="6">
        <f>NiftyData[[#This Row],[Close]]-NiftyData[[#This Row],[Open]]</f>
        <v>-32</v>
      </c>
      <c r="N3379" s="4">
        <f>NiftyData[[#This Row],[Intraday Change]]/NiftyData[[#This Row],[Open]]</f>
        <v>-8.286184082758264E-3</v>
      </c>
      <c r="O3379" s="4">
        <f>_xlfn.CEILING.MATH(ABS(NiftyData[[#This Row],[Intraday Change %]]), 0.01)</f>
        <v>0.01</v>
      </c>
      <c r="P3379" s="6">
        <f>NiftyData[[#This Row],[Close]]-E3380</f>
        <v>-32.800000000000182</v>
      </c>
      <c r="Q3379" s="4">
        <f>NiftyData[[#This Row],[DayChange]]/E3380</f>
        <v>-8.4915796150311779E-3</v>
      </c>
      <c r="R3379" s="7">
        <f>_xlfn.CEILING.MATH(ABS(NiftyData[[#This Row],[DayChange %]]), 0.01)</f>
        <v>0.01</v>
      </c>
    </row>
    <row r="3380" spans="1:18" x14ac:dyDescent="0.2">
      <c r="A3380" s="2">
        <v>39183</v>
      </c>
      <c r="B3380" s="1">
        <v>3848.35</v>
      </c>
      <c r="C3380" s="1">
        <v>3876.35</v>
      </c>
      <c r="D3380" s="1">
        <v>3844.75</v>
      </c>
      <c r="E3380" s="1">
        <v>3862.65</v>
      </c>
      <c r="F3380" s="1">
        <v>89113728</v>
      </c>
      <c r="G3380" s="1">
        <v>3864.28</v>
      </c>
      <c r="H3380" s="6" t="str">
        <f>TEXT(NiftyData[[#This Row],[Date]], "yyyy")</f>
        <v>2007</v>
      </c>
      <c r="I3380" s="6" t="str">
        <f>TEXT(NiftyData[[#This Row],[Date]], "mmm")</f>
        <v>Apr</v>
      </c>
      <c r="J3380" s="6" t="str">
        <f>TEXT(NiftyData[[#This Row],[Date]], "ddd")</f>
        <v>Wed</v>
      </c>
      <c r="K3380" s="6" t="str">
        <f>TEXT(NiftyData[[#This Row],[Date]], "mmm-yyyy")</f>
        <v>Apr-2007</v>
      </c>
      <c r="L3380" s="6" t="str">
        <f>IF(NiftyData[[#This Row],[Day]]="Thu", "Expiry", "")</f>
        <v/>
      </c>
      <c r="M3380" s="6">
        <f>NiftyData[[#This Row],[Close]]-NiftyData[[#This Row],[Open]]</f>
        <v>14.300000000000182</v>
      </c>
      <c r="N3380" s="4">
        <f>NiftyData[[#This Row],[Intraday Change]]/NiftyData[[#This Row],[Open]]</f>
        <v>3.7158782335287026E-3</v>
      </c>
      <c r="O3380" s="4">
        <f>_xlfn.CEILING.MATH(ABS(NiftyData[[#This Row],[Intraday Change %]]), 0.01)</f>
        <v>0.01</v>
      </c>
      <c r="P3380" s="6">
        <f>NiftyData[[#This Row],[Close]]-E3381</f>
        <v>14.5</v>
      </c>
      <c r="Q3380" s="4">
        <f>NiftyData[[#This Row],[DayChange]]/E3381</f>
        <v>3.7680443849642037E-3</v>
      </c>
      <c r="R3380" s="7">
        <f>_xlfn.CEILING.MATH(ABS(NiftyData[[#This Row],[DayChange %]]), 0.01)</f>
        <v>0.01</v>
      </c>
    </row>
    <row r="3381" spans="1:18" x14ac:dyDescent="0.2">
      <c r="A3381" s="2">
        <v>39182</v>
      </c>
      <c r="B3381" s="1">
        <v>3844.15</v>
      </c>
      <c r="C3381" s="1">
        <v>3858.35</v>
      </c>
      <c r="D3381" s="1">
        <v>3819.3</v>
      </c>
      <c r="E3381" s="1">
        <v>3848.15</v>
      </c>
      <c r="F3381" s="1">
        <v>78284712</v>
      </c>
      <c r="G3381" s="1">
        <v>3508.74</v>
      </c>
      <c r="H3381" s="6" t="str">
        <f>TEXT(NiftyData[[#This Row],[Date]], "yyyy")</f>
        <v>2007</v>
      </c>
      <c r="I3381" s="6" t="str">
        <f>TEXT(NiftyData[[#This Row],[Date]], "mmm")</f>
        <v>Apr</v>
      </c>
      <c r="J3381" s="6" t="str">
        <f>TEXT(NiftyData[[#This Row],[Date]], "ddd")</f>
        <v>Tue</v>
      </c>
      <c r="K3381" s="6" t="str">
        <f>TEXT(NiftyData[[#This Row],[Date]], "mmm-yyyy")</f>
        <v>Apr-2007</v>
      </c>
      <c r="L3381" s="6" t="str">
        <f>IF(NiftyData[[#This Row],[Day]]="Thu", "Expiry", "")</f>
        <v/>
      </c>
      <c r="M3381" s="6">
        <f>NiftyData[[#This Row],[Close]]-NiftyData[[#This Row],[Open]]</f>
        <v>4</v>
      </c>
      <c r="N3381" s="4">
        <f>NiftyData[[#This Row],[Intraday Change]]/NiftyData[[#This Row],[Open]]</f>
        <v>1.0405421224457942E-3</v>
      </c>
      <c r="O3381" s="4">
        <f>_xlfn.CEILING.MATH(ABS(NiftyData[[#This Row],[Intraday Change %]]), 0.01)</f>
        <v>0.01</v>
      </c>
      <c r="P3381" s="6">
        <f>NiftyData[[#This Row],[Close]]-E3382</f>
        <v>4.6500000000000909</v>
      </c>
      <c r="Q3381" s="4">
        <f>NiftyData[[#This Row],[DayChange]]/E3382</f>
        <v>1.2098347860023653E-3</v>
      </c>
      <c r="R3381" s="7">
        <f>_xlfn.CEILING.MATH(ABS(NiftyData[[#This Row],[DayChange %]]), 0.01)</f>
        <v>0.01</v>
      </c>
    </row>
    <row r="3382" spans="1:18" x14ac:dyDescent="0.2">
      <c r="A3382" s="2">
        <v>39181</v>
      </c>
      <c r="B3382" s="1">
        <v>3752.9</v>
      </c>
      <c r="C3382" s="1">
        <v>3850.9</v>
      </c>
      <c r="D3382" s="1">
        <v>3747.25</v>
      </c>
      <c r="E3382" s="1">
        <v>3843.5</v>
      </c>
      <c r="F3382" s="1">
        <v>65501863</v>
      </c>
      <c r="G3382" s="1">
        <v>2737.11</v>
      </c>
      <c r="H3382" s="6" t="str">
        <f>TEXT(NiftyData[[#This Row],[Date]], "yyyy")</f>
        <v>2007</v>
      </c>
      <c r="I3382" s="6" t="str">
        <f>TEXT(NiftyData[[#This Row],[Date]], "mmm")</f>
        <v>Apr</v>
      </c>
      <c r="J3382" s="6" t="str">
        <f>TEXT(NiftyData[[#This Row],[Date]], "ddd")</f>
        <v>Mon</v>
      </c>
      <c r="K3382" s="6" t="str">
        <f>TEXT(NiftyData[[#This Row],[Date]], "mmm-yyyy")</f>
        <v>Apr-2007</v>
      </c>
      <c r="L3382" s="6" t="str">
        <f>IF(NiftyData[[#This Row],[Day]]="Thu", "Expiry", "")</f>
        <v/>
      </c>
      <c r="M3382" s="6">
        <f>NiftyData[[#This Row],[Close]]-NiftyData[[#This Row],[Open]]</f>
        <v>90.599999999999909</v>
      </c>
      <c r="N3382" s="4">
        <f>NiftyData[[#This Row],[Intraday Change]]/NiftyData[[#This Row],[Open]]</f>
        <v>2.4141330704255351E-2</v>
      </c>
      <c r="O3382" s="4">
        <f>_xlfn.CEILING.MATH(ABS(NiftyData[[#This Row],[Intraday Change %]]), 0.01)</f>
        <v>0.03</v>
      </c>
      <c r="P3382" s="6">
        <f>NiftyData[[#This Row],[Close]]-E3383</f>
        <v>91.5</v>
      </c>
      <c r="Q3382" s="4">
        <f>NiftyData[[#This Row],[DayChange]]/E3383</f>
        <v>2.4386993603411514E-2</v>
      </c>
      <c r="R3382" s="7">
        <f>_xlfn.CEILING.MATH(ABS(NiftyData[[#This Row],[DayChange %]]), 0.01)</f>
        <v>0.03</v>
      </c>
    </row>
    <row r="3383" spans="1:18" x14ac:dyDescent="0.2">
      <c r="A3383" s="2">
        <v>39177</v>
      </c>
      <c r="B3383" s="1">
        <v>3735.2</v>
      </c>
      <c r="C3383" s="1">
        <v>3771.45</v>
      </c>
      <c r="D3383" s="1">
        <v>3709.15</v>
      </c>
      <c r="E3383" s="1">
        <v>3752</v>
      </c>
      <c r="F3383" s="1">
        <v>75346993</v>
      </c>
      <c r="G3383" s="1">
        <v>3151.7</v>
      </c>
      <c r="H3383" s="6" t="str">
        <f>TEXT(NiftyData[[#This Row],[Date]], "yyyy")</f>
        <v>2007</v>
      </c>
      <c r="I3383" s="6" t="str">
        <f>TEXT(NiftyData[[#This Row],[Date]], "mmm")</f>
        <v>Apr</v>
      </c>
      <c r="J3383" s="6" t="str">
        <f>TEXT(NiftyData[[#This Row],[Date]], "ddd")</f>
        <v>Thu</v>
      </c>
      <c r="K3383" s="6" t="str">
        <f>TEXT(NiftyData[[#This Row],[Date]], "mmm-yyyy")</f>
        <v>Apr-2007</v>
      </c>
      <c r="L3383" s="6" t="str">
        <f>IF(NiftyData[[#This Row],[Day]]="Thu", "Expiry", "")</f>
        <v>Expiry</v>
      </c>
      <c r="M3383" s="6">
        <f>NiftyData[[#This Row],[Close]]-NiftyData[[#This Row],[Open]]</f>
        <v>16.800000000000182</v>
      </c>
      <c r="N3383" s="4">
        <f>NiftyData[[#This Row],[Intraday Change]]/NiftyData[[#This Row],[Open]]</f>
        <v>4.4977511244378302E-3</v>
      </c>
      <c r="O3383" s="4">
        <f>_xlfn.CEILING.MATH(ABS(NiftyData[[#This Row],[Intraday Change %]]), 0.01)</f>
        <v>0.01</v>
      </c>
      <c r="P3383" s="6">
        <f>NiftyData[[#This Row],[Close]]-E3384</f>
        <v>18.75</v>
      </c>
      <c r="Q3383" s="4">
        <f>NiftyData[[#This Row],[DayChange]]/E3384</f>
        <v>5.0224335364628678E-3</v>
      </c>
      <c r="R3383" s="7">
        <f>_xlfn.CEILING.MATH(ABS(NiftyData[[#This Row],[DayChange %]]), 0.01)</f>
        <v>0.01</v>
      </c>
    </row>
    <row r="3384" spans="1:18" x14ac:dyDescent="0.2">
      <c r="A3384" s="2">
        <v>39176</v>
      </c>
      <c r="B3384" s="1">
        <v>3689.75</v>
      </c>
      <c r="C3384" s="1">
        <v>3751.4</v>
      </c>
      <c r="D3384" s="1">
        <v>3689.75</v>
      </c>
      <c r="E3384" s="1">
        <v>3733.25</v>
      </c>
      <c r="F3384" s="1">
        <v>87771799</v>
      </c>
      <c r="G3384" s="1">
        <v>3685.87</v>
      </c>
      <c r="H3384" s="6" t="str">
        <f>TEXT(NiftyData[[#This Row],[Date]], "yyyy")</f>
        <v>2007</v>
      </c>
      <c r="I3384" s="6" t="str">
        <f>TEXT(NiftyData[[#This Row],[Date]], "mmm")</f>
        <v>Apr</v>
      </c>
      <c r="J3384" s="6" t="str">
        <f>TEXT(NiftyData[[#This Row],[Date]], "ddd")</f>
        <v>Wed</v>
      </c>
      <c r="K3384" s="6" t="str">
        <f>TEXT(NiftyData[[#This Row],[Date]], "mmm-yyyy")</f>
        <v>Apr-2007</v>
      </c>
      <c r="L3384" s="6" t="str">
        <f>IF(NiftyData[[#This Row],[Day]]="Thu", "Expiry", "")</f>
        <v/>
      </c>
      <c r="M3384" s="6">
        <f>NiftyData[[#This Row],[Close]]-NiftyData[[#This Row],[Open]]</f>
        <v>43.5</v>
      </c>
      <c r="N3384" s="4">
        <f>NiftyData[[#This Row],[Intraday Change]]/NiftyData[[#This Row],[Open]]</f>
        <v>1.178941662714276E-2</v>
      </c>
      <c r="O3384" s="4">
        <f>_xlfn.CEILING.MATH(ABS(NiftyData[[#This Row],[Intraday Change %]]), 0.01)</f>
        <v>0.02</v>
      </c>
      <c r="P3384" s="6">
        <f>NiftyData[[#This Row],[Close]]-E3385</f>
        <v>42.599999999999909</v>
      </c>
      <c r="Q3384" s="4">
        <f>NiftyData[[#This Row],[DayChange]]/E3385</f>
        <v>1.154268218335521E-2</v>
      </c>
      <c r="R3384" s="7">
        <f>_xlfn.CEILING.MATH(ABS(NiftyData[[#This Row],[DayChange %]]), 0.01)</f>
        <v>0.02</v>
      </c>
    </row>
    <row r="3385" spans="1:18" x14ac:dyDescent="0.2">
      <c r="A3385" s="2">
        <v>39175</v>
      </c>
      <c r="B3385" s="1">
        <v>3633.85</v>
      </c>
      <c r="C3385" s="1">
        <v>3703.05</v>
      </c>
      <c r="D3385" s="1">
        <v>3632.2</v>
      </c>
      <c r="E3385" s="1">
        <v>3690.65</v>
      </c>
      <c r="F3385" s="1">
        <v>64733113</v>
      </c>
      <c r="G3385" s="1">
        <v>3567.88</v>
      </c>
      <c r="H3385" s="6" t="str">
        <f>TEXT(NiftyData[[#This Row],[Date]], "yyyy")</f>
        <v>2007</v>
      </c>
      <c r="I3385" s="6" t="str">
        <f>TEXT(NiftyData[[#This Row],[Date]], "mmm")</f>
        <v>Apr</v>
      </c>
      <c r="J3385" s="6" t="str">
        <f>TEXT(NiftyData[[#This Row],[Date]], "ddd")</f>
        <v>Tue</v>
      </c>
      <c r="K3385" s="6" t="str">
        <f>TEXT(NiftyData[[#This Row],[Date]], "mmm-yyyy")</f>
        <v>Apr-2007</v>
      </c>
      <c r="L3385" s="6" t="str">
        <f>IF(NiftyData[[#This Row],[Day]]="Thu", "Expiry", "")</f>
        <v/>
      </c>
      <c r="M3385" s="6">
        <f>NiftyData[[#This Row],[Close]]-NiftyData[[#This Row],[Open]]</f>
        <v>56.800000000000182</v>
      </c>
      <c r="N3385" s="4">
        <f>NiftyData[[#This Row],[Intraday Change]]/NiftyData[[#This Row],[Open]]</f>
        <v>1.5630804793813773E-2</v>
      </c>
      <c r="O3385" s="4">
        <f>_xlfn.CEILING.MATH(ABS(NiftyData[[#This Row],[Intraday Change %]]), 0.01)</f>
        <v>0.02</v>
      </c>
      <c r="P3385" s="6">
        <f>NiftyData[[#This Row],[Close]]-E3386</f>
        <v>57.050000000000182</v>
      </c>
      <c r="Q3385" s="4">
        <f>NiftyData[[#This Row],[DayChange]]/E3386</f>
        <v>1.5700682518714273E-2</v>
      </c>
      <c r="R3385" s="7">
        <f>_xlfn.CEILING.MATH(ABS(NiftyData[[#This Row],[DayChange %]]), 0.01)</f>
        <v>0.02</v>
      </c>
    </row>
    <row r="3386" spans="1:18" x14ac:dyDescent="0.2">
      <c r="A3386" s="2">
        <v>39174</v>
      </c>
      <c r="B3386" s="1">
        <v>3820</v>
      </c>
      <c r="C3386" s="1">
        <v>3820</v>
      </c>
      <c r="D3386" s="1">
        <v>3617</v>
      </c>
      <c r="E3386" s="1">
        <v>3633.6</v>
      </c>
      <c r="F3386" s="1">
        <v>74611355</v>
      </c>
      <c r="G3386" s="1">
        <v>3979.31</v>
      </c>
      <c r="H3386" s="6" t="str">
        <f>TEXT(NiftyData[[#This Row],[Date]], "yyyy")</f>
        <v>2007</v>
      </c>
      <c r="I3386" s="6" t="str">
        <f>TEXT(NiftyData[[#This Row],[Date]], "mmm")</f>
        <v>Apr</v>
      </c>
      <c r="J3386" s="6" t="str">
        <f>TEXT(NiftyData[[#This Row],[Date]], "ddd")</f>
        <v>Mon</v>
      </c>
      <c r="K3386" s="6" t="str">
        <f>TEXT(NiftyData[[#This Row],[Date]], "mmm-yyyy")</f>
        <v>Apr-2007</v>
      </c>
      <c r="L3386" s="6" t="str">
        <f>IF(NiftyData[[#This Row],[Day]]="Thu", "Expiry", "")</f>
        <v/>
      </c>
      <c r="M3386" s="6">
        <f>NiftyData[[#This Row],[Close]]-NiftyData[[#This Row],[Open]]</f>
        <v>-186.40000000000009</v>
      </c>
      <c r="N3386" s="4">
        <f>NiftyData[[#This Row],[Intraday Change]]/NiftyData[[#This Row],[Open]]</f>
        <v>-4.8795811518324628E-2</v>
      </c>
      <c r="O3386" s="4">
        <f>_xlfn.CEILING.MATH(ABS(NiftyData[[#This Row],[Intraday Change %]]), 0.01)</f>
        <v>0.05</v>
      </c>
      <c r="P3386" s="6">
        <f>NiftyData[[#This Row],[Close]]-E3387</f>
        <v>-187.95000000000027</v>
      </c>
      <c r="Q3386" s="4">
        <f>NiftyData[[#This Row],[DayChange]]/E3387</f>
        <v>-4.9181614789810486E-2</v>
      </c>
      <c r="R3386" s="7">
        <f>_xlfn.CEILING.MATH(ABS(NiftyData[[#This Row],[DayChange %]]), 0.01)</f>
        <v>0.05</v>
      </c>
    </row>
    <row r="3387" spans="1:18" x14ac:dyDescent="0.2">
      <c r="A3387" s="2">
        <v>39171</v>
      </c>
      <c r="B3387" s="1">
        <v>3788.85</v>
      </c>
      <c r="C3387" s="1">
        <v>3832.2</v>
      </c>
      <c r="D3387" s="1">
        <v>3785.3</v>
      </c>
      <c r="E3387" s="1">
        <v>3821.55</v>
      </c>
      <c r="F3387" s="1">
        <v>81295476</v>
      </c>
      <c r="G3387" s="1">
        <v>3945.32</v>
      </c>
      <c r="H3387" s="6" t="str">
        <f>TEXT(NiftyData[[#This Row],[Date]], "yyyy")</f>
        <v>2007</v>
      </c>
      <c r="I3387" s="6" t="str">
        <f>TEXT(NiftyData[[#This Row],[Date]], "mmm")</f>
        <v>Mar</v>
      </c>
      <c r="J3387" s="6" t="str">
        <f>TEXT(NiftyData[[#This Row],[Date]], "ddd")</f>
        <v>Fri</v>
      </c>
      <c r="K3387" s="6" t="str">
        <f>TEXT(NiftyData[[#This Row],[Date]], "mmm-yyyy")</f>
        <v>Mar-2007</v>
      </c>
      <c r="L3387" s="6" t="str">
        <f>IF(NiftyData[[#This Row],[Day]]="Thu", "Expiry", "")</f>
        <v/>
      </c>
      <c r="M3387" s="6">
        <f>NiftyData[[#This Row],[Close]]-NiftyData[[#This Row],[Open]]</f>
        <v>32.700000000000273</v>
      </c>
      <c r="N3387" s="4">
        <f>NiftyData[[#This Row],[Intraday Change]]/NiftyData[[#This Row],[Open]]</f>
        <v>8.6305871174631541E-3</v>
      </c>
      <c r="O3387" s="4">
        <f>_xlfn.CEILING.MATH(ABS(NiftyData[[#This Row],[Intraday Change %]]), 0.01)</f>
        <v>0.01</v>
      </c>
      <c r="P3387" s="6">
        <f>NiftyData[[#This Row],[Close]]-E3388</f>
        <v>23.450000000000273</v>
      </c>
      <c r="Q3387" s="4">
        <f>NiftyData[[#This Row],[DayChange]]/E3388</f>
        <v>6.1741397014297341E-3</v>
      </c>
      <c r="R3387" s="7">
        <f>_xlfn.CEILING.MATH(ABS(NiftyData[[#This Row],[DayChange %]]), 0.01)</f>
        <v>0.01</v>
      </c>
    </row>
    <row r="3388" spans="1:18" x14ac:dyDescent="0.2">
      <c r="A3388" s="2">
        <v>39170</v>
      </c>
      <c r="B3388" s="1">
        <v>3759.15</v>
      </c>
      <c r="C3388" s="1">
        <v>3805.85</v>
      </c>
      <c r="D3388" s="1">
        <v>3750.35</v>
      </c>
      <c r="E3388" s="1">
        <v>3798.1</v>
      </c>
      <c r="F3388" s="1">
        <v>111423813</v>
      </c>
      <c r="G3388" s="1">
        <v>5761.84</v>
      </c>
      <c r="H3388" s="6" t="str">
        <f>TEXT(NiftyData[[#This Row],[Date]], "yyyy")</f>
        <v>2007</v>
      </c>
      <c r="I3388" s="6" t="str">
        <f>TEXT(NiftyData[[#This Row],[Date]], "mmm")</f>
        <v>Mar</v>
      </c>
      <c r="J3388" s="6" t="str">
        <f>TEXT(NiftyData[[#This Row],[Date]], "ddd")</f>
        <v>Thu</v>
      </c>
      <c r="K3388" s="6" t="str">
        <f>TEXT(NiftyData[[#This Row],[Date]], "mmm-yyyy")</f>
        <v>Mar-2007</v>
      </c>
      <c r="L3388" s="6" t="str">
        <f>IF(NiftyData[[#This Row],[Day]]="Thu", "Expiry", "")</f>
        <v>Expiry</v>
      </c>
      <c r="M3388" s="6">
        <f>NiftyData[[#This Row],[Close]]-NiftyData[[#This Row],[Open]]</f>
        <v>38.949999999999818</v>
      </c>
      <c r="N3388" s="4">
        <f>NiftyData[[#This Row],[Intraday Change]]/NiftyData[[#This Row],[Open]]</f>
        <v>1.0361384887541018E-2</v>
      </c>
      <c r="O3388" s="4">
        <f>_xlfn.CEILING.MATH(ABS(NiftyData[[#This Row],[Intraday Change %]]), 0.01)</f>
        <v>0.02</v>
      </c>
      <c r="P3388" s="6">
        <f>NiftyData[[#This Row],[Close]]-E3389</f>
        <v>37</v>
      </c>
      <c r="Q3388" s="4">
        <f>NiftyData[[#This Row],[DayChange]]/E3389</f>
        <v>9.8375475259897364E-3</v>
      </c>
      <c r="R3388" s="7">
        <f>_xlfn.CEILING.MATH(ABS(NiftyData[[#This Row],[DayChange %]]), 0.01)</f>
        <v>0.01</v>
      </c>
    </row>
    <row r="3389" spans="1:18" x14ac:dyDescent="0.2">
      <c r="A3389" s="2">
        <v>39169</v>
      </c>
      <c r="B3389" s="1">
        <v>3818.75</v>
      </c>
      <c r="C3389" s="1">
        <v>3830.3</v>
      </c>
      <c r="D3389" s="1">
        <v>3752.95</v>
      </c>
      <c r="E3389" s="1">
        <v>3761.1</v>
      </c>
      <c r="F3389" s="1">
        <v>83105233</v>
      </c>
      <c r="G3389" s="1">
        <v>4465.8500000000004</v>
      </c>
      <c r="H3389" s="6" t="str">
        <f>TEXT(NiftyData[[#This Row],[Date]], "yyyy")</f>
        <v>2007</v>
      </c>
      <c r="I3389" s="6" t="str">
        <f>TEXT(NiftyData[[#This Row],[Date]], "mmm")</f>
        <v>Mar</v>
      </c>
      <c r="J3389" s="6" t="str">
        <f>TEXT(NiftyData[[#This Row],[Date]], "ddd")</f>
        <v>Wed</v>
      </c>
      <c r="K3389" s="6" t="str">
        <f>TEXT(NiftyData[[#This Row],[Date]], "mmm-yyyy")</f>
        <v>Mar-2007</v>
      </c>
      <c r="L3389" s="6" t="str">
        <f>IF(NiftyData[[#This Row],[Day]]="Thu", "Expiry", "")</f>
        <v/>
      </c>
      <c r="M3389" s="6">
        <f>NiftyData[[#This Row],[Close]]-NiftyData[[#This Row],[Open]]</f>
        <v>-57.650000000000091</v>
      </c>
      <c r="N3389" s="4">
        <f>NiftyData[[#This Row],[Intraday Change]]/NiftyData[[#This Row],[Open]]</f>
        <v>-1.5096563011456652E-2</v>
      </c>
      <c r="O3389" s="4">
        <f>_xlfn.CEILING.MATH(ABS(NiftyData[[#This Row],[Intraday Change %]]), 0.01)</f>
        <v>0.02</v>
      </c>
      <c r="P3389" s="6">
        <f>NiftyData[[#This Row],[Close]]-E3390</f>
        <v>-58.849999999999909</v>
      </c>
      <c r="Q3389" s="4">
        <f>NiftyData[[#This Row],[DayChange]]/E3390</f>
        <v>-1.5405960811005356E-2</v>
      </c>
      <c r="R3389" s="7">
        <f>_xlfn.CEILING.MATH(ABS(NiftyData[[#This Row],[DayChange %]]), 0.01)</f>
        <v>0.02</v>
      </c>
    </row>
    <row r="3390" spans="1:18" x14ac:dyDescent="0.2">
      <c r="A3390" s="2">
        <v>39167</v>
      </c>
      <c r="B3390" s="1">
        <v>3863.45</v>
      </c>
      <c r="C3390" s="1">
        <v>3885.45</v>
      </c>
      <c r="D3390" s="1">
        <v>3768.25</v>
      </c>
      <c r="E3390" s="1">
        <v>3819.95</v>
      </c>
      <c r="F3390" s="1">
        <v>67231993</v>
      </c>
      <c r="G3390" s="1">
        <v>3448.63</v>
      </c>
      <c r="H3390" s="6" t="str">
        <f>TEXT(NiftyData[[#This Row],[Date]], "yyyy")</f>
        <v>2007</v>
      </c>
      <c r="I3390" s="6" t="str">
        <f>TEXT(NiftyData[[#This Row],[Date]], "mmm")</f>
        <v>Mar</v>
      </c>
      <c r="J3390" s="6" t="str">
        <f>TEXT(NiftyData[[#This Row],[Date]], "ddd")</f>
        <v>Mon</v>
      </c>
      <c r="K3390" s="6" t="str">
        <f>TEXT(NiftyData[[#This Row],[Date]], "mmm-yyyy")</f>
        <v>Mar-2007</v>
      </c>
      <c r="L3390" s="6" t="str">
        <f>IF(NiftyData[[#This Row],[Day]]="Thu", "Expiry", "")</f>
        <v/>
      </c>
      <c r="M3390" s="6">
        <f>NiftyData[[#This Row],[Close]]-NiftyData[[#This Row],[Open]]</f>
        <v>-43.5</v>
      </c>
      <c r="N3390" s="4">
        <f>NiftyData[[#This Row],[Intraday Change]]/NiftyData[[#This Row],[Open]]</f>
        <v>-1.1259366628272658E-2</v>
      </c>
      <c r="O3390" s="4">
        <f>_xlfn.CEILING.MATH(ABS(NiftyData[[#This Row],[Intraday Change %]]), 0.01)</f>
        <v>0.02</v>
      </c>
      <c r="P3390" s="6">
        <f>NiftyData[[#This Row],[Close]]-E3391</f>
        <v>-41.100000000000364</v>
      </c>
      <c r="Q3390" s="4">
        <f>NiftyData[[#This Row],[DayChange]]/E3391</f>
        <v>-1.0644772794965195E-2</v>
      </c>
      <c r="R3390" s="7">
        <f>_xlfn.CEILING.MATH(ABS(NiftyData[[#This Row],[DayChange %]]), 0.01)</f>
        <v>0.02</v>
      </c>
    </row>
    <row r="3391" spans="1:18" x14ac:dyDescent="0.2">
      <c r="A3391" s="2">
        <v>39164</v>
      </c>
      <c r="B3391" s="1">
        <v>3876.75</v>
      </c>
      <c r="C3391" s="1">
        <v>3901.75</v>
      </c>
      <c r="D3391" s="1">
        <v>3850.8</v>
      </c>
      <c r="E3391" s="1">
        <v>3861.05</v>
      </c>
      <c r="F3391" s="1">
        <v>85511339</v>
      </c>
      <c r="G3391" s="1">
        <v>3806.35</v>
      </c>
      <c r="H3391" s="6" t="str">
        <f>TEXT(NiftyData[[#This Row],[Date]], "yyyy")</f>
        <v>2007</v>
      </c>
      <c r="I3391" s="6" t="str">
        <f>TEXT(NiftyData[[#This Row],[Date]], "mmm")</f>
        <v>Mar</v>
      </c>
      <c r="J3391" s="6" t="str">
        <f>TEXT(NiftyData[[#This Row],[Date]], "ddd")</f>
        <v>Fri</v>
      </c>
      <c r="K3391" s="6" t="str">
        <f>TEXT(NiftyData[[#This Row],[Date]], "mmm-yyyy")</f>
        <v>Mar-2007</v>
      </c>
      <c r="L3391" s="6" t="str">
        <f>IF(NiftyData[[#This Row],[Day]]="Thu", "Expiry", "")</f>
        <v/>
      </c>
      <c r="M3391" s="6">
        <f>NiftyData[[#This Row],[Close]]-NiftyData[[#This Row],[Open]]</f>
        <v>-15.699999999999818</v>
      </c>
      <c r="N3391" s="4">
        <f>NiftyData[[#This Row],[Intraday Change]]/NiftyData[[#This Row],[Open]]</f>
        <v>-4.0497839685302945E-3</v>
      </c>
      <c r="O3391" s="4">
        <f>_xlfn.CEILING.MATH(ABS(NiftyData[[#This Row],[Intraday Change %]]), 0.01)</f>
        <v>0.01</v>
      </c>
      <c r="P3391" s="6">
        <f>NiftyData[[#This Row],[Close]]-E3392</f>
        <v>-14.849999999999909</v>
      </c>
      <c r="Q3391" s="4">
        <f>NiftyData[[#This Row],[DayChange]]/E3392</f>
        <v>-3.831368198353907E-3</v>
      </c>
      <c r="R3391" s="7">
        <f>_xlfn.CEILING.MATH(ABS(NiftyData[[#This Row],[DayChange %]]), 0.01)</f>
        <v>0.01</v>
      </c>
    </row>
    <row r="3392" spans="1:18" x14ac:dyDescent="0.2">
      <c r="A3392" s="2">
        <v>39163</v>
      </c>
      <c r="B3392" s="1">
        <v>3764.5</v>
      </c>
      <c r="C3392" s="1">
        <v>3881</v>
      </c>
      <c r="D3392" s="1">
        <v>3764.5</v>
      </c>
      <c r="E3392" s="1">
        <v>3875.9</v>
      </c>
      <c r="F3392" s="1">
        <v>91519911</v>
      </c>
      <c r="G3392" s="1">
        <v>4357.66</v>
      </c>
      <c r="H3392" s="6" t="str">
        <f>TEXT(NiftyData[[#This Row],[Date]], "yyyy")</f>
        <v>2007</v>
      </c>
      <c r="I3392" s="6" t="str">
        <f>TEXT(NiftyData[[#This Row],[Date]], "mmm")</f>
        <v>Mar</v>
      </c>
      <c r="J3392" s="6" t="str">
        <f>TEXT(NiftyData[[#This Row],[Date]], "ddd")</f>
        <v>Thu</v>
      </c>
      <c r="K3392" s="6" t="str">
        <f>TEXT(NiftyData[[#This Row],[Date]], "mmm-yyyy")</f>
        <v>Mar-2007</v>
      </c>
      <c r="L3392" s="6" t="str">
        <f>IF(NiftyData[[#This Row],[Day]]="Thu", "Expiry", "")</f>
        <v>Expiry</v>
      </c>
      <c r="M3392" s="6">
        <f>NiftyData[[#This Row],[Close]]-NiftyData[[#This Row],[Open]]</f>
        <v>111.40000000000009</v>
      </c>
      <c r="N3392" s="4">
        <f>NiftyData[[#This Row],[Intraday Change]]/NiftyData[[#This Row],[Open]]</f>
        <v>2.9592243325806903E-2</v>
      </c>
      <c r="O3392" s="4">
        <f>_xlfn.CEILING.MATH(ABS(NiftyData[[#This Row],[Intraday Change %]]), 0.01)</f>
        <v>0.03</v>
      </c>
      <c r="P3392" s="6">
        <f>NiftyData[[#This Row],[Close]]-E3393</f>
        <v>111.34999999999991</v>
      </c>
      <c r="Q3392" s="4">
        <f>NiftyData[[#This Row],[DayChange]]/E3393</f>
        <v>2.9578568487601414E-2</v>
      </c>
      <c r="R3392" s="7">
        <f>_xlfn.CEILING.MATH(ABS(NiftyData[[#This Row],[DayChange %]]), 0.01)</f>
        <v>0.03</v>
      </c>
    </row>
    <row r="3393" spans="1:18" x14ac:dyDescent="0.2">
      <c r="A3393" s="2">
        <v>39162</v>
      </c>
      <c r="B3393" s="1">
        <v>3697.7</v>
      </c>
      <c r="C3393" s="1">
        <v>3771.2</v>
      </c>
      <c r="D3393" s="1">
        <v>3680.6</v>
      </c>
      <c r="E3393" s="1">
        <v>3764.55</v>
      </c>
      <c r="F3393" s="1">
        <v>73653431</v>
      </c>
      <c r="G3393" s="1">
        <v>3063.79</v>
      </c>
      <c r="H3393" s="6" t="str">
        <f>TEXT(NiftyData[[#This Row],[Date]], "yyyy")</f>
        <v>2007</v>
      </c>
      <c r="I3393" s="6" t="str">
        <f>TEXT(NiftyData[[#This Row],[Date]], "mmm")</f>
        <v>Mar</v>
      </c>
      <c r="J3393" s="6" t="str">
        <f>TEXT(NiftyData[[#This Row],[Date]], "ddd")</f>
        <v>Wed</v>
      </c>
      <c r="K3393" s="6" t="str">
        <f>TEXT(NiftyData[[#This Row],[Date]], "mmm-yyyy")</f>
        <v>Mar-2007</v>
      </c>
      <c r="L3393" s="6" t="str">
        <f>IF(NiftyData[[#This Row],[Day]]="Thu", "Expiry", "")</f>
        <v/>
      </c>
      <c r="M3393" s="6">
        <f>NiftyData[[#This Row],[Close]]-NiftyData[[#This Row],[Open]]</f>
        <v>66.850000000000364</v>
      </c>
      <c r="N3393" s="4">
        <f>NiftyData[[#This Row],[Intraday Change]]/NiftyData[[#This Row],[Open]]</f>
        <v>1.8078805744111304E-2</v>
      </c>
      <c r="O3393" s="4">
        <f>_xlfn.CEILING.MATH(ABS(NiftyData[[#This Row],[Intraday Change %]]), 0.01)</f>
        <v>0.02</v>
      </c>
      <c r="P3393" s="6">
        <f>NiftyData[[#This Row],[Close]]-E3394</f>
        <v>66.950000000000273</v>
      </c>
      <c r="Q3393" s="4">
        <f>NiftyData[[#This Row],[DayChange]]/E3394</f>
        <v>1.8106339247079262E-2</v>
      </c>
      <c r="R3393" s="7">
        <f>_xlfn.CEILING.MATH(ABS(NiftyData[[#This Row],[DayChange %]]), 0.01)</f>
        <v>0.02</v>
      </c>
    </row>
    <row r="3394" spans="1:18" x14ac:dyDescent="0.2">
      <c r="A3394" s="2">
        <v>39161</v>
      </c>
      <c r="B3394" s="1">
        <v>3680.35</v>
      </c>
      <c r="C3394" s="1">
        <v>3725</v>
      </c>
      <c r="D3394" s="1">
        <v>3676.65</v>
      </c>
      <c r="E3394" s="1">
        <v>3697.6</v>
      </c>
      <c r="F3394" s="1">
        <v>69478798</v>
      </c>
      <c r="G3394" s="1">
        <v>2825.38</v>
      </c>
      <c r="H3394" s="6" t="str">
        <f>TEXT(NiftyData[[#This Row],[Date]], "yyyy")</f>
        <v>2007</v>
      </c>
      <c r="I3394" s="6" t="str">
        <f>TEXT(NiftyData[[#This Row],[Date]], "mmm")</f>
        <v>Mar</v>
      </c>
      <c r="J3394" s="6" t="str">
        <f>TEXT(NiftyData[[#This Row],[Date]], "ddd")</f>
        <v>Tue</v>
      </c>
      <c r="K3394" s="6" t="str">
        <f>TEXT(NiftyData[[#This Row],[Date]], "mmm-yyyy")</f>
        <v>Mar-2007</v>
      </c>
      <c r="L3394" s="6" t="str">
        <f>IF(NiftyData[[#This Row],[Day]]="Thu", "Expiry", "")</f>
        <v/>
      </c>
      <c r="M3394" s="6">
        <f>NiftyData[[#This Row],[Close]]-NiftyData[[#This Row],[Open]]</f>
        <v>17.25</v>
      </c>
      <c r="N3394" s="4">
        <f>NiftyData[[#This Row],[Intraday Change]]/NiftyData[[#This Row],[Open]]</f>
        <v>4.6870542203866477E-3</v>
      </c>
      <c r="O3394" s="4">
        <f>_xlfn.CEILING.MATH(ABS(NiftyData[[#This Row],[Intraday Change %]]), 0.01)</f>
        <v>0.01</v>
      </c>
      <c r="P3394" s="6">
        <f>NiftyData[[#This Row],[Close]]-E3395</f>
        <v>18.699999999999818</v>
      </c>
      <c r="Q3394" s="4">
        <f>NiftyData[[#This Row],[DayChange]]/E3395</f>
        <v>5.0830411264236094E-3</v>
      </c>
      <c r="R3394" s="7">
        <f>_xlfn.CEILING.MATH(ABS(NiftyData[[#This Row],[DayChange %]]), 0.01)</f>
        <v>0.01</v>
      </c>
    </row>
    <row r="3395" spans="1:18" x14ac:dyDescent="0.2">
      <c r="A3395" s="2">
        <v>39160</v>
      </c>
      <c r="B3395" s="1">
        <v>3611.3</v>
      </c>
      <c r="C3395" s="1">
        <v>3683.35</v>
      </c>
      <c r="D3395" s="1">
        <v>3602.85</v>
      </c>
      <c r="E3395" s="1">
        <v>3678.9</v>
      </c>
      <c r="F3395" s="1">
        <v>45956072</v>
      </c>
      <c r="G3395" s="1">
        <v>2036.42</v>
      </c>
      <c r="H3395" s="6" t="str">
        <f>TEXT(NiftyData[[#This Row],[Date]], "yyyy")</f>
        <v>2007</v>
      </c>
      <c r="I3395" s="6" t="str">
        <f>TEXT(NiftyData[[#This Row],[Date]], "mmm")</f>
        <v>Mar</v>
      </c>
      <c r="J3395" s="6" t="str">
        <f>TEXT(NiftyData[[#This Row],[Date]], "ddd")</f>
        <v>Mon</v>
      </c>
      <c r="K3395" s="6" t="str">
        <f>TEXT(NiftyData[[#This Row],[Date]], "mmm-yyyy")</f>
        <v>Mar-2007</v>
      </c>
      <c r="L3395" s="6" t="str">
        <f>IF(NiftyData[[#This Row],[Day]]="Thu", "Expiry", "")</f>
        <v/>
      </c>
      <c r="M3395" s="6">
        <f>NiftyData[[#This Row],[Close]]-NiftyData[[#This Row],[Open]]</f>
        <v>67.599999999999909</v>
      </c>
      <c r="N3395" s="4">
        <f>NiftyData[[#This Row],[Intraday Change]]/NiftyData[[#This Row],[Open]]</f>
        <v>1.8719020851216989E-2</v>
      </c>
      <c r="O3395" s="4">
        <f>_xlfn.CEILING.MATH(ABS(NiftyData[[#This Row],[Intraday Change %]]), 0.01)</f>
        <v>0.02</v>
      </c>
      <c r="P3395" s="6">
        <f>NiftyData[[#This Row],[Close]]-E3396</f>
        <v>70.349999999999909</v>
      </c>
      <c r="Q3395" s="4">
        <f>NiftyData[[#This Row],[DayChange]]/E3396</f>
        <v>1.9495365174377492E-2</v>
      </c>
      <c r="R3395" s="7">
        <f>_xlfn.CEILING.MATH(ABS(NiftyData[[#This Row],[DayChange %]]), 0.01)</f>
        <v>0.02</v>
      </c>
    </row>
    <row r="3396" spans="1:18" x14ac:dyDescent="0.2">
      <c r="A3396" s="2">
        <v>39157</v>
      </c>
      <c r="B3396" s="1">
        <v>3639.35</v>
      </c>
      <c r="C3396" s="1">
        <v>3683.6</v>
      </c>
      <c r="D3396" s="1">
        <v>3573.85</v>
      </c>
      <c r="E3396" s="1">
        <v>3608.55</v>
      </c>
      <c r="F3396" s="1">
        <v>64748146</v>
      </c>
      <c r="G3396" s="1">
        <v>3234.07</v>
      </c>
      <c r="H3396" s="6" t="str">
        <f>TEXT(NiftyData[[#This Row],[Date]], "yyyy")</f>
        <v>2007</v>
      </c>
      <c r="I3396" s="6" t="str">
        <f>TEXT(NiftyData[[#This Row],[Date]], "mmm")</f>
        <v>Mar</v>
      </c>
      <c r="J3396" s="6" t="str">
        <f>TEXT(NiftyData[[#This Row],[Date]], "ddd")</f>
        <v>Fri</v>
      </c>
      <c r="K3396" s="6" t="str">
        <f>TEXT(NiftyData[[#This Row],[Date]], "mmm-yyyy")</f>
        <v>Mar-2007</v>
      </c>
      <c r="L3396" s="6" t="str">
        <f>IF(NiftyData[[#This Row],[Day]]="Thu", "Expiry", "")</f>
        <v/>
      </c>
      <c r="M3396" s="6">
        <f>NiftyData[[#This Row],[Close]]-NiftyData[[#This Row],[Open]]</f>
        <v>-30.799999999999727</v>
      </c>
      <c r="N3396" s="4">
        <f>NiftyData[[#This Row],[Intraday Change]]/NiftyData[[#This Row],[Open]]</f>
        <v>-8.4630497204170319E-3</v>
      </c>
      <c r="O3396" s="4">
        <f>_xlfn.CEILING.MATH(ABS(NiftyData[[#This Row],[Intraday Change %]]), 0.01)</f>
        <v>0.01</v>
      </c>
      <c r="P3396" s="6">
        <f>NiftyData[[#This Row],[Close]]-E3397</f>
        <v>-35.049999999999727</v>
      </c>
      <c r="Q3396" s="4">
        <f>NiftyData[[#This Row],[DayChange]]/E3397</f>
        <v>-9.6196069821055351E-3</v>
      </c>
      <c r="R3396" s="7">
        <f>_xlfn.CEILING.MATH(ABS(NiftyData[[#This Row],[DayChange %]]), 0.01)</f>
        <v>0.01</v>
      </c>
    </row>
    <row r="3397" spans="1:18" x14ac:dyDescent="0.2">
      <c r="A3397" s="2">
        <v>39156</v>
      </c>
      <c r="B3397" s="1">
        <v>3644.9</v>
      </c>
      <c r="C3397" s="1">
        <v>3711.05</v>
      </c>
      <c r="D3397" s="1">
        <v>3630.55</v>
      </c>
      <c r="E3397" s="1">
        <v>3643.6</v>
      </c>
      <c r="F3397" s="1">
        <v>73901367</v>
      </c>
      <c r="G3397" s="1">
        <v>3587.44</v>
      </c>
      <c r="H3397" s="6" t="str">
        <f>TEXT(NiftyData[[#This Row],[Date]], "yyyy")</f>
        <v>2007</v>
      </c>
      <c r="I3397" s="6" t="str">
        <f>TEXT(NiftyData[[#This Row],[Date]], "mmm")</f>
        <v>Mar</v>
      </c>
      <c r="J3397" s="6" t="str">
        <f>TEXT(NiftyData[[#This Row],[Date]], "ddd")</f>
        <v>Thu</v>
      </c>
      <c r="K3397" s="6" t="str">
        <f>TEXT(NiftyData[[#This Row],[Date]], "mmm-yyyy")</f>
        <v>Mar-2007</v>
      </c>
      <c r="L3397" s="6" t="str">
        <f>IF(NiftyData[[#This Row],[Day]]="Thu", "Expiry", "")</f>
        <v>Expiry</v>
      </c>
      <c r="M3397" s="6">
        <f>NiftyData[[#This Row],[Close]]-NiftyData[[#This Row],[Open]]</f>
        <v>-1.3000000000001819</v>
      </c>
      <c r="N3397" s="4">
        <f>NiftyData[[#This Row],[Intraday Change]]/NiftyData[[#This Row],[Open]]</f>
        <v>-3.566627342314417E-4</v>
      </c>
      <c r="O3397" s="4">
        <f>_xlfn.CEILING.MATH(ABS(NiftyData[[#This Row],[Intraday Change %]]), 0.01)</f>
        <v>0.01</v>
      </c>
      <c r="P3397" s="6">
        <f>NiftyData[[#This Row],[Close]]-E3398</f>
        <v>2.5</v>
      </c>
      <c r="Q3397" s="4">
        <f>NiftyData[[#This Row],[DayChange]]/E3398</f>
        <v>6.866056960808547E-4</v>
      </c>
      <c r="R3397" s="7">
        <f>_xlfn.CEILING.MATH(ABS(NiftyData[[#This Row],[DayChange %]]), 0.01)</f>
        <v>0.01</v>
      </c>
    </row>
    <row r="3398" spans="1:18" x14ac:dyDescent="0.2">
      <c r="A3398" s="2">
        <v>39155</v>
      </c>
      <c r="B3398" s="1">
        <v>3768.4</v>
      </c>
      <c r="C3398" s="1">
        <v>3768.4</v>
      </c>
      <c r="D3398" s="1">
        <v>3623</v>
      </c>
      <c r="E3398" s="1">
        <v>3641.1</v>
      </c>
      <c r="F3398" s="1">
        <v>83325778</v>
      </c>
      <c r="G3398" s="1">
        <v>3731.1</v>
      </c>
      <c r="H3398" s="6" t="str">
        <f>TEXT(NiftyData[[#This Row],[Date]], "yyyy")</f>
        <v>2007</v>
      </c>
      <c r="I3398" s="6" t="str">
        <f>TEXT(NiftyData[[#This Row],[Date]], "mmm")</f>
        <v>Mar</v>
      </c>
      <c r="J3398" s="6" t="str">
        <f>TEXT(NiftyData[[#This Row],[Date]], "ddd")</f>
        <v>Wed</v>
      </c>
      <c r="K3398" s="6" t="str">
        <f>TEXT(NiftyData[[#This Row],[Date]], "mmm-yyyy")</f>
        <v>Mar-2007</v>
      </c>
      <c r="L3398" s="6" t="str">
        <f>IF(NiftyData[[#This Row],[Day]]="Thu", "Expiry", "")</f>
        <v/>
      </c>
      <c r="M3398" s="6">
        <f>NiftyData[[#This Row],[Close]]-NiftyData[[#This Row],[Open]]</f>
        <v>-127.30000000000018</v>
      </c>
      <c r="N3398" s="4">
        <f>NiftyData[[#This Row],[Intraday Change]]/NiftyData[[#This Row],[Open]]</f>
        <v>-3.3780914977178694E-2</v>
      </c>
      <c r="O3398" s="4">
        <f>_xlfn.CEILING.MATH(ABS(NiftyData[[#This Row],[Intraday Change %]]), 0.01)</f>
        <v>0.04</v>
      </c>
      <c r="P3398" s="6">
        <f>NiftyData[[#This Row],[Close]]-E3399</f>
        <v>-129.45000000000027</v>
      </c>
      <c r="Q3398" s="4">
        <f>NiftyData[[#This Row],[DayChange]]/E3399</f>
        <v>-3.4331861399530643E-2</v>
      </c>
      <c r="R3398" s="7">
        <f>_xlfn.CEILING.MATH(ABS(NiftyData[[#This Row],[DayChange %]]), 0.01)</f>
        <v>0.04</v>
      </c>
    </row>
    <row r="3399" spans="1:18" x14ac:dyDescent="0.2">
      <c r="A3399" s="2">
        <v>39154</v>
      </c>
      <c r="B3399" s="1">
        <v>3735.25</v>
      </c>
      <c r="C3399" s="1">
        <v>3775.85</v>
      </c>
      <c r="D3399" s="1">
        <v>3717.15</v>
      </c>
      <c r="E3399" s="1">
        <v>3770.55</v>
      </c>
      <c r="F3399" s="1">
        <v>76689083</v>
      </c>
      <c r="G3399" s="1">
        <v>3142.41</v>
      </c>
      <c r="H3399" s="6" t="str">
        <f>TEXT(NiftyData[[#This Row],[Date]], "yyyy")</f>
        <v>2007</v>
      </c>
      <c r="I3399" s="6" t="str">
        <f>TEXT(NiftyData[[#This Row],[Date]], "mmm")</f>
        <v>Mar</v>
      </c>
      <c r="J3399" s="6" t="str">
        <f>TEXT(NiftyData[[#This Row],[Date]], "ddd")</f>
        <v>Tue</v>
      </c>
      <c r="K3399" s="6" t="str">
        <f>TEXT(NiftyData[[#This Row],[Date]], "mmm-yyyy")</f>
        <v>Mar-2007</v>
      </c>
      <c r="L3399" s="6" t="str">
        <f>IF(NiftyData[[#This Row],[Day]]="Thu", "Expiry", "")</f>
        <v/>
      </c>
      <c r="M3399" s="6">
        <f>NiftyData[[#This Row],[Close]]-NiftyData[[#This Row],[Open]]</f>
        <v>35.300000000000182</v>
      </c>
      <c r="N3399" s="4">
        <f>NiftyData[[#This Row],[Intraday Change]]/NiftyData[[#This Row],[Open]]</f>
        <v>9.4505053209290365E-3</v>
      </c>
      <c r="O3399" s="4">
        <f>_xlfn.CEILING.MATH(ABS(NiftyData[[#This Row],[Intraday Change %]]), 0.01)</f>
        <v>0.01</v>
      </c>
      <c r="P3399" s="6">
        <f>NiftyData[[#This Row],[Close]]-E3400</f>
        <v>35.950000000000273</v>
      </c>
      <c r="Q3399" s="4">
        <f>NiftyData[[#This Row],[DayChange]]/E3400</f>
        <v>9.62619825416384E-3</v>
      </c>
      <c r="R3399" s="7">
        <f>_xlfn.CEILING.MATH(ABS(NiftyData[[#This Row],[DayChange %]]), 0.01)</f>
        <v>0.01</v>
      </c>
    </row>
    <row r="3400" spans="1:18" x14ac:dyDescent="0.2">
      <c r="A3400" s="2">
        <v>39153</v>
      </c>
      <c r="B3400" s="1">
        <v>3717.45</v>
      </c>
      <c r="C3400" s="1">
        <v>3781.45</v>
      </c>
      <c r="D3400" s="1">
        <v>3713.9</v>
      </c>
      <c r="E3400" s="1">
        <v>3734.6</v>
      </c>
      <c r="F3400" s="1">
        <v>89783796</v>
      </c>
      <c r="G3400" s="1">
        <v>3741.24</v>
      </c>
      <c r="H3400" s="6" t="str">
        <f>TEXT(NiftyData[[#This Row],[Date]], "yyyy")</f>
        <v>2007</v>
      </c>
      <c r="I3400" s="6" t="str">
        <f>TEXT(NiftyData[[#This Row],[Date]], "mmm")</f>
        <v>Mar</v>
      </c>
      <c r="J3400" s="6" t="str">
        <f>TEXT(NiftyData[[#This Row],[Date]], "ddd")</f>
        <v>Mon</v>
      </c>
      <c r="K3400" s="6" t="str">
        <f>TEXT(NiftyData[[#This Row],[Date]], "mmm-yyyy")</f>
        <v>Mar-2007</v>
      </c>
      <c r="L3400" s="6" t="str">
        <f>IF(NiftyData[[#This Row],[Day]]="Thu", "Expiry", "")</f>
        <v/>
      </c>
      <c r="M3400" s="6">
        <f>NiftyData[[#This Row],[Close]]-NiftyData[[#This Row],[Open]]</f>
        <v>17.150000000000091</v>
      </c>
      <c r="N3400" s="4">
        <f>NiftyData[[#This Row],[Intraday Change]]/NiftyData[[#This Row],[Open]]</f>
        <v>4.6133774495958494E-3</v>
      </c>
      <c r="O3400" s="4">
        <f>_xlfn.CEILING.MATH(ABS(NiftyData[[#This Row],[Intraday Change %]]), 0.01)</f>
        <v>0.01</v>
      </c>
      <c r="P3400" s="6">
        <f>NiftyData[[#This Row],[Close]]-E3401</f>
        <v>16.599999999999909</v>
      </c>
      <c r="Q3400" s="4">
        <f>NiftyData[[#This Row],[DayChange]]/E3401</f>
        <v>4.4647660032275174E-3</v>
      </c>
      <c r="R3400" s="7">
        <f>_xlfn.CEILING.MATH(ABS(NiftyData[[#This Row],[DayChange %]]), 0.01)</f>
        <v>0.01</v>
      </c>
    </row>
    <row r="3401" spans="1:18" x14ac:dyDescent="0.2">
      <c r="A3401" s="2">
        <v>39150</v>
      </c>
      <c r="B3401" s="1">
        <v>3761.85</v>
      </c>
      <c r="C3401" s="1">
        <v>3795.7</v>
      </c>
      <c r="D3401" s="1">
        <v>3684.25</v>
      </c>
      <c r="E3401" s="1">
        <v>3718</v>
      </c>
      <c r="F3401" s="1">
        <v>116080128</v>
      </c>
      <c r="G3401" s="1">
        <v>4389.8100000000004</v>
      </c>
      <c r="H3401" s="6" t="str">
        <f>TEXT(NiftyData[[#This Row],[Date]], "yyyy")</f>
        <v>2007</v>
      </c>
      <c r="I3401" s="6" t="str">
        <f>TEXT(NiftyData[[#This Row],[Date]], "mmm")</f>
        <v>Mar</v>
      </c>
      <c r="J3401" s="6" t="str">
        <f>TEXT(NiftyData[[#This Row],[Date]], "ddd")</f>
        <v>Fri</v>
      </c>
      <c r="K3401" s="6" t="str">
        <f>TEXT(NiftyData[[#This Row],[Date]], "mmm-yyyy")</f>
        <v>Mar-2007</v>
      </c>
      <c r="L3401" s="6" t="str">
        <f>IF(NiftyData[[#This Row],[Day]]="Thu", "Expiry", "")</f>
        <v/>
      </c>
      <c r="M3401" s="6">
        <f>NiftyData[[#This Row],[Close]]-NiftyData[[#This Row],[Open]]</f>
        <v>-43.849999999999909</v>
      </c>
      <c r="N3401" s="4">
        <f>NiftyData[[#This Row],[Intraday Change]]/NiftyData[[#This Row],[Open]]</f>
        <v>-1.1656498797134365E-2</v>
      </c>
      <c r="O3401" s="4">
        <f>_xlfn.CEILING.MATH(ABS(NiftyData[[#This Row],[Intraday Change %]]), 0.01)</f>
        <v>0.02</v>
      </c>
      <c r="P3401" s="6">
        <f>NiftyData[[#This Row],[Close]]-E3402</f>
        <v>-43.650000000000091</v>
      </c>
      <c r="Q3401" s="4">
        <f>NiftyData[[#This Row],[DayChange]]/E3402</f>
        <v>-1.1603950394108992E-2</v>
      </c>
      <c r="R3401" s="7">
        <f>_xlfn.CEILING.MATH(ABS(NiftyData[[#This Row],[DayChange %]]), 0.01)</f>
        <v>0.02</v>
      </c>
    </row>
    <row r="3402" spans="1:18" x14ac:dyDescent="0.2">
      <c r="A3402" s="2">
        <v>39149</v>
      </c>
      <c r="B3402" s="1">
        <v>3627.25</v>
      </c>
      <c r="C3402" s="1">
        <v>3779.5</v>
      </c>
      <c r="D3402" s="1">
        <v>3626.8</v>
      </c>
      <c r="E3402" s="1">
        <v>3761.65</v>
      </c>
      <c r="F3402" s="1">
        <v>102126395</v>
      </c>
      <c r="G3402" s="1">
        <v>4218.03</v>
      </c>
      <c r="H3402" s="6" t="str">
        <f>TEXT(NiftyData[[#This Row],[Date]], "yyyy")</f>
        <v>2007</v>
      </c>
      <c r="I3402" s="6" t="str">
        <f>TEXT(NiftyData[[#This Row],[Date]], "mmm")</f>
        <v>Mar</v>
      </c>
      <c r="J3402" s="6" t="str">
        <f>TEXT(NiftyData[[#This Row],[Date]], "ddd")</f>
        <v>Thu</v>
      </c>
      <c r="K3402" s="6" t="str">
        <f>TEXT(NiftyData[[#This Row],[Date]], "mmm-yyyy")</f>
        <v>Mar-2007</v>
      </c>
      <c r="L3402" s="6" t="str">
        <f>IF(NiftyData[[#This Row],[Day]]="Thu", "Expiry", "")</f>
        <v>Expiry</v>
      </c>
      <c r="M3402" s="6">
        <f>NiftyData[[#This Row],[Close]]-NiftyData[[#This Row],[Open]]</f>
        <v>134.40000000000009</v>
      </c>
      <c r="N3402" s="4">
        <f>NiftyData[[#This Row],[Intraday Change]]/NiftyData[[#This Row],[Open]]</f>
        <v>3.7052863739747768E-2</v>
      </c>
      <c r="O3402" s="4">
        <f>_xlfn.CEILING.MATH(ABS(NiftyData[[#This Row],[Intraday Change %]]), 0.01)</f>
        <v>0.04</v>
      </c>
      <c r="P3402" s="6">
        <f>NiftyData[[#This Row],[Close]]-E3403</f>
        <v>134.80000000000018</v>
      </c>
      <c r="Q3402" s="4">
        <f>NiftyData[[#This Row],[DayChange]]/E3403</f>
        <v>3.7167238788480411E-2</v>
      </c>
      <c r="R3402" s="7">
        <f>_xlfn.CEILING.MATH(ABS(NiftyData[[#This Row],[DayChange %]]), 0.01)</f>
        <v>0.04</v>
      </c>
    </row>
    <row r="3403" spans="1:18" x14ac:dyDescent="0.2">
      <c r="A3403" s="2">
        <v>39148</v>
      </c>
      <c r="B3403" s="1">
        <v>3661.55</v>
      </c>
      <c r="C3403" s="1">
        <v>3714.15</v>
      </c>
      <c r="D3403" s="1">
        <v>3568.55</v>
      </c>
      <c r="E3403" s="1">
        <v>3626.85</v>
      </c>
      <c r="F3403" s="1">
        <v>92664441</v>
      </c>
      <c r="G3403" s="1">
        <v>4341.6099999999997</v>
      </c>
      <c r="H3403" s="6" t="str">
        <f>TEXT(NiftyData[[#This Row],[Date]], "yyyy")</f>
        <v>2007</v>
      </c>
      <c r="I3403" s="6" t="str">
        <f>TEXT(NiftyData[[#This Row],[Date]], "mmm")</f>
        <v>Mar</v>
      </c>
      <c r="J3403" s="6" t="str">
        <f>TEXT(NiftyData[[#This Row],[Date]], "ddd")</f>
        <v>Wed</v>
      </c>
      <c r="K3403" s="6" t="str">
        <f>TEXT(NiftyData[[#This Row],[Date]], "mmm-yyyy")</f>
        <v>Mar-2007</v>
      </c>
      <c r="L3403" s="6" t="str">
        <f>IF(NiftyData[[#This Row],[Day]]="Thu", "Expiry", "")</f>
        <v/>
      </c>
      <c r="M3403" s="6">
        <f>NiftyData[[#This Row],[Close]]-NiftyData[[#This Row],[Open]]</f>
        <v>-34.700000000000273</v>
      </c>
      <c r="N3403" s="4">
        <f>NiftyData[[#This Row],[Intraday Change]]/NiftyData[[#This Row],[Open]]</f>
        <v>-9.4768608922451616E-3</v>
      </c>
      <c r="O3403" s="4">
        <f>_xlfn.CEILING.MATH(ABS(NiftyData[[#This Row],[Intraday Change %]]), 0.01)</f>
        <v>0.01</v>
      </c>
      <c r="P3403" s="6">
        <f>NiftyData[[#This Row],[Close]]-E3404</f>
        <v>-28.800000000000182</v>
      </c>
      <c r="Q3403" s="4">
        <f>NiftyData[[#This Row],[DayChange]]/E3404</f>
        <v>-7.8782159123548974E-3</v>
      </c>
      <c r="R3403" s="7">
        <f>_xlfn.CEILING.MATH(ABS(NiftyData[[#This Row],[DayChange %]]), 0.01)</f>
        <v>0.01</v>
      </c>
    </row>
    <row r="3404" spans="1:18" x14ac:dyDescent="0.2">
      <c r="A3404" s="2">
        <v>39147</v>
      </c>
      <c r="B3404" s="1">
        <v>3577.15</v>
      </c>
      <c r="C3404" s="1">
        <v>3679.15</v>
      </c>
      <c r="D3404" s="1">
        <v>3576.65</v>
      </c>
      <c r="E3404" s="1">
        <v>3655.65</v>
      </c>
      <c r="F3404" s="1">
        <v>94708234</v>
      </c>
      <c r="G3404" s="1">
        <v>4354.7299999999996</v>
      </c>
      <c r="H3404" s="6" t="str">
        <f>TEXT(NiftyData[[#This Row],[Date]], "yyyy")</f>
        <v>2007</v>
      </c>
      <c r="I3404" s="6" t="str">
        <f>TEXT(NiftyData[[#This Row],[Date]], "mmm")</f>
        <v>Mar</v>
      </c>
      <c r="J3404" s="6" t="str">
        <f>TEXT(NiftyData[[#This Row],[Date]], "ddd")</f>
        <v>Tue</v>
      </c>
      <c r="K3404" s="6" t="str">
        <f>TEXT(NiftyData[[#This Row],[Date]], "mmm-yyyy")</f>
        <v>Mar-2007</v>
      </c>
      <c r="L3404" s="6" t="str">
        <f>IF(NiftyData[[#This Row],[Day]]="Thu", "Expiry", "")</f>
        <v/>
      </c>
      <c r="M3404" s="6">
        <f>NiftyData[[#This Row],[Close]]-NiftyData[[#This Row],[Open]]</f>
        <v>78.5</v>
      </c>
      <c r="N3404" s="4">
        <f>NiftyData[[#This Row],[Intraday Change]]/NiftyData[[#This Row],[Open]]</f>
        <v>2.1944844359336343E-2</v>
      </c>
      <c r="O3404" s="4">
        <f>_xlfn.CEILING.MATH(ABS(NiftyData[[#This Row],[Intraday Change %]]), 0.01)</f>
        <v>0.03</v>
      </c>
      <c r="P3404" s="6">
        <f>NiftyData[[#This Row],[Close]]-E3405</f>
        <v>79.150000000000091</v>
      </c>
      <c r="Q3404" s="4">
        <f>NiftyData[[#This Row],[DayChange]]/E3405</f>
        <v>2.2130574584090616E-2</v>
      </c>
      <c r="R3404" s="7">
        <f>_xlfn.CEILING.MATH(ABS(NiftyData[[#This Row],[DayChange %]]), 0.01)</f>
        <v>0.03</v>
      </c>
    </row>
    <row r="3405" spans="1:18" x14ac:dyDescent="0.2">
      <c r="A3405" s="2">
        <v>39146</v>
      </c>
      <c r="B3405" s="1">
        <v>3726.5</v>
      </c>
      <c r="C3405" s="1">
        <v>3726.65</v>
      </c>
      <c r="D3405" s="1">
        <v>3554.5</v>
      </c>
      <c r="E3405" s="1">
        <v>3576.5</v>
      </c>
      <c r="F3405" s="1">
        <v>111377742</v>
      </c>
      <c r="G3405" s="1">
        <v>4944.8599999999997</v>
      </c>
      <c r="H3405" s="6" t="str">
        <f>TEXT(NiftyData[[#This Row],[Date]], "yyyy")</f>
        <v>2007</v>
      </c>
      <c r="I3405" s="6" t="str">
        <f>TEXT(NiftyData[[#This Row],[Date]], "mmm")</f>
        <v>Mar</v>
      </c>
      <c r="J3405" s="6" t="str">
        <f>TEXT(NiftyData[[#This Row],[Date]], "ddd")</f>
        <v>Mon</v>
      </c>
      <c r="K3405" s="6" t="str">
        <f>TEXT(NiftyData[[#This Row],[Date]], "mmm-yyyy")</f>
        <v>Mar-2007</v>
      </c>
      <c r="L3405" s="6" t="str">
        <f>IF(NiftyData[[#This Row],[Day]]="Thu", "Expiry", "")</f>
        <v/>
      </c>
      <c r="M3405" s="6">
        <f>NiftyData[[#This Row],[Close]]-NiftyData[[#This Row],[Open]]</f>
        <v>-150</v>
      </c>
      <c r="N3405" s="4">
        <f>NiftyData[[#This Row],[Intraday Change]]/NiftyData[[#This Row],[Open]]</f>
        <v>-4.025224741714746E-2</v>
      </c>
      <c r="O3405" s="4">
        <f>_xlfn.CEILING.MATH(ABS(NiftyData[[#This Row],[Intraday Change %]]), 0.01)</f>
        <v>0.05</v>
      </c>
      <c r="P3405" s="6">
        <f>NiftyData[[#This Row],[Close]]-E3406</f>
        <v>-150.25</v>
      </c>
      <c r="Q3405" s="4">
        <f>NiftyData[[#This Row],[DayChange]]/E3406</f>
        <v>-4.0316629771248405E-2</v>
      </c>
      <c r="R3405" s="7">
        <f>_xlfn.CEILING.MATH(ABS(NiftyData[[#This Row],[DayChange %]]), 0.01)</f>
        <v>0.05</v>
      </c>
    </row>
    <row r="3406" spans="1:18" x14ac:dyDescent="0.2">
      <c r="A3406" s="2">
        <v>39143</v>
      </c>
      <c r="B3406" s="1">
        <v>3811.65</v>
      </c>
      <c r="C3406" s="1">
        <v>3842.05</v>
      </c>
      <c r="D3406" s="1">
        <v>3711.05</v>
      </c>
      <c r="E3406" s="1">
        <v>3726.75</v>
      </c>
      <c r="F3406" s="1">
        <v>99384914</v>
      </c>
      <c r="G3406" s="1">
        <v>4811.76</v>
      </c>
      <c r="H3406" s="6" t="str">
        <f>TEXT(NiftyData[[#This Row],[Date]], "yyyy")</f>
        <v>2007</v>
      </c>
      <c r="I3406" s="6" t="str">
        <f>TEXT(NiftyData[[#This Row],[Date]], "mmm")</f>
        <v>Mar</v>
      </c>
      <c r="J3406" s="6" t="str">
        <f>TEXT(NiftyData[[#This Row],[Date]], "ddd")</f>
        <v>Fri</v>
      </c>
      <c r="K3406" s="6" t="str">
        <f>TEXT(NiftyData[[#This Row],[Date]], "mmm-yyyy")</f>
        <v>Mar-2007</v>
      </c>
      <c r="L3406" s="6" t="str">
        <f>IF(NiftyData[[#This Row],[Day]]="Thu", "Expiry", "")</f>
        <v/>
      </c>
      <c r="M3406" s="6">
        <f>NiftyData[[#This Row],[Close]]-NiftyData[[#This Row],[Open]]</f>
        <v>-84.900000000000091</v>
      </c>
      <c r="N3406" s="4">
        <f>NiftyData[[#This Row],[Intraday Change]]/NiftyData[[#This Row],[Open]]</f>
        <v>-2.2273818425091518E-2</v>
      </c>
      <c r="O3406" s="4">
        <f>_xlfn.CEILING.MATH(ABS(NiftyData[[#This Row],[Intraday Change %]]), 0.01)</f>
        <v>0.03</v>
      </c>
      <c r="P3406" s="6">
        <f>NiftyData[[#This Row],[Close]]-E3407</f>
        <v>-84.449999999999818</v>
      </c>
      <c r="Q3406" s="4">
        <f>NiftyData[[#This Row],[DayChange]]/E3407</f>
        <v>-2.2158375314861416E-2</v>
      </c>
      <c r="R3406" s="7">
        <f>_xlfn.CEILING.MATH(ABS(NiftyData[[#This Row],[DayChange %]]), 0.01)</f>
        <v>0.03</v>
      </c>
    </row>
    <row r="3407" spans="1:18" x14ac:dyDescent="0.2">
      <c r="A3407" s="2">
        <v>39142</v>
      </c>
      <c r="B3407" s="1">
        <v>3745.4</v>
      </c>
      <c r="C3407" s="1">
        <v>3818.75</v>
      </c>
      <c r="D3407" s="1">
        <v>3718.15</v>
      </c>
      <c r="E3407" s="1">
        <v>3811.2</v>
      </c>
      <c r="F3407" s="1">
        <v>108340792</v>
      </c>
      <c r="G3407" s="1">
        <v>4980.12</v>
      </c>
      <c r="H3407" s="6" t="str">
        <f>TEXT(NiftyData[[#This Row],[Date]], "yyyy")</f>
        <v>2007</v>
      </c>
      <c r="I3407" s="6" t="str">
        <f>TEXT(NiftyData[[#This Row],[Date]], "mmm")</f>
        <v>Mar</v>
      </c>
      <c r="J3407" s="6" t="str">
        <f>TEXT(NiftyData[[#This Row],[Date]], "ddd")</f>
        <v>Thu</v>
      </c>
      <c r="K3407" s="6" t="str">
        <f>TEXT(NiftyData[[#This Row],[Date]], "mmm-yyyy")</f>
        <v>Mar-2007</v>
      </c>
      <c r="L3407" s="6" t="str">
        <f>IF(NiftyData[[#This Row],[Day]]="Thu", "Expiry", "")</f>
        <v>Expiry</v>
      </c>
      <c r="M3407" s="6">
        <f>NiftyData[[#This Row],[Close]]-NiftyData[[#This Row],[Open]]</f>
        <v>65.799999999999727</v>
      </c>
      <c r="N3407" s="4">
        <f>NiftyData[[#This Row],[Intraday Change]]/NiftyData[[#This Row],[Open]]</f>
        <v>1.7568217012869047E-2</v>
      </c>
      <c r="O3407" s="4">
        <f>_xlfn.CEILING.MATH(ABS(NiftyData[[#This Row],[Intraday Change %]]), 0.01)</f>
        <v>0.02</v>
      </c>
      <c r="P3407" s="6">
        <f>NiftyData[[#This Row],[Close]]-E3408</f>
        <v>65.899999999999636</v>
      </c>
      <c r="Q3407" s="4">
        <f>NiftyData[[#This Row],[DayChange]]/E3408</f>
        <v>1.7595386217392366E-2</v>
      </c>
      <c r="R3407" s="7">
        <f>_xlfn.CEILING.MATH(ABS(NiftyData[[#This Row],[DayChange %]]), 0.01)</f>
        <v>0.02</v>
      </c>
    </row>
    <row r="3408" spans="1:18" x14ac:dyDescent="0.2">
      <c r="A3408" s="2">
        <v>39141</v>
      </c>
      <c r="B3408" s="1">
        <v>3893.4</v>
      </c>
      <c r="C3408" s="1">
        <v>3893.4</v>
      </c>
      <c r="D3408" s="1">
        <v>3674.85</v>
      </c>
      <c r="E3408" s="1">
        <v>3745.3</v>
      </c>
      <c r="F3408" s="1">
        <v>143100823</v>
      </c>
      <c r="G3408" s="1">
        <v>7274.03</v>
      </c>
      <c r="H3408" s="6" t="str">
        <f>TEXT(NiftyData[[#This Row],[Date]], "yyyy")</f>
        <v>2007</v>
      </c>
      <c r="I3408" s="6" t="str">
        <f>TEXT(NiftyData[[#This Row],[Date]], "mmm")</f>
        <v>Feb</v>
      </c>
      <c r="J3408" s="6" t="str">
        <f>TEXT(NiftyData[[#This Row],[Date]], "ddd")</f>
        <v>Wed</v>
      </c>
      <c r="K3408" s="6" t="str">
        <f>TEXT(NiftyData[[#This Row],[Date]], "mmm-yyyy")</f>
        <v>Feb-2007</v>
      </c>
      <c r="L3408" s="6" t="str">
        <f>IF(NiftyData[[#This Row],[Day]]="Thu", "Expiry", "")</f>
        <v/>
      </c>
      <c r="M3408" s="6">
        <f>NiftyData[[#This Row],[Close]]-NiftyData[[#This Row],[Open]]</f>
        <v>-148.09999999999991</v>
      </c>
      <c r="N3408" s="4">
        <f>NiftyData[[#This Row],[Intraday Change]]/NiftyData[[#This Row],[Open]]</f>
        <v>-3.8038732213489468E-2</v>
      </c>
      <c r="O3408" s="4">
        <f>_xlfn.CEILING.MATH(ABS(NiftyData[[#This Row],[Intraday Change %]]), 0.01)</f>
        <v>0.04</v>
      </c>
      <c r="P3408" s="6">
        <f>NiftyData[[#This Row],[Close]]-E3409</f>
        <v>-148.59999999999991</v>
      </c>
      <c r="Q3408" s="4">
        <f>NiftyData[[#This Row],[DayChange]]/E3409</f>
        <v>-3.8162253781555744E-2</v>
      </c>
      <c r="R3408" s="7">
        <f>_xlfn.CEILING.MATH(ABS(NiftyData[[#This Row],[DayChange %]]), 0.01)</f>
        <v>0.04</v>
      </c>
    </row>
    <row r="3409" spans="1:18" x14ac:dyDescent="0.2">
      <c r="A3409" s="2">
        <v>39140</v>
      </c>
      <c r="B3409" s="1">
        <v>3948.05</v>
      </c>
      <c r="C3409" s="1">
        <v>3958</v>
      </c>
      <c r="D3409" s="1">
        <v>3873.85</v>
      </c>
      <c r="E3409" s="1">
        <v>3893.9</v>
      </c>
      <c r="F3409" s="1">
        <v>75831405</v>
      </c>
      <c r="G3409" s="1">
        <v>3813.71</v>
      </c>
      <c r="H3409" s="6" t="str">
        <f>TEXT(NiftyData[[#This Row],[Date]], "yyyy")</f>
        <v>2007</v>
      </c>
      <c r="I3409" s="6" t="str">
        <f>TEXT(NiftyData[[#This Row],[Date]], "mmm")</f>
        <v>Feb</v>
      </c>
      <c r="J3409" s="6" t="str">
        <f>TEXT(NiftyData[[#This Row],[Date]], "ddd")</f>
        <v>Tue</v>
      </c>
      <c r="K3409" s="6" t="str">
        <f>TEXT(NiftyData[[#This Row],[Date]], "mmm-yyyy")</f>
        <v>Feb-2007</v>
      </c>
      <c r="L3409" s="6" t="str">
        <f>IF(NiftyData[[#This Row],[Day]]="Thu", "Expiry", "")</f>
        <v/>
      </c>
      <c r="M3409" s="6">
        <f>NiftyData[[#This Row],[Close]]-NiftyData[[#This Row],[Open]]</f>
        <v>-54.150000000000091</v>
      </c>
      <c r="N3409" s="4">
        <f>NiftyData[[#This Row],[Intraday Change]]/NiftyData[[#This Row],[Open]]</f>
        <v>-1.3715631767581487E-2</v>
      </c>
      <c r="O3409" s="4">
        <f>_xlfn.CEILING.MATH(ABS(NiftyData[[#This Row],[Intraday Change %]]), 0.01)</f>
        <v>0.02</v>
      </c>
      <c r="P3409" s="6">
        <f>NiftyData[[#This Row],[Close]]-E3410</f>
        <v>-48.099999999999909</v>
      </c>
      <c r="Q3409" s="4">
        <f>NiftyData[[#This Row],[DayChange]]/E3410</f>
        <v>-1.220192795535259E-2</v>
      </c>
      <c r="R3409" s="7">
        <f>_xlfn.CEILING.MATH(ABS(NiftyData[[#This Row],[DayChange %]]), 0.01)</f>
        <v>0.02</v>
      </c>
    </row>
    <row r="3410" spans="1:18" x14ac:dyDescent="0.2">
      <c r="A3410" s="2">
        <v>39139</v>
      </c>
      <c r="B3410" s="1">
        <v>3939.1</v>
      </c>
      <c r="C3410" s="1">
        <v>3958.9</v>
      </c>
      <c r="D3410" s="1">
        <v>3856.7</v>
      </c>
      <c r="E3410" s="1">
        <v>3942</v>
      </c>
      <c r="F3410" s="1">
        <v>86198266</v>
      </c>
      <c r="G3410" s="1">
        <v>4750.58</v>
      </c>
      <c r="H3410" s="6" t="str">
        <f>TEXT(NiftyData[[#This Row],[Date]], "yyyy")</f>
        <v>2007</v>
      </c>
      <c r="I3410" s="6" t="str">
        <f>TEXT(NiftyData[[#This Row],[Date]], "mmm")</f>
        <v>Feb</v>
      </c>
      <c r="J3410" s="6" t="str">
        <f>TEXT(NiftyData[[#This Row],[Date]], "ddd")</f>
        <v>Mon</v>
      </c>
      <c r="K3410" s="6" t="str">
        <f>TEXT(NiftyData[[#This Row],[Date]], "mmm-yyyy")</f>
        <v>Feb-2007</v>
      </c>
      <c r="L3410" s="6" t="str">
        <f>IF(NiftyData[[#This Row],[Day]]="Thu", "Expiry", "")</f>
        <v/>
      </c>
      <c r="M3410" s="6">
        <f>NiftyData[[#This Row],[Close]]-NiftyData[[#This Row],[Open]]</f>
        <v>2.9000000000000909</v>
      </c>
      <c r="N3410" s="4">
        <f>NiftyData[[#This Row],[Intraday Change]]/NiftyData[[#This Row],[Open]]</f>
        <v>7.3620877865504585E-4</v>
      </c>
      <c r="O3410" s="4">
        <f>_xlfn.CEILING.MATH(ABS(NiftyData[[#This Row],[Intraday Change %]]), 0.01)</f>
        <v>0.01</v>
      </c>
      <c r="P3410" s="6">
        <f>NiftyData[[#This Row],[Close]]-E3411</f>
        <v>3.0500000000001819</v>
      </c>
      <c r="Q3410" s="4">
        <f>NiftyData[[#This Row],[DayChange]]/E3411</f>
        <v>7.7431802891638174E-4</v>
      </c>
      <c r="R3410" s="7">
        <f>_xlfn.CEILING.MATH(ABS(NiftyData[[#This Row],[DayChange %]]), 0.01)</f>
        <v>0.01</v>
      </c>
    </row>
    <row r="3411" spans="1:18" x14ac:dyDescent="0.2">
      <c r="A3411" s="2">
        <v>39136</v>
      </c>
      <c r="B3411" s="1">
        <v>4046</v>
      </c>
      <c r="C3411" s="1">
        <v>4065.45</v>
      </c>
      <c r="D3411" s="1">
        <v>3918.2</v>
      </c>
      <c r="E3411" s="1">
        <v>3938.95</v>
      </c>
      <c r="F3411" s="1">
        <v>91231906</v>
      </c>
      <c r="G3411" s="1">
        <v>4716.3900000000003</v>
      </c>
      <c r="H3411" s="6" t="str">
        <f>TEXT(NiftyData[[#This Row],[Date]], "yyyy")</f>
        <v>2007</v>
      </c>
      <c r="I3411" s="6" t="str">
        <f>TEXT(NiftyData[[#This Row],[Date]], "mmm")</f>
        <v>Feb</v>
      </c>
      <c r="J3411" s="6" t="str">
        <f>TEXT(NiftyData[[#This Row],[Date]], "ddd")</f>
        <v>Fri</v>
      </c>
      <c r="K3411" s="6" t="str">
        <f>TEXT(NiftyData[[#This Row],[Date]], "mmm-yyyy")</f>
        <v>Feb-2007</v>
      </c>
      <c r="L3411" s="6" t="str">
        <f>IF(NiftyData[[#This Row],[Day]]="Thu", "Expiry", "")</f>
        <v/>
      </c>
      <c r="M3411" s="6">
        <f>NiftyData[[#This Row],[Close]]-NiftyData[[#This Row],[Open]]</f>
        <v>-107.05000000000018</v>
      </c>
      <c r="N3411" s="4">
        <f>NiftyData[[#This Row],[Intraday Change]]/NiftyData[[#This Row],[Open]]</f>
        <v>-2.6458230350963959E-2</v>
      </c>
      <c r="O3411" s="4">
        <f>_xlfn.CEILING.MATH(ABS(NiftyData[[#This Row],[Intraday Change %]]), 0.01)</f>
        <v>0.03</v>
      </c>
      <c r="P3411" s="6">
        <f>NiftyData[[#This Row],[Close]]-E3412</f>
        <v>-101.05000000000018</v>
      </c>
      <c r="Q3411" s="4">
        <f>NiftyData[[#This Row],[DayChange]]/E3412</f>
        <v>-2.5012376237623809E-2</v>
      </c>
      <c r="R3411" s="7">
        <f>_xlfn.CEILING.MATH(ABS(NiftyData[[#This Row],[DayChange %]]), 0.01)</f>
        <v>0.03</v>
      </c>
    </row>
    <row r="3412" spans="1:18" x14ac:dyDescent="0.2">
      <c r="A3412" s="2">
        <v>39135</v>
      </c>
      <c r="B3412" s="1">
        <v>4096.6499999999996</v>
      </c>
      <c r="C3412" s="1">
        <v>4126.8999999999996</v>
      </c>
      <c r="D3412" s="1">
        <v>4023.15</v>
      </c>
      <c r="E3412" s="1">
        <v>4040</v>
      </c>
      <c r="F3412" s="1">
        <v>120932537</v>
      </c>
      <c r="G3412" s="1">
        <v>5953.76</v>
      </c>
      <c r="H3412" s="6" t="str">
        <f>TEXT(NiftyData[[#This Row],[Date]], "yyyy")</f>
        <v>2007</v>
      </c>
      <c r="I3412" s="6" t="str">
        <f>TEXT(NiftyData[[#This Row],[Date]], "mmm")</f>
        <v>Feb</v>
      </c>
      <c r="J3412" s="6" t="str">
        <f>TEXT(NiftyData[[#This Row],[Date]], "ddd")</f>
        <v>Thu</v>
      </c>
      <c r="K3412" s="6" t="str">
        <f>TEXT(NiftyData[[#This Row],[Date]], "mmm-yyyy")</f>
        <v>Feb-2007</v>
      </c>
      <c r="L3412" s="6" t="str">
        <f>IF(NiftyData[[#This Row],[Day]]="Thu", "Expiry", "")</f>
        <v>Expiry</v>
      </c>
      <c r="M3412" s="6">
        <f>NiftyData[[#This Row],[Close]]-NiftyData[[#This Row],[Open]]</f>
        <v>-56.649999999999636</v>
      </c>
      <c r="N3412" s="4">
        <f>NiftyData[[#This Row],[Intraday Change]]/NiftyData[[#This Row],[Open]]</f>
        <v>-1.3828371962457042E-2</v>
      </c>
      <c r="O3412" s="4">
        <f>_xlfn.CEILING.MATH(ABS(NiftyData[[#This Row],[Intraday Change %]]), 0.01)</f>
        <v>0.02</v>
      </c>
      <c r="P3412" s="6">
        <f>NiftyData[[#This Row],[Close]]-E3413</f>
        <v>-56.199999999999818</v>
      </c>
      <c r="Q3412" s="4">
        <f>NiftyData[[#This Row],[DayChange]]/E3413</f>
        <v>-1.3720033201503789E-2</v>
      </c>
      <c r="R3412" s="7">
        <f>_xlfn.CEILING.MATH(ABS(NiftyData[[#This Row],[DayChange %]]), 0.01)</f>
        <v>0.02</v>
      </c>
    </row>
    <row r="3413" spans="1:18" x14ac:dyDescent="0.2">
      <c r="A3413" s="2">
        <v>39134</v>
      </c>
      <c r="B3413" s="1">
        <v>4107.1499999999996</v>
      </c>
      <c r="C3413" s="1">
        <v>4132.8</v>
      </c>
      <c r="D3413" s="1">
        <v>4080.9</v>
      </c>
      <c r="E3413" s="1">
        <v>4096.2</v>
      </c>
      <c r="F3413" s="1">
        <v>72693724</v>
      </c>
      <c r="G3413" s="1">
        <v>3629.73</v>
      </c>
      <c r="H3413" s="6" t="str">
        <f>TEXT(NiftyData[[#This Row],[Date]], "yyyy")</f>
        <v>2007</v>
      </c>
      <c r="I3413" s="6" t="str">
        <f>TEXT(NiftyData[[#This Row],[Date]], "mmm")</f>
        <v>Feb</v>
      </c>
      <c r="J3413" s="6" t="str">
        <f>TEXT(NiftyData[[#This Row],[Date]], "ddd")</f>
        <v>Wed</v>
      </c>
      <c r="K3413" s="6" t="str">
        <f>TEXT(NiftyData[[#This Row],[Date]], "mmm-yyyy")</f>
        <v>Feb-2007</v>
      </c>
      <c r="L3413" s="6" t="str">
        <f>IF(NiftyData[[#This Row],[Day]]="Thu", "Expiry", "")</f>
        <v/>
      </c>
      <c r="M3413" s="6">
        <f>NiftyData[[#This Row],[Close]]-NiftyData[[#This Row],[Open]]</f>
        <v>-10.949999999999818</v>
      </c>
      <c r="N3413" s="4">
        <f>NiftyData[[#This Row],[Intraday Change]]/NiftyData[[#This Row],[Open]]</f>
        <v>-2.666082319856791E-3</v>
      </c>
      <c r="O3413" s="4">
        <f>_xlfn.CEILING.MATH(ABS(NiftyData[[#This Row],[Intraday Change %]]), 0.01)</f>
        <v>0.01</v>
      </c>
      <c r="P3413" s="6">
        <f>NiftyData[[#This Row],[Close]]-E3414</f>
        <v>-10.75</v>
      </c>
      <c r="Q3413" s="4">
        <f>NiftyData[[#This Row],[DayChange]]/E3414</f>
        <v>-2.6175142137109049E-3</v>
      </c>
      <c r="R3413" s="7">
        <f>_xlfn.CEILING.MATH(ABS(NiftyData[[#This Row],[DayChange %]]), 0.01)</f>
        <v>0.01</v>
      </c>
    </row>
    <row r="3414" spans="1:18" x14ac:dyDescent="0.2">
      <c r="A3414" s="2">
        <v>39133</v>
      </c>
      <c r="B3414" s="1">
        <v>4164.8500000000004</v>
      </c>
      <c r="C3414" s="1">
        <v>4175.45</v>
      </c>
      <c r="D3414" s="1">
        <v>4099.55</v>
      </c>
      <c r="E3414" s="1">
        <v>4106.95</v>
      </c>
      <c r="F3414" s="1">
        <v>63235945</v>
      </c>
      <c r="G3414" s="1">
        <v>3038.13</v>
      </c>
      <c r="H3414" s="6" t="str">
        <f>TEXT(NiftyData[[#This Row],[Date]], "yyyy")</f>
        <v>2007</v>
      </c>
      <c r="I3414" s="6" t="str">
        <f>TEXT(NiftyData[[#This Row],[Date]], "mmm")</f>
        <v>Feb</v>
      </c>
      <c r="J3414" s="6" t="str">
        <f>TEXT(NiftyData[[#This Row],[Date]], "ddd")</f>
        <v>Tue</v>
      </c>
      <c r="K3414" s="6" t="str">
        <f>TEXT(NiftyData[[#This Row],[Date]], "mmm-yyyy")</f>
        <v>Feb-2007</v>
      </c>
      <c r="L3414" s="6" t="str">
        <f>IF(NiftyData[[#This Row],[Day]]="Thu", "Expiry", "")</f>
        <v/>
      </c>
      <c r="M3414" s="6">
        <f>NiftyData[[#This Row],[Close]]-NiftyData[[#This Row],[Open]]</f>
        <v>-57.900000000000546</v>
      </c>
      <c r="N3414" s="4">
        <f>NiftyData[[#This Row],[Intraday Change]]/NiftyData[[#This Row],[Open]]</f>
        <v>-1.3902061298726374E-2</v>
      </c>
      <c r="O3414" s="4">
        <f>_xlfn.CEILING.MATH(ABS(NiftyData[[#This Row],[Intraday Change %]]), 0.01)</f>
        <v>0.02</v>
      </c>
      <c r="P3414" s="6">
        <f>NiftyData[[#This Row],[Close]]-E3415</f>
        <v>-57.600000000000364</v>
      </c>
      <c r="Q3414" s="4">
        <f>NiftyData[[#This Row],[DayChange]]/E3415</f>
        <v>-1.3831026161290023E-2</v>
      </c>
      <c r="R3414" s="7">
        <f>_xlfn.CEILING.MATH(ABS(NiftyData[[#This Row],[DayChange %]]), 0.01)</f>
        <v>0.02</v>
      </c>
    </row>
    <row r="3415" spans="1:18" x14ac:dyDescent="0.2">
      <c r="A3415" s="2">
        <v>39132</v>
      </c>
      <c r="B3415" s="1">
        <v>4149.25</v>
      </c>
      <c r="C3415" s="1">
        <v>4177.7</v>
      </c>
      <c r="D3415" s="1">
        <v>4149.25</v>
      </c>
      <c r="E3415" s="1">
        <v>4164.55</v>
      </c>
      <c r="F3415" s="1">
        <v>59419122</v>
      </c>
      <c r="G3415" s="1">
        <v>2847.75</v>
      </c>
      <c r="H3415" s="6" t="str">
        <f>TEXT(NiftyData[[#This Row],[Date]], "yyyy")</f>
        <v>2007</v>
      </c>
      <c r="I3415" s="6" t="str">
        <f>TEXT(NiftyData[[#This Row],[Date]], "mmm")</f>
        <v>Feb</v>
      </c>
      <c r="J3415" s="6" t="str">
        <f>TEXT(NiftyData[[#This Row],[Date]], "ddd")</f>
        <v>Mon</v>
      </c>
      <c r="K3415" s="6" t="str">
        <f>TEXT(NiftyData[[#This Row],[Date]], "mmm-yyyy")</f>
        <v>Feb-2007</v>
      </c>
      <c r="L3415" s="6" t="str">
        <f>IF(NiftyData[[#This Row],[Day]]="Thu", "Expiry", "")</f>
        <v/>
      </c>
      <c r="M3415" s="6">
        <f>NiftyData[[#This Row],[Close]]-NiftyData[[#This Row],[Open]]</f>
        <v>15.300000000000182</v>
      </c>
      <c r="N3415" s="4">
        <f>NiftyData[[#This Row],[Intraday Change]]/NiftyData[[#This Row],[Open]]</f>
        <v>3.6874133879617236E-3</v>
      </c>
      <c r="O3415" s="4">
        <f>_xlfn.CEILING.MATH(ABS(NiftyData[[#This Row],[Intraday Change %]]), 0.01)</f>
        <v>0.01</v>
      </c>
      <c r="P3415" s="6">
        <f>NiftyData[[#This Row],[Close]]-E3416</f>
        <v>18.350000000000364</v>
      </c>
      <c r="Q3415" s="4">
        <f>NiftyData[[#This Row],[DayChange]]/E3416</f>
        <v>4.4257392311032664E-3</v>
      </c>
      <c r="R3415" s="7">
        <f>_xlfn.CEILING.MATH(ABS(NiftyData[[#This Row],[DayChange %]]), 0.01)</f>
        <v>0.01</v>
      </c>
    </row>
    <row r="3416" spans="1:18" x14ac:dyDescent="0.2">
      <c r="A3416" s="2">
        <v>39128</v>
      </c>
      <c r="B3416" s="1">
        <v>4046.8</v>
      </c>
      <c r="C3416" s="1">
        <v>4155.7</v>
      </c>
      <c r="D3416" s="1">
        <v>4046.8</v>
      </c>
      <c r="E3416" s="1">
        <v>4146.2</v>
      </c>
      <c r="F3416" s="1">
        <v>77344389</v>
      </c>
      <c r="G3416" s="1">
        <v>4115.8500000000004</v>
      </c>
      <c r="H3416" s="6" t="str">
        <f>TEXT(NiftyData[[#This Row],[Date]], "yyyy")</f>
        <v>2007</v>
      </c>
      <c r="I3416" s="6" t="str">
        <f>TEXT(NiftyData[[#This Row],[Date]], "mmm")</f>
        <v>Feb</v>
      </c>
      <c r="J3416" s="6" t="str">
        <f>TEXT(NiftyData[[#This Row],[Date]], "ddd")</f>
        <v>Thu</v>
      </c>
      <c r="K3416" s="6" t="str">
        <f>TEXT(NiftyData[[#This Row],[Date]], "mmm-yyyy")</f>
        <v>Feb-2007</v>
      </c>
      <c r="L3416" s="6" t="str">
        <f>IF(NiftyData[[#This Row],[Day]]="Thu", "Expiry", "")</f>
        <v>Expiry</v>
      </c>
      <c r="M3416" s="6">
        <f>NiftyData[[#This Row],[Close]]-NiftyData[[#This Row],[Open]]</f>
        <v>99.399999999999636</v>
      </c>
      <c r="N3416" s="4">
        <f>NiftyData[[#This Row],[Intraday Change]]/NiftyData[[#This Row],[Open]]</f>
        <v>2.4562617376692606E-2</v>
      </c>
      <c r="O3416" s="4">
        <f>_xlfn.CEILING.MATH(ABS(NiftyData[[#This Row],[Intraday Change %]]), 0.01)</f>
        <v>0.03</v>
      </c>
      <c r="P3416" s="6">
        <f>NiftyData[[#This Row],[Close]]-E3417</f>
        <v>99.099999999999909</v>
      </c>
      <c r="Q3416" s="4">
        <f>NiftyData[[#This Row],[DayChange]]/E3417</f>
        <v>2.4486669467025751E-2</v>
      </c>
      <c r="R3416" s="7">
        <f>_xlfn.CEILING.MATH(ABS(NiftyData[[#This Row],[DayChange %]]), 0.01)</f>
        <v>0.03</v>
      </c>
    </row>
    <row r="3417" spans="1:18" x14ac:dyDescent="0.2">
      <c r="A3417" s="2">
        <v>39127</v>
      </c>
      <c r="B3417" s="1">
        <v>4044.9</v>
      </c>
      <c r="C3417" s="1">
        <v>4057.35</v>
      </c>
      <c r="D3417" s="1">
        <v>3965.2</v>
      </c>
      <c r="E3417" s="1">
        <v>4047.1</v>
      </c>
      <c r="F3417" s="1">
        <v>82077938</v>
      </c>
      <c r="G3417" s="1">
        <v>4215.28</v>
      </c>
      <c r="H3417" s="6" t="str">
        <f>TEXT(NiftyData[[#This Row],[Date]], "yyyy")</f>
        <v>2007</v>
      </c>
      <c r="I3417" s="6" t="str">
        <f>TEXT(NiftyData[[#This Row],[Date]], "mmm")</f>
        <v>Feb</v>
      </c>
      <c r="J3417" s="6" t="str">
        <f>TEXT(NiftyData[[#This Row],[Date]], "ddd")</f>
        <v>Wed</v>
      </c>
      <c r="K3417" s="6" t="str">
        <f>TEXT(NiftyData[[#This Row],[Date]], "mmm-yyyy")</f>
        <v>Feb-2007</v>
      </c>
      <c r="L3417" s="6" t="str">
        <f>IF(NiftyData[[#This Row],[Day]]="Thu", "Expiry", "")</f>
        <v/>
      </c>
      <c r="M3417" s="6">
        <f>NiftyData[[#This Row],[Close]]-NiftyData[[#This Row],[Open]]</f>
        <v>2.1999999999998181</v>
      </c>
      <c r="N3417" s="4">
        <f>NiftyData[[#This Row],[Intraday Change]]/NiftyData[[#This Row],[Open]]</f>
        <v>5.4389478108230567E-4</v>
      </c>
      <c r="O3417" s="4">
        <f>_xlfn.CEILING.MATH(ABS(NiftyData[[#This Row],[Intraday Change %]]), 0.01)</f>
        <v>0.01</v>
      </c>
      <c r="P3417" s="6">
        <f>NiftyData[[#This Row],[Close]]-E3418</f>
        <v>2.5499999999997272</v>
      </c>
      <c r="Q3417" s="4">
        <f>NiftyData[[#This Row],[DayChange]]/E3418</f>
        <v>6.3047805071014752E-4</v>
      </c>
      <c r="R3417" s="7">
        <f>_xlfn.CEILING.MATH(ABS(NiftyData[[#This Row],[DayChange %]]), 0.01)</f>
        <v>0.01</v>
      </c>
    </row>
    <row r="3418" spans="1:18" x14ac:dyDescent="0.2">
      <c r="A3418" s="2">
        <v>39126</v>
      </c>
      <c r="B3418" s="1">
        <v>4069.1</v>
      </c>
      <c r="C3418" s="1">
        <v>4132.7</v>
      </c>
      <c r="D3418" s="1">
        <v>3998.3</v>
      </c>
      <c r="E3418" s="1">
        <v>4044.55</v>
      </c>
      <c r="F3418" s="1">
        <v>97888267</v>
      </c>
      <c r="G3418" s="1">
        <v>4496.49</v>
      </c>
      <c r="H3418" s="6" t="str">
        <f>TEXT(NiftyData[[#This Row],[Date]], "yyyy")</f>
        <v>2007</v>
      </c>
      <c r="I3418" s="6" t="str">
        <f>TEXT(NiftyData[[#This Row],[Date]], "mmm")</f>
        <v>Feb</v>
      </c>
      <c r="J3418" s="6" t="str">
        <f>TEXT(NiftyData[[#This Row],[Date]], "ddd")</f>
        <v>Tue</v>
      </c>
      <c r="K3418" s="6" t="str">
        <f>TEXT(NiftyData[[#This Row],[Date]], "mmm-yyyy")</f>
        <v>Feb-2007</v>
      </c>
      <c r="L3418" s="6" t="str">
        <f>IF(NiftyData[[#This Row],[Day]]="Thu", "Expiry", "")</f>
        <v/>
      </c>
      <c r="M3418" s="6">
        <f>NiftyData[[#This Row],[Close]]-NiftyData[[#This Row],[Open]]</f>
        <v>-24.549999999999727</v>
      </c>
      <c r="N3418" s="4">
        <f>NiftyData[[#This Row],[Intraday Change]]/NiftyData[[#This Row],[Open]]</f>
        <v>-6.0332751714137593E-3</v>
      </c>
      <c r="O3418" s="4">
        <f>_xlfn.CEILING.MATH(ABS(NiftyData[[#This Row],[Intraday Change %]]), 0.01)</f>
        <v>0.01</v>
      </c>
      <c r="P3418" s="6">
        <f>NiftyData[[#This Row],[Close]]-E3419</f>
        <v>-13.75</v>
      </c>
      <c r="Q3418" s="4">
        <f>NiftyData[[#This Row],[DayChange]]/E3419</f>
        <v>-3.3881181775620331E-3</v>
      </c>
      <c r="R3418" s="7">
        <f>_xlfn.CEILING.MATH(ABS(NiftyData[[#This Row],[DayChange %]]), 0.01)</f>
        <v>0.01</v>
      </c>
    </row>
    <row r="3419" spans="1:18" x14ac:dyDescent="0.2">
      <c r="A3419" s="2">
        <v>39125</v>
      </c>
      <c r="B3419" s="1">
        <v>4187.2</v>
      </c>
      <c r="C3419" s="1">
        <v>4187.2</v>
      </c>
      <c r="D3419" s="1">
        <v>4044.35</v>
      </c>
      <c r="E3419" s="1">
        <v>4058.3</v>
      </c>
      <c r="F3419" s="1">
        <v>91427563</v>
      </c>
      <c r="G3419" s="1">
        <v>3947.24</v>
      </c>
      <c r="H3419" s="6" t="str">
        <f>TEXT(NiftyData[[#This Row],[Date]], "yyyy")</f>
        <v>2007</v>
      </c>
      <c r="I3419" s="6" t="str">
        <f>TEXT(NiftyData[[#This Row],[Date]], "mmm")</f>
        <v>Feb</v>
      </c>
      <c r="J3419" s="6" t="str">
        <f>TEXT(NiftyData[[#This Row],[Date]], "ddd")</f>
        <v>Mon</v>
      </c>
      <c r="K3419" s="6" t="str">
        <f>TEXT(NiftyData[[#This Row],[Date]], "mmm-yyyy")</f>
        <v>Feb-2007</v>
      </c>
      <c r="L3419" s="6" t="str">
        <f>IF(NiftyData[[#This Row],[Day]]="Thu", "Expiry", "")</f>
        <v/>
      </c>
      <c r="M3419" s="6">
        <f>NiftyData[[#This Row],[Close]]-NiftyData[[#This Row],[Open]]</f>
        <v>-128.89999999999964</v>
      </c>
      <c r="N3419" s="4">
        <f>NiftyData[[#This Row],[Intraday Change]]/NiftyData[[#This Row],[Open]]</f>
        <v>-3.0784294994268161E-2</v>
      </c>
      <c r="O3419" s="4">
        <f>_xlfn.CEILING.MATH(ABS(NiftyData[[#This Row],[Intraday Change %]]), 0.01)</f>
        <v>0.04</v>
      </c>
      <c r="P3419" s="6">
        <f>NiftyData[[#This Row],[Close]]-E3420</f>
        <v>-129.09999999999945</v>
      </c>
      <c r="Q3419" s="4">
        <f>NiftyData[[#This Row],[DayChange]]/E3420</f>
        <v>-3.0830586999092389E-2</v>
      </c>
      <c r="R3419" s="7">
        <f>_xlfn.CEILING.MATH(ABS(NiftyData[[#This Row],[DayChange %]]), 0.01)</f>
        <v>0.04</v>
      </c>
    </row>
    <row r="3420" spans="1:18" x14ac:dyDescent="0.2">
      <c r="A3420" s="2">
        <v>39122</v>
      </c>
      <c r="B3420" s="1">
        <v>4223.5</v>
      </c>
      <c r="C3420" s="1">
        <v>4239.2</v>
      </c>
      <c r="D3420" s="1">
        <v>4171.8</v>
      </c>
      <c r="E3420" s="1">
        <v>4187.3999999999996</v>
      </c>
      <c r="F3420" s="1">
        <v>66107054</v>
      </c>
      <c r="G3420" s="1">
        <v>3610.6</v>
      </c>
      <c r="H3420" s="6" t="str">
        <f>TEXT(NiftyData[[#This Row],[Date]], "yyyy")</f>
        <v>2007</v>
      </c>
      <c r="I3420" s="6" t="str">
        <f>TEXT(NiftyData[[#This Row],[Date]], "mmm")</f>
        <v>Feb</v>
      </c>
      <c r="J3420" s="6" t="str">
        <f>TEXT(NiftyData[[#This Row],[Date]], "ddd")</f>
        <v>Fri</v>
      </c>
      <c r="K3420" s="6" t="str">
        <f>TEXT(NiftyData[[#This Row],[Date]], "mmm-yyyy")</f>
        <v>Feb-2007</v>
      </c>
      <c r="L3420" s="6" t="str">
        <f>IF(NiftyData[[#This Row],[Day]]="Thu", "Expiry", "")</f>
        <v/>
      </c>
      <c r="M3420" s="6">
        <f>NiftyData[[#This Row],[Close]]-NiftyData[[#This Row],[Open]]</f>
        <v>-36.100000000000364</v>
      </c>
      <c r="N3420" s="4">
        <f>NiftyData[[#This Row],[Intraday Change]]/NiftyData[[#This Row],[Open]]</f>
        <v>-8.5474132828223907E-3</v>
      </c>
      <c r="O3420" s="4">
        <f>_xlfn.CEILING.MATH(ABS(NiftyData[[#This Row],[Intraday Change %]]), 0.01)</f>
        <v>0.01</v>
      </c>
      <c r="P3420" s="6">
        <f>NiftyData[[#This Row],[Close]]-E3421</f>
        <v>-36</v>
      </c>
      <c r="Q3420" s="4">
        <f>NiftyData[[#This Row],[DayChange]]/E3421</f>
        <v>-8.5239380593834357E-3</v>
      </c>
      <c r="R3420" s="7">
        <f>_xlfn.CEILING.MATH(ABS(NiftyData[[#This Row],[DayChange %]]), 0.01)</f>
        <v>0.01</v>
      </c>
    </row>
    <row r="3421" spans="1:18" x14ac:dyDescent="0.2">
      <c r="A3421" s="2">
        <v>39121</v>
      </c>
      <c r="B3421" s="1">
        <v>4232</v>
      </c>
      <c r="C3421" s="1">
        <v>4245.3</v>
      </c>
      <c r="D3421" s="1">
        <v>4188.45</v>
      </c>
      <c r="E3421" s="1">
        <v>4223.3999999999996</v>
      </c>
      <c r="F3421" s="1">
        <v>69459583</v>
      </c>
      <c r="G3421" s="1">
        <v>3340.66</v>
      </c>
      <c r="H3421" s="6" t="str">
        <f>TEXT(NiftyData[[#This Row],[Date]], "yyyy")</f>
        <v>2007</v>
      </c>
      <c r="I3421" s="6" t="str">
        <f>TEXT(NiftyData[[#This Row],[Date]], "mmm")</f>
        <v>Feb</v>
      </c>
      <c r="J3421" s="6" t="str">
        <f>TEXT(NiftyData[[#This Row],[Date]], "ddd")</f>
        <v>Thu</v>
      </c>
      <c r="K3421" s="6" t="str">
        <f>TEXT(NiftyData[[#This Row],[Date]], "mmm-yyyy")</f>
        <v>Feb-2007</v>
      </c>
      <c r="L3421" s="6" t="str">
        <f>IF(NiftyData[[#This Row],[Day]]="Thu", "Expiry", "")</f>
        <v>Expiry</v>
      </c>
      <c r="M3421" s="6">
        <f>NiftyData[[#This Row],[Close]]-NiftyData[[#This Row],[Open]]</f>
        <v>-8.6000000000003638</v>
      </c>
      <c r="N3421" s="4">
        <f>NiftyData[[#This Row],[Intraday Change]]/NiftyData[[#This Row],[Open]]</f>
        <v>-2.0321361058601994E-3</v>
      </c>
      <c r="O3421" s="4">
        <f>_xlfn.CEILING.MATH(ABS(NiftyData[[#This Row],[Intraday Change %]]), 0.01)</f>
        <v>0.01</v>
      </c>
      <c r="P3421" s="6">
        <f>NiftyData[[#This Row],[Close]]-E3422</f>
        <v>-0.8500000000003638</v>
      </c>
      <c r="Q3421" s="4">
        <f>NiftyData[[#This Row],[DayChange]]/E3422</f>
        <v>-2.0121915132872433E-4</v>
      </c>
      <c r="R3421" s="7">
        <f>_xlfn.CEILING.MATH(ABS(NiftyData[[#This Row],[DayChange %]]), 0.01)</f>
        <v>0.01</v>
      </c>
    </row>
    <row r="3422" spans="1:18" x14ac:dyDescent="0.2">
      <c r="A3422" s="2">
        <v>39120</v>
      </c>
      <c r="B3422" s="1">
        <v>4198.2</v>
      </c>
      <c r="C3422" s="1">
        <v>4232.3</v>
      </c>
      <c r="D3422" s="1">
        <v>4192.8500000000004</v>
      </c>
      <c r="E3422" s="1">
        <v>4224.25</v>
      </c>
      <c r="F3422" s="1">
        <v>66702277</v>
      </c>
      <c r="G3422" s="1">
        <v>3804.96</v>
      </c>
      <c r="H3422" s="6" t="str">
        <f>TEXT(NiftyData[[#This Row],[Date]], "yyyy")</f>
        <v>2007</v>
      </c>
      <c r="I3422" s="6" t="str">
        <f>TEXT(NiftyData[[#This Row],[Date]], "mmm")</f>
        <v>Feb</v>
      </c>
      <c r="J3422" s="6" t="str">
        <f>TEXT(NiftyData[[#This Row],[Date]], "ddd")</f>
        <v>Wed</v>
      </c>
      <c r="K3422" s="6" t="str">
        <f>TEXT(NiftyData[[#This Row],[Date]], "mmm-yyyy")</f>
        <v>Feb-2007</v>
      </c>
      <c r="L3422" s="6" t="str">
        <f>IF(NiftyData[[#This Row],[Day]]="Thu", "Expiry", "")</f>
        <v/>
      </c>
      <c r="M3422" s="6">
        <f>NiftyData[[#This Row],[Close]]-NiftyData[[#This Row],[Open]]</f>
        <v>26.050000000000182</v>
      </c>
      <c r="N3422" s="4">
        <f>NiftyData[[#This Row],[Intraday Change]]/NiftyData[[#This Row],[Open]]</f>
        <v>6.2050402553475732E-3</v>
      </c>
      <c r="O3422" s="4">
        <f>_xlfn.CEILING.MATH(ABS(NiftyData[[#This Row],[Intraday Change %]]), 0.01)</f>
        <v>0.01</v>
      </c>
      <c r="P3422" s="6">
        <f>NiftyData[[#This Row],[Close]]-E3423</f>
        <v>28.350000000000364</v>
      </c>
      <c r="Q3422" s="4">
        <f>NiftyData[[#This Row],[DayChange]]/E3423</f>
        <v>6.7565957243977135E-3</v>
      </c>
      <c r="R3422" s="7">
        <f>_xlfn.CEILING.MATH(ABS(NiftyData[[#This Row],[DayChange %]]), 0.01)</f>
        <v>0.01</v>
      </c>
    </row>
    <row r="3423" spans="1:18" x14ac:dyDescent="0.2">
      <c r="A3423" s="2">
        <v>39119</v>
      </c>
      <c r="B3423" s="1">
        <v>4216.55</v>
      </c>
      <c r="C3423" s="1">
        <v>4228.1499999999996</v>
      </c>
      <c r="D3423" s="1">
        <v>4186.1499999999996</v>
      </c>
      <c r="E3423" s="1">
        <v>4195.8999999999996</v>
      </c>
      <c r="F3423" s="1">
        <v>64125214</v>
      </c>
      <c r="G3423" s="1">
        <v>3421.59</v>
      </c>
      <c r="H3423" s="6" t="str">
        <f>TEXT(NiftyData[[#This Row],[Date]], "yyyy")</f>
        <v>2007</v>
      </c>
      <c r="I3423" s="6" t="str">
        <f>TEXT(NiftyData[[#This Row],[Date]], "mmm")</f>
        <v>Feb</v>
      </c>
      <c r="J3423" s="6" t="str">
        <f>TEXT(NiftyData[[#This Row],[Date]], "ddd")</f>
        <v>Tue</v>
      </c>
      <c r="K3423" s="6" t="str">
        <f>TEXT(NiftyData[[#This Row],[Date]], "mmm-yyyy")</f>
        <v>Feb-2007</v>
      </c>
      <c r="L3423" s="6" t="str">
        <f>IF(NiftyData[[#This Row],[Day]]="Thu", "Expiry", "")</f>
        <v/>
      </c>
      <c r="M3423" s="6">
        <f>NiftyData[[#This Row],[Close]]-NiftyData[[#This Row],[Open]]</f>
        <v>-20.650000000000546</v>
      </c>
      <c r="N3423" s="4">
        <f>NiftyData[[#This Row],[Intraday Change]]/NiftyData[[#This Row],[Open]]</f>
        <v>-4.8973687019009723E-3</v>
      </c>
      <c r="O3423" s="4">
        <f>_xlfn.CEILING.MATH(ABS(NiftyData[[#This Row],[Intraday Change %]]), 0.01)</f>
        <v>0.01</v>
      </c>
      <c r="P3423" s="6">
        <f>NiftyData[[#This Row],[Close]]-E3424</f>
        <v>-19.450000000000728</v>
      </c>
      <c r="Q3423" s="4">
        <f>NiftyData[[#This Row],[DayChange]]/E3424</f>
        <v>-4.6140889843075249E-3</v>
      </c>
      <c r="R3423" s="7">
        <f>_xlfn.CEILING.MATH(ABS(NiftyData[[#This Row],[DayChange %]]), 0.01)</f>
        <v>0.01</v>
      </c>
    </row>
    <row r="3424" spans="1:18" x14ac:dyDescent="0.2">
      <c r="A3424" s="2">
        <v>39118</v>
      </c>
      <c r="B3424" s="1">
        <v>4193.1499999999996</v>
      </c>
      <c r="C3424" s="1">
        <v>4219</v>
      </c>
      <c r="D3424" s="1">
        <v>4170</v>
      </c>
      <c r="E3424" s="1">
        <v>4215.3500000000004</v>
      </c>
      <c r="F3424" s="1">
        <v>62178023</v>
      </c>
      <c r="G3424" s="1">
        <v>3381.35</v>
      </c>
      <c r="H3424" s="6" t="str">
        <f>TEXT(NiftyData[[#This Row],[Date]], "yyyy")</f>
        <v>2007</v>
      </c>
      <c r="I3424" s="6" t="str">
        <f>TEXT(NiftyData[[#This Row],[Date]], "mmm")</f>
        <v>Feb</v>
      </c>
      <c r="J3424" s="6" t="str">
        <f>TEXT(NiftyData[[#This Row],[Date]], "ddd")</f>
        <v>Mon</v>
      </c>
      <c r="K3424" s="6" t="str">
        <f>TEXT(NiftyData[[#This Row],[Date]], "mmm-yyyy")</f>
        <v>Feb-2007</v>
      </c>
      <c r="L3424" s="6" t="str">
        <f>IF(NiftyData[[#This Row],[Day]]="Thu", "Expiry", "")</f>
        <v/>
      </c>
      <c r="M3424" s="6">
        <f>NiftyData[[#This Row],[Close]]-NiftyData[[#This Row],[Open]]</f>
        <v>22.200000000000728</v>
      </c>
      <c r="N3424" s="4">
        <f>NiftyData[[#This Row],[Intraday Change]]/NiftyData[[#This Row],[Open]]</f>
        <v>5.2943491170124443E-3</v>
      </c>
      <c r="O3424" s="4">
        <f>_xlfn.CEILING.MATH(ABS(NiftyData[[#This Row],[Intraday Change %]]), 0.01)</f>
        <v>0.01</v>
      </c>
      <c r="P3424" s="6">
        <f>NiftyData[[#This Row],[Close]]-E3425</f>
        <v>31.850000000000364</v>
      </c>
      <c r="Q3424" s="4">
        <f>NiftyData[[#This Row],[DayChange]]/E3425</f>
        <v>7.6132425002988797E-3</v>
      </c>
      <c r="R3424" s="7">
        <f>_xlfn.CEILING.MATH(ABS(NiftyData[[#This Row],[DayChange %]]), 0.01)</f>
        <v>0.01</v>
      </c>
    </row>
    <row r="3425" spans="1:18" x14ac:dyDescent="0.2">
      <c r="A3425" s="2">
        <v>39115</v>
      </c>
      <c r="B3425" s="1">
        <v>4140.2</v>
      </c>
      <c r="C3425" s="1">
        <v>4198.7</v>
      </c>
      <c r="D3425" s="1">
        <v>4132.95</v>
      </c>
      <c r="E3425" s="1">
        <v>4183.5</v>
      </c>
      <c r="F3425" s="1">
        <v>92547027</v>
      </c>
      <c r="G3425" s="1">
        <v>4676.12</v>
      </c>
      <c r="H3425" s="6" t="str">
        <f>TEXT(NiftyData[[#This Row],[Date]], "yyyy")</f>
        <v>2007</v>
      </c>
      <c r="I3425" s="6" t="str">
        <f>TEXT(NiftyData[[#This Row],[Date]], "mmm")</f>
        <v>Feb</v>
      </c>
      <c r="J3425" s="6" t="str">
        <f>TEXT(NiftyData[[#This Row],[Date]], "ddd")</f>
        <v>Fri</v>
      </c>
      <c r="K3425" s="6" t="str">
        <f>TEXT(NiftyData[[#This Row],[Date]], "mmm-yyyy")</f>
        <v>Feb-2007</v>
      </c>
      <c r="L3425" s="6" t="str">
        <f>IF(NiftyData[[#This Row],[Day]]="Thu", "Expiry", "")</f>
        <v/>
      </c>
      <c r="M3425" s="6">
        <f>NiftyData[[#This Row],[Close]]-NiftyData[[#This Row],[Open]]</f>
        <v>43.300000000000182</v>
      </c>
      <c r="N3425" s="4">
        <f>NiftyData[[#This Row],[Intraday Change]]/NiftyData[[#This Row],[Open]]</f>
        <v>1.0458431959808749E-2</v>
      </c>
      <c r="O3425" s="4">
        <f>_xlfn.CEILING.MATH(ABS(NiftyData[[#This Row],[Intraday Change %]]), 0.01)</f>
        <v>0.02</v>
      </c>
      <c r="P3425" s="6">
        <f>NiftyData[[#This Row],[Close]]-E3426</f>
        <v>46.300000000000182</v>
      </c>
      <c r="Q3425" s="4">
        <f>NiftyData[[#This Row],[DayChange]]/E3426</f>
        <v>1.1191143768732521E-2</v>
      </c>
      <c r="R3425" s="7">
        <f>_xlfn.CEILING.MATH(ABS(NiftyData[[#This Row],[DayChange %]]), 0.01)</f>
        <v>0.02</v>
      </c>
    </row>
    <row r="3426" spans="1:18" x14ac:dyDescent="0.2">
      <c r="A3426" s="2">
        <v>39114</v>
      </c>
      <c r="B3426" s="1">
        <v>4083.4</v>
      </c>
      <c r="C3426" s="1">
        <v>4141.6000000000004</v>
      </c>
      <c r="D3426" s="1">
        <v>4081.1</v>
      </c>
      <c r="E3426" s="1">
        <v>4137.2</v>
      </c>
      <c r="F3426" s="1">
        <v>73460198</v>
      </c>
      <c r="G3426" s="1">
        <v>3409.67</v>
      </c>
      <c r="H3426" s="6" t="str">
        <f>TEXT(NiftyData[[#This Row],[Date]], "yyyy")</f>
        <v>2007</v>
      </c>
      <c r="I3426" s="6" t="str">
        <f>TEXT(NiftyData[[#This Row],[Date]], "mmm")</f>
        <v>Feb</v>
      </c>
      <c r="J3426" s="6" t="str">
        <f>TEXT(NiftyData[[#This Row],[Date]], "ddd")</f>
        <v>Thu</v>
      </c>
      <c r="K3426" s="6" t="str">
        <f>TEXT(NiftyData[[#This Row],[Date]], "mmm-yyyy")</f>
        <v>Feb-2007</v>
      </c>
      <c r="L3426" s="6" t="str">
        <f>IF(NiftyData[[#This Row],[Day]]="Thu", "Expiry", "")</f>
        <v>Expiry</v>
      </c>
      <c r="M3426" s="6">
        <f>NiftyData[[#This Row],[Close]]-NiftyData[[#This Row],[Open]]</f>
        <v>53.799999999999727</v>
      </c>
      <c r="N3426" s="4">
        <f>NiftyData[[#This Row],[Intraday Change]]/NiftyData[[#This Row],[Open]]</f>
        <v>1.3175295097222836E-2</v>
      </c>
      <c r="O3426" s="4">
        <f>_xlfn.CEILING.MATH(ABS(NiftyData[[#This Row],[Intraday Change %]]), 0.01)</f>
        <v>0.02</v>
      </c>
      <c r="P3426" s="6">
        <f>NiftyData[[#This Row],[Close]]-E3427</f>
        <v>54.5</v>
      </c>
      <c r="Q3426" s="4">
        <f>NiftyData[[#This Row],[DayChange]]/E3427</f>
        <v>1.3349009234085288E-2</v>
      </c>
      <c r="R3426" s="7">
        <f>_xlfn.CEILING.MATH(ABS(NiftyData[[#This Row],[DayChange %]]), 0.01)</f>
        <v>0.02</v>
      </c>
    </row>
    <row r="3427" spans="1:18" x14ac:dyDescent="0.2">
      <c r="A3427" s="2">
        <v>39113</v>
      </c>
      <c r="B3427" s="1">
        <v>4123.8500000000004</v>
      </c>
      <c r="C3427" s="1">
        <v>4137.8500000000004</v>
      </c>
      <c r="D3427" s="1">
        <v>4068.55</v>
      </c>
      <c r="E3427" s="1">
        <v>4082.7</v>
      </c>
      <c r="F3427" s="1">
        <v>114992600</v>
      </c>
      <c r="G3427" s="1">
        <v>5378.2</v>
      </c>
      <c r="H3427" s="6" t="str">
        <f>TEXT(NiftyData[[#This Row],[Date]], "yyyy")</f>
        <v>2007</v>
      </c>
      <c r="I3427" s="6" t="str">
        <f>TEXT(NiftyData[[#This Row],[Date]], "mmm")</f>
        <v>Jan</v>
      </c>
      <c r="J3427" s="6" t="str">
        <f>TEXT(NiftyData[[#This Row],[Date]], "ddd")</f>
        <v>Wed</v>
      </c>
      <c r="K3427" s="6" t="str">
        <f>TEXT(NiftyData[[#This Row],[Date]], "mmm-yyyy")</f>
        <v>Jan-2007</v>
      </c>
      <c r="L3427" s="6" t="str">
        <f>IF(NiftyData[[#This Row],[Day]]="Thu", "Expiry", "")</f>
        <v/>
      </c>
      <c r="M3427" s="6">
        <f>NiftyData[[#This Row],[Close]]-NiftyData[[#This Row],[Open]]</f>
        <v>-41.150000000000546</v>
      </c>
      <c r="N3427" s="4">
        <f>NiftyData[[#This Row],[Intraday Change]]/NiftyData[[#This Row],[Open]]</f>
        <v>-9.9785394716103981E-3</v>
      </c>
      <c r="O3427" s="4">
        <f>_xlfn.CEILING.MATH(ABS(NiftyData[[#This Row],[Intraday Change %]]), 0.01)</f>
        <v>0.01</v>
      </c>
      <c r="P3427" s="6">
        <f>NiftyData[[#This Row],[Close]]-E3428</f>
        <v>-41.75</v>
      </c>
      <c r="Q3427" s="4">
        <f>NiftyData[[#This Row],[DayChange]]/E3428</f>
        <v>-1.0122561796118271E-2</v>
      </c>
      <c r="R3427" s="7">
        <f>_xlfn.CEILING.MATH(ABS(NiftyData[[#This Row],[DayChange %]]), 0.01)</f>
        <v>0.02</v>
      </c>
    </row>
    <row r="3428" spans="1:18" x14ac:dyDescent="0.2">
      <c r="A3428" s="2">
        <v>39111</v>
      </c>
      <c r="B3428" s="1">
        <v>4148.3999999999996</v>
      </c>
      <c r="C3428" s="1">
        <v>4167.1499999999996</v>
      </c>
      <c r="D3428" s="1">
        <v>4115.75</v>
      </c>
      <c r="E3428" s="1">
        <v>4124.45</v>
      </c>
      <c r="F3428" s="1">
        <v>94946217</v>
      </c>
      <c r="G3428" s="1">
        <v>3998.53</v>
      </c>
      <c r="H3428" s="6" t="str">
        <f>TEXT(NiftyData[[#This Row],[Date]], "yyyy")</f>
        <v>2007</v>
      </c>
      <c r="I3428" s="6" t="str">
        <f>TEXT(NiftyData[[#This Row],[Date]], "mmm")</f>
        <v>Jan</v>
      </c>
      <c r="J3428" s="6" t="str">
        <f>TEXT(NiftyData[[#This Row],[Date]], "ddd")</f>
        <v>Mon</v>
      </c>
      <c r="K3428" s="6" t="str">
        <f>TEXT(NiftyData[[#This Row],[Date]], "mmm-yyyy")</f>
        <v>Jan-2007</v>
      </c>
      <c r="L3428" s="6" t="str">
        <f>IF(NiftyData[[#This Row],[Day]]="Thu", "Expiry", "")</f>
        <v/>
      </c>
      <c r="M3428" s="6">
        <f>NiftyData[[#This Row],[Close]]-NiftyData[[#This Row],[Open]]</f>
        <v>-23.949999999999818</v>
      </c>
      <c r="N3428" s="4">
        <f>NiftyData[[#This Row],[Intraday Change]]/NiftyData[[#This Row],[Open]]</f>
        <v>-5.773310191881164E-3</v>
      </c>
      <c r="O3428" s="4">
        <f>_xlfn.CEILING.MATH(ABS(NiftyData[[#This Row],[Intraday Change %]]), 0.01)</f>
        <v>0.01</v>
      </c>
      <c r="P3428" s="6">
        <f>NiftyData[[#This Row],[Close]]-E3429</f>
        <v>-23.25</v>
      </c>
      <c r="Q3428" s="4">
        <f>NiftyData[[#This Row],[DayChange]]/E3429</f>
        <v>-5.6055163102442318E-3</v>
      </c>
      <c r="R3428" s="7">
        <f>_xlfn.CEILING.MATH(ABS(NiftyData[[#This Row],[DayChange %]]), 0.01)</f>
        <v>0.01</v>
      </c>
    </row>
    <row r="3429" spans="1:18" x14ac:dyDescent="0.2">
      <c r="A3429" s="2">
        <v>39107</v>
      </c>
      <c r="B3429" s="1">
        <v>4092.05</v>
      </c>
      <c r="C3429" s="1">
        <v>4157.95</v>
      </c>
      <c r="D3429" s="1">
        <v>4090.1</v>
      </c>
      <c r="E3429" s="1">
        <v>4147.7</v>
      </c>
      <c r="F3429" s="1">
        <v>130890355</v>
      </c>
      <c r="G3429" s="1">
        <v>5541.44</v>
      </c>
      <c r="H3429" s="6" t="str">
        <f>TEXT(NiftyData[[#This Row],[Date]], "yyyy")</f>
        <v>2007</v>
      </c>
      <c r="I3429" s="6" t="str">
        <f>TEXT(NiftyData[[#This Row],[Date]], "mmm")</f>
        <v>Jan</v>
      </c>
      <c r="J3429" s="6" t="str">
        <f>TEXT(NiftyData[[#This Row],[Date]], "ddd")</f>
        <v>Thu</v>
      </c>
      <c r="K3429" s="6" t="str">
        <f>TEXT(NiftyData[[#This Row],[Date]], "mmm-yyyy")</f>
        <v>Jan-2007</v>
      </c>
      <c r="L3429" s="6" t="str">
        <f>IF(NiftyData[[#This Row],[Day]]="Thu", "Expiry", "")</f>
        <v>Expiry</v>
      </c>
      <c r="M3429" s="6">
        <f>NiftyData[[#This Row],[Close]]-NiftyData[[#This Row],[Open]]</f>
        <v>55.649999999999636</v>
      </c>
      <c r="N3429" s="4">
        <f>NiftyData[[#This Row],[Intraday Change]]/NiftyData[[#This Row],[Open]]</f>
        <v>1.359954057257356E-2</v>
      </c>
      <c r="O3429" s="4">
        <f>_xlfn.CEILING.MATH(ABS(NiftyData[[#This Row],[Intraday Change %]]), 0.01)</f>
        <v>0.02</v>
      </c>
      <c r="P3429" s="6">
        <f>NiftyData[[#This Row],[Close]]-E3430</f>
        <v>57.799999999999727</v>
      </c>
      <c r="Q3429" s="4">
        <f>NiftyData[[#This Row],[DayChange]]/E3430</f>
        <v>1.4132374874691246E-2</v>
      </c>
      <c r="R3429" s="7">
        <f>_xlfn.CEILING.MATH(ABS(NiftyData[[#This Row],[DayChange %]]), 0.01)</f>
        <v>0.02</v>
      </c>
    </row>
    <row r="3430" spans="1:18" x14ac:dyDescent="0.2">
      <c r="A3430" s="2">
        <v>39106</v>
      </c>
      <c r="B3430" s="1">
        <v>4066.6</v>
      </c>
      <c r="C3430" s="1">
        <v>4098.25</v>
      </c>
      <c r="D3430" s="1">
        <v>4065.75</v>
      </c>
      <c r="E3430" s="1">
        <v>4089.9</v>
      </c>
      <c r="F3430" s="1">
        <v>90298316</v>
      </c>
      <c r="G3430" s="1">
        <v>3760.9</v>
      </c>
      <c r="H3430" s="6" t="str">
        <f>TEXT(NiftyData[[#This Row],[Date]], "yyyy")</f>
        <v>2007</v>
      </c>
      <c r="I3430" s="6" t="str">
        <f>TEXT(NiftyData[[#This Row],[Date]], "mmm")</f>
        <v>Jan</v>
      </c>
      <c r="J3430" s="6" t="str">
        <f>TEXT(NiftyData[[#This Row],[Date]], "ddd")</f>
        <v>Wed</v>
      </c>
      <c r="K3430" s="6" t="str">
        <f>TEXT(NiftyData[[#This Row],[Date]], "mmm-yyyy")</f>
        <v>Jan-2007</v>
      </c>
      <c r="L3430" s="6" t="str">
        <f>IF(NiftyData[[#This Row],[Day]]="Thu", "Expiry", "")</f>
        <v/>
      </c>
      <c r="M3430" s="6">
        <f>NiftyData[[#This Row],[Close]]-NiftyData[[#This Row],[Open]]</f>
        <v>23.300000000000182</v>
      </c>
      <c r="N3430" s="4">
        <f>NiftyData[[#This Row],[Intraday Change]]/NiftyData[[#This Row],[Open]]</f>
        <v>5.7296021246250389E-3</v>
      </c>
      <c r="O3430" s="4">
        <f>_xlfn.CEILING.MATH(ABS(NiftyData[[#This Row],[Intraday Change %]]), 0.01)</f>
        <v>0.01</v>
      </c>
      <c r="P3430" s="6">
        <f>NiftyData[[#This Row],[Close]]-E3431</f>
        <v>23.800000000000182</v>
      </c>
      <c r="Q3430" s="4">
        <f>NiftyData[[#This Row],[DayChange]]/E3431</f>
        <v>5.8532746366297388E-3</v>
      </c>
      <c r="R3430" s="7">
        <f>_xlfn.CEILING.MATH(ABS(NiftyData[[#This Row],[DayChange %]]), 0.01)</f>
        <v>0.01</v>
      </c>
    </row>
    <row r="3431" spans="1:18" x14ac:dyDescent="0.2">
      <c r="A3431" s="2">
        <v>39105</v>
      </c>
      <c r="B3431" s="1">
        <v>4102.6499999999996</v>
      </c>
      <c r="C3431" s="1">
        <v>4105.1000000000004</v>
      </c>
      <c r="D3431" s="1">
        <v>4056.45</v>
      </c>
      <c r="E3431" s="1">
        <v>4066.1</v>
      </c>
      <c r="F3431" s="1">
        <v>80442797</v>
      </c>
      <c r="G3431" s="1">
        <v>3783.57</v>
      </c>
      <c r="H3431" s="6" t="str">
        <f>TEXT(NiftyData[[#This Row],[Date]], "yyyy")</f>
        <v>2007</v>
      </c>
      <c r="I3431" s="6" t="str">
        <f>TEXT(NiftyData[[#This Row],[Date]], "mmm")</f>
        <v>Jan</v>
      </c>
      <c r="J3431" s="6" t="str">
        <f>TEXT(NiftyData[[#This Row],[Date]], "ddd")</f>
        <v>Tue</v>
      </c>
      <c r="K3431" s="6" t="str">
        <f>TEXT(NiftyData[[#This Row],[Date]], "mmm-yyyy")</f>
        <v>Jan-2007</v>
      </c>
      <c r="L3431" s="6" t="str">
        <f>IF(NiftyData[[#This Row],[Day]]="Thu", "Expiry", "")</f>
        <v/>
      </c>
      <c r="M3431" s="6">
        <f>NiftyData[[#This Row],[Close]]-NiftyData[[#This Row],[Open]]</f>
        <v>-36.549999999999727</v>
      </c>
      <c r="N3431" s="4">
        <f>NiftyData[[#This Row],[Intraday Change]]/NiftyData[[#This Row],[Open]]</f>
        <v>-8.9088759704093034E-3</v>
      </c>
      <c r="O3431" s="4">
        <f>_xlfn.CEILING.MATH(ABS(NiftyData[[#This Row],[Intraday Change %]]), 0.01)</f>
        <v>0.01</v>
      </c>
      <c r="P3431" s="6">
        <f>NiftyData[[#This Row],[Close]]-E3432</f>
        <v>-36.349999999999909</v>
      </c>
      <c r="Q3431" s="4">
        <f>NiftyData[[#This Row],[DayChange]]/E3432</f>
        <v>-8.8605589342953383E-3</v>
      </c>
      <c r="R3431" s="7">
        <f>_xlfn.CEILING.MATH(ABS(NiftyData[[#This Row],[DayChange %]]), 0.01)</f>
        <v>0.01</v>
      </c>
    </row>
    <row r="3432" spans="1:18" x14ac:dyDescent="0.2">
      <c r="A3432" s="2">
        <v>39104</v>
      </c>
      <c r="B3432" s="1">
        <v>4089.6</v>
      </c>
      <c r="C3432" s="1">
        <v>4114.5</v>
      </c>
      <c r="D3432" s="1">
        <v>4069.95</v>
      </c>
      <c r="E3432" s="1">
        <v>4102.45</v>
      </c>
      <c r="F3432" s="1">
        <v>63758853</v>
      </c>
      <c r="G3432" s="1">
        <v>3514.19</v>
      </c>
      <c r="H3432" s="6" t="str">
        <f>TEXT(NiftyData[[#This Row],[Date]], "yyyy")</f>
        <v>2007</v>
      </c>
      <c r="I3432" s="6" t="str">
        <f>TEXT(NiftyData[[#This Row],[Date]], "mmm")</f>
        <v>Jan</v>
      </c>
      <c r="J3432" s="6" t="str">
        <f>TEXT(NiftyData[[#This Row],[Date]], "ddd")</f>
        <v>Mon</v>
      </c>
      <c r="K3432" s="6" t="str">
        <f>TEXT(NiftyData[[#This Row],[Date]], "mmm-yyyy")</f>
        <v>Jan-2007</v>
      </c>
      <c r="L3432" s="6" t="str">
        <f>IF(NiftyData[[#This Row],[Day]]="Thu", "Expiry", "")</f>
        <v/>
      </c>
      <c r="M3432" s="6">
        <f>NiftyData[[#This Row],[Close]]-NiftyData[[#This Row],[Open]]</f>
        <v>12.849999999999909</v>
      </c>
      <c r="N3432" s="4">
        <f>NiftyData[[#This Row],[Intraday Change]]/NiftyData[[#This Row],[Open]]</f>
        <v>3.142116588419383E-3</v>
      </c>
      <c r="O3432" s="4">
        <f>_xlfn.CEILING.MATH(ABS(NiftyData[[#This Row],[Intraday Change %]]), 0.01)</f>
        <v>0.01</v>
      </c>
      <c r="P3432" s="6">
        <f>NiftyData[[#This Row],[Close]]-E3433</f>
        <v>12.299999999999727</v>
      </c>
      <c r="Q3432" s="4">
        <f>NiftyData[[#This Row],[DayChange]]/E3433</f>
        <v>3.007224673911648E-3</v>
      </c>
      <c r="R3432" s="7">
        <f>_xlfn.CEILING.MATH(ABS(NiftyData[[#This Row],[DayChange %]]), 0.01)</f>
        <v>0.01</v>
      </c>
    </row>
    <row r="3433" spans="1:18" x14ac:dyDescent="0.2">
      <c r="A3433" s="2">
        <v>39101</v>
      </c>
      <c r="B3433" s="1">
        <v>4126</v>
      </c>
      <c r="C3433" s="1">
        <v>4137.1499999999996</v>
      </c>
      <c r="D3433" s="1">
        <v>4058.35</v>
      </c>
      <c r="E3433" s="1">
        <v>4090.15</v>
      </c>
      <c r="F3433" s="1">
        <v>85555366</v>
      </c>
      <c r="G3433" s="1">
        <v>4541.53</v>
      </c>
      <c r="H3433" s="6" t="str">
        <f>TEXT(NiftyData[[#This Row],[Date]], "yyyy")</f>
        <v>2007</v>
      </c>
      <c r="I3433" s="6" t="str">
        <f>TEXT(NiftyData[[#This Row],[Date]], "mmm")</f>
        <v>Jan</v>
      </c>
      <c r="J3433" s="6" t="str">
        <f>TEXT(NiftyData[[#This Row],[Date]], "ddd")</f>
        <v>Fri</v>
      </c>
      <c r="K3433" s="6" t="str">
        <f>TEXT(NiftyData[[#This Row],[Date]], "mmm-yyyy")</f>
        <v>Jan-2007</v>
      </c>
      <c r="L3433" s="6" t="str">
        <f>IF(NiftyData[[#This Row],[Day]]="Thu", "Expiry", "")</f>
        <v/>
      </c>
      <c r="M3433" s="6">
        <f>NiftyData[[#This Row],[Close]]-NiftyData[[#This Row],[Open]]</f>
        <v>-35.849999999999909</v>
      </c>
      <c r="N3433" s="4">
        <f>NiftyData[[#This Row],[Intraday Change]]/NiftyData[[#This Row],[Open]]</f>
        <v>-8.6888027144934338E-3</v>
      </c>
      <c r="O3433" s="4">
        <f>_xlfn.CEILING.MATH(ABS(NiftyData[[#This Row],[Intraday Change %]]), 0.01)</f>
        <v>0.01</v>
      </c>
      <c r="P3433" s="6">
        <f>NiftyData[[#This Row],[Close]]-E3434</f>
        <v>-18.900000000000091</v>
      </c>
      <c r="Q3433" s="4">
        <f>NiftyData[[#This Row],[DayChange]]/E3434</f>
        <v>-4.5996033146347912E-3</v>
      </c>
      <c r="R3433" s="7">
        <f>_xlfn.CEILING.MATH(ABS(NiftyData[[#This Row],[DayChange %]]), 0.01)</f>
        <v>0.01</v>
      </c>
    </row>
    <row r="3434" spans="1:18" x14ac:dyDescent="0.2">
      <c r="A3434" s="2">
        <v>39100</v>
      </c>
      <c r="B3434" s="1">
        <v>4075.2</v>
      </c>
      <c r="C3434" s="1">
        <v>4140.25</v>
      </c>
      <c r="D3434" s="1">
        <v>4075.2</v>
      </c>
      <c r="E3434" s="1">
        <v>4109.05</v>
      </c>
      <c r="F3434" s="1">
        <v>75646344</v>
      </c>
      <c r="G3434" s="1">
        <v>4020.61</v>
      </c>
      <c r="H3434" s="6" t="str">
        <f>TEXT(NiftyData[[#This Row],[Date]], "yyyy")</f>
        <v>2007</v>
      </c>
      <c r="I3434" s="6" t="str">
        <f>TEXT(NiftyData[[#This Row],[Date]], "mmm")</f>
        <v>Jan</v>
      </c>
      <c r="J3434" s="6" t="str">
        <f>TEXT(NiftyData[[#This Row],[Date]], "ddd")</f>
        <v>Thu</v>
      </c>
      <c r="K3434" s="6" t="str">
        <f>TEXT(NiftyData[[#This Row],[Date]], "mmm-yyyy")</f>
        <v>Jan-2007</v>
      </c>
      <c r="L3434" s="6" t="str">
        <f>IF(NiftyData[[#This Row],[Day]]="Thu", "Expiry", "")</f>
        <v>Expiry</v>
      </c>
      <c r="M3434" s="6">
        <f>NiftyData[[#This Row],[Close]]-NiftyData[[#This Row],[Open]]</f>
        <v>33.850000000000364</v>
      </c>
      <c r="N3434" s="4">
        <f>NiftyData[[#This Row],[Intraday Change]]/NiftyData[[#This Row],[Open]]</f>
        <v>8.3063407930899988E-3</v>
      </c>
      <c r="O3434" s="4">
        <f>_xlfn.CEILING.MATH(ABS(NiftyData[[#This Row],[Intraday Change %]]), 0.01)</f>
        <v>0.01</v>
      </c>
      <c r="P3434" s="6">
        <f>NiftyData[[#This Row],[Close]]-E3435</f>
        <v>32.600000000000364</v>
      </c>
      <c r="Q3434" s="4">
        <f>NiftyData[[#This Row],[DayChange]]/E3435</f>
        <v>7.9971543867827077E-3</v>
      </c>
      <c r="R3434" s="7">
        <f>_xlfn.CEILING.MATH(ABS(NiftyData[[#This Row],[DayChange %]]), 0.01)</f>
        <v>0.01</v>
      </c>
    </row>
    <row r="3435" spans="1:18" x14ac:dyDescent="0.2">
      <c r="A3435" s="2">
        <v>39099</v>
      </c>
      <c r="B3435" s="1">
        <v>4084.9</v>
      </c>
      <c r="C3435" s="1">
        <v>4096.75</v>
      </c>
      <c r="D3435" s="1">
        <v>4071.55</v>
      </c>
      <c r="E3435" s="1">
        <v>4076.45</v>
      </c>
      <c r="F3435" s="1">
        <v>59073863</v>
      </c>
      <c r="G3435" s="1">
        <v>3077.88</v>
      </c>
      <c r="H3435" s="6" t="str">
        <f>TEXT(NiftyData[[#This Row],[Date]], "yyyy")</f>
        <v>2007</v>
      </c>
      <c r="I3435" s="6" t="str">
        <f>TEXT(NiftyData[[#This Row],[Date]], "mmm")</f>
        <v>Jan</v>
      </c>
      <c r="J3435" s="6" t="str">
        <f>TEXT(NiftyData[[#This Row],[Date]], "ddd")</f>
        <v>Wed</v>
      </c>
      <c r="K3435" s="6" t="str">
        <f>TEXT(NiftyData[[#This Row],[Date]], "mmm-yyyy")</f>
        <v>Jan-2007</v>
      </c>
      <c r="L3435" s="6" t="str">
        <f>IF(NiftyData[[#This Row],[Day]]="Thu", "Expiry", "")</f>
        <v/>
      </c>
      <c r="M3435" s="6">
        <f>NiftyData[[#This Row],[Close]]-NiftyData[[#This Row],[Open]]</f>
        <v>-8.4500000000002728</v>
      </c>
      <c r="N3435" s="4">
        <f>NiftyData[[#This Row],[Intraday Change]]/NiftyData[[#This Row],[Open]]</f>
        <v>-2.0685940904306773E-3</v>
      </c>
      <c r="O3435" s="4">
        <f>_xlfn.CEILING.MATH(ABS(NiftyData[[#This Row],[Intraday Change %]]), 0.01)</f>
        <v>0.01</v>
      </c>
      <c r="P3435" s="6">
        <f>NiftyData[[#This Row],[Close]]-E3436</f>
        <v>-4.0500000000001819</v>
      </c>
      <c r="Q3435" s="4">
        <f>NiftyData[[#This Row],[DayChange]]/E3436</f>
        <v>-9.9252542580570554E-4</v>
      </c>
      <c r="R3435" s="7">
        <f>_xlfn.CEILING.MATH(ABS(NiftyData[[#This Row],[DayChange %]]), 0.01)</f>
        <v>0.01</v>
      </c>
    </row>
    <row r="3436" spans="1:18" x14ac:dyDescent="0.2">
      <c r="A3436" s="2">
        <v>39098</v>
      </c>
      <c r="B3436" s="1">
        <v>4090.7</v>
      </c>
      <c r="C3436" s="1">
        <v>4107.45</v>
      </c>
      <c r="D3436" s="1">
        <v>4067.9</v>
      </c>
      <c r="E3436" s="1">
        <v>4080.5</v>
      </c>
      <c r="F3436" s="1">
        <v>60251260</v>
      </c>
      <c r="G3436" s="1">
        <v>3626.6</v>
      </c>
      <c r="H3436" s="6" t="str">
        <f>TEXT(NiftyData[[#This Row],[Date]], "yyyy")</f>
        <v>2007</v>
      </c>
      <c r="I3436" s="6" t="str">
        <f>TEXT(NiftyData[[#This Row],[Date]], "mmm")</f>
        <v>Jan</v>
      </c>
      <c r="J3436" s="6" t="str">
        <f>TEXT(NiftyData[[#This Row],[Date]], "ddd")</f>
        <v>Tue</v>
      </c>
      <c r="K3436" s="6" t="str">
        <f>TEXT(NiftyData[[#This Row],[Date]], "mmm-yyyy")</f>
        <v>Jan-2007</v>
      </c>
      <c r="L3436" s="6" t="str">
        <f>IF(NiftyData[[#This Row],[Day]]="Thu", "Expiry", "")</f>
        <v/>
      </c>
      <c r="M3436" s="6">
        <f>NiftyData[[#This Row],[Close]]-NiftyData[[#This Row],[Open]]</f>
        <v>-10.199999999999818</v>
      </c>
      <c r="N3436" s="4">
        <f>NiftyData[[#This Row],[Intraday Change]]/NiftyData[[#This Row],[Open]]</f>
        <v>-2.4934607768841077E-3</v>
      </c>
      <c r="O3436" s="4">
        <f>_xlfn.CEILING.MATH(ABS(NiftyData[[#This Row],[Intraday Change %]]), 0.01)</f>
        <v>0.01</v>
      </c>
      <c r="P3436" s="6">
        <f>NiftyData[[#This Row],[Close]]-E3437</f>
        <v>2.0999999999999091</v>
      </c>
      <c r="Q3436" s="4">
        <f>NiftyData[[#This Row],[DayChange]]/E3437</f>
        <v>5.1490780698310837E-4</v>
      </c>
      <c r="R3436" s="7">
        <f>_xlfn.CEILING.MATH(ABS(NiftyData[[#This Row],[DayChange %]]), 0.01)</f>
        <v>0.01</v>
      </c>
    </row>
    <row r="3437" spans="1:18" x14ac:dyDescent="0.2">
      <c r="A3437" s="2">
        <v>39097</v>
      </c>
      <c r="B3437" s="1">
        <v>4052.85</v>
      </c>
      <c r="C3437" s="1">
        <v>4099.6499999999996</v>
      </c>
      <c r="D3437" s="1">
        <v>4052.4</v>
      </c>
      <c r="E3437" s="1">
        <v>4078.4</v>
      </c>
      <c r="F3437" s="1">
        <v>81723925</v>
      </c>
      <c r="G3437" s="1">
        <v>4103.2299999999996</v>
      </c>
      <c r="H3437" s="6" t="str">
        <f>TEXT(NiftyData[[#This Row],[Date]], "yyyy")</f>
        <v>2007</v>
      </c>
      <c r="I3437" s="6" t="str">
        <f>TEXT(NiftyData[[#This Row],[Date]], "mmm")</f>
        <v>Jan</v>
      </c>
      <c r="J3437" s="6" t="str">
        <f>TEXT(NiftyData[[#This Row],[Date]], "ddd")</f>
        <v>Mon</v>
      </c>
      <c r="K3437" s="6" t="str">
        <f>TEXT(NiftyData[[#This Row],[Date]], "mmm-yyyy")</f>
        <v>Jan-2007</v>
      </c>
      <c r="L3437" s="6" t="str">
        <f>IF(NiftyData[[#This Row],[Day]]="Thu", "Expiry", "")</f>
        <v/>
      </c>
      <c r="M3437" s="6">
        <f>NiftyData[[#This Row],[Close]]-NiftyData[[#This Row],[Open]]</f>
        <v>25.550000000000182</v>
      </c>
      <c r="N3437" s="4">
        <f>NiftyData[[#This Row],[Intraday Change]]/NiftyData[[#This Row],[Open]]</f>
        <v>6.3042056824210574E-3</v>
      </c>
      <c r="O3437" s="4">
        <f>_xlfn.CEILING.MATH(ABS(NiftyData[[#This Row],[Intraday Change %]]), 0.01)</f>
        <v>0.01</v>
      </c>
      <c r="P3437" s="6">
        <f>NiftyData[[#This Row],[Close]]-E3438</f>
        <v>25.950000000000273</v>
      </c>
      <c r="Q3437" s="4">
        <f>NiftyData[[#This Row],[DayChange]]/E3438</f>
        <v>6.4035336648201151E-3</v>
      </c>
      <c r="R3437" s="7">
        <f>_xlfn.CEILING.MATH(ABS(NiftyData[[#This Row],[DayChange %]]), 0.01)</f>
        <v>0.01</v>
      </c>
    </row>
    <row r="3438" spans="1:18" x14ac:dyDescent="0.2">
      <c r="A3438" s="2">
        <v>39094</v>
      </c>
      <c r="B3438" s="1">
        <v>3944.55</v>
      </c>
      <c r="C3438" s="1">
        <v>4059.15</v>
      </c>
      <c r="D3438" s="1">
        <v>3944.55</v>
      </c>
      <c r="E3438" s="1">
        <v>4052.45</v>
      </c>
      <c r="F3438" s="1">
        <v>81362992</v>
      </c>
      <c r="G3438" s="1">
        <v>4727.43</v>
      </c>
      <c r="H3438" s="6" t="str">
        <f>TEXT(NiftyData[[#This Row],[Date]], "yyyy")</f>
        <v>2007</v>
      </c>
      <c r="I3438" s="6" t="str">
        <f>TEXT(NiftyData[[#This Row],[Date]], "mmm")</f>
        <v>Jan</v>
      </c>
      <c r="J3438" s="6" t="str">
        <f>TEXT(NiftyData[[#This Row],[Date]], "ddd")</f>
        <v>Fri</v>
      </c>
      <c r="K3438" s="6" t="str">
        <f>TEXT(NiftyData[[#This Row],[Date]], "mmm-yyyy")</f>
        <v>Jan-2007</v>
      </c>
      <c r="L3438" s="6" t="str">
        <f>IF(NiftyData[[#This Row],[Day]]="Thu", "Expiry", "")</f>
        <v/>
      </c>
      <c r="M3438" s="6">
        <f>NiftyData[[#This Row],[Close]]-NiftyData[[#This Row],[Open]]</f>
        <v>107.89999999999964</v>
      </c>
      <c r="N3438" s="4">
        <f>NiftyData[[#This Row],[Intraday Change]]/NiftyData[[#This Row],[Open]]</f>
        <v>2.7354197563727076E-2</v>
      </c>
      <c r="O3438" s="4">
        <f>_xlfn.CEILING.MATH(ABS(NiftyData[[#This Row],[Intraday Change %]]), 0.01)</f>
        <v>0.03</v>
      </c>
      <c r="P3438" s="6">
        <f>NiftyData[[#This Row],[Close]]-E3439</f>
        <v>110.19999999999982</v>
      </c>
      <c r="Q3438" s="4">
        <f>NiftyData[[#This Row],[DayChange]]/E3439</f>
        <v>2.7953579808484955E-2</v>
      </c>
      <c r="R3438" s="7">
        <f>_xlfn.CEILING.MATH(ABS(NiftyData[[#This Row],[DayChange %]]), 0.01)</f>
        <v>0.03</v>
      </c>
    </row>
    <row r="3439" spans="1:18" x14ac:dyDescent="0.2">
      <c r="A3439" s="2">
        <v>39093</v>
      </c>
      <c r="B3439" s="1">
        <v>3852.15</v>
      </c>
      <c r="C3439" s="1">
        <v>3953.1</v>
      </c>
      <c r="D3439" s="1">
        <v>3833.6</v>
      </c>
      <c r="E3439" s="1">
        <v>3942.25</v>
      </c>
      <c r="F3439" s="1">
        <v>83152375</v>
      </c>
      <c r="G3439" s="1">
        <v>5058.74</v>
      </c>
      <c r="H3439" s="6" t="str">
        <f>TEXT(NiftyData[[#This Row],[Date]], "yyyy")</f>
        <v>2007</v>
      </c>
      <c r="I3439" s="6" t="str">
        <f>TEXT(NiftyData[[#This Row],[Date]], "mmm")</f>
        <v>Jan</v>
      </c>
      <c r="J3439" s="6" t="str">
        <f>TEXT(NiftyData[[#This Row],[Date]], "ddd")</f>
        <v>Thu</v>
      </c>
      <c r="K3439" s="6" t="str">
        <f>TEXT(NiftyData[[#This Row],[Date]], "mmm-yyyy")</f>
        <v>Jan-2007</v>
      </c>
      <c r="L3439" s="6" t="str">
        <f>IF(NiftyData[[#This Row],[Day]]="Thu", "Expiry", "")</f>
        <v>Expiry</v>
      </c>
      <c r="M3439" s="6">
        <f>NiftyData[[#This Row],[Close]]-NiftyData[[#This Row],[Open]]</f>
        <v>90.099999999999909</v>
      </c>
      <c r="N3439" s="4">
        <f>NiftyData[[#This Row],[Intraday Change]]/NiftyData[[#This Row],[Open]]</f>
        <v>2.3389535713822126E-2</v>
      </c>
      <c r="O3439" s="4">
        <f>_xlfn.CEILING.MATH(ABS(NiftyData[[#This Row],[Intraday Change %]]), 0.01)</f>
        <v>0.03</v>
      </c>
      <c r="P3439" s="6">
        <f>NiftyData[[#This Row],[Close]]-E3440</f>
        <v>91.949999999999818</v>
      </c>
      <c r="Q3439" s="4">
        <f>NiftyData[[#This Row],[DayChange]]/E3440</f>
        <v>2.3881256006025454E-2</v>
      </c>
      <c r="R3439" s="7">
        <f>_xlfn.CEILING.MATH(ABS(NiftyData[[#This Row],[DayChange %]]), 0.01)</f>
        <v>0.03</v>
      </c>
    </row>
    <row r="3440" spans="1:18" x14ac:dyDescent="0.2">
      <c r="A3440" s="2">
        <v>39092</v>
      </c>
      <c r="B3440" s="1">
        <v>3910.95</v>
      </c>
      <c r="C3440" s="1">
        <v>3911.95</v>
      </c>
      <c r="D3440" s="1">
        <v>3841.7</v>
      </c>
      <c r="E3440" s="1">
        <v>3850.3</v>
      </c>
      <c r="F3440" s="1">
        <v>68470689</v>
      </c>
      <c r="G3440" s="1">
        <v>3892.68</v>
      </c>
      <c r="H3440" s="6" t="str">
        <f>TEXT(NiftyData[[#This Row],[Date]], "yyyy")</f>
        <v>2007</v>
      </c>
      <c r="I3440" s="6" t="str">
        <f>TEXT(NiftyData[[#This Row],[Date]], "mmm")</f>
        <v>Jan</v>
      </c>
      <c r="J3440" s="6" t="str">
        <f>TEXT(NiftyData[[#This Row],[Date]], "ddd")</f>
        <v>Wed</v>
      </c>
      <c r="K3440" s="6" t="str">
        <f>TEXT(NiftyData[[#This Row],[Date]], "mmm-yyyy")</f>
        <v>Jan-2007</v>
      </c>
      <c r="L3440" s="6" t="str">
        <f>IF(NiftyData[[#This Row],[Day]]="Thu", "Expiry", "")</f>
        <v/>
      </c>
      <c r="M3440" s="6">
        <f>NiftyData[[#This Row],[Close]]-NiftyData[[#This Row],[Open]]</f>
        <v>-60.649999999999636</v>
      </c>
      <c r="N3440" s="4">
        <f>NiftyData[[#This Row],[Intraday Change]]/NiftyData[[#This Row],[Open]]</f>
        <v>-1.5507741085925323E-2</v>
      </c>
      <c r="O3440" s="4">
        <f>_xlfn.CEILING.MATH(ABS(NiftyData[[#This Row],[Intraday Change %]]), 0.01)</f>
        <v>0.02</v>
      </c>
      <c r="P3440" s="6">
        <f>NiftyData[[#This Row],[Close]]-E3441</f>
        <v>-61.099999999999909</v>
      </c>
      <c r="Q3440" s="4">
        <f>NiftyData[[#This Row],[DayChange]]/E3441</f>
        <v>-1.5621005266656416E-2</v>
      </c>
      <c r="R3440" s="7">
        <f>_xlfn.CEILING.MATH(ABS(NiftyData[[#This Row],[DayChange %]]), 0.01)</f>
        <v>0.02</v>
      </c>
    </row>
    <row r="3441" spans="1:18" x14ac:dyDescent="0.2">
      <c r="A3441" s="2">
        <v>39091</v>
      </c>
      <c r="B3441" s="1">
        <v>3933.3</v>
      </c>
      <c r="C3441" s="1">
        <v>3963.75</v>
      </c>
      <c r="D3441" s="1">
        <v>3890.75</v>
      </c>
      <c r="E3441" s="1">
        <v>3911.4</v>
      </c>
      <c r="F3441" s="1">
        <v>65321592</v>
      </c>
      <c r="G3441" s="1">
        <v>3753.18</v>
      </c>
      <c r="H3441" s="6" t="str">
        <f>TEXT(NiftyData[[#This Row],[Date]], "yyyy")</f>
        <v>2007</v>
      </c>
      <c r="I3441" s="6" t="str">
        <f>TEXT(NiftyData[[#This Row],[Date]], "mmm")</f>
        <v>Jan</v>
      </c>
      <c r="J3441" s="6" t="str">
        <f>TEXT(NiftyData[[#This Row],[Date]], "ddd")</f>
        <v>Tue</v>
      </c>
      <c r="K3441" s="6" t="str">
        <f>TEXT(NiftyData[[#This Row],[Date]], "mmm-yyyy")</f>
        <v>Jan-2007</v>
      </c>
      <c r="L3441" s="6" t="str">
        <f>IF(NiftyData[[#This Row],[Day]]="Thu", "Expiry", "")</f>
        <v/>
      </c>
      <c r="M3441" s="6">
        <f>NiftyData[[#This Row],[Close]]-NiftyData[[#This Row],[Open]]</f>
        <v>-21.900000000000091</v>
      </c>
      <c r="N3441" s="4">
        <f>NiftyData[[#This Row],[Intraday Change]]/NiftyData[[#This Row],[Open]]</f>
        <v>-5.5678437952864238E-3</v>
      </c>
      <c r="O3441" s="4">
        <f>_xlfn.CEILING.MATH(ABS(NiftyData[[#This Row],[Intraday Change %]]), 0.01)</f>
        <v>0.01</v>
      </c>
      <c r="P3441" s="6">
        <f>NiftyData[[#This Row],[Close]]-E3442</f>
        <v>-22</v>
      </c>
      <c r="Q3441" s="4">
        <f>NiftyData[[#This Row],[DayChange]]/E3442</f>
        <v>-5.5931255402450804E-3</v>
      </c>
      <c r="R3441" s="7">
        <f>_xlfn.CEILING.MATH(ABS(NiftyData[[#This Row],[DayChange %]]), 0.01)</f>
        <v>0.01</v>
      </c>
    </row>
    <row r="3442" spans="1:18" x14ac:dyDescent="0.2">
      <c r="A3442" s="2">
        <v>39090</v>
      </c>
      <c r="B3442" s="1">
        <v>3983.3</v>
      </c>
      <c r="C3442" s="1">
        <v>3987.45</v>
      </c>
      <c r="D3442" s="1">
        <v>3913</v>
      </c>
      <c r="E3442" s="1">
        <v>3933.4</v>
      </c>
      <c r="F3442" s="1">
        <v>63615668</v>
      </c>
      <c r="G3442" s="1">
        <v>3590.08</v>
      </c>
      <c r="H3442" s="6" t="str">
        <f>TEXT(NiftyData[[#This Row],[Date]], "yyyy")</f>
        <v>2007</v>
      </c>
      <c r="I3442" s="6" t="str">
        <f>TEXT(NiftyData[[#This Row],[Date]], "mmm")</f>
        <v>Jan</v>
      </c>
      <c r="J3442" s="6" t="str">
        <f>TEXT(NiftyData[[#This Row],[Date]], "ddd")</f>
        <v>Mon</v>
      </c>
      <c r="K3442" s="6" t="str">
        <f>TEXT(NiftyData[[#This Row],[Date]], "mmm-yyyy")</f>
        <v>Jan-2007</v>
      </c>
      <c r="L3442" s="6" t="str">
        <f>IF(NiftyData[[#This Row],[Day]]="Thu", "Expiry", "")</f>
        <v/>
      </c>
      <c r="M3442" s="6">
        <f>NiftyData[[#This Row],[Close]]-NiftyData[[#This Row],[Open]]</f>
        <v>-49.900000000000091</v>
      </c>
      <c r="N3442" s="4">
        <f>NiftyData[[#This Row],[Intraday Change]]/NiftyData[[#This Row],[Open]]</f>
        <v>-1.2527301483694447E-2</v>
      </c>
      <c r="O3442" s="4">
        <f>_xlfn.CEILING.MATH(ABS(NiftyData[[#This Row],[Intraday Change %]]), 0.01)</f>
        <v>0.02</v>
      </c>
      <c r="P3442" s="6">
        <f>NiftyData[[#This Row],[Close]]-E3443</f>
        <v>-50</v>
      </c>
      <c r="Q3442" s="4">
        <f>NiftyData[[#This Row],[DayChange]]/E3443</f>
        <v>-1.2552091178390319E-2</v>
      </c>
      <c r="R3442" s="7">
        <f>_xlfn.CEILING.MATH(ABS(NiftyData[[#This Row],[DayChange %]]), 0.01)</f>
        <v>0.02</v>
      </c>
    </row>
    <row r="3443" spans="1:18" x14ac:dyDescent="0.2">
      <c r="A3443" s="2">
        <v>39087</v>
      </c>
      <c r="B3443" s="1">
        <v>3990.15</v>
      </c>
      <c r="C3443" s="1">
        <v>4011.45</v>
      </c>
      <c r="D3443" s="1">
        <v>3969.65</v>
      </c>
      <c r="E3443" s="1">
        <v>3983.4</v>
      </c>
      <c r="F3443" s="1">
        <v>69146575</v>
      </c>
      <c r="G3443" s="1">
        <v>3558.69</v>
      </c>
      <c r="H3443" s="6" t="str">
        <f>TEXT(NiftyData[[#This Row],[Date]], "yyyy")</f>
        <v>2007</v>
      </c>
      <c r="I3443" s="6" t="str">
        <f>TEXT(NiftyData[[#This Row],[Date]], "mmm")</f>
        <v>Jan</v>
      </c>
      <c r="J3443" s="6" t="str">
        <f>TEXT(NiftyData[[#This Row],[Date]], "ddd")</f>
        <v>Fri</v>
      </c>
      <c r="K3443" s="6" t="str">
        <f>TEXT(NiftyData[[#This Row],[Date]], "mmm-yyyy")</f>
        <v>Jan-2007</v>
      </c>
      <c r="L3443" s="6" t="str">
        <f>IF(NiftyData[[#This Row],[Day]]="Thu", "Expiry", "")</f>
        <v/>
      </c>
      <c r="M3443" s="6">
        <f>NiftyData[[#This Row],[Close]]-NiftyData[[#This Row],[Open]]</f>
        <v>-6.75</v>
      </c>
      <c r="N3443" s="4">
        <f>NiftyData[[#This Row],[Intraday Change]]/NiftyData[[#This Row],[Open]]</f>
        <v>-1.6916657268523738E-3</v>
      </c>
      <c r="O3443" s="4">
        <f>_xlfn.CEILING.MATH(ABS(NiftyData[[#This Row],[Intraday Change %]]), 0.01)</f>
        <v>0.01</v>
      </c>
      <c r="P3443" s="6">
        <f>NiftyData[[#This Row],[Close]]-E3444</f>
        <v>-5.4000000000000909</v>
      </c>
      <c r="Q3443" s="4">
        <f>NiftyData[[#This Row],[DayChange]]/E3444</f>
        <v>-1.3537906137184343E-3</v>
      </c>
      <c r="R3443" s="7">
        <f>_xlfn.CEILING.MATH(ABS(NiftyData[[#This Row],[DayChange %]]), 0.01)</f>
        <v>0.01</v>
      </c>
    </row>
    <row r="3444" spans="1:18" x14ac:dyDescent="0.2">
      <c r="A3444" s="2">
        <v>39086</v>
      </c>
      <c r="B3444" s="1">
        <v>4027.3</v>
      </c>
      <c r="C3444" s="1">
        <v>4041</v>
      </c>
      <c r="D3444" s="1">
        <v>3979.8</v>
      </c>
      <c r="E3444" s="1">
        <v>3988.8</v>
      </c>
      <c r="F3444" s="1">
        <v>67096186</v>
      </c>
      <c r="G3444" s="1">
        <v>3446.19</v>
      </c>
      <c r="H3444" s="6" t="str">
        <f>TEXT(NiftyData[[#This Row],[Date]], "yyyy")</f>
        <v>2007</v>
      </c>
      <c r="I3444" s="6" t="str">
        <f>TEXT(NiftyData[[#This Row],[Date]], "mmm")</f>
        <v>Jan</v>
      </c>
      <c r="J3444" s="6" t="str">
        <f>TEXT(NiftyData[[#This Row],[Date]], "ddd")</f>
        <v>Thu</v>
      </c>
      <c r="K3444" s="6" t="str">
        <f>TEXT(NiftyData[[#This Row],[Date]], "mmm-yyyy")</f>
        <v>Jan-2007</v>
      </c>
      <c r="L3444" s="6" t="str">
        <f>IF(NiftyData[[#This Row],[Day]]="Thu", "Expiry", "")</f>
        <v>Expiry</v>
      </c>
      <c r="M3444" s="6">
        <f>NiftyData[[#This Row],[Close]]-NiftyData[[#This Row],[Open]]</f>
        <v>-38.5</v>
      </c>
      <c r="N3444" s="4">
        <f>NiftyData[[#This Row],[Intraday Change]]/NiftyData[[#This Row],[Open]]</f>
        <v>-9.5597546743475779E-3</v>
      </c>
      <c r="O3444" s="4">
        <f>_xlfn.CEILING.MATH(ABS(NiftyData[[#This Row],[Intraday Change %]]), 0.01)</f>
        <v>0.01</v>
      </c>
      <c r="P3444" s="6">
        <f>NiftyData[[#This Row],[Close]]-E3445</f>
        <v>-35.25</v>
      </c>
      <c r="Q3444" s="4">
        <f>NiftyData[[#This Row],[DayChange]]/E3445</f>
        <v>-8.7598315130279197E-3</v>
      </c>
      <c r="R3444" s="7">
        <f>_xlfn.CEILING.MATH(ABS(NiftyData[[#This Row],[DayChange %]]), 0.01)</f>
        <v>0.01</v>
      </c>
    </row>
    <row r="3445" spans="1:18" x14ac:dyDescent="0.2">
      <c r="A3445" s="2">
        <v>39085</v>
      </c>
      <c r="B3445" s="1">
        <v>4007.7</v>
      </c>
      <c r="C3445" s="1">
        <v>4029.8</v>
      </c>
      <c r="D3445" s="1">
        <v>3985</v>
      </c>
      <c r="E3445" s="1">
        <v>4024.05</v>
      </c>
      <c r="F3445" s="1">
        <v>63826475</v>
      </c>
      <c r="G3445" s="1">
        <v>3291.66</v>
      </c>
      <c r="H3445" s="6" t="str">
        <f>TEXT(NiftyData[[#This Row],[Date]], "yyyy")</f>
        <v>2007</v>
      </c>
      <c r="I3445" s="6" t="str">
        <f>TEXT(NiftyData[[#This Row],[Date]], "mmm")</f>
        <v>Jan</v>
      </c>
      <c r="J3445" s="6" t="str">
        <f>TEXT(NiftyData[[#This Row],[Date]], "ddd")</f>
        <v>Wed</v>
      </c>
      <c r="K3445" s="6" t="str">
        <f>TEXT(NiftyData[[#This Row],[Date]], "mmm-yyyy")</f>
        <v>Jan-2007</v>
      </c>
      <c r="L3445" s="6" t="str">
        <f>IF(NiftyData[[#This Row],[Day]]="Thu", "Expiry", "")</f>
        <v/>
      </c>
      <c r="M3445" s="6">
        <f>NiftyData[[#This Row],[Close]]-NiftyData[[#This Row],[Open]]</f>
        <v>16.350000000000364</v>
      </c>
      <c r="N3445" s="4">
        <f>NiftyData[[#This Row],[Intraday Change]]/NiftyData[[#This Row],[Open]]</f>
        <v>4.0796466801408197E-3</v>
      </c>
      <c r="O3445" s="4">
        <f>_xlfn.CEILING.MATH(ABS(NiftyData[[#This Row],[Intraday Change %]]), 0.01)</f>
        <v>0.01</v>
      </c>
      <c r="P3445" s="6">
        <f>NiftyData[[#This Row],[Close]]-E3446</f>
        <v>16.650000000000091</v>
      </c>
      <c r="Q3445" s="4">
        <f>NiftyData[[#This Row],[DayChange]]/E3446</f>
        <v>4.1548135948495509E-3</v>
      </c>
      <c r="R3445" s="7">
        <f>_xlfn.CEILING.MATH(ABS(NiftyData[[#This Row],[DayChange %]]), 0.01)</f>
        <v>0.01</v>
      </c>
    </row>
    <row r="3446" spans="1:18" x14ac:dyDescent="0.2">
      <c r="A3446" s="2">
        <v>39084</v>
      </c>
      <c r="B3446" s="1">
        <v>3966.25</v>
      </c>
      <c r="C3446" s="1">
        <v>4016.65</v>
      </c>
      <c r="D3446" s="1">
        <v>3964.95</v>
      </c>
      <c r="E3446" s="1">
        <v>4007.4</v>
      </c>
      <c r="F3446" s="1">
        <v>40789960</v>
      </c>
      <c r="G3446" s="1">
        <v>1929.76</v>
      </c>
      <c r="H3446" s="6" t="str">
        <f>TEXT(NiftyData[[#This Row],[Date]], "yyyy")</f>
        <v>2007</v>
      </c>
      <c r="I3446" s="6" t="str">
        <f>TEXT(NiftyData[[#This Row],[Date]], "mmm")</f>
        <v>Jan</v>
      </c>
      <c r="J3446" s="6" t="str">
        <f>TEXT(NiftyData[[#This Row],[Date]], "ddd")</f>
        <v>Tue</v>
      </c>
      <c r="K3446" s="6" t="str">
        <f>TEXT(NiftyData[[#This Row],[Date]], "mmm-yyyy")</f>
        <v>Jan-2007</v>
      </c>
      <c r="L3446" s="6" t="str">
        <f>IF(NiftyData[[#This Row],[Day]]="Thu", "Expiry", "")</f>
        <v/>
      </c>
      <c r="M3446" s="6">
        <f>NiftyData[[#This Row],[Close]]-NiftyData[[#This Row],[Open]]</f>
        <v>41.150000000000091</v>
      </c>
      <c r="N3446" s="4">
        <f>NiftyData[[#This Row],[Intraday Change]]/NiftyData[[#This Row],[Open]]</f>
        <v>1.0375039394894444E-2</v>
      </c>
      <c r="O3446" s="4">
        <f>_xlfn.CEILING.MATH(ABS(NiftyData[[#This Row],[Intraday Change %]]), 0.01)</f>
        <v>0.02</v>
      </c>
      <c r="P3446" s="6">
        <f>NiftyData[[#This Row],[Close]]-E3447</f>
        <v>41</v>
      </c>
      <c r="Q3446" s="4">
        <f>NiftyData[[#This Row],[DayChange]]/E3447</f>
        <v>1.0336829366680112E-2</v>
      </c>
      <c r="R3446" s="7">
        <f>_xlfn.CEILING.MATH(ABS(NiftyData[[#This Row],[DayChange %]]), 0.01)</f>
        <v>0.02</v>
      </c>
    </row>
    <row r="3447" spans="1:18" x14ac:dyDescent="0.2">
      <c r="A3447" s="2">
        <v>39080</v>
      </c>
      <c r="B3447" s="1">
        <v>3971.65</v>
      </c>
      <c r="C3447" s="1">
        <v>3991.6</v>
      </c>
      <c r="D3447" s="1">
        <v>3960.45</v>
      </c>
      <c r="E3447" s="1">
        <v>3966.4</v>
      </c>
      <c r="F3447" s="1">
        <v>46461571</v>
      </c>
      <c r="G3447" s="1">
        <v>2383.73</v>
      </c>
      <c r="H3447" s="6" t="str">
        <f>TEXT(NiftyData[[#This Row],[Date]], "yyyy")</f>
        <v>2006</v>
      </c>
      <c r="I3447" s="6" t="str">
        <f>TEXT(NiftyData[[#This Row],[Date]], "mmm")</f>
        <v>Dec</v>
      </c>
      <c r="J3447" s="6" t="str">
        <f>TEXT(NiftyData[[#This Row],[Date]], "ddd")</f>
        <v>Fri</v>
      </c>
      <c r="K3447" s="6" t="str">
        <f>TEXT(NiftyData[[#This Row],[Date]], "mmm-yyyy")</f>
        <v>Dec-2006</v>
      </c>
      <c r="L3447" s="6" t="str">
        <f>IF(NiftyData[[#This Row],[Day]]="Thu", "Expiry", "")</f>
        <v/>
      </c>
      <c r="M3447" s="6">
        <f>NiftyData[[#This Row],[Close]]-NiftyData[[#This Row],[Open]]</f>
        <v>-5.25</v>
      </c>
      <c r="N3447" s="4">
        <f>NiftyData[[#This Row],[Intraday Change]]/NiftyData[[#This Row],[Open]]</f>
        <v>-1.3218687447282616E-3</v>
      </c>
      <c r="O3447" s="4">
        <f>_xlfn.CEILING.MATH(ABS(NiftyData[[#This Row],[Intraday Change %]]), 0.01)</f>
        <v>0.01</v>
      </c>
      <c r="P3447" s="6">
        <f>NiftyData[[#This Row],[Close]]-E3448</f>
        <v>-4.1500000000000909</v>
      </c>
      <c r="Q3447" s="4">
        <f>NiftyData[[#This Row],[DayChange]]/E3448</f>
        <v>-1.0451952500283564E-3</v>
      </c>
      <c r="R3447" s="7">
        <f>_xlfn.CEILING.MATH(ABS(NiftyData[[#This Row],[DayChange %]]), 0.01)</f>
        <v>0.01</v>
      </c>
    </row>
    <row r="3448" spans="1:18" x14ac:dyDescent="0.2">
      <c r="A3448" s="2">
        <v>39079</v>
      </c>
      <c r="B3448" s="1">
        <v>3974.2</v>
      </c>
      <c r="C3448" s="1">
        <v>3997.35</v>
      </c>
      <c r="D3448" s="1">
        <v>3961.95</v>
      </c>
      <c r="E3448" s="1">
        <v>3970.55</v>
      </c>
      <c r="F3448" s="1">
        <v>82886489</v>
      </c>
      <c r="G3448" s="1">
        <v>4414.78</v>
      </c>
      <c r="H3448" s="6" t="str">
        <f>TEXT(NiftyData[[#This Row],[Date]], "yyyy")</f>
        <v>2006</v>
      </c>
      <c r="I3448" s="6" t="str">
        <f>TEXT(NiftyData[[#This Row],[Date]], "mmm")</f>
        <v>Dec</v>
      </c>
      <c r="J3448" s="6" t="str">
        <f>TEXT(NiftyData[[#This Row],[Date]], "ddd")</f>
        <v>Thu</v>
      </c>
      <c r="K3448" s="6" t="str">
        <f>TEXT(NiftyData[[#This Row],[Date]], "mmm-yyyy")</f>
        <v>Dec-2006</v>
      </c>
      <c r="L3448" s="6" t="str">
        <f>IF(NiftyData[[#This Row],[Day]]="Thu", "Expiry", "")</f>
        <v>Expiry</v>
      </c>
      <c r="M3448" s="6">
        <f>NiftyData[[#This Row],[Close]]-NiftyData[[#This Row],[Open]]</f>
        <v>-3.6499999999996362</v>
      </c>
      <c r="N3448" s="4">
        <f>NiftyData[[#This Row],[Intraday Change]]/NiftyData[[#This Row],[Open]]</f>
        <v>-9.1842383372745114E-4</v>
      </c>
      <c r="O3448" s="4">
        <f>_xlfn.CEILING.MATH(ABS(NiftyData[[#This Row],[Intraday Change %]]), 0.01)</f>
        <v>0.01</v>
      </c>
      <c r="P3448" s="6">
        <f>NiftyData[[#This Row],[Close]]-E3449</f>
        <v>-3.6999999999998181</v>
      </c>
      <c r="Q3448" s="4">
        <f>NiftyData[[#This Row],[DayChange]]/E3449</f>
        <v>-9.3099326917023793E-4</v>
      </c>
      <c r="R3448" s="7">
        <f>_xlfn.CEILING.MATH(ABS(NiftyData[[#This Row],[DayChange %]]), 0.01)</f>
        <v>0.01</v>
      </c>
    </row>
    <row r="3449" spans="1:18" x14ac:dyDescent="0.2">
      <c r="A3449" s="2">
        <v>39078</v>
      </c>
      <c r="B3449" s="1">
        <v>3942.75</v>
      </c>
      <c r="C3449" s="1">
        <v>3986.75</v>
      </c>
      <c r="D3449" s="1">
        <v>3937.7</v>
      </c>
      <c r="E3449" s="1">
        <v>3974.25</v>
      </c>
      <c r="F3449" s="1">
        <v>54698735</v>
      </c>
      <c r="G3449" s="1">
        <v>2965.96</v>
      </c>
      <c r="H3449" s="6" t="str">
        <f>TEXT(NiftyData[[#This Row],[Date]], "yyyy")</f>
        <v>2006</v>
      </c>
      <c r="I3449" s="6" t="str">
        <f>TEXT(NiftyData[[#This Row],[Date]], "mmm")</f>
        <v>Dec</v>
      </c>
      <c r="J3449" s="6" t="str">
        <f>TEXT(NiftyData[[#This Row],[Date]], "ddd")</f>
        <v>Wed</v>
      </c>
      <c r="K3449" s="6" t="str">
        <f>TEXT(NiftyData[[#This Row],[Date]], "mmm-yyyy")</f>
        <v>Dec-2006</v>
      </c>
      <c r="L3449" s="6" t="str">
        <f>IF(NiftyData[[#This Row],[Day]]="Thu", "Expiry", "")</f>
        <v/>
      </c>
      <c r="M3449" s="6">
        <f>NiftyData[[#This Row],[Close]]-NiftyData[[#This Row],[Open]]</f>
        <v>31.5</v>
      </c>
      <c r="N3449" s="4">
        <f>NiftyData[[#This Row],[Intraday Change]]/NiftyData[[#This Row],[Open]]</f>
        <v>7.989347536617843E-3</v>
      </c>
      <c r="O3449" s="4">
        <f>_xlfn.CEILING.MATH(ABS(NiftyData[[#This Row],[Intraday Change %]]), 0.01)</f>
        <v>0.01</v>
      </c>
      <c r="P3449" s="6">
        <f>NiftyData[[#This Row],[Close]]-E3450</f>
        <v>33.75</v>
      </c>
      <c r="Q3449" s="4">
        <f>NiftyData[[#This Row],[DayChange]]/E3450</f>
        <v>8.5649029311001146E-3</v>
      </c>
      <c r="R3449" s="7">
        <f>_xlfn.CEILING.MATH(ABS(NiftyData[[#This Row],[DayChange %]]), 0.01)</f>
        <v>0.01</v>
      </c>
    </row>
    <row r="3450" spans="1:18" x14ac:dyDescent="0.2">
      <c r="A3450" s="2">
        <v>39077</v>
      </c>
      <c r="B3450" s="1">
        <v>3871.3</v>
      </c>
      <c r="C3450" s="1">
        <v>3946.1</v>
      </c>
      <c r="D3450" s="1">
        <v>3870.45</v>
      </c>
      <c r="E3450" s="1">
        <v>3940.5</v>
      </c>
      <c r="F3450" s="1">
        <v>45448366</v>
      </c>
      <c r="G3450" s="1">
        <v>2356.62</v>
      </c>
      <c r="H3450" s="6" t="str">
        <f>TEXT(NiftyData[[#This Row],[Date]], "yyyy")</f>
        <v>2006</v>
      </c>
      <c r="I3450" s="6" t="str">
        <f>TEXT(NiftyData[[#This Row],[Date]], "mmm")</f>
        <v>Dec</v>
      </c>
      <c r="J3450" s="6" t="str">
        <f>TEXT(NiftyData[[#This Row],[Date]], "ddd")</f>
        <v>Tue</v>
      </c>
      <c r="K3450" s="6" t="str">
        <f>TEXT(NiftyData[[#This Row],[Date]], "mmm-yyyy")</f>
        <v>Dec-2006</v>
      </c>
      <c r="L3450" s="6" t="str">
        <f>IF(NiftyData[[#This Row],[Day]]="Thu", "Expiry", "")</f>
        <v/>
      </c>
      <c r="M3450" s="6">
        <f>NiftyData[[#This Row],[Close]]-NiftyData[[#This Row],[Open]]</f>
        <v>69.199999999999818</v>
      </c>
      <c r="N3450" s="4">
        <f>NiftyData[[#This Row],[Intraday Change]]/NiftyData[[#This Row],[Open]]</f>
        <v>1.7875132384470284E-2</v>
      </c>
      <c r="O3450" s="4">
        <f>_xlfn.CEILING.MATH(ABS(NiftyData[[#This Row],[Intraday Change %]]), 0.01)</f>
        <v>0.02</v>
      </c>
      <c r="P3450" s="6">
        <f>NiftyData[[#This Row],[Close]]-E3451</f>
        <v>69.349999999999909</v>
      </c>
      <c r="Q3450" s="4">
        <f>NiftyData[[#This Row],[DayChange]]/E3451</f>
        <v>1.7914573188845668E-2</v>
      </c>
      <c r="R3450" s="7">
        <f>_xlfn.CEILING.MATH(ABS(NiftyData[[#This Row],[DayChange %]]), 0.01)</f>
        <v>0.02</v>
      </c>
    </row>
    <row r="3451" spans="1:18" x14ac:dyDescent="0.2">
      <c r="A3451" s="2">
        <v>39073</v>
      </c>
      <c r="B3451" s="1">
        <v>3834.9</v>
      </c>
      <c r="C3451" s="1">
        <v>3880.15</v>
      </c>
      <c r="D3451" s="1">
        <v>3823.4</v>
      </c>
      <c r="E3451" s="1">
        <v>3871.15</v>
      </c>
      <c r="F3451" s="1">
        <v>51348663</v>
      </c>
      <c r="G3451" s="1">
        <v>2468.08</v>
      </c>
      <c r="H3451" s="6" t="str">
        <f>TEXT(NiftyData[[#This Row],[Date]], "yyyy")</f>
        <v>2006</v>
      </c>
      <c r="I3451" s="6" t="str">
        <f>TEXT(NiftyData[[#This Row],[Date]], "mmm")</f>
        <v>Dec</v>
      </c>
      <c r="J3451" s="6" t="str">
        <f>TEXT(NiftyData[[#This Row],[Date]], "ddd")</f>
        <v>Fri</v>
      </c>
      <c r="K3451" s="6" t="str">
        <f>TEXT(NiftyData[[#This Row],[Date]], "mmm-yyyy")</f>
        <v>Dec-2006</v>
      </c>
      <c r="L3451" s="6" t="str">
        <f>IF(NiftyData[[#This Row],[Day]]="Thu", "Expiry", "")</f>
        <v/>
      </c>
      <c r="M3451" s="6">
        <f>NiftyData[[#This Row],[Close]]-NiftyData[[#This Row],[Open]]</f>
        <v>36.25</v>
      </c>
      <c r="N3451" s="4">
        <f>NiftyData[[#This Row],[Intraday Change]]/NiftyData[[#This Row],[Open]]</f>
        <v>9.4526584787087021E-3</v>
      </c>
      <c r="O3451" s="4">
        <f>_xlfn.CEILING.MATH(ABS(NiftyData[[#This Row],[Intraday Change %]]), 0.01)</f>
        <v>0.01</v>
      </c>
      <c r="P3451" s="6">
        <f>NiftyData[[#This Row],[Close]]-E3452</f>
        <v>37.650000000000091</v>
      </c>
      <c r="Q3451" s="4">
        <f>NiftyData[[#This Row],[DayChange]]/E3452</f>
        <v>9.8213121168645081E-3</v>
      </c>
      <c r="R3451" s="7">
        <f>_xlfn.CEILING.MATH(ABS(NiftyData[[#This Row],[DayChange %]]), 0.01)</f>
        <v>0.01</v>
      </c>
    </row>
    <row r="3452" spans="1:18" x14ac:dyDescent="0.2">
      <c r="A3452" s="2">
        <v>39072</v>
      </c>
      <c r="B3452" s="1">
        <v>3814.75</v>
      </c>
      <c r="C3452" s="1">
        <v>3851.2</v>
      </c>
      <c r="D3452" s="1">
        <v>3768.8</v>
      </c>
      <c r="E3452" s="1">
        <v>3833.5</v>
      </c>
      <c r="F3452" s="1">
        <v>57300356</v>
      </c>
      <c r="G3452" s="1">
        <v>3118.95</v>
      </c>
      <c r="H3452" s="6" t="str">
        <f>TEXT(NiftyData[[#This Row],[Date]], "yyyy")</f>
        <v>2006</v>
      </c>
      <c r="I3452" s="6" t="str">
        <f>TEXT(NiftyData[[#This Row],[Date]], "mmm")</f>
        <v>Dec</v>
      </c>
      <c r="J3452" s="6" t="str">
        <f>TEXT(NiftyData[[#This Row],[Date]], "ddd")</f>
        <v>Thu</v>
      </c>
      <c r="K3452" s="6" t="str">
        <f>TEXT(NiftyData[[#This Row],[Date]], "mmm-yyyy")</f>
        <v>Dec-2006</v>
      </c>
      <c r="L3452" s="6" t="str">
        <f>IF(NiftyData[[#This Row],[Day]]="Thu", "Expiry", "")</f>
        <v>Expiry</v>
      </c>
      <c r="M3452" s="6">
        <f>NiftyData[[#This Row],[Close]]-NiftyData[[#This Row],[Open]]</f>
        <v>18.75</v>
      </c>
      <c r="N3452" s="4">
        <f>NiftyData[[#This Row],[Intraday Change]]/NiftyData[[#This Row],[Open]]</f>
        <v>4.9151320532144962E-3</v>
      </c>
      <c r="O3452" s="4">
        <f>_xlfn.CEILING.MATH(ABS(NiftyData[[#This Row],[Intraday Change %]]), 0.01)</f>
        <v>0.01</v>
      </c>
      <c r="P3452" s="6">
        <f>NiftyData[[#This Row],[Close]]-E3453</f>
        <v>17.949999999999818</v>
      </c>
      <c r="Q3452" s="4">
        <f>NiftyData[[#This Row],[DayChange]]/E3453</f>
        <v>4.7044331747716104E-3</v>
      </c>
      <c r="R3452" s="7">
        <f>_xlfn.CEILING.MATH(ABS(NiftyData[[#This Row],[DayChange %]]), 0.01)</f>
        <v>0.01</v>
      </c>
    </row>
    <row r="3453" spans="1:18" x14ac:dyDescent="0.2">
      <c r="A3453" s="2">
        <v>39071</v>
      </c>
      <c r="B3453" s="1">
        <v>3832.15</v>
      </c>
      <c r="C3453" s="1">
        <v>3886.1</v>
      </c>
      <c r="D3453" s="1">
        <v>3787.55</v>
      </c>
      <c r="E3453" s="1">
        <v>3815.55</v>
      </c>
      <c r="F3453" s="1">
        <v>81933913</v>
      </c>
      <c r="G3453" s="1">
        <v>4707.8500000000004</v>
      </c>
      <c r="H3453" s="6" t="str">
        <f>TEXT(NiftyData[[#This Row],[Date]], "yyyy")</f>
        <v>2006</v>
      </c>
      <c r="I3453" s="6" t="str">
        <f>TEXT(NiftyData[[#This Row],[Date]], "mmm")</f>
        <v>Dec</v>
      </c>
      <c r="J3453" s="6" t="str">
        <f>TEXT(NiftyData[[#This Row],[Date]], "ddd")</f>
        <v>Wed</v>
      </c>
      <c r="K3453" s="6" t="str">
        <f>TEXT(NiftyData[[#This Row],[Date]], "mmm-yyyy")</f>
        <v>Dec-2006</v>
      </c>
      <c r="L3453" s="6" t="str">
        <f>IF(NiftyData[[#This Row],[Day]]="Thu", "Expiry", "")</f>
        <v/>
      </c>
      <c r="M3453" s="6">
        <f>NiftyData[[#This Row],[Close]]-NiftyData[[#This Row],[Open]]</f>
        <v>-16.599999999999909</v>
      </c>
      <c r="N3453" s="4">
        <f>NiftyData[[#This Row],[Intraday Change]]/NiftyData[[#This Row],[Open]]</f>
        <v>-4.3317719817856579E-3</v>
      </c>
      <c r="O3453" s="4">
        <f>_xlfn.CEILING.MATH(ABS(NiftyData[[#This Row],[Intraday Change %]]), 0.01)</f>
        <v>0.01</v>
      </c>
      <c r="P3453" s="6">
        <f>NiftyData[[#This Row],[Close]]-E3454</f>
        <v>-16.449999999999818</v>
      </c>
      <c r="Q3453" s="4">
        <f>NiftyData[[#This Row],[DayChange]]/E3454</f>
        <v>-4.292797494780746E-3</v>
      </c>
      <c r="R3453" s="7">
        <f>_xlfn.CEILING.MATH(ABS(NiftyData[[#This Row],[DayChange %]]), 0.01)</f>
        <v>0.01</v>
      </c>
    </row>
    <row r="3454" spans="1:18" x14ac:dyDescent="0.2">
      <c r="A3454" s="2">
        <v>39070</v>
      </c>
      <c r="B3454" s="1">
        <v>3928.85</v>
      </c>
      <c r="C3454" s="1">
        <v>3931.9</v>
      </c>
      <c r="D3454" s="1">
        <v>3783.45</v>
      </c>
      <c r="E3454" s="1">
        <v>3832</v>
      </c>
      <c r="F3454" s="1">
        <v>75208480</v>
      </c>
      <c r="G3454" s="1">
        <v>4700.2700000000004</v>
      </c>
      <c r="H3454" s="6" t="str">
        <f>TEXT(NiftyData[[#This Row],[Date]], "yyyy")</f>
        <v>2006</v>
      </c>
      <c r="I3454" s="6" t="str">
        <f>TEXT(NiftyData[[#This Row],[Date]], "mmm")</f>
        <v>Dec</v>
      </c>
      <c r="J3454" s="6" t="str">
        <f>TEXT(NiftyData[[#This Row],[Date]], "ddd")</f>
        <v>Tue</v>
      </c>
      <c r="K3454" s="6" t="str">
        <f>TEXT(NiftyData[[#This Row],[Date]], "mmm-yyyy")</f>
        <v>Dec-2006</v>
      </c>
      <c r="L3454" s="6" t="str">
        <f>IF(NiftyData[[#This Row],[Day]]="Thu", "Expiry", "")</f>
        <v/>
      </c>
      <c r="M3454" s="6">
        <f>NiftyData[[#This Row],[Close]]-NiftyData[[#This Row],[Open]]</f>
        <v>-96.849999999999909</v>
      </c>
      <c r="N3454" s="4">
        <f>NiftyData[[#This Row],[Intraday Change]]/NiftyData[[#This Row],[Open]]</f>
        <v>-2.465097929419548E-2</v>
      </c>
      <c r="O3454" s="4">
        <f>_xlfn.CEILING.MATH(ABS(NiftyData[[#This Row],[Intraday Change %]]), 0.01)</f>
        <v>0.03</v>
      </c>
      <c r="P3454" s="6">
        <f>NiftyData[[#This Row],[Close]]-E3455</f>
        <v>-96.75</v>
      </c>
      <c r="Q3454" s="4">
        <f>NiftyData[[#This Row],[DayChange]]/E3455</f>
        <v>-2.4626153356665605E-2</v>
      </c>
      <c r="R3454" s="7">
        <f>_xlfn.CEILING.MATH(ABS(NiftyData[[#This Row],[DayChange %]]), 0.01)</f>
        <v>0.03</v>
      </c>
    </row>
    <row r="3455" spans="1:18" x14ac:dyDescent="0.2">
      <c r="A3455" s="2">
        <v>39069</v>
      </c>
      <c r="B3455" s="1">
        <v>3888.2</v>
      </c>
      <c r="C3455" s="1">
        <v>3934</v>
      </c>
      <c r="D3455" s="1">
        <v>3828.15</v>
      </c>
      <c r="E3455" s="1">
        <v>3928.75</v>
      </c>
      <c r="F3455" s="1">
        <v>72483576</v>
      </c>
      <c r="G3455" s="1">
        <v>4122.3100000000004</v>
      </c>
      <c r="H3455" s="6" t="str">
        <f>TEXT(NiftyData[[#This Row],[Date]], "yyyy")</f>
        <v>2006</v>
      </c>
      <c r="I3455" s="6" t="str">
        <f>TEXT(NiftyData[[#This Row],[Date]], "mmm")</f>
        <v>Dec</v>
      </c>
      <c r="J3455" s="6" t="str">
        <f>TEXT(NiftyData[[#This Row],[Date]], "ddd")</f>
        <v>Mon</v>
      </c>
      <c r="K3455" s="6" t="str">
        <f>TEXT(NiftyData[[#This Row],[Date]], "mmm-yyyy")</f>
        <v>Dec-2006</v>
      </c>
      <c r="L3455" s="6" t="str">
        <f>IF(NiftyData[[#This Row],[Day]]="Thu", "Expiry", "")</f>
        <v/>
      </c>
      <c r="M3455" s="6">
        <f>NiftyData[[#This Row],[Close]]-NiftyData[[#This Row],[Open]]</f>
        <v>40.550000000000182</v>
      </c>
      <c r="N3455" s="4">
        <f>NiftyData[[#This Row],[Intraday Change]]/NiftyData[[#This Row],[Open]]</f>
        <v>1.0428990278277914E-2</v>
      </c>
      <c r="O3455" s="4">
        <f>_xlfn.CEILING.MATH(ABS(NiftyData[[#This Row],[Intraday Change %]]), 0.01)</f>
        <v>0.02</v>
      </c>
      <c r="P3455" s="6">
        <f>NiftyData[[#This Row],[Close]]-E3456</f>
        <v>40.099999999999909</v>
      </c>
      <c r="Q3455" s="4">
        <f>NiftyData[[#This Row],[DayChange]]/E3456</f>
        <v>1.0312062026667328E-2</v>
      </c>
      <c r="R3455" s="7">
        <f>_xlfn.CEILING.MATH(ABS(NiftyData[[#This Row],[DayChange %]]), 0.01)</f>
        <v>0.02</v>
      </c>
    </row>
    <row r="3456" spans="1:18" x14ac:dyDescent="0.2">
      <c r="A3456" s="2">
        <v>39066</v>
      </c>
      <c r="B3456" s="1">
        <v>3849.6</v>
      </c>
      <c r="C3456" s="1">
        <v>3908.45</v>
      </c>
      <c r="D3456" s="1">
        <v>3845.45</v>
      </c>
      <c r="E3456" s="1">
        <v>3888.65</v>
      </c>
      <c r="F3456" s="1">
        <v>91020399</v>
      </c>
      <c r="G3456" s="1">
        <v>4491.99</v>
      </c>
      <c r="H3456" s="6" t="str">
        <f>TEXT(NiftyData[[#This Row],[Date]], "yyyy")</f>
        <v>2006</v>
      </c>
      <c r="I3456" s="6" t="str">
        <f>TEXT(NiftyData[[#This Row],[Date]], "mmm")</f>
        <v>Dec</v>
      </c>
      <c r="J3456" s="6" t="str">
        <f>TEXT(NiftyData[[#This Row],[Date]], "ddd")</f>
        <v>Fri</v>
      </c>
      <c r="K3456" s="6" t="str">
        <f>TEXT(NiftyData[[#This Row],[Date]], "mmm-yyyy")</f>
        <v>Dec-2006</v>
      </c>
      <c r="L3456" s="6" t="str">
        <f>IF(NiftyData[[#This Row],[Day]]="Thu", "Expiry", "")</f>
        <v/>
      </c>
      <c r="M3456" s="6">
        <f>NiftyData[[#This Row],[Close]]-NiftyData[[#This Row],[Open]]</f>
        <v>39.050000000000182</v>
      </c>
      <c r="N3456" s="4">
        <f>NiftyData[[#This Row],[Intraday Change]]/NiftyData[[#This Row],[Open]]</f>
        <v>1.0143911055694146E-2</v>
      </c>
      <c r="O3456" s="4">
        <f>_xlfn.CEILING.MATH(ABS(NiftyData[[#This Row],[Intraday Change %]]), 0.01)</f>
        <v>0.02</v>
      </c>
      <c r="P3456" s="6">
        <f>NiftyData[[#This Row],[Close]]-E3457</f>
        <v>45.599999999999909</v>
      </c>
      <c r="Q3456" s="4">
        <f>NiftyData[[#This Row],[DayChange]]/E3457</f>
        <v>1.1865575519444168E-2</v>
      </c>
      <c r="R3456" s="7">
        <f>_xlfn.CEILING.MATH(ABS(NiftyData[[#This Row],[DayChange %]]), 0.01)</f>
        <v>0.02</v>
      </c>
    </row>
    <row r="3457" spans="1:18" x14ac:dyDescent="0.2">
      <c r="A3457" s="2">
        <v>39065</v>
      </c>
      <c r="B3457" s="1">
        <v>3765.7</v>
      </c>
      <c r="C3457" s="1">
        <v>3855.05</v>
      </c>
      <c r="D3457" s="1">
        <v>3763.5</v>
      </c>
      <c r="E3457" s="1">
        <v>3843.05</v>
      </c>
      <c r="F3457" s="1">
        <v>72361721</v>
      </c>
      <c r="G3457" s="1">
        <v>3750.19</v>
      </c>
      <c r="H3457" s="6" t="str">
        <f>TEXT(NiftyData[[#This Row],[Date]], "yyyy")</f>
        <v>2006</v>
      </c>
      <c r="I3457" s="6" t="str">
        <f>TEXT(NiftyData[[#This Row],[Date]], "mmm")</f>
        <v>Dec</v>
      </c>
      <c r="J3457" s="6" t="str">
        <f>TEXT(NiftyData[[#This Row],[Date]], "ddd")</f>
        <v>Thu</v>
      </c>
      <c r="K3457" s="6" t="str">
        <f>TEXT(NiftyData[[#This Row],[Date]], "mmm-yyyy")</f>
        <v>Dec-2006</v>
      </c>
      <c r="L3457" s="6" t="str">
        <f>IF(NiftyData[[#This Row],[Day]]="Thu", "Expiry", "")</f>
        <v>Expiry</v>
      </c>
      <c r="M3457" s="6">
        <f>NiftyData[[#This Row],[Close]]-NiftyData[[#This Row],[Open]]</f>
        <v>77.350000000000364</v>
      </c>
      <c r="N3457" s="4">
        <f>NiftyData[[#This Row],[Intraday Change]]/NiftyData[[#This Row],[Open]]</f>
        <v>2.0540669729399677E-2</v>
      </c>
      <c r="O3457" s="4">
        <f>_xlfn.CEILING.MATH(ABS(NiftyData[[#This Row],[Intraday Change %]]), 0.01)</f>
        <v>0.03</v>
      </c>
      <c r="P3457" s="6">
        <f>NiftyData[[#This Row],[Close]]-E3458</f>
        <v>77.850000000000364</v>
      </c>
      <c r="Q3457" s="4">
        <f>NiftyData[[#This Row],[DayChange]]/E3458</f>
        <v>2.0676192499734507E-2</v>
      </c>
      <c r="R3457" s="7">
        <f>_xlfn.CEILING.MATH(ABS(NiftyData[[#This Row],[DayChange %]]), 0.01)</f>
        <v>0.03</v>
      </c>
    </row>
    <row r="3458" spans="1:18" x14ac:dyDescent="0.2">
      <c r="A3458" s="2">
        <v>39064</v>
      </c>
      <c r="B3458" s="1">
        <v>3716.75</v>
      </c>
      <c r="C3458" s="1">
        <v>3777.6</v>
      </c>
      <c r="D3458" s="1">
        <v>3657.65</v>
      </c>
      <c r="E3458" s="1">
        <v>3765.2</v>
      </c>
      <c r="F3458" s="1">
        <v>93071516</v>
      </c>
      <c r="G3458" s="1">
        <v>5185.84</v>
      </c>
      <c r="H3458" s="6" t="str">
        <f>TEXT(NiftyData[[#This Row],[Date]], "yyyy")</f>
        <v>2006</v>
      </c>
      <c r="I3458" s="6" t="str">
        <f>TEXT(NiftyData[[#This Row],[Date]], "mmm")</f>
        <v>Dec</v>
      </c>
      <c r="J3458" s="6" t="str">
        <f>TEXT(NiftyData[[#This Row],[Date]], "ddd")</f>
        <v>Wed</v>
      </c>
      <c r="K3458" s="6" t="str">
        <f>TEXT(NiftyData[[#This Row],[Date]], "mmm-yyyy")</f>
        <v>Dec-2006</v>
      </c>
      <c r="L3458" s="6" t="str">
        <f>IF(NiftyData[[#This Row],[Day]]="Thu", "Expiry", "")</f>
        <v/>
      </c>
      <c r="M3458" s="6">
        <f>NiftyData[[#This Row],[Close]]-NiftyData[[#This Row],[Open]]</f>
        <v>48.449999999999818</v>
      </c>
      <c r="N3458" s="4">
        <f>NiftyData[[#This Row],[Intraday Change]]/NiftyData[[#This Row],[Open]]</f>
        <v>1.3035582161834888E-2</v>
      </c>
      <c r="O3458" s="4">
        <f>_xlfn.CEILING.MATH(ABS(NiftyData[[#This Row],[Intraday Change %]]), 0.01)</f>
        <v>0.02</v>
      </c>
      <c r="P3458" s="6">
        <f>NiftyData[[#This Row],[Close]]-E3459</f>
        <v>48.299999999999727</v>
      </c>
      <c r="Q3458" s="4">
        <f>NiftyData[[#This Row],[DayChange]]/E3459</f>
        <v>1.2994699884312122E-2</v>
      </c>
      <c r="R3458" s="7">
        <f>_xlfn.CEILING.MATH(ABS(NiftyData[[#This Row],[DayChange %]]), 0.01)</f>
        <v>0.02</v>
      </c>
    </row>
    <row r="3459" spans="1:18" x14ac:dyDescent="0.2">
      <c r="A3459" s="2">
        <v>39063</v>
      </c>
      <c r="B3459" s="1">
        <v>3849.1</v>
      </c>
      <c r="C3459" s="1">
        <v>3861.25</v>
      </c>
      <c r="D3459" s="1">
        <v>3661.6</v>
      </c>
      <c r="E3459" s="1">
        <v>3716.9</v>
      </c>
      <c r="F3459" s="1">
        <v>105472463</v>
      </c>
      <c r="G3459" s="1">
        <v>5958.99</v>
      </c>
      <c r="H3459" s="6" t="str">
        <f>TEXT(NiftyData[[#This Row],[Date]], "yyyy")</f>
        <v>2006</v>
      </c>
      <c r="I3459" s="6" t="str">
        <f>TEXT(NiftyData[[#This Row],[Date]], "mmm")</f>
        <v>Dec</v>
      </c>
      <c r="J3459" s="6" t="str">
        <f>TEXT(NiftyData[[#This Row],[Date]], "ddd")</f>
        <v>Tue</v>
      </c>
      <c r="K3459" s="6" t="str">
        <f>TEXT(NiftyData[[#This Row],[Date]], "mmm-yyyy")</f>
        <v>Dec-2006</v>
      </c>
      <c r="L3459" s="6" t="str">
        <f>IF(NiftyData[[#This Row],[Day]]="Thu", "Expiry", "")</f>
        <v/>
      </c>
      <c r="M3459" s="6">
        <f>NiftyData[[#This Row],[Close]]-NiftyData[[#This Row],[Open]]</f>
        <v>-132.19999999999982</v>
      </c>
      <c r="N3459" s="4">
        <f>NiftyData[[#This Row],[Intraday Change]]/NiftyData[[#This Row],[Open]]</f>
        <v>-3.4345691200540339E-2</v>
      </c>
      <c r="O3459" s="4">
        <f>_xlfn.CEILING.MATH(ABS(NiftyData[[#This Row],[Intraday Change %]]), 0.01)</f>
        <v>0.04</v>
      </c>
      <c r="P3459" s="6">
        <f>NiftyData[[#This Row],[Close]]-E3460</f>
        <v>-132.59999999999991</v>
      </c>
      <c r="Q3459" s="4">
        <f>NiftyData[[#This Row],[DayChange]]/E3460</f>
        <v>-3.4446031952201563E-2</v>
      </c>
      <c r="R3459" s="7">
        <f>_xlfn.CEILING.MATH(ABS(NiftyData[[#This Row],[DayChange %]]), 0.01)</f>
        <v>0.04</v>
      </c>
    </row>
    <row r="3460" spans="1:18" x14ac:dyDescent="0.2">
      <c r="A3460" s="2">
        <v>39062</v>
      </c>
      <c r="B3460" s="1">
        <v>3961.9</v>
      </c>
      <c r="C3460" s="1">
        <v>3965.05</v>
      </c>
      <c r="D3460" s="1">
        <v>3798.3</v>
      </c>
      <c r="E3460" s="1">
        <v>3849.5</v>
      </c>
      <c r="F3460" s="1">
        <v>79520623</v>
      </c>
      <c r="G3460" s="1">
        <v>4688.29</v>
      </c>
      <c r="H3460" s="6" t="str">
        <f>TEXT(NiftyData[[#This Row],[Date]], "yyyy")</f>
        <v>2006</v>
      </c>
      <c r="I3460" s="6" t="str">
        <f>TEXT(NiftyData[[#This Row],[Date]], "mmm")</f>
        <v>Dec</v>
      </c>
      <c r="J3460" s="6" t="str">
        <f>TEXT(NiftyData[[#This Row],[Date]], "ddd")</f>
        <v>Mon</v>
      </c>
      <c r="K3460" s="6" t="str">
        <f>TEXT(NiftyData[[#This Row],[Date]], "mmm-yyyy")</f>
        <v>Dec-2006</v>
      </c>
      <c r="L3460" s="6" t="str">
        <f>IF(NiftyData[[#This Row],[Day]]="Thu", "Expiry", "")</f>
        <v/>
      </c>
      <c r="M3460" s="6">
        <f>NiftyData[[#This Row],[Close]]-NiftyData[[#This Row],[Open]]</f>
        <v>-112.40000000000009</v>
      </c>
      <c r="N3460" s="4">
        <f>NiftyData[[#This Row],[Intraday Change]]/NiftyData[[#This Row],[Open]]</f>
        <v>-2.8370226406522144E-2</v>
      </c>
      <c r="O3460" s="4">
        <f>_xlfn.CEILING.MATH(ABS(NiftyData[[#This Row],[Intraday Change %]]), 0.01)</f>
        <v>0.03</v>
      </c>
      <c r="P3460" s="6">
        <f>NiftyData[[#This Row],[Close]]-E3461</f>
        <v>-112.5</v>
      </c>
      <c r="Q3460" s="4">
        <f>NiftyData[[#This Row],[DayChange]]/E3461</f>
        <v>-2.8394750126198888E-2</v>
      </c>
      <c r="R3460" s="7">
        <f>_xlfn.CEILING.MATH(ABS(NiftyData[[#This Row],[DayChange %]]), 0.01)</f>
        <v>0.03</v>
      </c>
    </row>
    <row r="3461" spans="1:18" x14ac:dyDescent="0.2">
      <c r="A3461" s="2">
        <v>39059</v>
      </c>
      <c r="B3461" s="1">
        <v>4015.75</v>
      </c>
      <c r="C3461" s="1">
        <v>4046.85</v>
      </c>
      <c r="D3461" s="1">
        <v>3948.7</v>
      </c>
      <c r="E3461" s="1">
        <v>3962</v>
      </c>
      <c r="F3461" s="1">
        <v>53674764</v>
      </c>
      <c r="G3461" s="1">
        <v>3113.85</v>
      </c>
      <c r="H3461" s="6" t="str">
        <f>TEXT(NiftyData[[#This Row],[Date]], "yyyy")</f>
        <v>2006</v>
      </c>
      <c r="I3461" s="6" t="str">
        <f>TEXT(NiftyData[[#This Row],[Date]], "mmm")</f>
        <v>Dec</v>
      </c>
      <c r="J3461" s="6" t="str">
        <f>TEXT(NiftyData[[#This Row],[Date]], "ddd")</f>
        <v>Fri</v>
      </c>
      <c r="K3461" s="6" t="str">
        <f>TEXT(NiftyData[[#This Row],[Date]], "mmm-yyyy")</f>
        <v>Dec-2006</v>
      </c>
      <c r="L3461" s="6" t="str">
        <f>IF(NiftyData[[#This Row],[Day]]="Thu", "Expiry", "")</f>
        <v/>
      </c>
      <c r="M3461" s="6">
        <f>NiftyData[[#This Row],[Close]]-NiftyData[[#This Row],[Open]]</f>
        <v>-53.75</v>
      </c>
      <c r="N3461" s="4">
        <f>NiftyData[[#This Row],[Intraday Change]]/NiftyData[[#This Row],[Open]]</f>
        <v>-1.3384797360393452E-2</v>
      </c>
      <c r="O3461" s="4">
        <f>_xlfn.CEILING.MATH(ABS(NiftyData[[#This Row],[Intraday Change %]]), 0.01)</f>
        <v>0.02</v>
      </c>
      <c r="P3461" s="6">
        <f>NiftyData[[#This Row],[Close]]-E3462</f>
        <v>-53.349999999999909</v>
      </c>
      <c r="Q3461" s="4">
        <f>NiftyData[[#This Row],[DayChange]]/E3462</f>
        <v>-1.3286513006338155E-2</v>
      </c>
      <c r="R3461" s="7">
        <f>_xlfn.CEILING.MATH(ABS(NiftyData[[#This Row],[DayChange %]]), 0.01)</f>
        <v>0.02</v>
      </c>
    </row>
    <row r="3462" spans="1:18" x14ac:dyDescent="0.2">
      <c r="A3462" s="2">
        <v>39058</v>
      </c>
      <c r="B3462" s="1">
        <v>4015</v>
      </c>
      <c r="C3462" s="1">
        <v>4027.7</v>
      </c>
      <c r="D3462" s="1">
        <v>4001.4</v>
      </c>
      <c r="E3462" s="1">
        <v>4015.35</v>
      </c>
      <c r="F3462" s="1">
        <v>52637334</v>
      </c>
      <c r="G3462" s="1">
        <v>3396.24</v>
      </c>
      <c r="H3462" s="6" t="str">
        <f>TEXT(NiftyData[[#This Row],[Date]], "yyyy")</f>
        <v>2006</v>
      </c>
      <c r="I3462" s="6" t="str">
        <f>TEXT(NiftyData[[#This Row],[Date]], "mmm")</f>
        <v>Dec</v>
      </c>
      <c r="J3462" s="6" t="str">
        <f>TEXT(NiftyData[[#This Row],[Date]], "ddd")</f>
        <v>Thu</v>
      </c>
      <c r="K3462" s="6" t="str">
        <f>TEXT(NiftyData[[#This Row],[Date]], "mmm-yyyy")</f>
        <v>Dec-2006</v>
      </c>
      <c r="L3462" s="6" t="str">
        <f>IF(NiftyData[[#This Row],[Day]]="Thu", "Expiry", "")</f>
        <v>Expiry</v>
      </c>
      <c r="M3462" s="6">
        <f>NiftyData[[#This Row],[Close]]-NiftyData[[#This Row],[Open]]</f>
        <v>0.34999999999990905</v>
      </c>
      <c r="N3462" s="4">
        <f>NiftyData[[#This Row],[Intraday Change]]/NiftyData[[#This Row],[Open]]</f>
        <v>8.7173100871708353E-5</v>
      </c>
      <c r="O3462" s="4">
        <f>_xlfn.CEILING.MATH(ABS(NiftyData[[#This Row],[Intraday Change %]]), 0.01)</f>
        <v>0.01</v>
      </c>
      <c r="P3462" s="6">
        <f>NiftyData[[#This Row],[Close]]-E3463</f>
        <v>-0.59999999999990905</v>
      </c>
      <c r="Q3462" s="4">
        <f>NiftyData[[#This Row],[DayChange]]/E3463</f>
        <v>-1.4940425055090552E-4</v>
      </c>
      <c r="R3462" s="7">
        <f>_xlfn.CEILING.MATH(ABS(NiftyData[[#This Row],[DayChange %]]), 0.01)</f>
        <v>0.01</v>
      </c>
    </row>
    <row r="3463" spans="1:18" x14ac:dyDescent="0.2">
      <c r="A3463" s="2">
        <v>39057</v>
      </c>
      <c r="B3463" s="1">
        <v>4016</v>
      </c>
      <c r="C3463" s="1">
        <v>4036.2</v>
      </c>
      <c r="D3463" s="1">
        <v>3982.5</v>
      </c>
      <c r="E3463" s="1">
        <v>4015.95</v>
      </c>
      <c r="F3463" s="1">
        <v>65477220</v>
      </c>
      <c r="G3463" s="1">
        <v>3637.13</v>
      </c>
      <c r="H3463" s="6" t="str">
        <f>TEXT(NiftyData[[#This Row],[Date]], "yyyy")</f>
        <v>2006</v>
      </c>
      <c r="I3463" s="6" t="str">
        <f>TEXT(NiftyData[[#This Row],[Date]], "mmm")</f>
        <v>Dec</v>
      </c>
      <c r="J3463" s="6" t="str">
        <f>TEXT(NiftyData[[#This Row],[Date]], "ddd")</f>
        <v>Wed</v>
      </c>
      <c r="K3463" s="6" t="str">
        <f>TEXT(NiftyData[[#This Row],[Date]], "mmm-yyyy")</f>
        <v>Dec-2006</v>
      </c>
      <c r="L3463" s="6" t="str">
        <f>IF(NiftyData[[#This Row],[Day]]="Thu", "Expiry", "")</f>
        <v/>
      </c>
      <c r="M3463" s="6">
        <f>NiftyData[[#This Row],[Close]]-NiftyData[[#This Row],[Open]]</f>
        <v>-5.0000000000181899E-2</v>
      </c>
      <c r="N3463" s="4">
        <f>NiftyData[[#This Row],[Intraday Change]]/NiftyData[[#This Row],[Open]]</f>
        <v>-1.2450199203232544E-5</v>
      </c>
      <c r="O3463" s="4">
        <f>_xlfn.CEILING.MATH(ABS(NiftyData[[#This Row],[Intraday Change %]]), 0.01)</f>
        <v>0.01</v>
      </c>
      <c r="P3463" s="6">
        <f>NiftyData[[#This Row],[Close]]-E3464</f>
        <v>0.1999999999998181</v>
      </c>
      <c r="Q3463" s="4">
        <f>NiftyData[[#This Row],[DayChange]]/E3464</f>
        <v>4.9803897154907077E-5</v>
      </c>
      <c r="R3463" s="7">
        <f>_xlfn.CEILING.MATH(ABS(NiftyData[[#This Row],[DayChange %]]), 0.01)</f>
        <v>0.01</v>
      </c>
    </row>
    <row r="3464" spans="1:18" x14ac:dyDescent="0.2">
      <c r="A3464" s="2">
        <v>39056</v>
      </c>
      <c r="B3464" s="1">
        <v>4001.25</v>
      </c>
      <c r="C3464" s="1">
        <v>4033.2</v>
      </c>
      <c r="D3464" s="1">
        <v>4001.25</v>
      </c>
      <c r="E3464" s="1">
        <v>4015.75</v>
      </c>
      <c r="F3464" s="1">
        <v>65921607</v>
      </c>
      <c r="G3464" s="1">
        <v>3669.1</v>
      </c>
      <c r="H3464" s="6" t="str">
        <f>TEXT(NiftyData[[#This Row],[Date]], "yyyy")</f>
        <v>2006</v>
      </c>
      <c r="I3464" s="6" t="str">
        <f>TEXT(NiftyData[[#This Row],[Date]], "mmm")</f>
        <v>Dec</v>
      </c>
      <c r="J3464" s="6" t="str">
        <f>TEXT(NiftyData[[#This Row],[Date]], "ddd")</f>
        <v>Tue</v>
      </c>
      <c r="K3464" s="6" t="str">
        <f>TEXT(NiftyData[[#This Row],[Date]], "mmm-yyyy")</f>
        <v>Dec-2006</v>
      </c>
      <c r="L3464" s="6" t="str">
        <f>IF(NiftyData[[#This Row],[Day]]="Thu", "Expiry", "")</f>
        <v/>
      </c>
      <c r="M3464" s="6">
        <f>NiftyData[[#This Row],[Close]]-NiftyData[[#This Row],[Open]]</f>
        <v>14.5</v>
      </c>
      <c r="N3464" s="4">
        <f>NiftyData[[#This Row],[Intraday Change]]/NiftyData[[#This Row],[Open]]</f>
        <v>3.6238675413933145E-3</v>
      </c>
      <c r="O3464" s="4">
        <f>_xlfn.CEILING.MATH(ABS(NiftyData[[#This Row],[Intraday Change %]]), 0.01)</f>
        <v>0.01</v>
      </c>
      <c r="P3464" s="6">
        <f>NiftyData[[#This Row],[Close]]-E3465</f>
        <v>14.75</v>
      </c>
      <c r="Q3464" s="4">
        <f>NiftyData[[#This Row],[DayChange]]/E3465</f>
        <v>3.6865783554111474E-3</v>
      </c>
      <c r="R3464" s="7">
        <f>_xlfn.CEILING.MATH(ABS(NiftyData[[#This Row],[DayChange %]]), 0.01)</f>
        <v>0.01</v>
      </c>
    </row>
    <row r="3465" spans="1:18" x14ac:dyDescent="0.2">
      <c r="A3465" s="2">
        <v>39055</v>
      </c>
      <c r="B3465" s="1">
        <v>4002.4</v>
      </c>
      <c r="C3465" s="1">
        <v>4015.25</v>
      </c>
      <c r="D3465" s="1">
        <v>3991.55</v>
      </c>
      <c r="E3465" s="1">
        <v>4001</v>
      </c>
      <c r="F3465" s="1">
        <v>54018198</v>
      </c>
      <c r="G3465" s="1">
        <v>3426.05</v>
      </c>
      <c r="H3465" s="6" t="str">
        <f>TEXT(NiftyData[[#This Row],[Date]], "yyyy")</f>
        <v>2006</v>
      </c>
      <c r="I3465" s="6" t="str">
        <f>TEXT(NiftyData[[#This Row],[Date]], "mmm")</f>
        <v>Dec</v>
      </c>
      <c r="J3465" s="6" t="str">
        <f>TEXT(NiftyData[[#This Row],[Date]], "ddd")</f>
        <v>Mon</v>
      </c>
      <c r="K3465" s="6" t="str">
        <f>TEXT(NiftyData[[#This Row],[Date]], "mmm-yyyy")</f>
        <v>Dec-2006</v>
      </c>
      <c r="L3465" s="6" t="str">
        <f>IF(NiftyData[[#This Row],[Day]]="Thu", "Expiry", "")</f>
        <v/>
      </c>
      <c r="M3465" s="6">
        <f>NiftyData[[#This Row],[Close]]-NiftyData[[#This Row],[Open]]</f>
        <v>-1.4000000000000909</v>
      </c>
      <c r="N3465" s="4">
        <f>NiftyData[[#This Row],[Intraday Change]]/NiftyData[[#This Row],[Open]]</f>
        <v>-3.4979012592446806E-4</v>
      </c>
      <c r="O3465" s="4">
        <f>_xlfn.CEILING.MATH(ABS(NiftyData[[#This Row],[Intraday Change %]]), 0.01)</f>
        <v>0.01</v>
      </c>
      <c r="P3465" s="6">
        <f>NiftyData[[#This Row],[Close]]-E3466</f>
        <v>3.4000000000000909</v>
      </c>
      <c r="Q3465" s="4">
        <f>NiftyData[[#This Row],[DayChange]]/E3466</f>
        <v>8.5051030618373295E-4</v>
      </c>
      <c r="R3465" s="7">
        <f>_xlfn.CEILING.MATH(ABS(NiftyData[[#This Row],[DayChange %]]), 0.01)</f>
        <v>0.01</v>
      </c>
    </row>
    <row r="3466" spans="1:18" x14ac:dyDescent="0.2">
      <c r="A3466" s="2">
        <v>39052</v>
      </c>
      <c r="B3466" s="1">
        <v>3955.7</v>
      </c>
      <c r="C3466" s="1">
        <v>4001.3</v>
      </c>
      <c r="D3466" s="1">
        <v>3953.95</v>
      </c>
      <c r="E3466" s="1">
        <v>3997.6</v>
      </c>
      <c r="F3466" s="1">
        <v>58708116</v>
      </c>
      <c r="G3466" s="1">
        <v>3309.49</v>
      </c>
      <c r="H3466" s="6" t="str">
        <f>TEXT(NiftyData[[#This Row],[Date]], "yyyy")</f>
        <v>2006</v>
      </c>
      <c r="I3466" s="6" t="str">
        <f>TEXT(NiftyData[[#This Row],[Date]], "mmm")</f>
        <v>Dec</v>
      </c>
      <c r="J3466" s="6" t="str">
        <f>TEXT(NiftyData[[#This Row],[Date]], "ddd")</f>
        <v>Fri</v>
      </c>
      <c r="K3466" s="6" t="str">
        <f>TEXT(NiftyData[[#This Row],[Date]], "mmm-yyyy")</f>
        <v>Dec-2006</v>
      </c>
      <c r="L3466" s="6" t="str">
        <f>IF(NiftyData[[#This Row],[Day]]="Thu", "Expiry", "")</f>
        <v/>
      </c>
      <c r="M3466" s="6">
        <f>NiftyData[[#This Row],[Close]]-NiftyData[[#This Row],[Open]]</f>
        <v>41.900000000000091</v>
      </c>
      <c r="N3466" s="4">
        <f>NiftyData[[#This Row],[Intraday Change]]/NiftyData[[#This Row],[Open]]</f>
        <v>1.0592309831382585E-2</v>
      </c>
      <c r="O3466" s="4">
        <f>_xlfn.CEILING.MATH(ABS(NiftyData[[#This Row],[Intraday Change %]]), 0.01)</f>
        <v>0.02</v>
      </c>
      <c r="P3466" s="6">
        <f>NiftyData[[#This Row],[Close]]-E3467</f>
        <v>43.099999999999909</v>
      </c>
      <c r="Q3466" s="4">
        <f>NiftyData[[#This Row],[DayChange]]/E3467</f>
        <v>1.0898975850297107E-2</v>
      </c>
      <c r="R3466" s="7">
        <f>_xlfn.CEILING.MATH(ABS(NiftyData[[#This Row],[DayChange %]]), 0.01)</f>
        <v>0.02</v>
      </c>
    </row>
    <row r="3467" spans="1:18" x14ac:dyDescent="0.2">
      <c r="A3467" s="2">
        <v>39051</v>
      </c>
      <c r="B3467" s="1">
        <v>3929.4</v>
      </c>
      <c r="C3467" s="1">
        <v>3973</v>
      </c>
      <c r="D3467" s="1">
        <v>3929.4</v>
      </c>
      <c r="E3467" s="1">
        <v>3954.5</v>
      </c>
      <c r="F3467" s="1">
        <v>99230654</v>
      </c>
      <c r="G3467" s="1">
        <v>5200.26</v>
      </c>
      <c r="H3467" s="6" t="str">
        <f>TEXT(NiftyData[[#This Row],[Date]], "yyyy")</f>
        <v>2006</v>
      </c>
      <c r="I3467" s="6" t="str">
        <f>TEXT(NiftyData[[#This Row],[Date]], "mmm")</f>
        <v>Nov</v>
      </c>
      <c r="J3467" s="6" t="str">
        <f>TEXT(NiftyData[[#This Row],[Date]], "ddd")</f>
        <v>Thu</v>
      </c>
      <c r="K3467" s="6" t="str">
        <f>TEXT(NiftyData[[#This Row],[Date]], "mmm-yyyy")</f>
        <v>Nov-2006</v>
      </c>
      <c r="L3467" s="6" t="str">
        <f>IF(NiftyData[[#This Row],[Day]]="Thu", "Expiry", "")</f>
        <v>Expiry</v>
      </c>
      <c r="M3467" s="6">
        <f>NiftyData[[#This Row],[Close]]-NiftyData[[#This Row],[Open]]</f>
        <v>25.099999999999909</v>
      </c>
      <c r="N3467" s="4">
        <f>NiftyData[[#This Row],[Intraday Change]]/NiftyData[[#This Row],[Open]]</f>
        <v>6.3877436758792462E-3</v>
      </c>
      <c r="O3467" s="4">
        <f>_xlfn.CEILING.MATH(ABS(NiftyData[[#This Row],[Intraday Change %]]), 0.01)</f>
        <v>0.01</v>
      </c>
      <c r="P3467" s="6">
        <f>NiftyData[[#This Row],[Close]]-E3468</f>
        <v>26.300000000000182</v>
      </c>
      <c r="Q3467" s="4">
        <f>NiftyData[[#This Row],[DayChange]]/E3468</f>
        <v>6.6951784532356257E-3</v>
      </c>
      <c r="R3467" s="7">
        <f>_xlfn.CEILING.MATH(ABS(NiftyData[[#This Row],[DayChange %]]), 0.01)</f>
        <v>0.01</v>
      </c>
    </row>
    <row r="3468" spans="1:18" x14ac:dyDescent="0.2">
      <c r="A3468" s="2">
        <v>39050</v>
      </c>
      <c r="B3468" s="1">
        <v>3922.5</v>
      </c>
      <c r="C3468" s="1">
        <v>3952.4</v>
      </c>
      <c r="D3468" s="1">
        <v>3920</v>
      </c>
      <c r="E3468" s="1">
        <v>3928.2</v>
      </c>
      <c r="F3468" s="1">
        <v>59745228</v>
      </c>
      <c r="G3468" s="1">
        <v>3170.71</v>
      </c>
      <c r="H3468" s="6" t="str">
        <f>TEXT(NiftyData[[#This Row],[Date]], "yyyy")</f>
        <v>2006</v>
      </c>
      <c r="I3468" s="6" t="str">
        <f>TEXT(NiftyData[[#This Row],[Date]], "mmm")</f>
        <v>Nov</v>
      </c>
      <c r="J3468" s="6" t="str">
        <f>TEXT(NiftyData[[#This Row],[Date]], "ddd")</f>
        <v>Wed</v>
      </c>
      <c r="K3468" s="6" t="str">
        <f>TEXT(NiftyData[[#This Row],[Date]], "mmm-yyyy")</f>
        <v>Nov-2006</v>
      </c>
      <c r="L3468" s="6" t="str">
        <f>IF(NiftyData[[#This Row],[Day]]="Thu", "Expiry", "")</f>
        <v/>
      </c>
      <c r="M3468" s="6">
        <f>NiftyData[[#This Row],[Close]]-NiftyData[[#This Row],[Open]]</f>
        <v>5.6999999999998181</v>
      </c>
      <c r="N3468" s="4">
        <f>NiftyData[[#This Row],[Intraday Change]]/NiftyData[[#This Row],[Open]]</f>
        <v>1.4531548757169708E-3</v>
      </c>
      <c r="O3468" s="4">
        <f>_xlfn.CEILING.MATH(ABS(NiftyData[[#This Row],[Intraday Change %]]), 0.01)</f>
        <v>0.01</v>
      </c>
      <c r="P3468" s="6">
        <f>NiftyData[[#This Row],[Close]]-E3469</f>
        <v>6.4499999999998181</v>
      </c>
      <c r="Q3468" s="4">
        <f>NiftyData[[#This Row],[DayChange]]/E3469</f>
        <v>1.6446739338305139E-3</v>
      </c>
      <c r="R3468" s="7">
        <f>_xlfn.CEILING.MATH(ABS(NiftyData[[#This Row],[DayChange %]]), 0.01)</f>
        <v>0.01</v>
      </c>
    </row>
    <row r="3469" spans="1:18" x14ac:dyDescent="0.2">
      <c r="A3469" s="2">
        <v>39049</v>
      </c>
      <c r="B3469" s="1">
        <v>3966</v>
      </c>
      <c r="C3469" s="1">
        <v>3966</v>
      </c>
      <c r="D3469" s="1">
        <v>3911.55</v>
      </c>
      <c r="E3469" s="1">
        <v>3921.75</v>
      </c>
      <c r="F3469" s="1">
        <v>59759241</v>
      </c>
      <c r="G3469" s="1">
        <v>3564.33</v>
      </c>
      <c r="H3469" s="6" t="str">
        <f>TEXT(NiftyData[[#This Row],[Date]], "yyyy")</f>
        <v>2006</v>
      </c>
      <c r="I3469" s="6" t="str">
        <f>TEXT(NiftyData[[#This Row],[Date]], "mmm")</f>
        <v>Nov</v>
      </c>
      <c r="J3469" s="6" t="str">
        <f>TEXT(NiftyData[[#This Row],[Date]], "ddd")</f>
        <v>Tue</v>
      </c>
      <c r="K3469" s="6" t="str">
        <f>TEXT(NiftyData[[#This Row],[Date]], "mmm-yyyy")</f>
        <v>Nov-2006</v>
      </c>
      <c r="L3469" s="6" t="str">
        <f>IF(NiftyData[[#This Row],[Day]]="Thu", "Expiry", "")</f>
        <v/>
      </c>
      <c r="M3469" s="6">
        <f>NiftyData[[#This Row],[Close]]-NiftyData[[#This Row],[Open]]</f>
        <v>-44.25</v>
      </c>
      <c r="N3469" s="4">
        <f>NiftyData[[#This Row],[Intraday Change]]/NiftyData[[#This Row],[Open]]</f>
        <v>-1.1157337367624811E-2</v>
      </c>
      <c r="O3469" s="4">
        <f>_xlfn.CEILING.MATH(ABS(NiftyData[[#This Row],[Intraday Change %]]), 0.01)</f>
        <v>0.02</v>
      </c>
      <c r="P3469" s="6">
        <f>NiftyData[[#This Row],[Close]]-E3470</f>
        <v>-47.150000000000091</v>
      </c>
      <c r="Q3469" s="4">
        <f>NiftyData[[#This Row],[DayChange]]/E3470</f>
        <v>-1.1879865957822089E-2</v>
      </c>
      <c r="R3469" s="7">
        <f>_xlfn.CEILING.MATH(ABS(NiftyData[[#This Row],[DayChange %]]), 0.01)</f>
        <v>0.02</v>
      </c>
    </row>
    <row r="3470" spans="1:18" x14ac:dyDescent="0.2">
      <c r="A3470" s="2">
        <v>39048</v>
      </c>
      <c r="B3470" s="1">
        <v>3974.95</v>
      </c>
      <c r="C3470" s="1">
        <v>3974.95</v>
      </c>
      <c r="D3470" s="1">
        <v>3948.85</v>
      </c>
      <c r="E3470" s="1">
        <v>3968.9</v>
      </c>
      <c r="F3470" s="1">
        <v>56622181</v>
      </c>
      <c r="G3470" s="1">
        <v>3350.7</v>
      </c>
      <c r="H3470" s="6" t="str">
        <f>TEXT(NiftyData[[#This Row],[Date]], "yyyy")</f>
        <v>2006</v>
      </c>
      <c r="I3470" s="6" t="str">
        <f>TEXT(NiftyData[[#This Row],[Date]], "mmm")</f>
        <v>Nov</v>
      </c>
      <c r="J3470" s="6" t="str">
        <f>TEXT(NiftyData[[#This Row],[Date]], "ddd")</f>
        <v>Mon</v>
      </c>
      <c r="K3470" s="6" t="str">
        <f>TEXT(NiftyData[[#This Row],[Date]], "mmm-yyyy")</f>
        <v>Nov-2006</v>
      </c>
      <c r="L3470" s="6" t="str">
        <f>IF(NiftyData[[#This Row],[Day]]="Thu", "Expiry", "")</f>
        <v/>
      </c>
      <c r="M3470" s="6">
        <f>NiftyData[[#This Row],[Close]]-NiftyData[[#This Row],[Open]]</f>
        <v>-6.0499999999997272</v>
      </c>
      <c r="N3470" s="4">
        <f>NiftyData[[#This Row],[Intraday Change]]/NiftyData[[#This Row],[Open]]</f>
        <v>-1.5220317236694116E-3</v>
      </c>
      <c r="O3470" s="4">
        <f>_xlfn.CEILING.MATH(ABS(NiftyData[[#This Row],[Intraday Change %]]), 0.01)</f>
        <v>0.01</v>
      </c>
      <c r="P3470" s="6">
        <f>NiftyData[[#This Row],[Close]]-E3471</f>
        <v>18.050000000000182</v>
      </c>
      <c r="Q3470" s="4">
        <f>NiftyData[[#This Row],[DayChange]]/E3471</f>
        <v>4.5686371287191824E-3</v>
      </c>
      <c r="R3470" s="7">
        <f>_xlfn.CEILING.MATH(ABS(NiftyData[[#This Row],[DayChange %]]), 0.01)</f>
        <v>0.01</v>
      </c>
    </row>
    <row r="3471" spans="1:18" x14ac:dyDescent="0.2">
      <c r="A3471" s="2">
        <v>39045</v>
      </c>
      <c r="B3471" s="1">
        <v>3945.45</v>
      </c>
      <c r="C3471" s="1">
        <v>3965.8</v>
      </c>
      <c r="D3471" s="1">
        <v>3935.3</v>
      </c>
      <c r="E3471" s="1">
        <v>3950.85</v>
      </c>
      <c r="F3471" s="1">
        <v>68029182</v>
      </c>
      <c r="G3471" s="1">
        <v>3633.78</v>
      </c>
      <c r="H3471" s="6" t="str">
        <f>TEXT(NiftyData[[#This Row],[Date]], "yyyy")</f>
        <v>2006</v>
      </c>
      <c r="I3471" s="6" t="str">
        <f>TEXT(NiftyData[[#This Row],[Date]], "mmm")</f>
        <v>Nov</v>
      </c>
      <c r="J3471" s="6" t="str">
        <f>TEXT(NiftyData[[#This Row],[Date]], "ddd")</f>
        <v>Fri</v>
      </c>
      <c r="K3471" s="6" t="str">
        <f>TEXT(NiftyData[[#This Row],[Date]], "mmm-yyyy")</f>
        <v>Nov-2006</v>
      </c>
      <c r="L3471" s="6" t="str">
        <f>IF(NiftyData[[#This Row],[Day]]="Thu", "Expiry", "")</f>
        <v/>
      </c>
      <c r="M3471" s="6">
        <f>NiftyData[[#This Row],[Close]]-NiftyData[[#This Row],[Open]]</f>
        <v>5.4000000000000909</v>
      </c>
      <c r="N3471" s="4">
        <f>NiftyData[[#This Row],[Intraday Change]]/NiftyData[[#This Row],[Open]]</f>
        <v>1.3686651712732619E-3</v>
      </c>
      <c r="O3471" s="4">
        <f>_xlfn.CEILING.MATH(ABS(NiftyData[[#This Row],[Intraday Change %]]), 0.01)</f>
        <v>0.01</v>
      </c>
      <c r="P3471" s="6">
        <f>NiftyData[[#This Row],[Close]]-E3472</f>
        <v>5.4000000000000909</v>
      </c>
      <c r="Q3471" s="4">
        <f>NiftyData[[#This Row],[DayChange]]/E3472</f>
        <v>1.3686651712732619E-3</v>
      </c>
      <c r="R3471" s="7">
        <f>_xlfn.CEILING.MATH(ABS(NiftyData[[#This Row],[DayChange %]]), 0.01)</f>
        <v>0.01</v>
      </c>
    </row>
    <row r="3472" spans="1:18" x14ac:dyDescent="0.2">
      <c r="A3472" s="2">
        <v>39044</v>
      </c>
      <c r="B3472" s="1">
        <v>3955.3</v>
      </c>
      <c r="C3472" s="1">
        <v>3976.8</v>
      </c>
      <c r="D3472" s="1">
        <v>3933.7</v>
      </c>
      <c r="E3472" s="1">
        <v>3945.45</v>
      </c>
      <c r="F3472" s="1">
        <v>64562640</v>
      </c>
      <c r="G3472" s="1">
        <v>4000.52</v>
      </c>
      <c r="H3472" s="6" t="str">
        <f>TEXT(NiftyData[[#This Row],[Date]], "yyyy")</f>
        <v>2006</v>
      </c>
      <c r="I3472" s="6" t="str">
        <f>TEXT(NiftyData[[#This Row],[Date]], "mmm")</f>
        <v>Nov</v>
      </c>
      <c r="J3472" s="6" t="str">
        <f>TEXT(NiftyData[[#This Row],[Date]], "ddd")</f>
        <v>Thu</v>
      </c>
      <c r="K3472" s="6" t="str">
        <f>TEXT(NiftyData[[#This Row],[Date]], "mmm-yyyy")</f>
        <v>Nov-2006</v>
      </c>
      <c r="L3472" s="6" t="str">
        <f>IF(NiftyData[[#This Row],[Day]]="Thu", "Expiry", "")</f>
        <v>Expiry</v>
      </c>
      <c r="M3472" s="6">
        <f>NiftyData[[#This Row],[Close]]-NiftyData[[#This Row],[Open]]</f>
        <v>-9.8500000000003638</v>
      </c>
      <c r="N3472" s="4">
        <f>NiftyData[[#This Row],[Intraday Change]]/NiftyData[[#This Row],[Open]]</f>
        <v>-2.4903294313959406E-3</v>
      </c>
      <c r="O3472" s="4">
        <f>_xlfn.CEILING.MATH(ABS(NiftyData[[#This Row],[Intraday Change %]]), 0.01)</f>
        <v>0.01</v>
      </c>
      <c r="P3472" s="6">
        <f>NiftyData[[#This Row],[Close]]-E3473</f>
        <v>-9.3000000000001819</v>
      </c>
      <c r="Q3472" s="4">
        <f>NiftyData[[#This Row],[DayChange]]/E3473</f>
        <v>-2.3516025033188397E-3</v>
      </c>
      <c r="R3472" s="7">
        <f>_xlfn.CEILING.MATH(ABS(NiftyData[[#This Row],[DayChange %]]), 0.01)</f>
        <v>0.01</v>
      </c>
    </row>
    <row r="3473" spans="1:18" x14ac:dyDescent="0.2">
      <c r="A3473" s="2">
        <v>39043</v>
      </c>
      <c r="B3473" s="1">
        <v>3918.3</v>
      </c>
      <c r="C3473" s="1">
        <v>3960</v>
      </c>
      <c r="D3473" s="1">
        <v>3909.6</v>
      </c>
      <c r="E3473" s="1">
        <v>3954.75</v>
      </c>
      <c r="F3473" s="1">
        <v>87853870</v>
      </c>
      <c r="G3473" s="1">
        <v>5284.69</v>
      </c>
      <c r="H3473" s="6" t="str">
        <f>TEXT(NiftyData[[#This Row],[Date]], "yyyy")</f>
        <v>2006</v>
      </c>
      <c r="I3473" s="6" t="str">
        <f>TEXT(NiftyData[[#This Row],[Date]], "mmm")</f>
        <v>Nov</v>
      </c>
      <c r="J3473" s="6" t="str">
        <f>TEXT(NiftyData[[#This Row],[Date]], "ddd")</f>
        <v>Wed</v>
      </c>
      <c r="K3473" s="6" t="str">
        <f>TEXT(NiftyData[[#This Row],[Date]], "mmm-yyyy")</f>
        <v>Nov-2006</v>
      </c>
      <c r="L3473" s="6" t="str">
        <f>IF(NiftyData[[#This Row],[Day]]="Thu", "Expiry", "")</f>
        <v/>
      </c>
      <c r="M3473" s="6">
        <f>NiftyData[[#This Row],[Close]]-NiftyData[[#This Row],[Open]]</f>
        <v>36.449999999999818</v>
      </c>
      <c r="N3473" s="4">
        <f>NiftyData[[#This Row],[Intraday Change]]/NiftyData[[#This Row],[Open]]</f>
        <v>9.3025036367812095E-3</v>
      </c>
      <c r="O3473" s="4">
        <f>_xlfn.CEILING.MATH(ABS(NiftyData[[#This Row],[Intraday Change %]]), 0.01)</f>
        <v>0.01</v>
      </c>
      <c r="P3473" s="6">
        <f>NiftyData[[#This Row],[Close]]-E3474</f>
        <v>36.5</v>
      </c>
      <c r="Q3473" s="4">
        <f>NiftyData[[#This Row],[DayChange]]/E3474</f>
        <v>9.3153831429847508E-3</v>
      </c>
      <c r="R3473" s="7">
        <f>_xlfn.CEILING.MATH(ABS(NiftyData[[#This Row],[DayChange %]]), 0.01)</f>
        <v>0.01</v>
      </c>
    </row>
    <row r="3474" spans="1:18" x14ac:dyDescent="0.2">
      <c r="A3474" s="2">
        <v>39042</v>
      </c>
      <c r="B3474" s="1">
        <v>3859.5</v>
      </c>
      <c r="C3474" s="1">
        <v>3921.7</v>
      </c>
      <c r="D3474" s="1">
        <v>3856.75</v>
      </c>
      <c r="E3474" s="1">
        <v>3918.25</v>
      </c>
      <c r="F3474" s="1">
        <v>67180630</v>
      </c>
      <c r="G3474" s="1">
        <v>3907.31</v>
      </c>
      <c r="H3474" s="6" t="str">
        <f>TEXT(NiftyData[[#This Row],[Date]], "yyyy")</f>
        <v>2006</v>
      </c>
      <c r="I3474" s="6" t="str">
        <f>TEXT(NiftyData[[#This Row],[Date]], "mmm")</f>
        <v>Nov</v>
      </c>
      <c r="J3474" s="6" t="str">
        <f>TEXT(NiftyData[[#This Row],[Date]], "ddd")</f>
        <v>Tue</v>
      </c>
      <c r="K3474" s="6" t="str">
        <f>TEXT(NiftyData[[#This Row],[Date]], "mmm-yyyy")</f>
        <v>Nov-2006</v>
      </c>
      <c r="L3474" s="6" t="str">
        <f>IF(NiftyData[[#This Row],[Day]]="Thu", "Expiry", "")</f>
        <v/>
      </c>
      <c r="M3474" s="6">
        <f>NiftyData[[#This Row],[Close]]-NiftyData[[#This Row],[Open]]</f>
        <v>58.75</v>
      </c>
      <c r="N3474" s="4">
        <f>NiftyData[[#This Row],[Intraday Change]]/NiftyData[[#This Row],[Open]]</f>
        <v>1.5222179038735588E-2</v>
      </c>
      <c r="O3474" s="4">
        <f>_xlfn.CEILING.MATH(ABS(NiftyData[[#This Row],[Intraday Change %]]), 0.01)</f>
        <v>0.02</v>
      </c>
      <c r="P3474" s="6">
        <f>NiftyData[[#This Row],[Close]]-E3475</f>
        <v>62.099999999999909</v>
      </c>
      <c r="Q3474" s="4">
        <f>NiftyData[[#This Row],[DayChange]]/E3475</f>
        <v>1.6104145326296931E-2</v>
      </c>
      <c r="R3474" s="7">
        <f>_xlfn.CEILING.MATH(ABS(NiftyData[[#This Row],[DayChange %]]), 0.01)</f>
        <v>0.02</v>
      </c>
    </row>
    <row r="3475" spans="1:18" x14ac:dyDescent="0.2">
      <c r="A3475" s="2">
        <v>39041</v>
      </c>
      <c r="B3475" s="1">
        <v>3852.65</v>
      </c>
      <c r="C3475" s="1">
        <v>3866.95</v>
      </c>
      <c r="D3475" s="1">
        <v>3794.3</v>
      </c>
      <c r="E3475" s="1">
        <v>3856.15</v>
      </c>
      <c r="F3475" s="1">
        <v>84182263</v>
      </c>
      <c r="G3475" s="1">
        <v>4952.26</v>
      </c>
      <c r="H3475" s="6" t="str">
        <f>TEXT(NiftyData[[#This Row],[Date]], "yyyy")</f>
        <v>2006</v>
      </c>
      <c r="I3475" s="6" t="str">
        <f>TEXT(NiftyData[[#This Row],[Date]], "mmm")</f>
        <v>Nov</v>
      </c>
      <c r="J3475" s="6" t="str">
        <f>TEXT(NiftyData[[#This Row],[Date]], "ddd")</f>
        <v>Mon</v>
      </c>
      <c r="K3475" s="6" t="str">
        <f>TEXT(NiftyData[[#This Row],[Date]], "mmm-yyyy")</f>
        <v>Nov-2006</v>
      </c>
      <c r="L3475" s="6" t="str">
        <f>IF(NiftyData[[#This Row],[Day]]="Thu", "Expiry", "")</f>
        <v/>
      </c>
      <c r="M3475" s="6">
        <f>NiftyData[[#This Row],[Close]]-NiftyData[[#This Row],[Open]]</f>
        <v>3.5</v>
      </c>
      <c r="N3475" s="4">
        <f>NiftyData[[#This Row],[Intraday Change]]/NiftyData[[#This Row],[Open]]</f>
        <v>9.084656015988994E-4</v>
      </c>
      <c r="O3475" s="4">
        <f>_xlfn.CEILING.MATH(ABS(NiftyData[[#This Row],[Intraday Change %]]), 0.01)</f>
        <v>0.01</v>
      </c>
      <c r="P3475" s="6">
        <f>NiftyData[[#This Row],[Close]]-E3476</f>
        <v>3.3499999999999091</v>
      </c>
      <c r="Q3475" s="4">
        <f>NiftyData[[#This Row],[DayChange]]/E3476</f>
        <v>8.6949750830562415E-4</v>
      </c>
      <c r="R3475" s="7">
        <f>_xlfn.CEILING.MATH(ABS(NiftyData[[#This Row],[DayChange %]]), 0.01)</f>
        <v>0.01</v>
      </c>
    </row>
    <row r="3476" spans="1:18" x14ac:dyDescent="0.2">
      <c r="A3476" s="2">
        <v>39038</v>
      </c>
      <c r="B3476" s="1">
        <v>3877</v>
      </c>
      <c r="C3476" s="1">
        <v>3891.85</v>
      </c>
      <c r="D3476" s="1">
        <v>3835.7</v>
      </c>
      <c r="E3476" s="1">
        <v>3852.8</v>
      </c>
      <c r="F3476" s="1">
        <v>77876260</v>
      </c>
      <c r="G3476" s="1">
        <v>4194.93</v>
      </c>
      <c r="H3476" s="6" t="str">
        <f>TEXT(NiftyData[[#This Row],[Date]], "yyyy")</f>
        <v>2006</v>
      </c>
      <c r="I3476" s="6" t="str">
        <f>TEXT(NiftyData[[#This Row],[Date]], "mmm")</f>
        <v>Nov</v>
      </c>
      <c r="J3476" s="6" t="str">
        <f>TEXT(NiftyData[[#This Row],[Date]], "ddd")</f>
        <v>Fri</v>
      </c>
      <c r="K3476" s="6" t="str">
        <f>TEXT(NiftyData[[#This Row],[Date]], "mmm-yyyy")</f>
        <v>Nov-2006</v>
      </c>
      <c r="L3476" s="6" t="str">
        <f>IF(NiftyData[[#This Row],[Day]]="Thu", "Expiry", "")</f>
        <v/>
      </c>
      <c r="M3476" s="6">
        <f>NiftyData[[#This Row],[Close]]-NiftyData[[#This Row],[Open]]</f>
        <v>-24.199999999999818</v>
      </c>
      <c r="N3476" s="4">
        <f>NiftyData[[#This Row],[Intraday Change]]/NiftyData[[#This Row],[Open]]</f>
        <v>-6.2419396440546344E-3</v>
      </c>
      <c r="O3476" s="4">
        <f>_xlfn.CEILING.MATH(ABS(NiftyData[[#This Row],[Intraday Change %]]), 0.01)</f>
        <v>0.01</v>
      </c>
      <c r="P3476" s="6">
        <f>NiftyData[[#This Row],[Close]]-E3477</f>
        <v>-24.049999999999727</v>
      </c>
      <c r="Q3476" s="4">
        <f>NiftyData[[#This Row],[DayChange]]/E3477</f>
        <v>-6.2034899467350371E-3</v>
      </c>
      <c r="R3476" s="7">
        <f>_xlfn.CEILING.MATH(ABS(NiftyData[[#This Row],[DayChange %]]), 0.01)</f>
        <v>0.01</v>
      </c>
    </row>
    <row r="3477" spans="1:18" x14ac:dyDescent="0.2">
      <c r="A3477" s="2">
        <v>39037</v>
      </c>
      <c r="B3477" s="1">
        <v>3876.4</v>
      </c>
      <c r="C3477" s="1">
        <v>3900.4</v>
      </c>
      <c r="D3477" s="1">
        <v>3863.85</v>
      </c>
      <c r="E3477" s="1">
        <v>3876.85</v>
      </c>
      <c r="F3477" s="1">
        <v>81514258</v>
      </c>
      <c r="G3477" s="1">
        <v>4686.3599999999997</v>
      </c>
      <c r="H3477" s="6" t="str">
        <f>TEXT(NiftyData[[#This Row],[Date]], "yyyy")</f>
        <v>2006</v>
      </c>
      <c r="I3477" s="6" t="str">
        <f>TEXT(NiftyData[[#This Row],[Date]], "mmm")</f>
        <v>Nov</v>
      </c>
      <c r="J3477" s="6" t="str">
        <f>TEXT(NiftyData[[#This Row],[Date]], "ddd")</f>
        <v>Thu</v>
      </c>
      <c r="K3477" s="6" t="str">
        <f>TEXT(NiftyData[[#This Row],[Date]], "mmm-yyyy")</f>
        <v>Nov-2006</v>
      </c>
      <c r="L3477" s="6" t="str">
        <f>IF(NiftyData[[#This Row],[Day]]="Thu", "Expiry", "")</f>
        <v>Expiry</v>
      </c>
      <c r="M3477" s="6">
        <f>NiftyData[[#This Row],[Close]]-NiftyData[[#This Row],[Open]]</f>
        <v>0.4499999999998181</v>
      </c>
      <c r="N3477" s="4">
        <f>NiftyData[[#This Row],[Intraday Change]]/NiftyData[[#This Row],[Open]]</f>
        <v>1.1608709111542104E-4</v>
      </c>
      <c r="O3477" s="4">
        <f>_xlfn.CEILING.MATH(ABS(NiftyData[[#This Row],[Intraday Change %]]), 0.01)</f>
        <v>0.01</v>
      </c>
      <c r="P3477" s="6">
        <f>NiftyData[[#This Row],[Close]]-E3478</f>
        <v>0.54999999999972715</v>
      </c>
      <c r="Q3477" s="4">
        <f>NiftyData[[#This Row],[DayChange]]/E3478</f>
        <v>1.4188788277474064E-4</v>
      </c>
      <c r="R3477" s="7">
        <f>_xlfn.CEILING.MATH(ABS(NiftyData[[#This Row],[DayChange %]]), 0.01)</f>
        <v>0.01</v>
      </c>
    </row>
    <row r="3478" spans="1:18" x14ac:dyDescent="0.2">
      <c r="A3478" s="2">
        <v>39036</v>
      </c>
      <c r="B3478" s="1">
        <v>3865.95</v>
      </c>
      <c r="C3478" s="1">
        <v>3888.8</v>
      </c>
      <c r="D3478" s="1">
        <v>3838.25</v>
      </c>
      <c r="E3478" s="1">
        <v>3876.3</v>
      </c>
      <c r="F3478" s="1">
        <v>69066795</v>
      </c>
      <c r="G3478" s="1">
        <v>3511.53</v>
      </c>
      <c r="H3478" s="6" t="str">
        <f>TEXT(NiftyData[[#This Row],[Date]], "yyyy")</f>
        <v>2006</v>
      </c>
      <c r="I3478" s="6" t="str">
        <f>TEXT(NiftyData[[#This Row],[Date]], "mmm")</f>
        <v>Nov</v>
      </c>
      <c r="J3478" s="6" t="str">
        <f>TEXT(NiftyData[[#This Row],[Date]], "ddd")</f>
        <v>Wed</v>
      </c>
      <c r="K3478" s="6" t="str">
        <f>TEXT(NiftyData[[#This Row],[Date]], "mmm-yyyy")</f>
        <v>Nov-2006</v>
      </c>
      <c r="L3478" s="6" t="str">
        <f>IF(NiftyData[[#This Row],[Day]]="Thu", "Expiry", "")</f>
        <v/>
      </c>
      <c r="M3478" s="6">
        <f>NiftyData[[#This Row],[Close]]-NiftyData[[#This Row],[Open]]</f>
        <v>10.350000000000364</v>
      </c>
      <c r="N3478" s="4">
        <f>NiftyData[[#This Row],[Intraday Change]]/NiftyData[[#This Row],[Open]]</f>
        <v>2.6772203468747304E-3</v>
      </c>
      <c r="O3478" s="4">
        <f>_xlfn.CEILING.MATH(ABS(NiftyData[[#This Row],[Intraday Change %]]), 0.01)</f>
        <v>0.01</v>
      </c>
      <c r="P3478" s="6">
        <f>NiftyData[[#This Row],[Close]]-E3479</f>
        <v>10.400000000000091</v>
      </c>
      <c r="Q3478" s="4">
        <f>NiftyData[[#This Row],[DayChange]]/E3479</f>
        <v>2.6901885718720324E-3</v>
      </c>
      <c r="R3478" s="7">
        <f>_xlfn.CEILING.MATH(ABS(NiftyData[[#This Row],[DayChange %]]), 0.01)</f>
        <v>0.01</v>
      </c>
    </row>
    <row r="3479" spans="1:18" x14ac:dyDescent="0.2">
      <c r="A3479" s="2">
        <v>39035</v>
      </c>
      <c r="B3479" s="1">
        <v>3862</v>
      </c>
      <c r="C3479" s="1">
        <v>3883</v>
      </c>
      <c r="D3479" s="1">
        <v>3850.75</v>
      </c>
      <c r="E3479" s="1">
        <v>3865.9</v>
      </c>
      <c r="F3479" s="1">
        <v>68081114</v>
      </c>
      <c r="G3479" s="1">
        <v>3651.51</v>
      </c>
      <c r="H3479" s="6" t="str">
        <f>TEXT(NiftyData[[#This Row],[Date]], "yyyy")</f>
        <v>2006</v>
      </c>
      <c r="I3479" s="6" t="str">
        <f>TEXT(NiftyData[[#This Row],[Date]], "mmm")</f>
        <v>Nov</v>
      </c>
      <c r="J3479" s="6" t="str">
        <f>TEXT(NiftyData[[#This Row],[Date]], "ddd")</f>
        <v>Tue</v>
      </c>
      <c r="K3479" s="6" t="str">
        <f>TEXT(NiftyData[[#This Row],[Date]], "mmm-yyyy")</f>
        <v>Nov-2006</v>
      </c>
      <c r="L3479" s="6" t="str">
        <f>IF(NiftyData[[#This Row],[Day]]="Thu", "Expiry", "")</f>
        <v/>
      </c>
      <c r="M3479" s="6">
        <f>NiftyData[[#This Row],[Close]]-NiftyData[[#This Row],[Open]]</f>
        <v>3.9000000000000909</v>
      </c>
      <c r="N3479" s="4">
        <f>NiftyData[[#This Row],[Intraday Change]]/NiftyData[[#This Row],[Open]]</f>
        <v>1.0098394614189775E-3</v>
      </c>
      <c r="O3479" s="4">
        <f>_xlfn.CEILING.MATH(ABS(NiftyData[[#This Row],[Intraday Change %]]), 0.01)</f>
        <v>0.01</v>
      </c>
      <c r="P3479" s="6">
        <f>NiftyData[[#This Row],[Close]]-E3480</f>
        <v>7.1500000000000909</v>
      </c>
      <c r="Q3479" s="4">
        <f>NiftyData[[#This Row],[DayChange]]/E3480</f>
        <v>1.8529316488500398E-3</v>
      </c>
      <c r="R3479" s="7">
        <f>_xlfn.CEILING.MATH(ABS(NiftyData[[#This Row],[DayChange %]]), 0.01)</f>
        <v>0.01</v>
      </c>
    </row>
    <row r="3480" spans="1:18" x14ac:dyDescent="0.2">
      <c r="A3480" s="2">
        <v>39034</v>
      </c>
      <c r="B3480" s="1">
        <v>3834.8</v>
      </c>
      <c r="C3480" s="1">
        <v>3862.05</v>
      </c>
      <c r="D3480" s="1">
        <v>3834</v>
      </c>
      <c r="E3480" s="1">
        <v>3858.75</v>
      </c>
      <c r="F3480" s="1">
        <v>56173959</v>
      </c>
      <c r="G3480" s="1">
        <v>2739.11</v>
      </c>
      <c r="H3480" s="6" t="str">
        <f>TEXT(NiftyData[[#This Row],[Date]], "yyyy")</f>
        <v>2006</v>
      </c>
      <c r="I3480" s="6" t="str">
        <f>TEXT(NiftyData[[#This Row],[Date]], "mmm")</f>
        <v>Nov</v>
      </c>
      <c r="J3480" s="6" t="str">
        <f>TEXT(NiftyData[[#This Row],[Date]], "ddd")</f>
        <v>Mon</v>
      </c>
      <c r="K3480" s="6" t="str">
        <f>TEXT(NiftyData[[#This Row],[Date]], "mmm-yyyy")</f>
        <v>Nov-2006</v>
      </c>
      <c r="L3480" s="6" t="str">
        <f>IF(NiftyData[[#This Row],[Day]]="Thu", "Expiry", "")</f>
        <v/>
      </c>
      <c r="M3480" s="6">
        <f>NiftyData[[#This Row],[Close]]-NiftyData[[#This Row],[Open]]</f>
        <v>23.949999999999818</v>
      </c>
      <c r="N3480" s="4">
        <f>NiftyData[[#This Row],[Intraday Change]]/NiftyData[[#This Row],[Open]]</f>
        <v>6.2454365286324755E-3</v>
      </c>
      <c r="O3480" s="4">
        <f>_xlfn.CEILING.MATH(ABS(NiftyData[[#This Row],[Intraday Change %]]), 0.01)</f>
        <v>0.01</v>
      </c>
      <c r="P3480" s="6">
        <f>NiftyData[[#This Row],[Close]]-E3481</f>
        <v>24</v>
      </c>
      <c r="Q3480" s="4">
        <f>NiftyData[[#This Row],[DayChange]]/E3481</f>
        <v>6.2585566203794251E-3</v>
      </c>
      <c r="R3480" s="7">
        <f>_xlfn.CEILING.MATH(ABS(NiftyData[[#This Row],[DayChange %]]), 0.01)</f>
        <v>0.01</v>
      </c>
    </row>
    <row r="3481" spans="1:18" x14ac:dyDescent="0.2">
      <c r="A3481" s="2">
        <v>39031</v>
      </c>
      <c r="B3481" s="1">
        <v>3796.05</v>
      </c>
      <c r="C3481" s="1">
        <v>3842.4</v>
      </c>
      <c r="D3481" s="1">
        <v>3785.4</v>
      </c>
      <c r="E3481" s="1">
        <v>3834.75</v>
      </c>
      <c r="F3481" s="1">
        <v>70384022</v>
      </c>
      <c r="G3481" s="1">
        <v>3936.21</v>
      </c>
      <c r="H3481" s="6" t="str">
        <f>TEXT(NiftyData[[#This Row],[Date]], "yyyy")</f>
        <v>2006</v>
      </c>
      <c r="I3481" s="6" t="str">
        <f>TEXT(NiftyData[[#This Row],[Date]], "mmm")</f>
        <v>Nov</v>
      </c>
      <c r="J3481" s="6" t="str">
        <f>TEXT(NiftyData[[#This Row],[Date]], "ddd")</f>
        <v>Fri</v>
      </c>
      <c r="K3481" s="6" t="str">
        <f>TEXT(NiftyData[[#This Row],[Date]], "mmm-yyyy")</f>
        <v>Nov-2006</v>
      </c>
      <c r="L3481" s="6" t="str">
        <f>IF(NiftyData[[#This Row],[Day]]="Thu", "Expiry", "")</f>
        <v/>
      </c>
      <c r="M3481" s="6">
        <f>NiftyData[[#This Row],[Close]]-NiftyData[[#This Row],[Open]]</f>
        <v>38.699999999999818</v>
      </c>
      <c r="N3481" s="4">
        <f>NiftyData[[#This Row],[Intraday Change]]/NiftyData[[#This Row],[Open]]</f>
        <v>1.0194807760698572E-2</v>
      </c>
      <c r="O3481" s="4">
        <f>_xlfn.CEILING.MATH(ABS(NiftyData[[#This Row],[Intraday Change %]]), 0.01)</f>
        <v>0.02</v>
      </c>
      <c r="P3481" s="6">
        <f>NiftyData[[#This Row],[Close]]-E3482</f>
        <v>38.349999999999909</v>
      </c>
      <c r="Q3481" s="4">
        <f>NiftyData[[#This Row],[DayChange]]/E3482</f>
        <v>1.0101675271309637E-2</v>
      </c>
      <c r="R3481" s="7">
        <f>_xlfn.CEILING.MATH(ABS(NiftyData[[#This Row],[DayChange %]]), 0.01)</f>
        <v>0.02</v>
      </c>
    </row>
    <row r="3482" spans="1:18" x14ac:dyDescent="0.2">
      <c r="A3482" s="2">
        <v>39030</v>
      </c>
      <c r="B3482" s="1">
        <v>3777.8</v>
      </c>
      <c r="C3482" s="1">
        <v>3808.2</v>
      </c>
      <c r="D3482" s="1">
        <v>3769.8</v>
      </c>
      <c r="E3482" s="1">
        <v>3796.4</v>
      </c>
      <c r="F3482" s="1">
        <v>71619806</v>
      </c>
      <c r="G3482" s="1">
        <v>3934.11</v>
      </c>
      <c r="H3482" s="6" t="str">
        <f>TEXT(NiftyData[[#This Row],[Date]], "yyyy")</f>
        <v>2006</v>
      </c>
      <c r="I3482" s="6" t="str">
        <f>TEXT(NiftyData[[#This Row],[Date]], "mmm")</f>
        <v>Nov</v>
      </c>
      <c r="J3482" s="6" t="str">
        <f>TEXT(NiftyData[[#This Row],[Date]], "ddd")</f>
        <v>Thu</v>
      </c>
      <c r="K3482" s="6" t="str">
        <f>TEXT(NiftyData[[#This Row],[Date]], "mmm-yyyy")</f>
        <v>Nov-2006</v>
      </c>
      <c r="L3482" s="6" t="str">
        <f>IF(NiftyData[[#This Row],[Day]]="Thu", "Expiry", "")</f>
        <v>Expiry</v>
      </c>
      <c r="M3482" s="6">
        <f>NiftyData[[#This Row],[Close]]-NiftyData[[#This Row],[Open]]</f>
        <v>18.599999999999909</v>
      </c>
      <c r="N3482" s="4">
        <f>NiftyData[[#This Row],[Intraday Change]]/NiftyData[[#This Row],[Open]]</f>
        <v>4.9235004499973284E-3</v>
      </c>
      <c r="O3482" s="4">
        <f>_xlfn.CEILING.MATH(ABS(NiftyData[[#This Row],[Intraday Change %]]), 0.01)</f>
        <v>0.01</v>
      </c>
      <c r="P3482" s="6">
        <f>NiftyData[[#This Row],[Close]]-E3483</f>
        <v>19.099999999999909</v>
      </c>
      <c r="Q3482" s="4">
        <f>NiftyData[[#This Row],[DayChange]]/E3483</f>
        <v>5.0565218542344822E-3</v>
      </c>
      <c r="R3482" s="7">
        <f>_xlfn.CEILING.MATH(ABS(NiftyData[[#This Row],[DayChange %]]), 0.01)</f>
        <v>0.01</v>
      </c>
    </row>
    <row r="3483" spans="1:18" x14ac:dyDescent="0.2">
      <c r="A3483" s="2">
        <v>39029</v>
      </c>
      <c r="B3483" s="1">
        <v>3799.2</v>
      </c>
      <c r="C3483" s="1">
        <v>3809.95</v>
      </c>
      <c r="D3483" s="1">
        <v>3737.2</v>
      </c>
      <c r="E3483" s="1">
        <v>3777.3</v>
      </c>
      <c r="F3483" s="1">
        <v>81509881</v>
      </c>
      <c r="G3483" s="1">
        <v>4427.67</v>
      </c>
      <c r="H3483" s="6" t="str">
        <f>TEXT(NiftyData[[#This Row],[Date]], "yyyy")</f>
        <v>2006</v>
      </c>
      <c r="I3483" s="6" t="str">
        <f>TEXT(NiftyData[[#This Row],[Date]], "mmm")</f>
        <v>Nov</v>
      </c>
      <c r="J3483" s="6" t="str">
        <f>TEXT(NiftyData[[#This Row],[Date]], "ddd")</f>
        <v>Wed</v>
      </c>
      <c r="K3483" s="6" t="str">
        <f>TEXT(NiftyData[[#This Row],[Date]], "mmm-yyyy")</f>
        <v>Nov-2006</v>
      </c>
      <c r="L3483" s="6" t="str">
        <f>IF(NiftyData[[#This Row],[Day]]="Thu", "Expiry", "")</f>
        <v/>
      </c>
      <c r="M3483" s="6">
        <f>NiftyData[[#This Row],[Close]]-NiftyData[[#This Row],[Open]]</f>
        <v>-21.899999999999636</v>
      </c>
      <c r="N3483" s="4">
        <f>NiftyData[[#This Row],[Intraday Change]]/NiftyData[[#This Row],[Open]]</f>
        <v>-5.7643714466202459E-3</v>
      </c>
      <c r="O3483" s="4">
        <f>_xlfn.CEILING.MATH(ABS(NiftyData[[#This Row],[Intraday Change %]]), 0.01)</f>
        <v>0.01</v>
      </c>
      <c r="P3483" s="6">
        <f>NiftyData[[#This Row],[Close]]-E3484</f>
        <v>-21.449999999999818</v>
      </c>
      <c r="Q3483" s="4">
        <f>NiftyData[[#This Row],[DayChange]]/E3484</f>
        <v>-5.6465942744323315E-3</v>
      </c>
      <c r="R3483" s="7">
        <f>_xlfn.CEILING.MATH(ABS(NiftyData[[#This Row],[DayChange %]]), 0.01)</f>
        <v>0.01</v>
      </c>
    </row>
    <row r="3484" spans="1:18" x14ac:dyDescent="0.2">
      <c r="A3484" s="2">
        <v>39028</v>
      </c>
      <c r="B3484" s="1">
        <v>3812.15</v>
      </c>
      <c r="C3484" s="1">
        <v>3840.45</v>
      </c>
      <c r="D3484" s="1">
        <v>3789.4</v>
      </c>
      <c r="E3484" s="1">
        <v>3798.75</v>
      </c>
      <c r="F3484" s="1">
        <v>72012582</v>
      </c>
      <c r="G3484" s="1">
        <v>3596.23</v>
      </c>
      <c r="H3484" s="6" t="str">
        <f>TEXT(NiftyData[[#This Row],[Date]], "yyyy")</f>
        <v>2006</v>
      </c>
      <c r="I3484" s="6" t="str">
        <f>TEXT(NiftyData[[#This Row],[Date]], "mmm")</f>
        <v>Nov</v>
      </c>
      <c r="J3484" s="6" t="str">
        <f>TEXT(NiftyData[[#This Row],[Date]], "ddd")</f>
        <v>Tue</v>
      </c>
      <c r="K3484" s="6" t="str">
        <f>TEXT(NiftyData[[#This Row],[Date]], "mmm-yyyy")</f>
        <v>Nov-2006</v>
      </c>
      <c r="L3484" s="6" t="str">
        <f>IF(NiftyData[[#This Row],[Day]]="Thu", "Expiry", "")</f>
        <v/>
      </c>
      <c r="M3484" s="6">
        <f>NiftyData[[#This Row],[Close]]-NiftyData[[#This Row],[Open]]</f>
        <v>-13.400000000000091</v>
      </c>
      <c r="N3484" s="4">
        <f>NiftyData[[#This Row],[Intraday Change]]/NiftyData[[#This Row],[Open]]</f>
        <v>-3.5150767939352047E-3</v>
      </c>
      <c r="O3484" s="4">
        <f>_xlfn.CEILING.MATH(ABS(NiftyData[[#This Row],[Intraday Change %]]), 0.01)</f>
        <v>0.01</v>
      </c>
      <c r="P3484" s="6">
        <f>NiftyData[[#This Row],[Close]]-E3485</f>
        <v>-10.5</v>
      </c>
      <c r="Q3484" s="4">
        <f>NiftyData[[#This Row],[DayChange]]/E3485</f>
        <v>-2.756448119708604E-3</v>
      </c>
      <c r="R3484" s="7">
        <f>_xlfn.CEILING.MATH(ABS(NiftyData[[#This Row],[DayChange %]]), 0.01)</f>
        <v>0.01</v>
      </c>
    </row>
    <row r="3485" spans="1:18" x14ac:dyDescent="0.2">
      <c r="A3485" s="2">
        <v>39027</v>
      </c>
      <c r="B3485" s="1">
        <v>3804.75</v>
      </c>
      <c r="C3485" s="1">
        <v>3822.4</v>
      </c>
      <c r="D3485" s="1">
        <v>3798.25</v>
      </c>
      <c r="E3485" s="1">
        <v>3809.25</v>
      </c>
      <c r="F3485" s="1">
        <v>68853934</v>
      </c>
      <c r="G3485" s="1">
        <v>3137.47</v>
      </c>
      <c r="H3485" s="6" t="str">
        <f>TEXT(NiftyData[[#This Row],[Date]], "yyyy")</f>
        <v>2006</v>
      </c>
      <c r="I3485" s="6" t="str">
        <f>TEXT(NiftyData[[#This Row],[Date]], "mmm")</f>
        <v>Nov</v>
      </c>
      <c r="J3485" s="6" t="str">
        <f>TEXT(NiftyData[[#This Row],[Date]], "ddd")</f>
        <v>Mon</v>
      </c>
      <c r="K3485" s="6" t="str">
        <f>TEXT(NiftyData[[#This Row],[Date]], "mmm-yyyy")</f>
        <v>Nov-2006</v>
      </c>
      <c r="L3485" s="6" t="str">
        <f>IF(NiftyData[[#This Row],[Day]]="Thu", "Expiry", "")</f>
        <v/>
      </c>
      <c r="M3485" s="6">
        <f>NiftyData[[#This Row],[Close]]-NiftyData[[#This Row],[Open]]</f>
        <v>4.5</v>
      </c>
      <c r="N3485" s="4">
        <f>NiftyData[[#This Row],[Intraday Change]]/NiftyData[[#This Row],[Open]]</f>
        <v>1.1827321111768185E-3</v>
      </c>
      <c r="O3485" s="4">
        <f>_xlfn.CEILING.MATH(ABS(NiftyData[[#This Row],[Intraday Change %]]), 0.01)</f>
        <v>0.01</v>
      </c>
      <c r="P3485" s="6">
        <f>NiftyData[[#This Row],[Close]]-E3486</f>
        <v>3.9000000000000909</v>
      </c>
      <c r="Q3485" s="4">
        <f>NiftyData[[#This Row],[DayChange]]/E3486</f>
        <v>1.0248728763451696E-3</v>
      </c>
      <c r="R3485" s="7">
        <f>_xlfn.CEILING.MATH(ABS(NiftyData[[#This Row],[DayChange %]]), 0.01)</f>
        <v>0.01</v>
      </c>
    </row>
    <row r="3486" spans="1:18" x14ac:dyDescent="0.2">
      <c r="A3486" s="2">
        <v>39024</v>
      </c>
      <c r="B3486" s="1">
        <v>3793.05</v>
      </c>
      <c r="C3486" s="1">
        <v>3809.65</v>
      </c>
      <c r="D3486" s="1">
        <v>3771</v>
      </c>
      <c r="E3486" s="1">
        <v>3805.35</v>
      </c>
      <c r="F3486" s="1">
        <v>61269479</v>
      </c>
      <c r="G3486" s="1">
        <v>3313.66</v>
      </c>
      <c r="H3486" s="6" t="str">
        <f>TEXT(NiftyData[[#This Row],[Date]], "yyyy")</f>
        <v>2006</v>
      </c>
      <c r="I3486" s="6" t="str">
        <f>TEXT(NiftyData[[#This Row],[Date]], "mmm")</f>
        <v>Nov</v>
      </c>
      <c r="J3486" s="6" t="str">
        <f>TEXT(NiftyData[[#This Row],[Date]], "ddd")</f>
        <v>Fri</v>
      </c>
      <c r="K3486" s="6" t="str">
        <f>TEXT(NiftyData[[#This Row],[Date]], "mmm-yyyy")</f>
        <v>Nov-2006</v>
      </c>
      <c r="L3486" s="6" t="str">
        <f>IF(NiftyData[[#This Row],[Day]]="Thu", "Expiry", "")</f>
        <v/>
      </c>
      <c r="M3486" s="6">
        <f>NiftyData[[#This Row],[Close]]-NiftyData[[#This Row],[Open]]</f>
        <v>12.299999999999727</v>
      </c>
      <c r="N3486" s="4">
        <f>NiftyData[[#This Row],[Intraday Change]]/NiftyData[[#This Row],[Open]]</f>
        <v>3.2427729663462718E-3</v>
      </c>
      <c r="O3486" s="4">
        <f>_xlfn.CEILING.MATH(ABS(NiftyData[[#This Row],[Intraday Change %]]), 0.01)</f>
        <v>0.01</v>
      </c>
      <c r="P3486" s="6">
        <f>NiftyData[[#This Row],[Close]]-E3487</f>
        <v>14.150000000000091</v>
      </c>
      <c r="Q3486" s="4">
        <f>NiftyData[[#This Row],[DayChange]]/E3487</f>
        <v>3.732327495252187E-3</v>
      </c>
      <c r="R3486" s="7">
        <f>_xlfn.CEILING.MATH(ABS(NiftyData[[#This Row],[DayChange %]]), 0.01)</f>
        <v>0.01</v>
      </c>
    </row>
    <row r="3487" spans="1:18" x14ac:dyDescent="0.2">
      <c r="A3487" s="2">
        <v>39023</v>
      </c>
      <c r="B3487" s="1">
        <v>3769.4</v>
      </c>
      <c r="C3487" s="1">
        <v>3805.5</v>
      </c>
      <c r="D3487" s="1">
        <v>3761.9</v>
      </c>
      <c r="E3487" s="1">
        <v>3791.2</v>
      </c>
      <c r="F3487" s="1">
        <v>57711779</v>
      </c>
      <c r="G3487" s="1">
        <v>3121.02</v>
      </c>
      <c r="H3487" s="6" t="str">
        <f>TEXT(NiftyData[[#This Row],[Date]], "yyyy")</f>
        <v>2006</v>
      </c>
      <c r="I3487" s="6" t="str">
        <f>TEXT(NiftyData[[#This Row],[Date]], "mmm")</f>
        <v>Nov</v>
      </c>
      <c r="J3487" s="6" t="str">
        <f>TEXT(NiftyData[[#This Row],[Date]], "ddd")</f>
        <v>Thu</v>
      </c>
      <c r="K3487" s="6" t="str">
        <f>TEXT(NiftyData[[#This Row],[Date]], "mmm-yyyy")</f>
        <v>Nov-2006</v>
      </c>
      <c r="L3487" s="6" t="str">
        <f>IF(NiftyData[[#This Row],[Day]]="Thu", "Expiry", "")</f>
        <v>Expiry</v>
      </c>
      <c r="M3487" s="6">
        <f>NiftyData[[#This Row],[Close]]-NiftyData[[#This Row],[Open]]</f>
        <v>21.799999999999727</v>
      </c>
      <c r="N3487" s="4">
        <f>NiftyData[[#This Row],[Intraday Change]]/NiftyData[[#This Row],[Open]]</f>
        <v>5.7834138059106822E-3</v>
      </c>
      <c r="O3487" s="4">
        <f>_xlfn.CEILING.MATH(ABS(NiftyData[[#This Row],[Intraday Change %]]), 0.01)</f>
        <v>0.01</v>
      </c>
      <c r="P3487" s="6">
        <f>NiftyData[[#This Row],[Close]]-E3488</f>
        <v>24.149999999999636</v>
      </c>
      <c r="Q3487" s="4">
        <f>NiftyData[[#This Row],[DayChange]]/E3488</f>
        <v>6.4108519929386753E-3</v>
      </c>
      <c r="R3487" s="7">
        <f>_xlfn.CEILING.MATH(ABS(NiftyData[[#This Row],[DayChange %]]), 0.01)</f>
        <v>0.01</v>
      </c>
    </row>
    <row r="3488" spans="1:18" x14ac:dyDescent="0.2">
      <c r="A3488" s="2">
        <v>39022</v>
      </c>
      <c r="B3488" s="1">
        <v>3744.1</v>
      </c>
      <c r="C3488" s="1">
        <v>3777.7</v>
      </c>
      <c r="D3488" s="1">
        <v>3737</v>
      </c>
      <c r="E3488" s="1">
        <v>3767.05</v>
      </c>
      <c r="F3488" s="1">
        <v>70546138</v>
      </c>
      <c r="G3488" s="1">
        <v>3544.68</v>
      </c>
      <c r="H3488" s="6" t="str">
        <f>TEXT(NiftyData[[#This Row],[Date]], "yyyy")</f>
        <v>2006</v>
      </c>
      <c r="I3488" s="6" t="str">
        <f>TEXT(NiftyData[[#This Row],[Date]], "mmm")</f>
        <v>Nov</v>
      </c>
      <c r="J3488" s="6" t="str">
        <f>TEXT(NiftyData[[#This Row],[Date]], "ddd")</f>
        <v>Wed</v>
      </c>
      <c r="K3488" s="6" t="str">
        <f>TEXT(NiftyData[[#This Row],[Date]], "mmm-yyyy")</f>
        <v>Nov-2006</v>
      </c>
      <c r="L3488" s="6" t="str">
        <f>IF(NiftyData[[#This Row],[Day]]="Thu", "Expiry", "")</f>
        <v/>
      </c>
      <c r="M3488" s="6">
        <f>NiftyData[[#This Row],[Close]]-NiftyData[[#This Row],[Open]]</f>
        <v>22.950000000000273</v>
      </c>
      <c r="N3488" s="4">
        <f>NiftyData[[#This Row],[Intraday Change]]/NiftyData[[#This Row],[Open]]</f>
        <v>6.12964397318455E-3</v>
      </c>
      <c r="O3488" s="4">
        <f>_xlfn.CEILING.MATH(ABS(NiftyData[[#This Row],[Intraday Change %]]), 0.01)</f>
        <v>0.01</v>
      </c>
      <c r="P3488" s="6">
        <f>NiftyData[[#This Row],[Close]]-E3489</f>
        <v>22.950000000000273</v>
      </c>
      <c r="Q3488" s="4">
        <f>NiftyData[[#This Row],[DayChange]]/E3489</f>
        <v>6.12964397318455E-3</v>
      </c>
      <c r="R3488" s="7">
        <f>_xlfn.CEILING.MATH(ABS(NiftyData[[#This Row],[DayChange %]]), 0.01)</f>
        <v>0.01</v>
      </c>
    </row>
    <row r="3489" spans="1:18" x14ac:dyDescent="0.2">
      <c r="A3489" s="2">
        <v>39021</v>
      </c>
      <c r="B3489" s="1">
        <v>3770.5</v>
      </c>
      <c r="C3489" s="1">
        <v>3782.85</v>
      </c>
      <c r="D3489" s="1">
        <v>3726.75</v>
      </c>
      <c r="E3489" s="1">
        <v>3744.1</v>
      </c>
      <c r="F3489" s="1">
        <v>87732761</v>
      </c>
      <c r="G3489" s="1">
        <v>4104.67</v>
      </c>
      <c r="H3489" s="6" t="str">
        <f>TEXT(NiftyData[[#This Row],[Date]], "yyyy")</f>
        <v>2006</v>
      </c>
      <c r="I3489" s="6" t="str">
        <f>TEXT(NiftyData[[#This Row],[Date]], "mmm")</f>
        <v>Oct</v>
      </c>
      <c r="J3489" s="6" t="str">
        <f>TEXT(NiftyData[[#This Row],[Date]], "ddd")</f>
        <v>Tue</v>
      </c>
      <c r="K3489" s="6" t="str">
        <f>TEXT(NiftyData[[#This Row],[Date]], "mmm-yyyy")</f>
        <v>Oct-2006</v>
      </c>
      <c r="L3489" s="6" t="str">
        <f>IF(NiftyData[[#This Row],[Day]]="Thu", "Expiry", "")</f>
        <v/>
      </c>
      <c r="M3489" s="6">
        <f>NiftyData[[#This Row],[Close]]-NiftyData[[#This Row],[Open]]</f>
        <v>-26.400000000000091</v>
      </c>
      <c r="N3489" s="4">
        <f>NiftyData[[#This Row],[Intraday Change]]/NiftyData[[#This Row],[Open]]</f>
        <v>-7.0017239092958735E-3</v>
      </c>
      <c r="O3489" s="4">
        <f>_xlfn.CEILING.MATH(ABS(NiftyData[[#This Row],[Intraday Change %]]), 0.01)</f>
        <v>0.01</v>
      </c>
      <c r="P3489" s="6">
        <f>NiftyData[[#This Row],[Close]]-E3490</f>
        <v>-25</v>
      </c>
      <c r="Q3489" s="4">
        <f>NiftyData[[#This Row],[DayChange]]/E3490</f>
        <v>-6.6328831816614047E-3</v>
      </c>
      <c r="R3489" s="7">
        <f>_xlfn.CEILING.MATH(ABS(NiftyData[[#This Row],[DayChange %]]), 0.01)</f>
        <v>0.01</v>
      </c>
    </row>
    <row r="3490" spans="1:18" x14ac:dyDescent="0.2">
      <c r="A3490" s="2">
        <v>39020</v>
      </c>
      <c r="B3490" s="1">
        <v>3739.35</v>
      </c>
      <c r="C3490" s="1">
        <v>3776.05</v>
      </c>
      <c r="D3490" s="1">
        <v>3719.45</v>
      </c>
      <c r="E3490" s="1">
        <v>3769.1</v>
      </c>
      <c r="F3490" s="1">
        <v>85610530</v>
      </c>
      <c r="G3490" s="1">
        <v>4741.7</v>
      </c>
      <c r="H3490" s="6" t="str">
        <f>TEXT(NiftyData[[#This Row],[Date]], "yyyy")</f>
        <v>2006</v>
      </c>
      <c r="I3490" s="6" t="str">
        <f>TEXT(NiftyData[[#This Row],[Date]], "mmm")</f>
        <v>Oct</v>
      </c>
      <c r="J3490" s="6" t="str">
        <f>TEXT(NiftyData[[#This Row],[Date]], "ddd")</f>
        <v>Mon</v>
      </c>
      <c r="K3490" s="6" t="str">
        <f>TEXT(NiftyData[[#This Row],[Date]], "mmm-yyyy")</f>
        <v>Oct-2006</v>
      </c>
      <c r="L3490" s="6" t="str">
        <f>IF(NiftyData[[#This Row],[Day]]="Thu", "Expiry", "")</f>
        <v/>
      </c>
      <c r="M3490" s="6">
        <f>NiftyData[[#This Row],[Close]]-NiftyData[[#This Row],[Open]]</f>
        <v>29.75</v>
      </c>
      <c r="N3490" s="4">
        <f>NiftyData[[#This Row],[Intraday Change]]/NiftyData[[#This Row],[Open]]</f>
        <v>7.9559281693342421E-3</v>
      </c>
      <c r="O3490" s="4">
        <f>_xlfn.CEILING.MATH(ABS(NiftyData[[#This Row],[Intraday Change %]]), 0.01)</f>
        <v>0.01</v>
      </c>
      <c r="P3490" s="6">
        <f>NiftyData[[#This Row],[Close]]-E3491</f>
        <v>29.75</v>
      </c>
      <c r="Q3490" s="4">
        <f>NiftyData[[#This Row],[DayChange]]/E3491</f>
        <v>7.9559281693342421E-3</v>
      </c>
      <c r="R3490" s="7">
        <f>_xlfn.CEILING.MATH(ABS(NiftyData[[#This Row],[DayChange %]]), 0.01)</f>
        <v>0.01</v>
      </c>
    </row>
    <row r="3491" spans="1:18" x14ac:dyDescent="0.2">
      <c r="A3491" s="2">
        <v>39017</v>
      </c>
      <c r="B3491" s="1">
        <v>3676.85</v>
      </c>
      <c r="C3491" s="1">
        <v>3747.35</v>
      </c>
      <c r="D3491" s="1">
        <v>3674.8</v>
      </c>
      <c r="E3491" s="1">
        <v>3739.35</v>
      </c>
      <c r="F3491" s="1">
        <v>81362792</v>
      </c>
      <c r="G3491" s="1">
        <v>4114.12</v>
      </c>
      <c r="H3491" s="6" t="str">
        <f>TEXT(NiftyData[[#This Row],[Date]], "yyyy")</f>
        <v>2006</v>
      </c>
      <c r="I3491" s="6" t="str">
        <f>TEXT(NiftyData[[#This Row],[Date]], "mmm")</f>
        <v>Oct</v>
      </c>
      <c r="J3491" s="6" t="str">
        <f>TEXT(NiftyData[[#This Row],[Date]], "ddd")</f>
        <v>Fri</v>
      </c>
      <c r="K3491" s="6" t="str">
        <f>TEXT(NiftyData[[#This Row],[Date]], "mmm-yyyy")</f>
        <v>Oct-2006</v>
      </c>
      <c r="L3491" s="6" t="str">
        <f>IF(NiftyData[[#This Row],[Day]]="Thu", "Expiry", "")</f>
        <v/>
      </c>
      <c r="M3491" s="6">
        <f>NiftyData[[#This Row],[Close]]-NiftyData[[#This Row],[Open]]</f>
        <v>62.5</v>
      </c>
      <c r="N3491" s="4">
        <f>NiftyData[[#This Row],[Intraday Change]]/NiftyData[[#This Row],[Open]]</f>
        <v>1.6998245781035398E-2</v>
      </c>
      <c r="O3491" s="4">
        <f>_xlfn.CEILING.MATH(ABS(NiftyData[[#This Row],[Intraday Change %]]), 0.01)</f>
        <v>0.02</v>
      </c>
      <c r="P3491" s="6">
        <f>NiftyData[[#This Row],[Close]]-E3492</f>
        <v>61.799999999999727</v>
      </c>
      <c r="Q3491" s="4">
        <f>NiftyData[[#This Row],[DayChange]]/E3492</f>
        <v>1.6804666150018278E-2</v>
      </c>
      <c r="R3491" s="7">
        <f>_xlfn.CEILING.MATH(ABS(NiftyData[[#This Row],[DayChange %]]), 0.01)</f>
        <v>0.02</v>
      </c>
    </row>
    <row r="3492" spans="1:18" x14ac:dyDescent="0.2">
      <c r="A3492" s="2">
        <v>39016</v>
      </c>
      <c r="B3492" s="1">
        <v>3656.2</v>
      </c>
      <c r="C3492" s="1">
        <v>3686.85</v>
      </c>
      <c r="D3492" s="1">
        <v>3651.2</v>
      </c>
      <c r="E3492" s="1">
        <v>3677.55</v>
      </c>
      <c r="F3492" s="1">
        <v>97769504</v>
      </c>
      <c r="G3492" s="1">
        <v>4879.43</v>
      </c>
      <c r="H3492" s="6" t="str">
        <f>TEXT(NiftyData[[#This Row],[Date]], "yyyy")</f>
        <v>2006</v>
      </c>
      <c r="I3492" s="6" t="str">
        <f>TEXT(NiftyData[[#This Row],[Date]], "mmm")</f>
        <v>Oct</v>
      </c>
      <c r="J3492" s="6" t="str">
        <f>TEXT(NiftyData[[#This Row],[Date]], "ddd")</f>
        <v>Thu</v>
      </c>
      <c r="K3492" s="6" t="str">
        <f>TEXT(NiftyData[[#This Row],[Date]], "mmm-yyyy")</f>
        <v>Oct-2006</v>
      </c>
      <c r="L3492" s="6" t="str">
        <f>IF(NiftyData[[#This Row],[Day]]="Thu", "Expiry", "")</f>
        <v>Expiry</v>
      </c>
      <c r="M3492" s="6">
        <f>NiftyData[[#This Row],[Close]]-NiftyData[[#This Row],[Open]]</f>
        <v>21.350000000000364</v>
      </c>
      <c r="N3492" s="4">
        <f>NiftyData[[#This Row],[Intraday Change]]/NiftyData[[#This Row],[Open]]</f>
        <v>5.8393960943056633E-3</v>
      </c>
      <c r="O3492" s="4">
        <f>_xlfn.CEILING.MATH(ABS(NiftyData[[#This Row],[Intraday Change %]]), 0.01)</f>
        <v>0.01</v>
      </c>
      <c r="P3492" s="6">
        <f>NiftyData[[#This Row],[Close]]-E3493</f>
        <v>20.25</v>
      </c>
      <c r="Q3492" s="4">
        <f>NiftyData[[#This Row],[DayChange]]/E3493</f>
        <v>5.5368714625543434E-3</v>
      </c>
      <c r="R3492" s="7">
        <f>_xlfn.CEILING.MATH(ABS(NiftyData[[#This Row],[DayChange %]]), 0.01)</f>
        <v>0.01</v>
      </c>
    </row>
    <row r="3493" spans="1:18" x14ac:dyDescent="0.2">
      <c r="A3493" s="2">
        <v>39013</v>
      </c>
      <c r="B3493" s="1">
        <v>3683.4</v>
      </c>
      <c r="C3493" s="1">
        <v>3690.85</v>
      </c>
      <c r="D3493" s="1">
        <v>3651.2</v>
      </c>
      <c r="E3493" s="1">
        <v>3657.3</v>
      </c>
      <c r="F3493" s="1">
        <v>45483007</v>
      </c>
      <c r="G3493" s="1">
        <v>2204.29</v>
      </c>
      <c r="H3493" s="6" t="str">
        <f>TEXT(NiftyData[[#This Row],[Date]], "yyyy")</f>
        <v>2006</v>
      </c>
      <c r="I3493" s="6" t="str">
        <f>TEXT(NiftyData[[#This Row],[Date]], "mmm")</f>
        <v>Oct</v>
      </c>
      <c r="J3493" s="6" t="str">
        <f>TEXT(NiftyData[[#This Row],[Date]], "ddd")</f>
        <v>Mon</v>
      </c>
      <c r="K3493" s="6" t="str">
        <f>TEXT(NiftyData[[#This Row],[Date]], "mmm-yyyy")</f>
        <v>Oct-2006</v>
      </c>
      <c r="L3493" s="6" t="str">
        <f>IF(NiftyData[[#This Row],[Day]]="Thu", "Expiry", "")</f>
        <v/>
      </c>
      <c r="M3493" s="6">
        <f>NiftyData[[#This Row],[Close]]-NiftyData[[#This Row],[Open]]</f>
        <v>-26.099999999999909</v>
      </c>
      <c r="N3493" s="4">
        <f>NiftyData[[#This Row],[Intraday Change]]/NiftyData[[#This Row],[Open]]</f>
        <v>-7.0858446000977111E-3</v>
      </c>
      <c r="O3493" s="4">
        <f>_xlfn.CEILING.MATH(ABS(NiftyData[[#This Row],[Intraday Change %]]), 0.01)</f>
        <v>0.01</v>
      </c>
      <c r="P3493" s="6">
        <f>NiftyData[[#This Row],[Close]]-E3494</f>
        <v>-26.199999999999818</v>
      </c>
      <c r="Q3493" s="4">
        <f>NiftyData[[#This Row],[DayChange]]/E3494</f>
        <v>-7.1128003257770649E-3</v>
      </c>
      <c r="R3493" s="7">
        <f>_xlfn.CEILING.MATH(ABS(NiftyData[[#This Row],[DayChange %]]), 0.01)</f>
        <v>0.01</v>
      </c>
    </row>
    <row r="3494" spans="1:18" x14ac:dyDescent="0.2">
      <c r="A3494" s="2">
        <v>39011</v>
      </c>
      <c r="B3494" s="1">
        <v>3680.85</v>
      </c>
      <c r="C3494" s="1">
        <v>3708.4</v>
      </c>
      <c r="D3494" s="1">
        <v>3662.85</v>
      </c>
      <c r="E3494" s="1">
        <v>3683.5</v>
      </c>
      <c r="F3494" s="1">
        <v>10531676</v>
      </c>
      <c r="G3494" s="1">
        <v>507.73</v>
      </c>
      <c r="H3494" s="6" t="str">
        <f>TEXT(NiftyData[[#This Row],[Date]], "yyyy")</f>
        <v>2006</v>
      </c>
      <c r="I3494" s="6" t="str">
        <f>TEXT(NiftyData[[#This Row],[Date]], "mmm")</f>
        <v>Oct</v>
      </c>
      <c r="J3494" s="6" t="str">
        <f>TEXT(NiftyData[[#This Row],[Date]], "ddd")</f>
        <v>Sat</v>
      </c>
      <c r="K3494" s="6" t="str">
        <f>TEXT(NiftyData[[#This Row],[Date]], "mmm-yyyy")</f>
        <v>Oct-2006</v>
      </c>
      <c r="L3494" s="6" t="str">
        <f>IF(NiftyData[[#This Row],[Day]]="Thu", "Expiry", "")</f>
        <v/>
      </c>
      <c r="M3494" s="6">
        <f>NiftyData[[#This Row],[Close]]-NiftyData[[#This Row],[Open]]</f>
        <v>2.6500000000000909</v>
      </c>
      <c r="N3494" s="4">
        <f>NiftyData[[#This Row],[Intraday Change]]/NiftyData[[#This Row],[Open]]</f>
        <v>7.1994240460765608E-4</v>
      </c>
      <c r="O3494" s="4">
        <f>_xlfn.CEILING.MATH(ABS(NiftyData[[#This Row],[Intraday Change %]]), 0.01)</f>
        <v>0.01</v>
      </c>
      <c r="P3494" s="6">
        <f>NiftyData[[#This Row],[Close]]-E3495</f>
        <v>6.6500000000000909</v>
      </c>
      <c r="Q3494" s="4">
        <f>NiftyData[[#This Row],[DayChange]]/E3495</f>
        <v>1.8086133511021911E-3</v>
      </c>
      <c r="R3494" s="7">
        <f>_xlfn.CEILING.MATH(ABS(NiftyData[[#This Row],[DayChange %]]), 0.01)</f>
        <v>0.01</v>
      </c>
    </row>
    <row r="3495" spans="1:18" x14ac:dyDescent="0.2">
      <c r="A3495" s="2">
        <v>39010</v>
      </c>
      <c r="B3495" s="1">
        <v>3678.75</v>
      </c>
      <c r="C3495" s="1">
        <v>3714.25</v>
      </c>
      <c r="D3495" s="1">
        <v>3665.5</v>
      </c>
      <c r="E3495" s="1">
        <v>3676.85</v>
      </c>
      <c r="F3495" s="1">
        <v>71910699</v>
      </c>
      <c r="G3495" s="1">
        <v>3349.3</v>
      </c>
      <c r="H3495" s="6" t="str">
        <f>TEXT(NiftyData[[#This Row],[Date]], "yyyy")</f>
        <v>2006</v>
      </c>
      <c r="I3495" s="6" t="str">
        <f>TEXT(NiftyData[[#This Row],[Date]], "mmm")</f>
        <v>Oct</v>
      </c>
      <c r="J3495" s="6" t="str">
        <f>TEXT(NiftyData[[#This Row],[Date]], "ddd")</f>
        <v>Fri</v>
      </c>
      <c r="K3495" s="6" t="str">
        <f>TEXT(NiftyData[[#This Row],[Date]], "mmm-yyyy")</f>
        <v>Oct-2006</v>
      </c>
      <c r="L3495" s="6" t="str">
        <f>IF(NiftyData[[#This Row],[Day]]="Thu", "Expiry", "")</f>
        <v/>
      </c>
      <c r="M3495" s="6">
        <f>NiftyData[[#This Row],[Close]]-NiftyData[[#This Row],[Open]]</f>
        <v>-1.9000000000000909</v>
      </c>
      <c r="N3495" s="4">
        <f>NiftyData[[#This Row],[Intraday Change]]/NiftyData[[#This Row],[Open]]</f>
        <v>-5.1647978253485313E-4</v>
      </c>
      <c r="O3495" s="4">
        <f>_xlfn.CEILING.MATH(ABS(NiftyData[[#This Row],[Intraday Change %]]), 0.01)</f>
        <v>0.01</v>
      </c>
      <c r="P3495" s="6">
        <f>NiftyData[[#This Row],[Close]]-E3496</f>
        <v>-0.95000000000027285</v>
      </c>
      <c r="Q3495" s="4">
        <f>NiftyData[[#This Row],[DayChange]]/E3496</f>
        <v>-2.583065963348395E-4</v>
      </c>
      <c r="R3495" s="7">
        <f>_xlfn.CEILING.MATH(ABS(NiftyData[[#This Row],[DayChange %]]), 0.01)</f>
        <v>0.01</v>
      </c>
    </row>
    <row r="3496" spans="1:18" x14ac:dyDescent="0.2">
      <c r="A3496" s="2">
        <v>39009</v>
      </c>
      <c r="B3496" s="1">
        <v>3711.1</v>
      </c>
      <c r="C3496" s="1">
        <v>3726.95</v>
      </c>
      <c r="D3496" s="1">
        <v>3655.05</v>
      </c>
      <c r="E3496" s="1">
        <v>3677.8</v>
      </c>
      <c r="F3496" s="1">
        <v>87373113</v>
      </c>
      <c r="G3496" s="1">
        <v>3801.97</v>
      </c>
      <c r="H3496" s="6" t="str">
        <f>TEXT(NiftyData[[#This Row],[Date]], "yyyy")</f>
        <v>2006</v>
      </c>
      <c r="I3496" s="6" t="str">
        <f>TEXT(NiftyData[[#This Row],[Date]], "mmm")</f>
        <v>Oct</v>
      </c>
      <c r="J3496" s="6" t="str">
        <f>TEXT(NiftyData[[#This Row],[Date]], "ddd")</f>
        <v>Thu</v>
      </c>
      <c r="K3496" s="6" t="str">
        <f>TEXT(NiftyData[[#This Row],[Date]], "mmm-yyyy")</f>
        <v>Oct-2006</v>
      </c>
      <c r="L3496" s="6" t="str">
        <f>IF(NiftyData[[#This Row],[Day]]="Thu", "Expiry", "")</f>
        <v>Expiry</v>
      </c>
      <c r="M3496" s="6">
        <f>NiftyData[[#This Row],[Close]]-NiftyData[[#This Row],[Open]]</f>
        <v>-33.299999999999727</v>
      </c>
      <c r="N3496" s="4">
        <f>NiftyData[[#This Row],[Intraday Change]]/NiftyData[[#This Row],[Open]]</f>
        <v>-8.9730807577267455E-3</v>
      </c>
      <c r="O3496" s="4">
        <f>_xlfn.CEILING.MATH(ABS(NiftyData[[#This Row],[Intraday Change %]]), 0.01)</f>
        <v>0.01</v>
      </c>
      <c r="P3496" s="6">
        <f>NiftyData[[#This Row],[Close]]-E3497</f>
        <v>-32.849999999999909</v>
      </c>
      <c r="Q3496" s="4">
        <f>NiftyData[[#This Row],[DayChange]]/E3497</f>
        <v>-8.8528963928152498E-3</v>
      </c>
      <c r="R3496" s="7">
        <f>_xlfn.CEILING.MATH(ABS(NiftyData[[#This Row],[DayChange %]]), 0.01)</f>
        <v>0.01</v>
      </c>
    </row>
    <row r="3497" spans="1:18" x14ac:dyDescent="0.2">
      <c r="A3497" s="2">
        <v>39008</v>
      </c>
      <c r="B3497" s="1">
        <v>3715.2</v>
      </c>
      <c r="C3497" s="1">
        <v>3727</v>
      </c>
      <c r="D3497" s="1">
        <v>3701.3</v>
      </c>
      <c r="E3497" s="1">
        <v>3710.65</v>
      </c>
      <c r="F3497" s="1">
        <v>98341144</v>
      </c>
      <c r="G3497" s="1">
        <v>4457.7700000000004</v>
      </c>
      <c r="H3497" s="6" t="str">
        <f>TEXT(NiftyData[[#This Row],[Date]], "yyyy")</f>
        <v>2006</v>
      </c>
      <c r="I3497" s="6" t="str">
        <f>TEXT(NiftyData[[#This Row],[Date]], "mmm")</f>
        <v>Oct</v>
      </c>
      <c r="J3497" s="6" t="str">
        <f>TEXT(NiftyData[[#This Row],[Date]], "ddd")</f>
        <v>Wed</v>
      </c>
      <c r="K3497" s="6" t="str">
        <f>TEXT(NiftyData[[#This Row],[Date]], "mmm-yyyy")</f>
        <v>Oct-2006</v>
      </c>
      <c r="L3497" s="6" t="str">
        <f>IF(NiftyData[[#This Row],[Day]]="Thu", "Expiry", "")</f>
        <v/>
      </c>
      <c r="M3497" s="6">
        <f>NiftyData[[#This Row],[Close]]-NiftyData[[#This Row],[Open]]</f>
        <v>-4.5499999999997272</v>
      </c>
      <c r="N3497" s="4">
        <f>NiftyData[[#This Row],[Intraday Change]]/NiftyData[[#This Row],[Open]]</f>
        <v>-1.224698535744974E-3</v>
      </c>
      <c r="O3497" s="4">
        <f>_xlfn.CEILING.MATH(ABS(NiftyData[[#This Row],[Intraday Change %]]), 0.01)</f>
        <v>0.01</v>
      </c>
      <c r="P3497" s="6">
        <f>NiftyData[[#This Row],[Close]]-E3498</f>
        <v>-4.3499999999999091</v>
      </c>
      <c r="Q3497" s="4">
        <f>NiftyData[[#This Row],[DayChange]]/E3498</f>
        <v>-1.1709286675639055E-3</v>
      </c>
      <c r="R3497" s="7">
        <f>_xlfn.CEILING.MATH(ABS(NiftyData[[#This Row],[DayChange %]]), 0.01)</f>
        <v>0.01</v>
      </c>
    </row>
    <row r="3498" spans="1:18" x14ac:dyDescent="0.2">
      <c r="A3498" s="2">
        <v>39007</v>
      </c>
      <c r="B3498" s="1">
        <v>3726.4</v>
      </c>
      <c r="C3498" s="1">
        <v>3742.5</v>
      </c>
      <c r="D3498" s="1">
        <v>3691.35</v>
      </c>
      <c r="E3498" s="1">
        <v>3715</v>
      </c>
      <c r="F3498" s="1">
        <v>72710899</v>
      </c>
      <c r="G3498" s="1">
        <v>3601.25</v>
      </c>
      <c r="H3498" s="6" t="str">
        <f>TEXT(NiftyData[[#This Row],[Date]], "yyyy")</f>
        <v>2006</v>
      </c>
      <c r="I3498" s="6" t="str">
        <f>TEXT(NiftyData[[#This Row],[Date]], "mmm")</f>
        <v>Oct</v>
      </c>
      <c r="J3498" s="6" t="str">
        <f>TEXT(NiftyData[[#This Row],[Date]], "ddd")</f>
        <v>Tue</v>
      </c>
      <c r="K3498" s="6" t="str">
        <f>TEXT(NiftyData[[#This Row],[Date]], "mmm-yyyy")</f>
        <v>Oct-2006</v>
      </c>
      <c r="L3498" s="6" t="str">
        <f>IF(NiftyData[[#This Row],[Day]]="Thu", "Expiry", "")</f>
        <v/>
      </c>
      <c r="M3498" s="6">
        <f>NiftyData[[#This Row],[Close]]-NiftyData[[#This Row],[Open]]</f>
        <v>-11.400000000000091</v>
      </c>
      <c r="N3498" s="4">
        <f>NiftyData[[#This Row],[Intraday Change]]/NiftyData[[#This Row],[Open]]</f>
        <v>-3.0592528982396122E-3</v>
      </c>
      <c r="O3498" s="4">
        <f>_xlfn.CEILING.MATH(ABS(NiftyData[[#This Row],[Intraday Change %]]), 0.01)</f>
        <v>0.01</v>
      </c>
      <c r="P3498" s="6">
        <f>NiftyData[[#This Row],[Close]]-E3499</f>
        <v>-8.9499999999998181</v>
      </c>
      <c r="Q3498" s="4">
        <f>NiftyData[[#This Row],[DayChange]]/E3499</f>
        <v>-2.4033620215093698E-3</v>
      </c>
      <c r="R3498" s="7">
        <f>_xlfn.CEILING.MATH(ABS(NiftyData[[#This Row],[DayChange %]]), 0.01)</f>
        <v>0.01</v>
      </c>
    </row>
    <row r="3499" spans="1:18" x14ac:dyDescent="0.2">
      <c r="A3499" s="2">
        <v>39006</v>
      </c>
      <c r="B3499" s="1">
        <v>3668.9</v>
      </c>
      <c r="C3499" s="1">
        <v>3729.7</v>
      </c>
      <c r="D3499" s="1">
        <v>3668.9</v>
      </c>
      <c r="E3499" s="1">
        <v>3723.95</v>
      </c>
      <c r="F3499" s="1">
        <v>74544319</v>
      </c>
      <c r="G3499" s="1">
        <v>4114.25</v>
      </c>
      <c r="H3499" s="6" t="str">
        <f>TEXT(NiftyData[[#This Row],[Date]], "yyyy")</f>
        <v>2006</v>
      </c>
      <c r="I3499" s="6" t="str">
        <f>TEXT(NiftyData[[#This Row],[Date]], "mmm")</f>
        <v>Oct</v>
      </c>
      <c r="J3499" s="6" t="str">
        <f>TEXT(NiftyData[[#This Row],[Date]], "ddd")</f>
        <v>Mon</v>
      </c>
      <c r="K3499" s="6" t="str">
        <f>TEXT(NiftyData[[#This Row],[Date]], "mmm-yyyy")</f>
        <v>Oct-2006</v>
      </c>
      <c r="L3499" s="6" t="str">
        <f>IF(NiftyData[[#This Row],[Day]]="Thu", "Expiry", "")</f>
        <v/>
      </c>
      <c r="M3499" s="6">
        <f>NiftyData[[#This Row],[Close]]-NiftyData[[#This Row],[Open]]</f>
        <v>55.049999999999727</v>
      </c>
      <c r="N3499" s="4">
        <f>NiftyData[[#This Row],[Intraday Change]]/NiftyData[[#This Row],[Open]]</f>
        <v>1.5004497260759281E-2</v>
      </c>
      <c r="O3499" s="4">
        <f>_xlfn.CEILING.MATH(ABS(NiftyData[[#This Row],[Intraday Change %]]), 0.01)</f>
        <v>0.02</v>
      </c>
      <c r="P3499" s="6">
        <f>NiftyData[[#This Row],[Close]]-E3500</f>
        <v>47.899999999999636</v>
      </c>
      <c r="Q3499" s="4">
        <f>NiftyData[[#This Row],[DayChange]]/E3500</f>
        <v>1.3030290665252004E-2</v>
      </c>
      <c r="R3499" s="7">
        <f>_xlfn.CEILING.MATH(ABS(NiftyData[[#This Row],[DayChange %]]), 0.01)</f>
        <v>0.02</v>
      </c>
    </row>
    <row r="3500" spans="1:18" x14ac:dyDescent="0.2">
      <c r="A3500" s="2">
        <v>39003</v>
      </c>
      <c r="B3500" s="1">
        <v>3621.65</v>
      </c>
      <c r="C3500" s="1">
        <v>3682.35</v>
      </c>
      <c r="D3500" s="1">
        <v>3621.65</v>
      </c>
      <c r="E3500" s="1">
        <v>3676.05</v>
      </c>
      <c r="F3500" s="1">
        <v>77576341</v>
      </c>
      <c r="G3500" s="1">
        <v>4180.34</v>
      </c>
      <c r="H3500" s="6" t="str">
        <f>TEXT(NiftyData[[#This Row],[Date]], "yyyy")</f>
        <v>2006</v>
      </c>
      <c r="I3500" s="6" t="str">
        <f>TEXT(NiftyData[[#This Row],[Date]], "mmm")</f>
        <v>Oct</v>
      </c>
      <c r="J3500" s="6" t="str">
        <f>TEXT(NiftyData[[#This Row],[Date]], "ddd")</f>
        <v>Fri</v>
      </c>
      <c r="K3500" s="6" t="str">
        <f>TEXT(NiftyData[[#This Row],[Date]], "mmm-yyyy")</f>
        <v>Oct-2006</v>
      </c>
      <c r="L3500" s="6" t="str">
        <f>IF(NiftyData[[#This Row],[Day]]="Thu", "Expiry", "")</f>
        <v/>
      </c>
      <c r="M3500" s="6">
        <f>NiftyData[[#This Row],[Close]]-NiftyData[[#This Row],[Open]]</f>
        <v>54.400000000000091</v>
      </c>
      <c r="N3500" s="4">
        <f>NiftyData[[#This Row],[Intraday Change]]/NiftyData[[#This Row],[Open]]</f>
        <v>1.5020777822263357E-2</v>
      </c>
      <c r="O3500" s="4">
        <f>_xlfn.CEILING.MATH(ABS(NiftyData[[#This Row],[Intraday Change %]]), 0.01)</f>
        <v>0.02</v>
      </c>
      <c r="P3500" s="6">
        <f>NiftyData[[#This Row],[Close]]-E3501</f>
        <v>55</v>
      </c>
      <c r="Q3500" s="4">
        <f>NiftyData[[#This Row],[DayChange]]/E3501</f>
        <v>1.5188964526863755E-2</v>
      </c>
      <c r="R3500" s="7">
        <f>_xlfn.CEILING.MATH(ABS(NiftyData[[#This Row],[DayChange %]]), 0.01)</f>
        <v>0.02</v>
      </c>
    </row>
    <row r="3501" spans="1:18" x14ac:dyDescent="0.2">
      <c r="A3501" s="2">
        <v>39002</v>
      </c>
      <c r="B3501" s="1">
        <v>3562.55</v>
      </c>
      <c r="C3501" s="1">
        <v>3626.8</v>
      </c>
      <c r="D3501" s="1">
        <v>3545.95</v>
      </c>
      <c r="E3501" s="1">
        <v>3621.05</v>
      </c>
      <c r="F3501" s="1">
        <v>67079130</v>
      </c>
      <c r="G3501" s="1">
        <v>3436.45</v>
      </c>
      <c r="H3501" s="6" t="str">
        <f>TEXT(NiftyData[[#This Row],[Date]], "yyyy")</f>
        <v>2006</v>
      </c>
      <c r="I3501" s="6" t="str">
        <f>TEXT(NiftyData[[#This Row],[Date]], "mmm")</f>
        <v>Oct</v>
      </c>
      <c r="J3501" s="6" t="str">
        <f>TEXT(NiftyData[[#This Row],[Date]], "ddd")</f>
        <v>Thu</v>
      </c>
      <c r="K3501" s="6" t="str">
        <f>TEXT(NiftyData[[#This Row],[Date]], "mmm-yyyy")</f>
        <v>Oct-2006</v>
      </c>
      <c r="L3501" s="6" t="str">
        <f>IF(NiftyData[[#This Row],[Day]]="Thu", "Expiry", "")</f>
        <v>Expiry</v>
      </c>
      <c r="M3501" s="6">
        <f>NiftyData[[#This Row],[Close]]-NiftyData[[#This Row],[Open]]</f>
        <v>58.5</v>
      </c>
      <c r="N3501" s="4">
        <f>NiftyData[[#This Row],[Intraday Change]]/NiftyData[[#This Row],[Open]]</f>
        <v>1.6420822163899455E-2</v>
      </c>
      <c r="O3501" s="4">
        <f>_xlfn.CEILING.MATH(ABS(NiftyData[[#This Row],[Intraday Change %]]), 0.01)</f>
        <v>0.02</v>
      </c>
      <c r="P3501" s="6">
        <f>NiftyData[[#This Row],[Close]]-E3502</f>
        <v>62.5</v>
      </c>
      <c r="Q3501" s="4">
        <f>NiftyData[[#This Row],[DayChange]]/E3502</f>
        <v>1.756333338016889E-2</v>
      </c>
      <c r="R3501" s="7">
        <f>_xlfn.CEILING.MATH(ABS(NiftyData[[#This Row],[DayChange %]]), 0.01)</f>
        <v>0.02</v>
      </c>
    </row>
    <row r="3502" spans="1:18" x14ac:dyDescent="0.2">
      <c r="A3502" s="2">
        <v>39001</v>
      </c>
      <c r="B3502" s="1">
        <v>3581.55</v>
      </c>
      <c r="C3502" s="1">
        <v>3614.5</v>
      </c>
      <c r="D3502" s="1">
        <v>3544.25</v>
      </c>
      <c r="E3502" s="1">
        <v>3558.55</v>
      </c>
      <c r="F3502" s="1">
        <v>64789296</v>
      </c>
      <c r="G3502" s="1">
        <v>3439.29</v>
      </c>
      <c r="H3502" s="6" t="str">
        <f>TEXT(NiftyData[[#This Row],[Date]], "yyyy")</f>
        <v>2006</v>
      </c>
      <c r="I3502" s="6" t="str">
        <f>TEXT(NiftyData[[#This Row],[Date]], "mmm")</f>
        <v>Oct</v>
      </c>
      <c r="J3502" s="6" t="str">
        <f>TEXT(NiftyData[[#This Row],[Date]], "ddd")</f>
        <v>Wed</v>
      </c>
      <c r="K3502" s="6" t="str">
        <f>TEXT(NiftyData[[#This Row],[Date]], "mmm-yyyy")</f>
        <v>Oct-2006</v>
      </c>
      <c r="L3502" s="6" t="str">
        <f>IF(NiftyData[[#This Row],[Day]]="Thu", "Expiry", "")</f>
        <v/>
      </c>
      <c r="M3502" s="6">
        <f>NiftyData[[#This Row],[Close]]-NiftyData[[#This Row],[Open]]</f>
        <v>-23</v>
      </c>
      <c r="N3502" s="4">
        <f>NiftyData[[#This Row],[Intraday Change]]/NiftyData[[#This Row],[Open]]</f>
        <v>-6.4218006170512765E-3</v>
      </c>
      <c r="O3502" s="4">
        <f>_xlfn.CEILING.MATH(ABS(NiftyData[[#This Row],[Intraday Change %]]), 0.01)</f>
        <v>0.01</v>
      </c>
      <c r="P3502" s="6">
        <f>NiftyData[[#This Row],[Close]]-E3503</f>
        <v>-12.5</v>
      </c>
      <c r="Q3502" s="4">
        <f>NiftyData[[#This Row],[DayChange]]/E3503</f>
        <v>-3.5003710393301688E-3</v>
      </c>
      <c r="R3502" s="7">
        <f>_xlfn.CEILING.MATH(ABS(NiftyData[[#This Row],[DayChange %]]), 0.01)</f>
        <v>0.01</v>
      </c>
    </row>
    <row r="3503" spans="1:18" x14ac:dyDescent="0.2">
      <c r="A3503" s="2">
        <v>39000</v>
      </c>
      <c r="B3503" s="1">
        <v>3567.45</v>
      </c>
      <c r="C3503" s="1">
        <v>3597.2</v>
      </c>
      <c r="D3503" s="1">
        <v>3563.1</v>
      </c>
      <c r="E3503" s="1">
        <v>3571.05</v>
      </c>
      <c r="F3503" s="1">
        <v>61272629</v>
      </c>
      <c r="G3503" s="1">
        <v>2759.2</v>
      </c>
      <c r="H3503" s="6" t="str">
        <f>TEXT(NiftyData[[#This Row],[Date]], "yyyy")</f>
        <v>2006</v>
      </c>
      <c r="I3503" s="6" t="str">
        <f>TEXT(NiftyData[[#This Row],[Date]], "mmm")</f>
        <v>Oct</v>
      </c>
      <c r="J3503" s="6" t="str">
        <f>TEXT(NiftyData[[#This Row],[Date]], "ddd")</f>
        <v>Tue</v>
      </c>
      <c r="K3503" s="6" t="str">
        <f>TEXT(NiftyData[[#This Row],[Date]], "mmm-yyyy")</f>
        <v>Oct-2006</v>
      </c>
      <c r="L3503" s="6" t="str">
        <f>IF(NiftyData[[#This Row],[Day]]="Thu", "Expiry", "")</f>
        <v/>
      </c>
      <c r="M3503" s="6">
        <f>NiftyData[[#This Row],[Close]]-NiftyData[[#This Row],[Open]]</f>
        <v>3.6000000000003638</v>
      </c>
      <c r="N3503" s="4">
        <f>NiftyData[[#This Row],[Intraday Change]]/NiftyData[[#This Row],[Open]]</f>
        <v>1.0091241643191535E-3</v>
      </c>
      <c r="O3503" s="4">
        <f>_xlfn.CEILING.MATH(ABS(NiftyData[[#This Row],[Intraday Change %]]), 0.01)</f>
        <v>0.01</v>
      </c>
      <c r="P3503" s="6">
        <f>NiftyData[[#This Row],[Close]]-E3504</f>
        <v>3.9000000000000909</v>
      </c>
      <c r="Q3503" s="4">
        <f>NiftyData[[#This Row],[DayChange]]/E3504</f>
        <v>1.0933097851226023E-3</v>
      </c>
      <c r="R3503" s="7">
        <f>_xlfn.CEILING.MATH(ABS(NiftyData[[#This Row],[DayChange %]]), 0.01)</f>
        <v>0.01</v>
      </c>
    </row>
    <row r="3504" spans="1:18" x14ac:dyDescent="0.2">
      <c r="A3504" s="2">
        <v>38999</v>
      </c>
      <c r="B3504" s="1">
        <v>3570.05</v>
      </c>
      <c r="C3504" s="1">
        <v>3585.35</v>
      </c>
      <c r="D3504" s="1">
        <v>3540.45</v>
      </c>
      <c r="E3504" s="1">
        <v>3567.15</v>
      </c>
      <c r="F3504" s="1">
        <v>52281974</v>
      </c>
      <c r="G3504" s="1">
        <v>2351.09</v>
      </c>
      <c r="H3504" s="6" t="str">
        <f>TEXT(NiftyData[[#This Row],[Date]], "yyyy")</f>
        <v>2006</v>
      </c>
      <c r="I3504" s="6" t="str">
        <f>TEXT(NiftyData[[#This Row],[Date]], "mmm")</f>
        <v>Oct</v>
      </c>
      <c r="J3504" s="6" t="str">
        <f>TEXT(NiftyData[[#This Row],[Date]], "ddd")</f>
        <v>Mon</v>
      </c>
      <c r="K3504" s="6" t="str">
        <f>TEXT(NiftyData[[#This Row],[Date]], "mmm-yyyy")</f>
        <v>Oct-2006</v>
      </c>
      <c r="L3504" s="6" t="str">
        <f>IF(NiftyData[[#This Row],[Day]]="Thu", "Expiry", "")</f>
        <v/>
      </c>
      <c r="M3504" s="6">
        <f>NiftyData[[#This Row],[Close]]-NiftyData[[#This Row],[Open]]</f>
        <v>-2.9000000000000909</v>
      </c>
      <c r="N3504" s="4">
        <f>NiftyData[[#This Row],[Intraday Change]]/NiftyData[[#This Row],[Open]]</f>
        <v>-8.1231355303149554E-4</v>
      </c>
      <c r="O3504" s="4">
        <f>_xlfn.CEILING.MATH(ABS(NiftyData[[#This Row],[Intraday Change %]]), 0.01)</f>
        <v>0.01</v>
      </c>
      <c r="P3504" s="6">
        <f>NiftyData[[#This Row],[Close]]-E3505</f>
        <v>-2.5499999999997272</v>
      </c>
      <c r="Q3504" s="4">
        <f>NiftyData[[#This Row],[DayChange]]/E3505</f>
        <v>-7.1434574333970003E-4</v>
      </c>
      <c r="R3504" s="7">
        <f>_xlfn.CEILING.MATH(ABS(NiftyData[[#This Row],[DayChange %]]), 0.01)</f>
        <v>0.01</v>
      </c>
    </row>
    <row r="3505" spans="1:18" x14ac:dyDescent="0.2">
      <c r="A3505" s="2">
        <v>38996</v>
      </c>
      <c r="B3505" s="1">
        <v>3565.45</v>
      </c>
      <c r="C3505" s="1">
        <v>3583.75</v>
      </c>
      <c r="D3505" s="1">
        <v>3560.9</v>
      </c>
      <c r="E3505" s="1">
        <v>3569.7</v>
      </c>
      <c r="F3505" s="1">
        <v>83455201</v>
      </c>
      <c r="G3505" s="1">
        <v>3254.23</v>
      </c>
      <c r="H3505" s="6" t="str">
        <f>TEXT(NiftyData[[#This Row],[Date]], "yyyy")</f>
        <v>2006</v>
      </c>
      <c r="I3505" s="6" t="str">
        <f>TEXT(NiftyData[[#This Row],[Date]], "mmm")</f>
        <v>Oct</v>
      </c>
      <c r="J3505" s="6" t="str">
        <f>TEXT(NiftyData[[#This Row],[Date]], "ddd")</f>
        <v>Fri</v>
      </c>
      <c r="K3505" s="6" t="str">
        <f>TEXT(NiftyData[[#This Row],[Date]], "mmm-yyyy")</f>
        <v>Oct-2006</v>
      </c>
      <c r="L3505" s="6" t="str">
        <f>IF(NiftyData[[#This Row],[Day]]="Thu", "Expiry", "")</f>
        <v/>
      </c>
      <c r="M3505" s="6">
        <f>NiftyData[[#This Row],[Close]]-NiftyData[[#This Row],[Open]]</f>
        <v>4.25</v>
      </c>
      <c r="N3505" s="4">
        <f>NiftyData[[#This Row],[Intraday Change]]/NiftyData[[#This Row],[Open]]</f>
        <v>1.1919954003001025E-3</v>
      </c>
      <c r="O3505" s="4">
        <f>_xlfn.CEILING.MATH(ABS(NiftyData[[#This Row],[Intraday Change %]]), 0.01)</f>
        <v>0.01</v>
      </c>
      <c r="P3505" s="6">
        <f>NiftyData[[#This Row],[Close]]-E3506</f>
        <v>4.7999999999997272</v>
      </c>
      <c r="Q3505" s="4">
        <f>NiftyData[[#This Row],[DayChange]]/E3506</f>
        <v>1.3464613313135647E-3</v>
      </c>
      <c r="R3505" s="7">
        <f>_xlfn.CEILING.MATH(ABS(NiftyData[[#This Row],[DayChange %]]), 0.01)</f>
        <v>0.01</v>
      </c>
    </row>
    <row r="3506" spans="1:18" x14ac:dyDescent="0.2">
      <c r="A3506" s="2">
        <v>38995</v>
      </c>
      <c r="B3506" s="1">
        <v>3515.6</v>
      </c>
      <c r="C3506" s="1">
        <v>3574.95</v>
      </c>
      <c r="D3506" s="1">
        <v>3515.6</v>
      </c>
      <c r="E3506" s="1">
        <v>3564.9</v>
      </c>
      <c r="F3506" s="1">
        <v>74898110</v>
      </c>
      <c r="G3506" s="1">
        <v>3523.08</v>
      </c>
      <c r="H3506" s="6" t="str">
        <f>TEXT(NiftyData[[#This Row],[Date]], "yyyy")</f>
        <v>2006</v>
      </c>
      <c r="I3506" s="6" t="str">
        <f>TEXT(NiftyData[[#This Row],[Date]], "mmm")</f>
        <v>Oct</v>
      </c>
      <c r="J3506" s="6" t="str">
        <f>TEXT(NiftyData[[#This Row],[Date]], "ddd")</f>
        <v>Thu</v>
      </c>
      <c r="K3506" s="6" t="str">
        <f>TEXT(NiftyData[[#This Row],[Date]], "mmm-yyyy")</f>
        <v>Oct-2006</v>
      </c>
      <c r="L3506" s="6" t="str">
        <f>IF(NiftyData[[#This Row],[Day]]="Thu", "Expiry", "")</f>
        <v>Expiry</v>
      </c>
      <c r="M3506" s="6">
        <f>NiftyData[[#This Row],[Close]]-NiftyData[[#This Row],[Open]]</f>
        <v>49.300000000000182</v>
      </c>
      <c r="N3506" s="4">
        <f>NiftyData[[#This Row],[Intraday Change]]/NiftyData[[#This Row],[Open]]</f>
        <v>1.4023210831721523E-2</v>
      </c>
      <c r="O3506" s="4">
        <f>_xlfn.CEILING.MATH(ABS(NiftyData[[#This Row],[Intraday Change %]]), 0.01)</f>
        <v>0.02</v>
      </c>
      <c r="P3506" s="6">
        <f>NiftyData[[#This Row],[Close]]-E3507</f>
        <v>49.550000000000182</v>
      </c>
      <c r="Q3506" s="4">
        <f>NiftyData[[#This Row],[DayChange]]/E3507</f>
        <v>1.409532478985028E-2</v>
      </c>
      <c r="R3506" s="7">
        <f>_xlfn.CEILING.MATH(ABS(NiftyData[[#This Row],[DayChange %]]), 0.01)</f>
        <v>0.02</v>
      </c>
    </row>
    <row r="3507" spans="1:18" x14ac:dyDescent="0.2">
      <c r="A3507" s="2">
        <v>38994</v>
      </c>
      <c r="B3507" s="1">
        <v>3570.95</v>
      </c>
      <c r="C3507" s="1">
        <v>3580.05</v>
      </c>
      <c r="D3507" s="1">
        <v>3508.65</v>
      </c>
      <c r="E3507" s="1">
        <v>3515.35</v>
      </c>
      <c r="F3507" s="1">
        <v>68278198</v>
      </c>
      <c r="G3507" s="1">
        <v>3819.03</v>
      </c>
      <c r="H3507" s="6" t="str">
        <f>TEXT(NiftyData[[#This Row],[Date]], "yyyy")</f>
        <v>2006</v>
      </c>
      <c r="I3507" s="6" t="str">
        <f>TEXT(NiftyData[[#This Row],[Date]], "mmm")</f>
        <v>Oct</v>
      </c>
      <c r="J3507" s="6" t="str">
        <f>TEXT(NiftyData[[#This Row],[Date]], "ddd")</f>
        <v>Wed</v>
      </c>
      <c r="K3507" s="6" t="str">
        <f>TEXT(NiftyData[[#This Row],[Date]], "mmm-yyyy")</f>
        <v>Oct-2006</v>
      </c>
      <c r="L3507" s="6" t="str">
        <f>IF(NiftyData[[#This Row],[Day]]="Thu", "Expiry", "")</f>
        <v/>
      </c>
      <c r="M3507" s="6">
        <f>NiftyData[[#This Row],[Close]]-NiftyData[[#This Row],[Open]]</f>
        <v>-55.599999999999909</v>
      </c>
      <c r="N3507" s="4">
        <f>NiftyData[[#This Row],[Intraday Change]]/NiftyData[[#This Row],[Open]]</f>
        <v>-1.5570086391576447E-2</v>
      </c>
      <c r="O3507" s="4">
        <f>_xlfn.CEILING.MATH(ABS(NiftyData[[#This Row],[Intraday Change %]]), 0.01)</f>
        <v>0.02</v>
      </c>
      <c r="P3507" s="6">
        <f>NiftyData[[#This Row],[Close]]-E3508</f>
        <v>-54.25</v>
      </c>
      <c r="Q3507" s="4">
        <f>NiftyData[[#This Row],[DayChange]]/E3508</f>
        <v>-1.5197781264007173E-2</v>
      </c>
      <c r="R3507" s="7">
        <f>_xlfn.CEILING.MATH(ABS(NiftyData[[#This Row],[DayChange %]]), 0.01)</f>
        <v>0.02</v>
      </c>
    </row>
    <row r="3508" spans="1:18" x14ac:dyDescent="0.2">
      <c r="A3508" s="2">
        <v>38993</v>
      </c>
      <c r="B3508" s="1">
        <v>3588.95</v>
      </c>
      <c r="C3508" s="1">
        <v>3606.2</v>
      </c>
      <c r="D3508" s="1">
        <v>3561.7</v>
      </c>
      <c r="E3508" s="1">
        <v>3569.6</v>
      </c>
      <c r="F3508" s="1">
        <v>55658446</v>
      </c>
      <c r="G3508" s="1">
        <v>2746.91</v>
      </c>
      <c r="H3508" s="6" t="str">
        <f>TEXT(NiftyData[[#This Row],[Date]], "yyyy")</f>
        <v>2006</v>
      </c>
      <c r="I3508" s="6" t="str">
        <f>TEXT(NiftyData[[#This Row],[Date]], "mmm")</f>
        <v>Oct</v>
      </c>
      <c r="J3508" s="6" t="str">
        <f>TEXT(NiftyData[[#This Row],[Date]], "ddd")</f>
        <v>Tue</v>
      </c>
      <c r="K3508" s="6" t="str">
        <f>TEXT(NiftyData[[#This Row],[Date]], "mmm-yyyy")</f>
        <v>Oct-2006</v>
      </c>
      <c r="L3508" s="6" t="str">
        <f>IF(NiftyData[[#This Row],[Day]]="Thu", "Expiry", "")</f>
        <v/>
      </c>
      <c r="M3508" s="6">
        <f>NiftyData[[#This Row],[Close]]-NiftyData[[#This Row],[Open]]</f>
        <v>-19.349999999999909</v>
      </c>
      <c r="N3508" s="4">
        <f>NiftyData[[#This Row],[Intraday Change]]/NiftyData[[#This Row],[Open]]</f>
        <v>-5.3915490603100935E-3</v>
      </c>
      <c r="O3508" s="4">
        <f>_xlfn.CEILING.MATH(ABS(NiftyData[[#This Row],[Intraday Change %]]), 0.01)</f>
        <v>0.01</v>
      </c>
      <c r="P3508" s="6">
        <f>NiftyData[[#This Row],[Close]]-E3509</f>
        <v>-18.800000000000182</v>
      </c>
      <c r="Q3508" s="4">
        <f>NiftyData[[#This Row],[DayChange]]/E3509</f>
        <v>-5.2391037788429885E-3</v>
      </c>
      <c r="R3508" s="7">
        <f>_xlfn.CEILING.MATH(ABS(NiftyData[[#This Row],[DayChange %]]), 0.01)</f>
        <v>0.01</v>
      </c>
    </row>
    <row r="3509" spans="1:18" x14ac:dyDescent="0.2">
      <c r="A3509" s="2">
        <v>38989</v>
      </c>
      <c r="B3509" s="1">
        <v>3572.15</v>
      </c>
      <c r="C3509" s="1">
        <v>3599.8</v>
      </c>
      <c r="D3509" s="1">
        <v>3564.7</v>
      </c>
      <c r="E3509" s="1">
        <v>3588.4</v>
      </c>
      <c r="F3509" s="1">
        <v>71280518</v>
      </c>
      <c r="G3509" s="1">
        <v>3291.25</v>
      </c>
      <c r="H3509" s="6" t="str">
        <f>TEXT(NiftyData[[#This Row],[Date]], "yyyy")</f>
        <v>2006</v>
      </c>
      <c r="I3509" s="6" t="str">
        <f>TEXT(NiftyData[[#This Row],[Date]], "mmm")</f>
        <v>Sep</v>
      </c>
      <c r="J3509" s="6" t="str">
        <f>TEXT(NiftyData[[#This Row],[Date]], "ddd")</f>
        <v>Fri</v>
      </c>
      <c r="K3509" s="6" t="str">
        <f>TEXT(NiftyData[[#This Row],[Date]], "mmm-yyyy")</f>
        <v>Sep-2006</v>
      </c>
      <c r="L3509" s="6" t="str">
        <f>IF(NiftyData[[#This Row],[Day]]="Thu", "Expiry", "")</f>
        <v/>
      </c>
      <c r="M3509" s="6">
        <f>NiftyData[[#This Row],[Close]]-NiftyData[[#This Row],[Open]]</f>
        <v>16.25</v>
      </c>
      <c r="N3509" s="4">
        <f>NiftyData[[#This Row],[Intraday Change]]/NiftyData[[#This Row],[Open]]</f>
        <v>4.5490810856207049E-3</v>
      </c>
      <c r="O3509" s="4">
        <f>_xlfn.CEILING.MATH(ABS(NiftyData[[#This Row],[Intraday Change %]]), 0.01)</f>
        <v>0.01</v>
      </c>
      <c r="P3509" s="6">
        <f>NiftyData[[#This Row],[Close]]-E3510</f>
        <v>16.650000000000091</v>
      </c>
      <c r="Q3509" s="4">
        <f>NiftyData[[#This Row],[DayChange]]/E3510</f>
        <v>4.6615804577588267E-3</v>
      </c>
      <c r="R3509" s="7">
        <f>_xlfn.CEILING.MATH(ABS(NiftyData[[#This Row],[DayChange %]]), 0.01)</f>
        <v>0.01</v>
      </c>
    </row>
    <row r="3510" spans="1:18" x14ac:dyDescent="0.2">
      <c r="A3510" s="2">
        <v>38988</v>
      </c>
      <c r="B3510" s="1">
        <v>3579.95</v>
      </c>
      <c r="C3510" s="1">
        <v>3589.3</v>
      </c>
      <c r="D3510" s="1">
        <v>3560.75</v>
      </c>
      <c r="E3510" s="1">
        <v>3571.75</v>
      </c>
      <c r="F3510" s="1">
        <v>82845862</v>
      </c>
      <c r="G3510" s="1">
        <v>4431.1000000000004</v>
      </c>
      <c r="H3510" s="6" t="str">
        <f>TEXT(NiftyData[[#This Row],[Date]], "yyyy")</f>
        <v>2006</v>
      </c>
      <c r="I3510" s="6" t="str">
        <f>TEXT(NiftyData[[#This Row],[Date]], "mmm")</f>
        <v>Sep</v>
      </c>
      <c r="J3510" s="6" t="str">
        <f>TEXT(NiftyData[[#This Row],[Date]], "ddd")</f>
        <v>Thu</v>
      </c>
      <c r="K3510" s="6" t="str">
        <f>TEXT(NiftyData[[#This Row],[Date]], "mmm-yyyy")</f>
        <v>Sep-2006</v>
      </c>
      <c r="L3510" s="6" t="str">
        <f>IF(NiftyData[[#This Row],[Day]]="Thu", "Expiry", "")</f>
        <v>Expiry</v>
      </c>
      <c r="M3510" s="6">
        <f>NiftyData[[#This Row],[Close]]-NiftyData[[#This Row],[Open]]</f>
        <v>-8.1999999999998181</v>
      </c>
      <c r="N3510" s="4">
        <f>NiftyData[[#This Row],[Intraday Change]]/NiftyData[[#This Row],[Open]]</f>
        <v>-2.2905347840053124E-3</v>
      </c>
      <c r="O3510" s="4">
        <f>_xlfn.CEILING.MATH(ABS(NiftyData[[#This Row],[Intraday Change %]]), 0.01)</f>
        <v>0.01</v>
      </c>
      <c r="P3510" s="6">
        <f>NiftyData[[#This Row],[Close]]-E3511</f>
        <v>-7.5500000000001819</v>
      </c>
      <c r="Q3510" s="4">
        <f>NiftyData[[#This Row],[DayChange]]/E3511</f>
        <v>-2.1093509904171713E-3</v>
      </c>
      <c r="R3510" s="7">
        <f>_xlfn.CEILING.MATH(ABS(NiftyData[[#This Row],[DayChange %]]), 0.01)</f>
        <v>0.01</v>
      </c>
    </row>
    <row r="3511" spans="1:18" x14ac:dyDescent="0.2">
      <c r="A3511" s="2">
        <v>38987</v>
      </c>
      <c r="B3511" s="1">
        <v>3571.75</v>
      </c>
      <c r="C3511" s="1">
        <v>3603.7</v>
      </c>
      <c r="D3511" s="1">
        <v>3568.4</v>
      </c>
      <c r="E3511" s="1">
        <v>3579.3</v>
      </c>
      <c r="F3511" s="1">
        <v>65272270</v>
      </c>
      <c r="G3511" s="1">
        <v>3388.77</v>
      </c>
      <c r="H3511" s="6" t="str">
        <f>TEXT(NiftyData[[#This Row],[Date]], "yyyy")</f>
        <v>2006</v>
      </c>
      <c r="I3511" s="6" t="str">
        <f>TEXT(NiftyData[[#This Row],[Date]], "mmm")</f>
        <v>Sep</v>
      </c>
      <c r="J3511" s="6" t="str">
        <f>TEXT(NiftyData[[#This Row],[Date]], "ddd")</f>
        <v>Wed</v>
      </c>
      <c r="K3511" s="6" t="str">
        <f>TEXT(NiftyData[[#This Row],[Date]], "mmm-yyyy")</f>
        <v>Sep-2006</v>
      </c>
      <c r="L3511" s="6" t="str">
        <f>IF(NiftyData[[#This Row],[Day]]="Thu", "Expiry", "")</f>
        <v/>
      </c>
      <c r="M3511" s="6">
        <f>NiftyData[[#This Row],[Close]]-NiftyData[[#This Row],[Open]]</f>
        <v>7.5500000000001819</v>
      </c>
      <c r="N3511" s="4">
        <f>NiftyData[[#This Row],[Intraday Change]]/NiftyData[[#This Row],[Open]]</f>
        <v>2.1138097571219098E-3</v>
      </c>
      <c r="O3511" s="4">
        <f>_xlfn.CEILING.MATH(ABS(NiftyData[[#This Row],[Intraday Change %]]), 0.01)</f>
        <v>0.01</v>
      </c>
      <c r="P3511" s="6">
        <f>NiftyData[[#This Row],[Close]]-E3512</f>
        <v>7.5500000000001819</v>
      </c>
      <c r="Q3511" s="4">
        <f>NiftyData[[#This Row],[DayChange]]/E3512</f>
        <v>2.1138097571219098E-3</v>
      </c>
      <c r="R3511" s="7">
        <f>_xlfn.CEILING.MATH(ABS(NiftyData[[#This Row],[DayChange %]]), 0.01)</f>
        <v>0.01</v>
      </c>
    </row>
    <row r="3512" spans="1:18" x14ac:dyDescent="0.2">
      <c r="A3512" s="2">
        <v>38986</v>
      </c>
      <c r="B3512" s="1">
        <v>3523.7</v>
      </c>
      <c r="C3512" s="1">
        <v>3576.75</v>
      </c>
      <c r="D3512" s="1">
        <v>3517.15</v>
      </c>
      <c r="E3512" s="1">
        <v>3571.75</v>
      </c>
      <c r="F3512" s="1">
        <v>67280328</v>
      </c>
      <c r="G3512" s="1">
        <v>3513.92</v>
      </c>
      <c r="H3512" s="6" t="str">
        <f>TEXT(NiftyData[[#This Row],[Date]], "yyyy")</f>
        <v>2006</v>
      </c>
      <c r="I3512" s="6" t="str">
        <f>TEXT(NiftyData[[#This Row],[Date]], "mmm")</f>
        <v>Sep</v>
      </c>
      <c r="J3512" s="6" t="str">
        <f>TEXT(NiftyData[[#This Row],[Date]], "ddd")</f>
        <v>Tue</v>
      </c>
      <c r="K3512" s="6" t="str">
        <f>TEXT(NiftyData[[#This Row],[Date]], "mmm-yyyy")</f>
        <v>Sep-2006</v>
      </c>
      <c r="L3512" s="6" t="str">
        <f>IF(NiftyData[[#This Row],[Day]]="Thu", "Expiry", "")</f>
        <v/>
      </c>
      <c r="M3512" s="6">
        <f>NiftyData[[#This Row],[Close]]-NiftyData[[#This Row],[Open]]</f>
        <v>48.050000000000182</v>
      </c>
      <c r="N3512" s="4">
        <f>NiftyData[[#This Row],[Intraday Change]]/NiftyData[[#This Row],[Open]]</f>
        <v>1.3636234639725341E-2</v>
      </c>
      <c r="O3512" s="4">
        <f>_xlfn.CEILING.MATH(ABS(NiftyData[[#This Row],[Intraday Change %]]), 0.01)</f>
        <v>0.02</v>
      </c>
      <c r="P3512" s="6">
        <f>NiftyData[[#This Row],[Close]]-E3513</f>
        <v>48.300000000000182</v>
      </c>
      <c r="Q3512" s="4">
        <f>NiftyData[[#This Row],[DayChange]]/E3513</f>
        <v>1.3708155359094122E-2</v>
      </c>
      <c r="R3512" s="7">
        <f>_xlfn.CEILING.MATH(ABS(NiftyData[[#This Row],[DayChange %]]), 0.01)</f>
        <v>0.02</v>
      </c>
    </row>
    <row r="3513" spans="1:18" x14ac:dyDescent="0.2">
      <c r="A3513" s="2">
        <v>38985</v>
      </c>
      <c r="B3513" s="1">
        <v>3545.1</v>
      </c>
      <c r="C3513" s="1">
        <v>3568.65</v>
      </c>
      <c r="D3513" s="1">
        <v>3514.85</v>
      </c>
      <c r="E3513" s="1">
        <v>3523.45</v>
      </c>
      <c r="F3513" s="1">
        <v>59718564</v>
      </c>
      <c r="G3513" s="1">
        <v>2973.4</v>
      </c>
      <c r="H3513" s="6" t="str">
        <f>TEXT(NiftyData[[#This Row],[Date]], "yyyy")</f>
        <v>2006</v>
      </c>
      <c r="I3513" s="6" t="str">
        <f>TEXT(NiftyData[[#This Row],[Date]], "mmm")</f>
        <v>Sep</v>
      </c>
      <c r="J3513" s="6" t="str">
        <f>TEXT(NiftyData[[#This Row],[Date]], "ddd")</f>
        <v>Mon</v>
      </c>
      <c r="K3513" s="6" t="str">
        <f>TEXT(NiftyData[[#This Row],[Date]], "mmm-yyyy")</f>
        <v>Sep-2006</v>
      </c>
      <c r="L3513" s="6" t="str">
        <f>IF(NiftyData[[#This Row],[Day]]="Thu", "Expiry", "")</f>
        <v/>
      </c>
      <c r="M3513" s="6">
        <f>NiftyData[[#This Row],[Close]]-NiftyData[[#This Row],[Open]]</f>
        <v>-21.650000000000091</v>
      </c>
      <c r="N3513" s="4">
        <f>NiftyData[[#This Row],[Intraday Change]]/NiftyData[[#This Row],[Open]]</f>
        <v>-6.1070209585061324E-3</v>
      </c>
      <c r="O3513" s="4">
        <f>_xlfn.CEILING.MATH(ABS(NiftyData[[#This Row],[Intraday Change %]]), 0.01)</f>
        <v>0.01</v>
      </c>
      <c r="P3513" s="6">
        <f>NiftyData[[#This Row],[Close]]-E3514</f>
        <v>-20.600000000000364</v>
      </c>
      <c r="Q3513" s="4">
        <f>NiftyData[[#This Row],[DayChange]]/E3514</f>
        <v>-5.8125590778912153E-3</v>
      </c>
      <c r="R3513" s="7">
        <f>_xlfn.CEILING.MATH(ABS(NiftyData[[#This Row],[DayChange %]]), 0.01)</f>
        <v>0.01</v>
      </c>
    </row>
    <row r="3514" spans="1:18" x14ac:dyDescent="0.2">
      <c r="A3514" s="2">
        <v>38982</v>
      </c>
      <c r="B3514" s="1">
        <v>3554.05</v>
      </c>
      <c r="C3514" s="1">
        <v>3562.45</v>
      </c>
      <c r="D3514" s="1">
        <v>3525.4</v>
      </c>
      <c r="E3514" s="1">
        <v>3544.05</v>
      </c>
      <c r="F3514" s="1">
        <v>60146361</v>
      </c>
      <c r="G3514" s="1">
        <v>3402.22</v>
      </c>
      <c r="H3514" s="6" t="str">
        <f>TEXT(NiftyData[[#This Row],[Date]], "yyyy")</f>
        <v>2006</v>
      </c>
      <c r="I3514" s="6" t="str">
        <f>TEXT(NiftyData[[#This Row],[Date]], "mmm")</f>
        <v>Sep</v>
      </c>
      <c r="J3514" s="6" t="str">
        <f>TEXT(NiftyData[[#This Row],[Date]], "ddd")</f>
        <v>Fri</v>
      </c>
      <c r="K3514" s="6" t="str">
        <f>TEXT(NiftyData[[#This Row],[Date]], "mmm-yyyy")</f>
        <v>Sep-2006</v>
      </c>
      <c r="L3514" s="6" t="str">
        <f>IF(NiftyData[[#This Row],[Day]]="Thu", "Expiry", "")</f>
        <v/>
      </c>
      <c r="M3514" s="6">
        <f>NiftyData[[#This Row],[Close]]-NiftyData[[#This Row],[Open]]</f>
        <v>-10</v>
      </c>
      <c r="N3514" s="4">
        <f>NiftyData[[#This Row],[Intraday Change]]/NiftyData[[#This Row],[Open]]</f>
        <v>-2.8136914224616985E-3</v>
      </c>
      <c r="O3514" s="4">
        <f>_xlfn.CEILING.MATH(ABS(NiftyData[[#This Row],[Intraday Change %]]), 0.01)</f>
        <v>0.01</v>
      </c>
      <c r="P3514" s="6">
        <f>NiftyData[[#This Row],[Close]]-E3515</f>
        <v>-9</v>
      </c>
      <c r="Q3514" s="4">
        <f>NiftyData[[#This Row],[DayChange]]/E3515</f>
        <v>-2.5330349981002235E-3</v>
      </c>
      <c r="R3514" s="7">
        <f>_xlfn.CEILING.MATH(ABS(NiftyData[[#This Row],[DayChange %]]), 0.01)</f>
        <v>0.01</v>
      </c>
    </row>
    <row r="3515" spans="1:18" x14ac:dyDescent="0.2">
      <c r="A3515" s="2">
        <v>38981</v>
      </c>
      <c r="B3515" s="1">
        <v>3506.7</v>
      </c>
      <c r="C3515" s="1">
        <v>3556.35</v>
      </c>
      <c r="D3515" s="1">
        <v>3506.7</v>
      </c>
      <c r="E3515" s="1">
        <v>3553.05</v>
      </c>
      <c r="F3515" s="1">
        <v>65971047</v>
      </c>
      <c r="G3515" s="1">
        <v>3470.59</v>
      </c>
      <c r="H3515" s="6" t="str">
        <f>TEXT(NiftyData[[#This Row],[Date]], "yyyy")</f>
        <v>2006</v>
      </c>
      <c r="I3515" s="6" t="str">
        <f>TEXT(NiftyData[[#This Row],[Date]], "mmm")</f>
        <v>Sep</v>
      </c>
      <c r="J3515" s="6" t="str">
        <f>TEXT(NiftyData[[#This Row],[Date]], "ddd")</f>
        <v>Thu</v>
      </c>
      <c r="K3515" s="6" t="str">
        <f>TEXT(NiftyData[[#This Row],[Date]], "mmm-yyyy")</f>
        <v>Sep-2006</v>
      </c>
      <c r="L3515" s="6" t="str">
        <f>IF(NiftyData[[#This Row],[Day]]="Thu", "Expiry", "")</f>
        <v>Expiry</v>
      </c>
      <c r="M3515" s="6">
        <f>NiftyData[[#This Row],[Close]]-NiftyData[[#This Row],[Open]]</f>
        <v>46.350000000000364</v>
      </c>
      <c r="N3515" s="4">
        <f>NiftyData[[#This Row],[Intraday Change]]/NiftyData[[#This Row],[Open]]</f>
        <v>1.321755496620765E-2</v>
      </c>
      <c r="O3515" s="4">
        <f>_xlfn.CEILING.MATH(ABS(NiftyData[[#This Row],[Intraday Change %]]), 0.01)</f>
        <v>0.02</v>
      </c>
      <c r="P3515" s="6">
        <f>NiftyData[[#This Row],[Close]]-E3516</f>
        <v>50.25</v>
      </c>
      <c r="Q3515" s="4">
        <f>NiftyData[[#This Row],[DayChange]]/E3516</f>
        <v>1.434566632408359E-2</v>
      </c>
      <c r="R3515" s="7">
        <f>_xlfn.CEILING.MATH(ABS(NiftyData[[#This Row],[DayChange %]]), 0.01)</f>
        <v>0.02</v>
      </c>
    </row>
    <row r="3516" spans="1:18" x14ac:dyDescent="0.2">
      <c r="A3516" s="2">
        <v>38980</v>
      </c>
      <c r="B3516" s="1">
        <v>3457.85</v>
      </c>
      <c r="C3516" s="1">
        <v>3509.85</v>
      </c>
      <c r="D3516" s="1">
        <v>3419.75</v>
      </c>
      <c r="E3516" s="1">
        <v>3502.8</v>
      </c>
      <c r="F3516" s="1">
        <v>62440086</v>
      </c>
      <c r="G3516" s="1">
        <v>3133.57</v>
      </c>
      <c r="H3516" s="6" t="str">
        <f>TEXT(NiftyData[[#This Row],[Date]], "yyyy")</f>
        <v>2006</v>
      </c>
      <c r="I3516" s="6" t="str">
        <f>TEXT(NiftyData[[#This Row],[Date]], "mmm")</f>
        <v>Sep</v>
      </c>
      <c r="J3516" s="6" t="str">
        <f>TEXT(NiftyData[[#This Row],[Date]], "ddd")</f>
        <v>Wed</v>
      </c>
      <c r="K3516" s="6" t="str">
        <f>TEXT(NiftyData[[#This Row],[Date]], "mmm-yyyy")</f>
        <v>Sep-2006</v>
      </c>
      <c r="L3516" s="6" t="str">
        <f>IF(NiftyData[[#This Row],[Day]]="Thu", "Expiry", "")</f>
        <v/>
      </c>
      <c r="M3516" s="6">
        <f>NiftyData[[#This Row],[Close]]-NiftyData[[#This Row],[Open]]</f>
        <v>44.950000000000273</v>
      </c>
      <c r="N3516" s="4">
        <f>NiftyData[[#This Row],[Intraday Change]]/NiftyData[[#This Row],[Open]]</f>
        <v>1.2999407146059046E-2</v>
      </c>
      <c r="O3516" s="4">
        <f>_xlfn.CEILING.MATH(ABS(NiftyData[[#This Row],[Intraday Change %]]), 0.01)</f>
        <v>0.02</v>
      </c>
      <c r="P3516" s="6">
        <f>NiftyData[[#This Row],[Close]]-E3517</f>
        <v>45.450000000000273</v>
      </c>
      <c r="Q3516" s="4">
        <f>NiftyData[[#This Row],[DayChange]]/E3517</f>
        <v>1.3145906546921854E-2</v>
      </c>
      <c r="R3516" s="7">
        <f>_xlfn.CEILING.MATH(ABS(NiftyData[[#This Row],[DayChange %]]), 0.01)</f>
        <v>0.02</v>
      </c>
    </row>
    <row r="3517" spans="1:18" x14ac:dyDescent="0.2">
      <c r="A3517" s="2">
        <v>38979</v>
      </c>
      <c r="B3517" s="1">
        <v>3493.5</v>
      </c>
      <c r="C3517" s="1">
        <v>3514.95</v>
      </c>
      <c r="D3517" s="1">
        <v>3438.8</v>
      </c>
      <c r="E3517" s="1">
        <v>3457.35</v>
      </c>
      <c r="F3517" s="1">
        <v>69738853</v>
      </c>
      <c r="G3517" s="1">
        <v>3565.22</v>
      </c>
      <c r="H3517" s="6" t="str">
        <f>TEXT(NiftyData[[#This Row],[Date]], "yyyy")</f>
        <v>2006</v>
      </c>
      <c r="I3517" s="6" t="str">
        <f>TEXT(NiftyData[[#This Row],[Date]], "mmm")</f>
        <v>Sep</v>
      </c>
      <c r="J3517" s="6" t="str">
        <f>TEXT(NiftyData[[#This Row],[Date]], "ddd")</f>
        <v>Tue</v>
      </c>
      <c r="K3517" s="6" t="str">
        <f>TEXT(NiftyData[[#This Row],[Date]], "mmm-yyyy")</f>
        <v>Sep-2006</v>
      </c>
      <c r="L3517" s="6" t="str">
        <f>IF(NiftyData[[#This Row],[Day]]="Thu", "Expiry", "")</f>
        <v/>
      </c>
      <c r="M3517" s="6">
        <f>NiftyData[[#This Row],[Close]]-NiftyData[[#This Row],[Open]]</f>
        <v>-36.150000000000091</v>
      </c>
      <c r="N3517" s="4">
        <f>NiftyData[[#This Row],[Intraday Change]]/NiftyData[[#This Row],[Open]]</f>
        <v>-1.0347788750536737E-2</v>
      </c>
      <c r="O3517" s="4">
        <f>_xlfn.CEILING.MATH(ABS(NiftyData[[#This Row],[Intraday Change %]]), 0.01)</f>
        <v>0.02</v>
      </c>
      <c r="P3517" s="6">
        <f>NiftyData[[#This Row],[Close]]-E3518</f>
        <v>-35.400000000000091</v>
      </c>
      <c r="Q3517" s="4">
        <f>NiftyData[[#This Row],[DayChange]]/E3518</f>
        <v>-1.013528022331976E-2</v>
      </c>
      <c r="R3517" s="7">
        <f>_xlfn.CEILING.MATH(ABS(NiftyData[[#This Row],[DayChange %]]), 0.01)</f>
        <v>0.02</v>
      </c>
    </row>
    <row r="3518" spans="1:18" x14ac:dyDescent="0.2">
      <c r="A3518" s="2">
        <v>38978</v>
      </c>
      <c r="B3518" s="1">
        <v>3478.65</v>
      </c>
      <c r="C3518" s="1">
        <v>3506.2</v>
      </c>
      <c r="D3518" s="1">
        <v>3478.4</v>
      </c>
      <c r="E3518" s="1">
        <v>3492.75</v>
      </c>
      <c r="F3518" s="1">
        <v>60726317</v>
      </c>
      <c r="G3518" s="1">
        <v>2990.54</v>
      </c>
      <c r="H3518" s="6" t="str">
        <f>TEXT(NiftyData[[#This Row],[Date]], "yyyy")</f>
        <v>2006</v>
      </c>
      <c r="I3518" s="6" t="str">
        <f>TEXT(NiftyData[[#This Row],[Date]], "mmm")</f>
        <v>Sep</v>
      </c>
      <c r="J3518" s="6" t="str">
        <f>TEXT(NiftyData[[#This Row],[Date]], "ddd")</f>
        <v>Mon</v>
      </c>
      <c r="K3518" s="6" t="str">
        <f>TEXT(NiftyData[[#This Row],[Date]], "mmm-yyyy")</f>
        <v>Sep-2006</v>
      </c>
      <c r="L3518" s="6" t="str">
        <f>IF(NiftyData[[#This Row],[Day]]="Thu", "Expiry", "")</f>
        <v/>
      </c>
      <c r="M3518" s="6">
        <f>NiftyData[[#This Row],[Close]]-NiftyData[[#This Row],[Open]]</f>
        <v>14.099999999999909</v>
      </c>
      <c r="N3518" s="4">
        <f>NiftyData[[#This Row],[Intraday Change]]/NiftyData[[#This Row],[Open]]</f>
        <v>4.0532965374498464E-3</v>
      </c>
      <c r="O3518" s="4">
        <f>_xlfn.CEILING.MATH(ABS(NiftyData[[#This Row],[Intraday Change %]]), 0.01)</f>
        <v>0.01</v>
      </c>
      <c r="P3518" s="6">
        <f>NiftyData[[#This Row],[Close]]-E3519</f>
        <v>14.150000000000091</v>
      </c>
      <c r="Q3518" s="4">
        <f>NiftyData[[#This Row],[DayChange]]/E3519</f>
        <v>4.0677283964813691E-3</v>
      </c>
      <c r="R3518" s="7">
        <f>_xlfn.CEILING.MATH(ABS(NiftyData[[#This Row],[DayChange %]]), 0.01)</f>
        <v>0.01</v>
      </c>
    </row>
    <row r="3519" spans="1:18" x14ac:dyDescent="0.2">
      <c r="A3519" s="2">
        <v>38975</v>
      </c>
      <c r="B3519" s="1">
        <v>3471.65</v>
      </c>
      <c r="C3519" s="1">
        <v>3487.45</v>
      </c>
      <c r="D3519" s="1">
        <v>3434.55</v>
      </c>
      <c r="E3519" s="1">
        <v>3478.6</v>
      </c>
      <c r="F3519" s="1">
        <v>71320369</v>
      </c>
      <c r="G3519" s="1">
        <v>3491.83</v>
      </c>
      <c r="H3519" s="6" t="str">
        <f>TEXT(NiftyData[[#This Row],[Date]], "yyyy")</f>
        <v>2006</v>
      </c>
      <c r="I3519" s="6" t="str">
        <f>TEXT(NiftyData[[#This Row],[Date]], "mmm")</f>
        <v>Sep</v>
      </c>
      <c r="J3519" s="6" t="str">
        <f>TEXT(NiftyData[[#This Row],[Date]], "ddd")</f>
        <v>Fri</v>
      </c>
      <c r="K3519" s="6" t="str">
        <f>TEXT(NiftyData[[#This Row],[Date]], "mmm-yyyy")</f>
        <v>Sep-2006</v>
      </c>
      <c r="L3519" s="6" t="str">
        <f>IF(NiftyData[[#This Row],[Day]]="Thu", "Expiry", "")</f>
        <v/>
      </c>
      <c r="M3519" s="6">
        <f>NiftyData[[#This Row],[Close]]-NiftyData[[#This Row],[Open]]</f>
        <v>6.9499999999998181</v>
      </c>
      <c r="N3519" s="4">
        <f>NiftyData[[#This Row],[Intraday Change]]/NiftyData[[#This Row],[Open]]</f>
        <v>2.0019299180504425E-3</v>
      </c>
      <c r="O3519" s="4">
        <f>_xlfn.CEILING.MATH(ABS(NiftyData[[#This Row],[Intraday Change %]]), 0.01)</f>
        <v>0.01</v>
      </c>
      <c r="P3519" s="6">
        <f>NiftyData[[#This Row],[Close]]-E3520</f>
        <v>7</v>
      </c>
      <c r="Q3519" s="4">
        <f>NiftyData[[#This Row],[DayChange]]/E3520</f>
        <v>2.0163613319506856E-3</v>
      </c>
      <c r="R3519" s="7">
        <f>_xlfn.CEILING.MATH(ABS(NiftyData[[#This Row],[DayChange %]]), 0.01)</f>
        <v>0.01</v>
      </c>
    </row>
    <row r="3520" spans="1:18" x14ac:dyDescent="0.2">
      <c r="A3520" s="2">
        <v>38974</v>
      </c>
      <c r="B3520" s="1">
        <v>3454.6</v>
      </c>
      <c r="C3520" s="1">
        <v>3484</v>
      </c>
      <c r="D3520" s="1">
        <v>3454.6</v>
      </c>
      <c r="E3520" s="1">
        <v>3471.6</v>
      </c>
      <c r="F3520" s="1">
        <v>88081056</v>
      </c>
      <c r="G3520" s="1">
        <v>4891.78</v>
      </c>
      <c r="H3520" s="6" t="str">
        <f>TEXT(NiftyData[[#This Row],[Date]], "yyyy")</f>
        <v>2006</v>
      </c>
      <c r="I3520" s="6" t="str">
        <f>TEXT(NiftyData[[#This Row],[Date]], "mmm")</f>
        <v>Sep</v>
      </c>
      <c r="J3520" s="6" t="str">
        <f>TEXT(NiftyData[[#This Row],[Date]], "ddd")</f>
        <v>Thu</v>
      </c>
      <c r="K3520" s="6" t="str">
        <f>TEXT(NiftyData[[#This Row],[Date]], "mmm-yyyy")</f>
        <v>Sep-2006</v>
      </c>
      <c r="L3520" s="6" t="str">
        <f>IF(NiftyData[[#This Row],[Day]]="Thu", "Expiry", "")</f>
        <v>Expiry</v>
      </c>
      <c r="M3520" s="6">
        <f>NiftyData[[#This Row],[Close]]-NiftyData[[#This Row],[Open]]</f>
        <v>17</v>
      </c>
      <c r="N3520" s="4">
        <f>NiftyData[[#This Row],[Intraday Change]]/NiftyData[[#This Row],[Open]]</f>
        <v>4.9209749319747585E-3</v>
      </c>
      <c r="O3520" s="4">
        <f>_xlfn.CEILING.MATH(ABS(NiftyData[[#This Row],[Intraday Change %]]), 0.01)</f>
        <v>0.01</v>
      </c>
      <c r="P3520" s="6">
        <f>NiftyData[[#This Row],[Close]]-E3521</f>
        <v>17.049999999999727</v>
      </c>
      <c r="Q3520" s="4">
        <f>NiftyData[[#This Row],[DayChange]]/E3521</f>
        <v>4.9355198216843657E-3</v>
      </c>
      <c r="R3520" s="7">
        <f>_xlfn.CEILING.MATH(ABS(NiftyData[[#This Row],[DayChange %]]), 0.01)</f>
        <v>0.01</v>
      </c>
    </row>
    <row r="3521" spans="1:18" x14ac:dyDescent="0.2">
      <c r="A3521" s="2">
        <v>38973</v>
      </c>
      <c r="B3521" s="1">
        <v>3389.85</v>
      </c>
      <c r="C3521" s="1">
        <v>3470.65</v>
      </c>
      <c r="D3521" s="1">
        <v>3389.8</v>
      </c>
      <c r="E3521" s="1">
        <v>3454.55</v>
      </c>
      <c r="F3521" s="1">
        <v>71103462</v>
      </c>
      <c r="G3521" s="1">
        <v>3702.22</v>
      </c>
      <c r="H3521" s="6" t="str">
        <f>TEXT(NiftyData[[#This Row],[Date]], "yyyy")</f>
        <v>2006</v>
      </c>
      <c r="I3521" s="6" t="str">
        <f>TEXT(NiftyData[[#This Row],[Date]], "mmm")</f>
        <v>Sep</v>
      </c>
      <c r="J3521" s="6" t="str">
        <f>TEXT(NiftyData[[#This Row],[Date]], "ddd")</f>
        <v>Wed</v>
      </c>
      <c r="K3521" s="6" t="str">
        <f>TEXT(NiftyData[[#This Row],[Date]], "mmm-yyyy")</f>
        <v>Sep-2006</v>
      </c>
      <c r="L3521" s="6" t="str">
        <f>IF(NiftyData[[#This Row],[Day]]="Thu", "Expiry", "")</f>
        <v/>
      </c>
      <c r="M3521" s="6">
        <f>NiftyData[[#This Row],[Close]]-NiftyData[[#This Row],[Open]]</f>
        <v>64.700000000000273</v>
      </c>
      <c r="N3521" s="4">
        <f>NiftyData[[#This Row],[Intraday Change]]/NiftyData[[#This Row],[Open]]</f>
        <v>1.9086390253256126E-2</v>
      </c>
      <c r="O3521" s="4">
        <f>_xlfn.CEILING.MATH(ABS(NiftyData[[#This Row],[Intraday Change %]]), 0.01)</f>
        <v>0.02</v>
      </c>
      <c r="P3521" s="6">
        <f>NiftyData[[#This Row],[Close]]-E3522</f>
        <v>64.650000000000091</v>
      </c>
      <c r="Q3521" s="4">
        <f>NiftyData[[#This Row],[DayChange]]/E3522</f>
        <v>1.9071359037139766E-2</v>
      </c>
      <c r="R3521" s="7">
        <f>_xlfn.CEILING.MATH(ABS(NiftyData[[#This Row],[DayChange %]]), 0.01)</f>
        <v>0.02</v>
      </c>
    </row>
    <row r="3522" spans="1:18" x14ac:dyDescent="0.2">
      <c r="A3522" s="2">
        <v>38972</v>
      </c>
      <c r="B3522" s="1">
        <v>3363.3</v>
      </c>
      <c r="C3522" s="1">
        <v>3395.05</v>
      </c>
      <c r="D3522" s="1">
        <v>3328.45</v>
      </c>
      <c r="E3522" s="1">
        <v>3389.9</v>
      </c>
      <c r="F3522" s="1">
        <v>80287997</v>
      </c>
      <c r="G3522" s="1">
        <v>3899.77</v>
      </c>
      <c r="H3522" s="6" t="str">
        <f>TEXT(NiftyData[[#This Row],[Date]], "yyyy")</f>
        <v>2006</v>
      </c>
      <c r="I3522" s="6" t="str">
        <f>TEXT(NiftyData[[#This Row],[Date]], "mmm")</f>
        <v>Sep</v>
      </c>
      <c r="J3522" s="6" t="str">
        <f>TEXT(NiftyData[[#This Row],[Date]], "ddd")</f>
        <v>Tue</v>
      </c>
      <c r="K3522" s="6" t="str">
        <f>TEXT(NiftyData[[#This Row],[Date]], "mmm-yyyy")</f>
        <v>Sep-2006</v>
      </c>
      <c r="L3522" s="6" t="str">
        <f>IF(NiftyData[[#This Row],[Day]]="Thu", "Expiry", "")</f>
        <v/>
      </c>
      <c r="M3522" s="6">
        <f>NiftyData[[#This Row],[Close]]-NiftyData[[#This Row],[Open]]</f>
        <v>26.599999999999909</v>
      </c>
      <c r="N3522" s="4">
        <f>NiftyData[[#This Row],[Intraday Change]]/NiftyData[[#This Row],[Open]]</f>
        <v>7.9088989980078822E-3</v>
      </c>
      <c r="O3522" s="4">
        <f>_xlfn.CEILING.MATH(ABS(NiftyData[[#This Row],[Intraday Change %]]), 0.01)</f>
        <v>0.01</v>
      </c>
      <c r="P3522" s="6">
        <f>NiftyData[[#This Row],[Close]]-E3523</f>
        <v>23.75</v>
      </c>
      <c r="Q3522" s="4">
        <f>NiftyData[[#This Row],[DayChange]]/E3523</f>
        <v>7.0555382261634205E-3</v>
      </c>
      <c r="R3522" s="7">
        <f>_xlfn.CEILING.MATH(ABS(NiftyData[[#This Row],[DayChange %]]), 0.01)</f>
        <v>0.01</v>
      </c>
    </row>
    <row r="3523" spans="1:18" x14ac:dyDescent="0.2">
      <c r="A3523" s="2">
        <v>38971</v>
      </c>
      <c r="B3523" s="1">
        <v>3470.35</v>
      </c>
      <c r="C3523" s="1">
        <v>3486.65</v>
      </c>
      <c r="D3523" s="1">
        <v>3351.3</v>
      </c>
      <c r="E3523" s="1">
        <v>3366.15</v>
      </c>
      <c r="F3523" s="1">
        <v>78022331</v>
      </c>
      <c r="G3523" s="1">
        <v>3948.22</v>
      </c>
      <c r="H3523" s="6" t="str">
        <f>TEXT(NiftyData[[#This Row],[Date]], "yyyy")</f>
        <v>2006</v>
      </c>
      <c r="I3523" s="6" t="str">
        <f>TEXT(NiftyData[[#This Row],[Date]], "mmm")</f>
        <v>Sep</v>
      </c>
      <c r="J3523" s="6" t="str">
        <f>TEXT(NiftyData[[#This Row],[Date]], "ddd")</f>
        <v>Mon</v>
      </c>
      <c r="K3523" s="6" t="str">
        <f>TEXT(NiftyData[[#This Row],[Date]], "mmm-yyyy")</f>
        <v>Sep-2006</v>
      </c>
      <c r="L3523" s="6" t="str">
        <f>IF(NiftyData[[#This Row],[Day]]="Thu", "Expiry", "")</f>
        <v/>
      </c>
      <c r="M3523" s="6">
        <f>NiftyData[[#This Row],[Close]]-NiftyData[[#This Row],[Open]]</f>
        <v>-104.19999999999982</v>
      </c>
      <c r="N3523" s="4">
        <f>NiftyData[[#This Row],[Intraday Change]]/NiftyData[[#This Row],[Open]]</f>
        <v>-3.002578990591722E-2</v>
      </c>
      <c r="O3523" s="4">
        <f>_xlfn.CEILING.MATH(ABS(NiftyData[[#This Row],[Intraday Change %]]), 0.01)</f>
        <v>0.04</v>
      </c>
      <c r="P3523" s="6">
        <f>NiftyData[[#This Row],[Close]]-E3524</f>
        <v>-105.29999999999973</v>
      </c>
      <c r="Q3523" s="4">
        <f>NiftyData[[#This Row],[DayChange]]/E3524</f>
        <v>-3.0333146091690716E-2</v>
      </c>
      <c r="R3523" s="7">
        <f>_xlfn.CEILING.MATH(ABS(NiftyData[[#This Row],[DayChange %]]), 0.01)</f>
        <v>0.04</v>
      </c>
    </row>
    <row r="3524" spans="1:18" x14ac:dyDescent="0.2">
      <c r="A3524" s="2">
        <v>38968</v>
      </c>
      <c r="B3524" s="1">
        <v>3454.65</v>
      </c>
      <c r="C3524" s="1">
        <v>3477.95</v>
      </c>
      <c r="D3524" s="1">
        <v>3442.85</v>
      </c>
      <c r="E3524" s="1">
        <v>3471.45</v>
      </c>
      <c r="F3524" s="1">
        <v>75299798</v>
      </c>
      <c r="G3524" s="1">
        <v>3823.16</v>
      </c>
      <c r="H3524" s="6" t="str">
        <f>TEXT(NiftyData[[#This Row],[Date]], "yyyy")</f>
        <v>2006</v>
      </c>
      <c r="I3524" s="6" t="str">
        <f>TEXT(NiftyData[[#This Row],[Date]], "mmm")</f>
        <v>Sep</v>
      </c>
      <c r="J3524" s="6" t="str">
        <f>TEXT(NiftyData[[#This Row],[Date]], "ddd")</f>
        <v>Fri</v>
      </c>
      <c r="K3524" s="6" t="str">
        <f>TEXT(NiftyData[[#This Row],[Date]], "mmm-yyyy")</f>
        <v>Sep-2006</v>
      </c>
      <c r="L3524" s="6" t="str">
        <f>IF(NiftyData[[#This Row],[Day]]="Thu", "Expiry", "")</f>
        <v/>
      </c>
      <c r="M3524" s="6">
        <f>NiftyData[[#This Row],[Close]]-NiftyData[[#This Row],[Open]]</f>
        <v>16.799999999999727</v>
      </c>
      <c r="N3524" s="4">
        <f>NiftyData[[#This Row],[Intraday Change]]/NiftyData[[#This Row],[Open]]</f>
        <v>4.863010724675358E-3</v>
      </c>
      <c r="O3524" s="4">
        <f>_xlfn.CEILING.MATH(ABS(NiftyData[[#This Row],[Intraday Change %]]), 0.01)</f>
        <v>0.01</v>
      </c>
      <c r="P3524" s="6">
        <f>NiftyData[[#This Row],[Close]]-E3525</f>
        <v>16.899999999999636</v>
      </c>
      <c r="Q3524" s="4">
        <f>NiftyData[[#This Row],[DayChange]]/E3525</f>
        <v>4.8920988261856495E-3</v>
      </c>
      <c r="R3524" s="7">
        <f>_xlfn.CEILING.MATH(ABS(NiftyData[[#This Row],[DayChange %]]), 0.01)</f>
        <v>0.01</v>
      </c>
    </row>
    <row r="3525" spans="1:18" x14ac:dyDescent="0.2">
      <c r="A3525" s="2">
        <v>38967</v>
      </c>
      <c r="B3525" s="1">
        <v>3477.15</v>
      </c>
      <c r="C3525" s="1">
        <v>3478.85</v>
      </c>
      <c r="D3525" s="1">
        <v>3438.8</v>
      </c>
      <c r="E3525" s="1">
        <v>3454.55</v>
      </c>
      <c r="F3525" s="1">
        <v>61695576</v>
      </c>
      <c r="G3525" s="1">
        <v>3097.76</v>
      </c>
      <c r="H3525" s="6" t="str">
        <f>TEXT(NiftyData[[#This Row],[Date]], "yyyy")</f>
        <v>2006</v>
      </c>
      <c r="I3525" s="6" t="str">
        <f>TEXT(NiftyData[[#This Row],[Date]], "mmm")</f>
        <v>Sep</v>
      </c>
      <c r="J3525" s="6" t="str">
        <f>TEXT(NiftyData[[#This Row],[Date]], "ddd")</f>
        <v>Thu</v>
      </c>
      <c r="K3525" s="6" t="str">
        <f>TEXT(NiftyData[[#This Row],[Date]], "mmm-yyyy")</f>
        <v>Sep-2006</v>
      </c>
      <c r="L3525" s="6" t="str">
        <f>IF(NiftyData[[#This Row],[Day]]="Thu", "Expiry", "")</f>
        <v>Expiry</v>
      </c>
      <c r="M3525" s="6">
        <f>NiftyData[[#This Row],[Close]]-NiftyData[[#This Row],[Open]]</f>
        <v>-22.599999999999909</v>
      </c>
      <c r="N3525" s="4">
        <f>NiftyData[[#This Row],[Intraday Change]]/NiftyData[[#This Row],[Open]]</f>
        <v>-6.4995758020217446E-3</v>
      </c>
      <c r="O3525" s="4">
        <f>_xlfn.CEILING.MATH(ABS(NiftyData[[#This Row],[Intraday Change %]]), 0.01)</f>
        <v>0.01</v>
      </c>
      <c r="P3525" s="6">
        <f>NiftyData[[#This Row],[Close]]-E3526</f>
        <v>-22.699999999999818</v>
      </c>
      <c r="Q3525" s="4">
        <f>NiftyData[[#This Row],[DayChange]]/E3526</f>
        <v>-6.5281472427923841E-3</v>
      </c>
      <c r="R3525" s="7">
        <f>_xlfn.CEILING.MATH(ABS(NiftyData[[#This Row],[DayChange %]]), 0.01)</f>
        <v>0.01</v>
      </c>
    </row>
    <row r="3526" spans="1:18" x14ac:dyDescent="0.2">
      <c r="A3526" s="2">
        <v>38966</v>
      </c>
      <c r="B3526" s="1">
        <v>3474.4</v>
      </c>
      <c r="C3526" s="1">
        <v>3490.7</v>
      </c>
      <c r="D3526" s="1">
        <v>3465.8</v>
      </c>
      <c r="E3526" s="1">
        <v>3477.25</v>
      </c>
      <c r="F3526" s="1">
        <v>64632141</v>
      </c>
      <c r="G3526" s="1">
        <v>3020.81</v>
      </c>
      <c r="H3526" s="6" t="str">
        <f>TEXT(NiftyData[[#This Row],[Date]], "yyyy")</f>
        <v>2006</v>
      </c>
      <c r="I3526" s="6" t="str">
        <f>TEXT(NiftyData[[#This Row],[Date]], "mmm")</f>
        <v>Sep</v>
      </c>
      <c r="J3526" s="6" t="str">
        <f>TEXT(NiftyData[[#This Row],[Date]], "ddd")</f>
        <v>Wed</v>
      </c>
      <c r="K3526" s="6" t="str">
        <f>TEXT(NiftyData[[#This Row],[Date]], "mmm-yyyy")</f>
        <v>Sep-2006</v>
      </c>
      <c r="L3526" s="6" t="str">
        <f>IF(NiftyData[[#This Row],[Day]]="Thu", "Expiry", "")</f>
        <v/>
      </c>
      <c r="M3526" s="6">
        <f>NiftyData[[#This Row],[Close]]-NiftyData[[#This Row],[Open]]</f>
        <v>2.8499999999999091</v>
      </c>
      <c r="N3526" s="4">
        <f>NiftyData[[#This Row],[Intraday Change]]/NiftyData[[#This Row],[Open]]</f>
        <v>8.2028551692375925E-4</v>
      </c>
      <c r="O3526" s="4">
        <f>_xlfn.CEILING.MATH(ABS(NiftyData[[#This Row],[Intraday Change %]]), 0.01)</f>
        <v>0.01</v>
      </c>
      <c r="P3526" s="6">
        <f>NiftyData[[#This Row],[Close]]-E3527</f>
        <v>3.5</v>
      </c>
      <c r="Q3526" s="4">
        <f>NiftyData[[#This Row],[DayChange]]/E3527</f>
        <v>1.0075566750629723E-3</v>
      </c>
      <c r="R3526" s="7">
        <f>_xlfn.CEILING.MATH(ABS(NiftyData[[#This Row],[DayChange %]]), 0.01)</f>
        <v>0.01</v>
      </c>
    </row>
    <row r="3527" spans="1:18" x14ac:dyDescent="0.2">
      <c r="A3527" s="2">
        <v>38965</v>
      </c>
      <c r="B3527" s="1">
        <v>3471.4</v>
      </c>
      <c r="C3527" s="1">
        <v>3488.6</v>
      </c>
      <c r="D3527" s="1">
        <v>3457.9</v>
      </c>
      <c r="E3527" s="1">
        <v>3473.75</v>
      </c>
      <c r="F3527" s="1">
        <v>49637615</v>
      </c>
      <c r="G3527" s="1">
        <v>2330.87</v>
      </c>
      <c r="H3527" s="6" t="str">
        <f>TEXT(NiftyData[[#This Row],[Date]], "yyyy")</f>
        <v>2006</v>
      </c>
      <c r="I3527" s="6" t="str">
        <f>TEXT(NiftyData[[#This Row],[Date]], "mmm")</f>
        <v>Sep</v>
      </c>
      <c r="J3527" s="6" t="str">
        <f>TEXT(NiftyData[[#This Row],[Date]], "ddd")</f>
        <v>Tue</v>
      </c>
      <c r="K3527" s="6" t="str">
        <f>TEXT(NiftyData[[#This Row],[Date]], "mmm-yyyy")</f>
        <v>Sep-2006</v>
      </c>
      <c r="L3527" s="6" t="str">
        <f>IF(NiftyData[[#This Row],[Day]]="Thu", "Expiry", "")</f>
        <v/>
      </c>
      <c r="M3527" s="6">
        <f>NiftyData[[#This Row],[Close]]-NiftyData[[#This Row],[Open]]</f>
        <v>2.3499999999999091</v>
      </c>
      <c r="N3527" s="4">
        <f>NiftyData[[#This Row],[Intraday Change]]/NiftyData[[#This Row],[Open]]</f>
        <v>6.7696030420000839E-4</v>
      </c>
      <c r="O3527" s="4">
        <f>_xlfn.CEILING.MATH(ABS(NiftyData[[#This Row],[Intraday Change %]]), 0.01)</f>
        <v>0.01</v>
      </c>
      <c r="P3527" s="6">
        <f>NiftyData[[#This Row],[Close]]-E3528</f>
        <v>-3.0999999999999091</v>
      </c>
      <c r="Q3527" s="4">
        <f>NiftyData[[#This Row],[DayChange]]/E3528</f>
        <v>-8.9161165997955305E-4</v>
      </c>
      <c r="R3527" s="7">
        <f>_xlfn.CEILING.MATH(ABS(NiftyData[[#This Row],[DayChange %]]), 0.01)</f>
        <v>0.01</v>
      </c>
    </row>
    <row r="3528" spans="1:18" x14ac:dyDescent="0.2">
      <c r="A3528" s="2">
        <v>38964</v>
      </c>
      <c r="B3528" s="1">
        <v>3435.55</v>
      </c>
      <c r="C3528" s="1">
        <v>3483.1</v>
      </c>
      <c r="D3528" s="1">
        <v>3435.55</v>
      </c>
      <c r="E3528" s="1">
        <v>3476.85</v>
      </c>
      <c r="F3528" s="1">
        <v>55794558</v>
      </c>
      <c r="G3528" s="1">
        <v>2672.11</v>
      </c>
      <c r="H3528" s="6" t="str">
        <f>TEXT(NiftyData[[#This Row],[Date]], "yyyy")</f>
        <v>2006</v>
      </c>
      <c r="I3528" s="6" t="str">
        <f>TEXT(NiftyData[[#This Row],[Date]], "mmm")</f>
        <v>Sep</v>
      </c>
      <c r="J3528" s="6" t="str">
        <f>TEXT(NiftyData[[#This Row],[Date]], "ddd")</f>
        <v>Mon</v>
      </c>
      <c r="K3528" s="6" t="str">
        <f>TEXT(NiftyData[[#This Row],[Date]], "mmm-yyyy")</f>
        <v>Sep-2006</v>
      </c>
      <c r="L3528" s="6" t="str">
        <f>IF(NiftyData[[#This Row],[Day]]="Thu", "Expiry", "")</f>
        <v/>
      </c>
      <c r="M3528" s="6">
        <f>NiftyData[[#This Row],[Close]]-NiftyData[[#This Row],[Open]]</f>
        <v>41.299999999999727</v>
      </c>
      <c r="N3528" s="4">
        <f>NiftyData[[#This Row],[Intraday Change]]/NiftyData[[#This Row],[Open]]</f>
        <v>1.2021364846967654E-2</v>
      </c>
      <c r="O3528" s="4">
        <f>_xlfn.CEILING.MATH(ABS(NiftyData[[#This Row],[Intraday Change %]]), 0.01)</f>
        <v>0.02</v>
      </c>
      <c r="P3528" s="6">
        <f>NiftyData[[#This Row],[Close]]-E3529</f>
        <v>41.400000000000091</v>
      </c>
      <c r="Q3528" s="4">
        <f>NiftyData[[#This Row],[DayChange]]/E3529</f>
        <v>1.2050823036283484E-2</v>
      </c>
      <c r="R3528" s="7">
        <f>_xlfn.CEILING.MATH(ABS(NiftyData[[#This Row],[DayChange %]]), 0.01)</f>
        <v>0.02</v>
      </c>
    </row>
    <row r="3529" spans="1:18" x14ac:dyDescent="0.2">
      <c r="A3529" s="2">
        <v>38961</v>
      </c>
      <c r="B3529" s="1">
        <v>3414</v>
      </c>
      <c r="C3529" s="1">
        <v>3439.5</v>
      </c>
      <c r="D3529" s="1">
        <v>3402.9</v>
      </c>
      <c r="E3529" s="1">
        <v>3435.45</v>
      </c>
      <c r="F3529" s="1">
        <v>71355586</v>
      </c>
      <c r="G3529" s="1">
        <v>3118.13</v>
      </c>
      <c r="H3529" s="6" t="str">
        <f>TEXT(NiftyData[[#This Row],[Date]], "yyyy")</f>
        <v>2006</v>
      </c>
      <c r="I3529" s="6" t="str">
        <f>TEXT(NiftyData[[#This Row],[Date]], "mmm")</f>
        <v>Sep</v>
      </c>
      <c r="J3529" s="6" t="str">
        <f>TEXT(NiftyData[[#This Row],[Date]], "ddd")</f>
        <v>Fri</v>
      </c>
      <c r="K3529" s="6" t="str">
        <f>TEXT(NiftyData[[#This Row],[Date]], "mmm-yyyy")</f>
        <v>Sep-2006</v>
      </c>
      <c r="L3529" s="6" t="str">
        <f>IF(NiftyData[[#This Row],[Day]]="Thu", "Expiry", "")</f>
        <v/>
      </c>
      <c r="M3529" s="6">
        <f>NiftyData[[#This Row],[Close]]-NiftyData[[#This Row],[Open]]</f>
        <v>21.449999999999818</v>
      </c>
      <c r="N3529" s="4">
        <f>NiftyData[[#This Row],[Intraday Change]]/NiftyData[[#This Row],[Open]]</f>
        <v>6.2829525483303512E-3</v>
      </c>
      <c r="O3529" s="4">
        <f>_xlfn.CEILING.MATH(ABS(NiftyData[[#This Row],[Intraday Change %]]), 0.01)</f>
        <v>0.01</v>
      </c>
      <c r="P3529" s="6">
        <f>NiftyData[[#This Row],[Close]]-E3530</f>
        <v>21.549999999999727</v>
      </c>
      <c r="Q3529" s="4">
        <f>NiftyData[[#This Row],[DayChange]]/E3530</f>
        <v>6.312428600720503E-3</v>
      </c>
      <c r="R3529" s="7">
        <f>_xlfn.CEILING.MATH(ABS(NiftyData[[#This Row],[DayChange %]]), 0.01)</f>
        <v>0.01</v>
      </c>
    </row>
    <row r="3530" spans="1:18" x14ac:dyDescent="0.2">
      <c r="A3530" s="2">
        <v>38960</v>
      </c>
      <c r="B3530" s="1">
        <v>3404.5</v>
      </c>
      <c r="C3530" s="1">
        <v>3452.3</v>
      </c>
      <c r="D3530" s="1">
        <v>3403.65</v>
      </c>
      <c r="E3530" s="1">
        <v>3413.9</v>
      </c>
      <c r="F3530" s="1">
        <v>98616609</v>
      </c>
      <c r="G3530" s="1">
        <v>4581.17</v>
      </c>
      <c r="H3530" s="6" t="str">
        <f>TEXT(NiftyData[[#This Row],[Date]], "yyyy")</f>
        <v>2006</v>
      </c>
      <c r="I3530" s="6" t="str">
        <f>TEXT(NiftyData[[#This Row],[Date]], "mmm")</f>
        <v>Aug</v>
      </c>
      <c r="J3530" s="6" t="str">
        <f>TEXT(NiftyData[[#This Row],[Date]], "ddd")</f>
        <v>Thu</v>
      </c>
      <c r="K3530" s="6" t="str">
        <f>TEXT(NiftyData[[#This Row],[Date]], "mmm-yyyy")</f>
        <v>Aug-2006</v>
      </c>
      <c r="L3530" s="6" t="str">
        <f>IF(NiftyData[[#This Row],[Day]]="Thu", "Expiry", "")</f>
        <v>Expiry</v>
      </c>
      <c r="M3530" s="6">
        <f>NiftyData[[#This Row],[Close]]-NiftyData[[#This Row],[Open]]</f>
        <v>9.4000000000000909</v>
      </c>
      <c r="N3530" s="4">
        <f>NiftyData[[#This Row],[Intraday Change]]/NiftyData[[#This Row],[Open]]</f>
        <v>2.761051549419912E-3</v>
      </c>
      <c r="O3530" s="4">
        <f>_xlfn.CEILING.MATH(ABS(NiftyData[[#This Row],[Intraday Change %]]), 0.01)</f>
        <v>0.01</v>
      </c>
      <c r="P3530" s="6">
        <f>NiftyData[[#This Row],[Close]]-E3531</f>
        <v>-16.449999999999818</v>
      </c>
      <c r="Q3530" s="4">
        <f>NiftyData[[#This Row],[DayChange]]/E3531</f>
        <v>-4.795429037853227E-3</v>
      </c>
      <c r="R3530" s="7">
        <f>_xlfn.CEILING.MATH(ABS(NiftyData[[#This Row],[DayChange %]]), 0.01)</f>
        <v>0.01</v>
      </c>
    </row>
    <row r="3531" spans="1:18" x14ac:dyDescent="0.2">
      <c r="A3531" s="2">
        <v>38959</v>
      </c>
      <c r="B3531" s="1">
        <v>3425.8</v>
      </c>
      <c r="C3531" s="1">
        <v>3440.2</v>
      </c>
      <c r="D3531" s="1">
        <v>3407.75</v>
      </c>
      <c r="E3531" s="1">
        <v>3430.35</v>
      </c>
      <c r="F3531" s="1">
        <v>61671400</v>
      </c>
      <c r="G3531" s="1">
        <v>2963.16</v>
      </c>
      <c r="H3531" s="6" t="str">
        <f>TEXT(NiftyData[[#This Row],[Date]], "yyyy")</f>
        <v>2006</v>
      </c>
      <c r="I3531" s="6" t="str">
        <f>TEXT(NiftyData[[#This Row],[Date]], "mmm")</f>
        <v>Aug</v>
      </c>
      <c r="J3531" s="6" t="str">
        <f>TEXT(NiftyData[[#This Row],[Date]], "ddd")</f>
        <v>Wed</v>
      </c>
      <c r="K3531" s="6" t="str">
        <f>TEXT(NiftyData[[#This Row],[Date]], "mmm-yyyy")</f>
        <v>Aug-2006</v>
      </c>
      <c r="L3531" s="6" t="str">
        <f>IF(NiftyData[[#This Row],[Day]]="Thu", "Expiry", "")</f>
        <v/>
      </c>
      <c r="M3531" s="6">
        <f>NiftyData[[#This Row],[Close]]-NiftyData[[#This Row],[Open]]</f>
        <v>4.5499999999997272</v>
      </c>
      <c r="N3531" s="4">
        <f>NiftyData[[#This Row],[Intraday Change]]/NiftyData[[#This Row],[Open]]</f>
        <v>1.3281569268491233E-3</v>
      </c>
      <c r="O3531" s="4">
        <f>_xlfn.CEILING.MATH(ABS(NiftyData[[#This Row],[Intraday Change %]]), 0.01)</f>
        <v>0.01</v>
      </c>
      <c r="P3531" s="6">
        <f>NiftyData[[#This Row],[Close]]-E3532</f>
        <v>4.6500000000000909</v>
      </c>
      <c r="Q3531" s="4">
        <f>NiftyData[[#This Row],[DayChange]]/E3532</f>
        <v>1.3573868114546198E-3</v>
      </c>
      <c r="R3531" s="7">
        <f>_xlfn.CEILING.MATH(ABS(NiftyData[[#This Row],[DayChange %]]), 0.01)</f>
        <v>0.01</v>
      </c>
    </row>
    <row r="3532" spans="1:18" x14ac:dyDescent="0.2">
      <c r="A3532" s="2">
        <v>38958</v>
      </c>
      <c r="B3532" s="1">
        <v>3405.05</v>
      </c>
      <c r="C3532" s="1">
        <v>3434.95</v>
      </c>
      <c r="D3532" s="1">
        <v>3396.1</v>
      </c>
      <c r="E3532" s="1">
        <v>3425.7</v>
      </c>
      <c r="F3532" s="1">
        <v>60674227</v>
      </c>
      <c r="G3532" s="1">
        <v>2935.97</v>
      </c>
      <c r="H3532" s="6" t="str">
        <f>TEXT(NiftyData[[#This Row],[Date]], "yyyy")</f>
        <v>2006</v>
      </c>
      <c r="I3532" s="6" t="str">
        <f>TEXT(NiftyData[[#This Row],[Date]], "mmm")</f>
        <v>Aug</v>
      </c>
      <c r="J3532" s="6" t="str">
        <f>TEXT(NiftyData[[#This Row],[Date]], "ddd")</f>
        <v>Tue</v>
      </c>
      <c r="K3532" s="6" t="str">
        <f>TEXT(NiftyData[[#This Row],[Date]], "mmm-yyyy")</f>
        <v>Aug-2006</v>
      </c>
      <c r="L3532" s="6" t="str">
        <f>IF(NiftyData[[#This Row],[Day]]="Thu", "Expiry", "")</f>
        <v/>
      </c>
      <c r="M3532" s="6">
        <f>NiftyData[[#This Row],[Close]]-NiftyData[[#This Row],[Open]]</f>
        <v>20.649999999999636</v>
      </c>
      <c r="N3532" s="4">
        <f>NiftyData[[#This Row],[Intraday Change]]/NiftyData[[#This Row],[Open]]</f>
        <v>6.0645218131891261E-3</v>
      </c>
      <c r="O3532" s="4">
        <f>_xlfn.CEILING.MATH(ABS(NiftyData[[#This Row],[Intraday Change %]]), 0.01)</f>
        <v>0.01</v>
      </c>
      <c r="P3532" s="6">
        <f>NiftyData[[#This Row],[Close]]-E3533</f>
        <v>24.599999999999909</v>
      </c>
      <c r="Q3532" s="4">
        <f>NiftyData[[#This Row],[DayChange]]/E3533</f>
        <v>7.2329540442797654E-3</v>
      </c>
      <c r="R3532" s="7">
        <f>_xlfn.CEILING.MATH(ABS(NiftyData[[#This Row],[DayChange %]]), 0.01)</f>
        <v>0.01</v>
      </c>
    </row>
    <row r="3533" spans="1:18" x14ac:dyDescent="0.2">
      <c r="A3533" s="2">
        <v>38957</v>
      </c>
      <c r="B3533" s="1">
        <v>3386</v>
      </c>
      <c r="C3533" s="1">
        <v>3405.3</v>
      </c>
      <c r="D3533" s="1">
        <v>3377.75</v>
      </c>
      <c r="E3533" s="1">
        <v>3401.1</v>
      </c>
      <c r="F3533" s="1">
        <v>46753742</v>
      </c>
      <c r="G3533" s="1">
        <v>2051.9699999999998</v>
      </c>
      <c r="H3533" s="6" t="str">
        <f>TEXT(NiftyData[[#This Row],[Date]], "yyyy")</f>
        <v>2006</v>
      </c>
      <c r="I3533" s="6" t="str">
        <f>TEXT(NiftyData[[#This Row],[Date]], "mmm")</f>
        <v>Aug</v>
      </c>
      <c r="J3533" s="6" t="str">
        <f>TEXT(NiftyData[[#This Row],[Date]], "ddd")</f>
        <v>Mon</v>
      </c>
      <c r="K3533" s="6" t="str">
        <f>TEXT(NiftyData[[#This Row],[Date]], "mmm-yyyy")</f>
        <v>Aug-2006</v>
      </c>
      <c r="L3533" s="6" t="str">
        <f>IF(NiftyData[[#This Row],[Day]]="Thu", "Expiry", "")</f>
        <v/>
      </c>
      <c r="M3533" s="6">
        <f>NiftyData[[#This Row],[Close]]-NiftyData[[#This Row],[Open]]</f>
        <v>15.099999999999909</v>
      </c>
      <c r="N3533" s="4">
        <f>NiftyData[[#This Row],[Intraday Change]]/NiftyData[[#This Row],[Open]]</f>
        <v>4.4595392793856789E-3</v>
      </c>
      <c r="O3533" s="4">
        <f>_xlfn.CEILING.MATH(ABS(NiftyData[[#This Row],[Intraday Change %]]), 0.01)</f>
        <v>0.01</v>
      </c>
      <c r="P3533" s="6">
        <f>NiftyData[[#This Row],[Close]]-E3534</f>
        <v>15.150000000000091</v>
      </c>
      <c r="Q3533" s="4">
        <f>NiftyData[[#This Row],[DayChange]]/E3534</f>
        <v>4.474372037389829E-3</v>
      </c>
      <c r="R3533" s="7">
        <f>_xlfn.CEILING.MATH(ABS(NiftyData[[#This Row],[DayChange %]]), 0.01)</f>
        <v>0.01</v>
      </c>
    </row>
    <row r="3534" spans="1:18" x14ac:dyDescent="0.2">
      <c r="A3534" s="2">
        <v>38954</v>
      </c>
      <c r="B3534" s="1">
        <v>3368.55</v>
      </c>
      <c r="C3534" s="1">
        <v>3402.7</v>
      </c>
      <c r="D3534" s="1">
        <v>3368.55</v>
      </c>
      <c r="E3534" s="1">
        <v>3385.95</v>
      </c>
      <c r="F3534" s="1">
        <v>68458051</v>
      </c>
      <c r="G3534" s="1">
        <v>3290.78</v>
      </c>
      <c r="H3534" s="6" t="str">
        <f>TEXT(NiftyData[[#This Row],[Date]], "yyyy")</f>
        <v>2006</v>
      </c>
      <c r="I3534" s="6" t="str">
        <f>TEXT(NiftyData[[#This Row],[Date]], "mmm")</f>
        <v>Aug</v>
      </c>
      <c r="J3534" s="6" t="str">
        <f>TEXT(NiftyData[[#This Row],[Date]], "ddd")</f>
        <v>Fri</v>
      </c>
      <c r="K3534" s="6" t="str">
        <f>TEXT(NiftyData[[#This Row],[Date]], "mmm-yyyy")</f>
        <v>Aug-2006</v>
      </c>
      <c r="L3534" s="6" t="str">
        <f>IF(NiftyData[[#This Row],[Day]]="Thu", "Expiry", "")</f>
        <v/>
      </c>
      <c r="M3534" s="6">
        <f>NiftyData[[#This Row],[Close]]-NiftyData[[#This Row],[Open]]</f>
        <v>17.399999999999636</v>
      </c>
      <c r="N3534" s="4">
        <f>NiftyData[[#This Row],[Intraday Change]]/NiftyData[[#This Row],[Open]]</f>
        <v>5.1654272609875573E-3</v>
      </c>
      <c r="O3534" s="4">
        <f>_xlfn.CEILING.MATH(ABS(NiftyData[[#This Row],[Intraday Change %]]), 0.01)</f>
        <v>0.01</v>
      </c>
      <c r="P3534" s="6">
        <f>NiftyData[[#This Row],[Close]]-E3535</f>
        <v>15.549999999999727</v>
      </c>
      <c r="Q3534" s="4">
        <f>NiftyData[[#This Row],[DayChange]]/E3535</f>
        <v>4.6136957037739516E-3</v>
      </c>
      <c r="R3534" s="7">
        <f>_xlfn.CEILING.MATH(ABS(NiftyData[[#This Row],[DayChange %]]), 0.01)</f>
        <v>0.01</v>
      </c>
    </row>
    <row r="3535" spans="1:18" x14ac:dyDescent="0.2">
      <c r="A3535" s="2">
        <v>38953</v>
      </c>
      <c r="B3535" s="1">
        <v>3336.65</v>
      </c>
      <c r="C3535" s="1">
        <v>3379.55</v>
      </c>
      <c r="D3535" s="1">
        <v>3304.85</v>
      </c>
      <c r="E3535" s="1">
        <v>3370.4</v>
      </c>
      <c r="F3535" s="1">
        <v>70794902</v>
      </c>
      <c r="G3535" s="1">
        <v>3625.17</v>
      </c>
      <c r="H3535" s="6" t="str">
        <f>TEXT(NiftyData[[#This Row],[Date]], "yyyy")</f>
        <v>2006</v>
      </c>
      <c r="I3535" s="6" t="str">
        <f>TEXT(NiftyData[[#This Row],[Date]], "mmm")</f>
        <v>Aug</v>
      </c>
      <c r="J3535" s="6" t="str">
        <f>TEXT(NiftyData[[#This Row],[Date]], "ddd")</f>
        <v>Thu</v>
      </c>
      <c r="K3535" s="6" t="str">
        <f>TEXT(NiftyData[[#This Row],[Date]], "mmm-yyyy")</f>
        <v>Aug-2006</v>
      </c>
      <c r="L3535" s="6" t="str">
        <f>IF(NiftyData[[#This Row],[Day]]="Thu", "Expiry", "")</f>
        <v>Expiry</v>
      </c>
      <c r="M3535" s="6">
        <f>NiftyData[[#This Row],[Close]]-NiftyData[[#This Row],[Open]]</f>
        <v>33.75</v>
      </c>
      <c r="N3535" s="4">
        <f>NiftyData[[#This Row],[Intraday Change]]/NiftyData[[#This Row],[Open]]</f>
        <v>1.0114935639039155E-2</v>
      </c>
      <c r="O3535" s="4">
        <f>_xlfn.CEILING.MATH(ABS(NiftyData[[#This Row],[Intraday Change %]]), 0.01)</f>
        <v>0.02</v>
      </c>
      <c r="P3535" s="6">
        <f>NiftyData[[#This Row],[Close]]-E3536</f>
        <v>34.599999999999909</v>
      </c>
      <c r="Q3535" s="4">
        <f>NiftyData[[#This Row],[DayChange]]/E3536</f>
        <v>1.0372324479884858E-2</v>
      </c>
      <c r="R3535" s="7">
        <f>_xlfn.CEILING.MATH(ABS(NiftyData[[#This Row],[DayChange %]]), 0.01)</f>
        <v>0.02</v>
      </c>
    </row>
    <row r="3536" spans="1:18" x14ac:dyDescent="0.2">
      <c r="A3536" s="2">
        <v>38952</v>
      </c>
      <c r="B3536" s="1">
        <v>3363.6</v>
      </c>
      <c r="C3536" s="1">
        <v>3369.65</v>
      </c>
      <c r="D3536" s="1">
        <v>3325.1</v>
      </c>
      <c r="E3536" s="1">
        <v>3335.8</v>
      </c>
      <c r="F3536" s="1">
        <v>52060467</v>
      </c>
      <c r="G3536" s="1">
        <v>2595.6799999999998</v>
      </c>
      <c r="H3536" s="6" t="str">
        <f>TEXT(NiftyData[[#This Row],[Date]], "yyyy")</f>
        <v>2006</v>
      </c>
      <c r="I3536" s="6" t="str">
        <f>TEXT(NiftyData[[#This Row],[Date]], "mmm")</f>
        <v>Aug</v>
      </c>
      <c r="J3536" s="6" t="str">
        <f>TEXT(NiftyData[[#This Row],[Date]], "ddd")</f>
        <v>Wed</v>
      </c>
      <c r="K3536" s="6" t="str">
        <f>TEXT(NiftyData[[#This Row],[Date]], "mmm-yyyy")</f>
        <v>Aug-2006</v>
      </c>
      <c r="L3536" s="6" t="str">
        <f>IF(NiftyData[[#This Row],[Day]]="Thu", "Expiry", "")</f>
        <v/>
      </c>
      <c r="M3536" s="6">
        <f>NiftyData[[#This Row],[Close]]-NiftyData[[#This Row],[Open]]</f>
        <v>-27.799999999999727</v>
      </c>
      <c r="N3536" s="4">
        <f>NiftyData[[#This Row],[Intraday Change]]/NiftyData[[#This Row],[Open]]</f>
        <v>-8.2649542157211698E-3</v>
      </c>
      <c r="O3536" s="4">
        <f>_xlfn.CEILING.MATH(ABS(NiftyData[[#This Row],[Intraday Change %]]), 0.01)</f>
        <v>0.01</v>
      </c>
      <c r="P3536" s="6">
        <f>NiftyData[[#This Row],[Close]]-E3537</f>
        <v>-28.799999999999727</v>
      </c>
      <c r="Q3536" s="4">
        <f>NiftyData[[#This Row],[DayChange]]/E3537</f>
        <v>-8.5597099209414867E-3</v>
      </c>
      <c r="R3536" s="7">
        <f>_xlfn.CEILING.MATH(ABS(NiftyData[[#This Row],[DayChange %]]), 0.01)</f>
        <v>0.01</v>
      </c>
    </row>
    <row r="3537" spans="1:18" x14ac:dyDescent="0.2">
      <c r="A3537" s="2">
        <v>38951</v>
      </c>
      <c r="B3537" s="1">
        <v>3369.6</v>
      </c>
      <c r="C3537" s="1">
        <v>3398.35</v>
      </c>
      <c r="D3537" s="1">
        <v>3351.5</v>
      </c>
      <c r="E3537" s="1">
        <v>3364.6</v>
      </c>
      <c r="F3537" s="1">
        <v>58614547</v>
      </c>
      <c r="G3537" s="1">
        <v>2780.25</v>
      </c>
      <c r="H3537" s="6" t="str">
        <f>TEXT(NiftyData[[#This Row],[Date]], "yyyy")</f>
        <v>2006</v>
      </c>
      <c r="I3537" s="6" t="str">
        <f>TEXT(NiftyData[[#This Row],[Date]], "mmm")</f>
        <v>Aug</v>
      </c>
      <c r="J3537" s="6" t="str">
        <f>TEXT(NiftyData[[#This Row],[Date]], "ddd")</f>
        <v>Tue</v>
      </c>
      <c r="K3537" s="6" t="str">
        <f>TEXT(NiftyData[[#This Row],[Date]], "mmm-yyyy")</f>
        <v>Aug-2006</v>
      </c>
      <c r="L3537" s="6" t="str">
        <f>IF(NiftyData[[#This Row],[Day]]="Thu", "Expiry", "")</f>
        <v/>
      </c>
      <c r="M3537" s="6">
        <f>NiftyData[[#This Row],[Close]]-NiftyData[[#This Row],[Open]]</f>
        <v>-5</v>
      </c>
      <c r="N3537" s="4">
        <f>NiftyData[[#This Row],[Intraday Change]]/NiftyData[[#This Row],[Open]]</f>
        <v>-1.4838556505223173E-3</v>
      </c>
      <c r="O3537" s="4">
        <f>_xlfn.CEILING.MATH(ABS(NiftyData[[#This Row],[Intraday Change %]]), 0.01)</f>
        <v>0.01</v>
      </c>
      <c r="P3537" s="6">
        <f>NiftyData[[#This Row],[Close]]-E3538</f>
        <v>-1.4000000000000909</v>
      </c>
      <c r="Q3537" s="4">
        <f>NiftyData[[#This Row],[DayChange]]/E3538</f>
        <v>-4.1592394533573705E-4</v>
      </c>
      <c r="R3537" s="7">
        <f>_xlfn.CEILING.MATH(ABS(NiftyData[[#This Row],[DayChange %]]), 0.01)</f>
        <v>0.01</v>
      </c>
    </row>
    <row r="3538" spans="1:18" x14ac:dyDescent="0.2">
      <c r="A3538" s="2">
        <v>38950</v>
      </c>
      <c r="B3538" s="1">
        <v>3356.8</v>
      </c>
      <c r="C3538" s="1">
        <v>3374.9</v>
      </c>
      <c r="D3538" s="1">
        <v>3332.9</v>
      </c>
      <c r="E3538" s="1">
        <v>3366</v>
      </c>
      <c r="F3538" s="1">
        <v>48935056</v>
      </c>
      <c r="G3538" s="1">
        <v>2623.86</v>
      </c>
      <c r="H3538" s="6" t="str">
        <f>TEXT(NiftyData[[#This Row],[Date]], "yyyy")</f>
        <v>2006</v>
      </c>
      <c r="I3538" s="6" t="str">
        <f>TEXT(NiftyData[[#This Row],[Date]], "mmm")</f>
        <v>Aug</v>
      </c>
      <c r="J3538" s="6" t="str">
        <f>TEXT(NiftyData[[#This Row],[Date]], "ddd")</f>
        <v>Mon</v>
      </c>
      <c r="K3538" s="6" t="str">
        <f>TEXT(NiftyData[[#This Row],[Date]], "mmm-yyyy")</f>
        <v>Aug-2006</v>
      </c>
      <c r="L3538" s="6" t="str">
        <f>IF(NiftyData[[#This Row],[Day]]="Thu", "Expiry", "")</f>
        <v/>
      </c>
      <c r="M3538" s="6">
        <f>NiftyData[[#This Row],[Close]]-NiftyData[[#This Row],[Open]]</f>
        <v>9.1999999999998181</v>
      </c>
      <c r="N3538" s="4">
        <f>NiftyData[[#This Row],[Intraday Change]]/NiftyData[[#This Row],[Open]]</f>
        <v>2.7407054337463708E-3</v>
      </c>
      <c r="O3538" s="4">
        <f>_xlfn.CEILING.MATH(ABS(NiftyData[[#This Row],[Intraday Change %]]), 0.01)</f>
        <v>0.01</v>
      </c>
      <c r="P3538" s="6">
        <f>NiftyData[[#This Row],[Close]]-E3539</f>
        <v>9.25</v>
      </c>
      <c r="Q3538" s="4">
        <f>NiftyData[[#This Row],[DayChange]]/E3539</f>
        <v>2.7556416176361064E-3</v>
      </c>
      <c r="R3538" s="7">
        <f>_xlfn.CEILING.MATH(ABS(NiftyData[[#This Row],[DayChange %]]), 0.01)</f>
        <v>0.01</v>
      </c>
    </row>
    <row r="3539" spans="1:18" x14ac:dyDescent="0.2">
      <c r="A3539" s="2">
        <v>38947</v>
      </c>
      <c r="B3539" s="1">
        <v>3354.5</v>
      </c>
      <c r="C3539" s="1">
        <v>3366.25</v>
      </c>
      <c r="D3539" s="1">
        <v>3332.2</v>
      </c>
      <c r="E3539" s="1">
        <v>3356.75</v>
      </c>
      <c r="F3539" s="1">
        <v>57031969</v>
      </c>
      <c r="G3539" s="1">
        <v>2744.7</v>
      </c>
      <c r="H3539" s="6" t="str">
        <f>TEXT(NiftyData[[#This Row],[Date]], "yyyy")</f>
        <v>2006</v>
      </c>
      <c r="I3539" s="6" t="str">
        <f>TEXT(NiftyData[[#This Row],[Date]], "mmm")</f>
        <v>Aug</v>
      </c>
      <c r="J3539" s="6" t="str">
        <f>TEXT(NiftyData[[#This Row],[Date]], "ddd")</f>
        <v>Fri</v>
      </c>
      <c r="K3539" s="6" t="str">
        <f>TEXT(NiftyData[[#This Row],[Date]], "mmm-yyyy")</f>
        <v>Aug-2006</v>
      </c>
      <c r="L3539" s="6" t="str">
        <f>IF(NiftyData[[#This Row],[Day]]="Thu", "Expiry", "")</f>
        <v/>
      </c>
      <c r="M3539" s="6">
        <f>NiftyData[[#This Row],[Close]]-NiftyData[[#This Row],[Open]]</f>
        <v>2.25</v>
      </c>
      <c r="N3539" s="4">
        <f>NiftyData[[#This Row],[Intraday Change]]/NiftyData[[#This Row],[Open]]</f>
        <v>6.707407959457445E-4</v>
      </c>
      <c r="O3539" s="4">
        <f>_xlfn.CEILING.MATH(ABS(NiftyData[[#This Row],[Intraday Change %]]), 0.01)</f>
        <v>0.01</v>
      </c>
      <c r="P3539" s="6">
        <f>NiftyData[[#This Row],[Close]]-E3540</f>
        <v>2.8499999999999091</v>
      </c>
      <c r="Q3539" s="4">
        <f>NiftyData[[#This Row],[DayChange]]/E3540</f>
        <v>8.497569993142041E-4</v>
      </c>
      <c r="R3539" s="7">
        <f>_xlfn.CEILING.MATH(ABS(NiftyData[[#This Row],[DayChange %]]), 0.01)</f>
        <v>0.01</v>
      </c>
    </row>
    <row r="3540" spans="1:18" x14ac:dyDescent="0.2">
      <c r="A3540" s="2">
        <v>38946</v>
      </c>
      <c r="B3540" s="1">
        <v>3359.7</v>
      </c>
      <c r="C3540" s="1">
        <v>3385.15</v>
      </c>
      <c r="D3540" s="1">
        <v>3328.6</v>
      </c>
      <c r="E3540" s="1">
        <v>3353.9</v>
      </c>
      <c r="F3540" s="1">
        <v>72570406</v>
      </c>
      <c r="G3540" s="1">
        <v>3678.42</v>
      </c>
      <c r="H3540" s="6" t="str">
        <f>TEXT(NiftyData[[#This Row],[Date]], "yyyy")</f>
        <v>2006</v>
      </c>
      <c r="I3540" s="6" t="str">
        <f>TEXT(NiftyData[[#This Row],[Date]], "mmm")</f>
        <v>Aug</v>
      </c>
      <c r="J3540" s="6" t="str">
        <f>TEXT(NiftyData[[#This Row],[Date]], "ddd")</f>
        <v>Thu</v>
      </c>
      <c r="K3540" s="6" t="str">
        <f>TEXT(NiftyData[[#This Row],[Date]], "mmm-yyyy")</f>
        <v>Aug-2006</v>
      </c>
      <c r="L3540" s="6" t="str">
        <f>IF(NiftyData[[#This Row],[Day]]="Thu", "Expiry", "")</f>
        <v>Expiry</v>
      </c>
      <c r="M3540" s="6">
        <f>NiftyData[[#This Row],[Close]]-NiftyData[[#This Row],[Open]]</f>
        <v>-5.7999999999997272</v>
      </c>
      <c r="N3540" s="4">
        <f>NiftyData[[#This Row],[Intraday Change]]/NiftyData[[#This Row],[Open]]</f>
        <v>-1.7263446141023684E-3</v>
      </c>
      <c r="O3540" s="4">
        <f>_xlfn.CEILING.MATH(ABS(NiftyData[[#This Row],[Intraday Change %]]), 0.01)</f>
        <v>0.01</v>
      </c>
      <c r="P3540" s="6">
        <f>NiftyData[[#This Row],[Close]]-E3541</f>
        <v>-2.1500000000000909</v>
      </c>
      <c r="Q3540" s="4">
        <f>NiftyData[[#This Row],[DayChange]]/E3541</f>
        <v>-6.4063407875332337E-4</v>
      </c>
      <c r="R3540" s="7">
        <f>_xlfn.CEILING.MATH(ABS(NiftyData[[#This Row],[DayChange %]]), 0.01)</f>
        <v>0.01</v>
      </c>
    </row>
    <row r="3541" spans="1:18" x14ac:dyDescent="0.2">
      <c r="A3541" s="2">
        <v>38945</v>
      </c>
      <c r="B3541" s="1">
        <v>3314.75</v>
      </c>
      <c r="C3541" s="1">
        <v>3377.1</v>
      </c>
      <c r="D3541" s="1">
        <v>3314.75</v>
      </c>
      <c r="E3541" s="1">
        <v>3356.05</v>
      </c>
      <c r="F3541" s="1">
        <v>69199131</v>
      </c>
      <c r="G3541" s="1">
        <v>3288.12</v>
      </c>
      <c r="H3541" s="6" t="str">
        <f>TEXT(NiftyData[[#This Row],[Date]], "yyyy")</f>
        <v>2006</v>
      </c>
      <c r="I3541" s="6" t="str">
        <f>TEXT(NiftyData[[#This Row],[Date]], "mmm")</f>
        <v>Aug</v>
      </c>
      <c r="J3541" s="6" t="str">
        <f>TEXT(NiftyData[[#This Row],[Date]], "ddd")</f>
        <v>Wed</v>
      </c>
      <c r="K3541" s="6" t="str">
        <f>TEXT(NiftyData[[#This Row],[Date]], "mmm-yyyy")</f>
        <v>Aug-2006</v>
      </c>
      <c r="L3541" s="6" t="str">
        <f>IF(NiftyData[[#This Row],[Day]]="Thu", "Expiry", "")</f>
        <v/>
      </c>
      <c r="M3541" s="6">
        <f>NiftyData[[#This Row],[Close]]-NiftyData[[#This Row],[Open]]</f>
        <v>41.300000000000182</v>
      </c>
      <c r="N3541" s="4">
        <f>NiftyData[[#This Row],[Intraday Change]]/NiftyData[[#This Row],[Open]]</f>
        <v>1.2459461497850571E-2</v>
      </c>
      <c r="O3541" s="4">
        <f>_xlfn.CEILING.MATH(ABS(NiftyData[[#This Row],[Intraday Change %]]), 0.01)</f>
        <v>0.02</v>
      </c>
      <c r="P3541" s="6">
        <f>NiftyData[[#This Row],[Close]]-E3542</f>
        <v>42.950000000000273</v>
      </c>
      <c r="Q3541" s="4">
        <f>NiftyData[[#This Row],[DayChange]]/E3542</f>
        <v>1.2963689595846872E-2</v>
      </c>
      <c r="R3541" s="7">
        <f>_xlfn.CEILING.MATH(ABS(NiftyData[[#This Row],[DayChange %]]), 0.01)</f>
        <v>0.02</v>
      </c>
    </row>
    <row r="3542" spans="1:18" x14ac:dyDescent="0.2">
      <c r="A3542" s="2">
        <v>38943</v>
      </c>
      <c r="B3542" s="1">
        <v>3274.95</v>
      </c>
      <c r="C3542" s="1">
        <v>3317.8</v>
      </c>
      <c r="D3542" s="1">
        <v>3269.15</v>
      </c>
      <c r="E3542" s="1">
        <v>3313.1</v>
      </c>
      <c r="F3542" s="1">
        <v>51600194</v>
      </c>
      <c r="G3542" s="1">
        <v>2309.79</v>
      </c>
      <c r="H3542" s="6" t="str">
        <f>TEXT(NiftyData[[#This Row],[Date]], "yyyy")</f>
        <v>2006</v>
      </c>
      <c r="I3542" s="6" t="str">
        <f>TEXT(NiftyData[[#This Row],[Date]], "mmm")</f>
        <v>Aug</v>
      </c>
      <c r="J3542" s="6" t="str">
        <f>TEXT(NiftyData[[#This Row],[Date]], "ddd")</f>
        <v>Mon</v>
      </c>
      <c r="K3542" s="6" t="str">
        <f>TEXT(NiftyData[[#This Row],[Date]], "mmm-yyyy")</f>
        <v>Aug-2006</v>
      </c>
      <c r="L3542" s="6" t="str">
        <f>IF(NiftyData[[#This Row],[Day]]="Thu", "Expiry", "")</f>
        <v/>
      </c>
      <c r="M3542" s="6">
        <f>NiftyData[[#This Row],[Close]]-NiftyData[[#This Row],[Open]]</f>
        <v>38.150000000000091</v>
      </c>
      <c r="N3542" s="4">
        <f>NiftyData[[#This Row],[Intraday Change]]/NiftyData[[#This Row],[Open]]</f>
        <v>1.1649032809661244E-2</v>
      </c>
      <c r="O3542" s="4">
        <f>_xlfn.CEILING.MATH(ABS(NiftyData[[#This Row],[Intraday Change %]]), 0.01)</f>
        <v>0.02</v>
      </c>
      <c r="P3542" s="6">
        <f>NiftyData[[#This Row],[Close]]-E3543</f>
        <v>38.75</v>
      </c>
      <c r="Q3542" s="4">
        <f>NiftyData[[#This Row],[DayChange]]/E3543</f>
        <v>1.1834409882877518E-2</v>
      </c>
      <c r="R3542" s="7">
        <f>_xlfn.CEILING.MATH(ABS(NiftyData[[#This Row],[DayChange %]]), 0.01)</f>
        <v>0.02</v>
      </c>
    </row>
    <row r="3543" spans="1:18" x14ac:dyDescent="0.2">
      <c r="A3543" s="2">
        <v>38940</v>
      </c>
      <c r="B3543" s="1">
        <v>3260.05</v>
      </c>
      <c r="C3543" s="1">
        <v>3286.5</v>
      </c>
      <c r="D3543" s="1">
        <v>3236.95</v>
      </c>
      <c r="E3543" s="1">
        <v>3274.35</v>
      </c>
      <c r="F3543" s="1">
        <v>63497173</v>
      </c>
      <c r="G3543" s="1">
        <v>3339.55</v>
      </c>
      <c r="H3543" s="6" t="str">
        <f>TEXT(NiftyData[[#This Row],[Date]], "yyyy")</f>
        <v>2006</v>
      </c>
      <c r="I3543" s="6" t="str">
        <f>TEXT(NiftyData[[#This Row],[Date]], "mmm")</f>
        <v>Aug</v>
      </c>
      <c r="J3543" s="6" t="str">
        <f>TEXT(NiftyData[[#This Row],[Date]], "ddd")</f>
        <v>Fri</v>
      </c>
      <c r="K3543" s="6" t="str">
        <f>TEXT(NiftyData[[#This Row],[Date]], "mmm-yyyy")</f>
        <v>Aug-2006</v>
      </c>
      <c r="L3543" s="6" t="str">
        <f>IF(NiftyData[[#This Row],[Day]]="Thu", "Expiry", "")</f>
        <v/>
      </c>
      <c r="M3543" s="6">
        <f>NiftyData[[#This Row],[Close]]-NiftyData[[#This Row],[Open]]</f>
        <v>14.299999999999727</v>
      </c>
      <c r="N3543" s="4">
        <f>NiftyData[[#This Row],[Intraday Change]]/NiftyData[[#This Row],[Open]]</f>
        <v>4.3864357908620193E-3</v>
      </c>
      <c r="O3543" s="4">
        <f>_xlfn.CEILING.MATH(ABS(NiftyData[[#This Row],[Intraday Change %]]), 0.01)</f>
        <v>0.01</v>
      </c>
      <c r="P3543" s="6">
        <f>NiftyData[[#This Row],[Close]]-E3544</f>
        <v>14.25</v>
      </c>
      <c r="Q3543" s="4">
        <f>NiftyData[[#This Row],[DayChange]]/E3544</f>
        <v>4.3710315634489742E-3</v>
      </c>
      <c r="R3543" s="7">
        <f>_xlfn.CEILING.MATH(ABS(NiftyData[[#This Row],[DayChange %]]), 0.01)</f>
        <v>0.01</v>
      </c>
    </row>
    <row r="3544" spans="1:18" x14ac:dyDescent="0.2">
      <c r="A3544" s="2">
        <v>38939</v>
      </c>
      <c r="B3544" s="1">
        <v>3254.6</v>
      </c>
      <c r="C3544" s="1">
        <v>3274.75</v>
      </c>
      <c r="D3544" s="1">
        <v>3229.45</v>
      </c>
      <c r="E3544" s="1">
        <v>3260.1</v>
      </c>
      <c r="F3544" s="1">
        <v>59287718</v>
      </c>
      <c r="G3544" s="1">
        <v>2795.74</v>
      </c>
      <c r="H3544" s="6" t="str">
        <f>TEXT(NiftyData[[#This Row],[Date]], "yyyy")</f>
        <v>2006</v>
      </c>
      <c r="I3544" s="6" t="str">
        <f>TEXT(NiftyData[[#This Row],[Date]], "mmm")</f>
        <v>Aug</v>
      </c>
      <c r="J3544" s="6" t="str">
        <f>TEXT(NiftyData[[#This Row],[Date]], "ddd")</f>
        <v>Thu</v>
      </c>
      <c r="K3544" s="6" t="str">
        <f>TEXT(NiftyData[[#This Row],[Date]], "mmm-yyyy")</f>
        <v>Aug-2006</v>
      </c>
      <c r="L3544" s="6" t="str">
        <f>IF(NiftyData[[#This Row],[Day]]="Thu", "Expiry", "")</f>
        <v>Expiry</v>
      </c>
      <c r="M3544" s="6">
        <f>NiftyData[[#This Row],[Close]]-NiftyData[[#This Row],[Open]]</f>
        <v>5.5</v>
      </c>
      <c r="N3544" s="4">
        <f>NiftyData[[#This Row],[Intraday Change]]/NiftyData[[#This Row],[Open]]</f>
        <v>1.689915811466847E-3</v>
      </c>
      <c r="O3544" s="4">
        <f>_xlfn.CEILING.MATH(ABS(NiftyData[[#This Row],[Intraday Change %]]), 0.01)</f>
        <v>0.01</v>
      </c>
      <c r="P3544" s="6">
        <f>NiftyData[[#This Row],[Close]]-E3545</f>
        <v>5.5</v>
      </c>
      <c r="Q3544" s="4">
        <f>NiftyData[[#This Row],[DayChange]]/E3545</f>
        <v>1.689915811466847E-3</v>
      </c>
      <c r="R3544" s="7">
        <f>_xlfn.CEILING.MATH(ABS(NiftyData[[#This Row],[DayChange %]]), 0.01)</f>
        <v>0.01</v>
      </c>
    </row>
    <row r="3545" spans="1:18" x14ac:dyDescent="0.2">
      <c r="A3545" s="2">
        <v>38938</v>
      </c>
      <c r="B3545" s="1">
        <v>3211.55</v>
      </c>
      <c r="C3545" s="1">
        <v>3267.2</v>
      </c>
      <c r="D3545" s="1">
        <v>3187.85</v>
      </c>
      <c r="E3545" s="1">
        <v>3254.6</v>
      </c>
      <c r="F3545" s="1">
        <v>71781978</v>
      </c>
      <c r="G3545" s="1">
        <v>3410.66</v>
      </c>
      <c r="H3545" s="6" t="str">
        <f>TEXT(NiftyData[[#This Row],[Date]], "yyyy")</f>
        <v>2006</v>
      </c>
      <c r="I3545" s="6" t="str">
        <f>TEXT(NiftyData[[#This Row],[Date]], "mmm")</f>
        <v>Aug</v>
      </c>
      <c r="J3545" s="6" t="str">
        <f>TEXT(NiftyData[[#This Row],[Date]], "ddd")</f>
        <v>Wed</v>
      </c>
      <c r="K3545" s="6" t="str">
        <f>TEXT(NiftyData[[#This Row],[Date]], "mmm-yyyy")</f>
        <v>Aug-2006</v>
      </c>
      <c r="L3545" s="6" t="str">
        <f>IF(NiftyData[[#This Row],[Day]]="Thu", "Expiry", "")</f>
        <v/>
      </c>
      <c r="M3545" s="6">
        <f>NiftyData[[#This Row],[Close]]-NiftyData[[#This Row],[Open]]</f>
        <v>43.049999999999727</v>
      </c>
      <c r="N3545" s="4">
        <f>NiftyData[[#This Row],[Intraday Change]]/NiftyData[[#This Row],[Open]]</f>
        <v>1.3404742258410962E-2</v>
      </c>
      <c r="O3545" s="4">
        <f>_xlfn.CEILING.MATH(ABS(NiftyData[[#This Row],[Intraday Change %]]), 0.01)</f>
        <v>0.02</v>
      </c>
      <c r="P3545" s="6">
        <f>NiftyData[[#This Row],[Close]]-E3546</f>
        <v>42.199999999999818</v>
      </c>
      <c r="Q3545" s="4">
        <f>NiftyData[[#This Row],[DayChange]]/E3546</f>
        <v>1.3136595691694626E-2</v>
      </c>
      <c r="R3545" s="7">
        <f>_xlfn.CEILING.MATH(ABS(NiftyData[[#This Row],[DayChange %]]), 0.01)</f>
        <v>0.02</v>
      </c>
    </row>
    <row r="3546" spans="1:18" x14ac:dyDescent="0.2">
      <c r="A3546" s="2">
        <v>38937</v>
      </c>
      <c r="B3546" s="1">
        <v>3151.55</v>
      </c>
      <c r="C3546" s="1">
        <v>3216.75</v>
      </c>
      <c r="D3546" s="1">
        <v>3151.55</v>
      </c>
      <c r="E3546" s="1">
        <v>3212.4</v>
      </c>
      <c r="F3546" s="1">
        <v>52271647</v>
      </c>
      <c r="G3546" s="1">
        <v>2334.3000000000002</v>
      </c>
      <c r="H3546" s="6" t="str">
        <f>TEXT(NiftyData[[#This Row],[Date]], "yyyy")</f>
        <v>2006</v>
      </c>
      <c r="I3546" s="6" t="str">
        <f>TEXT(NiftyData[[#This Row],[Date]], "mmm")</f>
        <v>Aug</v>
      </c>
      <c r="J3546" s="6" t="str">
        <f>TEXT(NiftyData[[#This Row],[Date]], "ddd")</f>
        <v>Tue</v>
      </c>
      <c r="K3546" s="6" t="str">
        <f>TEXT(NiftyData[[#This Row],[Date]], "mmm-yyyy")</f>
        <v>Aug-2006</v>
      </c>
      <c r="L3546" s="6" t="str">
        <f>IF(NiftyData[[#This Row],[Day]]="Thu", "Expiry", "")</f>
        <v/>
      </c>
      <c r="M3546" s="6">
        <f>NiftyData[[#This Row],[Close]]-NiftyData[[#This Row],[Open]]</f>
        <v>60.849999999999909</v>
      </c>
      <c r="N3546" s="4">
        <f>NiftyData[[#This Row],[Intraday Change]]/NiftyData[[#This Row],[Open]]</f>
        <v>1.9307959575446971E-2</v>
      </c>
      <c r="O3546" s="4">
        <f>_xlfn.CEILING.MATH(ABS(NiftyData[[#This Row],[Intraday Change %]]), 0.01)</f>
        <v>0.02</v>
      </c>
      <c r="P3546" s="6">
        <f>NiftyData[[#This Row],[Close]]-E3547</f>
        <v>61.300000000000182</v>
      </c>
      <c r="Q3546" s="4">
        <f>NiftyData[[#This Row],[DayChange]]/E3547</f>
        <v>1.9453524166164256E-2</v>
      </c>
      <c r="R3546" s="7">
        <f>_xlfn.CEILING.MATH(ABS(NiftyData[[#This Row],[DayChange %]]), 0.01)</f>
        <v>0.02</v>
      </c>
    </row>
    <row r="3547" spans="1:18" x14ac:dyDescent="0.2">
      <c r="A3547" s="2">
        <v>38936</v>
      </c>
      <c r="B3547" s="1">
        <v>3176.7</v>
      </c>
      <c r="C3547" s="1">
        <v>3178.5</v>
      </c>
      <c r="D3547" s="1">
        <v>3142.55</v>
      </c>
      <c r="E3547" s="1">
        <v>3151.1</v>
      </c>
      <c r="F3547" s="1">
        <v>50260661</v>
      </c>
      <c r="G3547" s="1">
        <v>2482.52</v>
      </c>
      <c r="H3547" s="6" t="str">
        <f>TEXT(NiftyData[[#This Row],[Date]], "yyyy")</f>
        <v>2006</v>
      </c>
      <c r="I3547" s="6" t="str">
        <f>TEXT(NiftyData[[#This Row],[Date]], "mmm")</f>
        <v>Aug</v>
      </c>
      <c r="J3547" s="6" t="str">
        <f>TEXT(NiftyData[[#This Row],[Date]], "ddd")</f>
        <v>Mon</v>
      </c>
      <c r="K3547" s="6" t="str">
        <f>TEXT(NiftyData[[#This Row],[Date]], "mmm-yyyy")</f>
        <v>Aug-2006</v>
      </c>
      <c r="L3547" s="6" t="str">
        <f>IF(NiftyData[[#This Row],[Day]]="Thu", "Expiry", "")</f>
        <v/>
      </c>
      <c r="M3547" s="6">
        <f>NiftyData[[#This Row],[Close]]-NiftyData[[#This Row],[Open]]</f>
        <v>-25.599999999999909</v>
      </c>
      <c r="N3547" s="4">
        <f>NiftyData[[#This Row],[Intraday Change]]/NiftyData[[#This Row],[Open]]</f>
        <v>-8.0586772436805204E-3</v>
      </c>
      <c r="O3547" s="4">
        <f>_xlfn.CEILING.MATH(ABS(NiftyData[[#This Row],[Intraday Change %]]), 0.01)</f>
        <v>0.01</v>
      </c>
      <c r="P3547" s="6">
        <f>NiftyData[[#This Row],[Close]]-E3548</f>
        <v>-25.650000000000091</v>
      </c>
      <c r="Q3547" s="4">
        <f>NiftyData[[#This Row],[DayChange]]/E3548</f>
        <v>-8.0742897615487808E-3</v>
      </c>
      <c r="R3547" s="7">
        <f>_xlfn.CEILING.MATH(ABS(NiftyData[[#This Row],[DayChange %]]), 0.01)</f>
        <v>0.01</v>
      </c>
    </row>
    <row r="3548" spans="1:18" x14ac:dyDescent="0.2">
      <c r="A3548" s="2">
        <v>38933</v>
      </c>
      <c r="B3548" s="1">
        <v>3189.7</v>
      </c>
      <c r="C3548" s="1">
        <v>3228.15</v>
      </c>
      <c r="D3548" s="1">
        <v>3161.8</v>
      </c>
      <c r="E3548" s="1">
        <v>3176.75</v>
      </c>
      <c r="F3548" s="1">
        <v>69528047</v>
      </c>
      <c r="G3548" s="1">
        <v>3282.36</v>
      </c>
      <c r="H3548" s="6" t="str">
        <f>TEXT(NiftyData[[#This Row],[Date]], "yyyy")</f>
        <v>2006</v>
      </c>
      <c r="I3548" s="6" t="str">
        <f>TEXT(NiftyData[[#This Row],[Date]], "mmm")</f>
        <v>Aug</v>
      </c>
      <c r="J3548" s="6" t="str">
        <f>TEXT(NiftyData[[#This Row],[Date]], "ddd")</f>
        <v>Fri</v>
      </c>
      <c r="K3548" s="6" t="str">
        <f>TEXT(NiftyData[[#This Row],[Date]], "mmm-yyyy")</f>
        <v>Aug-2006</v>
      </c>
      <c r="L3548" s="6" t="str">
        <f>IF(NiftyData[[#This Row],[Day]]="Thu", "Expiry", "")</f>
        <v/>
      </c>
      <c r="M3548" s="6">
        <f>NiftyData[[#This Row],[Close]]-NiftyData[[#This Row],[Open]]</f>
        <v>-12.949999999999818</v>
      </c>
      <c r="N3548" s="4">
        <f>NiftyData[[#This Row],[Intraday Change]]/NiftyData[[#This Row],[Open]]</f>
        <v>-4.059942941342389E-3</v>
      </c>
      <c r="O3548" s="4">
        <f>_xlfn.CEILING.MATH(ABS(NiftyData[[#This Row],[Intraday Change %]]), 0.01)</f>
        <v>0.01</v>
      </c>
      <c r="P3548" s="6">
        <f>NiftyData[[#This Row],[Close]]-E3549</f>
        <v>-13.25</v>
      </c>
      <c r="Q3548" s="4">
        <f>NiftyData[[#This Row],[DayChange]]/E3549</f>
        <v>-4.1536050156739815E-3</v>
      </c>
      <c r="R3548" s="7">
        <f>_xlfn.CEILING.MATH(ABS(NiftyData[[#This Row],[DayChange %]]), 0.01)</f>
        <v>0.01</v>
      </c>
    </row>
    <row r="3549" spans="1:18" x14ac:dyDescent="0.2">
      <c r="A3549" s="2">
        <v>38932</v>
      </c>
      <c r="B3549" s="1">
        <v>3182.55</v>
      </c>
      <c r="C3549" s="1">
        <v>3234.25</v>
      </c>
      <c r="D3549" s="1">
        <v>3175.15</v>
      </c>
      <c r="E3549" s="1">
        <v>3190</v>
      </c>
      <c r="F3549" s="1">
        <v>69084722</v>
      </c>
      <c r="G3549" s="1">
        <v>3556.26</v>
      </c>
      <c r="H3549" s="6" t="str">
        <f>TEXT(NiftyData[[#This Row],[Date]], "yyyy")</f>
        <v>2006</v>
      </c>
      <c r="I3549" s="6" t="str">
        <f>TEXT(NiftyData[[#This Row],[Date]], "mmm")</f>
        <v>Aug</v>
      </c>
      <c r="J3549" s="6" t="str">
        <f>TEXT(NiftyData[[#This Row],[Date]], "ddd")</f>
        <v>Thu</v>
      </c>
      <c r="K3549" s="6" t="str">
        <f>TEXT(NiftyData[[#This Row],[Date]], "mmm-yyyy")</f>
        <v>Aug-2006</v>
      </c>
      <c r="L3549" s="6" t="str">
        <f>IF(NiftyData[[#This Row],[Day]]="Thu", "Expiry", "")</f>
        <v>Expiry</v>
      </c>
      <c r="M3549" s="6">
        <f>NiftyData[[#This Row],[Close]]-NiftyData[[#This Row],[Open]]</f>
        <v>7.4499999999998181</v>
      </c>
      <c r="N3549" s="4">
        <f>NiftyData[[#This Row],[Intraday Change]]/NiftyData[[#This Row],[Open]]</f>
        <v>2.3408901666901755E-3</v>
      </c>
      <c r="O3549" s="4">
        <f>_xlfn.CEILING.MATH(ABS(NiftyData[[#This Row],[Intraday Change %]]), 0.01)</f>
        <v>0.01</v>
      </c>
      <c r="P3549" s="6">
        <f>NiftyData[[#This Row],[Close]]-E3550</f>
        <v>7.9000000000000909</v>
      </c>
      <c r="Q3549" s="4">
        <f>NiftyData[[#This Row],[DayChange]]/E3550</f>
        <v>2.4826372521291259E-3</v>
      </c>
      <c r="R3549" s="7">
        <f>_xlfn.CEILING.MATH(ABS(NiftyData[[#This Row],[DayChange %]]), 0.01)</f>
        <v>0.01</v>
      </c>
    </row>
    <row r="3550" spans="1:18" x14ac:dyDescent="0.2">
      <c r="A3550" s="2">
        <v>38931</v>
      </c>
      <c r="B3550" s="1">
        <v>3129.45</v>
      </c>
      <c r="C3550" s="1">
        <v>3187.85</v>
      </c>
      <c r="D3550" s="1">
        <v>3127.9</v>
      </c>
      <c r="E3550" s="1">
        <v>3182.1</v>
      </c>
      <c r="F3550" s="1">
        <v>55484351</v>
      </c>
      <c r="G3550" s="1">
        <v>2628.88</v>
      </c>
      <c r="H3550" s="6" t="str">
        <f>TEXT(NiftyData[[#This Row],[Date]], "yyyy")</f>
        <v>2006</v>
      </c>
      <c r="I3550" s="6" t="str">
        <f>TEXT(NiftyData[[#This Row],[Date]], "mmm")</f>
        <v>Aug</v>
      </c>
      <c r="J3550" s="6" t="str">
        <f>TEXT(NiftyData[[#This Row],[Date]], "ddd")</f>
        <v>Wed</v>
      </c>
      <c r="K3550" s="6" t="str">
        <f>TEXT(NiftyData[[#This Row],[Date]], "mmm-yyyy")</f>
        <v>Aug-2006</v>
      </c>
      <c r="L3550" s="6" t="str">
        <f>IF(NiftyData[[#This Row],[Day]]="Thu", "Expiry", "")</f>
        <v/>
      </c>
      <c r="M3550" s="6">
        <f>NiftyData[[#This Row],[Close]]-NiftyData[[#This Row],[Open]]</f>
        <v>52.650000000000091</v>
      </c>
      <c r="N3550" s="4">
        <f>NiftyData[[#This Row],[Intraday Change]]/NiftyData[[#This Row],[Open]]</f>
        <v>1.6824042563389763E-2</v>
      </c>
      <c r="O3550" s="4">
        <f>_xlfn.CEILING.MATH(ABS(NiftyData[[#This Row],[Intraday Change %]]), 0.01)</f>
        <v>0.02</v>
      </c>
      <c r="P3550" s="6">
        <f>NiftyData[[#This Row],[Close]]-E3551</f>
        <v>34.299999999999727</v>
      </c>
      <c r="Q3550" s="4">
        <f>NiftyData[[#This Row],[DayChange]]/E3551</f>
        <v>1.0896499142257998E-2</v>
      </c>
      <c r="R3550" s="7">
        <f>_xlfn.CEILING.MATH(ABS(NiftyData[[#This Row],[DayChange %]]), 0.01)</f>
        <v>0.02</v>
      </c>
    </row>
    <row r="3551" spans="1:18" x14ac:dyDescent="0.2">
      <c r="A3551" s="2">
        <v>38930</v>
      </c>
      <c r="B3551" s="1">
        <v>3128.2</v>
      </c>
      <c r="C3551" s="1">
        <v>3154.7</v>
      </c>
      <c r="D3551" s="1">
        <v>3113.6</v>
      </c>
      <c r="E3551" s="1">
        <v>3147.8</v>
      </c>
      <c r="F3551" s="1">
        <v>57028169</v>
      </c>
      <c r="G3551" s="1">
        <v>2790.09</v>
      </c>
      <c r="H3551" s="6" t="str">
        <f>TEXT(NiftyData[[#This Row],[Date]], "yyyy")</f>
        <v>2006</v>
      </c>
      <c r="I3551" s="6" t="str">
        <f>TEXT(NiftyData[[#This Row],[Date]], "mmm")</f>
        <v>Aug</v>
      </c>
      <c r="J3551" s="6" t="str">
        <f>TEXT(NiftyData[[#This Row],[Date]], "ddd")</f>
        <v>Tue</v>
      </c>
      <c r="K3551" s="6" t="str">
        <f>TEXT(NiftyData[[#This Row],[Date]], "mmm-yyyy")</f>
        <v>Aug-2006</v>
      </c>
      <c r="L3551" s="6" t="str">
        <f>IF(NiftyData[[#This Row],[Day]]="Thu", "Expiry", "")</f>
        <v/>
      </c>
      <c r="M3551" s="6">
        <f>NiftyData[[#This Row],[Close]]-NiftyData[[#This Row],[Open]]</f>
        <v>19.600000000000364</v>
      </c>
      <c r="N3551" s="4">
        <f>NiftyData[[#This Row],[Intraday Change]]/NiftyData[[#This Row],[Open]]</f>
        <v>6.2655840419411687E-3</v>
      </c>
      <c r="O3551" s="4">
        <f>_xlfn.CEILING.MATH(ABS(NiftyData[[#This Row],[Intraday Change %]]), 0.01)</f>
        <v>0.01</v>
      </c>
      <c r="P3551" s="6">
        <f>NiftyData[[#This Row],[Close]]-E3552</f>
        <v>4.6000000000003638</v>
      </c>
      <c r="Q3551" s="4">
        <f>NiftyData[[#This Row],[DayChange]]/E3552</f>
        <v>1.4634767116315742E-3</v>
      </c>
      <c r="R3551" s="7">
        <f>_xlfn.CEILING.MATH(ABS(NiftyData[[#This Row],[DayChange %]]), 0.01)</f>
        <v>0.01</v>
      </c>
    </row>
    <row r="3552" spans="1:18" x14ac:dyDescent="0.2">
      <c r="A3552" s="2">
        <v>38929</v>
      </c>
      <c r="B3552" s="1">
        <v>3131.35</v>
      </c>
      <c r="C3552" s="1">
        <v>3179.7</v>
      </c>
      <c r="D3552" s="1">
        <v>3110.6</v>
      </c>
      <c r="E3552" s="1">
        <v>3143.2</v>
      </c>
      <c r="F3552" s="1">
        <v>61675413</v>
      </c>
      <c r="G3552" s="1">
        <v>3130.17</v>
      </c>
      <c r="H3552" s="6" t="str">
        <f>TEXT(NiftyData[[#This Row],[Date]], "yyyy")</f>
        <v>2006</v>
      </c>
      <c r="I3552" s="6" t="str">
        <f>TEXT(NiftyData[[#This Row],[Date]], "mmm")</f>
        <v>Jul</v>
      </c>
      <c r="J3552" s="6" t="str">
        <f>TEXT(NiftyData[[#This Row],[Date]], "ddd")</f>
        <v>Mon</v>
      </c>
      <c r="K3552" s="6" t="str">
        <f>TEXT(NiftyData[[#This Row],[Date]], "mmm-yyyy")</f>
        <v>Jul-2006</v>
      </c>
      <c r="L3552" s="6" t="str">
        <f>IF(NiftyData[[#This Row],[Day]]="Thu", "Expiry", "")</f>
        <v/>
      </c>
      <c r="M3552" s="6">
        <f>NiftyData[[#This Row],[Close]]-NiftyData[[#This Row],[Open]]</f>
        <v>11.849999999999909</v>
      </c>
      <c r="N3552" s="4">
        <f>NiftyData[[#This Row],[Intraday Change]]/NiftyData[[#This Row],[Open]]</f>
        <v>3.7843102815079467E-3</v>
      </c>
      <c r="O3552" s="4">
        <f>_xlfn.CEILING.MATH(ABS(NiftyData[[#This Row],[Intraday Change %]]), 0.01)</f>
        <v>0.01</v>
      </c>
      <c r="P3552" s="6">
        <f>NiftyData[[#This Row],[Close]]-E3553</f>
        <v>12.399999999999636</v>
      </c>
      <c r="Q3552" s="4">
        <f>NiftyData[[#This Row],[DayChange]]/E3553</f>
        <v>3.9606490353901996E-3</v>
      </c>
      <c r="R3552" s="7">
        <f>_xlfn.CEILING.MATH(ABS(NiftyData[[#This Row],[DayChange %]]), 0.01)</f>
        <v>0.01</v>
      </c>
    </row>
    <row r="3553" spans="1:18" x14ac:dyDescent="0.2">
      <c r="A3553" s="2">
        <v>38926</v>
      </c>
      <c r="B3553" s="1">
        <v>3158</v>
      </c>
      <c r="C3553" s="1">
        <v>3168.5</v>
      </c>
      <c r="D3553" s="1">
        <v>3109.45</v>
      </c>
      <c r="E3553" s="1">
        <v>3130.8</v>
      </c>
      <c r="F3553" s="1">
        <v>81278521</v>
      </c>
      <c r="G3553" s="1">
        <v>3571.94</v>
      </c>
      <c r="H3553" s="6" t="str">
        <f>TEXT(NiftyData[[#This Row],[Date]], "yyyy")</f>
        <v>2006</v>
      </c>
      <c r="I3553" s="6" t="str">
        <f>TEXT(NiftyData[[#This Row],[Date]], "mmm")</f>
        <v>Jul</v>
      </c>
      <c r="J3553" s="6" t="str">
        <f>TEXT(NiftyData[[#This Row],[Date]], "ddd")</f>
        <v>Fri</v>
      </c>
      <c r="K3553" s="6" t="str">
        <f>TEXT(NiftyData[[#This Row],[Date]], "mmm-yyyy")</f>
        <v>Jul-2006</v>
      </c>
      <c r="L3553" s="6" t="str">
        <f>IF(NiftyData[[#This Row],[Day]]="Thu", "Expiry", "")</f>
        <v/>
      </c>
      <c r="M3553" s="6">
        <f>NiftyData[[#This Row],[Close]]-NiftyData[[#This Row],[Open]]</f>
        <v>-27.199999999999818</v>
      </c>
      <c r="N3553" s="4">
        <f>NiftyData[[#This Row],[Intraday Change]]/NiftyData[[#This Row],[Open]]</f>
        <v>-8.6130462317922166E-3</v>
      </c>
      <c r="O3553" s="4">
        <f>_xlfn.CEILING.MATH(ABS(NiftyData[[#This Row],[Intraday Change %]]), 0.01)</f>
        <v>0.01</v>
      </c>
      <c r="P3553" s="6">
        <f>NiftyData[[#This Row],[Close]]-E3554</f>
        <v>-25.349999999999909</v>
      </c>
      <c r="Q3553" s="4">
        <f>NiftyData[[#This Row],[DayChange]]/E3554</f>
        <v>-8.0319376455491361E-3</v>
      </c>
      <c r="R3553" s="7">
        <f>_xlfn.CEILING.MATH(ABS(NiftyData[[#This Row],[DayChange %]]), 0.01)</f>
        <v>0.01</v>
      </c>
    </row>
    <row r="3554" spans="1:18" x14ac:dyDescent="0.2">
      <c r="A3554" s="2">
        <v>38925</v>
      </c>
      <c r="B3554" s="1">
        <v>3109.85</v>
      </c>
      <c r="C3554" s="1">
        <v>3167.1</v>
      </c>
      <c r="D3554" s="1">
        <v>3109.85</v>
      </c>
      <c r="E3554" s="1">
        <v>3156.15</v>
      </c>
      <c r="F3554" s="1">
        <v>106694441</v>
      </c>
      <c r="G3554" s="1">
        <v>5295.1</v>
      </c>
      <c r="H3554" s="6" t="str">
        <f>TEXT(NiftyData[[#This Row],[Date]], "yyyy")</f>
        <v>2006</v>
      </c>
      <c r="I3554" s="6" t="str">
        <f>TEXT(NiftyData[[#This Row],[Date]], "mmm")</f>
        <v>Jul</v>
      </c>
      <c r="J3554" s="6" t="str">
        <f>TEXT(NiftyData[[#This Row],[Date]], "ddd")</f>
        <v>Thu</v>
      </c>
      <c r="K3554" s="6" t="str">
        <f>TEXT(NiftyData[[#This Row],[Date]], "mmm-yyyy")</f>
        <v>Jul-2006</v>
      </c>
      <c r="L3554" s="6" t="str">
        <f>IF(NiftyData[[#This Row],[Day]]="Thu", "Expiry", "")</f>
        <v>Expiry</v>
      </c>
      <c r="M3554" s="6">
        <f>NiftyData[[#This Row],[Close]]-NiftyData[[#This Row],[Open]]</f>
        <v>46.300000000000182</v>
      </c>
      <c r="N3554" s="4">
        <f>NiftyData[[#This Row],[Intraday Change]]/NiftyData[[#This Row],[Open]]</f>
        <v>1.4888177886393293E-2</v>
      </c>
      <c r="O3554" s="4">
        <f>_xlfn.CEILING.MATH(ABS(NiftyData[[#This Row],[Intraday Change %]]), 0.01)</f>
        <v>0.02</v>
      </c>
      <c r="P3554" s="6">
        <f>NiftyData[[#This Row],[Close]]-E3555</f>
        <v>46</v>
      </c>
      <c r="Q3554" s="4">
        <f>NiftyData[[#This Row],[DayChange]]/E3555</f>
        <v>1.4790283426844363E-2</v>
      </c>
      <c r="R3554" s="7">
        <f>_xlfn.CEILING.MATH(ABS(NiftyData[[#This Row],[DayChange %]]), 0.01)</f>
        <v>0.02</v>
      </c>
    </row>
    <row r="3555" spans="1:18" x14ac:dyDescent="0.2">
      <c r="A3555" s="2">
        <v>38924</v>
      </c>
      <c r="B3555" s="1">
        <v>3040.45</v>
      </c>
      <c r="C3555" s="1">
        <v>3121.4</v>
      </c>
      <c r="D3555" s="1">
        <v>3022.7</v>
      </c>
      <c r="E3555" s="1">
        <v>3110.15</v>
      </c>
      <c r="F3555" s="1">
        <v>77137663</v>
      </c>
      <c r="G3555" s="1">
        <v>3749.48</v>
      </c>
      <c r="H3555" s="6" t="str">
        <f>TEXT(NiftyData[[#This Row],[Date]], "yyyy")</f>
        <v>2006</v>
      </c>
      <c r="I3555" s="6" t="str">
        <f>TEXT(NiftyData[[#This Row],[Date]], "mmm")</f>
        <v>Jul</v>
      </c>
      <c r="J3555" s="6" t="str">
        <f>TEXT(NiftyData[[#This Row],[Date]], "ddd")</f>
        <v>Wed</v>
      </c>
      <c r="K3555" s="6" t="str">
        <f>TEXT(NiftyData[[#This Row],[Date]], "mmm-yyyy")</f>
        <v>Jul-2006</v>
      </c>
      <c r="L3555" s="6" t="str">
        <f>IF(NiftyData[[#This Row],[Day]]="Thu", "Expiry", "")</f>
        <v/>
      </c>
      <c r="M3555" s="6">
        <f>NiftyData[[#This Row],[Close]]-NiftyData[[#This Row],[Open]]</f>
        <v>69.700000000000273</v>
      </c>
      <c r="N3555" s="4">
        <f>NiftyData[[#This Row],[Intraday Change]]/NiftyData[[#This Row],[Open]]</f>
        <v>2.2924238188426146E-2</v>
      </c>
      <c r="O3555" s="4">
        <f>_xlfn.CEILING.MATH(ABS(NiftyData[[#This Row],[Intraday Change %]]), 0.01)</f>
        <v>0.03</v>
      </c>
      <c r="P3555" s="6">
        <f>NiftyData[[#This Row],[Close]]-E3556</f>
        <v>69.650000000000091</v>
      </c>
      <c r="Q3555" s="4">
        <f>NiftyData[[#This Row],[DayChange]]/E3556</f>
        <v>2.290741654333172E-2</v>
      </c>
      <c r="R3555" s="7">
        <f>_xlfn.CEILING.MATH(ABS(NiftyData[[#This Row],[DayChange %]]), 0.01)</f>
        <v>0.03</v>
      </c>
    </row>
    <row r="3556" spans="1:18" x14ac:dyDescent="0.2">
      <c r="A3556" s="2">
        <v>38923</v>
      </c>
      <c r="B3556" s="1">
        <v>2989.5</v>
      </c>
      <c r="C3556" s="1">
        <v>3046.95</v>
      </c>
      <c r="D3556" s="1">
        <v>2987.15</v>
      </c>
      <c r="E3556" s="1">
        <v>3040.5</v>
      </c>
      <c r="F3556" s="1">
        <v>70646865</v>
      </c>
      <c r="G3556" s="1">
        <v>3378.75</v>
      </c>
      <c r="H3556" s="6" t="str">
        <f>TEXT(NiftyData[[#This Row],[Date]], "yyyy")</f>
        <v>2006</v>
      </c>
      <c r="I3556" s="6" t="str">
        <f>TEXT(NiftyData[[#This Row],[Date]], "mmm")</f>
        <v>Jul</v>
      </c>
      <c r="J3556" s="6" t="str">
        <f>TEXT(NiftyData[[#This Row],[Date]], "ddd")</f>
        <v>Tue</v>
      </c>
      <c r="K3556" s="6" t="str">
        <f>TEXT(NiftyData[[#This Row],[Date]], "mmm-yyyy")</f>
        <v>Jul-2006</v>
      </c>
      <c r="L3556" s="6" t="str">
        <f>IF(NiftyData[[#This Row],[Day]]="Thu", "Expiry", "")</f>
        <v/>
      </c>
      <c r="M3556" s="6">
        <f>NiftyData[[#This Row],[Close]]-NiftyData[[#This Row],[Open]]</f>
        <v>51</v>
      </c>
      <c r="N3556" s="4">
        <f>NiftyData[[#This Row],[Intraday Change]]/NiftyData[[#This Row],[Open]]</f>
        <v>1.7059708981435023E-2</v>
      </c>
      <c r="O3556" s="4">
        <f>_xlfn.CEILING.MATH(ABS(NiftyData[[#This Row],[Intraday Change %]]), 0.01)</f>
        <v>0.02</v>
      </c>
      <c r="P3556" s="6">
        <f>NiftyData[[#This Row],[Close]]-E3557</f>
        <v>54.650000000000091</v>
      </c>
      <c r="Q3556" s="4">
        <f>NiftyData[[#This Row],[DayChange]]/E3557</f>
        <v>1.83029957968418E-2</v>
      </c>
      <c r="R3556" s="7">
        <f>_xlfn.CEILING.MATH(ABS(NiftyData[[#This Row],[DayChange %]]), 0.01)</f>
        <v>0.02</v>
      </c>
    </row>
    <row r="3557" spans="1:18" x14ac:dyDescent="0.2">
      <c r="A3557" s="2">
        <v>38922</v>
      </c>
      <c r="B3557" s="1">
        <v>2944.9</v>
      </c>
      <c r="C3557" s="1">
        <v>2996.65</v>
      </c>
      <c r="D3557" s="1">
        <v>2878.25</v>
      </c>
      <c r="E3557" s="1">
        <v>2985.85</v>
      </c>
      <c r="F3557" s="1">
        <v>78139891</v>
      </c>
      <c r="G3557" s="1">
        <v>3721.14</v>
      </c>
      <c r="H3557" s="6" t="str">
        <f>TEXT(NiftyData[[#This Row],[Date]], "yyyy")</f>
        <v>2006</v>
      </c>
      <c r="I3557" s="6" t="str">
        <f>TEXT(NiftyData[[#This Row],[Date]], "mmm")</f>
        <v>Jul</v>
      </c>
      <c r="J3557" s="6" t="str">
        <f>TEXT(NiftyData[[#This Row],[Date]], "ddd")</f>
        <v>Mon</v>
      </c>
      <c r="K3557" s="6" t="str">
        <f>TEXT(NiftyData[[#This Row],[Date]], "mmm-yyyy")</f>
        <v>Jul-2006</v>
      </c>
      <c r="L3557" s="6" t="str">
        <f>IF(NiftyData[[#This Row],[Day]]="Thu", "Expiry", "")</f>
        <v/>
      </c>
      <c r="M3557" s="6">
        <f>NiftyData[[#This Row],[Close]]-NiftyData[[#This Row],[Open]]</f>
        <v>40.949999999999818</v>
      </c>
      <c r="N3557" s="4">
        <f>NiftyData[[#This Row],[Intraday Change]]/NiftyData[[#This Row],[Open]]</f>
        <v>1.3905395768956439E-2</v>
      </c>
      <c r="O3557" s="4">
        <f>_xlfn.CEILING.MATH(ABS(NiftyData[[#This Row],[Intraday Change %]]), 0.01)</f>
        <v>0.02</v>
      </c>
      <c r="P3557" s="6">
        <f>NiftyData[[#This Row],[Close]]-E3558</f>
        <v>40.849999999999909</v>
      </c>
      <c r="Q3557" s="4">
        <f>NiftyData[[#This Row],[DayChange]]/E3558</f>
        <v>1.3870967741935454E-2</v>
      </c>
      <c r="R3557" s="7">
        <f>_xlfn.CEILING.MATH(ABS(NiftyData[[#This Row],[DayChange %]]), 0.01)</f>
        <v>0.02</v>
      </c>
    </row>
    <row r="3558" spans="1:18" x14ac:dyDescent="0.2">
      <c r="A3558" s="2">
        <v>38919</v>
      </c>
      <c r="B3558" s="1">
        <v>3025.1</v>
      </c>
      <c r="C3558" s="1">
        <v>3029.1</v>
      </c>
      <c r="D3558" s="1">
        <v>2930.15</v>
      </c>
      <c r="E3558" s="1">
        <v>2945</v>
      </c>
      <c r="F3558" s="1">
        <v>74876151</v>
      </c>
      <c r="G3558" s="1">
        <v>3454.86</v>
      </c>
      <c r="H3558" s="6" t="str">
        <f>TEXT(NiftyData[[#This Row],[Date]], "yyyy")</f>
        <v>2006</v>
      </c>
      <c r="I3558" s="6" t="str">
        <f>TEXT(NiftyData[[#This Row],[Date]], "mmm")</f>
        <v>Jul</v>
      </c>
      <c r="J3558" s="6" t="str">
        <f>TEXT(NiftyData[[#This Row],[Date]], "ddd")</f>
        <v>Fri</v>
      </c>
      <c r="K3558" s="6" t="str">
        <f>TEXT(NiftyData[[#This Row],[Date]], "mmm-yyyy")</f>
        <v>Jul-2006</v>
      </c>
      <c r="L3558" s="6" t="str">
        <f>IF(NiftyData[[#This Row],[Day]]="Thu", "Expiry", "")</f>
        <v/>
      </c>
      <c r="M3558" s="6">
        <f>NiftyData[[#This Row],[Close]]-NiftyData[[#This Row],[Open]]</f>
        <v>-80.099999999999909</v>
      </c>
      <c r="N3558" s="4">
        <f>NiftyData[[#This Row],[Intraday Change]]/NiftyData[[#This Row],[Open]]</f>
        <v>-2.6478463521867016E-2</v>
      </c>
      <c r="O3558" s="4">
        <f>_xlfn.CEILING.MATH(ABS(NiftyData[[#This Row],[Intraday Change %]]), 0.01)</f>
        <v>0.03</v>
      </c>
      <c r="P3558" s="6">
        <f>NiftyData[[#This Row],[Close]]-E3559</f>
        <v>-78.050000000000182</v>
      </c>
      <c r="Q3558" s="4">
        <f>NiftyData[[#This Row],[DayChange]]/E3559</f>
        <v>-2.5818296091695531E-2</v>
      </c>
      <c r="R3558" s="7">
        <f>_xlfn.CEILING.MATH(ABS(NiftyData[[#This Row],[DayChange %]]), 0.01)</f>
        <v>0.03</v>
      </c>
    </row>
    <row r="3559" spans="1:18" x14ac:dyDescent="0.2">
      <c r="A3559" s="2">
        <v>38918</v>
      </c>
      <c r="B3559" s="1">
        <v>2943.65</v>
      </c>
      <c r="C3559" s="1">
        <v>3041.25</v>
      </c>
      <c r="D3559" s="1">
        <v>2943.65</v>
      </c>
      <c r="E3559" s="1">
        <v>3023.05</v>
      </c>
      <c r="F3559" s="1">
        <v>77712999</v>
      </c>
      <c r="G3559" s="1">
        <v>3686.36</v>
      </c>
      <c r="H3559" s="6" t="str">
        <f>TEXT(NiftyData[[#This Row],[Date]], "yyyy")</f>
        <v>2006</v>
      </c>
      <c r="I3559" s="6" t="str">
        <f>TEXT(NiftyData[[#This Row],[Date]], "mmm")</f>
        <v>Jul</v>
      </c>
      <c r="J3559" s="6" t="str">
        <f>TEXT(NiftyData[[#This Row],[Date]], "ddd")</f>
        <v>Thu</v>
      </c>
      <c r="K3559" s="6" t="str">
        <f>TEXT(NiftyData[[#This Row],[Date]], "mmm-yyyy")</f>
        <v>Jul-2006</v>
      </c>
      <c r="L3559" s="6" t="str">
        <f>IF(NiftyData[[#This Row],[Day]]="Thu", "Expiry", "")</f>
        <v>Expiry</v>
      </c>
      <c r="M3559" s="6">
        <f>NiftyData[[#This Row],[Close]]-NiftyData[[#This Row],[Open]]</f>
        <v>79.400000000000091</v>
      </c>
      <c r="N3559" s="4">
        <f>NiftyData[[#This Row],[Intraday Change]]/NiftyData[[#This Row],[Open]]</f>
        <v>2.6973315441713549E-2</v>
      </c>
      <c r="O3559" s="4">
        <f>_xlfn.CEILING.MATH(ABS(NiftyData[[#This Row],[Intraday Change %]]), 0.01)</f>
        <v>0.03</v>
      </c>
      <c r="P3559" s="6">
        <f>NiftyData[[#This Row],[Close]]-E3560</f>
        <v>90.300000000000182</v>
      </c>
      <c r="Q3559" s="4">
        <f>NiftyData[[#This Row],[DayChange]]/E3560</f>
        <v>3.0790213963004069E-2</v>
      </c>
      <c r="R3559" s="7">
        <f>_xlfn.CEILING.MATH(ABS(NiftyData[[#This Row],[DayChange %]]), 0.01)</f>
        <v>0.04</v>
      </c>
    </row>
    <row r="3560" spans="1:18" x14ac:dyDescent="0.2">
      <c r="A3560" s="2">
        <v>38917</v>
      </c>
      <c r="B3560" s="1">
        <v>2995.85</v>
      </c>
      <c r="C3560" s="1">
        <v>3045.35</v>
      </c>
      <c r="D3560" s="1">
        <v>2919.95</v>
      </c>
      <c r="E3560" s="1">
        <v>2932.75</v>
      </c>
      <c r="F3560" s="1">
        <v>79085652</v>
      </c>
      <c r="G3560" s="1">
        <v>3948.34</v>
      </c>
      <c r="H3560" s="6" t="str">
        <f>TEXT(NiftyData[[#This Row],[Date]], "yyyy")</f>
        <v>2006</v>
      </c>
      <c r="I3560" s="6" t="str">
        <f>TEXT(NiftyData[[#This Row],[Date]], "mmm")</f>
        <v>Jul</v>
      </c>
      <c r="J3560" s="6" t="str">
        <f>TEXT(NiftyData[[#This Row],[Date]], "ddd")</f>
        <v>Wed</v>
      </c>
      <c r="K3560" s="6" t="str">
        <f>TEXT(NiftyData[[#This Row],[Date]], "mmm-yyyy")</f>
        <v>Jul-2006</v>
      </c>
      <c r="L3560" s="6" t="str">
        <f>IF(NiftyData[[#This Row],[Day]]="Thu", "Expiry", "")</f>
        <v/>
      </c>
      <c r="M3560" s="6">
        <f>NiftyData[[#This Row],[Close]]-NiftyData[[#This Row],[Open]]</f>
        <v>-63.099999999999909</v>
      </c>
      <c r="N3560" s="4">
        <f>NiftyData[[#This Row],[Intraday Change]]/NiftyData[[#This Row],[Open]]</f>
        <v>-2.1062469749820557E-2</v>
      </c>
      <c r="O3560" s="4">
        <f>_xlfn.CEILING.MATH(ABS(NiftyData[[#This Row],[Intraday Change %]]), 0.01)</f>
        <v>0.03</v>
      </c>
      <c r="P3560" s="6">
        <f>NiftyData[[#This Row],[Close]]-E3561</f>
        <v>-60.900000000000091</v>
      </c>
      <c r="Q3560" s="4">
        <f>NiftyData[[#This Row],[DayChange]]/E3561</f>
        <v>-2.0343059475890664E-2</v>
      </c>
      <c r="R3560" s="7">
        <f>_xlfn.CEILING.MATH(ABS(NiftyData[[#This Row],[DayChange %]]), 0.01)</f>
        <v>0.03</v>
      </c>
    </row>
    <row r="3561" spans="1:18" x14ac:dyDescent="0.2">
      <c r="A3561" s="2">
        <v>38916</v>
      </c>
      <c r="B3561" s="1">
        <v>3007.15</v>
      </c>
      <c r="C3561" s="1">
        <v>3038.25</v>
      </c>
      <c r="D3561" s="1">
        <v>2967.95</v>
      </c>
      <c r="E3561" s="1">
        <v>2993.65</v>
      </c>
      <c r="F3561" s="1">
        <v>70494264</v>
      </c>
      <c r="G3561" s="1">
        <v>3522.91</v>
      </c>
      <c r="H3561" s="6" t="str">
        <f>TEXT(NiftyData[[#This Row],[Date]], "yyyy")</f>
        <v>2006</v>
      </c>
      <c r="I3561" s="6" t="str">
        <f>TEXT(NiftyData[[#This Row],[Date]], "mmm")</f>
        <v>Jul</v>
      </c>
      <c r="J3561" s="6" t="str">
        <f>TEXT(NiftyData[[#This Row],[Date]], "ddd")</f>
        <v>Tue</v>
      </c>
      <c r="K3561" s="6" t="str">
        <f>TEXT(NiftyData[[#This Row],[Date]], "mmm-yyyy")</f>
        <v>Jul-2006</v>
      </c>
      <c r="L3561" s="6" t="str">
        <f>IF(NiftyData[[#This Row],[Day]]="Thu", "Expiry", "")</f>
        <v/>
      </c>
      <c r="M3561" s="6">
        <f>NiftyData[[#This Row],[Close]]-NiftyData[[#This Row],[Open]]</f>
        <v>-13.5</v>
      </c>
      <c r="N3561" s="4">
        <f>NiftyData[[#This Row],[Intraday Change]]/NiftyData[[#This Row],[Open]]</f>
        <v>-4.4893005004738706E-3</v>
      </c>
      <c r="O3561" s="4">
        <f>_xlfn.CEILING.MATH(ABS(NiftyData[[#This Row],[Intraday Change %]]), 0.01)</f>
        <v>0.01</v>
      </c>
      <c r="P3561" s="6">
        <f>NiftyData[[#This Row],[Close]]-E3562</f>
        <v>-13.900000000000091</v>
      </c>
      <c r="Q3561" s="4">
        <f>NiftyData[[#This Row],[DayChange]]/E3562</f>
        <v>-4.6217020498412632E-3</v>
      </c>
      <c r="R3561" s="7">
        <f>_xlfn.CEILING.MATH(ABS(NiftyData[[#This Row],[DayChange %]]), 0.01)</f>
        <v>0.01</v>
      </c>
    </row>
    <row r="3562" spans="1:18" x14ac:dyDescent="0.2">
      <c r="A3562" s="2">
        <v>38915</v>
      </c>
      <c r="B3562" s="1">
        <v>3123.65</v>
      </c>
      <c r="C3562" s="1">
        <v>3125.1</v>
      </c>
      <c r="D3562" s="1">
        <v>2999.35</v>
      </c>
      <c r="E3562" s="1">
        <v>3007.55</v>
      </c>
      <c r="F3562" s="1">
        <v>60049023</v>
      </c>
      <c r="G3562" s="1">
        <v>2953.6</v>
      </c>
      <c r="H3562" s="6" t="str">
        <f>TEXT(NiftyData[[#This Row],[Date]], "yyyy")</f>
        <v>2006</v>
      </c>
      <c r="I3562" s="6" t="str">
        <f>TEXT(NiftyData[[#This Row],[Date]], "mmm")</f>
        <v>Jul</v>
      </c>
      <c r="J3562" s="6" t="str">
        <f>TEXT(NiftyData[[#This Row],[Date]], "ddd")</f>
        <v>Mon</v>
      </c>
      <c r="K3562" s="6" t="str">
        <f>TEXT(NiftyData[[#This Row],[Date]], "mmm-yyyy")</f>
        <v>Jul-2006</v>
      </c>
      <c r="L3562" s="6" t="str">
        <f>IF(NiftyData[[#This Row],[Day]]="Thu", "Expiry", "")</f>
        <v/>
      </c>
      <c r="M3562" s="6">
        <f>NiftyData[[#This Row],[Close]]-NiftyData[[#This Row],[Open]]</f>
        <v>-116.09999999999991</v>
      </c>
      <c r="N3562" s="4">
        <f>NiftyData[[#This Row],[Intraday Change]]/NiftyData[[#This Row],[Open]]</f>
        <v>-3.7168056600451367E-2</v>
      </c>
      <c r="O3562" s="4">
        <f>_xlfn.CEILING.MATH(ABS(NiftyData[[#This Row],[Intraday Change %]]), 0.01)</f>
        <v>0.04</v>
      </c>
      <c r="P3562" s="6">
        <f>NiftyData[[#This Row],[Close]]-E3563</f>
        <v>-115.79999999999973</v>
      </c>
      <c r="Q3562" s="4">
        <f>NiftyData[[#This Row],[DayChange]]/E3563</f>
        <v>-3.7075575904077264E-2</v>
      </c>
      <c r="R3562" s="7">
        <f>_xlfn.CEILING.MATH(ABS(NiftyData[[#This Row],[DayChange %]]), 0.01)</f>
        <v>0.04</v>
      </c>
    </row>
    <row r="3563" spans="1:18" x14ac:dyDescent="0.2">
      <c r="A3563" s="2">
        <v>38912</v>
      </c>
      <c r="B3563" s="1">
        <v>3166.25</v>
      </c>
      <c r="C3563" s="1">
        <v>3166.25</v>
      </c>
      <c r="D3563" s="1">
        <v>3089.55</v>
      </c>
      <c r="E3563" s="1">
        <v>3123.35</v>
      </c>
      <c r="F3563" s="1">
        <v>61512609</v>
      </c>
      <c r="G3563" s="1">
        <v>3055.66</v>
      </c>
      <c r="H3563" s="6" t="str">
        <f>TEXT(NiftyData[[#This Row],[Date]], "yyyy")</f>
        <v>2006</v>
      </c>
      <c r="I3563" s="6" t="str">
        <f>TEXT(NiftyData[[#This Row],[Date]], "mmm")</f>
        <v>Jul</v>
      </c>
      <c r="J3563" s="6" t="str">
        <f>TEXT(NiftyData[[#This Row],[Date]], "ddd")</f>
        <v>Fri</v>
      </c>
      <c r="K3563" s="6" t="str">
        <f>TEXT(NiftyData[[#This Row],[Date]], "mmm-yyyy")</f>
        <v>Jul-2006</v>
      </c>
      <c r="L3563" s="6" t="str">
        <f>IF(NiftyData[[#This Row],[Day]]="Thu", "Expiry", "")</f>
        <v/>
      </c>
      <c r="M3563" s="6">
        <f>NiftyData[[#This Row],[Close]]-NiftyData[[#This Row],[Open]]</f>
        <v>-42.900000000000091</v>
      </c>
      <c r="N3563" s="4">
        <f>NiftyData[[#This Row],[Intraday Change]]/NiftyData[[#This Row],[Open]]</f>
        <v>-1.3549151204105832E-2</v>
      </c>
      <c r="O3563" s="4">
        <f>_xlfn.CEILING.MATH(ABS(NiftyData[[#This Row],[Intraday Change %]]), 0.01)</f>
        <v>0.02</v>
      </c>
      <c r="P3563" s="6">
        <f>NiftyData[[#This Row],[Close]]-E3564</f>
        <v>-45.950000000000273</v>
      </c>
      <c r="Q3563" s="4">
        <f>NiftyData[[#This Row],[DayChange]]/E3564</f>
        <v>-1.4498469693623282E-2</v>
      </c>
      <c r="R3563" s="7">
        <f>_xlfn.CEILING.MATH(ABS(NiftyData[[#This Row],[DayChange %]]), 0.01)</f>
        <v>0.02</v>
      </c>
    </row>
    <row r="3564" spans="1:18" x14ac:dyDescent="0.2">
      <c r="A3564" s="2">
        <v>38911</v>
      </c>
      <c r="B3564" s="1">
        <v>3196.3</v>
      </c>
      <c r="C3564" s="1">
        <v>3208.85</v>
      </c>
      <c r="D3564" s="1">
        <v>3148.95</v>
      </c>
      <c r="E3564" s="1">
        <v>3169.3</v>
      </c>
      <c r="F3564" s="1">
        <v>81620172</v>
      </c>
      <c r="G3564" s="1">
        <v>3475.59</v>
      </c>
      <c r="H3564" s="6" t="str">
        <f>TEXT(NiftyData[[#This Row],[Date]], "yyyy")</f>
        <v>2006</v>
      </c>
      <c r="I3564" s="6" t="str">
        <f>TEXT(NiftyData[[#This Row],[Date]], "mmm")</f>
        <v>Jul</v>
      </c>
      <c r="J3564" s="6" t="str">
        <f>TEXT(NiftyData[[#This Row],[Date]], "ddd")</f>
        <v>Thu</v>
      </c>
      <c r="K3564" s="6" t="str">
        <f>TEXT(NiftyData[[#This Row],[Date]], "mmm-yyyy")</f>
        <v>Jul-2006</v>
      </c>
      <c r="L3564" s="6" t="str">
        <f>IF(NiftyData[[#This Row],[Day]]="Thu", "Expiry", "")</f>
        <v>Expiry</v>
      </c>
      <c r="M3564" s="6">
        <f>NiftyData[[#This Row],[Close]]-NiftyData[[#This Row],[Open]]</f>
        <v>-27</v>
      </c>
      <c r="N3564" s="4">
        <f>NiftyData[[#This Row],[Intraday Change]]/NiftyData[[#This Row],[Open]]</f>
        <v>-8.447267152645245E-3</v>
      </c>
      <c r="O3564" s="4">
        <f>_xlfn.CEILING.MATH(ABS(NiftyData[[#This Row],[Intraday Change %]]), 0.01)</f>
        <v>0.01</v>
      </c>
      <c r="P3564" s="6">
        <f>NiftyData[[#This Row],[Close]]-E3565</f>
        <v>-26.599999999999909</v>
      </c>
      <c r="Q3564" s="4">
        <f>NiftyData[[#This Row],[DayChange]]/E3565</f>
        <v>-8.323164053944088E-3</v>
      </c>
      <c r="R3564" s="7">
        <f>_xlfn.CEILING.MATH(ABS(NiftyData[[#This Row],[DayChange %]]), 0.01)</f>
        <v>0.01</v>
      </c>
    </row>
    <row r="3565" spans="1:18" x14ac:dyDescent="0.2">
      <c r="A3565" s="2">
        <v>38910</v>
      </c>
      <c r="B3565" s="1">
        <v>3124.95</v>
      </c>
      <c r="C3565" s="1">
        <v>3201.35</v>
      </c>
      <c r="D3565" s="1">
        <v>3078.25</v>
      </c>
      <c r="E3565" s="1">
        <v>3195.9</v>
      </c>
      <c r="F3565" s="1">
        <v>93623050</v>
      </c>
      <c r="G3565" s="1">
        <v>5499.45</v>
      </c>
      <c r="H3565" s="6" t="str">
        <f>TEXT(NiftyData[[#This Row],[Date]], "yyyy")</f>
        <v>2006</v>
      </c>
      <c r="I3565" s="6" t="str">
        <f>TEXT(NiftyData[[#This Row],[Date]], "mmm")</f>
        <v>Jul</v>
      </c>
      <c r="J3565" s="6" t="str">
        <f>TEXT(NiftyData[[#This Row],[Date]], "ddd")</f>
        <v>Wed</v>
      </c>
      <c r="K3565" s="6" t="str">
        <f>TEXT(NiftyData[[#This Row],[Date]], "mmm-yyyy")</f>
        <v>Jul-2006</v>
      </c>
      <c r="L3565" s="6" t="str">
        <f>IF(NiftyData[[#This Row],[Day]]="Thu", "Expiry", "")</f>
        <v/>
      </c>
      <c r="M3565" s="6">
        <f>NiftyData[[#This Row],[Close]]-NiftyData[[#This Row],[Open]]</f>
        <v>70.950000000000273</v>
      </c>
      <c r="N3565" s="4">
        <f>NiftyData[[#This Row],[Intraday Change]]/NiftyData[[#This Row],[Open]]</f>
        <v>2.2704363269812407E-2</v>
      </c>
      <c r="O3565" s="4">
        <f>_xlfn.CEILING.MATH(ABS(NiftyData[[#This Row],[Intraday Change %]]), 0.01)</f>
        <v>0.03</v>
      </c>
      <c r="P3565" s="6">
        <f>NiftyData[[#This Row],[Close]]-E3566</f>
        <v>79.75</v>
      </c>
      <c r="Q3565" s="4">
        <f>NiftyData[[#This Row],[DayChange]]/E3566</f>
        <v>2.5592477897405451E-2</v>
      </c>
      <c r="R3565" s="7">
        <f>_xlfn.CEILING.MATH(ABS(NiftyData[[#This Row],[DayChange %]]), 0.01)</f>
        <v>0.03</v>
      </c>
    </row>
    <row r="3566" spans="1:18" x14ac:dyDescent="0.2">
      <c r="A3566" s="2">
        <v>38909</v>
      </c>
      <c r="B3566" s="1">
        <v>3145.3</v>
      </c>
      <c r="C3566" s="1">
        <v>3146</v>
      </c>
      <c r="D3566" s="1">
        <v>3100.4</v>
      </c>
      <c r="E3566" s="1">
        <v>3116.15</v>
      </c>
      <c r="F3566" s="1">
        <v>66336970</v>
      </c>
      <c r="G3566" s="1">
        <v>3096.43</v>
      </c>
      <c r="H3566" s="6" t="str">
        <f>TEXT(NiftyData[[#This Row],[Date]], "yyyy")</f>
        <v>2006</v>
      </c>
      <c r="I3566" s="6" t="str">
        <f>TEXT(NiftyData[[#This Row],[Date]], "mmm")</f>
        <v>Jul</v>
      </c>
      <c r="J3566" s="6" t="str">
        <f>TEXT(NiftyData[[#This Row],[Date]], "ddd")</f>
        <v>Tue</v>
      </c>
      <c r="K3566" s="6" t="str">
        <f>TEXT(NiftyData[[#This Row],[Date]], "mmm-yyyy")</f>
        <v>Jul-2006</v>
      </c>
      <c r="L3566" s="6" t="str">
        <f>IF(NiftyData[[#This Row],[Day]]="Thu", "Expiry", "")</f>
        <v/>
      </c>
      <c r="M3566" s="6">
        <f>NiftyData[[#This Row],[Close]]-NiftyData[[#This Row],[Open]]</f>
        <v>-29.150000000000091</v>
      </c>
      <c r="N3566" s="4">
        <f>NiftyData[[#This Row],[Intraday Change]]/NiftyData[[#This Row],[Open]]</f>
        <v>-9.2677963946205741E-3</v>
      </c>
      <c r="O3566" s="4">
        <f>_xlfn.CEILING.MATH(ABS(NiftyData[[#This Row],[Intraday Change %]]), 0.01)</f>
        <v>0.01</v>
      </c>
      <c r="P3566" s="6">
        <f>NiftyData[[#This Row],[Close]]-E3567</f>
        <v>-25.849999999999909</v>
      </c>
      <c r="Q3566" s="4">
        <f>NiftyData[[#This Row],[DayChange]]/E3567</f>
        <v>-8.2272437937619056E-3</v>
      </c>
      <c r="R3566" s="7">
        <f>_xlfn.CEILING.MATH(ABS(NiftyData[[#This Row],[DayChange %]]), 0.01)</f>
        <v>0.01</v>
      </c>
    </row>
    <row r="3567" spans="1:18" x14ac:dyDescent="0.2">
      <c r="A3567" s="2">
        <v>38908</v>
      </c>
      <c r="B3567" s="1">
        <v>3077.1</v>
      </c>
      <c r="C3567" s="1">
        <v>3147.7</v>
      </c>
      <c r="D3567" s="1">
        <v>3064.1</v>
      </c>
      <c r="E3567" s="1">
        <v>3142</v>
      </c>
      <c r="F3567" s="1">
        <v>65284375</v>
      </c>
      <c r="G3567" s="1">
        <v>2980.45</v>
      </c>
      <c r="H3567" s="6" t="str">
        <f>TEXT(NiftyData[[#This Row],[Date]], "yyyy")</f>
        <v>2006</v>
      </c>
      <c r="I3567" s="6" t="str">
        <f>TEXT(NiftyData[[#This Row],[Date]], "mmm")</f>
        <v>Jul</v>
      </c>
      <c r="J3567" s="6" t="str">
        <f>TEXT(NiftyData[[#This Row],[Date]], "ddd")</f>
        <v>Mon</v>
      </c>
      <c r="K3567" s="6" t="str">
        <f>TEXT(NiftyData[[#This Row],[Date]], "mmm-yyyy")</f>
        <v>Jul-2006</v>
      </c>
      <c r="L3567" s="6" t="str">
        <f>IF(NiftyData[[#This Row],[Day]]="Thu", "Expiry", "")</f>
        <v/>
      </c>
      <c r="M3567" s="6">
        <f>NiftyData[[#This Row],[Close]]-NiftyData[[#This Row],[Open]]</f>
        <v>64.900000000000091</v>
      </c>
      <c r="N3567" s="4">
        <f>NiftyData[[#This Row],[Intraday Change]]/NiftyData[[#This Row],[Open]]</f>
        <v>2.1091287250983099E-2</v>
      </c>
      <c r="O3567" s="4">
        <f>_xlfn.CEILING.MATH(ABS(NiftyData[[#This Row],[Intraday Change %]]), 0.01)</f>
        <v>0.03</v>
      </c>
      <c r="P3567" s="6">
        <f>NiftyData[[#This Row],[Close]]-E3568</f>
        <v>66.150000000000091</v>
      </c>
      <c r="Q3567" s="4">
        <f>NiftyData[[#This Row],[DayChange]]/E3568</f>
        <v>2.1506250304793827E-2</v>
      </c>
      <c r="R3567" s="7">
        <f>_xlfn.CEILING.MATH(ABS(NiftyData[[#This Row],[DayChange %]]), 0.01)</f>
        <v>0.03</v>
      </c>
    </row>
    <row r="3568" spans="1:18" x14ac:dyDescent="0.2">
      <c r="A3568" s="2">
        <v>38905</v>
      </c>
      <c r="B3568" s="1">
        <v>3157.95</v>
      </c>
      <c r="C3568" s="1">
        <v>3193.1</v>
      </c>
      <c r="D3568" s="1">
        <v>3056.3</v>
      </c>
      <c r="E3568" s="1">
        <v>3075.85</v>
      </c>
      <c r="F3568" s="1">
        <v>90060282</v>
      </c>
      <c r="G3568" s="1">
        <v>4068.6</v>
      </c>
      <c r="H3568" s="6" t="str">
        <f>TEXT(NiftyData[[#This Row],[Date]], "yyyy")</f>
        <v>2006</v>
      </c>
      <c r="I3568" s="6" t="str">
        <f>TEXT(NiftyData[[#This Row],[Date]], "mmm")</f>
        <v>Jul</v>
      </c>
      <c r="J3568" s="6" t="str">
        <f>TEXT(NiftyData[[#This Row],[Date]], "ddd")</f>
        <v>Fri</v>
      </c>
      <c r="K3568" s="6" t="str">
        <f>TEXT(NiftyData[[#This Row],[Date]], "mmm-yyyy")</f>
        <v>Jul-2006</v>
      </c>
      <c r="L3568" s="6" t="str">
        <f>IF(NiftyData[[#This Row],[Day]]="Thu", "Expiry", "")</f>
        <v/>
      </c>
      <c r="M3568" s="6">
        <f>NiftyData[[#This Row],[Close]]-NiftyData[[#This Row],[Open]]</f>
        <v>-82.099999999999909</v>
      </c>
      <c r="N3568" s="4">
        <f>NiftyData[[#This Row],[Intraday Change]]/NiftyData[[#This Row],[Open]]</f>
        <v>-2.5997878370461823E-2</v>
      </c>
      <c r="O3568" s="4">
        <f>_xlfn.CEILING.MATH(ABS(NiftyData[[#This Row],[Intraday Change %]]), 0.01)</f>
        <v>0.03</v>
      </c>
      <c r="P3568" s="6">
        <f>NiftyData[[#This Row],[Close]]-E3569</f>
        <v>-80.550000000000182</v>
      </c>
      <c r="Q3568" s="4">
        <f>NiftyData[[#This Row],[DayChange]]/E3569</f>
        <v>-2.5519579267520017E-2</v>
      </c>
      <c r="R3568" s="7">
        <f>_xlfn.CEILING.MATH(ABS(NiftyData[[#This Row],[DayChange %]]), 0.01)</f>
        <v>0.03</v>
      </c>
    </row>
    <row r="3569" spans="1:18" x14ac:dyDescent="0.2">
      <c r="A3569" s="2">
        <v>38904</v>
      </c>
      <c r="B3569" s="1">
        <v>3197.5</v>
      </c>
      <c r="C3569" s="1">
        <v>3197.5</v>
      </c>
      <c r="D3569" s="1">
        <v>3138.4</v>
      </c>
      <c r="E3569" s="1">
        <v>3156.4</v>
      </c>
      <c r="F3569" s="1">
        <v>74893378</v>
      </c>
      <c r="G3569" s="1">
        <v>3524.77</v>
      </c>
      <c r="H3569" s="6" t="str">
        <f>TEXT(NiftyData[[#This Row],[Date]], "yyyy")</f>
        <v>2006</v>
      </c>
      <c r="I3569" s="6" t="str">
        <f>TEXT(NiftyData[[#This Row],[Date]], "mmm")</f>
        <v>Jul</v>
      </c>
      <c r="J3569" s="6" t="str">
        <f>TEXT(NiftyData[[#This Row],[Date]], "ddd")</f>
        <v>Thu</v>
      </c>
      <c r="K3569" s="6" t="str">
        <f>TEXT(NiftyData[[#This Row],[Date]], "mmm-yyyy")</f>
        <v>Jul-2006</v>
      </c>
      <c r="L3569" s="6" t="str">
        <f>IF(NiftyData[[#This Row],[Day]]="Thu", "Expiry", "")</f>
        <v>Expiry</v>
      </c>
      <c r="M3569" s="6">
        <f>NiftyData[[#This Row],[Close]]-NiftyData[[#This Row],[Open]]</f>
        <v>-41.099999999999909</v>
      </c>
      <c r="N3569" s="4">
        <f>NiftyData[[#This Row],[Intraday Change]]/NiftyData[[#This Row],[Open]]</f>
        <v>-1.2853792025019519E-2</v>
      </c>
      <c r="O3569" s="4">
        <f>_xlfn.CEILING.MATH(ABS(NiftyData[[#This Row],[Intraday Change %]]), 0.01)</f>
        <v>0.02</v>
      </c>
      <c r="P3569" s="6">
        <f>NiftyData[[#This Row],[Close]]-E3570</f>
        <v>-40.699999999999818</v>
      </c>
      <c r="Q3569" s="4">
        <f>NiftyData[[#This Row],[DayChange]]/E3570</f>
        <v>-1.2730286822432773E-2</v>
      </c>
      <c r="R3569" s="7">
        <f>_xlfn.CEILING.MATH(ABS(NiftyData[[#This Row],[DayChange %]]), 0.01)</f>
        <v>0.02</v>
      </c>
    </row>
    <row r="3570" spans="1:18" x14ac:dyDescent="0.2">
      <c r="A3570" s="2">
        <v>38903</v>
      </c>
      <c r="B3570" s="1">
        <v>3136.95</v>
      </c>
      <c r="C3570" s="1">
        <v>3201.2</v>
      </c>
      <c r="D3570" s="1">
        <v>3121.8</v>
      </c>
      <c r="E3570" s="1">
        <v>3197.1</v>
      </c>
      <c r="F3570" s="1">
        <v>90419711</v>
      </c>
      <c r="G3570" s="1">
        <v>4195.99</v>
      </c>
      <c r="H3570" s="6" t="str">
        <f>TEXT(NiftyData[[#This Row],[Date]], "yyyy")</f>
        <v>2006</v>
      </c>
      <c r="I3570" s="6" t="str">
        <f>TEXT(NiftyData[[#This Row],[Date]], "mmm")</f>
        <v>Jul</v>
      </c>
      <c r="J3570" s="6" t="str">
        <f>TEXT(NiftyData[[#This Row],[Date]], "ddd")</f>
        <v>Wed</v>
      </c>
      <c r="K3570" s="6" t="str">
        <f>TEXT(NiftyData[[#This Row],[Date]], "mmm-yyyy")</f>
        <v>Jul-2006</v>
      </c>
      <c r="L3570" s="6" t="str">
        <f>IF(NiftyData[[#This Row],[Day]]="Thu", "Expiry", "")</f>
        <v/>
      </c>
      <c r="M3570" s="6">
        <f>NiftyData[[#This Row],[Close]]-NiftyData[[#This Row],[Open]]</f>
        <v>60.150000000000091</v>
      </c>
      <c r="N3570" s="4">
        <f>NiftyData[[#This Row],[Intraday Change]]/NiftyData[[#This Row],[Open]]</f>
        <v>1.9174676038827554E-2</v>
      </c>
      <c r="O3570" s="4">
        <f>_xlfn.CEILING.MATH(ABS(NiftyData[[#This Row],[Intraday Change %]]), 0.01)</f>
        <v>0.02</v>
      </c>
      <c r="P3570" s="6">
        <f>NiftyData[[#This Row],[Close]]-E3571</f>
        <v>58.449999999999818</v>
      </c>
      <c r="Q3570" s="4">
        <f>NiftyData[[#This Row],[DayChange]]/E3571</f>
        <v>1.8622656237554304E-2</v>
      </c>
      <c r="R3570" s="7">
        <f>_xlfn.CEILING.MATH(ABS(NiftyData[[#This Row],[DayChange %]]), 0.01)</f>
        <v>0.02</v>
      </c>
    </row>
    <row r="3571" spans="1:18" x14ac:dyDescent="0.2">
      <c r="A3571" s="2">
        <v>38902</v>
      </c>
      <c r="B3571" s="1">
        <v>3151.05</v>
      </c>
      <c r="C3571" s="1">
        <v>3177.4</v>
      </c>
      <c r="D3571" s="1">
        <v>3130.3</v>
      </c>
      <c r="E3571" s="1">
        <v>3138.65</v>
      </c>
      <c r="F3571" s="1">
        <v>66682150</v>
      </c>
      <c r="G3571" s="1">
        <v>3147.66</v>
      </c>
      <c r="H3571" s="6" t="str">
        <f>TEXT(NiftyData[[#This Row],[Date]], "yyyy")</f>
        <v>2006</v>
      </c>
      <c r="I3571" s="6" t="str">
        <f>TEXT(NiftyData[[#This Row],[Date]], "mmm")</f>
        <v>Jul</v>
      </c>
      <c r="J3571" s="6" t="str">
        <f>TEXT(NiftyData[[#This Row],[Date]], "ddd")</f>
        <v>Tue</v>
      </c>
      <c r="K3571" s="6" t="str">
        <f>TEXT(NiftyData[[#This Row],[Date]], "mmm-yyyy")</f>
        <v>Jul-2006</v>
      </c>
      <c r="L3571" s="6" t="str">
        <f>IF(NiftyData[[#This Row],[Day]]="Thu", "Expiry", "")</f>
        <v/>
      </c>
      <c r="M3571" s="6">
        <f>NiftyData[[#This Row],[Close]]-NiftyData[[#This Row],[Open]]</f>
        <v>-12.400000000000091</v>
      </c>
      <c r="N3571" s="4">
        <f>NiftyData[[#This Row],[Intraday Change]]/NiftyData[[#This Row],[Open]]</f>
        <v>-3.9351962044398186E-3</v>
      </c>
      <c r="O3571" s="4">
        <f>_xlfn.CEILING.MATH(ABS(NiftyData[[#This Row],[Intraday Change %]]), 0.01)</f>
        <v>0.01</v>
      </c>
      <c r="P3571" s="6">
        <f>NiftyData[[#This Row],[Close]]-E3572</f>
        <v>-12.299999999999727</v>
      </c>
      <c r="Q3571" s="4">
        <f>NiftyData[[#This Row],[DayChange]]/E3572</f>
        <v>-3.903584633205772E-3</v>
      </c>
      <c r="R3571" s="7">
        <f>_xlfn.CEILING.MATH(ABS(NiftyData[[#This Row],[DayChange %]]), 0.01)</f>
        <v>0.01</v>
      </c>
    </row>
    <row r="3572" spans="1:18" x14ac:dyDescent="0.2">
      <c r="A3572" s="2">
        <v>38901</v>
      </c>
      <c r="B3572" s="1">
        <v>3128.75</v>
      </c>
      <c r="C3572" s="1">
        <v>3160.35</v>
      </c>
      <c r="D3572" s="1">
        <v>3114.85</v>
      </c>
      <c r="E3572" s="1">
        <v>3150.95</v>
      </c>
      <c r="F3572" s="1">
        <v>66603275</v>
      </c>
      <c r="G3572" s="1">
        <v>3157.85</v>
      </c>
      <c r="H3572" s="6" t="str">
        <f>TEXT(NiftyData[[#This Row],[Date]], "yyyy")</f>
        <v>2006</v>
      </c>
      <c r="I3572" s="6" t="str">
        <f>TEXT(NiftyData[[#This Row],[Date]], "mmm")</f>
        <v>Jul</v>
      </c>
      <c r="J3572" s="6" t="str">
        <f>TEXT(NiftyData[[#This Row],[Date]], "ddd")</f>
        <v>Mon</v>
      </c>
      <c r="K3572" s="6" t="str">
        <f>TEXT(NiftyData[[#This Row],[Date]], "mmm-yyyy")</f>
        <v>Jul-2006</v>
      </c>
      <c r="L3572" s="6" t="str">
        <f>IF(NiftyData[[#This Row],[Day]]="Thu", "Expiry", "")</f>
        <v/>
      </c>
      <c r="M3572" s="6">
        <f>NiftyData[[#This Row],[Close]]-NiftyData[[#This Row],[Open]]</f>
        <v>22.199999999999818</v>
      </c>
      <c r="N3572" s="4">
        <f>NiftyData[[#This Row],[Intraday Change]]/NiftyData[[#This Row],[Open]]</f>
        <v>7.0954854174989429E-3</v>
      </c>
      <c r="O3572" s="4">
        <f>_xlfn.CEILING.MATH(ABS(NiftyData[[#This Row],[Intraday Change %]]), 0.01)</f>
        <v>0.01</v>
      </c>
      <c r="P3572" s="6">
        <f>NiftyData[[#This Row],[Close]]-E3573</f>
        <v>22.75</v>
      </c>
      <c r="Q3572" s="4">
        <f>NiftyData[[#This Row],[DayChange]]/E3573</f>
        <v>7.2725529058244361E-3</v>
      </c>
      <c r="R3572" s="7">
        <f>_xlfn.CEILING.MATH(ABS(NiftyData[[#This Row],[DayChange %]]), 0.01)</f>
        <v>0.01</v>
      </c>
    </row>
    <row r="3573" spans="1:18" x14ac:dyDescent="0.2">
      <c r="A3573" s="2">
        <v>38898</v>
      </c>
      <c r="B3573" s="1">
        <v>2993.5</v>
      </c>
      <c r="C3573" s="1">
        <v>3134.15</v>
      </c>
      <c r="D3573" s="1">
        <v>2993.5</v>
      </c>
      <c r="E3573" s="1">
        <v>3128.2</v>
      </c>
      <c r="F3573" s="1">
        <v>98679172</v>
      </c>
      <c r="G3573" s="1">
        <v>4453.99</v>
      </c>
      <c r="H3573" s="6" t="str">
        <f>TEXT(NiftyData[[#This Row],[Date]], "yyyy")</f>
        <v>2006</v>
      </c>
      <c r="I3573" s="6" t="str">
        <f>TEXT(NiftyData[[#This Row],[Date]], "mmm")</f>
        <v>Jun</v>
      </c>
      <c r="J3573" s="6" t="str">
        <f>TEXT(NiftyData[[#This Row],[Date]], "ddd")</f>
        <v>Fri</v>
      </c>
      <c r="K3573" s="6" t="str">
        <f>TEXT(NiftyData[[#This Row],[Date]], "mmm-yyyy")</f>
        <v>Jun-2006</v>
      </c>
      <c r="L3573" s="6" t="str">
        <f>IF(NiftyData[[#This Row],[Day]]="Thu", "Expiry", "")</f>
        <v/>
      </c>
      <c r="M3573" s="6">
        <f>NiftyData[[#This Row],[Close]]-NiftyData[[#This Row],[Open]]</f>
        <v>134.69999999999982</v>
      </c>
      <c r="N3573" s="4">
        <f>NiftyData[[#This Row],[Intraday Change]]/NiftyData[[#This Row],[Open]]</f>
        <v>4.4997494571571678E-2</v>
      </c>
      <c r="O3573" s="4">
        <f>_xlfn.CEILING.MATH(ABS(NiftyData[[#This Row],[Intraday Change %]]), 0.01)</f>
        <v>0.05</v>
      </c>
      <c r="P3573" s="6">
        <f>NiftyData[[#This Row],[Close]]-E3574</f>
        <v>130.29999999999973</v>
      </c>
      <c r="Q3573" s="4">
        <f>NiftyData[[#This Row],[DayChange]]/E3574</f>
        <v>4.346375796390798E-2</v>
      </c>
      <c r="R3573" s="7">
        <f>_xlfn.CEILING.MATH(ABS(NiftyData[[#This Row],[DayChange %]]), 0.01)</f>
        <v>0.05</v>
      </c>
    </row>
    <row r="3574" spans="1:18" x14ac:dyDescent="0.2">
      <c r="A3574" s="2">
        <v>38897</v>
      </c>
      <c r="B3574" s="1">
        <v>2982.9</v>
      </c>
      <c r="C3574" s="1">
        <v>3049.25</v>
      </c>
      <c r="D3574" s="1">
        <v>2982.9</v>
      </c>
      <c r="E3574" s="1">
        <v>2997.9</v>
      </c>
      <c r="F3574" s="1">
        <v>110790760</v>
      </c>
      <c r="G3574" s="1">
        <v>5017.76</v>
      </c>
      <c r="H3574" s="6" t="str">
        <f>TEXT(NiftyData[[#This Row],[Date]], "yyyy")</f>
        <v>2006</v>
      </c>
      <c r="I3574" s="6" t="str">
        <f>TEXT(NiftyData[[#This Row],[Date]], "mmm")</f>
        <v>Jun</v>
      </c>
      <c r="J3574" s="6" t="str">
        <f>TEXT(NiftyData[[#This Row],[Date]], "ddd")</f>
        <v>Thu</v>
      </c>
      <c r="K3574" s="6" t="str">
        <f>TEXT(NiftyData[[#This Row],[Date]], "mmm-yyyy")</f>
        <v>Jun-2006</v>
      </c>
      <c r="L3574" s="6" t="str">
        <f>IF(NiftyData[[#This Row],[Day]]="Thu", "Expiry", "")</f>
        <v>Expiry</v>
      </c>
      <c r="M3574" s="6">
        <f>NiftyData[[#This Row],[Close]]-NiftyData[[#This Row],[Open]]</f>
        <v>15</v>
      </c>
      <c r="N3574" s="4">
        <f>NiftyData[[#This Row],[Intraday Change]]/NiftyData[[#This Row],[Open]]</f>
        <v>5.0286633812732578E-3</v>
      </c>
      <c r="O3574" s="4">
        <f>_xlfn.CEILING.MATH(ABS(NiftyData[[#This Row],[Intraday Change %]]), 0.01)</f>
        <v>0.01</v>
      </c>
      <c r="P3574" s="6">
        <f>NiftyData[[#This Row],[Close]]-E3575</f>
        <v>16.800000000000182</v>
      </c>
      <c r="Q3574" s="4">
        <f>NiftyData[[#This Row],[DayChange]]/E3575</f>
        <v>5.6355036731408478E-3</v>
      </c>
      <c r="R3574" s="7">
        <f>_xlfn.CEILING.MATH(ABS(NiftyData[[#This Row],[DayChange %]]), 0.01)</f>
        <v>0.01</v>
      </c>
    </row>
    <row r="3575" spans="1:18" x14ac:dyDescent="0.2">
      <c r="A3575" s="2">
        <v>38896</v>
      </c>
      <c r="B3575" s="1">
        <v>2982.2</v>
      </c>
      <c r="C3575" s="1">
        <v>3003.65</v>
      </c>
      <c r="D3575" s="1">
        <v>2909.6</v>
      </c>
      <c r="E3575" s="1">
        <v>2981.1</v>
      </c>
      <c r="F3575" s="1">
        <v>84897439</v>
      </c>
      <c r="G3575" s="1">
        <v>3840.16</v>
      </c>
      <c r="H3575" s="6" t="str">
        <f>TEXT(NiftyData[[#This Row],[Date]], "yyyy")</f>
        <v>2006</v>
      </c>
      <c r="I3575" s="6" t="str">
        <f>TEXT(NiftyData[[#This Row],[Date]], "mmm")</f>
        <v>Jun</v>
      </c>
      <c r="J3575" s="6" t="str">
        <f>TEXT(NiftyData[[#This Row],[Date]], "ddd")</f>
        <v>Wed</v>
      </c>
      <c r="K3575" s="6" t="str">
        <f>TEXT(NiftyData[[#This Row],[Date]], "mmm-yyyy")</f>
        <v>Jun-2006</v>
      </c>
      <c r="L3575" s="6" t="str">
        <f>IF(NiftyData[[#This Row],[Day]]="Thu", "Expiry", "")</f>
        <v/>
      </c>
      <c r="M3575" s="6">
        <f>NiftyData[[#This Row],[Close]]-NiftyData[[#This Row],[Open]]</f>
        <v>-1.0999999999999091</v>
      </c>
      <c r="N3575" s="4">
        <f>NiftyData[[#This Row],[Intraday Change]]/NiftyData[[#This Row],[Open]]</f>
        <v>-3.6885520756485448E-4</v>
      </c>
      <c r="O3575" s="4">
        <f>_xlfn.CEILING.MATH(ABS(NiftyData[[#This Row],[Intraday Change %]]), 0.01)</f>
        <v>0.01</v>
      </c>
      <c r="P3575" s="6">
        <f>NiftyData[[#This Row],[Close]]-E3576</f>
        <v>-1.3499999999999091</v>
      </c>
      <c r="Q3575" s="4">
        <f>NiftyData[[#This Row],[DayChange]]/E3576</f>
        <v>-4.5264799074583285E-4</v>
      </c>
      <c r="R3575" s="7">
        <f>_xlfn.CEILING.MATH(ABS(NiftyData[[#This Row],[DayChange %]]), 0.01)</f>
        <v>0.01</v>
      </c>
    </row>
    <row r="3576" spans="1:18" x14ac:dyDescent="0.2">
      <c r="A3576" s="2">
        <v>38895</v>
      </c>
      <c r="B3576" s="1">
        <v>2943.6</v>
      </c>
      <c r="C3576" s="1">
        <v>3004.15</v>
      </c>
      <c r="D3576" s="1">
        <v>2899.25</v>
      </c>
      <c r="E3576" s="1">
        <v>2982.45</v>
      </c>
      <c r="F3576" s="1">
        <v>116745741</v>
      </c>
      <c r="G3576" s="1">
        <v>5252.39</v>
      </c>
      <c r="H3576" s="6" t="str">
        <f>TEXT(NiftyData[[#This Row],[Date]], "yyyy")</f>
        <v>2006</v>
      </c>
      <c r="I3576" s="6" t="str">
        <f>TEXT(NiftyData[[#This Row],[Date]], "mmm")</f>
        <v>Jun</v>
      </c>
      <c r="J3576" s="6" t="str">
        <f>TEXT(NiftyData[[#This Row],[Date]], "ddd")</f>
        <v>Tue</v>
      </c>
      <c r="K3576" s="6" t="str">
        <f>TEXT(NiftyData[[#This Row],[Date]], "mmm-yyyy")</f>
        <v>Jun-2006</v>
      </c>
      <c r="L3576" s="6" t="str">
        <f>IF(NiftyData[[#This Row],[Day]]="Thu", "Expiry", "")</f>
        <v/>
      </c>
      <c r="M3576" s="6">
        <f>NiftyData[[#This Row],[Close]]-NiftyData[[#This Row],[Open]]</f>
        <v>38.849999999999909</v>
      </c>
      <c r="N3576" s="4">
        <f>NiftyData[[#This Row],[Intraday Change]]/NiftyData[[#This Row],[Open]]</f>
        <v>1.3198124745209917E-2</v>
      </c>
      <c r="O3576" s="4">
        <f>_xlfn.CEILING.MATH(ABS(NiftyData[[#This Row],[Intraday Change %]]), 0.01)</f>
        <v>0.02</v>
      </c>
      <c r="P3576" s="6">
        <f>NiftyData[[#This Row],[Close]]-E3577</f>
        <v>39.25</v>
      </c>
      <c r="Q3576" s="4">
        <f>NiftyData[[#This Row],[DayChange]]/E3577</f>
        <v>1.3335824952432728E-2</v>
      </c>
      <c r="R3576" s="7">
        <f>_xlfn.CEILING.MATH(ABS(NiftyData[[#This Row],[DayChange %]]), 0.01)</f>
        <v>0.02</v>
      </c>
    </row>
    <row r="3577" spans="1:18" x14ac:dyDescent="0.2">
      <c r="A3577" s="2">
        <v>38894</v>
      </c>
      <c r="B3577" s="1">
        <v>3051.8</v>
      </c>
      <c r="C3577" s="1">
        <v>3059.85</v>
      </c>
      <c r="D3577" s="1">
        <v>2928</v>
      </c>
      <c r="E3577" s="1">
        <v>2943.2</v>
      </c>
      <c r="F3577" s="1">
        <v>87442622</v>
      </c>
      <c r="G3577" s="1">
        <v>3613.02</v>
      </c>
      <c r="H3577" s="6" t="str">
        <f>TEXT(NiftyData[[#This Row],[Date]], "yyyy")</f>
        <v>2006</v>
      </c>
      <c r="I3577" s="6" t="str">
        <f>TEXT(NiftyData[[#This Row],[Date]], "mmm")</f>
        <v>Jun</v>
      </c>
      <c r="J3577" s="6" t="str">
        <f>TEXT(NiftyData[[#This Row],[Date]], "ddd")</f>
        <v>Mon</v>
      </c>
      <c r="K3577" s="6" t="str">
        <f>TEXT(NiftyData[[#This Row],[Date]], "mmm-yyyy")</f>
        <v>Jun-2006</v>
      </c>
      <c r="L3577" s="6" t="str">
        <f>IF(NiftyData[[#This Row],[Day]]="Thu", "Expiry", "")</f>
        <v/>
      </c>
      <c r="M3577" s="6">
        <f>NiftyData[[#This Row],[Close]]-NiftyData[[#This Row],[Open]]</f>
        <v>-108.60000000000036</v>
      </c>
      <c r="N3577" s="4">
        <f>NiftyData[[#This Row],[Intraday Change]]/NiftyData[[#This Row],[Open]]</f>
        <v>-3.5585556065273069E-2</v>
      </c>
      <c r="O3577" s="4">
        <f>_xlfn.CEILING.MATH(ABS(NiftyData[[#This Row],[Intraday Change %]]), 0.01)</f>
        <v>0.04</v>
      </c>
      <c r="P3577" s="6">
        <f>NiftyData[[#This Row],[Close]]-E3578</f>
        <v>-107.10000000000036</v>
      </c>
      <c r="Q3577" s="4">
        <f>NiftyData[[#This Row],[DayChange]]/E3578</f>
        <v>-3.5111300527817052E-2</v>
      </c>
      <c r="R3577" s="7">
        <f>_xlfn.CEILING.MATH(ABS(NiftyData[[#This Row],[DayChange %]]), 0.01)</f>
        <v>0.04</v>
      </c>
    </row>
    <row r="3578" spans="1:18" x14ac:dyDescent="0.2">
      <c r="A3578" s="2">
        <v>38893</v>
      </c>
      <c r="B3578" s="1">
        <v>3043.15</v>
      </c>
      <c r="C3578" s="1">
        <v>3083</v>
      </c>
      <c r="D3578" s="1">
        <v>3035.95</v>
      </c>
      <c r="E3578" s="1">
        <v>3050.3</v>
      </c>
      <c r="F3578" s="1">
        <v>12073961</v>
      </c>
      <c r="G3578" s="1">
        <v>433.29</v>
      </c>
      <c r="H3578" s="6" t="str">
        <f>TEXT(NiftyData[[#This Row],[Date]], "yyyy")</f>
        <v>2006</v>
      </c>
      <c r="I3578" s="6" t="str">
        <f>TEXT(NiftyData[[#This Row],[Date]], "mmm")</f>
        <v>Jun</v>
      </c>
      <c r="J3578" s="6" t="str">
        <f>TEXT(NiftyData[[#This Row],[Date]], "ddd")</f>
        <v>Sun</v>
      </c>
      <c r="K3578" s="6" t="str">
        <f>TEXT(NiftyData[[#This Row],[Date]], "mmm-yyyy")</f>
        <v>Jun-2006</v>
      </c>
      <c r="L3578" s="6" t="str">
        <f>IF(NiftyData[[#This Row],[Day]]="Thu", "Expiry", "")</f>
        <v/>
      </c>
      <c r="M3578" s="6">
        <f>NiftyData[[#This Row],[Close]]-NiftyData[[#This Row],[Open]]</f>
        <v>7.1500000000000909</v>
      </c>
      <c r="N3578" s="4">
        <f>NiftyData[[#This Row],[Intraday Change]]/NiftyData[[#This Row],[Open]]</f>
        <v>2.3495391288632143E-3</v>
      </c>
      <c r="O3578" s="4">
        <f>_xlfn.CEILING.MATH(ABS(NiftyData[[#This Row],[Intraday Change %]]), 0.01)</f>
        <v>0.01</v>
      </c>
      <c r="P3578" s="6">
        <f>NiftyData[[#This Row],[Close]]-E3579</f>
        <v>7.6000000000003638</v>
      </c>
      <c r="Q3578" s="4">
        <f>NiftyData[[#This Row],[DayChange]]/E3579</f>
        <v>2.497781575574445E-3</v>
      </c>
      <c r="R3578" s="7">
        <f>_xlfn.CEILING.MATH(ABS(NiftyData[[#This Row],[DayChange %]]), 0.01)</f>
        <v>0.01</v>
      </c>
    </row>
    <row r="3579" spans="1:18" x14ac:dyDescent="0.2">
      <c r="A3579" s="2">
        <v>38891</v>
      </c>
      <c r="B3579" s="1">
        <v>2993.55</v>
      </c>
      <c r="C3579" s="1">
        <v>3063.2</v>
      </c>
      <c r="D3579" s="1">
        <v>2920.2</v>
      </c>
      <c r="E3579" s="1">
        <v>3042.7</v>
      </c>
      <c r="F3579" s="1">
        <v>86904356</v>
      </c>
      <c r="G3579" s="1">
        <v>3615.07</v>
      </c>
      <c r="H3579" s="6" t="str">
        <f>TEXT(NiftyData[[#This Row],[Date]], "yyyy")</f>
        <v>2006</v>
      </c>
      <c r="I3579" s="6" t="str">
        <f>TEXT(NiftyData[[#This Row],[Date]], "mmm")</f>
        <v>Jun</v>
      </c>
      <c r="J3579" s="6" t="str">
        <f>TEXT(NiftyData[[#This Row],[Date]], "ddd")</f>
        <v>Fri</v>
      </c>
      <c r="K3579" s="6" t="str">
        <f>TEXT(NiftyData[[#This Row],[Date]], "mmm-yyyy")</f>
        <v>Jun-2006</v>
      </c>
      <c r="L3579" s="6" t="str">
        <f>IF(NiftyData[[#This Row],[Day]]="Thu", "Expiry", "")</f>
        <v/>
      </c>
      <c r="M3579" s="6">
        <f>NiftyData[[#This Row],[Close]]-NiftyData[[#This Row],[Open]]</f>
        <v>49.149999999999636</v>
      </c>
      <c r="N3579" s="4">
        <f>NiftyData[[#This Row],[Intraday Change]]/NiftyData[[#This Row],[Open]]</f>
        <v>1.6418633395132748E-2</v>
      </c>
      <c r="O3579" s="4">
        <f>_xlfn.CEILING.MATH(ABS(NiftyData[[#This Row],[Intraday Change %]]), 0.01)</f>
        <v>0.02</v>
      </c>
      <c r="P3579" s="6">
        <f>NiftyData[[#This Row],[Close]]-E3580</f>
        <v>47.949999999999818</v>
      </c>
      <c r="Q3579" s="4">
        <f>NiftyData[[#This Row],[DayChange]]/E3580</f>
        <v>1.6011353201435784E-2</v>
      </c>
      <c r="R3579" s="7">
        <f>_xlfn.CEILING.MATH(ABS(NiftyData[[#This Row],[DayChange %]]), 0.01)</f>
        <v>0.02</v>
      </c>
    </row>
    <row r="3580" spans="1:18" x14ac:dyDescent="0.2">
      <c r="A3580" s="2">
        <v>38890</v>
      </c>
      <c r="B3580" s="1">
        <v>2923.75</v>
      </c>
      <c r="C3580" s="1">
        <v>3017.65</v>
      </c>
      <c r="D3580" s="1">
        <v>2923.75</v>
      </c>
      <c r="E3580" s="1">
        <v>2994.75</v>
      </c>
      <c r="F3580" s="1">
        <v>81030379</v>
      </c>
      <c r="G3580" s="1">
        <v>3567</v>
      </c>
      <c r="H3580" s="6" t="str">
        <f>TEXT(NiftyData[[#This Row],[Date]], "yyyy")</f>
        <v>2006</v>
      </c>
      <c r="I3580" s="6" t="str">
        <f>TEXT(NiftyData[[#This Row],[Date]], "mmm")</f>
        <v>Jun</v>
      </c>
      <c r="J3580" s="6" t="str">
        <f>TEXT(NiftyData[[#This Row],[Date]], "ddd")</f>
        <v>Thu</v>
      </c>
      <c r="K3580" s="6" t="str">
        <f>TEXT(NiftyData[[#This Row],[Date]], "mmm-yyyy")</f>
        <v>Jun-2006</v>
      </c>
      <c r="L3580" s="6" t="str">
        <f>IF(NiftyData[[#This Row],[Day]]="Thu", "Expiry", "")</f>
        <v>Expiry</v>
      </c>
      <c r="M3580" s="6">
        <f>NiftyData[[#This Row],[Close]]-NiftyData[[#This Row],[Open]]</f>
        <v>71</v>
      </c>
      <c r="N3580" s="4">
        <f>NiftyData[[#This Row],[Intraday Change]]/NiftyData[[#This Row],[Open]]</f>
        <v>2.4283882000855066E-2</v>
      </c>
      <c r="O3580" s="4">
        <f>_xlfn.CEILING.MATH(ABS(NiftyData[[#This Row],[Intraday Change %]]), 0.01)</f>
        <v>0.03</v>
      </c>
      <c r="P3580" s="6">
        <f>NiftyData[[#This Row],[Close]]-E3581</f>
        <v>71.300000000000182</v>
      </c>
      <c r="Q3580" s="4">
        <f>NiftyData[[#This Row],[DayChange]]/E3581</f>
        <v>2.4388992457541666E-2</v>
      </c>
      <c r="R3580" s="7">
        <f>_xlfn.CEILING.MATH(ABS(NiftyData[[#This Row],[DayChange %]]), 0.01)</f>
        <v>0.03</v>
      </c>
    </row>
    <row r="3581" spans="1:18" x14ac:dyDescent="0.2">
      <c r="A3581" s="2">
        <v>38889</v>
      </c>
      <c r="B3581" s="1">
        <v>2861.4</v>
      </c>
      <c r="C3581" s="1">
        <v>2930.8</v>
      </c>
      <c r="D3581" s="1">
        <v>2836.4</v>
      </c>
      <c r="E3581" s="1">
        <v>2923.45</v>
      </c>
      <c r="F3581" s="1">
        <v>81725635</v>
      </c>
      <c r="G3581" s="1">
        <v>3417</v>
      </c>
      <c r="H3581" s="6" t="str">
        <f>TEXT(NiftyData[[#This Row],[Date]], "yyyy")</f>
        <v>2006</v>
      </c>
      <c r="I3581" s="6" t="str">
        <f>TEXT(NiftyData[[#This Row],[Date]], "mmm")</f>
        <v>Jun</v>
      </c>
      <c r="J3581" s="6" t="str">
        <f>TEXT(NiftyData[[#This Row],[Date]], "ddd")</f>
        <v>Wed</v>
      </c>
      <c r="K3581" s="6" t="str">
        <f>TEXT(NiftyData[[#This Row],[Date]], "mmm-yyyy")</f>
        <v>Jun-2006</v>
      </c>
      <c r="L3581" s="6" t="str">
        <f>IF(NiftyData[[#This Row],[Day]]="Thu", "Expiry", "")</f>
        <v/>
      </c>
      <c r="M3581" s="6">
        <f>NiftyData[[#This Row],[Close]]-NiftyData[[#This Row],[Open]]</f>
        <v>62.049999999999727</v>
      </c>
      <c r="N3581" s="4">
        <f>NiftyData[[#This Row],[Intraday Change]]/NiftyData[[#This Row],[Open]]</f>
        <v>2.1685189068288153E-2</v>
      </c>
      <c r="O3581" s="4">
        <f>_xlfn.CEILING.MATH(ABS(NiftyData[[#This Row],[Intraday Change %]]), 0.01)</f>
        <v>0.03</v>
      </c>
      <c r="P3581" s="6">
        <f>NiftyData[[#This Row],[Close]]-E3582</f>
        <v>62.149999999999636</v>
      </c>
      <c r="Q3581" s="4">
        <f>NiftyData[[#This Row],[DayChange]]/E3582</f>
        <v>2.1720896096179929E-2</v>
      </c>
      <c r="R3581" s="7">
        <f>_xlfn.CEILING.MATH(ABS(NiftyData[[#This Row],[DayChange %]]), 0.01)</f>
        <v>0.03</v>
      </c>
    </row>
    <row r="3582" spans="1:18" x14ac:dyDescent="0.2">
      <c r="A3582" s="2">
        <v>38888</v>
      </c>
      <c r="B3582" s="1">
        <v>2919</v>
      </c>
      <c r="C3582" s="1">
        <v>2919</v>
      </c>
      <c r="D3582" s="1">
        <v>2837.45</v>
      </c>
      <c r="E3582" s="1">
        <v>2861.3</v>
      </c>
      <c r="F3582" s="1">
        <v>85067878</v>
      </c>
      <c r="G3582" s="1">
        <v>3342.93</v>
      </c>
      <c r="H3582" s="6" t="str">
        <f>TEXT(NiftyData[[#This Row],[Date]], "yyyy")</f>
        <v>2006</v>
      </c>
      <c r="I3582" s="6" t="str">
        <f>TEXT(NiftyData[[#This Row],[Date]], "mmm")</f>
        <v>Jun</v>
      </c>
      <c r="J3582" s="6" t="str">
        <f>TEXT(NiftyData[[#This Row],[Date]], "ddd")</f>
        <v>Tue</v>
      </c>
      <c r="K3582" s="6" t="str">
        <f>TEXT(NiftyData[[#This Row],[Date]], "mmm-yyyy")</f>
        <v>Jun-2006</v>
      </c>
      <c r="L3582" s="6" t="str">
        <f>IF(NiftyData[[#This Row],[Day]]="Thu", "Expiry", "")</f>
        <v/>
      </c>
      <c r="M3582" s="6">
        <f>NiftyData[[#This Row],[Close]]-NiftyData[[#This Row],[Open]]</f>
        <v>-57.699999999999818</v>
      </c>
      <c r="N3582" s="4">
        <f>NiftyData[[#This Row],[Intraday Change]]/NiftyData[[#This Row],[Open]]</f>
        <v>-1.9767043508050641E-2</v>
      </c>
      <c r="O3582" s="4">
        <f>_xlfn.CEILING.MATH(ABS(NiftyData[[#This Row],[Intraday Change %]]), 0.01)</f>
        <v>0.02</v>
      </c>
      <c r="P3582" s="6">
        <f>NiftyData[[#This Row],[Close]]-E3583</f>
        <v>-55.599999999999909</v>
      </c>
      <c r="Q3582" s="4">
        <f>NiftyData[[#This Row],[DayChange]]/E3583</f>
        <v>-1.9061332236278209E-2</v>
      </c>
      <c r="R3582" s="7">
        <f>_xlfn.CEILING.MATH(ABS(NiftyData[[#This Row],[DayChange %]]), 0.01)</f>
        <v>0.02</v>
      </c>
    </row>
    <row r="3583" spans="1:18" x14ac:dyDescent="0.2">
      <c r="A3583" s="2">
        <v>38887</v>
      </c>
      <c r="B3583" s="1">
        <v>2892</v>
      </c>
      <c r="C3583" s="1">
        <v>2932.9</v>
      </c>
      <c r="D3583" s="1">
        <v>2846.5</v>
      </c>
      <c r="E3583" s="1">
        <v>2916.9</v>
      </c>
      <c r="F3583" s="1">
        <v>75179603</v>
      </c>
      <c r="G3583" s="1">
        <v>3186.42</v>
      </c>
      <c r="H3583" s="6" t="str">
        <f>TEXT(NiftyData[[#This Row],[Date]], "yyyy")</f>
        <v>2006</v>
      </c>
      <c r="I3583" s="6" t="str">
        <f>TEXT(NiftyData[[#This Row],[Date]], "mmm")</f>
        <v>Jun</v>
      </c>
      <c r="J3583" s="6" t="str">
        <f>TEXT(NiftyData[[#This Row],[Date]], "ddd")</f>
        <v>Mon</v>
      </c>
      <c r="K3583" s="6" t="str">
        <f>TEXT(NiftyData[[#This Row],[Date]], "mmm-yyyy")</f>
        <v>Jun-2006</v>
      </c>
      <c r="L3583" s="6" t="str">
        <f>IF(NiftyData[[#This Row],[Day]]="Thu", "Expiry", "")</f>
        <v/>
      </c>
      <c r="M3583" s="6">
        <f>NiftyData[[#This Row],[Close]]-NiftyData[[#This Row],[Open]]</f>
        <v>24.900000000000091</v>
      </c>
      <c r="N3583" s="4">
        <f>NiftyData[[#This Row],[Intraday Change]]/NiftyData[[#This Row],[Open]]</f>
        <v>8.6099585062240983E-3</v>
      </c>
      <c r="O3583" s="4">
        <f>_xlfn.CEILING.MATH(ABS(NiftyData[[#This Row],[Intraday Change %]]), 0.01)</f>
        <v>0.01</v>
      </c>
      <c r="P3583" s="6">
        <f>NiftyData[[#This Row],[Close]]-E3584</f>
        <v>26.550000000000182</v>
      </c>
      <c r="Q3583" s="4">
        <f>NiftyData[[#This Row],[DayChange]]/E3584</f>
        <v>9.1857387513623549E-3</v>
      </c>
      <c r="R3583" s="7">
        <f>_xlfn.CEILING.MATH(ABS(NiftyData[[#This Row],[DayChange %]]), 0.01)</f>
        <v>0.01</v>
      </c>
    </row>
    <row r="3584" spans="1:18" x14ac:dyDescent="0.2">
      <c r="A3584" s="2">
        <v>38884</v>
      </c>
      <c r="B3584" s="1">
        <v>2799.85</v>
      </c>
      <c r="C3584" s="1">
        <v>2960.15</v>
      </c>
      <c r="D3584" s="1">
        <v>2799.85</v>
      </c>
      <c r="E3584" s="1">
        <v>2890.35</v>
      </c>
      <c r="F3584" s="1">
        <v>117621143</v>
      </c>
      <c r="G3584" s="1">
        <v>5258.32</v>
      </c>
      <c r="H3584" s="6" t="str">
        <f>TEXT(NiftyData[[#This Row],[Date]], "yyyy")</f>
        <v>2006</v>
      </c>
      <c r="I3584" s="6" t="str">
        <f>TEXT(NiftyData[[#This Row],[Date]], "mmm")</f>
        <v>Jun</v>
      </c>
      <c r="J3584" s="6" t="str">
        <f>TEXT(NiftyData[[#This Row],[Date]], "ddd")</f>
        <v>Fri</v>
      </c>
      <c r="K3584" s="6" t="str">
        <f>TEXT(NiftyData[[#This Row],[Date]], "mmm-yyyy")</f>
        <v>Jun-2006</v>
      </c>
      <c r="L3584" s="6" t="str">
        <f>IF(NiftyData[[#This Row],[Day]]="Thu", "Expiry", "")</f>
        <v/>
      </c>
      <c r="M3584" s="6">
        <f>NiftyData[[#This Row],[Close]]-NiftyData[[#This Row],[Open]]</f>
        <v>90.5</v>
      </c>
      <c r="N3584" s="4">
        <f>NiftyData[[#This Row],[Intraday Change]]/NiftyData[[#This Row],[Open]]</f>
        <v>3.2323160169294783E-2</v>
      </c>
      <c r="O3584" s="4">
        <f>_xlfn.CEILING.MATH(ABS(NiftyData[[#This Row],[Intraday Change %]]), 0.01)</f>
        <v>0.04</v>
      </c>
      <c r="P3584" s="6">
        <f>NiftyData[[#This Row],[Close]]-E3585</f>
        <v>91.549999999999727</v>
      </c>
      <c r="Q3584" s="4">
        <f>NiftyData[[#This Row],[DayChange]]/E3585</f>
        <v>3.271044733457186E-2</v>
      </c>
      <c r="R3584" s="7">
        <f>_xlfn.CEILING.MATH(ABS(NiftyData[[#This Row],[DayChange %]]), 0.01)</f>
        <v>0.04</v>
      </c>
    </row>
    <row r="3585" spans="1:18" x14ac:dyDescent="0.2">
      <c r="A3585" s="2">
        <v>38883</v>
      </c>
      <c r="B3585" s="1">
        <v>2634.1</v>
      </c>
      <c r="C3585" s="1">
        <v>2814.15</v>
      </c>
      <c r="D3585" s="1">
        <v>2634.1</v>
      </c>
      <c r="E3585" s="1">
        <v>2798.8</v>
      </c>
      <c r="F3585" s="1">
        <v>88836911</v>
      </c>
      <c r="G3585" s="1">
        <v>3820.2</v>
      </c>
      <c r="H3585" s="6" t="str">
        <f>TEXT(NiftyData[[#This Row],[Date]], "yyyy")</f>
        <v>2006</v>
      </c>
      <c r="I3585" s="6" t="str">
        <f>TEXT(NiftyData[[#This Row],[Date]], "mmm")</f>
        <v>Jun</v>
      </c>
      <c r="J3585" s="6" t="str">
        <f>TEXT(NiftyData[[#This Row],[Date]], "ddd")</f>
        <v>Thu</v>
      </c>
      <c r="K3585" s="6" t="str">
        <f>TEXT(NiftyData[[#This Row],[Date]], "mmm-yyyy")</f>
        <v>Jun-2006</v>
      </c>
      <c r="L3585" s="6" t="str">
        <f>IF(NiftyData[[#This Row],[Day]]="Thu", "Expiry", "")</f>
        <v>Expiry</v>
      </c>
      <c r="M3585" s="6">
        <f>NiftyData[[#This Row],[Close]]-NiftyData[[#This Row],[Open]]</f>
        <v>164.70000000000027</v>
      </c>
      <c r="N3585" s="4">
        <f>NiftyData[[#This Row],[Intraday Change]]/NiftyData[[#This Row],[Open]]</f>
        <v>6.2526099996203746E-2</v>
      </c>
      <c r="O3585" s="4">
        <f>_xlfn.CEILING.MATH(ABS(NiftyData[[#This Row],[Intraday Change %]]), 0.01)</f>
        <v>7.0000000000000007E-2</v>
      </c>
      <c r="P3585" s="6">
        <f>NiftyData[[#This Row],[Close]]-E3586</f>
        <v>166</v>
      </c>
      <c r="Q3585" s="4">
        <f>NiftyData[[#This Row],[DayChange]]/E3586</f>
        <v>6.3050744454573079E-2</v>
      </c>
      <c r="R3585" s="7">
        <f>_xlfn.CEILING.MATH(ABS(NiftyData[[#This Row],[DayChange %]]), 0.01)</f>
        <v>7.0000000000000007E-2</v>
      </c>
    </row>
    <row r="3586" spans="1:18" x14ac:dyDescent="0.2">
      <c r="A3586" s="2">
        <v>38882</v>
      </c>
      <c r="B3586" s="1">
        <v>2665.05</v>
      </c>
      <c r="C3586" s="1">
        <v>2767.75</v>
      </c>
      <c r="D3586" s="1">
        <v>2595.65</v>
      </c>
      <c r="E3586" s="1">
        <v>2632.8</v>
      </c>
      <c r="F3586" s="1">
        <v>98860315</v>
      </c>
      <c r="G3586" s="1">
        <v>4513.8999999999996</v>
      </c>
      <c r="H3586" s="6" t="str">
        <f>TEXT(NiftyData[[#This Row],[Date]], "yyyy")</f>
        <v>2006</v>
      </c>
      <c r="I3586" s="6" t="str">
        <f>TEXT(NiftyData[[#This Row],[Date]], "mmm")</f>
        <v>Jun</v>
      </c>
      <c r="J3586" s="6" t="str">
        <f>TEXT(NiftyData[[#This Row],[Date]], "ddd")</f>
        <v>Wed</v>
      </c>
      <c r="K3586" s="6" t="str">
        <f>TEXT(NiftyData[[#This Row],[Date]], "mmm-yyyy")</f>
        <v>Jun-2006</v>
      </c>
      <c r="L3586" s="6" t="str">
        <f>IF(NiftyData[[#This Row],[Day]]="Thu", "Expiry", "")</f>
        <v/>
      </c>
      <c r="M3586" s="6">
        <f>NiftyData[[#This Row],[Close]]-NiftyData[[#This Row],[Open]]</f>
        <v>-32.25</v>
      </c>
      <c r="N3586" s="4">
        <f>NiftyData[[#This Row],[Intraday Change]]/NiftyData[[#This Row],[Open]]</f>
        <v>-1.2101086283559407E-2</v>
      </c>
      <c r="O3586" s="4">
        <f>_xlfn.CEILING.MATH(ABS(NiftyData[[#This Row],[Intraday Change %]]), 0.01)</f>
        <v>0.02</v>
      </c>
      <c r="P3586" s="6">
        <f>NiftyData[[#This Row],[Close]]-E3587</f>
        <v>-30.5</v>
      </c>
      <c r="Q3586" s="4">
        <f>NiftyData[[#This Row],[DayChange]]/E3587</f>
        <v>-1.1451958097097585E-2</v>
      </c>
      <c r="R3586" s="7">
        <f>_xlfn.CEILING.MATH(ABS(NiftyData[[#This Row],[DayChange %]]), 0.01)</f>
        <v>0.02</v>
      </c>
    </row>
    <row r="3587" spans="1:18" x14ac:dyDescent="0.2">
      <c r="A3587" s="2">
        <v>38881</v>
      </c>
      <c r="B3587" s="1">
        <v>2773.6</v>
      </c>
      <c r="C3587" s="1">
        <v>2773.6</v>
      </c>
      <c r="D3587" s="1">
        <v>2638.1</v>
      </c>
      <c r="E3587" s="1">
        <v>2663.3</v>
      </c>
      <c r="F3587" s="1">
        <v>85457365</v>
      </c>
      <c r="G3587" s="1">
        <v>3459.33</v>
      </c>
      <c r="H3587" s="6" t="str">
        <f>TEXT(NiftyData[[#This Row],[Date]], "yyyy")</f>
        <v>2006</v>
      </c>
      <c r="I3587" s="6" t="str">
        <f>TEXT(NiftyData[[#This Row],[Date]], "mmm")</f>
        <v>Jun</v>
      </c>
      <c r="J3587" s="6" t="str">
        <f>TEXT(NiftyData[[#This Row],[Date]], "ddd")</f>
        <v>Tue</v>
      </c>
      <c r="K3587" s="6" t="str">
        <f>TEXT(NiftyData[[#This Row],[Date]], "mmm-yyyy")</f>
        <v>Jun-2006</v>
      </c>
      <c r="L3587" s="6" t="str">
        <f>IF(NiftyData[[#This Row],[Day]]="Thu", "Expiry", "")</f>
        <v/>
      </c>
      <c r="M3587" s="6">
        <f>NiftyData[[#This Row],[Close]]-NiftyData[[#This Row],[Open]]</f>
        <v>-110.29999999999973</v>
      </c>
      <c r="N3587" s="4">
        <f>NiftyData[[#This Row],[Intraday Change]]/NiftyData[[#This Row],[Open]]</f>
        <v>-3.9767810787424189E-2</v>
      </c>
      <c r="O3587" s="4">
        <f>_xlfn.CEILING.MATH(ABS(NiftyData[[#This Row],[Intraday Change %]]), 0.01)</f>
        <v>0.04</v>
      </c>
      <c r="P3587" s="6">
        <f>NiftyData[[#This Row],[Close]]-E3588</f>
        <v>-113.54999999999973</v>
      </c>
      <c r="Q3587" s="4">
        <f>NiftyData[[#This Row],[DayChange]]/E3588</f>
        <v>-4.0891657813709681E-2</v>
      </c>
      <c r="R3587" s="7">
        <f>_xlfn.CEILING.MATH(ABS(NiftyData[[#This Row],[DayChange %]]), 0.01)</f>
        <v>0.05</v>
      </c>
    </row>
    <row r="3588" spans="1:18" x14ac:dyDescent="0.2">
      <c r="A3588" s="2">
        <v>38880</v>
      </c>
      <c r="B3588" s="1">
        <v>2867.65</v>
      </c>
      <c r="C3588" s="1">
        <v>2877.8</v>
      </c>
      <c r="D3588" s="1">
        <v>2761.85</v>
      </c>
      <c r="E3588" s="1">
        <v>2776.85</v>
      </c>
      <c r="F3588" s="1">
        <v>78190250</v>
      </c>
      <c r="G3588" s="1">
        <v>3359.69</v>
      </c>
      <c r="H3588" s="6" t="str">
        <f>TEXT(NiftyData[[#This Row],[Date]], "yyyy")</f>
        <v>2006</v>
      </c>
      <c r="I3588" s="6" t="str">
        <f>TEXT(NiftyData[[#This Row],[Date]], "mmm")</f>
        <v>Jun</v>
      </c>
      <c r="J3588" s="6" t="str">
        <f>TEXT(NiftyData[[#This Row],[Date]], "ddd")</f>
        <v>Mon</v>
      </c>
      <c r="K3588" s="6" t="str">
        <f>TEXT(NiftyData[[#This Row],[Date]], "mmm-yyyy")</f>
        <v>Jun-2006</v>
      </c>
      <c r="L3588" s="6" t="str">
        <f>IF(NiftyData[[#This Row],[Day]]="Thu", "Expiry", "")</f>
        <v/>
      </c>
      <c r="M3588" s="6">
        <f>NiftyData[[#This Row],[Close]]-NiftyData[[#This Row],[Open]]</f>
        <v>-90.800000000000182</v>
      </c>
      <c r="N3588" s="4">
        <f>NiftyData[[#This Row],[Intraday Change]]/NiftyData[[#This Row],[Open]]</f>
        <v>-3.1663557268146451E-2</v>
      </c>
      <c r="O3588" s="4">
        <f>_xlfn.CEILING.MATH(ABS(NiftyData[[#This Row],[Intraday Change %]]), 0.01)</f>
        <v>0.04</v>
      </c>
      <c r="P3588" s="6">
        <f>NiftyData[[#This Row],[Close]]-E3589</f>
        <v>-89.450000000000273</v>
      </c>
      <c r="Q3588" s="4">
        <f>NiftyData[[#This Row],[DayChange]]/E3589</f>
        <v>-3.1207480026515112E-2</v>
      </c>
      <c r="R3588" s="7">
        <f>_xlfn.CEILING.MATH(ABS(NiftyData[[#This Row],[DayChange %]]), 0.01)</f>
        <v>0.04</v>
      </c>
    </row>
    <row r="3589" spans="1:18" x14ac:dyDescent="0.2">
      <c r="A3589" s="2">
        <v>38877</v>
      </c>
      <c r="B3589" s="1">
        <v>2721.2</v>
      </c>
      <c r="C3589" s="1">
        <v>2875.75</v>
      </c>
      <c r="D3589" s="1">
        <v>2707.85</v>
      </c>
      <c r="E3589" s="1">
        <v>2866.3</v>
      </c>
      <c r="F3589" s="1">
        <v>101500861</v>
      </c>
      <c r="G3589" s="1">
        <v>4255.42</v>
      </c>
      <c r="H3589" s="6" t="str">
        <f>TEXT(NiftyData[[#This Row],[Date]], "yyyy")</f>
        <v>2006</v>
      </c>
      <c r="I3589" s="6" t="str">
        <f>TEXT(NiftyData[[#This Row],[Date]], "mmm")</f>
        <v>Jun</v>
      </c>
      <c r="J3589" s="6" t="str">
        <f>TEXT(NiftyData[[#This Row],[Date]], "ddd")</f>
        <v>Fri</v>
      </c>
      <c r="K3589" s="6" t="str">
        <f>TEXT(NiftyData[[#This Row],[Date]], "mmm-yyyy")</f>
        <v>Jun-2006</v>
      </c>
      <c r="L3589" s="6" t="str">
        <f>IF(NiftyData[[#This Row],[Day]]="Thu", "Expiry", "")</f>
        <v/>
      </c>
      <c r="M3589" s="6">
        <f>NiftyData[[#This Row],[Close]]-NiftyData[[#This Row],[Open]]</f>
        <v>145.10000000000036</v>
      </c>
      <c r="N3589" s="4">
        <f>NiftyData[[#This Row],[Intraday Change]]/NiftyData[[#This Row],[Open]]</f>
        <v>5.3322063795384525E-2</v>
      </c>
      <c r="O3589" s="4">
        <f>_xlfn.CEILING.MATH(ABS(NiftyData[[#This Row],[Intraday Change %]]), 0.01)</f>
        <v>0.06</v>
      </c>
      <c r="P3589" s="6">
        <f>NiftyData[[#This Row],[Close]]-E3590</f>
        <v>141.95000000000027</v>
      </c>
      <c r="Q3589" s="4">
        <f>NiftyData[[#This Row],[DayChange]]/E3590</f>
        <v>5.2104171637271379E-2</v>
      </c>
      <c r="R3589" s="7">
        <f>_xlfn.CEILING.MATH(ABS(NiftyData[[#This Row],[DayChange %]]), 0.01)</f>
        <v>0.06</v>
      </c>
    </row>
    <row r="3590" spans="1:18" x14ac:dyDescent="0.2">
      <c r="A3590" s="2">
        <v>38876</v>
      </c>
      <c r="B3590" s="1">
        <v>2856.9</v>
      </c>
      <c r="C3590" s="1">
        <v>2859.4</v>
      </c>
      <c r="D3590" s="1">
        <v>2683.2</v>
      </c>
      <c r="E3590" s="1">
        <v>2724.35</v>
      </c>
      <c r="F3590" s="1">
        <v>133611695</v>
      </c>
      <c r="G3590" s="1">
        <v>5155.37</v>
      </c>
      <c r="H3590" s="6" t="str">
        <f>TEXT(NiftyData[[#This Row],[Date]], "yyyy")</f>
        <v>2006</v>
      </c>
      <c r="I3590" s="6" t="str">
        <f>TEXT(NiftyData[[#This Row],[Date]], "mmm")</f>
        <v>Jun</v>
      </c>
      <c r="J3590" s="6" t="str">
        <f>TEXT(NiftyData[[#This Row],[Date]], "ddd")</f>
        <v>Thu</v>
      </c>
      <c r="K3590" s="6" t="str">
        <f>TEXT(NiftyData[[#This Row],[Date]], "mmm-yyyy")</f>
        <v>Jun-2006</v>
      </c>
      <c r="L3590" s="6" t="str">
        <f>IF(NiftyData[[#This Row],[Day]]="Thu", "Expiry", "")</f>
        <v>Expiry</v>
      </c>
      <c r="M3590" s="6">
        <f>NiftyData[[#This Row],[Close]]-NiftyData[[#This Row],[Open]]</f>
        <v>-132.55000000000018</v>
      </c>
      <c r="N3590" s="4">
        <f>NiftyData[[#This Row],[Intraday Change]]/NiftyData[[#This Row],[Open]]</f>
        <v>-4.6396443697714368E-2</v>
      </c>
      <c r="O3590" s="4">
        <f>_xlfn.CEILING.MATH(ABS(NiftyData[[#This Row],[Intraday Change %]]), 0.01)</f>
        <v>0.05</v>
      </c>
      <c r="P3590" s="6">
        <f>NiftyData[[#This Row],[Close]]-E3591</f>
        <v>-136.09999999999991</v>
      </c>
      <c r="Q3590" s="4">
        <f>NiftyData[[#This Row],[DayChange]]/E3591</f>
        <v>-4.7579926235382514E-2</v>
      </c>
      <c r="R3590" s="7">
        <f>_xlfn.CEILING.MATH(ABS(NiftyData[[#This Row],[DayChange %]]), 0.01)</f>
        <v>0.05</v>
      </c>
    </row>
    <row r="3591" spans="1:18" x14ac:dyDescent="0.2">
      <c r="A3591" s="2">
        <v>38875</v>
      </c>
      <c r="B3591" s="1">
        <v>2935.25</v>
      </c>
      <c r="C3591" s="1">
        <v>2956.9</v>
      </c>
      <c r="D3591" s="1">
        <v>2819.45</v>
      </c>
      <c r="E3591" s="1">
        <v>2860.45</v>
      </c>
      <c r="F3591" s="1">
        <v>122677884</v>
      </c>
      <c r="G3591" s="1">
        <v>4954.3900000000003</v>
      </c>
      <c r="H3591" s="6" t="str">
        <f>TEXT(NiftyData[[#This Row],[Date]], "yyyy")</f>
        <v>2006</v>
      </c>
      <c r="I3591" s="6" t="str">
        <f>TEXT(NiftyData[[#This Row],[Date]], "mmm")</f>
        <v>Jun</v>
      </c>
      <c r="J3591" s="6" t="str">
        <f>TEXT(NiftyData[[#This Row],[Date]], "ddd")</f>
        <v>Wed</v>
      </c>
      <c r="K3591" s="6" t="str">
        <f>TEXT(NiftyData[[#This Row],[Date]], "mmm-yyyy")</f>
        <v>Jun-2006</v>
      </c>
      <c r="L3591" s="6" t="str">
        <f>IF(NiftyData[[#This Row],[Day]]="Thu", "Expiry", "")</f>
        <v/>
      </c>
      <c r="M3591" s="6">
        <f>NiftyData[[#This Row],[Close]]-NiftyData[[#This Row],[Open]]</f>
        <v>-74.800000000000182</v>
      </c>
      <c r="N3591" s="4">
        <f>NiftyData[[#This Row],[Intraday Change]]/NiftyData[[#This Row],[Open]]</f>
        <v>-2.5483348948130546E-2</v>
      </c>
      <c r="O3591" s="4">
        <f>_xlfn.CEILING.MATH(ABS(NiftyData[[#This Row],[Intraday Change %]]), 0.01)</f>
        <v>0.03</v>
      </c>
      <c r="P3591" s="6">
        <f>NiftyData[[#This Row],[Close]]-E3592</f>
        <v>-76.850000000000364</v>
      </c>
      <c r="Q3591" s="4">
        <f>NiftyData[[#This Row],[DayChange]]/E3592</f>
        <v>-2.6163483471215183E-2</v>
      </c>
      <c r="R3591" s="7">
        <f>_xlfn.CEILING.MATH(ABS(NiftyData[[#This Row],[DayChange %]]), 0.01)</f>
        <v>0.03</v>
      </c>
    </row>
    <row r="3592" spans="1:18" x14ac:dyDescent="0.2">
      <c r="A3592" s="2">
        <v>38874</v>
      </c>
      <c r="B3592" s="1">
        <v>3015.05</v>
      </c>
      <c r="C3592" s="1">
        <v>3015.05</v>
      </c>
      <c r="D3592" s="1">
        <v>2910.3</v>
      </c>
      <c r="E3592" s="1">
        <v>2937.3</v>
      </c>
      <c r="F3592" s="1">
        <v>98819077</v>
      </c>
      <c r="G3592" s="1">
        <v>4198.29</v>
      </c>
      <c r="H3592" s="6" t="str">
        <f>TEXT(NiftyData[[#This Row],[Date]], "yyyy")</f>
        <v>2006</v>
      </c>
      <c r="I3592" s="6" t="str">
        <f>TEXT(NiftyData[[#This Row],[Date]], "mmm")</f>
        <v>Jun</v>
      </c>
      <c r="J3592" s="6" t="str">
        <f>TEXT(NiftyData[[#This Row],[Date]], "ddd")</f>
        <v>Tue</v>
      </c>
      <c r="K3592" s="6" t="str">
        <f>TEXT(NiftyData[[#This Row],[Date]], "mmm-yyyy")</f>
        <v>Jun-2006</v>
      </c>
      <c r="L3592" s="6" t="str">
        <f>IF(NiftyData[[#This Row],[Day]]="Thu", "Expiry", "")</f>
        <v/>
      </c>
      <c r="M3592" s="6">
        <f>NiftyData[[#This Row],[Close]]-NiftyData[[#This Row],[Open]]</f>
        <v>-77.75</v>
      </c>
      <c r="N3592" s="4">
        <f>NiftyData[[#This Row],[Intraday Change]]/NiftyData[[#This Row],[Open]]</f>
        <v>-2.5787300376444833E-2</v>
      </c>
      <c r="O3592" s="4">
        <f>_xlfn.CEILING.MATH(ABS(NiftyData[[#This Row],[Intraday Change %]]), 0.01)</f>
        <v>0.03</v>
      </c>
      <c r="P3592" s="6">
        <f>NiftyData[[#This Row],[Close]]-E3593</f>
        <v>-79.349999999999909</v>
      </c>
      <c r="Q3592" s="4">
        <f>NiftyData[[#This Row],[DayChange]]/E3593</f>
        <v>-2.6304012729352066E-2</v>
      </c>
      <c r="R3592" s="7">
        <f>_xlfn.CEILING.MATH(ABS(NiftyData[[#This Row],[DayChange %]]), 0.01)</f>
        <v>0.03</v>
      </c>
    </row>
    <row r="3593" spans="1:18" x14ac:dyDescent="0.2">
      <c r="A3593" s="2">
        <v>38873</v>
      </c>
      <c r="B3593" s="1">
        <v>3092.6</v>
      </c>
      <c r="C3593" s="1">
        <v>3125.4</v>
      </c>
      <c r="D3593" s="1">
        <v>3006.4</v>
      </c>
      <c r="E3593" s="1">
        <v>3016.65</v>
      </c>
      <c r="F3593" s="1">
        <v>88204812</v>
      </c>
      <c r="G3593" s="1">
        <v>4034.23</v>
      </c>
      <c r="H3593" s="6" t="str">
        <f>TEXT(NiftyData[[#This Row],[Date]], "yyyy")</f>
        <v>2006</v>
      </c>
      <c r="I3593" s="6" t="str">
        <f>TEXT(NiftyData[[#This Row],[Date]], "mmm")</f>
        <v>Jun</v>
      </c>
      <c r="J3593" s="6" t="str">
        <f>TEXT(NiftyData[[#This Row],[Date]], "ddd")</f>
        <v>Mon</v>
      </c>
      <c r="K3593" s="6" t="str">
        <f>TEXT(NiftyData[[#This Row],[Date]], "mmm-yyyy")</f>
        <v>Jun-2006</v>
      </c>
      <c r="L3593" s="6" t="str">
        <f>IF(NiftyData[[#This Row],[Day]]="Thu", "Expiry", "")</f>
        <v/>
      </c>
      <c r="M3593" s="6">
        <f>NiftyData[[#This Row],[Close]]-NiftyData[[#This Row],[Open]]</f>
        <v>-75.949999999999818</v>
      </c>
      <c r="N3593" s="4">
        <f>NiftyData[[#This Row],[Intraday Change]]/NiftyData[[#This Row],[Open]]</f>
        <v>-2.4558623811679434E-2</v>
      </c>
      <c r="O3593" s="4">
        <f>_xlfn.CEILING.MATH(ABS(NiftyData[[#This Row],[Intraday Change %]]), 0.01)</f>
        <v>0.03</v>
      </c>
      <c r="P3593" s="6">
        <f>NiftyData[[#This Row],[Close]]-E3594</f>
        <v>-74.699999999999818</v>
      </c>
      <c r="Q3593" s="4">
        <f>NiftyData[[#This Row],[DayChange]]/E3594</f>
        <v>-2.4164200106749419E-2</v>
      </c>
      <c r="R3593" s="7">
        <f>_xlfn.CEILING.MATH(ABS(NiftyData[[#This Row],[DayChange %]]), 0.01)</f>
        <v>0.03</v>
      </c>
    </row>
    <row r="3594" spans="1:18" x14ac:dyDescent="0.2">
      <c r="A3594" s="2">
        <v>38870</v>
      </c>
      <c r="B3594" s="1">
        <v>2961.5</v>
      </c>
      <c r="C3594" s="1">
        <v>3099.35</v>
      </c>
      <c r="D3594" s="1">
        <v>2940.2</v>
      </c>
      <c r="E3594" s="1">
        <v>3091.35</v>
      </c>
      <c r="F3594" s="1">
        <v>106179408</v>
      </c>
      <c r="G3594" s="1">
        <v>4324.0600000000004</v>
      </c>
      <c r="H3594" s="6" t="str">
        <f>TEXT(NiftyData[[#This Row],[Date]], "yyyy")</f>
        <v>2006</v>
      </c>
      <c r="I3594" s="6" t="str">
        <f>TEXT(NiftyData[[#This Row],[Date]], "mmm")</f>
        <v>Jun</v>
      </c>
      <c r="J3594" s="6" t="str">
        <f>TEXT(NiftyData[[#This Row],[Date]], "ddd")</f>
        <v>Fri</v>
      </c>
      <c r="K3594" s="6" t="str">
        <f>TEXT(NiftyData[[#This Row],[Date]], "mmm-yyyy")</f>
        <v>Jun-2006</v>
      </c>
      <c r="L3594" s="6" t="str">
        <f>IF(NiftyData[[#This Row],[Day]]="Thu", "Expiry", "")</f>
        <v/>
      </c>
      <c r="M3594" s="6">
        <f>NiftyData[[#This Row],[Close]]-NiftyData[[#This Row],[Open]]</f>
        <v>129.84999999999991</v>
      </c>
      <c r="N3594" s="4">
        <f>NiftyData[[#This Row],[Intraday Change]]/NiftyData[[#This Row],[Open]]</f>
        <v>4.3846023974337296E-2</v>
      </c>
      <c r="O3594" s="4">
        <f>_xlfn.CEILING.MATH(ABS(NiftyData[[#This Row],[Intraday Change %]]), 0.01)</f>
        <v>0.05</v>
      </c>
      <c r="P3594" s="6">
        <f>NiftyData[[#This Row],[Close]]-E3595</f>
        <v>129.09999999999991</v>
      </c>
      <c r="Q3594" s="4">
        <f>NiftyData[[#This Row],[DayChange]]/E3595</f>
        <v>4.3581736855430805E-2</v>
      </c>
      <c r="R3594" s="7">
        <f>_xlfn.CEILING.MATH(ABS(NiftyData[[#This Row],[DayChange %]]), 0.01)</f>
        <v>0.05</v>
      </c>
    </row>
    <row r="3595" spans="1:18" x14ac:dyDescent="0.2">
      <c r="A3595" s="2">
        <v>38869</v>
      </c>
      <c r="B3595" s="1">
        <v>3072.55</v>
      </c>
      <c r="C3595" s="1">
        <v>3130</v>
      </c>
      <c r="D3595" s="1">
        <v>2936.6</v>
      </c>
      <c r="E3595" s="1">
        <v>2962.25</v>
      </c>
      <c r="F3595" s="1">
        <v>112881053</v>
      </c>
      <c r="G3595" s="1">
        <v>5065.82</v>
      </c>
      <c r="H3595" s="6" t="str">
        <f>TEXT(NiftyData[[#This Row],[Date]], "yyyy")</f>
        <v>2006</v>
      </c>
      <c r="I3595" s="6" t="str">
        <f>TEXT(NiftyData[[#This Row],[Date]], "mmm")</f>
        <v>Jun</v>
      </c>
      <c r="J3595" s="6" t="str">
        <f>TEXT(NiftyData[[#This Row],[Date]], "ddd")</f>
        <v>Thu</v>
      </c>
      <c r="K3595" s="6" t="str">
        <f>TEXT(NiftyData[[#This Row],[Date]], "mmm-yyyy")</f>
        <v>Jun-2006</v>
      </c>
      <c r="L3595" s="6" t="str">
        <f>IF(NiftyData[[#This Row],[Day]]="Thu", "Expiry", "")</f>
        <v>Expiry</v>
      </c>
      <c r="M3595" s="6">
        <f>NiftyData[[#This Row],[Close]]-NiftyData[[#This Row],[Open]]</f>
        <v>-110.30000000000018</v>
      </c>
      <c r="N3595" s="4">
        <f>NiftyData[[#This Row],[Intraday Change]]/NiftyData[[#This Row],[Open]]</f>
        <v>-3.5898520772648185E-2</v>
      </c>
      <c r="O3595" s="4">
        <f>_xlfn.CEILING.MATH(ABS(NiftyData[[#This Row],[Intraday Change %]]), 0.01)</f>
        <v>0.04</v>
      </c>
      <c r="P3595" s="6">
        <f>NiftyData[[#This Row],[Close]]-E3596</f>
        <v>-108.80000000000018</v>
      </c>
      <c r="Q3595" s="4">
        <f>NiftyData[[#This Row],[DayChange]]/E3596</f>
        <v>-3.5427622474398061E-2</v>
      </c>
      <c r="R3595" s="7">
        <f>_xlfn.CEILING.MATH(ABS(NiftyData[[#This Row],[DayChange %]]), 0.01)</f>
        <v>0.04</v>
      </c>
    </row>
    <row r="3596" spans="1:18" x14ac:dyDescent="0.2">
      <c r="A3596" s="2">
        <v>38868</v>
      </c>
      <c r="B3596" s="1">
        <v>3181.95</v>
      </c>
      <c r="C3596" s="1">
        <v>3181.95</v>
      </c>
      <c r="D3596" s="1">
        <v>2972.9</v>
      </c>
      <c r="E3596" s="1">
        <v>3071.05</v>
      </c>
      <c r="F3596" s="1">
        <v>119568428</v>
      </c>
      <c r="G3596" s="1">
        <v>4934.32</v>
      </c>
      <c r="H3596" s="6" t="str">
        <f>TEXT(NiftyData[[#This Row],[Date]], "yyyy")</f>
        <v>2006</v>
      </c>
      <c r="I3596" s="6" t="str">
        <f>TEXT(NiftyData[[#This Row],[Date]], "mmm")</f>
        <v>May</v>
      </c>
      <c r="J3596" s="6" t="str">
        <f>TEXT(NiftyData[[#This Row],[Date]], "ddd")</f>
        <v>Wed</v>
      </c>
      <c r="K3596" s="6" t="str">
        <f>TEXT(NiftyData[[#This Row],[Date]], "mmm-yyyy")</f>
        <v>May-2006</v>
      </c>
      <c r="L3596" s="6" t="str">
        <f>IF(NiftyData[[#This Row],[Day]]="Thu", "Expiry", "")</f>
        <v/>
      </c>
      <c r="M3596" s="6">
        <f>NiftyData[[#This Row],[Close]]-NiftyData[[#This Row],[Open]]</f>
        <v>-110.89999999999964</v>
      </c>
      <c r="N3596" s="4">
        <f>NiftyData[[#This Row],[Intraday Change]]/NiftyData[[#This Row],[Open]]</f>
        <v>-3.4852841810839155E-2</v>
      </c>
      <c r="O3596" s="4">
        <f>_xlfn.CEILING.MATH(ABS(NiftyData[[#This Row],[Intraday Change %]]), 0.01)</f>
        <v>0.04</v>
      </c>
      <c r="P3596" s="6">
        <f>NiftyData[[#This Row],[Close]]-E3597</f>
        <v>-114.25</v>
      </c>
      <c r="Q3596" s="4">
        <f>NiftyData[[#This Row],[DayChange]]/E3597</f>
        <v>-3.58678931340847E-2</v>
      </c>
      <c r="R3596" s="7">
        <f>_xlfn.CEILING.MATH(ABS(NiftyData[[#This Row],[DayChange %]]), 0.01)</f>
        <v>0.04</v>
      </c>
    </row>
    <row r="3597" spans="1:18" x14ac:dyDescent="0.2">
      <c r="A3597" s="2">
        <v>38867</v>
      </c>
      <c r="B3597" s="1">
        <v>3215.5</v>
      </c>
      <c r="C3597" s="1">
        <v>3252.1</v>
      </c>
      <c r="D3597" s="1">
        <v>3167.05</v>
      </c>
      <c r="E3597" s="1">
        <v>3185.3</v>
      </c>
      <c r="F3597" s="1">
        <v>69451029</v>
      </c>
      <c r="G3597" s="1">
        <v>3202.35</v>
      </c>
      <c r="H3597" s="6" t="str">
        <f>TEXT(NiftyData[[#This Row],[Date]], "yyyy")</f>
        <v>2006</v>
      </c>
      <c r="I3597" s="6" t="str">
        <f>TEXT(NiftyData[[#This Row],[Date]], "mmm")</f>
        <v>May</v>
      </c>
      <c r="J3597" s="6" t="str">
        <f>TEXT(NiftyData[[#This Row],[Date]], "ddd")</f>
        <v>Tue</v>
      </c>
      <c r="K3597" s="6" t="str">
        <f>TEXT(NiftyData[[#This Row],[Date]], "mmm-yyyy")</f>
        <v>May-2006</v>
      </c>
      <c r="L3597" s="6" t="str">
        <f>IF(NiftyData[[#This Row],[Day]]="Thu", "Expiry", "")</f>
        <v/>
      </c>
      <c r="M3597" s="6">
        <f>NiftyData[[#This Row],[Close]]-NiftyData[[#This Row],[Open]]</f>
        <v>-30.199999999999818</v>
      </c>
      <c r="N3597" s="4">
        <f>NiftyData[[#This Row],[Intraday Change]]/NiftyData[[#This Row],[Open]]</f>
        <v>-9.3920074638469339E-3</v>
      </c>
      <c r="O3597" s="4">
        <f>_xlfn.CEILING.MATH(ABS(NiftyData[[#This Row],[Intraday Change %]]), 0.01)</f>
        <v>0.01</v>
      </c>
      <c r="P3597" s="6">
        <f>NiftyData[[#This Row],[Close]]-E3598</f>
        <v>-29.599999999999909</v>
      </c>
      <c r="Q3597" s="4">
        <f>NiftyData[[#This Row],[DayChange]]/E3598</f>
        <v>-9.2071293041773947E-3</v>
      </c>
      <c r="R3597" s="7">
        <f>_xlfn.CEILING.MATH(ABS(NiftyData[[#This Row],[DayChange %]]), 0.01)</f>
        <v>0.01</v>
      </c>
    </row>
    <row r="3598" spans="1:18" x14ac:dyDescent="0.2">
      <c r="A3598" s="2">
        <v>38866</v>
      </c>
      <c r="B3598" s="1">
        <v>3207.25</v>
      </c>
      <c r="C3598" s="1">
        <v>3255.25</v>
      </c>
      <c r="D3598" s="1">
        <v>3193.15</v>
      </c>
      <c r="E3598" s="1">
        <v>3214.9</v>
      </c>
      <c r="F3598" s="1">
        <v>73032523</v>
      </c>
      <c r="G3598" s="1">
        <v>2981.85</v>
      </c>
      <c r="H3598" s="6" t="str">
        <f>TEXT(NiftyData[[#This Row],[Date]], "yyyy")</f>
        <v>2006</v>
      </c>
      <c r="I3598" s="6" t="str">
        <f>TEXT(NiftyData[[#This Row],[Date]], "mmm")</f>
        <v>May</v>
      </c>
      <c r="J3598" s="6" t="str">
        <f>TEXT(NiftyData[[#This Row],[Date]], "ddd")</f>
        <v>Mon</v>
      </c>
      <c r="K3598" s="6" t="str">
        <f>TEXT(NiftyData[[#This Row],[Date]], "mmm-yyyy")</f>
        <v>May-2006</v>
      </c>
      <c r="L3598" s="6" t="str">
        <f>IF(NiftyData[[#This Row],[Day]]="Thu", "Expiry", "")</f>
        <v/>
      </c>
      <c r="M3598" s="6">
        <f>NiftyData[[#This Row],[Close]]-NiftyData[[#This Row],[Open]]</f>
        <v>7.6500000000000909</v>
      </c>
      <c r="N3598" s="4">
        <f>NiftyData[[#This Row],[Intraday Change]]/NiftyData[[#This Row],[Open]]</f>
        <v>2.3852209837088132E-3</v>
      </c>
      <c r="O3598" s="4">
        <f>_xlfn.CEILING.MATH(ABS(NiftyData[[#This Row],[Intraday Change %]]), 0.01)</f>
        <v>0.01</v>
      </c>
      <c r="P3598" s="6">
        <f>NiftyData[[#This Row],[Close]]-E3599</f>
        <v>5.3000000000001819</v>
      </c>
      <c r="Q3598" s="4">
        <f>NiftyData[[#This Row],[DayChange]]/E3599</f>
        <v>1.6512961116650618E-3</v>
      </c>
      <c r="R3598" s="7">
        <f>_xlfn.CEILING.MATH(ABS(NiftyData[[#This Row],[DayChange %]]), 0.01)</f>
        <v>0.01</v>
      </c>
    </row>
    <row r="3599" spans="1:18" x14ac:dyDescent="0.2">
      <c r="A3599" s="2">
        <v>38863</v>
      </c>
      <c r="B3599" s="1">
        <v>3177.7</v>
      </c>
      <c r="C3599" s="1">
        <v>3277.95</v>
      </c>
      <c r="D3599" s="1">
        <v>3177.7</v>
      </c>
      <c r="E3599" s="1">
        <v>3209.6</v>
      </c>
      <c r="F3599" s="1">
        <v>105522896</v>
      </c>
      <c r="G3599" s="1">
        <v>4245.4399999999996</v>
      </c>
      <c r="H3599" s="6" t="str">
        <f>TEXT(NiftyData[[#This Row],[Date]], "yyyy")</f>
        <v>2006</v>
      </c>
      <c r="I3599" s="6" t="str">
        <f>TEXT(NiftyData[[#This Row],[Date]], "mmm")</f>
        <v>May</v>
      </c>
      <c r="J3599" s="6" t="str">
        <f>TEXT(NiftyData[[#This Row],[Date]], "ddd")</f>
        <v>Fri</v>
      </c>
      <c r="K3599" s="6" t="str">
        <f>TEXT(NiftyData[[#This Row],[Date]], "mmm-yyyy")</f>
        <v>May-2006</v>
      </c>
      <c r="L3599" s="6" t="str">
        <f>IF(NiftyData[[#This Row],[Day]]="Thu", "Expiry", "")</f>
        <v/>
      </c>
      <c r="M3599" s="6">
        <f>NiftyData[[#This Row],[Close]]-NiftyData[[#This Row],[Open]]</f>
        <v>31.900000000000091</v>
      </c>
      <c r="N3599" s="4">
        <f>NiftyData[[#This Row],[Intraday Change]]/NiftyData[[#This Row],[Open]]</f>
        <v>1.003870724108635E-2</v>
      </c>
      <c r="O3599" s="4">
        <f>_xlfn.CEILING.MATH(ABS(NiftyData[[#This Row],[Intraday Change %]]), 0.01)</f>
        <v>0.02</v>
      </c>
      <c r="P3599" s="6">
        <f>NiftyData[[#This Row],[Close]]-E3600</f>
        <v>31.900000000000091</v>
      </c>
      <c r="Q3599" s="4">
        <f>NiftyData[[#This Row],[DayChange]]/E3600</f>
        <v>1.003870724108635E-2</v>
      </c>
      <c r="R3599" s="7">
        <f>_xlfn.CEILING.MATH(ABS(NiftyData[[#This Row],[DayChange %]]), 0.01)</f>
        <v>0.02</v>
      </c>
    </row>
    <row r="3600" spans="1:18" x14ac:dyDescent="0.2">
      <c r="A3600" s="2">
        <v>38862</v>
      </c>
      <c r="B3600" s="1">
        <v>3114.7</v>
      </c>
      <c r="C3600" s="1">
        <v>3198.35</v>
      </c>
      <c r="D3600" s="1">
        <v>3012.95</v>
      </c>
      <c r="E3600" s="1">
        <v>3177.7</v>
      </c>
      <c r="F3600" s="1">
        <v>154894775</v>
      </c>
      <c r="G3600" s="1">
        <v>6720.25</v>
      </c>
      <c r="H3600" s="6" t="str">
        <f>TEXT(NiftyData[[#This Row],[Date]], "yyyy")</f>
        <v>2006</v>
      </c>
      <c r="I3600" s="6" t="str">
        <f>TEXT(NiftyData[[#This Row],[Date]], "mmm")</f>
        <v>May</v>
      </c>
      <c r="J3600" s="6" t="str">
        <f>TEXT(NiftyData[[#This Row],[Date]], "ddd")</f>
        <v>Thu</v>
      </c>
      <c r="K3600" s="6" t="str">
        <f>TEXT(NiftyData[[#This Row],[Date]], "mmm-yyyy")</f>
        <v>May-2006</v>
      </c>
      <c r="L3600" s="6" t="str">
        <f>IF(NiftyData[[#This Row],[Day]]="Thu", "Expiry", "")</f>
        <v>Expiry</v>
      </c>
      <c r="M3600" s="6">
        <f>NiftyData[[#This Row],[Close]]-NiftyData[[#This Row],[Open]]</f>
        <v>63</v>
      </c>
      <c r="N3600" s="4">
        <f>NiftyData[[#This Row],[Intraday Change]]/NiftyData[[#This Row],[Open]]</f>
        <v>2.0226667094744279E-2</v>
      </c>
      <c r="O3600" s="4">
        <f>_xlfn.CEILING.MATH(ABS(NiftyData[[#This Row],[Intraday Change %]]), 0.01)</f>
        <v>0.03</v>
      </c>
      <c r="P3600" s="6">
        <f>NiftyData[[#This Row],[Close]]-E3601</f>
        <v>62.149999999999636</v>
      </c>
      <c r="Q3600" s="4">
        <f>NiftyData[[#This Row],[DayChange]]/E3601</f>
        <v>1.9948323730962312E-2</v>
      </c>
      <c r="R3600" s="7">
        <f>_xlfn.CEILING.MATH(ABS(NiftyData[[#This Row],[DayChange %]]), 0.01)</f>
        <v>0.02</v>
      </c>
    </row>
    <row r="3601" spans="1:18" x14ac:dyDescent="0.2">
      <c r="A3601" s="2">
        <v>38861</v>
      </c>
      <c r="B3601" s="1">
        <v>3203.5</v>
      </c>
      <c r="C3601" s="1">
        <v>3249.75</v>
      </c>
      <c r="D3601" s="1">
        <v>3091.6</v>
      </c>
      <c r="E3601" s="1">
        <v>3115.55</v>
      </c>
      <c r="F3601" s="1">
        <v>134699170</v>
      </c>
      <c r="G3601" s="1">
        <v>5908.84</v>
      </c>
      <c r="H3601" s="6" t="str">
        <f>TEXT(NiftyData[[#This Row],[Date]], "yyyy")</f>
        <v>2006</v>
      </c>
      <c r="I3601" s="6" t="str">
        <f>TEXT(NiftyData[[#This Row],[Date]], "mmm")</f>
        <v>May</v>
      </c>
      <c r="J3601" s="6" t="str">
        <f>TEXT(NiftyData[[#This Row],[Date]], "ddd")</f>
        <v>Wed</v>
      </c>
      <c r="K3601" s="6" t="str">
        <f>TEXT(NiftyData[[#This Row],[Date]], "mmm-yyyy")</f>
        <v>May-2006</v>
      </c>
      <c r="L3601" s="6" t="str">
        <f>IF(NiftyData[[#This Row],[Day]]="Thu", "Expiry", "")</f>
        <v/>
      </c>
      <c r="M3601" s="6">
        <f>NiftyData[[#This Row],[Close]]-NiftyData[[#This Row],[Open]]</f>
        <v>-87.949999999999818</v>
      </c>
      <c r="N3601" s="4">
        <f>NiftyData[[#This Row],[Intraday Change]]/NiftyData[[#This Row],[Open]]</f>
        <v>-2.7454346808178497E-2</v>
      </c>
      <c r="O3601" s="4">
        <f>_xlfn.CEILING.MATH(ABS(NiftyData[[#This Row],[Intraday Change %]]), 0.01)</f>
        <v>0.03</v>
      </c>
      <c r="P3601" s="6">
        <f>NiftyData[[#This Row],[Close]]-E3602</f>
        <v>-83.799999999999727</v>
      </c>
      <c r="Q3601" s="4">
        <f>NiftyData[[#This Row],[DayChange]]/E3602</f>
        <v>-2.6192820416647045E-2</v>
      </c>
      <c r="R3601" s="7">
        <f>_xlfn.CEILING.MATH(ABS(NiftyData[[#This Row],[DayChange %]]), 0.01)</f>
        <v>0.03</v>
      </c>
    </row>
    <row r="3602" spans="1:18" x14ac:dyDescent="0.2">
      <c r="A3602" s="2">
        <v>38860</v>
      </c>
      <c r="B3602" s="1">
        <v>3068.6</v>
      </c>
      <c r="C3602" s="1">
        <v>3221.05</v>
      </c>
      <c r="D3602" s="1">
        <v>2997.35</v>
      </c>
      <c r="E3602" s="1">
        <v>3199.35</v>
      </c>
      <c r="F3602" s="1">
        <v>114894339</v>
      </c>
      <c r="G3602" s="1">
        <v>4682.5600000000004</v>
      </c>
      <c r="H3602" s="6" t="str">
        <f>TEXT(NiftyData[[#This Row],[Date]], "yyyy")</f>
        <v>2006</v>
      </c>
      <c r="I3602" s="6" t="str">
        <f>TEXT(NiftyData[[#This Row],[Date]], "mmm")</f>
        <v>May</v>
      </c>
      <c r="J3602" s="6" t="str">
        <f>TEXT(NiftyData[[#This Row],[Date]], "ddd")</f>
        <v>Tue</v>
      </c>
      <c r="K3602" s="6" t="str">
        <f>TEXT(NiftyData[[#This Row],[Date]], "mmm-yyyy")</f>
        <v>May-2006</v>
      </c>
      <c r="L3602" s="6" t="str">
        <f>IF(NiftyData[[#This Row],[Day]]="Thu", "Expiry", "")</f>
        <v/>
      </c>
      <c r="M3602" s="6">
        <f>NiftyData[[#This Row],[Close]]-NiftyData[[#This Row],[Open]]</f>
        <v>130.75</v>
      </c>
      <c r="N3602" s="4">
        <f>NiftyData[[#This Row],[Intraday Change]]/NiftyData[[#This Row],[Open]]</f>
        <v>4.2609007364922118E-2</v>
      </c>
      <c r="O3602" s="4">
        <f>_xlfn.CEILING.MATH(ABS(NiftyData[[#This Row],[Intraday Change %]]), 0.01)</f>
        <v>0.05</v>
      </c>
      <c r="P3602" s="6">
        <f>NiftyData[[#This Row],[Close]]-E3603</f>
        <v>118</v>
      </c>
      <c r="Q3602" s="4">
        <f>NiftyData[[#This Row],[DayChange]]/E3603</f>
        <v>3.8294903208009476E-2</v>
      </c>
      <c r="R3602" s="7">
        <f>_xlfn.CEILING.MATH(ABS(NiftyData[[#This Row],[DayChange %]]), 0.01)</f>
        <v>0.04</v>
      </c>
    </row>
    <row r="3603" spans="1:18" x14ac:dyDescent="0.2">
      <c r="A3603" s="2">
        <v>38859</v>
      </c>
      <c r="B3603" s="1">
        <v>3254.3</v>
      </c>
      <c r="C3603" s="1">
        <v>3313.9</v>
      </c>
      <c r="D3603" s="1">
        <v>2896.4</v>
      </c>
      <c r="E3603" s="1">
        <v>3081.35</v>
      </c>
      <c r="F3603" s="1">
        <v>148001127</v>
      </c>
      <c r="G3603" s="1">
        <v>6043.37</v>
      </c>
      <c r="H3603" s="6" t="str">
        <f>TEXT(NiftyData[[#This Row],[Date]], "yyyy")</f>
        <v>2006</v>
      </c>
      <c r="I3603" s="6" t="str">
        <f>TEXT(NiftyData[[#This Row],[Date]], "mmm")</f>
        <v>May</v>
      </c>
      <c r="J3603" s="6" t="str">
        <f>TEXT(NiftyData[[#This Row],[Date]], "ddd")</f>
        <v>Mon</v>
      </c>
      <c r="K3603" s="6" t="str">
        <f>TEXT(NiftyData[[#This Row],[Date]], "mmm-yyyy")</f>
        <v>May-2006</v>
      </c>
      <c r="L3603" s="6" t="str">
        <f>IF(NiftyData[[#This Row],[Day]]="Thu", "Expiry", "")</f>
        <v/>
      </c>
      <c r="M3603" s="6">
        <f>NiftyData[[#This Row],[Close]]-NiftyData[[#This Row],[Open]]</f>
        <v>-172.95000000000027</v>
      </c>
      <c r="N3603" s="4">
        <f>NiftyData[[#This Row],[Intraday Change]]/NiftyData[[#This Row],[Open]]</f>
        <v>-5.3145069600221327E-2</v>
      </c>
      <c r="O3603" s="4">
        <f>_xlfn.CEILING.MATH(ABS(NiftyData[[#This Row],[Intraday Change %]]), 0.01)</f>
        <v>0.06</v>
      </c>
      <c r="P3603" s="6">
        <f>NiftyData[[#This Row],[Close]]-E3604</f>
        <v>-165.55000000000018</v>
      </c>
      <c r="Q3603" s="4">
        <f>NiftyData[[#This Row],[DayChange]]/E3604</f>
        <v>-5.098709538328873E-2</v>
      </c>
      <c r="R3603" s="7">
        <f>_xlfn.CEILING.MATH(ABS(NiftyData[[#This Row],[DayChange %]]), 0.01)</f>
        <v>0.06</v>
      </c>
    </row>
    <row r="3604" spans="1:18" x14ac:dyDescent="0.2">
      <c r="A3604" s="2">
        <v>38856</v>
      </c>
      <c r="B3604" s="1">
        <v>3391.85</v>
      </c>
      <c r="C3604" s="1">
        <v>3493.05</v>
      </c>
      <c r="D3604" s="1">
        <v>3205.25</v>
      </c>
      <c r="E3604" s="1">
        <v>3246.9</v>
      </c>
      <c r="F3604" s="1">
        <v>143372267</v>
      </c>
      <c r="G3604" s="1">
        <v>6499.15</v>
      </c>
      <c r="H3604" s="6" t="str">
        <f>TEXT(NiftyData[[#This Row],[Date]], "yyyy")</f>
        <v>2006</v>
      </c>
      <c r="I3604" s="6" t="str">
        <f>TEXT(NiftyData[[#This Row],[Date]], "mmm")</f>
        <v>May</v>
      </c>
      <c r="J3604" s="6" t="str">
        <f>TEXT(NiftyData[[#This Row],[Date]], "ddd")</f>
        <v>Fri</v>
      </c>
      <c r="K3604" s="6" t="str">
        <f>TEXT(NiftyData[[#This Row],[Date]], "mmm-yyyy")</f>
        <v>May-2006</v>
      </c>
      <c r="L3604" s="6" t="str">
        <f>IF(NiftyData[[#This Row],[Day]]="Thu", "Expiry", "")</f>
        <v/>
      </c>
      <c r="M3604" s="6">
        <f>NiftyData[[#This Row],[Close]]-NiftyData[[#This Row],[Open]]</f>
        <v>-144.94999999999982</v>
      </c>
      <c r="N3604" s="4">
        <f>NiftyData[[#This Row],[Intraday Change]]/NiftyData[[#This Row],[Open]]</f>
        <v>-4.2734790748411584E-2</v>
      </c>
      <c r="O3604" s="4">
        <f>_xlfn.CEILING.MATH(ABS(NiftyData[[#This Row],[Intraday Change %]]), 0.01)</f>
        <v>0.05</v>
      </c>
      <c r="P3604" s="6">
        <f>NiftyData[[#This Row],[Close]]-E3605</f>
        <v>-142</v>
      </c>
      <c r="Q3604" s="4">
        <f>NiftyData[[#This Row],[DayChange]]/E3605</f>
        <v>-4.1901501962288645E-2</v>
      </c>
      <c r="R3604" s="7">
        <f>_xlfn.CEILING.MATH(ABS(NiftyData[[#This Row],[DayChange %]]), 0.01)</f>
        <v>0.05</v>
      </c>
    </row>
    <row r="3605" spans="1:18" x14ac:dyDescent="0.2">
      <c r="A3605" s="2">
        <v>38855</v>
      </c>
      <c r="B3605" s="1">
        <v>3636.45</v>
      </c>
      <c r="C3605" s="1">
        <v>3636.45</v>
      </c>
      <c r="D3605" s="1">
        <v>3365.9</v>
      </c>
      <c r="E3605" s="1">
        <v>3388.9</v>
      </c>
      <c r="F3605" s="1">
        <v>137036044</v>
      </c>
      <c r="G3605" s="1">
        <v>6090.7</v>
      </c>
      <c r="H3605" s="6" t="str">
        <f>TEXT(NiftyData[[#This Row],[Date]], "yyyy")</f>
        <v>2006</v>
      </c>
      <c r="I3605" s="6" t="str">
        <f>TEXT(NiftyData[[#This Row],[Date]], "mmm")</f>
        <v>May</v>
      </c>
      <c r="J3605" s="6" t="str">
        <f>TEXT(NiftyData[[#This Row],[Date]], "ddd")</f>
        <v>Thu</v>
      </c>
      <c r="K3605" s="6" t="str">
        <f>TEXT(NiftyData[[#This Row],[Date]], "mmm-yyyy")</f>
        <v>May-2006</v>
      </c>
      <c r="L3605" s="6" t="str">
        <f>IF(NiftyData[[#This Row],[Day]]="Thu", "Expiry", "")</f>
        <v>Expiry</v>
      </c>
      <c r="M3605" s="6">
        <f>NiftyData[[#This Row],[Close]]-NiftyData[[#This Row],[Open]]</f>
        <v>-247.54999999999973</v>
      </c>
      <c r="N3605" s="4">
        <f>NiftyData[[#This Row],[Intraday Change]]/NiftyData[[#This Row],[Open]]</f>
        <v>-6.8074633227460782E-2</v>
      </c>
      <c r="O3605" s="4">
        <f>_xlfn.CEILING.MATH(ABS(NiftyData[[#This Row],[Intraday Change %]]), 0.01)</f>
        <v>7.0000000000000007E-2</v>
      </c>
      <c r="P3605" s="6">
        <f>NiftyData[[#This Row],[Close]]-E3606</f>
        <v>-246.19999999999982</v>
      </c>
      <c r="Q3605" s="4">
        <f>NiftyData[[#This Row],[DayChange]]/E3606</f>
        <v>-6.7728535666143938E-2</v>
      </c>
      <c r="R3605" s="7">
        <f>_xlfn.CEILING.MATH(ABS(NiftyData[[#This Row],[DayChange %]]), 0.01)</f>
        <v>7.0000000000000007E-2</v>
      </c>
    </row>
    <row r="3606" spans="1:18" x14ac:dyDescent="0.2">
      <c r="A3606" s="2">
        <v>38854</v>
      </c>
      <c r="B3606" s="1">
        <v>3525.05</v>
      </c>
      <c r="C3606" s="1">
        <v>3641.85</v>
      </c>
      <c r="D3606" s="1">
        <v>3525.05</v>
      </c>
      <c r="E3606" s="1">
        <v>3635.1</v>
      </c>
      <c r="F3606" s="1">
        <v>100892613</v>
      </c>
      <c r="G3606" s="1">
        <v>4550.8500000000004</v>
      </c>
      <c r="H3606" s="6" t="str">
        <f>TEXT(NiftyData[[#This Row],[Date]], "yyyy")</f>
        <v>2006</v>
      </c>
      <c r="I3606" s="6" t="str">
        <f>TEXT(NiftyData[[#This Row],[Date]], "mmm")</f>
        <v>May</v>
      </c>
      <c r="J3606" s="6" t="str">
        <f>TEXT(NiftyData[[#This Row],[Date]], "ddd")</f>
        <v>Wed</v>
      </c>
      <c r="K3606" s="6" t="str">
        <f>TEXT(NiftyData[[#This Row],[Date]], "mmm-yyyy")</f>
        <v>May-2006</v>
      </c>
      <c r="L3606" s="6" t="str">
        <f>IF(NiftyData[[#This Row],[Day]]="Thu", "Expiry", "")</f>
        <v/>
      </c>
      <c r="M3606" s="6">
        <f>NiftyData[[#This Row],[Close]]-NiftyData[[#This Row],[Open]]</f>
        <v>110.04999999999973</v>
      </c>
      <c r="N3606" s="4">
        <f>NiftyData[[#This Row],[Intraday Change]]/NiftyData[[#This Row],[Open]]</f>
        <v>3.1219415327442084E-2</v>
      </c>
      <c r="O3606" s="4">
        <f>_xlfn.CEILING.MATH(ABS(NiftyData[[#This Row],[Intraday Change %]]), 0.01)</f>
        <v>0.04</v>
      </c>
      <c r="P3606" s="6">
        <f>NiftyData[[#This Row],[Close]]-E3607</f>
        <v>111.79999999999973</v>
      </c>
      <c r="Q3606" s="4">
        <f>NiftyData[[#This Row],[DayChange]]/E3607</f>
        <v>3.1731615247069432E-2</v>
      </c>
      <c r="R3606" s="7">
        <f>_xlfn.CEILING.MATH(ABS(NiftyData[[#This Row],[DayChange %]]), 0.01)</f>
        <v>0.04</v>
      </c>
    </row>
    <row r="3607" spans="1:18" x14ac:dyDescent="0.2">
      <c r="A3607" s="2">
        <v>38853</v>
      </c>
      <c r="B3607" s="1">
        <v>3502.95</v>
      </c>
      <c r="C3607" s="1">
        <v>3543.5</v>
      </c>
      <c r="D3607" s="1">
        <v>3382.4</v>
      </c>
      <c r="E3607" s="1">
        <v>3523.3</v>
      </c>
      <c r="F3607" s="1">
        <v>139746059</v>
      </c>
      <c r="G3607" s="1">
        <v>6200.73</v>
      </c>
      <c r="H3607" s="6" t="str">
        <f>TEXT(NiftyData[[#This Row],[Date]], "yyyy")</f>
        <v>2006</v>
      </c>
      <c r="I3607" s="6" t="str">
        <f>TEXT(NiftyData[[#This Row],[Date]], "mmm")</f>
        <v>May</v>
      </c>
      <c r="J3607" s="6" t="str">
        <f>TEXT(NiftyData[[#This Row],[Date]], "ddd")</f>
        <v>Tue</v>
      </c>
      <c r="K3607" s="6" t="str">
        <f>TEXT(NiftyData[[#This Row],[Date]], "mmm-yyyy")</f>
        <v>May-2006</v>
      </c>
      <c r="L3607" s="6" t="str">
        <f>IF(NiftyData[[#This Row],[Day]]="Thu", "Expiry", "")</f>
        <v/>
      </c>
      <c r="M3607" s="6">
        <f>NiftyData[[#This Row],[Close]]-NiftyData[[#This Row],[Open]]</f>
        <v>20.350000000000364</v>
      </c>
      <c r="N3607" s="4">
        <f>NiftyData[[#This Row],[Intraday Change]]/NiftyData[[#This Row],[Open]]</f>
        <v>5.8093892290784523E-3</v>
      </c>
      <c r="O3607" s="4">
        <f>_xlfn.CEILING.MATH(ABS(NiftyData[[#This Row],[Intraday Change %]]), 0.01)</f>
        <v>0.01</v>
      </c>
      <c r="P3607" s="6">
        <f>NiftyData[[#This Row],[Close]]-E3608</f>
        <v>20.350000000000364</v>
      </c>
      <c r="Q3607" s="4">
        <f>NiftyData[[#This Row],[DayChange]]/E3608</f>
        <v>5.8093892290784523E-3</v>
      </c>
      <c r="R3607" s="7">
        <f>_xlfn.CEILING.MATH(ABS(NiftyData[[#This Row],[DayChange %]]), 0.01)</f>
        <v>0.01</v>
      </c>
    </row>
    <row r="3608" spans="1:18" x14ac:dyDescent="0.2">
      <c r="A3608" s="2">
        <v>38852</v>
      </c>
      <c r="B3608" s="1">
        <v>3651</v>
      </c>
      <c r="C3608" s="1">
        <v>3653</v>
      </c>
      <c r="D3608" s="1">
        <v>3482.85</v>
      </c>
      <c r="E3608" s="1">
        <v>3502.95</v>
      </c>
      <c r="F3608" s="1">
        <v>125542855</v>
      </c>
      <c r="G3608" s="1">
        <v>5652.8</v>
      </c>
      <c r="H3608" s="6" t="str">
        <f>TEXT(NiftyData[[#This Row],[Date]], "yyyy")</f>
        <v>2006</v>
      </c>
      <c r="I3608" s="6" t="str">
        <f>TEXT(NiftyData[[#This Row],[Date]], "mmm")</f>
        <v>May</v>
      </c>
      <c r="J3608" s="6" t="str">
        <f>TEXT(NiftyData[[#This Row],[Date]], "ddd")</f>
        <v>Mon</v>
      </c>
      <c r="K3608" s="6" t="str">
        <f>TEXT(NiftyData[[#This Row],[Date]], "mmm-yyyy")</f>
        <v>May-2006</v>
      </c>
      <c r="L3608" s="6" t="str">
        <f>IF(NiftyData[[#This Row],[Day]]="Thu", "Expiry", "")</f>
        <v/>
      </c>
      <c r="M3608" s="6">
        <f>NiftyData[[#This Row],[Close]]-NiftyData[[#This Row],[Open]]</f>
        <v>-148.05000000000018</v>
      </c>
      <c r="N3608" s="4">
        <f>NiftyData[[#This Row],[Intraday Change]]/NiftyData[[#This Row],[Open]]</f>
        <v>-4.055053410024656E-2</v>
      </c>
      <c r="O3608" s="4">
        <f>_xlfn.CEILING.MATH(ABS(NiftyData[[#This Row],[Intraday Change %]]), 0.01)</f>
        <v>0.05</v>
      </c>
      <c r="P3608" s="6">
        <f>NiftyData[[#This Row],[Close]]-E3609</f>
        <v>-147.10000000000036</v>
      </c>
      <c r="Q3608" s="4">
        <f>NiftyData[[#This Row],[DayChange]]/E3609</f>
        <v>-4.0300817797016573E-2</v>
      </c>
      <c r="R3608" s="7">
        <f>_xlfn.CEILING.MATH(ABS(NiftyData[[#This Row],[DayChange %]]), 0.01)</f>
        <v>0.05</v>
      </c>
    </row>
    <row r="3609" spans="1:18" x14ac:dyDescent="0.2">
      <c r="A3609" s="2">
        <v>38849</v>
      </c>
      <c r="B3609" s="1">
        <v>3704.15</v>
      </c>
      <c r="C3609" s="1">
        <v>3704.15</v>
      </c>
      <c r="D3609" s="1">
        <v>3633.85</v>
      </c>
      <c r="E3609" s="1">
        <v>3650.05</v>
      </c>
      <c r="F3609" s="1">
        <v>94028454</v>
      </c>
      <c r="G3609" s="1">
        <v>4448.04</v>
      </c>
      <c r="H3609" s="6" t="str">
        <f>TEXT(NiftyData[[#This Row],[Date]], "yyyy")</f>
        <v>2006</v>
      </c>
      <c r="I3609" s="6" t="str">
        <f>TEXT(NiftyData[[#This Row],[Date]], "mmm")</f>
        <v>May</v>
      </c>
      <c r="J3609" s="6" t="str">
        <f>TEXT(NiftyData[[#This Row],[Date]], "ddd")</f>
        <v>Fri</v>
      </c>
      <c r="K3609" s="6" t="str">
        <f>TEXT(NiftyData[[#This Row],[Date]], "mmm-yyyy")</f>
        <v>May-2006</v>
      </c>
      <c r="L3609" s="6" t="str">
        <f>IF(NiftyData[[#This Row],[Day]]="Thu", "Expiry", "")</f>
        <v/>
      </c>
      <c r="M3609" s="6">
        <f>NiftyData[[#This Row],[Close]]-NiftyData[[#This Row],[Open]]</f>
        <v>-54.099999999999909</v>
      </c>
      <c r="N3609" s="4">
        <f>NiftyData[[#This Row],[Intraday Change]]/NiftyData[[#This Row],[Open]]</f>
        <v>-1.4605240068571713E-2</v>
      </c>
      <c r="O3609" s="4">
        <f>_xlfn.CEILING.MATH(ABS(NiftyData[[#This Row],[Intraday Change %]]), 0.01)</f>
        <v>0.02</v>
      </c>
      <c r="P3609" s="6">
        <f>NiftyData[[#This Row],[Close]]-E3610</f>
        <v>-51</v>
      </c>
      <c r="Q3609" s="4">
        <f>NiftyData[[#This Row],[DayChange]]/E3610</f>
        <v>-1.377987327920455E-2</v>
      </c>
      <c r="R3609" s="7">
        <f>_xlfn.CEILING.MATH(ABS(NiftyData[[#This Row],[DayChange %]]), 0.01)</f>
        <v>0.02</v>
      </c>
    </row>
    <row r="3610" spans="1:18" x14ac:dyDescent="0.2">
      <c r="A3610" s="2">
        <v>38848</v>
      </c>
      <c r="B3610" s="1">
        <v>3755.8</v>
      </c>
      <c r="C3610" s="1">
        <v>3774.15</v>
      </c>
      <c r="D3610" s="1">
        <v>3687.9</v>
      </c>
      <c r="E3610" s="1">
        <v>3701.05</v>
      </c>
      <c r="F3610" s="1">
        <v>77726368</v>
      </c>
      <c r="G3610" s="1">
        <v>4255.37</v>
      </c>
      <c r="H3610" s="6" t="str">
        <f>TEXT(NiftyData[[#This Row],[Date]], "yyyy")</f>
        <v>2006</v>
      </c>
      <c r="I3610" s="6" t="str">
        <f>TEXT(NiftyData[[#This Row],[Date]], "mmm")</f>
        <v>May</v>
      </c>
      <c r="J3610" s="6" t="str">
        <f>TEXT(NiftyData[[#This Row],[Date]], "ddd")</f>
        <v>Thu</v>
      </c>
      <c r="K3610" s="6" t="str">
        <f>TEXT(NiftyData[[#This Row],[Date]], "mmm-yyyy")</f>
        <v>May-2006</v>
      </c>
      <c r="L3610" s="6" t="str">
        <f>IF(NiftyData[[#This Row],[Day]]="Thu", "Expiry", "")</f>
        <v>Expiry</v>
      </c>
      <c r="M3610" s="6">
        <f>NiftyData[[#This Row],[Close]]-NiftyData[[#This Row],[Open]]</f>
        <v>-54.75</v>
      </c>
      <c r="N3610" s="4">
        <f>NiftyData[[#This Row],[Intraday Change]]/NiftyData[[#This Row],[Open]]</f>
        <v>-1.4577453538527078E-2</v>
      </c>
      <c r="O3610" s="4">
        <f>_xlfn.CEILING.MATH(ABS(NiftyData[[#This Row],[Intraday Change %]]), 0.01)</f>
        <v>0.02</v>
      </c>
      <c r="P3610" s="6">
        <f>NiftyData[[#This Row],[Close]]-E3611</f>
        <v>-53.199999999999818</v>
      </c>
      <c r="Q3610" s="4">
        <f>NiftyData[[#This Row],[DayChange]]/E3611</f>
        <v>-1.4170606645801376E-2</v>
      </c>
      <c r="R3610" s="7">
        <f>_xlfn.CEILING.MATH(ABS(NiftyData[[#This Row],[DayChange %]]), 0.01)</f>
        <v>0.02</v>
      </c>
    </row>
    <row r="3611" spans="1:18" x14ac:dyDescent="0.2">
      <c r="A3611" s="2">
        <v>38847</v>
      </c>
      <c r="B3611" s="1">
        <v>3720.75</v>
      </c>
      <c r="C3611" s="1">
        <v>3758.05</v>
      </c>
      <c r="D3611" s="1">
        <v>3717.25</v>
      </c>
      <c r="E3611" s="1">
        <v>3754.25</v>
      </c>
      <c r="F3611" s="1">
        <v>93510261</v>
      </c>
      <c r="G3611" s="1">
        <v>4998.59</v>
      </c>
      <c r="H3611" s="6" t="str">
        <f>TEXT(NiftyData[[#This Row],[Date]], "yyyy")</f>
        <v>2006</v>
      </c>
      <c r="I3611" s="6" t="str">
        <f>TEXT(NiftyData[[#This Row],[Date]], "mmm")</f>
        <v>May</v>
      </c>
      <c r="J3611" s="6" t="str">
        <f>TEXT(NiftyData[[#This Row],[Date]], "ddd")</f>
        <v>Wed</v>
      </c>
      <c r="K3611" s="6" t="str">
        <f>TEXT(NiftyData[[#This Row],[Date]], "mmm-yyyy")</f>
        <v>May-2006</v>
      </c>
      <c r="L3611" s="6" t="str">
        <f>IF(NiftyData[[#This Row],[Day]]="Thu", "Expiry", "")</f>
        <v/>
      </c>
      <c r="M3611" s="6">
        <f>NiftyData[[#This Row],[Close]]-NiftyData[[#This Row],[Open]]</f>
        <v>33.5</v>
      </c>
      <c r="N3611" s="4">
        <f>NiftyData[[#This Row],[Intraday Change]]/NiftyData[[#This Row],[Open]]</f>
        <v>9.0035611099912646E-3</v>
      </c>
      <c r="O3611" s="4">
        <f>_xlfn.CEILING.MATH(ABS(NiftyData[[#This Row],[Intraday Change %]]), 0.01)</f>
        <v>0.01</v>
      </c>
      <c r="P3611" s="6">
        <f>NiftyData[[#This Row],[Close]]-E3612</f>
        <v>33.699999999999818</v>
      </c>
      <c r="Q3611" s="4">
        <f>NiftyData[[#This Row],[DayChange]]/E3612</f>
        <v>9.0578005939981505E-3</v>
      </c>
      <c r="R3611" s="7">
        <f>_xlfn.CEILING.MATH(ABS(NiftyData[[#This Row],[DayChange %]]), 0.01)</f>
        <v>0.01</v>
      </c>
    </row>
    <row r="3612" spans="1:18" x14ac:dyDescent="0.2">
      <c r="A3612" s="2">
        <v>38846</v>
      </c>
      <c r="B3612" s="1">
        <v>3694.65</v>
      </c>
      <c r="C3612" s="1">
        <v>3725.4</v>
      </c>
      <c r="D3612" s="1">
        <v>3655.65</v>
      </c>
      <c r="E3612" s="1">
        <v>3720.55</v>
      </c>
      <c r="F3612" s="1">
        <v>83890001</v>
      </c>
      <c r="G3612" s="1">
        <v>4706.1499999999996</v>
      </c>
      <c r="H3612" s="6" t="str">
        <f>TEXT(NiftyData[[#This Row],[Date]], "yyyy")</f>
        <v>2006</v>
      </c>
      <c r="I3612" s="6" t="str">
        <f>TEXT(NiftyData[[#This Row],[Date]], "mmm")</f>
        <v>May</v>
      </c>
      <c r="J3612" s="6" t="str">
        <f>TEXT(NiftyData[[#This Row],[Date]], "ddd")</f>
        <v>Tue</v>
      </c>
      <c r="K3612" s="6" t="str">
        <f>TEXT(NiftyData[[#This Row],[Date]], "mmm-yyyy")</f>
        <v>May-2006</v>
      </c>
      <c r="L3612" s="6" t="str">
        <f>IF(NiftyData[[#This Row],[Day]]="Thu", "Expiry", "")</f>
        <v/>
      </c>
      <c r="M3612" s="6">
        <f>NiftyData[[#This Row],[Close]]-NiftyData[[#This Row],[Open]]</f>
        <v>25.900000000000091</v>
      </c>
      <c r="N3612" s="4">
        <f>NiftyData[[#This Row],[Intraday Change]]/NiftyData[[#This Row],[Open]]</f>
        <v>7.0101362781319178E-3</v>
      </c>
      <c r="O3612" s="4">
        <f>_xlfn.CEILING.MATH(ABS(NiftyData[[#This Row],[Intraday Change %]]), 0.01)</f>
        <v>0.01</v>
      </c>
      <c r="P3612" s="6">
        <f>NiftyData[[#This Row],[Close]]-E3613</f>
        <v>27.400000000000091</v>
      </c>
      <c r="Q3612" s="4">
        <f>NiftyData[[#This Row],[DayChange]]/E3613</f>
        <v>7.4191408418288153E-3</v>
      </c>
      <c r="R3612" s="7">
        <f>_xlfn.CEILING.MATH(ABS(NiftyData[[#This Row],[DayChange %]]), 0.01)</f>
        <v>0.01</v>
      </c>
    </row>
    <row r="3613" spans="1:18" x14ac:dyDescent="0.2">
      <c r="A3613" s="2">
        <v>38845</v>
      </c>
      <c r="B3613" s="1">
        <v>3668.65</v>
      </c>
      <c r="C3613" s="1">
        <v>3708.55</v>
      </c>
      <c r="D3613" s="1">
        <v>3668.65</v>
      </c>
      <c r="E3613" s="1">
        <v>3693.15</v>
      </c>
      <c r="F3613" s="1">
        <v>70284895</v>
      </c>
      <c r="G3613" s="1">
        <v>3777.17</v>
      </c>
      <c r="H3613" s="6" t="str">
        <f>TEXT(NiftyData[[#This Row],[Date]], "yyyy")</f>
        <v>2006</v>
      </c>
      <c r="I3613" s="6" t="str">
        <f>TEXT(NiftyData[[#This Row],[Date]], "mmm")</f>
        <v>May</v>
      </c>
      <c r="J3613" s="6" t="str">
        <f>TEXT(NiftyData[[#This Row],[Date]], "ddd")</f>
        <v>Mon</v>
      </c>
      <c r="K3613" s="6" t="str">
        <f>TEXT(NiftyData[[#This Row],[Date]], "mmm-yyyy")</f>
        <v>May-2006</v>
      </c>
      <c r="L3613" s="6" t="str">
        <f>IF(NiftyData[[#This Row],[Day]]="Thu", "Expiry", "")</f>
        <v/>
      </c>
      <c r="M3613" s="6">
        <f>NiftyData[[#This Row],[Close]]-NiftyData[[#This Row],[Open]]</f>
        <v>24.5</v>
      </c>
      <c r="N3613" s="4">
        <f>NiftyData[[#This Row],[Intraday Change]]/NiftyData[[#This Row],[Open]]</f>
        <v>6.6782058795469721E-3</v>
      </c>
      <c r="O3613" s="4">
        <f>_xlfn.CEILING.MATH(ABS(NiftyData[[#This Row],[Intraday Change %]]), 0.01)</f>
        <v>0.01</v>
      </c>
      <c r="P3613" s="6">
        <f>NiftyData[[#This Row],[Close]]-E3614</f>
        <v>29.200000000000273</v>
      </c>
      <c r="Q3613" s="4">
        <f>NiftyData[[#This Row],[DayChange]]/E3614</f>
        <v>7.9695410690648824E-3</v>
      </c>
      <c r="R3613" s="7">
        <f>_xlfn.CEILING.MATH(ABS(NiftyData[[#This Row],[DayChange %]]), 0.01)</f>
        <v>0.01</v>
      </c>
    </row>
    <row r="3614" spans="1:18" x14ac:dyDescent="0.2">
      <c r="A3614" s="2">
        <v>38842</v>
      </c>
      <c r="B3614" s="1">
        <v>3649.45</v>
      </c>
      <c r="C3614" s="1">
        <v>3676.55</v>
      </c>
      <c r="D3614" s="1">
        <v>3639.55</v>
      </c>
      <c r="E3614" s="1">
        <v>3663.95</v>
      </c>
      <c r="F3614" s="1">
        <v>106747561</v>
      </c>
      <c r="G3614" s="1">
        <v>4261.22</v>
      </c>
      <c r="H3614" s="6" t="str">
        <f>TEXT(NiftyData[[#This Row],[Date]], "yyyy")</f>
        <v>2006</v>
      </c>
      <c r="I3614" s="6" t="str">
        <f>TEXT(NiftyData[[#This Row],[Date]], "mmm")</f>
        <v>May</v>
      </c>
      <c r="J3614" s="6" t="str">
        <f>TEXT(NiftyData[[#This Row],[Date]], "ddd")</f>
        <v>Fri</v>
      </c>
      <c r="K3614" s="6" t="str">
        <f>TEXT(NiftyData[[#This Row],[Date]], "mmm-yyyy")</f>
        <v>May-2006</v>
      </c>
      <c r="L3614" s="6" t="str">
        <f>IF(NiftyData[[#This Row],[Day]]="Thu", "Expiry", "")</f>
        <v/>
      </c>
      <c r="M3614" s="6">
        <f>NiftyData[[#This Row],[Close]]-NiftyData[[#This Row],[Open]]</f>
        <v>14.5</v>
      </c>
      <c r="N3614" s="4">
        <f>NiftyData[[#This Row],[Intraday Change]]/NiftyData[[#This Row],[Open]]</f>
        <v>3.9732014413130746E-3</v>
      </c>
      <c r="O3614" s="4">
        <f>_xlfn.CEILING.MATH(ABS(NiftyData[[#This Row],[Intraday Change %]]), 0.01)</f>
        <v>0.01</v>
      </c>
      <c r="P3614" s="6">
        <f>NiftyData[[#This Row],[Close]]-E3615</f>
        <v>15.549999999999727</v>
      </c>
      <c r="Q3614" s="4">
        <f>NiftyData[[#This Row],[DayChange]]/E3615</f>
        <v>4.2621423089572764E-3</v>
      </c>
      <c r="R3614" s="7">
        <f>_xlfn.CEILING.MATH(ABS(NiftyData[[#This Row],[DayChange %]]), 0.01)</f>
        <v>0.01</v>
      </c>
    </row>
    <row r="3615" spans="1:18" x14ac:dyDescent="0.2">
      <c r="A3615" s="2">
        <v>38841</v>
      </c>
      <c r="B3615" s="1">
        <v>3630.65</v>
      </c>
      <c r="C3615" s="1">
        <v>3674.5</v>
      </c>
      <c r="D3615" s="1">
        <v>3621.55</v>
      </c>
      <c r="E3615" s="1">
        <v>3648.4</v>
      </c>
      <c r="F3615" s="1">
        <v>100108143</v>
      </c>
      <c r="G3615" s="1">
        <v>5141</v>
      </c>
      <c r="H3615" s="6" t="str">
        <f>TEXT(NiftyData[[#This Row],[Date]], "yyyy")</f>
        <v>2006</v>
      </c>
      <c r="I3615" s="6" t="str">
        <f>TEXT(NiftyData[[#This Row],[Date]], "mmm")</f>
        <v>May</v>
      </c>
      <c r="J3615" s="6" t="str">
        <f>TEXT(NiftyData[[#This Row],[Date]], "ddd")</f>
        <v>Thu</v>
      </c>
      <c r="K3615" s="6" t="str">
        <f>TEXT(NiftyData[[#This Row],[Date]], "mmm-yyyy")</f>
        <v>May-2006</v>
      </c>
      <c r="L3615" s="6" t="str">
        <f>IF(NiftyData[[#This Row],[Day]]="Thu", "Expiry", "")</f>
        <v>Expiry</v>
      </c>
      <c r="M3615" s="6">
        <f>NiftyData[[#This Row],[Close]]-NiftyData[[#This Row],[Open]]</f>
        <v>17.75</v>
      </c>
      <c r="N3615" s="4">
        <f>NiftyData[[#This Row],[Intraday Change]]/NiftyData[[#This Row],[Open]]</f>
        <v>4.8889317339870274E-3</v>
      </c>
      <c r="O3615" s="4">
        <f>_xlfn.CEILING.MATH(ABS(NiftyData[[#This Row],[Intraday Change %]]), 0.01)</f>
        <v>0.01</v>
      </c>
      <c r="P3615" s="6">
        <f>NiftyData[[#This Row],[Close]]-E3616</f>
        <v>14.150000000000091</v>
      </c>
      <c r="Q3615" s="4">
        <f>NiftyData[[#This Row],[DayChange]]/E3616</f>
        <v>3.8935131044920109E-3</v>
      </c>
      <c r="R3615" s="7">
        <f>_xlfn.CEILING.MATH(ABS(NiftyData[[#This Row],[DayChange %]]), 0.01)</f>
        <v>0.01</v>
      </c>
    </row>
    <row r="3616" spans="1:18" x14ac:dyDescent="0.2">
      <c r="A3616" s="2">
        <v>38840</v>
      </c>
      <c r="B3616" s="1">
        <v>3604.4</v>
      </c>
      <c r="C3616" s="1">
        <v>3640.8</v>
      </c>
      <c r="D3616" s="1">
        <v>3581.4</v>
      </c>
      <c r="E3616" s="1">
        <v>3634.25</v>
      </c>
      <c r="F3616" s="1">
        <v>95591194</v>
      </c>
      <c r="G3616" s="1">
        <v>4537.1899999999996</v>
      </c>
      <c r="H3616" s="6" t="str">
        <f>TEXT(NiftyData[[#This Row],[Date]], "yyyy")</f>
        <v>2006</v>
      </c>
      <c r="I3616" s="6" t="str">
        <f>TEXT(NiftyData[[#This Row],[Date]], "mmm")</f>
        <v>May</v>
      </c>
      <c r="J3616" s="6" t="str">
        <f>TEXT(NiftyData[[#This Row],[Date]], "ddd")</f>
        <v>Wed</v>
      </c>
      <c r="K3616" s="6" t="str">
        <f>TEXT(NiftyData[[#This Row],[Date]], "mmm-yyyy")</f>
        <v>May-2006</v>
      </c>
      <c r="L3616" s="6" t="str">
        <f>IF(NiftyData[[#This Row],[Day]]="Thu", "Expiry", "")</f>
        <v/>
      </c>
      <c r="M3616" s="6">
        <f>NiftyData[[#This Row],[Close]]-NiftyData[[#This Row],[Open]]</f>
        <v>29.849999999999909</v>
      </c>
      <c r="N3616" s="4">
        <f>NiftyData[[#This Row],[Intraday Change]]/NiftyData[[#This Row],[Open]]</f>
        <v>8.2815447786039036E-3</v>
      </c>
      <c r="O3616" s="4">
        <f>_xlfn.CEILING.MATH(ABS(NiftyData[[#This Row],[Intraday Change %]]), 0.01)</f>
        <v>0.01</v>
      </c>
      <c r="P3616" s="6">
        <f>NiftyData[[#This Row],[Close]]-E3617</f>
        <v>28.800000000000182</v>
      </c>
      <c r="Q3616" s="4">
        <f>NiftyData[[#This Row],[DayChange]]/E3617</f>
        <v>7.9879071960504752E-3</v>
      </c>
      <c r="R3616" s="7">
        <f>_xlfn.CEILING.MATH(ABS(NiftyData[[#This Row],[DayChange %]]), 0.01)</f>
        <v>0.01</v>
      </c>
    </row>
    <row r="3617" spans="1:18" x14ac:dyDescent="0.2">
      <c r="A3617" s="2">
        <v>38839</v>
      </c>
      <c r="B3617" s="1">
        <v>3557.55</v>
      </c>
      <c r="C3617" s="1">
        <v>3622.05</v>
      </c>
      <c r="D3617" s="1">
        <v>3556.9</v>
      </c>
      <c r="E3617" s="1">
        <v>3605.45</v>
      </c>
      <c r="F3617" s="1">
        <v>108347510</v>
      </c>
      <c r="G3617" s="1">
        <v>5259.84</v>
      </c>
      <c r="H3617" s="6" t="str">
        <f>TEXT(NiftyData[[#This Row],[Date]], "yyyy")</f>
        <v>2006</v>
      </c>
      <c r="I3617" s="6" t="str">
        <f>TEXT(NiftyData[[#This Row],[Date]], "mmm")</f>
        <v>May</v>
      </c>
      <c r="J3617" s="6" t="str">
        <f>TEXT(NiftyData[[#This Row],[Date]], "ddd")</f>
        <v>Tue</v>
      </c>
      <c r="K3617" s="6" t="str">
        <f>TEXT(NiftyData[[#This Row],[Date]], "mmm-yyyy")</f>
        <v>May-2006</v>
      </c>
      <c r="L3617" s="6" t="str">
        <f>IF(NiftyData[[#This Row],[Day]]="Thu", "Expiry", "")</f>
        <v/>
      </c>
      <c r="M3617" s="6">
        <f>NiftyData[[#This Row],[Close]]-NiftyData[[#This Row],[Open]]</f>
        <v>47.899999999999636</v>
      </c>
      <c r="N3617" s="4">
        <f>NiftyData[[#This Row],[Intraday Change]]/NiftyData[[#This Row],[Open]]</f>
        <v>1.3464322356677948E-2</v>
      </c>
      <c r="O3617" s="4">
        <f>_xlfn.CEILING.MATH(ABS(NiftyData[[#This Row],[Intraday Change %]]), 0.01)</f>
        <v>0.02</v>
      </c>
      <c r="P3617" s="6">
        <f>NiftyData[[#This Row],[Close]]-E3618</f>
        <v>47.849999999999909</v>
      </c>
      <c r="Q3617" s="4">
        <f>NiftyData[[#This Row],[DayChange]]/E3618</f>
        <v>1.3450078704744746E-2</v>
      </c>
      <c r="R3617" s="7">
        <f>_xlfn.CEILING.MATH(ABS(NiftyData[[#This Row],[DayChange %]]), 0.01)</f>
        <v>0.02</v>
      </c>
    </row>
    <row r="3618" spans="1:18" x14ac:dyDescent="0.2">
      <c r="A3618" s="2">
        <v>38836</v>
      </c>
      <c r="B3618" s="1">
        <v>3508.35</v>
      </c>
      <c r="C3618" s="1">
        <v>3565.75</v>
      </c>
      <c r="D3618" s="1">
        <v>3508.35</v>
      </c>
      <c r="E3618" s="1">
        <v>3557.6</v>
      </c>
      <c r="F3618" s="1">
        <v>35740010</v>
      </c>
      <c r="G3618" s="1">
        <v>1515.59</v>
      </c>
      <c r="H3618" s="6" t="str">
        <f>TEXT(NiftyData[[#This Row],[Date]], "yyyy")</f>
        <v>2006</v>
      </c>
      <c r="I3618" s="6" t="str">
        <f>TEXT(NiftyData[[#This Row],[Date]], "mmm")</f>
        <v>Apr</v>
      </c>
      <c r="J3618" s="6" t="str">
        <f>TEXT(NiftyData[[#This Row],[Date]], "ddd")</f>
        <v>Sat</v>
      </c>
      <c r="K3618" s="6" t="str">
        <f>TEXT(NiftyData[[#This Row],[Date]], "mmm-yyyy")</f>
        <v>Apr-2006</v>
      </c>
      <c r="L3618" s="6" t="str">
        <f>IF(NiftyData[[#This Row],[Day]]="Thu", "Expiry", "")</f>
        <v/>
      </c>
      <c r="M3618" s="6">
        <f>NiftyData[[#This Row],[Close]]-NiftyData[[#This Row],[Open]]</f>
        <v>49.25</v>
      </c>
      <c r="N3618" s="4">
        <f>NiftyData[[#This Row],[Intraday Change]]/NiftyData[[#This Row],[Open]]</f>
        <v>1.4037938062051962E-2</v>
      </c>
      <c r="O3618" s="4">
        <f>_xlfn.CEILING.MATH(ABS(NiftyData[[#This Row],[Intraday Change %]]), 0.01)</f>
        <v>0.02</v>
      </c>
      <c r="P3618" s="6">
        <f>NiftyData[[#This Row],[Close]]-E3619</f>
        <v>49.25</v>
      </c>
      <c r="Q3618" s="4">
        <f>NiftyData[[#This Row],[DayChange]]/E3619</f>
        <v>1.4037938062051962E-2</v>
      </c>
      <c r="R3618" s="7">
        <f>_xlfn.CEILING.MATH(ABS(NiftyData[[#This Row],[DayChange %]]), 0.01)</f>
        <v>0.02</v>
      </c>
    </row>
    <row r="3619" spans="1:18" x14ac:dyDescent="0.2">
      <c r="A3619" s="2">
        <v>38835</v>
      </c>
      <c r="B3619" s="1">
        <v>3507.45</v>
      </c>
      <c r="C3619" s="1">
        <v>3517.65</v>
      </c>
      <c r="D3619" s="1">
        <v>3342.85</v>
      </c>
      <c r="E3619" s="1">
        <v>3508.35</v>
      </c>
      <c r="F3619" s="1">
        <v>108821039</v>
      </c>
      <c r="G3619" s="1">
        <v>4943.01</v>
      </c>
      <c r="H3619" s="6" t="str">
        <f>TEXT(NiftyData[[#This Row],[Date]], "yyyy")</f>
        <v>2006</v>
      </c>
      <c r="I3619" s="6" t="str">
        <f>TEXT(NiftyData[[#This Row],[Date]], "mmm")</f>
        <v>Apr</v>
      </c>
      <c r="J3619" s="6" t="str">
        <f>TEXT(NiftyData[[#This Row],[Date]], "ddd")</f>
        <v>Fri</v>
      </c>
      <c r="K3619" s="6" t="str">
        <f>TEXT(NiftyData[[#This Row],[Date]], "mmm-yyyy")</f>
        <v>Apr-2006</v>
      </c>
      <c r="L3619" s="6" t="str">
        <f>IF(NiftyData[[#This Row],[Day]]="Thu", "Expiry", "")</f>
        <v/>
      </c>
      <c r="M3619" s="6">
        <f>NiftyData[[#This Row],[Close]]-NiftyData[[#This Row],[Open]]</f>
        <v>0.90000000000009095</v>
      </c>
      <c r="N3619" s="4">
        <f>NiftyData[[#This Row],[Intraday Change]]/NiftyData[[#This Row],[Open]]</f>
        <v>2.5659667279650199E-4</v>
      </c>
      <c r="O3619" s="4">
        <f>_xlfn.CEILING.MATH(ABS(NiftyData[[#This Row],[Intraday Change %]]), 0.01)</f>
        <v>0.01</v>
      </c>
      <c r="P3619" s="6">
        <f>NiftyData[[#This Row],[Close]]-E3620</f>
        <v>0.25</v>
      </c>
      <c r="Q3619" s="4">
        <f>NiftyData[[#This Row],[DayChange]]/E3620</f>
        <v>7.126364698839828E-5</v>
      </c>
      <c r="R3619" s="7">
        <f>_xlfn.CEILING.MATH(ABS(NiftyData[[#This Row],[DayChange %]]), 0.01)</f>
        <v>0.01</v>
      </c>
    </row>
    <row r="3620" spans="1:18" x14ac:dyDescent="0.2">
      <c r="A3620" s="2">
        <v>38834</v>
      </c>
      <c r="B3620" s="1">
        <v>3554.7</v>
      </c>
      <c r="C3620" s="1">
        <v>3598.95</v>
      </c>
      <c r="D3620" s="1">
        <v>3492.75</v>
      </c>
      <c r="E3620" s="1">
        <v>3508.1</v>
      </c>
      <c r="F3620" s="1">
        <v>148887167</v>
      </c>
      <c r="G3620" s="1">
        <v>10435.620000000001</v>
      </c>
      <c r="H3620" s="6" t="str">
        <f>TEXT(NiftyData[[#This Row],[Date]], "yyyy")</f>
        <v>2006</v>
      </c>
      <c r="I3620" s="6" t="str">
        <f>TEXT(NiftyData[[#This Row],[Date]], "mmm")</f>
        <v>Apr</v>
      </c>
      <c r="J3620" s="6" t="str">
        <f>TEXT(NiftyData[[#This Row],[Date]], "ddd")</f>
        <v>Thu</v>
      </c>
      <c r="K3620" s="6" t="str">
        <f>TEXT(NiftyData[[#This Row],[Date]], "mmm-yyyy")</f>
        <v>Apr-2006</v>
      </c>
      <c r="L3620" s="6" t="str">
        <f>IF(NiftyData[[#This Row],[Day]]="Thu", "Expiry", "")</f>
        <v>Expiry</v>
      </c>
      <c r="M3620" s="6">
        <f>NiftyData[[#This Row],[Close]]-NiftyData[[#This Row],[Open]]</f>
        <v>-46.599999999999909</v>
      </c>
      <c r="N3620" s="4">
        <f>NiftyData[[#This Row],[Intraday Change]]/NiftyData[[#This Row],[Open]]</f>
        <v>-1.3109404450445864E-2</v>
      </c>
      <c r="O3620" s="4">
        <f>_xlfn.CEILING.MATH(ABS(NiftyData[[#This Row],[Intraday Change %]]), 0.01)</f>
        <v>0.02</v>
      </c>
      <c r="P3620" s="6">
        <f>NiftyData[[#This Row],[Close]]-E3621</f>
        <v>-47.650000000000091</v>
      </c>
      <c r="Q3620" s="4">
        <f>NiftyData[[#This Row],[DayChange]]/E3621</f>
        <v>-1.3400829642128971E-2</v>
      </c>
      <c r="R3620" s="7">
        <f>_xlfn.CEILING.MATH(ABS(NiftyData[[#This Row],[DayChange %]]), 0.01)</f>
        <v>0.02</v>
      </c>
    </row>
    <row r="3621" spans="1:18" x14ac:dyDescent="0.2">
      <c r="A3621" s="2">
        <v>38833</v>
      </c>
      <c r="B3621" s="1">
        <v>3462.65</v>
      </c>
      <c r="C3621" s="1">
        <v>3562.3</v>
      </c>
      <c r="D3621" s="1">
        <v>3454.1</v>
      </c>
      <c r="E3621" s="1">
        <v>3555.75</v>
      </c>
      <c r="F3621" s="1">
        <v>90642187</v>
      </c>
      <c r="G3621" s="1">
        <v>4568.22</v>
      </c>
      <c r="H3621" s="6" t="str">
        <f>TEXT(NiftyData[[#This Row],[Date]], "yyyy")</f>
        <v>2006</v>
      </c>
      <c r="I3621" s="6" t="str">
        <f>TEXT(NiftyData[[#This Row],[Date]], "mmm")</f>
        <v>Apr</v>
      </c>
      <c r="J3621" s="6" t="str">
        <f>TEXT(NiftyData[[#This Row],[Date]], "ddd")</f>
        <v>Wed</v>
      </c>
      <c r="K3621" s="6" t="str">
        <f>TEXT(NiftyData[[#This Row],[Date]], "mmm-yyyy")</f>
        <v>Apr-2006</v>
      </c>
      <c r="L3621" s="6" t="str">
        <f>IF(NiftyData[[#This Row],[Day]]="Thu", "Expiry", "")</f>
        <v/>
      </c>
      <c r="M3621" s="6">
        <f>NiftyData[[#This Row],[Close]]-NiftyData[[#This Row],[Open]]</f>
        <v>93.099999999999909</v>
      </c>
      <c r="N3621" s="4">
        <f>NiftyData[[#This Row],[Intraday Change]]/NiftyData[[#This Row],[Open]]</f>
        <v>2.6886921866200716E-2</v>
      </c>
      <c r="O3621" s="4">
        <f>_xlfn.CEILING.MATH(ABS(NiftyData[[#This Row],[Intraday Change %]]), 0.01)</f>
        <v>0.03</v>
      </c>
      <c r="P3621" s="6">
        <f>NiftyData[[#This Row],[Close]]-E3622</f>
        <v>93.099999999999909</v>
      </c>
      <c r="Q3621" s="4">
        <f>NiftyData[[#This Row],[DayChange]]/E3622</f>
        <v>2.6886921866200716E-2</v>
      </c>
      <c r="R3621" s="7">
        <f>_xlfn.CEILING.MATH(ABS(NiftyData[[#This Row],[DayChange %]]), 0.01)</f>
        <v>0.03</v>
      </c>
    </row>
    <row r="3622" spans="1:18" x14ac:dyDescent="0.2">
      <c r="A3622" s="2">
        <v>38832</v>
      </c>
      <c r="B3622" s="1">
        <v>3548.8</v>
      </c>
      <c r="C3622" s="1">
        <v>3552.65</v>
      </c>
      <c r="D3622" s="1">
        <v>3433.55</v>
      </c>
      <c r="E3622" s="1">
        <v>3462.65</v>
      </c>
      <c r="F3622" s="1">
        <v>83494373</v>
      </c>
      <c r="G3622" s="1">
        <v>4284.6899999999996</v>
      </c>
      <c r="H3622" s="6" t="str">
        <f>TEXT(NiftyData[[#This Row],[Date]], "yyyy")</f>
        <v>2006</v>
      </c>
      <c r="I3622" s="6" t="str">
        <f>TEXT(NiftyData[[#This Row],[Date]], "mmm")</f>
        <v>Apr</v>
      </c>
      <c r="J3622" s="6" t="str">
        <f>TEXT(NiftyData[[#This Row],[Date]], "ddd")</f>
        <v>Tue</v>
      </c>
      <c r="K3622" s="6" t="str">
        <f>TEXT(NiftyData[[#This Row],[Date]], "mmm-yyyy")</f>
        <v>Apr-2006</v>
      </c>
      <c r="L3622" s="6" t="str">
        <f>IF(NiftyData[[#This Row],[Day]]="Thu", "Expiry", "")</f>
        <v/>
      </c>
      <c r="M3622" s="6">
        <f>NiftyData[[#This Row],[Close]]-NiftyData[[#This Row],[Open]]</f>
        <v>-86.150000000000091</v>
      </c>
      <c r="N3622" s="4">
        <f>NiftyData[[#This Row],[Intraday Change]]/NiftyData[[#This Row],[Open]]</f>
        <v>-2.427581154192969E-2</v>
      </c>
      <c r="O3622" s="4">
        <f>_xlfn.CEILING.MATH(ABS(NiftyData[[#This Row],[Intraday Change %]]), 0.01)</f>
        <v>0.03</v>
      </c>
      <c r="P3622" s="6">
        <f>NiftyData[[#This Row],[Close]]-E3623</f>
        <v>-86.25</v>
      </c>
      <c r="Q3622" s="4">
        <f>NiftyData[[#This Row],[DayChange]]/E3623</f>
        <v>-2.4303305249513935E-2</v>
      </c>
      <c r="R3622" s="7">
        <f>_xlfn.CEILING.MATH(ABS(NiftyData[[#This Row],[DayChange %]]), 0.01)</f>
        <v>0.03</v>
      </c>
    </row>
    <row r="3623" spans="1:18" x14ac:dyDescent="0.2">
      <c r="A3623" s="2">
        <v>38831</v>
      </c>
      <c r="B3623" s="1">
        <v>3572.8</v>
      </c>
      <c r="C3623" s="1">
        <v>3585.35</v>
      </c>
      <c r="D3623" s="1">
        <v>3536.3</v>
      </c>
      <c r="E3623" s="1">
        <v>3548.9</v>
      </c>
      <c r="F3623" s="1">
        <v>90785788</v>
      </c>
      <c r="G3623" s="1">
        <v>4698.3500000000004</v>
      </c>
      <c r="H3623" s="6" t="str">
        <f>TEXT(NiftyData[[#This Row],[Date]], "yyyy")</f>
        <v>2006</v>
      </c>
      <c r="I3623" s="6" t="str">
        <f>TEXT(NiftyData[[#This Row],[Date]], "mmm")</f>
        <v>Apr</v>
      </c>
      <c r="J3623" s="6" t="str">
        <f>TEXT(NiftyData[[#This Row],[Date]], "ddd")</f>
        <v>Mon</v>
      </c>
      <c r="K3623" s="6" t="str">
        <f>TEXT(NiftyData[[#This Row],[Date]], "mmm-yyyy")</f>
        <v>Apr-2006</v>
      </c>
      <c r="L3623" s="6" t="str">
        <f>IF(NiftyData[[#This Row],[Day]]="Thu", "Expiry", "")</f>
        <v/>
      </c>
      <c r="M3623" s="6">
        <f>NiftyData[[#This Row],[Close]]-NiftyData[[#This Row],[Open]]</f>
        <v>-23.900000000000091</v>
      </c>
      <c r="N3623" s="4">
        <f>NiftyData[[#This Row],[Intraday Change]]/NiftyData[[#This Row],[Open]]</f>
        <v>-6.6894312583968005E-3</v>
      </c>
      <c r="O3623" s="4">
        <f>_xlfn.CEILING.MATH(ABS(NiftyData[[#This Row],[Intraday Change %]]), 0.01)</f>
        <v>0.01</v>
      </c>
      <c r="P3623" s="6">
        <f>NiftyData[[#This Row],[Close]]-E3624</f>
        <v>-24.150000000000091</v>
      </c>
      <c r="Q3623" s="4">
        <f>NiftyData[[#This Row],[DayChange]]/E3624</f>
        <v>-6.7589314451239387E-3</v>
      </c>
      <c r="R3623" s="7">
        <f>_xlfn.CEILING.MATH(ABS(NiftyData[[#This Row],[DayChange %]]), 0.01)</f>
        <v>0.01</v>
      </c>
    </row>
    <row r="3624" spans="1:18" x14ac:dyDescent="0.2">
      <c r="A3624" s="2">
        <v>38828</v>
      </c>
      <c r="B3624" s="1">
        <v>3576.75</v>
      </c>
      <c r="C3624" s="1">
        <v>3592.75</v>
      </c>
      <c r="D3624" s="1">
        <v>3517.1</v>
      </c>
      <c r="E3624" s="1">
        <v>3573.05</v>
      </c>
      <c r="F3624" s="1">
        <v>134014772</v>
      </c>
      <c r="G3624" s="1">
        <v>6849.64</v>
      </c>
      <c r="H3624" s="6" t="str">
        <f>TEXT(NiftyData[[#This Row],[Date]], "yyyy")</f>
        <v>2006</v>
      </c>
      <c r="I3624" s="6" t="str">
        <f>TEXT(NiftyData[[#This Row],[Date]], "mmm")</f>
        <v>Apr</v>
      </c>
      <c r="J3624" s="6" t="str">
        <f>TEXT(NiftyData[[#This Row],[Date]], "ddd")</f>
        <v>Fri</v>
      </c>
      <c r="K3624" s="6" t="str">
        <f>TEXT(NiftyData[[#This Row],[Date]], "mmm-yyyy")</f>
        <v>Apr-2006</v>
      </c>
      <c r="L3624" s="6" t="str">
        <f>IF(NiftyData[[#This Row],[Day]]="Thu", "Expiry", "")</f>
        <v/>
      </c>
      <c r="M3624" s="6">
        <f>NiftyData[[#This Row],[Close]]-NiftyData[[#This Row],[Open]]</f>
        <v>-3.6999999999998181</v>
      </c>
      <c r="N3624" s="4">
        <f>NiftyData[[#This Row],[Intraday Change]]/NiftyData[[#This Row],[Open]]</f>
        <v>-1.0344586566016127E-3</v>
      </c>
      <c r="O3624" s="4">
        <f>_xlfn.CEILING.MATH(ABS(NiftyData[[#This Row],[Intraday Change %]]), 0.01)</f>
        <v>0.01</v>
      </c>
      <c r="P3624" s="6">
        <f>NiftyData[[#This Row],[Close]]-E3625</f>
        <v>-0.4499999999998181</v>
      </c>
      <c r="Q3624" s="4">
        <f>NiftyData[[#This Row],[DayChange]]/E3625</f>
        <v>-1.2592696236177924E-4</v>
      </c>
      <c r="R3624" s="7">
        <f>_xlfn.CEILING.MATH(ABS(NiftyData[[#This Row],[DayChange %]]), 0.01)</f>
        <v>0.01</v>
      </c>
    </row>
    <row r="3625" spans="1:18" x14ac:dyDescent="0.2">
      <c r="A3625" s="2">
        <v>38827</v>
      </c>
      <c r="B3625" s="1">
        <v>3539.8</v>
      </c>
      <c r="C3625" s="1">
        <v>3578.35</v>
      </c>
      <c r="D3625" s="1">
        <v>3527.25</v>
      </c>
      <c r="E3625" s="1">
        <v>3573.5</v>
      </c>
      <c r="F3625" s="1">
        <v>113701322</v>
      </c>
      <c r="G3625" s="1">
        <v>5774.69</v>
      </c>
      <c r="H3625" s="6" t="str">
        <f>TEXT(NiftyData[[#This Row],[Date]], "yyyy")</f>
        <v>2006</v>
      </c>
      <c r="I3625" s="6" t="str">
        <f>TEXT(NiftyData[[#This Row],[Date]], "mmm")</f>
        <v>Apr</v>
      </c>
      <c r="J3625" s="6" t="str">
        <f>TEXT(NiftyData[[#This Row],[Date]], "ddd")</f>
        <v>Thu</v>
      </c>
      <c r="K3625" s="6" t="str">
        <f>TEXT(NiftyData[[#This Row],[Date]], "mmm-yyyy")</f>
        <v>Apr-2006</v>
      </c>
      <c r="L3625" s="6" t="str">
        <f>IF(NiftyData[[#This Row],[Day]]="Thu", "Expiry", "")</f>
        <v>Expiry</v>
      </c>
      <c r="M3625" s="6">
        <f>NiftyData[[#This Row],[Close]]-NiftyData[[#This Row],[Open]]</f>
        <v>33.699999999999818</v>
      </c>
      <c r="N3625" s="4">
        <f>NiftyData[[#This Row],[Intraday Change]]/NiftyData[[#This Row],[Open]]</f>
        <v>9.5203118820271805E-3</v>
      </c>
      <c r="O3625" s="4">
        <f>_xlfn.CEILING.MATH(ABS(NiftyData[[#This Row],[Intraday Change %]]), 0.01)</f>
        <v>0.01</v>
      </c>
      <c r="P3625" s="6">
        <f>NiftyData[[#This Row],[Close]]-E3626</f>
        <v>37.650000000000091</v>
      </c>
      <c r="Q3625" s="4">
        <f>NiftyData[[#This Row],[DayChange]]/E3626</f>
        <v>1.064807613445143E-2</v>
      </c>
      <c r="R3625" s="7">
        <f>_xlfn.CEILING.MATH(ABS(NiftyData[[#This Row],[DayChange %]]), 0.01)</f>
        <v>0.02</v>
      </c>
    </row>
    <row r="3626" spans="1:18" x14ac:dyDescent="0.2">
      <c r="A3626" s="2">
        <v>38826</v>
      </c>
      <c r="B3626" s="1">
        <v>3523.65</v>
      </c>
      <c r="C3626" s="1">
        <v>3570.5</v>
      </c>
      <c r="D3626" s="1">
        <v>3502.75</v>
      </c>
      <c r="E3626" s="1">
        <v>3535.85</v>
      </c>
      <c r="F3626" s="1">
        <v>119462639</v>
      </c>
      <c r="G3626" s="1">
        <v>5833.57</v>
      </c>
      <c r="H3626" s="6" t="str">
        <f>TEXT(NiftyData[[#This Row],[Date]], "yyyy")</f>
        <v>2006</v>
      </c>
      <c r="I3626" s="6" t="str">
        <f>TEXT(NiftyData[[#This Row],[Date]], "mmm")</f>
        <v>Apr</v>
      </c>
      <c r="J3626" s="6" t="str">
        <f>TEXT(NiftyData[[#This Row],[Date]], "ddd")</f>
        <v>Wed</v>
      </c>
      <c r="K3626" s="6" t="str">
        <f>TEXT(NiftyData[[#This Row],[Date]], "mmm-yyyy")</f>
        <v>Apr-2006</v>
      </c>
      <c r="L3626" s="6" t="str">
        <f>IF(NiftyData[[#This Row],[Day]]="Thu", "Expiry", "")</f>
        <v/>
      </c>
      <c r="M3626" s="6">
        <f>NiftyData[[#This Row],[Close]]-NiftyData[[#This Row],[Open]]</f>
        <v>12.199999999999818</v>
      </c>
      <c r="N3626" s="4">
        <f>NiftyData[[#This Row],[Intraday Change]]/NiftyData[[#This Row],[Open]]</f>
        <v>3.4623189022745782E-3</v>
      </c>
      <c r="O3626" s="4">
        <f>_xlfn.CEILING.MATH(ABS(NiftyData[[#This Row],[Intraday Change %]]), 0.01)</f>
        <v>0.01</v>
      </c>
      <c r="P3626" s="6">
        <f>NiftyData[[#This Row],[Close]]-E3627</f>
        <v>17.75</v>
      </c>
      <c r="Q3626" s="4">
        <f>NiftyData[[#This Row],[DayChange]]/E3627</f>
        <v>5.0453369716608396E-3</v>
      </c>
      <c r="R3626" s="7">
        <f>_xlfn.CEILING.MATH(ABS(NiftyData[[#This Row],[DayChange %]]), 0.01)</f>
        <v>0.01</v>
      </c>
    </row>
    <row r="3627" spans="1:18" x14ac:dyDescent="0.2">
      <c r="A3627" s="2">
        <v>38825</v>
      </c>
      <c r="B3627" s="1">
        <v>3429</v>
      </c>
      <c r="C3627" s="1">
        <v>3521.95</v>
      </c>
      <c r="D3627" s="1">
        <v>3429</v>
      </c>
      <c r="E3627" s="1">
        <v>3518.1</v>
      </c>
      <c r="F3627" s="1">
        <v>103920172</v>
      </c>
      <c r="G3627" s="1">
        <v>5605.22</v>
      </c>
      <c r="H3627" s="6" t="str">
        <f>TEXT(NiftyData[[#This Row],[Date]], "yyyy")</f>
        <v>2006</v>
      </c>
      <c r="I3627" s="6" t="str">
        <f>TEXT(NiftyData[[#This Row],[Date]], "mmm")</f>
        <v>Apr</v>
      </c>
      <c r="J3627" s="6" t="str">
        <f>TEXT(NiftyData[[#This Row],[Date]], "ddd")</f>
        <v>Tue</v>
      </c>
      <c r="K3627" s="6" t="str">
        <f>TEXT(NiftyData[[#This Row],[Date]], "mmm-yyyy")</f>
        <v>Apr-2006</v>
      </c>
      <c r="L3627" s="6" t="str">
        <f>IF(NiftyData[[#This Row],[Day]]="Thu", "Expiry", "")</f>
        <v/>
      </c>
      <c r="M3627" s="6">
        <f>NiftyData[[#This Row],[Close]]-NiftyData[[#This Row],[Open]]</f>
        <v>89.099999999999909</v>
      </c>
      <c r="N3627" s="4">
        <f>NiftyData[[#This Row],[Intraday Change]]/NiftyData[[#This Row],[Open]]</f>
        <v>2.5984251968503909E-2</v>
      </c>
      <c r="O3627" s="4">
        <f>_xlfn.CEILING.MATH(ABS(NiftyData[[#This Row],[Intraday Change %]]), 0.01)</f>
        <v>0.03</v>
      </c>
      <c r="P3627" s="6">
        <f>NiftyData[[#This Row],[Close]]-E3628</f>
        <v>92.949999999999818</v>
      </c>
      <c r="Q3627" s="4">
        <f>NiftyData[[#This Row],[DayChange]]/E3628</f>
        <v>2.7137497627841064E-2</v>
      </c>
      <c r="R3627" s="7">
        <f>_xlfn.CEILING.MATH(ABS(NiftyData[[#This Row],[DayChange %]]), 0.01)</f>
        <v>0.03</v>
      </c>
    </row>
    <row r="3628" spans="1:18" x14ac:dyDescent="0.2">
      <c r="A3628" s="2">
        <v>38824</v>
      </c>
      <c r="B3628" s="1">
        <v>3342.15</v>
      </c>
      <c r="C3628" s="1">
        <v>3433.65</v>
      </c>
      <c r="D3628" s="1">
        <v>3342.15</v>
      </c>
      <c r="E3628" s="1">
        <v>3425.15</v>
      </c>
      <c r="F3628" s="1">
        <v>94138429</v>
      </c>
      <c r="G3628" s="1">
        <v>4856.6099999999997</v>
      </c>
      <c r="H3628" s="6" t="str">
        <f>TEXT(NiftyData[[#This Row],[Date]], "yyyy")</f>
        <v>2006</v>
      </c>
      <c r="I3628" s="6" t="str">
        <f>TEXT(NiftyData[[#This Row],[Date]], "mmm")</f>
        <v>Apr</v>
      </c>
      <c r="J3628" s="6" t="str">
        <f>TEXT(NiftyData[[#This Row],[Date]], "ddd")</f>
        <v>Mon</v>
      </c>
      <c r="K3628" s="6" t="str">
        <f>TEXT(NiftyData[[#This Row],[Date]], "mmm-yyyy")</f>
        <v>Apr-2006</v>
      </c>
      <c r="L3628" s="6" t="str">
        <f>IF(NiftyData[[#This Row],[Day]]="Thu", "Expiry", "")</f>
        <v/>
      </c>
      <c r="M3628" s="6">
        <f>NiftyData[[#This Row],[Close]]-NiftyData[[#This Row],[Open]]</f>
        <v>83</v>
      </c>
      <c r="N3628" s="4">
        <f>NiftyData[[#This Row],[Intraday Change]]/NiftyData[[#This Row],[Open]]</f>
        <v>2.4834313241476294E-2</v>
      </c>
      <c r="O3628" s="4">
        <f>_xlfn.CEILING.MATH(ABS(NiftyData[[#This Row],[Intraday Change %]]), 0.01)</f>
        <v>0.03</v>
      </c>
      <c r="P3628" s="6">
        <f>NiftyData[[#This Row],[Close]]-E3629</f>
        <v>79.650000000000091</v>
      </c>
      <c r="Q3628" s="4">
        <f>NiftyData[[#This Row],[DayChange]]/E3629</f>
        <v>2.380810043341805E-2</v>
      </c>
      <c r="R3628" s="7">
        <f>_xlfn.CEILING.MATH(ABS(NiftyData[[#This Row],[DayChange %]]), 0.01)</f>
        <v>0.03</v>
      </c>
    </row>
    <row r="3629" spans="1:18" x14ac:dyDescent="0.2">
      <c r="A3629" s="2">
        <v>38820</v>
      </c>
      <c r="B3629" s="1">
        <v>3380.4</v>
      </c>
      <c r="C3629" s="1">
        <v>3391.05</v>
      </c>
      <c r="D3629" s="1">
        <v>3290.35</v>
      </c>
      <c r="E3629" s="1">
        <v>3345.5</v>
      </c>
      <c r="F3629" s="1">
        <v>129244802</v>
      </c>
      <c r="G3629" s="1">
        <v>6733.14</v>
      </c>
      <c r="H3629" s="6" t="str">
        <f>TEXT(NiftyData[[#This Row],[Date]], "yyyy")</f>
        <v>2006</v>
      </c>
      <c r="I3629" s="6" t="str">
        <f>TEXT(NiftyData[[#This Row],[Date]], "mmm")</f>
        <v>Apr</v>
      </c>
      <c r="J3629" s="6" t="str">
        <f>TEXT(NiftyData[[#This Row],[Date]], "ddd")</f>
        <v>Thu</v>
      </c>
      <c r="K3629" s="6" t="str">
        <f>TEXT(NiftyData[[#This Row],[Date]], "mmm-yyyy")</f>
        <v>Apr-2006</v>
      </c>
      <c r="L3629" s="6" t="str">
        <f>IF(NiftyData[[#This Row],[Day]]="Thu", "Expiry", "")</f>
        <v>Expiry</v>
      </c>
      <c r="M3629" s="6">
        <f>NiftyData[[#This Row],[Close]]-NiftyData[[#This Row],[Open]]</f>
        <v>-34.900000000000091</v>
      </c>
      <c r="N3629" s="4">
        <f>NiftyData[[#This Row],[Intraday Change]]/NiftyData[[#This Row],[Open]]</f>
        <v>-1.0324221985563865E-2</v>
      </c>
      <c r="O3629" s="4">
        <f>_xlfn.CEILING.MATH(ABS(NiftyData[[#This Row],[Intraday Change %]]), 0.01)</f>
        <v>0.02</v>
      </c>
      <c r="P3629" s="6">
        <f>NiftyData[[#This Row],[Close]]-E3630</f>
        <v>-34.5</v>
      </c>
      <c r="Q3629" s="4">
        <f>NiftyData[[#This Row],[DayChange]]/E3630</f>
        <v>-1.0207100591715977E-2</v>
      </c>
      <c r="R3629" s="7">
        <f>_xlfn.CEILING.MATH(ABS(NiftyData[[#This Row],[DayChange %]]), 0.01)</f>
        <v>0.02</v>
      </c>
    </row>
    <row r="3630" spans="1:18" x14ac:dyDescent="0.2">
      <c r="A3630" s="2">
        <v>38819</v>
      </c>
      <c r="B3630" s="1">
        <v>3479.1</v>
      </c>
      <c r="C3630" s="1">
        <v>3484.65</v>
      </c>
      <c r="D3630" s="1">
        <v>3366.75</v>
      </c>
      <c r="E3630" s="1">
        <v>3380</v>
      </c>
      <c r="F3630" s="1">
        <v>124245306</v>
      </c>
      <c r="G3630" s="1">
        <v>6146.48</v>
      </c>
      <c r="H3630" s="6" t="str">
        <f>TEXT(NiftyData[[#This Row],[Date]], "yyyy")</f>
        <v>2006</v>
      </c>
      <c r="I3630" s="6" t="str">
        <f>TEXT(NiftyData[[#This Row],[Date]], "mmm")</f>
        <v>Apr</v>
      </c>
      <c r="J3630" s="6" t="str">
        <f>TEXT(NiftyData[[#This Row],[Date]], "ddd")</f>
        <v>Wed</v>
      </c>
      <c r="K3630" s="6" t="str">
        <f>TEXT(NiftyData[[#This Row],[Date]], "mmm-yyyy")</f>
        <v>Apr-2006</v>
      </c>
      <c r="L3630" s="6" t="str">
        <f>IF(NiftyData[[#This Row],[Day]]="Thu", "Expiry", "")</f>
        <v/>
      </c>
      <c r="M3630" s="6">
        <f>NiftyData[[#This Row],[Close]]-NiftyData[[#This Row],[Open]]</f>
        <v>-99.099999999999909</v>
      </c>
      <c r="N3630" s="4">
        <f>NiftyData[[#This Row],[Intraday Change]]/NiftyData[[#This Row],[Open]]</f>
        <v>-2.848437814377279E-2</v>
      </c>
      <c r="O3630" s="4">
        <f>_xlfn.CEILING.MATH(ABS(NiftyData[[#This Row],[Intraday Change %]]), 0.01)</f>
        <v>0.03</v>
      </c>
      <c r="P3630" s="6">
        <f>NiftyData[[#This Row],[Close]]-E3631</f>
        <v>-98.449999999999818</v>
      </c>
      <c r="Q3630" s="4">
        <f>NiftyData[[#This Row],[DayChange]]/E3631</f>
        <v>-2.8302836033290639E-2</v>
      </c>
      <c r="R3630" s="7">
        <f>_xlfn.CEILING.MATH(ABS(NiftyData[[#This Row],[DayChange %]]), 0.01)</f>
        <v>0.03</v>
      </c>
    </row>
    <row r="3631" spans="1:18" x14ac:dyDescent="0.2">
      <c r="A3631" s="2">
        <v>38817</v>
      </c>
      <c r="B3631" s="1">
        <v>3455</v>
      </c>
      <c r="C3631" s="1">
        <v>3489.05</v>
      </c>
      <c r="D3631" s="1">
        <v>3430.4</v>
      </c>
      <c r="E3631" s="1">
        <v>3478.45</v>
      </c>
      <c r="F3631" s="1">
        <v>104980176</v>
      </c>
      <c r="G3631" s="1">
        <v>4807.96</v>
      </c>
      <c r="H3631" s="6" t="str">
        <f>TEXT(NiftyData[[#This Row],[Date]], "yyyy")</f>
        <v>2006</v>
      </c>
      <c r="I3631" s="6" t="str">
        <f>TEXT(NiftyData[[#This Row],[Date]], "mmm")</f>
        <v>Apr</v>
      </c>
      <c r="J3631" s="6" t="str">
        <f>TEXT(NiftyData[[#This Row],[Date]], "ddd")</f>
        <v>Mon</v>
      </c>
      <c r="K3631" s="6" t="str">
        <f>TEXT(NiftyData[[#This Row],[Date]], "mmm-yyyy")</f>
        <v>Apr-2006</v>
      </c>
      <c r="L3631" s="6" t="str">
        <f>IF(NiftyData[[#This Row],[Day]]="Thu", "Expiry", "")</f>
        <v/>
      </c>
      <c r="M3631" s="6">
        <f>NiftyData[[#This Row],[Close]]-NiftyData[[#This Row],[Open]]</f>
        <v>23.449999999999818</v>
      </c>
      <c r="N3631" s="4">
        <f>NiftyData[[#This Row],[Intraday Change]]/NiftyData[[#This Row],[Open]]</f>
        <v>6.7872648335744771E-3</v>
      </c>
      <c r="O3631" s="4">
        <f>_xlfn.CEILING.MATH(ABS(NiftyData[[#This Row],[Intraday Change %]]), 0.01)</f>
        <v>0.01</v>
      </c>
      <c r="P3631" s="6">
        <f>NiftyData[[#This Row],[Close]]-E3632</f>
        <v>23.649999999999636</v>
      </c>
      <c r="Q3631" s="4">
        <f>NiftyData[[#This Row],[DayChange]]/E3632</f>
        <v>6.8455482227624273E-3</v>
      </c>
      <c r="R3631" s="7">
        <f>_xlfn.CEILING.MATH(ABS(NiftyData[[#This Row],[DayChange %]]), 0.01)</f>
        <v>0.01</v>
      </c>
    </row>
    <row r="3632" spans="1:18" x14ac:dyDescent="0.2">
      <c r="A3632" s="2">
        <v>38814</v>
      </c>
      <c r="B3632" s="1">
        <v>3525.6</v>
      </c>
      <c r="C3632" s="1">
        <v>3555.5</v>
      </c>
      <c r="D3632" s="1">
        <v>3445.9</v>
      </c>
      <c r="E3632" s="1">
        <v>3454.8</v>
      </c>
      <c r="F3632" s="1">
        <v>137089599</v>
      </c>
      <c r="G3632" s="1">
        <v>7354.61</v>
      </c>
      <c r="H3632" s="6" t="str">
        <f>TEXT(NiftyData[[#This Row],[Date]], "yyyy")</f>
        <v>2006</v>
      </c>
      <c r="I3632" s="6" t="str">
        <f>TEXT(NiftyData[[#This Row],[Date]], "mmm")</f>
        <v>Apr</v>
      </c>
      <c r="J3632" s="6" t="str">
        <f>TEXT(NiftyData[[#This Row],[Date]], "ddd")</f>
        <v>Fri</v>
      </c>
      <c r="K3632" s="6" t="str">
        <f>TEXT(NiftyData[[#This Row],[Date]], "mmm-yyyy")</f>
        <v>Apr-2006</v>
      </c>
      <c r="L3632" s="6" t="str">
        <f>IF(NiftyData[[#This Row],[Day]]="Thu", "Expiry", "")</f>
        <v/>
      </c>
      <c r="M3632" s="6">
        <f>NiftyData[[#This Row],[Close]]-NiftyData[[#This Row],[Open]]</f>
        <v>-70.799999999999727</v>
      </c>
      <c r="N3632" s="4">
        <f>NiftyData[[#This Row],[Intraday Change]]/NiftyData[[#This Row],[Open]]</f>
        <v>-2.0081688223281068E-2</v>
      </c>
      <c r="O3632" s="4">
        <f>_xlfn.CEILING.MATH(ABS(NiftyData[[#This Row],[Intraday Change %]]), 0.01)</f>
        <v>0.03</v>
      </c>
      <c r="P3632" s="6">
        <f>NiftyData[[#This Row],[Close]]-E3633</f>
        <v>-56.099999999999909</v>
      </c>
      <c r="Q3632" s="4">
        <f>NiftyData[[#This Row],[DayChange]]/E3633</f>
        <v>-1.5978808852430974E-2</v>
      </c>
      <c r="R3632" s="7">
        <f>_xlfn.CEILING.MATH(ABS(NiftyData[[#This Row],[DayChange %]]), 0.01)</f>
        <v>0.02</v>
      </c>
    </row>
    <row r="3633" spans="1:18" x14ac:dyDescent="0.2">
      <c r="A3633" s="2">
        <v>38812</v>
      </c>
      <c r="B3633" s="1">
        <v>3483.15</v>
      </c>
      <c r="C3633" s="1">
        <v>3513.95</v>
      </c>
      <c r="D3633" s="1">
        <v>3483.15</v>
      </c>
      <c r="E3633" s="1">
        <v>3510.9</v>
      </c>
      <c r="F3633" s="1">
        <v>79374868</v>
      </c>
      <c r="G3633" s="1">
        <v>4099.01</v>
      </c>
      <c r="H3633" s="6" t="str">
        <f>TEXT(NiftyData[[#This Row],[Date]], "yyyy")</f>
        <v>2006</v>
      </c>
      <c r="I3633" s="6" t="str">
        <f>TEXT(NiftyData[[#This Row],[Date]], "mmm")</f>
        <v>Apr</v>
      </c>
      <c r="J3633" s="6" t="str">
        <f>TEXT(NiftyData[[#This Row],[Date]], "ddd")</f>
        <v>Wed</v>
      </c>
      <c r="K3633" s="6" t="str">
        <f>TEXT(NiftyData[[#This Row],[Date]], "mmm-yyyy")</f>
        <v>Apr-2006</v>
      </c>
      <c r="L3633" s="6" t="str">
        <f>IF(NiftyData[[#This Row],[Day]]="Thu", "Expiry", "")</f>
        <v/>
      </c>
      <c r="M3633" s="6">
        <f>NiftyData[[#This Row],[Close]]-NiftyData[[#This Row],[Open]]</f>
        <v>27.75</v>
      </c>
      <c r="N3633" s="4">
        <f>NiftyData[[#This Row],[Intraday Change]]/NiftyData[[#This Row],[Open]]</f>
        <v>7.9669264889539633E-3</v>
      </c>
      <c r="O3633" s="4">
        <f>_xlfn.CEILING.MATH(ABS(NiftyData[[#This Row],[Intraday Change %]]), 0.01)</f>
        <v>0.01</v>
      </c>
      <c r="P3633" s="6">
        <f>NiftyData[[#This Row],[Close]]-E3634</f>
        <v>27.75</v>
      </c>
      <c r="Q3633" s="4">
        <f>NiftyData[[#This Row],[DayChange]]/E3634</f>
        <v>7.9669264889539633E-3</v>
      </c>
      <c r="R3633" s="7">
        <f>_xlfn.CEILING.MATH(ABS(NiftyData[[#This Row],[DayChange %]]), 0.01)</f>
        <v>0.01</v>
      </c>
    </row>
    <row r="3634" spans="1:18" x14ac:dyDescent="0.2">
      <c r="A3634" s="2">
        <v>38811</v>
      </c>
      <c r="B3634" s="1">
        <v>3473.1</v>
      </c>
      <c r="C3634" s="1">
        <v>3508.25</v>
      </c>
      <c r="D3634" s="1">
        <v>3463.85</v>
      </c>
      <c r="E3634" s="1">
        <v>3483.15</v>
      </c>
      <c r="F3634" s="1">
        <v>92359007</v>
      </c>
      <c r="G3634" s="1">
        <v>4230.1000000000004</v>
      </c>
      <c r="H3634" s="6" t="str">
        <f>TEXT(NiftyData[[#This Row],[Date]], "yyyy")</f>
        <v>2006</v>
      </c>
      <c r="I3634" s="6" t="str">
        <f>TEXT(NiftyData[[#This Row],[Date]], "mmm")</f>
        <v>Apr</v>
      </c>
      <c r="J3634" s="6" t="str">
        <f>TEXT(NiftyData[[#This Row],[Date]], "ddd")</f>
        <v>Tue</v>
      </c>
      <c r="K3634" s="6" t="str">
        <f>TEXT(NiftyData[[#This Row],[Date]], "mmm-yyyy")</f>
        <v>Apr-2006</v>
      </c>
      <c r="L3634" s="6" t="str">
        <f>IF(NiftyData[[#This Row],[Day]]="Thu", "Expiry", "")</f>
        <v/>
      </c>
      <c r="M3634" s="6">
        <f>NiftyData[[#This Row],[Close]]-NiftyData[[#This Row],[Open]]</f>
        <v>10.050000000000182</v>
      </c>
      <c r="N3634" s="4">
        <f>NiftyData[[#This Row],[Intraday Change]]/NiftyData[[#This Row],[Open]]</f>
        <v>2.8936684806081547E-3</v>
      </c>
      <c r="O3634" s="4">
        <f>_xlfn.CEILING.MATH(ABS(NiftyData[[#This Row],[Intraday Change %]]), 0.01)</f>
        <v>0.01</v>
      </c>
      <c r="P3634" s="6">
        <f>NiftyData[[#This Row],[Close]]-E3635</f>
        <v>9.8499999999999091</v>
      </c>
      <c r="Q3634" s="4">
        <f>NiftyData[[#This Row],[DayChange]]/E3635</f>
        <v>2.8359197305156216E-3</v>
      </c>
      <c r="R3634" s="7">
        <f>_xlfn.CEILING.MATH(ABS(NiftyData[[#This Row],[DayChange %]]), 0.01)</f>
        <v>0.01</v>
      </c>
    </row>
    <row r="3635" spans="1:18" x14ac:dyDescent="0.2">
      <c r="A3635" s="2">
        <v>38810</v>
      </c>
      <c r="B3635" s="1">
        <v>3403.15</v>
      </c>
      <c r="C3635" s="1">
        <v>3478.25</v>
      </c>
      <c r="D3635" s="1">
        <v>3402.45</v>
      </c>
      <c r="E3635" s="1">
        <v>3473.3</v>
      </c>
      <c r="F3635" s="1">
        <v>73250033</v>
      </c>
      <c r="G3635" s="1">
        <v>3804.68</v>
      </c>
      <c r="H3635" s="6" t="str">
        <f>TEXT(NiftyData[[#This Row],[Date]], "yyyy")</f>
        <v>2006</v>
      </c>
      <c r="I3635" s="6" t="str">
        <f>TEXT(NiftyData[[#This Row],[Date]], "mmm")</f>
        <v>Apr</v>
      </c>
      <c r="J3635" s="6" t="str">
        <f>TEXT(NiftyData[[#This Row],[Date]], "ddd")</f>
        <v>Mon</v>
      </c>
      <c r="K3635" s="6" t="str">
        <f>TEXT(NiftyData[[#This Row],[Date]], "mmm-yyyy")</f>
        <v>Apr-2006</v>
      </c>
      <c r="L3635" s="6" t="str">
        <f>IF(NiftyData[[#This Row],[Day]]="Thu", "Expiry", "")</f>
        <v/>
      </c>
      <c r="M3635" s="6">
        <f>NiftyData[[#This Row],[Close]]-NiftyData[[#This Row],[Open]]</f>
        <v>70.150000000000091</v>
      </c>
      <c r="N3635" s="4">
        <f>NiftyData[[#This Row],[Intraday Change]]/NiftyData[[#This Row],[Open]]</f>
        <v>2.061325536635179E-2</v>
      </c>
      <c r="O3635" s="4">
        <f>_xlfn.CEILING.MATH(ABS(NiftyData[[#This Row],[Intraday Change %]]), 0.01)</f>
        <v>0.03</v>
      </c>
      <c r="P3635" s="6">
        <f>NiftyData[[#This Row],[Close]]-E3636</f>
        <v>70.75</v>
      </c>
      <c r="Q3635" s="4">
        <f>NiftyData[[#This Row],[DayChange]]/E3636</f>
        <v>2.0793228607955797E-2</v>
      </c>
      <c r="R3635" s="7">
        <f>_xlfn.CEILING.MATH(ABS(NiftyData[[#This Row],[DayChange %]]), 0.01)</f>
        <v>0.03</v>
      </c>
    </row>
    <row r="3636" spans="1:18" x14ac:dyDescent="0.2">
      <c r="A3636" s="2">
        <v>38807</v>
      </c>
      <c r="B3636" s="1">
        <v>3420.55</v>
      </c>
      <c r="C3636" s="1">
        <v>3425.45</v>
      </c>
      <c r="D3636" s="1">
        <v>3381.9</v>
      </c>
      <c r="E3636" s="1">
        <v>3402.55</v>
      </c>
      <c r="F3636" s="1">
        <v>191025581</v>
      </c>
      <c r="G3636" s="1">
        <v>12055.59</v>
      </c>
      <c r="H3636" s="6" t="str">
        <f>TEXT(NiftyData[[#This Row],[Date]], "yyyy")</f>
        <v>2006</v>
      </c>
      <c r="I3636" s="6" t="str">
        <f>TEXT(NiftyData[[#This Row],[Date]], "mmm")</f>
        <v>Mar</v>
      </c>
      <c r="J3636" s="6" t="str">
        <f>TEXT(NiftyData[[#This Row],[Date]], "ddd")</f>
        <v>Fri</v>
      </c>
      <c r="K3636" s="6" t="str">
        <f>TEXT(NiftyData[[#This Row],[Date]], "mmm-yyyy")</f>
        <v>Mar-2006</v>
      </c>
      <c r="L3636" s="6" t="str">
        <f>IF(NiftyData[[#This Row],[Day]]="Thu", "Expiry", "")</f>
        <v/>
      </c>
      <c r="M3636" s="6">
        <f>NiftyData[[#This Row],[Close]]-NiftyData[[#This Row],[Open]]</f>
        <v>-18</v>
      </c>
      <c r="N3636" s="4">
        <f>NiftyData[[#This Row],[Intraday Change]]/NiftyData[[#This Row],[Open]]</f>
        <v>-5.2623116165528934E-3</v>
      </c>
      <c r="O3636" s="4">
        <f>_xlfn.CEILING.MATH(ABS(NiftyData[[#This Row],[Intraday Change %]]), 0.01)</f>
        <v>0.01</v>
      </c>
      <c r="P3636" s="6">
        <f>NiftyData[[#This Row],[Close]]-E3637</f>
        <v>-16.399999999999636</v>
      </c>
      <c r="Q3636" s="4">
        <f>NiftyData[[#This Row],[DayChange]]/E3637</f>
        <v>-4.7967943374426763E-3</v>
      </c>
      <c r="R3636" s="7">
        <f>_xlfn.CEILING.MATH(ABS(NiftyData[[#This Row],[DayChange %]]), 0.01)</f>
        <v>0.01</v>
      </c>
    </row>
    <row r="3637" spans="1:18" x14ac:dyDescent="0.2">
      <c r="A3637" s="2">
        <v>38806</v>
      </c>
      <c r="B3637" s="1">
        <v>3354.25</v>
      </c>
      <c r="C3637" s="1">
        <v>3433.85</v>
      </c>
      <c r="D3637" s="1">
        <v>3354.25</v>
      </c>
      <c r="E3637" s="1">
        <v>3418.95</v>
      </c>
      <c r="F3637" s="1">
        <v>167133850</v>
      </c>
      <c r="G3637" s="1">
        <v>7120.91</v>
      </c>
      <c r="H3637" s="6" t="str">
        <f>TEXT(NiftyData[[#This Row],[Date]], "yyyy")</f>
        <v>2006</v>
      </c>
      <c r="I3637" s="6" t="str">
        <f>TEXT(NiftyData[[#This Row],[Date]], "mmm")</f>
        <v>Mar</v>
      </c>
      <c r="J3637" s="6" t="str">
        <f>TEXT(NiftyData[[#This Row],[Date]], "ddd")</f>
        <v>Thu</v>
      </c>
      <c r="K3637" s="6" t="str">
        <f>TEXT(NiftyData[[#This Row],[Date]], "mmm-yyyy")</f>
        <v>Mar-2006</v>
      </c>
      <c r="L3637" s="6" t="str">
        <f>IF(NiftyData[[#This Row],[Day]]="Thu", "Expiry", "")</f>
        <v>Expiry</v>
      </c>
      <c r="M3637" s="6">
        <f>NiftyData[[#This Row],[Close]]-NiftyData[[#This Row],[Open]]</f>
        <v>64.699999999999818</v>
      </c>
      <c r="N3637" s="4">
        <f>NiftyData[[#This Row],[Intraday Change]]/NiftyData[[#This Row],[Open]]</f>
        <v>1.928896176492504E-2</v>
      </c>
      <c r="O3637" s="4">
        <f>_xlfn.CEILING.MATH(ABS(NiftyData[[#This Row],[Intraday Change %]]), 0.01)</f>
        <v>0.02</v>
      </c>
      <c r="P3637" s="6">
        <f>NiftyData[[#This Row],[Close]]-E3638</f>
        <v>64.75</v>
      </c>
      <c r="Q3637" s="4">
        <f>NiftyData[[#This Row],[DayChange]]/E3638</f>
        <v>1.9304155983543021E-2</v>
      </c>
      <c r="R3637" s="7">
        <f>_xlfn.CEILING.MATH(ABS(NiftyData[[#This Row],[DayChange %]]), 0.01)</f>
        <v>0.02</v>
      </c>
    </row>
    <row r="3638" spans="1:18" x14ac:dyDescent="0.2">
      <c r="A3638" s="2">
        <v>38805</v>
      </c>
      <c r="B3638" s="1">
        <v>3324.85</v>
      </c>
      <c r="C3638" s="1">
        <v>3359.8</v>
      </c>
      <c r="D3638" s="1">
        <v>3324.8</v>
      </c>
      <c r="E3638" s="1">
        <v>3354.2</v>
      </c>
      <c r="F3638" s="1">
        <v>107383096</v>
      </c>
      <c r="G3638" s="1">
        <v>4235.41</v>
      </c>
      <c r="H3638" s="6" t="str">
        <f>TEXT(NiftyData[[#This Row],[Date]], "yyyy")</f>
        <v>2006</v>
      </c>
      <c r="I3638" s="6" t="str">
        <f>TEXT(NiftyData[[#This Row],[Date]], "mmm")</f>
        <v>Mar</v>
      </c>
      <c r="J3638" s="6" t="str">
        <f>TEXT(NiftyData[[#This Row],[Date]], "ddd")</f>
        <v>Wed</v>
      </c>
      <c r="K3638" s="6" t="str">
        <f>TEXT(NiftyData[[#This Row],[Date]], "mmm-yyyy")</f>
        <v>Mar-2006</v>
      </c>
      <c r="L3638" s="6" t="str">
        <f>IF(NiftyData[[#This Row],[Day]]="Thu", "Expiry", "")</f>
        <v/>
      </c>
      <c r="M3638" s="6">
        <f>NiftyData[[#This Row],[Close]]-NiftyData[[#This Row],[Open]]</f>
        <v>29.349999999999909</v>
      </c>
      <c r="N3638" s="4">
        <f>NiftyData[[#This Row],[Intraday Change]]/NiftyData[[#This Row],[Open]]</f>
        <v>8.827465900717299E-3</v>
      </c>
      <c r="O3638" s="4">
        <f>_xlfn.CEILING.MATH(ABS(NiftyData[[#This Row],[Intraday Change %]]), 0.01)</f>
        <v>0.01</v>
      </c>
      <c r="P3638" s="6">
        <f>NiftyData[[#This Row],[Close]]-E3639</f>
        <v>29.199999999999818</v>
      </c>
      <c r="Q3638" s="4">
        <f>NiftyData[[#This Row],[DayChange]]/E3639</f>
        <v>8.7819548872179898E-3</v>
      </c>
      <c r="R3638" s="7">
        <f>_xlfn.CEILING.MATH(ABS(NiftyData[[#This Row],[DayChange %]]), 0.01)</f>
        <v>0.01</v>
      </c>
    </row>
    <row r="3639" spans="1:18" x14ac:dyDescent="0.2">
      <c r="A3639" s="2">
        <v>38804</v>
      </c>
      <c r="B3639" s="1">
        <v>3321.45</v>
      </c>
      <c r="C3639" s="1">
        <v>3344.5</v>
      </c>
      <c r="D3639" s="1">
        <v>3311.85</v>
      </c>
      <c r="E3639" s="1">
        <v>3325</v>
      </c>
      <c r="F3639" s="1">
        <v>145259830</v>
      </c>
      <c r="G3639" s="1">
        <v>7402.88</v>
      </c>
      <c r="H3639" s="6" t="str">
        <f>TEXT(NiftyData[[#This Row],[Date]], "yyyy")</f>
        <v>2006</v>
      </c>
      <c r="I3639" s="6" t="str">
        <f>TEXT(NiftyData[[#This Row],[Date]], "mmm")</f>
        <v>Mar</v>
      </c>
      <c r="J3639" s="6" t="str">
        <f>TEXT(NiftyData[[#This Row],[Date]], "ddd")</f>
        <v>Tue</v>
      </c>
      <c r="K3639" s="6" t="str">
        <f>TEXT(NiftyData[[#This Row],[Date]], "mmm-yyyy")</f>
        <v>Mar-2006</v>
      </c>
      <c r="L3639" s="6" t="str">
        <f>IF(NiftyData[[#This Row],[Day]]="Thu", "Expiry", "")</f>
        <v/>
      </c>
      <c r="M3639" s="6">
        <f>NiftyData[[#This Row],[Close]]-NiftyData[[#This Row],[Open]]</f>
        <v>3.5500000000001819</v>
      </c>
      <c r="N3639" s="4">
        <f>NiftyData[[#This Row],[Intraday Change]]/NiftyData[[#This Row],[Open]]</f>
        <v>1.068810308750751E-3</v>
      </c>
      <c r="O3639" s="4">
        <f>_xlfn.CEILING.MATH(ABS(NiftyData[[#This Row],[Intraday Change %]]), 0.01)</f>
        <v>0.01</v>
      </c>
      <c r="P3639" s="6">
        <f>NiftyData[[#This Row],[Close]]-E3640</f>
        <v>3.3499999999999091</v>
      </c>
      <c r="Q3639" s="4">
        <f>NiftyData[[#This Row],[DayChange]]/E3640</f>
        <v>1.0085349148766152E-3</v>
      </c>
      <c r="R3639" s="7">
        <f>_xlfn.CEILING.MATH(ABS(NiftyData[[#This Row],[DayChange %]]), 0.01)</f>
        <v>0.01</v>
      </c>
    </row>
    <row r="3640" spans="1:18" x14ac:dyDescent="0.2">
      <c r="A3640" s="2">
        <v>38803</v>
      </c>
      <c r="B3640" s="1">
        <v>3283.4</v>
      </c>
      <c r="C3640" s="1">
        <v>3327.05</v>
      </c>
      <c r="D3640" s="1">
        <v>3280.8</v>
      </c>
      <c r="E3640" s="1">
        <v>3321.65</v>
      </c>
      <c r="F3640" s="1">
        <v>155883121</v>
      </c>
      <c r="G3640" s="1">
        <v>6939.44</v>
      </c>
      <c r="H3640" s="6" t="str">
        <f>TEXT(NiftyData[[#This Row],[Date]], "yyyy")</f>
        <v>2006</v>
      </c>
      <c r="I3640" s="6" t="str">
        <f>TEXT(NiftyData[[#This Row],[Date]], "mmm")</f>
        <v>Mar</v>
      </c>
      <c r="J3640" s="6" t="str">
        <f>TEXT(NiftyData[[#This Row],[Date]], "ddd")</f>
        <v>Mon</v>
      </c>
      <c r="K3640" s="6" t="str">
        <f>TEXT(NiftyData[[#This Row],[Date]], "mmm-yyyy")</f>
        <v>Mar-2006</v>
      </c>
      <c r="L3640" s="6" t="str">
        <f>IF(NiftyData[[#This Row],[Day]]="Thu", "Expiry", "")</f>
        <v/>
      </c>
      <c r="M3640" s="6">
        <f>NiftyData[[#This Row],[Close]]-NiftyData[[#This Row],[Open]]</f>
        <v>38.25</v>
      </c>
      <c r="N3640" s="4">
        <f>NiftyData[[#This Row],[Intraday Change]]/NiftyData[[#This Row],[Open]]</f>
        <v>1.1649509654626302E-2</v>
      </c>
      <c r="O3640" s="4">
        <f>_xlfn.CEILING.MATH(ABS(NiftyData[[#This Row],[Intraday Change %]]), 0.01)</f>
        <v>0.02</v>
      </c>
      <c r="P3640" s="6">
        <f>NiftyData[[#This Row],[Close]]-E3641</f>
        <v>41.849999999999909</v>
      </c>
      <c r="Q3640" s="4">
        <f>NiftyData[[#This Row],[DayChange]]/E3641</f>
        <v>1.2759924385633241E-2</v>
      </c>
      <c r="R3640" s="7">
        <f>_xlfn.CEILING.MATH(ABS(NiftyData[[#This Row],[DayChange %]]), 0.01)</f>
        <v>0.02</v>
      </c>
    </row>
    <row r="3641" spans="1:18" x14ac:dyDescent="0.2">
      <c r="A3641" s="2">
        <v>38800</v>
      </c>
      <c r="B3641" s="1">
        <v>3247.15</v>
      </c>
      <c r="C3641" s="1">
        <v>3286.2</v>
      </c>
      <c r="D3641" s="1">
        <v>3242.6</v>
      </c>
      <c r="E3641" s="1">
        <v>3279.8</v>
      </c>
      <c r="F3641" s="1">
        <v>133458459</v>
      </c>
      <c r="G3641" s="1">
        <v>3755.77</v>
      </c>
      <c r="H3641" s="6" t="str">
        <f>TEXT(NiftyData[[#This Row],[Date]], "yyyy")</f>
        <v>2006</v>
      </c>
      <c r="I3641" s="6" t="str">
        <f>TEXT(NiftyData[[#This Row],[Date]], "mmm")</f>
        <v>Mar</v>
      </c>
      <c r="J3641" s="6" t="str">
        <f>TEXT(NiftyData[[#This Row],[Date]], "ddd")</f>
        <v>Fri</v>
      </c>
      <c r="K3641" s="6" t="str">
        <f>TEXT(NiftyData[[#This Row],[Date]], "mmm-yyyy")</f>
        <v>Mar-2006</v>
      </c>
      <c r="L3641" s="6" t="str">
        <f>IF(NiftyData[[#This Row],[Day]]="Thu", "Expiry", "")</f>
        <v/>
      </c>
      <c r="M3641" s="6">
        <f>NiftyData[[#This Row],[Close]]-NiftyData[[#This Row],[Open]]</f>
        <v>32.650000000000091</v>
      </c>
      <c r="N3641" s="4">
        <f>NiftyData[[#This Row],[Intraday Change]]/NiftyData[[#This Row],[Open]]</f>
        <v>1.0054971282509305E-2</v>
      </c>
      <c r="O3641" s="4">
        <f>_xlfn.CEILING.MATH(ABS(NiftyData[[#This Row],[Intraday Change %]]), 0.01)</f>
        <v>0.02</v>
      </c>
      <c r="P3641" s="6">
        <f>NiftyData[[#This Row],[Close]]-E3642</f>
        <v>32.650000000000091</v>
      </c>
      <c r="Q3641" s="4">
        <f>NiftyData[[#This Row],[DayChange]]/E3642</f>
        <v>1.0054971282509305E-2</v>
      </c>
      <c r="R3641" s="7">
        <f>_xlfn.CEILING.MATH(ABS(NiftyData[[#This Row],[DayChange %]]), 0.01)</f>
        <v>0.02</v>
      </c>
    </row>
    <row r="3642" spans="1:18" x14ac:dyDescent="0.2">
      <c r="A3642" s="2">
        <v>38799</v>
      </c>
      <c r="B3642" s="1">
        <v>3240.85</v>
      </c>
      <c r="C3642" s="1">
        <v>3265.6</v>
      </c>
      <c r="D3642" s="1">
        <v>3225.2</v>
      </c>
      <c r="E3642" s="1">
        <v>3247.15</v>
      </c>
      <c r="F3642" s="1">
        <v>132315985</v>
      </c>
      <c r="G3642" s="1">
        <v>4977.08</v>
      </c>
      <c r="H3642" s="6" t="str">
        <f>TEXT(NiftyData[[#This Row],[Date]], "yyyy")</f>
        <v>2006</v>
      </c>
      <c r="I3642" s="6" t="str">
        <f>TEXT(NiftyData[[#This Row],[Date]], "mmm")</f>
        <v>Mar</v>
      </c>
      <c r="J3642" s="6" t="str">
        <f>TEXT(NiftyData[[#This Row],[Date]], "ddd")</f>
        <v>Thu</v>
      </c>
      <c r="K3642" s="6" t="str">
        <f>TEXT(NiftyData[[#This Row],[Date]], "mmm-yyyy")</f>
        <v>Mar-2006</v>
      </c>
      <c r="L3642" s="6" t="str">
        <f>IF(NiftyData[[#This Row],[Day]]="Thu", "Expiry", "")</f>
        <v>Expiry</v>
      </c>
      <c r="M3642" s="6">
        <f>NiftyData[[#This Row],[Close]]-NiftyData[[#This Row],[Open]]</f>
        <v>6.3000000000001819</v>
      </c>
      <c r="N3642" s="4">
        <f>NiftyData[[#This Row],[Intraday Change]]/NiftyData[[#This Row],[Open]]</f>
        <v>1.9439344616382066E-3</v>
      </c>
      <c r="O3642" s="4">
        <f>_xlfn.CEILING.MATH(ABS(NiftyData[[#This Row],[Intraday Change %]]), 0.01)</f>
        <v>0.01</v>
      </c>
      <c r="P3642" s="6">
        <f>NiftyData[[#This Row],[Close]]-E3643</f>
        <v>7</v>
      </c>
      <c r="Q3642" s="4">
        <f>NiftyData[[#This Row],[DayChange]]/E3643</f>
        <v>2.1603938089285991E-3</v>
      </c>
      <c r="R3642" s="7">
        <f>_xlfn.CEILING.MATH(ABS(NiftyData[[#This Row],[DayChange %]]), 0.01)</f>
        <v>0.01</v>
      </c>
    </row>
    <row r="3643" spans="1:18" x14ac:dyDescent="0.2">
      <c r="A3643" s="2">
        <v>38798</v>
      </c>
      <c r="B3643" s="1">
        <v>3263.35</v>
      </c>
      <c r="C3643" s="1">
        <v>3267.95</v>
      </c>
      <c r="D3643" s="1">
        <v>3221.95</v>
      </c>
      <c r="E3643" s="1">
        <v>3240.15</v>
      </c>
      <c r="F3643" s="1">
        <v>92992199</v>
      </c>
      <c r="G3643" s="1">
        <v>4747.1499999999996</v>
      </c>
      <c r="H3643" s="6" t="str">
        <f>TEXT(NiftyData[[#This Row],[Date]], "yyyy")</f>
        <v>2006</v>
      </c>
      <c r="I3643" s="6" t="str">
        <f>TEXT(NiftyData[[#This Row],[Date]], "mmm")</f>
        <v>Mar</v>
      </c>
      <c r="J3643" s="6" t="str">
        <f>TEXT(NiftyData[[#This Row],[Date]], "ddd")</f>
        <v>Wed</v>
      </c>
      <c r="K3643" s="6" t="str">
        <f>TEXT(NiftyData[[#This Row],[Date]], "mmm-yyyy")</f>
        <v>Mar-2006</v>
      </c>
      <c r="L3643" s="6" t="str">
        <f>IF(NiftyData[[#This Row],[Day]]="Thu", "Expiry", "")</f>
        <v/>
      </c>
      <c r="M3643" s="6">
        <f>NiftyData[[#This Row],[Close]]-NiftyData[[#This Row],[Open]]</f>
        <v>-23.199999999999818</v>
      </c>
      <c r="N3643" s="4">
        <f>NiftyData[[#This Row],[Intraday Change]]/NiftyData[[#This Row],[Open]]</f>
        <v>-7.1092588904039774E-3</v>
      </c>
      <c r="O3643" s="4">
        <f>_xlfn.CEILING.MATH(ABS(NiftyData[[#This Row],[Intraday Change %]]), 0.01)</f>
        <v>0.01</v>
      </c>
      <c r="P3643" s="6">
        <f>NiftyData[[#This Row],[Close]]-E3644</f>
        <v>-22.150000000000091</v>
      </c>
      <c r="Q3643" s="4">
        <f>NiftyData[[#This Row],[DayChange]]/E3644</f>
        <v>-6.7896882567513991E-3</v>
      </c>
      <c r="R3643" s="7">
        <f>_xlfn.CEILING.MATH(ABS(NiftyData[[#This Row],[DayChange %]]), 0.01)</f>
        <v>0.01</v>
      </c>
    </row>
    <row r="3644" spans="1:18" x14ac:dyDescent="0.2">
      <c r="A3644" s="2">
        <v>38797</v>
      </c>
      <c r="B3644" s="1">
        <v>3264.65</v>
      </c>
      <c r="C3644" s="1">
        <v>3292.15</v>
      </c>
      <c r="D3644" s="1">
        <v>3247.25</v>
      </c>
      <c r="E3644" s="1">
        <v>3262.3</v>
      </c>
      <c r="F3644" s="1">
        <v>94383185</v>
      </c>
      <c r="G3644" s="1">
        <v>4408.3100000000004</v>
      </c>
      <c r="H3644" s="6" t="str">
        <f>TEXT(NiftyData[[#This Row],[Date]], "yyyy")</f>
        <v>2006</v>
      </c>
      <c r="I3644" s="6" t="str">
        <f>TEXT(NiftyData[[#This Row],[Date]], "mmm")</f>
        <v>Mar</v>
      </c>
      <c r="J3644" s="6" t="str">
        <f>TEXT(NiftyData[[#This Row],[Date]], "ddd")</f>
        <v>Tue</v>
      </c>
      <c r="K3644" s="6" t="str">
        <f>TEXT(NiftyData[[#This Row],[Date]], "mmm-yyyy")</f>
        <v>Mar-2006</v>
      </c>
      <c r="L3644" s="6" t="str">
        <f>IF(NiftyData[[#This Row],[Day]]="Thu", "Expiry", "")</f>
        <v/>
      </c>
      <c r="M3644" s="6">
        <f>NiftyData[[#This Row],[Close]]-NiftyData[[#This Row],[Open]]</f>
        <v>-2.3499999999999091</v>
      </c>
      <c r="N3644" s="4">
        <f>NiftyData[[#This Row],[Intraday Change]]/NiftyData[[#This Row],[Open]]</f>
        <v>-7.1983214127085873E-4</v>
      </c>
      <c r="O3644" s="4">
        <f>_xlfn.CEILING.MATH(ABS(NiftyData[[#This Row],[Intraday Change %]]), 0.01)</f>
        <v>0.01</v>
      </c>
      <c r="P3644" s="6">
        <f>NiftyData[[#This Row],[Close]]-E3645</f>
        <v>-3.3499999999999091</v>
      </c>
      <c r="Q3644" s="4">
        <f>NiftyData[[#This Row],[DayChange]]/E3645</f>
        <v>-1.0258294673341935E-3</v>
      </c>
      <c r="R3644" s="7">
        <f>_xlfn.CEILING.MATH(ABS(NiftyData[[#This Row],[DayChange %]]), 0.01)</f>
        <v>0.01</v>
      </c>
    </row>
    <row r="3645" spans="1:18" x14ac:dyDescent="0.2">
      <c r="A3645" s="2">
        <v>38796</v>
      </c>
      <c r="B3645" s="1">
        <v>3234.2</v>
      </c>
      <c r="C3645" s="1">
        <v>3268.25</v>
      </c>
      <c r="D3645" s="1">
        <v>3234.2</v>
      </c>
      <c r="E3645" s="1">
        <v>3265.65</v>
      </c>
      <c r="F3645" s="1">
        <v>74738736</v>
      </c>
      <c r="G3645" s="1">
        <v>3092.16</v>
      </c>
      <c r="H3645" s="6" t="str">
        <f>TEXT(NiftyData[[#This Row],[Date]], "yyyy")</f>
        <v>2006</v>
      </c>
      <c r="I3645" s="6" t="str">
        <f>TEXT(NiftyData[[#This Row],[Date]], "mmm")</f>
        <v>Mar</v>
      </c>
      <c r="J3645" s="6" t="str">
        <f>TEXT(NiftyData[[#This Row],[Date]], "ddd")</f>
        <v>Mon</v>
      </c>
      <c r="K3645" s="6" t="str">
        <f>TEXT(NiftyData[[#This Row],[Date]], "mmm-yyyy")</f>
        <v>Mar-2006</v>
      </c>
      <c r="L3645" s="6" t="str">
        <f>IF(NiftyData[[#This Row],[Day]]="Thu", "Expiry", "")</f>
        <v/>
      </c>
      <c r="M3645" s="6">
        <f>NiftyData[[#This Row],[Close]]-NiftyData[[#This Row],[Open]]</f>
        <v>31.450000000000273</v>
      </c>
      <c r="N3645" s="4">
        <f>NiftyData[[#This Row],[Intraday Change]]/NiftyData[[#This Row],[Open]]</f>
        <v>9.7241976377466684E-3</v>
      </c>
      <c r="O3645" s="4">
        <f>_xlfn.CEILING.MATH(ABS(NiftyData[[#This Row],[Intraday Change %]]), 0.01)</f>
        <v>0.01</v>
      </c>
      <c r="P3645" s="6">
        <f>NiftyData[[#This Row],[Close]]-E3646</f>
        <v>31.599999999999909</v>
      </c>
      <c r="Q3645" s="4">
        <f>NiftyData[[#This Row],[DayChange]]/E3646</f>
        <v>9.7710301324963767E-3</v>
      </c>
      <c r="R3645" s="7">
        <f>_xlfn.CEILING.MATH(ABS(NiftyData[[#This Row],[DayChange %]]), 0.01)</f>
        <v>0.01</v>
      </c>
    </row>
    <row r="3646" spans="1:18" x14ac:dyDescent="0.2">
      <c r="A3646" s="2">
        <v>38793</v>
      </c>
      <c r="B3646" s="1">
        <v>3226.9</v>
      </c>
      <c r="C3646" s="1">
        <v>3258.3</v>
      </c>
      <c r="D3646" s="1">
        <v>3226.9</v>
      </c>
      <c r="E3646" s="1">
        <v>3234.05</v>
      </c>
      <c r="F3646" s="1">
        <v>84410109</v>
      </c>
      <c r="G3646" s="1">
        <v>4238.8</v>
      </c>
      <c r="H3646" s="6" t="str">
        <f>TEXT(NiftyData[[#This Row],[Date]], "yyyy")</f>
        <v>2006</v>
      </c>
      <c r="I3646" s="6" t="str">
        <f>TEXT(NiftyData[[#This Row],[Date]], "mmm")</f>
        <v>Mar</v>
      </c>
      <c r="J3646" s="6" t="str">
        <f>TEXT(NiftyData[[#This Row],[Date]], "ddd")</f>
        <v>Fri</v>
      </c>
      <c r="K3646" s="6" t="str">
        <f>TEXT(NiftyData[[#This Row],[Date]], "mmm-yyyy")</f>
        <v>Mar-2006</v>
      </c>
      <c r="L3646" s="6" t="str">
        <f>IF(NiftyData[[#This Row],[Day]]="Thu", "Expiry", "")</f>
        <v/>
      </c>
      <c r="M3646" s="6">
        <f>NiftyData[[#This Row],[Close]]-NiftyData[[#This Row],[Open]]</f>
        <v>7.1500000000000909</v>
      </c>
      <c r="N3646" s="4">
        <f>NiftyData[[#This Row],[Intraday Change]]/NiftyData[[#This Row],[Open]]</f>
        <v>2.215748861136103E-3</v>
      </c>
      <c r="O3646" s="4">
        <f>_xlfn.CEILING.MATH(ABS(NiftyData[[#This Row],[Intraday Change %]]), 0.01)</f>
        <v>0.01</v>
      </c>
      <c r="P3646" s="6">
        <f>NiftyData[[#This Row],[Close]]-E3647</f>
        <v>7.4500000000002728</v>
      </c>
      <c r="Q3646" s="4">
        <f>NiftyData[[#This Row],[DayChange]]/E3647</f>
        <v>2.3089320027274139E-3</v>
      </c>
      <c r="R3646" s="7">
        <f>_xlfn.CEILING.MATH(ABS(NiftyData[[#This Row],[DayChange %]]), 0.01)</f>
        <v>0.01</v>
      </c>
    </row>
    <row r="3647" spans="1:18" x14ac:dyDescent="0.2">
      <c r="A3647" s="2">
        <v>38792</v>
      </c>
      <c r="B3647" s="1">
        <v>3197.3</v>
      </c>
      <c r="C3647" s="1">
        <v>3230.4</v>
      </c>
      <c r="D3647" s="1">
        <v>3196.95</v>
      </c>
      <c r="E3647" s="1">
        <v>3226.6</v>
      </c>
      <c r="F3647" s="1">
        <v>85098635</v>
      </c>
      <c r="G3647" s="1">
        <v>4339.33</v>
      </c>
      <c r="H3647" s="6" t="str">
        <f>TEXT(NiftyData[[#This Row],[Date]], "yyyy")</f>
        <v>2006</v>
      </c>
      <c r="I3647" s="6" t="str">
        <f>TEXT(NiftyData[[#This Row],[Date]], "mmm")</f>
        <v>Mar</v>
      </c>
      <c r="J3647" s="6" t="str">
        <f>TEXT(NiftyData[[#This Row],[Date]], "ddd")</f>
        <v>Thu</v>
      </c>
      <c r="K3647" s="6" t="str">
        <f>TEXT(NiftyData[[#This Row],[Date]], "mmm-yyyy")</f>
        <v>Mar-2006</v>
      </c>
      <c r="L3647" s="6" t="str">
        <f>IF(NiftyData[[#This Row],[Day]]="Thu", "Expiry", "")</f>
        <v>Expiry</v>
      </c>
      <c r="M3647" s="6">
        <f>NiftyData[[#This Row],[Close]]-NiftyData[[#This Row],[Open]]</f>
        <v>29.299999999999727</v>
      </c>
      <c r="N3647" s="4">
        <f>NiftyData[[#This Row],[Intraday Change]]/NiftyData[[#This Row],[Open]]</f>
        <v>9.1639821099051468E-3</v>
      </c>
      <c r="O3647" s="4">
        <f>_xlfn.CEILING.MATH(ABS(NiftyData[[#This Row],[Intraday Change %]]), 0.01)</f>
        <v>0.01</v>
      </c>
      <c r="P3647" s="6">
        <f>NiftyData[[#This Row],[Close]]-E3648</f>
        <v>31.25</v>
      </c>
      <c r="Q3647" s="4">
        <f>NiftyData[[#This Row],[DayChange]]/E3648</f>
        <v>9.77983632465927E-3</v>
      </c>
      <c r="R3647" s="7">
        <f>_xlfn.CEILING.MATH(ABS(NiftyData[[#This Row],[DayChange %]]), 0.01)</f>
        <v>0.01</v>
      </c>
    </row>
    <row r="3648" spans="1:18" x14ac:dyDescent="0.2">
      <c r="A3648" s="2">
        <v>38790</v>
      </c>
      <c r="B3648" s="1">
        <v>3197.2</v>
      </c>
      <c r="C3648" s="1">
        <v>3223.45</v>
      </c>
      <c r="D3648" s="1">
        <v>3184.05</v>
      </c>
      <c r="E3648" s="1">
        <v>3195.35</v>
      </c>
      <c r="F3648" s="1">
        <v>81135055</v>
      </c>
      <c r="G3648" s="1">
        <v>4011.15</v>
      </c>
      <c r="H3648" s="6" t="str">
        <f>TEXT(NiftyData[[#This Row],[Date]], "yyyy")</f>
        <v>2006</v>
      </c>
      <c r="I3648" s="6" t="str">
        <f>TEXT(NiftyData[[#This Row],[Date]], "mmm")</f>
        <v>Mar</v>
      </c>
      <c r="J3648" s="6" t="str">
        <f>TEXT(NiftyData[[#This Row],[Date]], "ddd")</f>
        <v>Tue</v>
      </c>
      <c r="K3648" s="6" t="str">
        <f>TEXT(NiftyData[[#This Row],[Date]], "mmm-yyyy")</f>
        <v>Mar-2006</v>
      </c>
      <c r="L3648" s="6" t="str">
        <f>IF(NiftyData[[#This Row],[Day]]="Thu", "Expiry", "")</f>
        <v/>
      </c>
      <c r="M3648" s="6">
        <f>NiftyData[[#This Row],[Close]]-NiftyData[[#This Row],[Open]]</f>
        <v>-1.8499999999999091</v>
      </c>
      <c r="N3648" s="4">
        <f>NiftyData[[#This Row],[Intraday Change]]/NiftyData[[#This Row],[Open]]</f>
        <v>-5.7863130238956252E-4</v>
      </c>
      <c r="O3648" s="4">
        <f>_xlfn.CEILING.MATH(ABS(NiftyData[[#This Row],[Intraday Change %]]), 0.01)</f>
        <v>0.01</v>
      </c>
      <c r="P3648" s="6">
        <f>NiftyData[[#This Row],[Close]]-E3649</f>
        <v>-7.3000000000001819</v>
      </c>
      <c r="Q3648" s="4">
        <f>NiftyData[[#This Row],[DayChange]]/E3649</f>
        <v>-2.2793624030100642E-3</v>
      </c>
      <c r="R3648" s="7">
        <f>_xlfn.CEILING.MATH(ABS(NiftyData[[#This Row],[DayChange %]]), 0.01)</f>
        <v>0.01</v>
      </c>
    </row>
    <row r="3649" spans="1:18" x14ac:dyDescent="0.2">
      <c r="A3649" s="2">
        <v>38789</v>
      </c>
      <c r="B3649" s="1">
        <v>3184.1</v>
      </c>
      <c r="C3649" s="1">
        <v>3221.3</v>
      </c>
      <c r="D3649" s="1">
        <v>3174.05</v>
      </c>
      <c r="E3649" s="1">
        <v>3202.65</v>
      </c>
      <c r="F3649" s="1">
        <v>71708390</v>
      </c>
      <c r="G3649" s="1">
        <v>3515.72</v>
      </c>
      <c r="H3649" s="6" t="str">
        <f>TEXT(NiftyData[[#This Row],[Date]], "yyyy")</f>
        <v>2006</v>
      </c>
      <c r="I3649" s="6" t="str">
        <f>TEXT(NiftyData[[#This Row],[Date]], "mmm")</f>
        <v>Mar</v>
      </c>
      <c r="J3649" s="6" t="str">
        <f>TEXT(NiftyData[[#This Row],[Date]], "ddd")</f>
        <v>Mon</v>
      </c>
      <c r="K3649" s="6" t="str">
        <f>TEXT(NiftyData[[#This Row],[Date]], "mmm-yyyy")</f>
        <v>Mar-2006</v>
      </c>
      <c r="L3649" s="6" t="str">
        <f>IF(NiftyData[[#This Row],[Day]]="Thu", "Expiry", "")</f>
        <v/>
      </c>
      <c r="M3649" s="6">
        <f>NiftyData[[#This Row],[Close]]-NiftyData[[#This Row],[Open]]</f>
        <v>18.550000000000182</v>
      </c>
      <c r="N3649" s="4">
        <f>NiftyData[[#This Row],[Intraday Change]]/NiftyData[[#This Row],[Open]]</f>
        <v>5.8258220533275278E-3</v>
      </c>
      <c r="O3649" s="4">
        <f>_xlfn.CEILING.MATH(ABS(NiftyData[[#This Row],[Intraday Change %]]), 0.01)</f>
        <v>0.01</v>
      </c>
      <c r="P3649" s="6">
        <f>NiftyData[[#This Row],[Close]]-E3650</f>
        <v>18.75</v>
      </c>
      <c r="Q3649" s="4">
        <f>NiftyData[[#This Row],[DayChange]]/E3650</f>
        <v>5.8890040516347874E-3</v>
      </c>
      <c r="R3649" s="7">
        <f>_xlfn.CEILING.MATH(ABS(NiftyData[[#This Row],[DayChange %]]), 0.01)</f>
        <v>0.01</v>
      </c>
    </row>
    <row r="3650" spans="1:18" x14ac:dyDescent="0.2">
      <c r="A3650" s="2">
        <v>38786</v>
      </c>
      <c r="B3650" s="1">
        <v>3129.05</v>
      </c>
      <c r="C3650" s="1">
        <v>3189.35</v>
      </c>
      <c r="D3650" s="1">
        <v>3128.6</v>
      </c>
      <c r="E3650" s="1">
        <v>3183.9</v>
      </c>
      <c r="F3650" s="1">
        <v>89130425</v>
      </c>
      <c r="G3650" s="1">
        <v>4292.37</v>
      </c>
      <c r="H3650" s="6" t="str">
        <f>TEXT(NiftyData[[#This Row],[Date]], "yyyy")</f>
        <v>2006</v>
      </c>
      <c r="I3650" s="6" t="str">
        <f>TEXT(NiftyData[[#This Row],[Date]], "mmm")</f>
        <v>Mar</v>
      </c>
      <c r="J3650" s="6" t="str">
        <f>TEXT(NiftyData[[#This Row],[Date]], "ddd")</f>
        <v>Fri</v>
      </c>
      <c r="K3650" s="6" t="str">
        <f>TEXT(NiftyData[[#This Row],[Date]], "mmm-yyyy")</f>
        <v>Mar-2006</v>
      </c>
      <c r="L3650" s="6" t="str">
        <f>IF(NiftyData[[#This Row],[Day]]="Thu", "Expiry", "")</f>
        <v/>
      </c>
      <c r="M3650" s="6">
        <f>NiftyData[[#This Row],[Close]]-NiftyData[[#This Row],[Open]]</f>
        <v>54.849999999999909</v>
      </c>
      <c r="N3650" s="4">
        <f>NiftyData[[#This Row],[Intraday Change]]/NiftyData[[#This Row],[Open]]</f>
        <v>1.7529282050462572E-2</v>
      </c>
      <c r="O3650" s="4">
        <f>_xlfn.CEILING.MATH(ABS(NiftyData[[#This Row],[Intraday Change %]]), 0.01)</f>
        <v>0.02</v>
      </c>
      <c r="P3650" s="6">
        <f>NiftyData[[#This Row],[Close]]-E3651</f>
        <v>54.800000000000182</v>
      </c>
      <c r="Q3650" s="4">
        <f>NiftyData[[#This Row],[DayChange]]/E3651</f>
        <v>1.7513022913936974E-2</v>
      </c>
      <c r="R3650" s="7">
        <f>_xlfn.CEILING.MATH(ABS(NiftyData[[#This Row],[DayChange %]]), 0.01)</f>
        <v>0.02</v>
      </c>
    </row>
    <row r="3651" spans="1:18" x14ac:dyDescent="0.2">
      <c r="A3651" s="2">
        <v>38785</v>
      </c>
      <c r="B3651" s="1">
        <v>3116.75</v>
      </c>
      <c r="C3651" s="1">
        <v>3132.65</v>
      </c>
      <c r="D3651" s="1">
        <v>3069.85</v>
      </c>
      <c r="E3651" s="1">
        <v>3129.1</v>
      </c>
      <c r="F3651" s="1">
        <v>91561270</v>
      </c>
      <c r="G3651" s="1">
        <v>4422.04</v>
      </c>
      <c r="H3651" s="6" t="str">
        <f>TEXT(NiftyData[[#This Row],[Date]], "yyyy")</f>
        <v>2006</v>
      </c>
      <c r="I3651" s="6" t="str">
        <f>TEXT(NiftyData[[#This Row],[Date]], "mmm")</f>
        <v>Mar</v>
      </c>
      <c r="J3651" s="6" t="str">
        <f>TEXT(NiftyData[[#This Row],[Date]], "ddd")</f>
        <v>Thu</v>
      </c>
      <c r="K3651" s="6" t="str">
        <f>TEXT(NiftyData[[#This Row],[Date]], "mmm-yyyy")</f>
        <v>Mar-2006</v>
      </c>
      <c r="L3651" s="6" t="str">
        <f>IF(NiftyData[[#This Row],[Day]]="Thu", "Expiry", "")</f>
        <v>Expiry</v>
      </c>
      <c r="M3651" s="6">
        <f>NiftyData[[#This Row],[Close]]-NiftyData[[#This Row],[Open]]</f>
        <v>12.349999999999909</v>
      </c>
      <c r="N3651" s="4">
        <f>NiftyData[[#This Row],[Intraday Change]]/NiftyData[[#This Row],[Open]]</f>
        <v>3.9624608967674373E-3</v>
      </c>
      <c r="O3651" s="4">
        <f>_xlfn.CEILING.MATH(ABS(NiftyData[[#This Row],[Intraday Change %]]), 0.01)</f>
        <v>0.01</v>
      </c>
      <c r="P3651" s="6">
        <f>NiftyData[[#This Row],[Close]]-E3652</f>
        <v>12.400000000000091</v>
      </c>
      <c r="Q3651" s="4">
        <f>NiftyData[[#This Row],[DayChange]]/E3652</f>
        <v>3.9785670741489688E-3</v>
      </c>
      <c r="R3651" s="7">
        <f>_xlfn.CEILING.MATH(ABS(NiftyData[[#This Row],[DayChange %]]), 0.01)</f>
        <v>0.01</v>
      </c>
    </row>
    <row r="3652" spans="1:18" x14ac:dyDescent="0.2">
      <c r="A3652" s="2">
        <v>38784</v>
      </c>
      <c r="B3652" s="1">
        <v>3183.45</v>
      </c>
      <c r="C3652" s="1">
        <v>3187.5</v>
      </c>
      <c r="D3652" s="1">
        <v>3107.9</v>
      </c>
      <c r="E3652" s="1">
        <v>3116.7</v>
      </c>
      <c r="F3652" s="1">
        <v>104385907</v>
      </c>
      <c r="G3652" s="1">
        <v>5393.67</v>
      </c>
      <c r="H3652" s="6" t="str">
        <f>TEXT(NiftyData[[#This Row],[Date]], "yyyy")</f>
        <v>2006</v>
      </c>
      <c r="I3652" s="6" t="str">
        <f>TEXT(NiftyData[[#This Row],[Date]], "mmm")</f>
        <v>Mar</v>
      </c>
      <c r="J3652" s="6" t="str">
        <f>TEXT(NiftyData[[#This Row],[Date]], "ddd")</f>
        <v>Wed</v>
      </c>
      <c r="K3652" s="6" t="str">
        <f>TEXT(NiftyData[[#This Row],[Date]], "mmm-yyyy")</f>
        <v>Mar-2006</v>
      </c>
      <c r="L3652" s="6" t="str">
        <f>IF(NiftyData[[#This Row],[Day]]="Thu", "Expiry", "")</f>
        <v/>
      </c>
      <c r="M3652" s="6">
        <f>NiftyData[[#This Row],[Close]]-NiftyData[[#This Row],[Open]]</f>
        <v>-66.75</v>
      </c>
      <c r="N3652" s="4">
        <f>NiftyData[[#This Row],[Intraday Change]]/NiftyData[[#This Row],[Open]]</f>
        <v>-2.0967817933374169E-2</v>
      </c>
      <c r="O3652" s="4">
        <f>_xlfn.CEILING.MATH(ABS(NiftyData[[#This Row],[Intraday Change %]]), 0.01)</f>
        <v>0.03</v>
      </c>
      <c r="P3652" s="6">
        <f>NiftyData[[#This Row],[Close]]-E3653</f>
        <v>-66.100000000000364</v>
      </c>
      <c r="Q3652" s="4">
        <f>NiftyData[[#This Row],[DayChange]]/E3653</f>
        <v>-2.0767877340706408E-2</v>
      </c>
      <c r="R3652" s="7">
        <f>_xlfn.CEILING.MATH(ABS(NiftyData[[#This Row],[DayChange %]]), 0.01)</f>
        <v>0.03</v>
      </c>
    </row>
    <row r="3653" spans="1:18" x14ac:dyDescent="0.2">
      <c r="A3653" s="2">
        <v>38783</v>
      </c>
      <c r="B3653" s="1">
        <v>3190.45</v>
      </c>
      <c r="C3653" s="1">
        <v>3192.95</v>
      </c>
      <c r="D3653" s="1">
        <v>3166.75</v>
      </c>
      <c r="E3653" s="1">
        <v>3182.8</v>
      </c>
      <c r="F3653" s="1">
        <v>85670076</v>
      </c>
      <c r="G3653" s="1">
        <v>4153.3500000000004</v>
      </c>
      <c r="H3653" s="6" t="str">
        <f>TEXT(NiftyData[[#This Row],[Date]], "yyyy")</f>
        <v>2006</v>
      </c>
      <c r="I3653" s="6" t="str">
        <f>TEXT(NiftyData[[#This Row],[Date]], "mmm")</f>
        <v>Mar</v>
      </c>
      <c r="J3653" s="6" t="str">
        <f>TEXT(NiftyData[[#This Row],[Date]], "ddd")</f>
        <v>Tue</v>
      </c>
      <c r="K3653" s="6" t="str">
        <f>TEXT(NiftyData[[#This Row],[Date]], "mmm-yyyy")</f>
        <v>Mar-2006</v>
      </c>
      <c r="L3653" s="6" t="str">
        <f>IF(NiftyData[[#This Row],[Day]]="Thu", "Expiry", "")</f>
        <v/>
      </c>
      <c r="M3653" s="6">
        <f>NiftyData[[#This Row],[Close]]-NiftyData[[#This Row],[Open]]</f>
        <v>-7.6499999999996362</v>
      </c>
      <c r="N3653" s="4">
        <f>NiftyData[[#This Row],[Intraday Change]]/NiftyData[[#This Row],[Open]]</f>
        <v>-2.3977808773055953E-3</v>
      </c>
      <c r="O3653" s="4">
        <f>_xlfn.CEILING.MATH(ABS(NiftyData[[#This Row],[Intraday Change %]]), 0.01)</f>
        <v>0.01</v>
      </c>
      <c r="P3653" s="6">
        <f>NiftyData[[#This Row],[Close]]-E3654</f>
        <v>-7.5999999999999091</v>
      </c>
      <c r="Q3653" s="4">
        <f>NiftyData[[#This Row],[DayChange]]/E3654</f>
        <v>-2.3821464393179253E-3</v>
      </c>
      <c r="R3653" s="7">
        <f>_xlfn.CEILING.MATH(ABS(NiftyData[[#This Row],[DayChange %]]), 0.01)</f>
        <v>0.01</v>
      </c>
    </row>
    <row r="3654" spans="1:18" x14ac:dyDescent="0.2">
      <c r="A3654" s="2">
        <v>38782</v>
      </c>
      <c r="B3654" s="1">
        <v>3147.25</v>
      </c>
      <c r="C3654" s="1">
        <v>3194</v>
      </c>
      <c r="D3654" s="1">
        <v>3147.2</v>
      </c>
      <c r="E3654" s="1">
        <v>3190.4</v>
      </c>
      <c r="F3654" s="1">
        <v>70231056</v>
      </c>
      <c r="G3654" s="1">
        <v>3256.57</v>
      </c>
      <c r="H3654" s="6" t="str">
        <f>TEXT(NiftyData[[#This Row],[Date]], "yyyy")</f>
        <v>2006</v>
      </c>
      <c r="I3654" s="6" t="str">
        <f>TEXT(NiftyData[[#This Row],[Date]], "mmm")</f>
        <v>Mar</v>
      </c>
      <c r="J3654" s="6" t="str">
        <f>TEXT(NiftyData[[#This Row],[Date]], "ddd")</f>
        <v>Mon</v>
      </c>
      <c r="K3654" s="6" t="str">
        <f>TEXT(NiftyData[[#This Row],[Date]], "mmm-yyyy")</f>
        <v>Mar-2006</v>
      </c>
      <c r="L3654" s="6" t="str">
        <f>IF(NiftyData[[#This Row],[Day]]="Thu", "Expiry", "")</f>
        <v/>
      </c>
      <c r="M3654" s="6">
        <f>NiftyData[[#This Row],[Close]]-NiftyData[[#This Row],[Open]]</f>
        <v>43.150000000000091</v>
      </c>
      <c r="N3654" s="4">
        <f>NiftyData[[#This Row],[Intraday Change]]/NiftyData[[#This Row],[Open]]</f>
        <v>1.3710382079593325E-2</v>
      </c>
      <c r="O3654" s="4">
        <f>_xlfn.CEILING.MATH(ABS(NiftyData[[#This Row],[Intraday Change %]]), 0.01)</f>
        <v>0.02</v>
      </c>
      <c r="P3654" s="6">
        <f>NiftyData[[#This Row],[Close]]-E3655</f>
        <v>43.050000000000182</v>
      </c>
      <c r="Q3654" s="4">
        <f>NiftyData[[#This Row],[DayChange]]/E3655</f>
        <v>1.3678173701685604E-2</v>
      </c>
      <c r="R3654" s="7">
        <f>_xlfn.CEILING.MATH(ABS(NiftyData[[#This Row],[DayChange %]]), 0.01)</f>
        <v>0.02</v>
      </c>
    </row>
    <row r="3655" spans="1:18" x14ac:dyDescent="0.2">
      <c r="A3655" s="2">
        <v>38779</v>
      </c>
      <c r="B3655" s="1">
        <v>3151.3</v>
      </c>
      <c r="C3655" s="1">
        <v>3167.2</v>
      </c>
      <c r="D3655" s="1">
        <v>3132.6</v>
      </c>
      <c r="E3655" s="1">
        <v>3147.35</v>
      </c>
      <c r="F3655" s="1">
        <v>68562889</v>
      </c>
      <c r="G3655" s="1">
        <v>3740.91</v>
      </c>
      <c r="H3655" s="6" t="str">
        <f>TEXT(NiftyData[[#This Row],[Date]], "yyyy")</f>
        <v>2006</v>
      </c>
      <c r="I3655" s="6" t="str">
        <f>TEXT(NiftyData[[#This Row],[Date]], "mmm")</f>
        <v>Mar</v>
      </c>
      <c r="J3655" s="6" t="str">
        <f>TEXT(NiftyData[[#This Row],[Date]], "ddd")</f>
        <v>Fri</v>
      </c>
      <c r="K3655" s="6" t="str">
        <f>TEXT(NiftyData[[#This Row],[Date]], "mmm-yyyy")</f>
        <v>Mar-2006</v>
      </c>
      <c r="L3655" s="6" t="str">
        <f>IF(NiftyData[[#This Row],[Day]]="Thu", "Expiry", "")</f>
        <v/>
      </c>
      <c r="M3655" s="6">
        <f>NiftyData[[#This Row],[Close]]-NiftyData[[#This Row],[Open]]</f>
        <v>-3.9500000000002728</v>
      </c>
      <c r="N3655" s="4">
        <f>NiftyData[[#This Row],[Intraday Change]]/NiftyData[[#This Row],[Open]]</f>
        <v>-1.2534509567480952E-3</v>
      </c>
      <c r="O3655" s="4">
        <f>_xlfn.CEILING.MATH(ABS(NiftyData[[#This Row],[Intraday Change %]]), 0.01)</f>
        <v>0.01</v>
      </c>
      <c r="P3655" s="6">
        <f>NiftyData[[#This Row],[Close]]-E3656</f>
        <v>-3.3499999999999091</v>
      </c>
      <c r="Q3655" s="4">
        <f>NiftyData[[#This Row],[DayChange]]/E3656</f>
        <v>-1.0632557844288282E-3</v>
      </c>
      <c r="R3655" s="7">
        <f>_xlfn.CEILING.MATH(ABS(NiftyData[[#This Row],[DayChange %]]), 0.01)</f>
        <v>0.01</v>
      </c>
    </row>
    <row r="3656" spans="1:18" x14ac:dyDescent="0.2">
      <c r="A3656" s="2">
        <v>38778</v>
      </c>
      <c r="B3656" s="1">
        <v>3124.25</v>
      </c>
      <c r="C3656" s="1">
        <v>3170.35</v>
      </c>
      <c r="D3656" s="1">
        <v>3124.25</v>
      </c>
      <c r="E3656" s="1">
        <v>3150.7</v>
      </c>
      <c r="F3656" s="1">
        <v>117835195</v>
      </c>
      <c r="G3656" s="1">
        <v>5303.83</v>
      </c>
      <c r="H3656" s="6" t="str">
        <f>TEXT(NiftyData[[#This Row],[Date]], "yyyy")</f>
        <v>2006</v>
      </c>
      <c r="I3656" s="6" t="str">
        <f>TEXT(NiftyData[[#This Row],[Date]], "mmm")</f>
        <v>Mar</v>
      </c>
      <c r="J3656" s="6" t="str">
        <f>TEXT(NiftyData[[#This Row],[Date]], "ddd")</f>
        <v>Thu</v>
      </c>
      <c r="K3656" s="6" t="str">
        <f>TEXT(NiftyData[[#This Row],[Date]], "mmm-yyyy")</f>
        <v>Mar-2006</v>
      </c>
      <c r="L3656" s="6" t="str">
        <f>IF(NiftyData[[#This Row],[Day]]="Thu", "Expiry", "")</f>
        <v>Expiry</v>
      </c>
      <c r="M3656" s="6">
        <f>NiftyData[[#This Row],[Close]]-NiftyData[[#This Row],[Open]]</f>
        <v>26.449999999999818</v>
      </c>
      <c r="N3656" s="4">
        <f>NiftyData[[#This Row],[Intraday Change]]/NiftyData[[#This Row],[Open]]</f>
        <v>8.4660318476433762E-3</v>
      </c>
      <c r="O3656" s="4">
        <f>_xlfn.CEILING.MATH(ABS(NiftyData[[#This Row],[Intraday Change %]]), 0.01)</f>
        <v>0.01</v>
      </c>
      <c r="P3656" s="6">
        <f>NiftyData[[#This Row],[Close]]-E3657</f>
        <v>27.599999999999909</v>
      </c>
      <c r="Q3656" s="4">
        <f>NiftyData[[#This Row],[DayChange]]/E3657</f>
        <v>8.8373731228586685E-3</v>
      </c>
      <c r="R3656" s="7">
        <f>_xlfn.CEILING.MATH(ABS(NiftyData[[#This Row],[DayChange %]]), 0.01)</f>
        <v>0.01</v>
      </c>
    </row>
    <row r="3657" spans="1:18" x14ac:dyDescent="0.2">
      <c r="A3657" s="2">
        <v>38777</v>
      </c>
      <c r="B3657" s="1">
        <v>3074.6</v>
      </c>
      <c r="C3657" s="1">
        <v>3127.25</v>
      </c>
      <c r="D3657" s="1">
        <v>3064</v>
      </c>
      <c r="E3657" s="1">
        <v>3123.1</v>
      </c>
      <c r="F3657" s="1">
        <v>96935864</v>
      </c>
      <c r="G3657" s="1">
        <v>4886.99</v>
      </c>
      <c r="H3657" s="6" t="str">
        <f>TEXT(NiftyData[[#This Row],[Date]], "yyyy")</f>
        <v>2006</v>
      </c>
      <c r="I3657" s="6" t="str">
        <f>TEXT(NiftyData[[#This Row],[Date]], "mmm")</f>
        <v>Mar</v>
      </c>
      <c r="J3657" s="6" t="str">
        <f>TEXT(NiftyData[[#This Row],[Date]], "ddd")</f>
        <v>Wed</v>
      </c>
      <c r="K3657" s="6" t="str">
        <f>TEXT(NiftyData[[#This Row],[Date]], "mmm-yyyy")</f>
        <v>Mar-2006</v>
      </c>
      <c r="L3657" s="6" t="str">
        <f>IF(NiftyData[[#This Row],[Day]]="Thu", "Expiry", "")</f>
        <v/>
      </c>
      <c r="M3657" s="6">
        <f>NiftyData[[#This Row],[Close]]-NiftyData[[#This Row],[Open]]</f>
        <v>48.5</v>
      </c>
      <c r="N3657" s="4">
        <f>NiftyData[[#This Row],[Intraday Change]]/NiftyData[[#This Row],[Open]]</f>
        <v>1.5774409679307877E-2</v>
      </c>
      <c r="O3657" s="4">
        <f>_xlfn.CEILING.MATH(ABS(NiftyData[[#This Row],[Intraday Change %]]), 0.01)</f>
        <v>0.02</v>
      </c>
      <c r="P3657" s="6">
        <f>NiftyData[[#This Row],[Close]]-E3658</f>
        <v>48.400000000000091</v>
      </c>
      <c r="Q3657" s="4">
        <f>NiftyData[[#This Row],[DayChange]]/E3658</f>
        <v>1.5741373142095193E-2</v>
      </c>
      <c r="R3657" s="7">
        <f>_xlfn.CEILING.MATH(ABS(NiftyData[[#This Row],[DayChange %]]), 0.01)</f>
        <v>0.02</v>
      </c>
    </row>
    <row r="3658" spans="1:18" x14ac:dyDescent="0.2">
      <c r="A3658" s="2">
        <v>38776</v>
      </c>
      <c r="B3658" s="1">
        <v>3067.9</v>
      </c>
      <c r="C3658" s="1">
        <v>3090.3</v>
      </c>
      <c r="D3658" s="1">
        <v>3031.8</v>
      </c>
      <c r="E3658" s="1">
        <v>3074.7</v>
      </c>
      <c r="F3658" s="1">
        <v>101518894</v>
      </c>
      <c r="G3658" s="1">
        <v>4978.91</v>
      </c>
      <c r="H3658" s="6" t="str">
        <f>TEXT(NiftyData[[#This Row],[Date]], "yyyy")</f>
        <v>2006</v>
      </c>
      <c r="I3658" s="6" t="str">
        <f>TEXT(NiftyData[[#This Row],[Date]], "mmm")</f>
        <v>Feb</v>
      </c>
      <c r="J3658" s="6" t="str">
        <f>TEXT(NiftyData[[#This Row],[Date]], "ddd")</f>
        <v>Tue</v>
      </c>
      <c r="K3658" s="6" t="str">
        <f>TEXT(NiftyData[[#This Row],[Date]], "mmm-yyyy")</f>
        <v>Feb-2006</v>
      </c>
      <c r="L3658" s="6" t="str">
        <f>IF(NiftyData[[#This Row],[Day]]="Thu", "Expiry", "")</f>
        <v/>
      </c>
      <c r="M3658" s="6">
        <f>NiftyData[[#This Row],[Close]]-NiftyData[[#This Row],[Open]]</f>
        <v>6.7999999999997272</v>
      </c>
      <c r="N3658" s="4">
        <f>NiftyData[[#This Row],[Intraday Change]]/NiftyData[[#This Row],[Open]]</f>
        <v>2.2164998859153582E-3</v>
      </c>
      <c r="O3658" s="4">
        <f>_xlfn.CEILING.MATH(ABS(NiftyData[[#This Row],[Intraday Change %]]), 0.01)</f>
        <v>0.01</v>
      </c>
      <c r="P3658" s="6">
        <f>NiftyData[[#This Row],[Close]]-E3659</f>
        <v>7.25</v>
      </c>
      <c r="Q3658" s="4">
        <f>NiftyData[[#This Row],[DayChange]]/E3659</f>
        <v>2.3635267078517988E-3</v>
      </c>
      <c r="R3658" s="7">
        <f>_xlfn.CEILING.MATH(ABS(NiftyData[[#This Row],[DayChange %]]), 0.01)</f>
        <v>0.01</v>
      </c>
    </row>
    <row r="3659" spans="1:18" x14ac:dyDescent="0.2">
      <c r="A3659" s="2">
        <v>38775</v>
      </c>
      <c r="B3659" s="1">
        <v>3050.3</v>
      </c>
      <c r="C3659" s="1">
        <v>3070.35</v>
      </c>
      <c r="D3659" s="1">
        <v>3050.3</v>
      </c>
      <c r="E3659" s="1">
        <v>3067.45</v>
      </c>
      <c r="F3659" s="1">
        <v>53579117</v>
      </c>
      <c r="G3659" s="1">
        <v>2663.01</v>
      </c>
      <c r="H3659" s="6" t="str">
        <f>TEXT(NiftyData[[#This Row],[Date]], "yyyy")</f>
        <v>2006</v>
      </c>
      <c r="I3659" s="6" t="str">
        <f>TEXT(NiftyData[[#This Row],[Date]], "mmm")</f>
        <v>Feb</v>
      </c>
      <c r="J3659" s="6" t="str">
        <f>TEXT(NiftyData[[#This Row],[Date]], "ddd")</f>
        <v>Mon</v>
      </c>
      <c r="K3659" s="6" t="str">
        <f>TEXT(NiftyData[[#This Row],[Date]], "mmm-yyyy")</f>
        <v>Feb-2006</v>
      </c>
      <c r="L3659" s="6" t="str">
        <f>IF(NiftyData[[#This Row],[Day]]="Thu", "Expiry", "")</f>
        <v/>
      </c>
      <c r="M3659" s="6">
        <f>NiftyData[[#This Row],[Close]]-NiftyData[[#This Row],[Open]]</f>
        <v>17.149999999999636</v>
      </c>
      <c r="N3659" s="4">
        <f>NiftyData[[#This Row],[Intraday Change]]/NiftyData[[#This Row],[Open]]</f>
        <v>5.6223977969378867E-3</v>
      </c>
      <c r="O3659" s="4">
        <f>_xlfn.CEILING.MATH(ABS(NiftyData[[#This Row],[Intraday Change %]]), 0.01)</f>
        <v>0.01</v>
      </c>
      <c r="P3659" s="6">
        <f>NiftyData[[#This Row],[Close]]-E3660</f>
        <v>17.399999999999636</v>
      </c>
      <c r="Q3659" s="4">
        <f>NiftyData[[#This Row],[DayChange]]/E3660</f>
        <v>5.704824511073469E-3</v>
      </c>
      <c r="R3659" s="7">
        <f>_xlfn.CEILING.MATH(ABS(NiftyData[[#This Row],[DayChange %]]), 0.01)</f>
        <v>0.01</v>
      </c>
    </row>
    <row r="3660" spans="1:18" x14ac:dyDescent="0.2">
      <c r="A3660" s="2">
        <v>38772</v>
      </c>
      <c r="B3660" s="1">
        <v>3061.7</v>
      </c>
      <c r="C3660" s="1">
        <v>3072</v>
      </c>
      <c r="D3660" s="1">
        <v>3041.6</v>
      </c>
      <c r="E3660" s="1">
        <v>3050.05</v>
      </c>
      <c r="F3660" s="1">
        <v>61840503</v>
      </c>
      <c r="G3660" s="1">
        <v>2445.38</v>
      </c>
      <c r="H3660" s="6" t="str">
        <f>TEXT(NiftyData[[#This Row],[Date]], "yyyy")</f>
        <v>2006</v>
      </c>
      <c r="I3660" s="6" t="str">
        <f>TEXT(NiftyData[[#This Row],[Date]], "mmm")</f>
        <v>Feb</v>
      </c>
      <c r="J3660" s="6" t="str">
        <f>TEXT(NiftyData[[#This Row],[Date]], "ddd")</f>
        <v>Fri</v>
      </c>
      <c r="K3660" s="6" t="str">
        <f>TEXT(NiftyData[[#This Row],[Date]], "mmm-yyyy")</f>
        <v>Feb-2006</v>
      </c>
      <c r="L3660" s="6" t="str">
        <f>IF(NiftyData[[#This Row],[Day]]="Thu", "Expiry", "")</f>
        <v/>
      </c>
      <c r="M3660" s="6">
        <f>NiftyData[[#This Row],[Close]]-NiftyData[[#This Row],[Open]]</f>
        <v>-11.649999999999636</v>
      </c>
      <c r="N3660" s="4">
        <f>NiftyData[[#This Row],[Intraday Change]]/NiftyData[[#This Row],[Open]]</f>
        <v>-3.8050756115882147E-3</v>
      </c>
      <c r="O3660" s="4">
        <f>_xlfn.CEILING.MATH(ABS(NiftyData[[#This Row],[Intraday Change %]]), 0.01)</f>
        <v>0.01</v>
      </c>
      <c r="P3660" s="6">
        <f>NiftyData[[#This Row],[Close]]-E3661</f>
        <v>-12.049999999999727</v>
      </c>
      <c r="Q3660" s="4">
        <f>NiftyData[[#This Row],[DayChange]]/E3661</f>
        <v>-3.9352078638841739E-3</v>
      </c>
      <c r="R3660" s="7">
        <f>_xlfn.CEILING.MATH(ABS(NiftyData[[#This Row],[DayChange %]]), 0.01)</f>
        <v>0.01</v>
      </c>
    </row>
    <row r="3661" spans="1:18" x14ac:dyDescent="0.2">
      <c r="A3661" s="2">
        <v>38771</v>
      </c>
      <c r="B3661" s="1">
        <v>3050.85</v>
      </c>
      <c r="C3661" s="1">
        <v>3078.4</v>
      </c>
      <c r="D3661" s="1">
        <v>3050.85</v>
      </c>
      <c r="E3661" s="1">
        <v>3062.1</v>
      </c>
      <c r="F3661" s="1">
        <v>108536483</v>
      </c>
      <c r="G3661" s="1">
        <v>4627.45</v>
      </c>
      <c r="H3661" s="6" t="str">
        <f>TEXT(NiftyData[[#This Row],[Date]], "yyyy")</f>
        <v>2006</v>
      </c>
      <c r="I3661" s="6" t="str">
        <f>TEXT(NiftyData[[#This Row],[Date]], "mmm")</f>
        <v>Feb</v>
      </c>
      <c r="J3661" s="6" t="str">
        <f>TEXT(NiftyData[[#This Row],[Date]], "ddd")</f>
        <v>Thu</v>
      </c>
      <c r="K3661" s="6" t="str">
        <f>TEXT(NiftyData[[#This Row],[Date]], "mmm-yyyy")</f>
        <v>Feb-2006</v>
      </c>
      <c r="L3661" s="6" t="str">
        <f>IF(NiftyData[[#This Row],[Day]]="Thu", "Expiry", "")</f>
        <v>Expiry</v>
      </c>
      <c r="M3661" s="6">
        <f>NiftyData[[#This Row],[Close]]-NiftyData[[#This Row],[Open]]</f>
        <v>11.25</v>
      </c>
      <c r="N3661" s="4">
        <f>NiftyData[[#This Row],[Intraday Change]]/NiftyData[[#This Row],[Open]]</f>
        <v>3.6874969270858943E-3</v>
      </c>
      <c r="O3661" s="4">
        <f>_xlfn.CEILING.MATH(ABS(NiftyData[[#This Row],[Intraday Change %]]), 0.01)</f>
        <v>0.01</v>
      </c>
      <c r="P3661" s="6">
        <f>NiftyData[[#This Row],[Close]]-E3662</f>
        <v>11.299999999999727</v>
      </c>
      <c r="Q3661" s="4">
        <f>NiftyData[[#This Row],[DayChange]]/E3662</f>
        <v>3.7039465058344456E-3</v>
      </c>
      <c r="R3661" s="7">
        <f>_xlfn.CEILING.MATH(ABS(NiftyData[[#This Row],[DayChange %]]), 0.01)</f>
        <v>0.01</v>
      </c>
    </row>
    <row r="3662" spans="1:18" x14ac:dyDescent="0.2">
      <c r="A3662" s="2">
        <v>38770</v>
      </c>
      <c r="B3662" s="1">
        <v>3035.65</v>
      </c>
      <c r="C3662" s="1">
        <v>3055.65</v>
      </c>
      <c r="D3662" s="1">
        <v>3032.5</v>
      </c>
      <c r="E3662" s="1">
        <v>3050.8</v>
      </c>
      <c r="F3662" s="1">
        <v>56288881</v>
      </c>
      <c r="G3662" s="1">
        <v>2838.57</v>
      </c>
      <c r="H3662" s="6" t="str">
        <f>TEXT(NiftyData[[#This Row],[Date]], "yyyy")</f>
        <v>2006</v>
      </c>
      <c r="I3662" s="6" t="str">
        <f>TEXT(NiftyData[[#This Row],[Date]], "mmm")</f>
        <v>Feb</v>
      </c>
      <c r="J3662" s="6" t="str">
        <f>TEXT(NiftyData[[#This Row],[Date]], "ddd")</f>
        <v>Wed</v>
      </c>
      <c r="K3662" s="6" t="str">
        <f>TEXT(NiftyData[[#This Row],[Date]], "mmm-yyyy")</f>
        <v>Feb-2006</v>
      </c>
      <c r="L3662" s="6" t="str">
        <f>IF(NiftyData[[#This Row],[Day]]="Thu", "Expiry", "")</f>
        <v/>
      </c>
      <c r="M3662" s="6">
        <f>NiftyData[[#This Row],[Close]]-NiftyData[[#This Row],[Open]]</f>
        <v>15.150000000000091</v>
      </c>
      <c r="N3662" s="4">
        <f>NiftyData[[#This Row],[Intraday Change]]/NiftyData[[#This Row],[Open]]</f>
        <v>4.9906939205771718E-3</v>
      </c>
      <c r="O3662" s="4">
        <f>_xlfn.CEILING.MATH(ABS(NiftyData[[#This Row],[Intraday Change %]]), 0.01)</f>
        <v>0.01</v>
      </c>
      <c r="P3662" s="6">
        <f>NiftyData[[#This Row],[Close]]-E3663</f>
        <v>15.300000000000182</v>
      </c>
      <c r="Q3662" s="4">
        <f>NiftyData[[#This Row],[DayChange]]/E3663</f>
        <v>5.0403557898205179E-3</v>
      </c>
      <c r="R3662" s="7">
        <f>_xlfn.CEILING.MATH(ABS(NiftyData[[#This Row],[DayChange %]]), 0.01)</f>
        <v>0.01</v>
      </c>
    </row>
    <row r="3663" spans="1:18" x14ac:dyDescent="0.2">
      <c r="A3663" s="2">
        <v>38769</v>
      </c>
      <c r="B3663" s="1">
        <v>3008.55</v>
      </c>
      <c r="C3663" s="1">
        <v>3042.05</v>
      </c>
      <c r="D3663" s="1">
        <v>3008.55</v>
      </c>
      <c r="E3663" s="1">
        <v>3035.5</v>
      </c>
      <c r="F3663" s="1">
        <v>59629361</v>
      </c>
      <c r="G3663" s="1">
        <v>2936.55</v>
      </c>
      <c r="H3663" s="6" t="str">
        <f>TEXT(NiftyData[[#This Row],[Date]], "yyyy")</f>
        <v>2006</v>
      </c>
      <c r="I3663" s="6" t="str">
        <f>TEXT(NiftyData[[#This Row],[Date]], "mmm")</f>
        <v>Feb</v>
      </c>
      <c r="J3663" s="6" t="str">
        <f>TEXT(NiftyData[[#This Row],[Date]], "ddd")</f>
        <v>Tue</v>
      </c>
      <c r="K3663" s="6" t="str">
        <f>TEXT(NiftyData[[#This Row],[Date]], "mmm-yyyy")</f>
        <v>Feb-2006</v>
      </c>
      <c r="L3663" s="6" t="str">
        <f>IF(NiftyData[[#This Row],[Day]]="Thu", "Expiry", "")</f>
        <v/>
      </c>
      <c r="M3663" s="6">
        <f>NiftyData[[#This Row],[Close]]-NiftyData[[#This Row],[Open]]</f>
        <v>26.949999999999818</v>
      </c>
      <c r="N3663" s="4">
        <f>NiftyData[[#This Row],[Intraday Change]]/NiftyData[[#This Row],[Open]]</f>
        <v>8.957803593092957E-3</v>
      </c>
      <c r="O3663" s="4">
        <f>_xlfn.CEILING.MATH(ABS(NiftyData[[#This Row],[Intraday Change %]]), 0.01)</f>
        <v>0.01</v>
      </c>
      <c r="P3663" s="6">
        <f>NiftyData[[#This Row],[Close]]-E3664</f>
        <v>29.650000000000091</v>
      </c>
      <c r="Q3663" s="4">
        <f>NiftyData[[#This Row],[DayChange]]/E3664</f>
        <v>9.8640983415673074E-3</v>
      </c>
      <c r="R3663" s="7">
        <f>_xlfn.CEILING.MATH(ABS(NiftyData[[#This Row],[DayChange %]]), 0.01)</f>
        <v>0.01</v>
      </c>
    </row>
    <row r="3664" spans="1:18" x14ac:dyDescent="0.2">
      <c r="A3664" s="2">
        <v>38768</v>
      </c>
      <c r="B3664" s="1">
        <v>2982.35</v>
      </c>
      <c r="C3664" s="1">
        <v>3010.65</v>
      </c>
      <c r="D3664" s="1">
        <v>2955.85</v>
      </c>
      <c r="E3664" s="1">
        <v>3005.85</v>
      </c>
      <c r="F3664" s="1">
        <v>61702111</v>
      </c>
      <c r="G3664" s="1">
        <v>2832.2</v>
      </c>
      <c r="H3664" s="6" t="str">
        <f>TEXT(NiftyData[[#This Row],[Date]], "yyyy")</f>
        <v>2006</v>
      </c>
      <c r="I3664" s="6" t="str">
        <f>TEXT(NiftyData[[#This Row],[Date]], "mmm")</f>
        <v>Feb</v>
      </c>
      <c r="J3664" s="6" t="str">
        <f>TEXT(NiftyData[[#This Row],[Date]], "ddd")</f>
        <v>Mon</v>
      </c>
      <c r="K3664" s="6" t="str">
        <f>TEXT(NiftyData[[#This Row],[Date]], "mmm-yyyy")</f>
        <v>Feb-2006</v>
      </c>
      <c r="L3664" s="6" t="str">
        <f>IF(NiftyData[[#This Row],[Day]]="Thu", "Expiry", "")</f>
        <v/>
      </c>
      <c r="M3664" s="6">
        <f>NiftyData[[#This Row],[Close]]-NiftyData[[#This Row],[Open]]</f>
        <v>23.5</v>
      </c>
      <c r="N3664" s="4">
        <f>NiftyData[[#This Row],[Intraday Change]]/NiftyData[[#This Row],[Open]]</f>
        <v>7.8796921890455524E-3</v>
      </c>
      <c r="O3664" s="4">
        <f>_xlfn.CEILING.MATH(ABS(NiftyData[[#This Row],[Intraday Change %]]), 0.01)</f>
        <v>0.01</v>
      </c>
      <c r="P3664" s="6">
        <f>NiftyData[[#This Row],[Close]]-E3665</f>
        <v>24.349999999999909</v>
      </c>
      <c r="Q3664" s="4">
        <f>NiftyData[[#This Row],[DayChange]]/E3665</f>
        <v>8.1670300184470603E-3</v>
      </c>
      <c r="R3664" s="7">
        <f>_xlfn.CEILING.MATH(ABS(NiftyData[[#This Row],[DayChange %]]), 0.01)</f>
        <v>0.01</v>
      </c>
    </row>
    <row r="3665" spans="1:18" x14ac:dyDescent="0.2">
      <c r="A3665" s="2">
        <v>38765</v>
      </c>
      <c r="B3665" s="1">
        <v>3021.65</v>
      </c>
      <c r="C3665" s="1">
        <v>3038.8</v>
      </c>
      <c r="D3665" s="1">
        <v>2976.7</v>
      </c>
      <c r="E3665" s="1">
        <v>2981.5</v>
      </c>
      <c r="F3665" s="1">
        <v>80252511</v>
      </c>
      <c r="G3665" s="1">
        <v>3664.79</v>
      </c>
      <c r="H3665" s="6" t="str">
        <f>TEXT(NiftyData[[#This Row],[Date]], "yyyy")</f>
        <v>2006</v>
      </c>
      <c r="I3665" s="6" t="str">
        <f>TEXT(NiftyData[[#This Row],[Date]], "mmm")</f>
        <v>Feb</v>
      </c>
      <c r="J3665" s="6" t="str">
        <f>TEXT(NiftyData[[#This Row],[Date]], "ddd")</f>
        <v>Fri</v>
      </c>
      <c r="K3665" s="6" t="str">
        <f>TEXT(NiftyData[[#This Row],[Date]], "mmm-yyyy")</f>
        <v>Feb-2006</v>
      </c>
      <c r="L3665" s="6" t="str">
        <f>IF(NiftyData[[#This Row],[Day]]="Thu", "Expiry", "")</f>
        <v/>
      </c>
      <c r="M3665" s="6">
        <f>NiftyData[[#This Row],[Close]]-NiftyData[[#This Row],[Open]]</f>
        <v>-40.150000000000091</v>
      </c>
      <c r="N3665" s="4">
        <f>NiftyData[[#This Row],[Intraday Change]]/NiftyData[[#This Row],[Open]]</f>
        <v>-1.3287442291463303E-2</v>
      </c>
      <c r="O3665" s="4">
        <f>_xlfn.CEILING.MATH(ABS(NiftyData[[#This Row],[Intraday Change %]]), 0.01)</f>
        <v>0.02</v>
      </c>
      <c r="P3665" s="6">
        <f>NiftyData[[#This Row],[Close]]-E3666</f>
        <v>-40.099999999999909</v>
      </c>
      <c r="Q3665" s="4">
        <f>NiftyData[[#This Row],[DayChange]]/E3666</f>
        <v>-1.3271114641249639E-2</v>
      </c>
      <c r="R3665" s="7">
        <f>_xlfn.CEILING.MATH(ABS(NiftyData[[#This Row],[DayChange %]]), 0.01)</f>
        <v>0.02</v>
      </c>
    </row>
    <row r="3666" spans="1:18" x14ac:dyDescent="0.2">
      <c r="A3666" s="2">
        <v>38764</v>
      </c>
      <c r="B3666" s="1">
        <v>3023.1</v>
      </c>
      <c r="C3666" s="1">
        <v>3036.65</v>
      </c>
      <c r="D3666" s="1">
        <v>3013.7</v>
      </c>
      <c r="E3666" s="1">
        <v>3021.6</v>
      </c>
      <c r="F3666" s="1">
        <v>77742684</v>
      </c>
      <c r="G3666" s="1">
        <v>3413.17</v>
      </c>
      <c r="H3666" s="6" t="str">
        <f>TEXT(NiftyData[[#This Row],[Date]], "yyyy")</f>
        <v>2006</v>
      </c>
      <c r="I3666" s="6" t="str">
        <f>TEXT(NiftyData[[#This Row],[Date]], "mmm")</f>
        <v>Feb</v>
      </c>
      <c r="J3666" s="6" t="str">
        <f>TEXT(NiftyData[[#This Row],[Date]], "ddd")</f>
        <v>Thu</v>
      </c>
      <c r="K3666" s="6" t="str">
        <f>TEXT(NiftyData[[#This Row],[Date]], "mmm-yyyy")</f>
        <v>Feb-2006</v>
      </c>
      <c r="L3666" s="6" t="str">
        <f>IF(NiftyData[[#This Row],[Day]]="Thu", "Expiry", "")</f>
        <v>Expiry</v>
      </c>
      <c r="M3666" s="6">
        <f>NiftyData[[#This Row],[Close]]-NiftyData[[#This Row],[Open]]</f>
        <v>-1.5</v>
      </c>
      <c r="N3666" s="4">
        <f>NiftyData[[#This Row],[Intraday Change]]/NiftyData[[#This Row],[Open]]</f>
        <v>-4.9617941847772157E-4</v>
      </c>
      <c r="O3666" s="4">
        <f>_xlfn.CEILING.MATH(ABS(NiftyData[[#This Row],[Intraday Change %]]), 0.01)</f>
        <v>0.01</v>
      </c>
      <c r="P3666" s="6">
        <f>NiftyData[[#This Row],[Close]]-E3667</f>
        <v>-0.59999999999990905</v>
      </c>
      <c r="Q3666" s="4">
        <f>NiftyData[[#This Row],[DayChange]]/E3667</f>
        <v>-1.9853087155049604E-4</v>
      </c>
      <c r="R3666" s="7">
        <f>_xlfn.CEILING.MATH(ABS(NiftyData[[#This Row],[DayChange %]]), 0.01)</f>
        <v>0.01</v>
      </c>
    </row>
    <row r="3667" spans="1:18" x14ac:dyDescent="0.2">
      <c r="A3667" s="2">
        <v>38763</v>
      </c>
      <c r="B3667" s="1">
        <v>3001.4</v>
      </c>
      <c r="C3667" s="1">
        <v>3048.8</v>
      </c>
      <c r="D3667" s="1">
        <v>2995.3</v>
      </c>
      <c r="E3667" s="1">
        <v>3022.2</v>
      </c>
      <c r="F3667" s="1">
        <v>90334973</v>
      </c>
      <c r="G3667" s="1">
        <v>4183.4799999999996</v>
      </c>
      <c r="H3667" s="6" t="str">
        <f>TEXT(NiftyData[[#This Row],[Date]], "yyyy")</f>
        <v>2006</v>
      </c>
      <c r="I3667" s="6" t="str">
        <f>TEXT(NiftyData[[#This Row],[Date]], "mmm")</f>
        <v>Feb</v>
      </c>
      <c r="J3667" s="6" t="str">
        <f>TEXT(NiftyData[[#This Row],[Date]], "ddd")</f>
        <v>Wed</v>
      </c>
      <c r="K3667" s="6" t="str">
        <f>TEXT(NiftyData[[#This Row],[Date]], "mmm-yyyy")</f>
        <v>Feb-2006</v>
      </c>
      <c r="L3667" s="6" t="str">
        <f>IF(NiftyData[[#This Row],[Day]]="Thu", "Expiry", "")</f>
        <v/>
      </c>
      <c r="M3667" s="6">
        <f>NiftyData[[#This Row],[Close]]-NiftyData[[#This Row],[Open]]</f>
        <v>20.799999999999727</v>
      </c>
      <c r="N3667" s="4">
        <f>NiftyData[[#This Row],[Intraday Change]]/NiftyData[[#This Row],[Open]]</f>
        <v>6.9300992869993092E-3</v>
      </c>
      <c r="O3667" s="4">
        <f>_xlfn.CEILING.MATH(ABS(NiftyData[[#This Row],[Intraday Change %]]), 0.01)</f>
        <v>0.01</v>
      </c>
      <c r="P3667" s="6">
        <f>NiftyData[[#This Row],[Close]]-E3668</f>
        <v>4.6499999999996362</v>
      </c>
      <c r="Q3667" s="4">
        <f>NiftyData[[#This Row],[DayChange]]/E3668</f>
        <v>1.5409852363671309E-3</v>
      </c>
      <c r="R3667" s="7">
        <f>_xlfn.CEILING.MATH(ABS(NiftyData[[#This Row],[DayChange %]]), 0.01)</f>
        <v>0.01</v>
      </c>
    </row>
    <row r="3668" spans="1:18" x14ac:dyDescent="0.2">
      <c r="A3668" s="2">
        <v>38762</v>
      </c>
      <c r="B3668" s="1">
        <v>3040.25</v>
      </c>
      <c r="C3668" s="1">
        <v>3051.7</v>
      </c>
      <c r="D3668" s="1">
        <v>3009.9</v>
      </c>
      <c r="E3668" s="1">
        <v>3017.55</v>
      </c>
      <c r="F3668" s="1">
        <v>86851659</v>
      </c>
      <c r="G3668" s="1">
        <v>4149.93</v>
      </c>
      <c r="H3668" s="6" t="str">
        <f>TEXT(NiftyData[[#This Row],[Date]], "yyyy")</f>
        <v>2006</v>
      </c>
      <c r="I3668" s="6" t="str">
        <f>TEXT(NiftyData[[#This Row],[Date]], "mmm")</f>
        <v>Feb</v>
      </c>
      <c r="J3668" s="6" t="str">
        <f>TEXT(NiftyData[[#This Row],[Date]], "ddd")</f>
        <v>Tue</v>
      </c>
      <c r="K3668" s="6" t="str">
        <f>TEXT(NiftyData[[#This Row],[Date]], "mmm-yyyy")</f>
        <v>Feb-2006</v>
      </c>
      <c r="L3668" s="6" t="str">
        <f>IF(NiftyData[[#This Row],[Day]]="Thu", "Expiry", "")</f>
        <v/>
      </c>
      <c r="M3668" s="6">
        <f>NiftyData[[#This Row],[Close]]-NiftyData[[#This Row],[Open]]</f>
        <v>-22.699999999999818</v>
      </c>
      <c r="N3668" s="4">
        <f>NiftyData[[#This Row],[Intraday Change]]/NiftyData[[#This Row],[Open]]</f>
        <v>-7.4664912424964452E-3</v>
      </c>
      <c r="O3668" s="4">
        <f>_xlfn.CEILING.MATH(ABS(NiftyData[[#This Row],[Intraday Change %]]), 0.01)</f>
        <v>0.01</v>
      </c>
      <c r="P3668" s="6">
        <f>NiftyData[[#This Row],[Close]]-E3669</f>
        <v>-23.599999999999909</v>
      </c>
      <c r="Q3668" s="4">
        <f>NiftyData[[#This Row],[DayChange]]/E3669</f>
        <v>-7.7602222843331991E-3</v>
      </c>
      <c r="R3668" s="7">
        <f>_xlfn.CEILING.MATH(ABS(NiftyData[[#This Row],[DayChange %]]), 0.01)</f>
        <v>0.01</v>
      </c>
    </row>
    <row r="3669" spans="1:18" x14ac:dyDescent="0.2">
      <c r="A3669" s="2">
        <v>38761</v>
      </c>
      <c r="B3669" s="1">
        <v>3026.15</v>
      </c>
      <c r="C3669" s="1">
        <v>3042.75</v>
      </c>
      <c r="D3669" s="1">
        <v>3018.5</v>
      </c>
      <c r="E3669" s="1">
        <v>3041.15</v>
      </c>
      <c r="F3669" s="1">
        <v>66172668</v>
      </c>
      <c r="G3669" s="1">
        <v>3052.33</v>
      </c>
      <c r="H3669" s="6" t="str">
        <f>TEXT(NiftyData[[#This Row],[Date]], "yyyy")</f>
        <v>2006</v>
      </c>
      <c r="I3669" s="6" t="str">
        <f>TEXT(NiftyData[[#This Row],[Date]], "mmm")</f>
        <v>Feb</v>
      </c>
      <c r="J3669" s="6" t="str">
        <f>TEXT(NiftyData[[#This Row],[Date]], "ddd")</f>
        <v>Mon</v>
      </c>
      <c r="K3669" s="6" t="str">
        <f>TEXT(NiftyData[[#This Row],[Date]], "mmm-yyyy")</f>
        <v>Feb-2006</v>
      </c>
      <c r="L3669" s="6" t="str">
        <f>IF(NiftyData[[#This Row],[Day]]="Thu", "Expiry", "")</f>
        <v/>
      </c>
      <c r="M3669" s="6">
        <f>NiftyData[[#This Row],[Close]]-NiftyData[[#This Row],[Open]]</f>
        <v>15</v>
      </c>
      <c r="N3669" s="4">
        <f>NiftyData[[#This Row],[Intraday Change]]/NiftyData[[#This Row],[Open]]</f>
        <v>4.9567932851973633E-3</v>
      </c>
      <c r="O3669" s="4">
        <f>_xlfn.CEILING.MATH(ABS(NiftyData[[#This Row],[Intraday Change %]]), 0.01)</f>
        <v>0.01</v>
      </c>
      <c r="P3669" s="6">
        <f>NiftyData[[#This Row],[Close]]-E3670</f>
        <v>13.599999999999909</v>
      </c>
      <c r="Q3669" s="4">
        <f>NiftyData[[#This Row],[DayChange]]/E3670</f>
        <v>4.4920810556390179E-3</v>
      </c>
      <c r="R3669" s="7">
        <f>_xlfn.CEILING.MATH(ABS(NiftyData[[#This Row],[DayChange %]]), 0.01)</f>
        <v>0.01</v>
      </c>
    </row>
    <row r="3670" spans="1:18" x14ac:dyDescent="0.2">
      <c r="A3670" s="2">
        <v>38758</v>
      </c>
      <c r="B3670" s="1">
        <v>3009.15</v>
      </c>
      <c r="C3670" s="1">
        <v>3031.75</v>
      </c>
      <c r="D3670" s="1">
        <v>3009.1</v>
      </c>
      <c r="E3670" s="1">
        <v>3027.55</v>
      </c>
      <c r="F3670" s="1">
        <v>77233296</v>
      </c>
      <c r="G3670" s="1">
        <v>3764.84</v>
      </c>
      <c r="H3670" s="6" t="str">
        <f>TEXT(NiftyData[[#This Row],[Date]], "yyyy")</f>
        <v>2006</v>
      </c>
      <c r="I3670" s="6" t="str">
        <f>TEXT(NiftyData[[#This Row],[Date]], "mmm")</f>
        <v>Feb</v>
      </c>
      <c r="J3670" s="6" t="str">
        <f>TEXT(NiftyData[[#This Row],[Date]], "ddd")</f>
        <v>Fri</v>
      </c>
      <c r="K3670" s="6" t="str">
        <f>TEXT(NiftyData[[#This Row],[Date]], "mmm-yyyy")</f>
        <v>Feb-2006</v>
      </c>
      <c r="L3670" s="6" t="str">
        <f>IF(NiftyData[[#This Row],[Day]]="Thu", "Expiry", "")</f>
        <v/>
      </c>
      <c r="M3670" s="6">
        <f>NiftyData[[#This Row],[Close]]-NiftyData[[#This Row],[Open]]</f>
        <v>18.400000000000091</v>
      </c>
      <c r="N3670" s="4">
        <f>NiftyData[[#This Row],[Intraday Change]]/NiftyData[[#This Row],[Open]]</f>
        <v>6.1146835485104065E-3</v>
      </c>
      <c r="O3670" s="4">
        <f>_xlfn.CEILING.MATH(ABS(NiftyData[[#This Row],[Intraday Change %]]), 0.01)</f>
        <v>0.01</v>
      </c>
      <c r="P3670" s="6">
        <f>NiftyData[[#This Row],[Close]]-E3671</f>
        <v>18.600000000000364</v>
      </c>
      <c r="Q3670" s="4">
        <f>NiftyData[[#This Row],[DayChange]]/E3671</f>
        <v>6.1815583509198775E-3</v>
      </c>
      <c r="R3670" s="7">
        <f>_xlfn.CEILING.MATH(ABS(NiftyData[[#This Row],[DayChange %]]), 0.01)</f>
        <v>0.01</v>
      </c>
    </row>
    <row r="3671" spans="1:18" x14ac:dyDescent="0.2">
      <c r="A3671" s="2">
        <v>38756</v>
      </c>
      <c r="B3671" s="1">
        <v>3018.2</v>
      </c>
      <c r="C3671" s="1">
        <v>3021.25</v>
      </c>
      <c r="D3671" s="1">
        <v>2984.9</v>
      </c>
      <c r="E3671" s="1">
        <v>3008.95</v>
      </c>
      <c r="F3671" s="1">
        <v>72204624</v>
      </c>
      <c r="G3671" s="1">
        <v>3709.2</v>
      </c>
      <c r="H3671" s="6" t="str">
        <f>TEXT(NiftyData[[#This Row],[Date]], "yyyy")</f>
        <v>2006</v>
      </c>
      <c r="I3671" s="6" t="str">
        <f>TEXT(NiftyData[[#This Row],[Date]], "mmm")</f>
        <v>Feb</v>
      </c>
      <c r="J3671" s="6" t="str">
        <f>TEXT(NiftyData[[#This Row],[Date]], "ddd")</f>
        <v>Wed</v>
      </c>
      <c r="K3671" s="6" t="str">
        <f>TEXT(NiftyData[[#This Row],[Date]], "mmm-yyyy")</f>
        <v>Feb-2006</v>
      </c>
      <c r="L3671" s="6" t="str">
        <f>IF(NiftyData[[#This Row],[Day]]="Thu", "Expiry", "")</f>
        <v/>
      </c>
      <c r="M3671" s="6">
        <f>NiftyData[[#This Row],[Close]]-NiftyData[[#This Row],[Open]]</f>
        <v>-9.25</v>
      </c>
      <c r="N3671" s="4">
        <f>NiftyData[[#This Row],[Intraday Change]]/NiftyData[[#This Row],[Open]]</f>
        <v>-3.0647405738519649E-3</v>
      </c>
      <c r="O3671" s="4">
        <f>_xlfn.CEILING.MATH(ABS(NiftyData[[#This Row],[Intraday Change %]]), 0.01)</f>
        <v>0.01</v>
      </c>
      <c r="P3671" s="6">
        <f>NiftyData[[#This Row],[Close]]-E3672</f>
        <v>-11.150000000000091</v>
      </c>
      <c r="Q3671" s="4">
        <f>NiftyData[[#This Row],[DayChange]]/E3672</f>
        <v>-3.6919307307705343E-3</v>
      </c>
      <c r="R3671" s="7">
        <f>_xlfn.CEILING.MATH(ABS(NiftyData[[#This Row],[DayChange %]]), 0.01)</f>
        <v>0.01</v>
      </c>
    </row>
    <row r="3672" spans="1:18" x14ac:dyDescent="0.2">
      <c r="A3672" s="2">
        <v>38755</v>
      </c>
      <c r="B3672" s="1">
        <v>3001.15</v>
      </c>
      <c r="C3672" s="1">
        <v>3025.1</v>
      </c>
      <c r="D3672" s="1">
        <v>2991.25</v>
      </c>
      <c r="E3672" s="1">
        <v>3020.1</v>
      </c>
      <c r="F3672" s="1">
        <v>84822966</v>
      </c>
      <c r="G3672" s="1">
        <v>3781.35</v>
      </c>
      <c r="H3672" s="6" t="str">
        <f>TEXT(NiftyData[[#This Row],[Date]], "yyyy")</f>
        <v>2006</v>
      </c>
      <c r="I3672" s="6" t="str">
        <f>TEXT(NiftyData[[#This Row],[Date]], "mmm")</f>
        <v>Feb</v>
      </c>
      <c r="J3672" s="6" t="str">
        <f>TEXT(NiftyData[[#This Row],[Date]], "ddd")</f>
        <v>Tue</v>
      </c>
      <c r="K3672" s="6" t="str">
        <f>TEXT(NiftyData[[#This Row],[Date]], "mmm-yyyy")</f>
        <v>Feb-2006</v>
      </c>
      <c r="L3672" s="6" t="str">
        <f>IF(NiftyData[[#This Row],[Day]]="Thu", "Expiry", "")</f>
        <v/>
      </c>
      <c r="M3672" s="6">
        <f>NiftyData[[#This Row],[Close]]-NiftyData[[#This Row],[Open]]</f>
        <v>18.949999999999818</v>
      </c>
      <c r="N3672" s="4">
        <f>NiftyData[[#This Row],[Intraday Change]]/NiftyData[[#This Row],[Open]]</f>
        <v>6.3142462056211181E-3</v>
      </c>
      <c r="O3672" s="4">
        <f>_xlfn.CEILING.MATH(ABS(NiftyData[[#This Row],[Intraday Change %]]), 0.01)</f>
        <v>0.01</v>
      </c>
      <c r="P3672" s="6">
        <f>NiftyData[[#This Row],[Close]]-E3673</f>
        <v>19.650000000000091</v>
      </c>
      <c r="Q3672" s="4">
        <f>NiftyData[[#This Row],[DayChange]]/E3673</f>
        <v>6.5490176473529281E-3</v>
      </c>
      <c r="R3672" s="7">
        <f>_xlfn.CEILING.MATH(ABS(NiftyData[[#This Row],[DayChange %]]), 0.01)</f>
        <v>0.01</v>
      </c>
    </row>
    <row r="3673" spans="1:18" x14ac:dyDescent="0.2">
      <c r="A3673" s="2">
        <v>38754</v>
      </c>
      <c r="B3673" s="1">
        <v>2940.95</v>
      </c>
      <c r="C3673" s="1">
        <v>3009.45</v>
      </c>
      <c r="D3673" s="1">
        <v>2928.1</v>
      </c>
      <c r="E3673" s="1">
        <v>3000.45</v>
      </c>
      <c r="F3673" s="1">
        <v>70479490</v>
      </c>
      <c r="G3673" s="1">
        <v>3602.08</v>
      </c>
      <c r="H3673" s="6" t="str">
        <f>TEXT(NiftyData[[#This Row],[Date]], "yyyy")</f>
        <v>2006</v>
      </c>
      <c r="I3673" s="6" t="str">
        <f>TEXT(NiftyData[[#This Row],[Date]], "mmm")</f>
        <v>Feb</v>
      </c>
      <c r="J3673" s="6" t="str">
        <f>TEXT(NiftyData[[#This Row],[Date]], "ddd")</f>
        <v>Mon</v>
      </c>
      <c r="K3673" s="6" t="str">
        <f>TEXT(NiftyData[[#This Row],[Date]], "mmm-yyyy")</f>
        <v>Feb-2006</v>
      </c>
      <c r="L3673" s="6" t="str">
        <f>IF(NiftyData[[#This Row],[Day]]="Thu", "Expiry", "")</f>
        <v/>
      </c>
      <c r="M3673" s="6">
        <f>NiftyData[[#This Row],[Close]]-NiftyData[[#This Row],[Open]]</f>
        <v>59.5</v>
      </c>
      <c r="N3673" s="4">
        <f>NiftyData[[#This Row],[Intraday Change]]/NiftyData[[#This Row],[Open]]</f>
        <v>2.0231557829952909E-2</v>
      </c>
      <c r="O3673" s="4">
        <f>_xlfn.CEILING.MATH(ABS(NiftyData[[#This Row],[Intraday Change %]]), 0.01)</f>
        <v>0.03</v>
      </c>
      <c r="P3673" s="6">
        <f>NiftyData[[#This Row],[Close]]-E3674</f>
        <v>59.849999999999909</v>
      </c>
      <c r="Q3673" s="4">
        <f>NiftyData[[#This Row],[DayChange]]/E3674</f>
        <v>2.0352989185880403E-2</v>
      </c>
      <c r="R3673" s="7">
        <f>_xlfn.CEILING.MATH(ABS(NiftyData[[#This Row],[DayChange %]]), 0.01)</f>
        <v>0.03</v>
      </c>
    </row>
    <row r="3674" spans="1:18" x14ac:dyDescent="0.2">
      <c r="A3674" s="2">
        <v>38751</v>
      </c>
      <c r="B3674" s="1">
        <v>2968.1</v>
      </c>
      <c r="C3674" s="1">
        <v>2973.9</v>
      </c>
      <c r="D3674" s="1">
        <v>2931.85</v>
      </c>
      <c r="E3674" s="1">
        <v>2940.6</v>
      </c>
      <c r="F3674" s="1">
        <v>62877718</v>
      </c>
      <c r="G3674" s="1">
        <v>3113.61</v>
      </c>
      <c r="H3674" s="6" t="str">
        <f>TEXT(NiftyData[[#This Row],[Date]], "yyyy")</f>
        <v>2006</v>
      </c>
      <c r="I3674" s="6" t="str">
        <f>TEXT(NiftyData[[#This Row],[Date]], "mmm")</f>
        <v>Feb</v>
      </c>
      <c r="J3674" s="6" t="str">
        <f>TEXT(NiftyData[[#This Row],[Date]], "ddd")</f>
        <v>Fri</v>
      </c>
      <c r="K3674" s="6" t="str">
        <f>TEXT(NiftyData[[#This Row],[Date]], "mmm-yyyy")</f>
        <v>Feb-2006</v>
      </c>
      <c r="L3674" s="6" t="str">
        <f>IF(NiftyData[[#This Row],[Day]]="Thu", "Expiry", "")</f>
        <v/>
      </c>
      <c r="M3674" s="6">
        <f>NiftyData[[#This Row],[Close]]-NiftyData[[#This Row],[Open]]</f>
        <v>-27.5</v>
      </c>
      <c r="N3674" s="4">
        <f>NiftyData[[#This Row],[Intraday Change]]/NiftyData[[#This Row],[Open]]</f>
        <v>-9.2651864829352108E-3</v>
      </c>
      <c r="O3674" s="4">
        <f>_xlfn.CEILING.MATH(ABS(NiftyData[[#This Row],[Intraday Change %]]), 0.01)</f>
        <v>0.01</v>
      </c>
      <c r="P3674" s="6">
        <f>NiftyData[[#This Row],[Close]]-E3675</f>
        <v>-26.849999999999909</v>
      </c>
      <c r="Q3674" s="4">
        <f>NiftyData[[#This Row],[DayChange]]/E3675</f>
        <v>-9.0481726735075277E-3</v>
      </c>
      <c r="R3674" s="7">
        <f>_xlfn.CEILING.MATH(ABS(NiftyData[[#This Row],[DayChange %]]), 0.01)</f>
        <v>0.01</v>
      </c>
    </row>
    <row r="3675" spans="1:18" x14ac:dyDescent="0.2">
      <c r="A3675" s="2">
        <v>38750</v>
      </c>
      <c r="B3675" s="1">
        <v>2972.2</v>
      </c>
      <c r="C3675" s="1">
        <v>2997.25</v>
      </c>
      <c r="D3675" s="1">
        <v>2957.55</v>
      </c>
      <c r="E3675" s="1">
        <v>2967.45</v>
      </c>
      <c r="F3675" s="1">
        <v>80517157</v>
      </c>
      <c r="G3675" s="1">
        <v>3574.21</v>
      </c>
      <c r="H3675" s="6" t="str">
        <f>TEXT(NiftyData[[#This Row],[Date]], "yyyy")</f>
        <v>2006</v>
      </c>
      <c r="I3675" s="6" t="str">
        <f>TEXT(NiftyData[[#This Row],[Date]], "mmm")</f>
        <v>Feb</v>
      </c>
      <c r="J3675" s="6" t="str">
        <f>TEXT(NiftyData[[#This Row],[Date]], "ddd")</f>
        <v>Thu</v>
      </c>
      <c r="K3675" s="6" t="str">
        <f>TEXT(NiftyData[[#This Row],[Date]], "mmm-yyyy")</f>
        <v>Feb-2006</v>
      </c>
      <c r="L3675" s="6" t="str">
        <f>IF(NiftyData[[#This Row],[Day]]="Thu", "Expiry", "")</f>
        <v>Expiry</v>
      </c>
      <c r="M3675" s="6">
        <f>NiftyData[[#This Row],[Close]]-NiftyData[[#This Row],[Open]]</f>
        <v>-4.75</v>
      </c>
      <c r="N3675" s="4">
        <f>NiftyData[[#This Row],[Intraday Change]]/NiftyData[[#This Row],[Open]]</f>
        <v>-1.5981427898526346E-3</v>
      </c>
      <c r="O3675" s="4">
        <f>_xlfn.CEILING.MATH(ABS(NiftyData[[#This Row],[Intraday Change %]]), 0.01)</f>
        <v>0.01</v>
      </c>
      <c r="P3675" s="6">
        <f>NiftyData[[#This Row],[Close]]-E3676</f>
        <v>-4.1000000000003638</v>
      </c>
      <c r="Q3675" s="4">
        <f>NiftyData[[#This Row],[DayChange]]/E3676</f>
        <v>-1.3797513082399299E-3</v>
      </c>
      <c r="R3675" s="7">
        <f>_xlfn.CEILING.MATH(ABS(NiftyData[[#This Row],[DayChange %]]), 0.01)</f>
        <v>0.01</v>
      </c>
    </row>
    <row r="3676" spans="1:18" x14ac:dyDescent="0.2">
      <c r="A3676" s="2">
        <v>38749</v>
      </c>
      <c r="B3676" s="1">
        <v>3001.3</v>
      </c>
      <c r="C3676" s="1">
        <v>3011.05</v>
      </c>
      <c r="D3676" s="1">
        <v>2960.9</v>
      </c>
      <c r="E3676" s="1">
        <v>2971.55</v>
      </c>
      <c r="F3676" s="1">
        <v>87163320</v>
      </c>
      <c r="G3676" s="1">
        <v>3809.99</v>
      </c>
      <c r="H3676" s="6" t="str">
        <f>TEXT(NiftyData[[#This Row],[Date]], "yyyy")</f>
        <v>2006</v>
      </c>
      <c r="I3676" s="6" t="str">
        <f>TEXT(NiftyData[[#This Row],[Date]], "mmm")</f>
        <v>Feb</v>
      </c>
      <c r="J3676" s="6" t="str">
        <f>TEXT(NiftyData[[#This Row],[Date]], "ddd")</f>
        <v>Wed</v>
      </c>
      <c r="K3676" s="6" t="str">
        <f>TEXT(NiftyData[[#This Row],[Date]], "mmm-yyyy")</f>
        <v>Feb-2006</v>
      </c>
      <c r="L3676" s="6" t="str">
        <f>IF(NiftyData[[#This Row],[Day]]="Thu", "Expiry", "")</f>
        <v/>
      </c>
      <c r="M3676" s="6">
        <f>NiftyData[[#This Row],[Close]]-NiftyData[[#This Row],[Open]]</f>
        <v>-29.75</v>
      </c>
      <c r="N3676" s="4">
        <f>NiftyData[[#This Row],[Intraday Change]]/NiftyData[[#This Row],[Open]]</f>
        <v>-9.9123713057674995E-3</v>
      </c>
      <c r="O3676" s="4">
        <f>_xlfn.CEILING.MATH(ABS(NiftyData[[#This Row],[Intraday Change %]]), 0.01)</f>
        <v>0.01</v>
      </c>
      <c r="P3676" s="6">
        <f>NiftyData[[#This Row],[Close]]-E3677</f>
        <v>-29.549999999999727</v>
      </c>
      <c r="Q3676" s="4">
        <f>NiftyData[[#This Row],[DayChange]]/E3677</f>
        <v>-9.8463896571256305E-3</v>
      </c>
      <c r="R3676" s="7">
        <f>_xlfn.CEILING.MATH(ABS(NiftyData[[#This Row],[DayChange %]]), 0.01)</f>
        <v>0.01</v>
      </c>
    </row>
    <row r="3677" spans="1:18" x14ac:dyDescent="0.2">
      <c r="A3677" s="2">
        <v>38748</v>
      </c>
      <c r="B3677" s="1">
        <v>2968.95</v>
      </c>
      <c r="C3677" s="1">
        <v>3005.1</v>
      </c>
      <c r="D3677" s="1">
        <v>2968.85</v>
      </c>
      <c r="E3677" s="1">
        <v>3001.1</v>
      </c>
      <c r="F3677" s="1">
        <v>74303077</v>
      </c>
      <c r="G3677" s="1">
        <v>2982.45</v>
      </c>
      <c r="H3677" s="6" t="str">
        <f>TEXT(NiftyData[[#This Row],[Date]], "yyyy")</f>
        <v>2006</v>
      </c>
      <c r="I3677" s="6" t="str">
        <f>TEXT(NiftyData[[#This Row],[Date]], "mmm")</f>
        <v>Jan</v>
      </c>
      <c r="J3677" s="6" t="str">
        <f>TEXT(NiftyData[[#This Row],[Date]], "ddd")</f>
        <v>Tue</v>
      </c>
      <c r="K3677" s="6" t="str">
        <f>TEXT(NiftyData[[#This Row],[Date]], "mmm-yyyy")</f>
        <v>Jan-2006</v>
      </c>
      <c r="L3677" s="6" t="str">
        <f>IF(NiftyData[[#This Row],[Day]]="Thu", "Expiry", "")</f>
        <v/>
      </c>
      <c r="M3677" s="6">
        <f>NiftyData[[#This Row],[Close]]-NiftyData[[#This Row],[Open]]</f>
        <v>32.150000000000091</v>
      </c>
      <c r="N3677" s="4">
        <f>NiftyData[[#This Row],[Intraday Change]]/NiftyData[[#This Row],[Open]]</f>
        <v>1.0828744168813922E-2</v>
      </c>
      <c r="O3677" s="4">
        <f>_xlfn.CEILING.MATH(ABS(NiftyData[[#This Row],[Intraday Change %]]), 0.01)</f>
        <v>0.02</v>
      </c>
      <c r="P3677" s="6">
        <f>NiftyData[[#This Row],[Close]]-E3678</f>
        <v>26.599999999999909</v>
      </c>
      <c r="Q3677" s="4">
        <f>NiftyData[[#This Row],[DayChange]]/E3678</f>
        <v>8.9426794419229811E-3</v>
      </c>
      <c r="R3677" s="7">
        <f>_xlfn.CEILING.MATH(ABS(NiftyData[[#This Row],[DayChange %]]), 0.01)</f>
        <v>0.01</v>
      </c>
    </row>
    <row r="3678" spans="1:18" x14ac:dyDescent="0.2">
      <c r="A3678" s="2">
        <v>38747</v>
      </c>
      <c r="B3678" s="1">
        <v>2983.3</v>
      </c>
      <c r="C3678" s="1">
        <v>3002.2</v>
      </c>
      <c r="D3678" s="1">
        <v>2963.65</v>
      </c>
      <c r="E3678" s="1">
        <v>2974.5</v>
      </c>
      <c r="F3678" s="1">
        <v>99399734</v>
      </c>
      <c r="G3678" s="1">
        <v>3402.83</v>
      </c>
      <c r="H3678" s="6" t="str">
        <f>TEXT(NiftyData[[#This Row],[Date]], "yyyy")</f>
        <v>2006</v>
      </c>
      <c r="I3678" s="6" t="str">
        <f>TEXT(NiftyData[[#This Row],[Date]], "mmm")</f>
        <v>Jan</v>
      </c>
      <c r="J3678" s="6" t="str">
        <f>TEXT(NiftyData[[#This Row],[Date]], "ddd")</f>
        <v>Mon</v>
      </c>
      <c r="K3678" s="6" t="str">
        <f>TEXT(NiftyData[[#This Row],[Date]], "mmm-yyyy")</f>
        <v>Jan-2006</v>
      </c>
      <c r="L3678" s="6" t="str">
        <f>IF(NiftyData[[#This Row],[Day]]="Thu", "Expiry", "")</f>
        <v/>
      </c>
      <c r="M3678" s="6">
        <f>NiftyData[[#This Row],[Close]]-NiftyData[[#This Row],[Open]]</f>
        <v>-8.8000000000001819</v>
      </c>
      <c r="N3678" s="4">
        <f>NiftyData[[#This Row],[Intraday Change]]/NiftyData[[#This Row],[Open]]</f>
        <v>-2.9497536285322231E-3</v>
      </c>
      <c r="O3678" s="4">
        <f>_xlfn.CEILING.MATH(ABS(NiftyData[[#This Row],[Intraday Change %]]), 0.01)</f>
        <v>0.01</v>
      </c>
      <c r="P3678" s="6">
        <f>NiftyData[[#This Row],[Close]]-E3679</f>
        <v>-8.25</v>
      </c>
      <c r="Q3678" s="4">
        <f>NiftyData[[#This Row],[DayChange]]/E3679</f>
        <v>-2.7659039476992707E-3</v>
      </c>
      <c r="R3678" s="7">
        <f>_xlfn.CEILING.MATH(ABS(NiftyData[[#This Row],[DayChange %]]), 0.01)</f>
        <v>0.01</v>
      </c>
    </row>
    <row r="3679" spans="1:18" x14ac:dyDescent="0.2">
      <c r="A3679" s="2">
        <v>38744</v>
      </c>
      <c r="B3679" s="1">
        <v>2941.9</v>
      </c>
      <c r="C3679" s="1">
        <v>2989.7</v>
      </c>
      <c r="D3679" s="1">
        <v>2941.9</v>
      </c>
      <c r="E3679" s="1">
        <v>2982.75</v>
      </c>
      <c r="F3679" s="1">
        <v>115083146</v>
      </c>
      <c r="G3679" s="1">
        <v>3807.99</v>
      </c>
      <c r="H3679" s="6" t="str">
        <f>TEXT(NiftyData[[#This Row],[Date]], "yyyy")</f>
        <v>2006</v>
      </c>
      <c r="I3679" s="6" t="str">
        <f>TEXT(NiftyData[[#This Row],[Date]], "mmm")</f>
        <v>Jan</v>
      </c>
      <c r="J3679" s="6" t="str">
        <f>TEXT(NiftyData[[#This Row],[Date]], "ddd")</f>
        <v>Fri</v>
      </c>
      <c r="K3679" s="6" t="str">
        <f>TEXT(NiftyData[[#This Row],[Date]], "mmm-yyyy")</f>
        <v>Jan-2006</v>
      </c>
      <c r="L3679" s="6" t="str">
        <f>IF(NiftyData[[#This Row],[Day]]="Thu", "Expiry", "")</f>
        <v/>
      </c>
      <c r="M3679" s="6">
        <f>NiftyData[[#This Row],[Close]]-NiftyData[[#This Row],[Open]]</f>
        <v>40.849999999999909</v>
      </c>
      <c r="N3679" s="4">
        <f>NiftyData[[#This Row],[Intraday Change]]/NiftyData[[#This Row],[Open]]</f>
        <v>1.3885584146299979E-2</v>
      </c>
      <c r="O3679" s="4">
        <f>_xlfn.CEILING.MATH(ABS(NiftyData[[#This Row],[Intraday Change %]]), 0.01)</f>
        <v>0.02</v>
      </c>
      <c r="P3679" s="6">
        <f>NiftyData[[#This Row],[Close]]-E3680</f>
        <v>42.400000000000091</v>
      </c>
      <c r="Q3679" s="4">
        <f>NiftyData[[#This Row],[DayChange]]/E3680</f>
        <v>1.4420052034621759E-2</v>
      </c>
      <c r="R3679" s="7">
        <f>_xlfn.CEILING.MATH(ABS(NiftyData[[#This Row],[DayChange %]]), 0.01)</f>
        <v>0.02</v>
      </c>
    </row>
    <row r="3680" spans="1:18" x14ac:dyDescent="0.2">
      <c r="A3680" s="2">
        <v>38742</v>
      </c>
      <c r="B3680" s="1">
        <v>2908.75</v>
      </c>
      <c r="C3680" s="1">
        <v>2949.1</v>
      </c>
      <c r="D3680" s="1">
        <v>2871.25</v>
      </c>
      <c r="E3680" s="1">
        <v>2940.35</v>
      </c>
      <c r="F3680" s="1">
        <v>97129132</v>
      </c>
      <c r="G3680" s="1">
        <v>4944.6499999999996</v>
      </c>
      <c r="H3680" s="6" t="str">
        <f>TEXT(NiftyData[[#This Row],[Date]], "yyyy")</f>
        <v>2006</v>
      </c>
      <c r="I3680" s="6" t="str">
        <f>TEXT(NiftyData[[#This Row],[Date]], "mmm")</f>
        <v>Jan</v>
      </c>
      <c r="J3680" s="6" t="str">
        <f>TEXT(NiftyData[[#This Row],[Date]], "ddd")</f>
        <v>Wed</v>
      </c>
      <c r="K3680" s="6" t="str">
        <f>TEXT(NiftyData[[#This Row],[Date]], "mmm-yyyy")</f>
        <v>Jan-2006</v>
      </c>
      <c r="L3680" s="6" t="str">
        <f>IF(NiftyData[[#This Row],[Day]]="Thu", "Expiry", "")</f>
        <v/>
      </c>
      <c r="M3680" s="6">
        <f>NiftyData[[#This Row],[Close]]-NiftyData[[#This Row],[Open]]</f>
        <v>31.599999999999909</v>
      </c>
      <c r="N3680" s="4">
        <f>NiftyData[[#This Row],[Intraday Change]]/NiftyData[[#This Row],[Open]]</f>
        <v>1.0863773098409938E-2</v>
      </c>
      <c r="O3680" s="4">
        <f>_xlfn.CEILING.MATH(ABS(NiftyData[[#This Row],[Intraday Change %]]), 0.01)</f>
        <v>0.02</v>
      </c>
      <c r="P3680" s="6">
        <f>NiftyData[[#This Row],[Close]]-E3681</f>
        <v>32.349999999999909</v>
      </c>
      <c r="Q3680" s="4">
        <f>NiftyData[[#This Row],[DayChange]]/E3681</f>
        <v>1.1124484181568056E-2</v>
      </c>
      <c r="R3680" s="7">
        <f>_xlfn.CEILING.MATH(ABS(NiftyData[[#This Row],[DayChange %]]), 0.01)</f>
        <v>0.02</v>
      </c>
    </row>
    <row r="3681" spans="1:18" x14ac:dyDescent="0.2">
      <c r="A3681" s="2">
        <v>38741</v>
      </c>
      <c r="B3681" s="1">
        <v>2886.35</v>
      </c>
      <c r="C3681" s="1">
        <v>2914.25</v>
      </c>
      <c r="D3681" s="1">
        <v>2885.75</v>
      </c>
      <c r="E3681" s="1">
        <v>2908</v>
      </c>
      <c r="F3681" s="1">
        <v>67193094</v>
      </c>
      <c r="G3681" s="1">
        <v>3300.77</v>
      </c>
      <c r="H3681" s="6" t="str">
        <f>TEXT(NiftyData[[#This Row],[Date]], "yyyy")</f>
        <v>2006</v>
      </c>
      <c r="I3681" s="6" t="str">
        <f>TEXT(NiftyData[[#This Row],[Date]], "mmm")</f>
        <v>Jan</v>
      </c>
      <c r="J3681" s="6" t="str">
        <f>TEXT(NiftyData[[#This Row],[Date]], "ddd")</f>
        <v>Tue</v>
      </c>
      <c r="K3681" s="6" t="str">
        <f>TEXT(NiftyData[[#This Row],[Date]], "mmm-yyyy")</f>
        <v>Jan-2006</v>
      </c>
      <c r="L3681" s="6" t="str">
        <f>IF(NiftyData[[#This Row],[Day]]="Thu", "Expiry", "")</f>
        <v/>
      </c>
      <c r="M3681" s="6">
        <f>NiftyData[[#This Row],[Close]]-NiftyData[[#This Row],[Open]]</f>
        <v>21.650000000000091</v>
      </c>
      <c r="N3681" s="4">
        <f>NiftyData[[#This Row],[Intraday Change]]/NiftyData[[#This Row],[Open]]</f>
        <v>7.5008228385331274E-3</v>
      </c>
      <c r="O3681" s="4">
        <f>_xlfn.CEILING.MATH(ABS(NiftyData[[#This Row],[Intraday Change %]]), 0.01)</f>
        <v>0.01</v>
      </c>
      <c r="P3681" s="6">
        <f>NiftyData[[#This Row],[Close]]-E3682</f>
        <v>23.949999999999818</v>
      </c>
      <c r="Q3681" s="4">
        <f>NiftyData[[#This Row],[DayChange]]/E3682</f>
        <v>8.3042943083510394E-3</v>
      </c>
      <c r="R3681" s="7">
        <f>_xlfn.CEILING.MATH(ABS(NiftyData[[#This Row],[DayChange %]]), 0.01)</f>
        <v>0.01</v>
      </c>
    </row>
    <row r="3682" spans="1:18" x14ac:dyDescent="0.2">
      <c r="A3682" s="2">
        <v>38740</v>
      </c>
      <c r="B3682" s="1">
        <v>2900.3</v>
      </c>
      <c r="C3682" s="1">
        <v>2900.3</v>
      </c>
      <c r="D3682" s="1">
        <v>2870.95</v>
      </c>
      <c r="E3682" s="1">
        <v>2884.05</v>
      </c>
      <c r="F3682" s="1">
        <v>65128512</v>
      </c>
      <c r="G3682" s="1">
        <v>2809.25</v>
      </c>
      <c r="H3682" s="6" t="str">
        <f>TEXT(NiftyData[[#This Row],[Date]], "yyyy")</f>
        <v>2006</v>
      </c>
      <c r="I3682" s="6" t="str">
        <f>TEXT(NiftyData[[#This Row],[Date]], "mmm")</f>
        <v>Jan</v>
      </c>
      <c r="J3682" s="6" t="str">
        <f>TEXT(NiftyData[[#This Row],[Date]], "ddd")</f>
        <v>Mon</v>
      </c>
      <c r="K3682" s="6" t="str">
        <f>TEXT(NiftyData[[#This Row],[Date]], "mmm-yyyy")</f>
        <v>Jan-2006</v>
      </c>
      <c r="L3682" s="6" t="str">
        <f>IF(NiftyData[[#This Row],[Day]]="Thu", "Expiry", "")</f>
        <v/>
      </c>
      <c r="M3682" s="6">
        <f>NiftyData[[#This Row],[Close]]-NiftyData[[#This Row],[Open]]</f>
        <v>-16.25</v>
      </c>
      <c r="N3682" s="4">
        <f>NiftyData[[#This Row],[Intraday Change]]/NiftyData[[#This Row],[Open]]</f>
        <v>-5.6028686687584041E-3</v>
      </c>
      <c r="O3682" s="4">
        <f>_xlfn.CEILING.MATH(ABS(NiftyData[[#This Row],[Intraday Change %]]), 0.01)</f>
        <v>0.01</v>
      </c>
      <c r="P3682" s="6">
        <f>NiftyData[[#This Row],[Close]]-E3683</f>
        <v>-16.899999999999636</v>
      </c>
      <c r="Q3682" s="4">
        <f>NiftyData[[#This Row],[DayChange]]/E3683</f>
        <v>-5.8256777952048937E-3</v>
      </c>
      <c r="R3682" s="7">
        <f>_xlfn.CEILING.MATH(ABS(NiftyData[[#This Row],[DayChange %]]), 0.01)</f>
        <v>0.01</v>
      </c>
    </row>
    <row r="3683" spans="1:18" x14ac:dyDescent="0.2">
      <c r="A3683" s="2">
        <v>38737</v>
      </c>
      <c r="B3683" s="1">
        <v>2870.8</v>
      </c>
      <c r="C3683" s="1">
        <v>2912.8</v>
      </c>
      <c r="D3683" s="1">
        <v>2870.8</v>
      </c>
      <c r="E3683" s="1">
        <v>2900.95</v>
      </c>
      <c r="F3683" s="1">
        <v>73695932</v>
      </c>
      <c r="G3683" s="1">
        <v>4307.53</v>
      </c>
      <c r="H3683" s="6" t="str">
        <f>TEXT(NiftyData[[#This Row],[Date]], "yyyy")</f>
        <v>2006</v>
      </c>
      <c r="I3683" s="6" t="str">
        <f>TEXT(NiftyData[[#This Row],[Date]], "mmm")</f>
        <v>Jan</v>
      </c>
      <c r="J3683" s="6" t="str">
        <f>TEXT(NiftyData[[#This Row],[Date]], "ddd")</f>
        <v>Fri</v>
      </c>
      <c r="K3683" s="6" t="str">
        <f>TEXT(NiftyData[[#This Row],[Date]], "mmm-yyyy")</f>
        <v>Jan-2006</v>
      </c>
      <c r="L3683" s="6" t="str">
        <f>IF(NiftyData[[#This Row],[Day]]="Thu", "Expiry", "")</f>
        <v/>
      </c>
      <c r="M3683" s="6">
        <f>NiftyData[[#This Row],[Close]]-NiftyData[[#This Row],[Open]]</f>
        <v>30.149999999999636</v>
      </c>
      <c r="N3683" s="4">
        <f>NiftyData[[#This Row],[Intraday Change]]/NiftyData[[#This Row],[Open]]</f>
        <v>1.050229901072859E-2</v>
      </c>
      <c r="O3683" s="4">
        <f>_xlfn.CEILING.MATH(ABS(NiftyData[[#This Row],[Intraday Change %]]), 0.01)</f>
        <v>0.02</v>
      </c>
      <c r="P3683" s="6">
        <f>NiftyData[[#This Row],[Close]]-E3684</f>
        <v>30.099999999999909</v>
      </c>
      <c r="Q3683" s="4">
        <f>NiftyData[[#This Row],[DayChange]]/E3684</f>
        <v>1.0484699653412722E-2</v>
      </c>
      <c r="R3683" s="7">
        <f>_xlfn.CEILING.MATH(ABS(NiftyData[[#This Row],[DayChange %]]), 0.01)</f>
        <v>0.02</v>
      </c>
    </row>
    <row r="3684" spans="1:18" x14ac:dyDescent="0.2">
      <c r="A3684" s="2">
        <v>38736</v>
      </c>
      <c r="B3684" s="1">
        <v>2811.1</v>
      </c>
      <c r="C3684" s="1">
        <v>2875.95</v>
      </c>
      <c r="D3684" s="1">
        <v>2811.1</v>
      </c>
      <c r="E3684" s="1">
        <v>2870.85</v>
      </c>
      <c r="F3684" s="1">
        <v>69427054</v>
      </c>
      <c r="G3684" s="1">
        <v>3219.72</v>
      </c>
      <c r="H3684" s="6" t="str">
        <f>TEXT(NiftyData[[#This Row],[Date]], "yyyy")</f>
        <v>2006</v>
      </c>
      <c r="I3684" s="6" t="str">
        <f>TEXT(NiftyData[[#This Row],[Date]], "mmm")</f>
        <v>Jan</v>
      </c>
      <c r="J3684" s="6" t="str">
        <f>TEXT(NiftyData[[#This Row],[Date]], "ddd")</f>
        <v>Thu</v>
      </c>
      <c r="K3684" s="6" t="str">
        <f>TEXT(NiftyData[[#This Row],[Date]], "mmm-yyyy")</f>
        <v>Jan-2006</v>
      </c>
      <c r="L3684" s="6" t="str">
        <f>IF(NiftyData[[#This Row],[Day]]="Thu", "Expiry", "")</f>
        <v>Expiry</v>
      </c>
      <c r="M3684" s="6">
        <f>NiftyData[[#This Row],[Close]]-NiftyData[[#This Row],[Open]]</f>
        <v>59.75</v>
      </c>
      <c r="N3684" s="4">
        <f>NiftyData[[#This Row],[Intraday Change]]/NiftyData[[#This Row],[Open]]</f>
        <v>2.1255024723417879E-2</v>
      </c>
      <c r="O3684" s="4">
        <f>_xlfn.CEILING.MATH(ABS(NiftyData[[#This Row],[Intraday Change %]]), 0.01)</f>
        <v>0.03</v>
      </c>
      <c r="P3684" s="6">
        <f>NiftyData[[#This Row],[Close]]-E3685</f>
        <v>61.650000000000091</v>
      </c>
      <c r="Q3684" s="4">
        <f>NiftyData[[#This Row],[DayChange]]/E3685</f>
        <v>2.1945749679624125E-2</v>
      </c>
      <c r="R3684" s="7">
        <f>_xlfn.CEILING.MATH(ABS(NiftyData[[#This Row],[DayChange %]]), 0.01)</f>
        <v>0.03</v>
      </c>
    </row>
    <row r="3685" spans="1:18" x14ac:dyDescent="0.2">
      <c r="A3685" s="2">
        <v>38735</v>
      </c>
      <c r="B3685" s="1">
        <v>2809.9</v>
      </c>
      <c r="C3685" s="1">
        <v>2840.1</v>
      </c>
      <c r="D3685" s="1">
        <v>2783.85</v>
      </c>
      <c r="E3685" s="1">
        <v>2809.2</v>
      </c>
      <c r="F3685" s="1">
        <v>119045833</v>
      </c>
      <c r="G3685" s="1">
        <v>6974.93</v>
      </c>
      <c r="H3685" s="6" t="str">
        <f>TEXT(NiftyData[[#This Row],[Date]], "yyyy")</f>
        <v>2006</v>
      </c>
      <c r="I3685" s="6" t="str">
        <f>TEXT(NiftyData[[#This Row],[Date]], "mmm")</f>
        <v>Jan</v>
      </c>
      <c r="J3685" s="6" t="str">
        <f>TEXT(NiftyData[[#This Row],[Date]], "ddd")</f>
        <v>Wed</v>
      </c>
      <c r="K3685" s="6" t="str">
        <f>TEXT(NiftyData[[#This Row],[Date]], "mmm-yyyy")</f>
        <v>Jan-2006</v>
      </c>
      <c r="L3685" s="6" t="str">
        <f>IF(NiftyData[[#This Row],[Day]]="Thu", "Expiry", "")</f>
        <v/>
      </c>
      <c r="M3685" s="6">
        <f>NiftyData[[#This Row],[Close]]-NiftyData[[#This Row],[Open]]</f>
        <v>-0.70000000000027285</v>
      </c>
      <c r="N3685" s="4">
        <f>NiftyData[[#This Row],[Intraday Change]]/NiftyData[[#This Row],[Open]]</f>
        <v>-2.4911918573624427E-4</v>
      </c>
      <c r="O3685" s="4">
        <f>_xlfn.CEILING.MATH(ABS(NiftyData[[#This Row],[Intraday Change %]]), 0.01)</f>
        <v>0.01</v>
      </c>
      <c r="P3685" s="6">
        <f>NiftyData[[#This Row],[Close]]-E3686</f>
        <v>-19.900000000000091</v>
      </c>
      <c r="Q3685" s="4">
        <f>NiftyData[[#This Row],[DayChange]]/E3686</f>
        <v>-7.0340390937047442E-3</v>
      </c>
      <c r="R3685" s="7">
        <f>_xlfn.CEILING.MATH(ABS(NiftyData[[#This Row],[DayChange %]]), 0.01)</f>
        <v>0.01</v>
      </c>
    </row>
    <row r="3686" spans="1:18" x14ac:dyDescent="0.2">
      <c r="A3686" s="2">
        <v>38734</v>
      </c>
      <c r="B3686" s="1">
        <v>2833.8</v>
      </c>
      <c r="C3686" s="1">
        <v>2861.25</v>
      </c>
      <c r="D3686" s="1">
        <v>2820.65</v>
      </c>
      <c r="E3686" s="1">
        <v>2829.1</v>
      </c>
      <c r="F3686" s="1">
        <v>95095316</v>
      </c>
      <c r="G3686" s="1">
        <v>6190.85</v>
      </c>
      <c r="H3686" s="6" t="str">
        <f>TEXT(NiftyData[[#This Row],[Date]], "yyyy")</f>
        <v>2006</v>
      </c>
      <c r="I3686" s="6" t="str">
        <f>TEXT(NiftyData[[#This Row],[Date]], "mmm")</f>
        <v>Jan</v>
      </c>
      <c r="J3686" s="6" t="str">
        <f>TEXT(NiftyData[[#This Row],[Date]], "ddd")</f>
        <v>Tue</v>
      </c>
      <c r="K3686" s="6" t="str">
        <f>TEXT(NiftyData[[#This Row],[Date]], "mmm-yyyy")</f>
        <v>Jan-2006</v>
      </c>
      <c r="L3686" s="6" t="str">
        <f>IF(NiftyData[[#This Row],[Day]]="Thu", "Expiry", "")</f>
        <v/>
      </c>
      <c r="M3686" s="6">
        <f>NiftyData[[#This Row],[Close]]-NiftyData[[#This Row],[Open]]</f>
        <v>-4.7000000000002728</v>
      </c>
      <c r="N3686" s="4">
        <f>NiftyData[[#This Row],[Intraday Change]]/NiftyData[[#This Row],[Open]]</f>
        <v>-1.6585503564119813E-3</v>
      </c>
      <c r="O3686" s="4">
        <f>_xlfn.CEILING.MATH(ABS(NiftyData[[#This Row],[Intraday Change %]]), 0.01)</f>
        <v>0.01</v>
      </c>
      <c r="P3686" s="6">
        <f>NiftyData[[#This Row],[Close]]-E3687</f>
        <v>-4</v>
      </c>
      <c r="Q3686" s="4">
        <f>NiftyData[[#This Row],[DayChange]]/E3687</f>
        <v>-1.4118809784335181E-3</v>
      </c>
      <c r="R3686" s="7">
        <f>_xlfn.CEILING.MATH(ABS(NiftyData[[#This Row],[DayChange %]]), 0.01)</f>
        <v>0.01</v>
      </c>
    </row>
    <row r="3687" spans="1:18" x14ac:dyDescent="0.2">
      <c r="A3687" s="2">
        <v>38733</v>
      </c>
      <c r="B3687" s="1">
        <v>2851.35</v>
      </c>
      <c r="C3687" s="1">
        <v>2855.7</v>
      </c>
      <c r="D3687" s="1">
        <v>2824.05</v>
      </c>
      <c r="E3687" s="1">
        <v>2833.1</v>
      </c>
      <c r="F3687" s="1">
        <v>57827407</v>
      </c>
      <c r="G3687" s="1">
        <v>3404.76</v>
      </c>
      <c r="H3687" s="6" t="str">
        <f>TEXT(NiftyData[[#This Row],[Date]], "yyyy")</f>
        <v>2006</v>
      </c>
      <c r="I3687" s="6" t="str">
        <f>TEXT(NiftyData[[#This Row],[Date]], "mmm")</f>
        <v>Jan</v>
      </c>
      <c r="J3687" s="6" t="str">
        <f>TEXT(NiftyData[[#This Row],[Date]], "ddd")</f>
        <v>Mon</v>
      </c>
      <c r="K3687" s="6" t="str">
        <f>TEXT(NiftyData[[#This Row],[Date]], "mmm-yyyy")</f>
        <v>Jan-2006</v>
      </c>
      <c r="L3687" s="6" t="str">
        <f>IF(NiftyData[[#This Row],[Day]]="Thu", "Expiry", "")</f>
        <v/>
      </c>
      <c r="M3687" s="6">
        <f>NiftyData[[#This Row],[Close]]-NiftyData[[#This Row],[Open]]</f>
        <v>-18.25</v>
      </c>
      <c r="N3687" s="4">
        <f>NiftyData[[#This Row],[Intraday Change]]/NiftyData[[#This Row],[Open]]</f>
        <v>-6.4004769670506952E-3</v>
      </c>
      <c r="O3687" s="4">
        <f>_xlfn.CEILING.MATH(ABS(NiftyData[[#This Row],[Intraday Change %]]), 0.01)</f>
        <v>0.01</v>
      </c>
      <c r="P3687" s="6">
        <f>NiftyData[[#This Row],[Close]]-E3688</f>
        <v>-17.450000000000273</v>
      </c>
      <c r="Q3687" s="4">
        <f>NiftyData[[#This Row],[DayChange]]/E3688</f>
        <v>-6.1216256511902167E-3</v>
      </c>
      <c r="R3687" s="7">
        <f>_xlfn.CEILING.MATH(ABS(NiftyData[[#This Row],[DayChange %]]), 0.01)</f>
        <v>0.01</v>
      </c>
    </row>
    <row r="3688" spans="1:18" x14ac:dyDescent="0.2">
      <c r="A3688" s="2">
        <v>38730</v>
      </c>
      <c r="B3688" s="1">
        <v>2851.4</v>
      </c>
      <c r="C3688" s="1">
        <v>2878.35</v>
      </c>
      <c r="D3688" s="1">
        <v>2846.7</v>
      </c>
      <c r="E3688" s="1">
        <v>2850.55</v>
      </c>
      <c r="F3688" s="1">
        <v>66173305</v>
      </c>
      <c r="G3688" s="1">
        <v>3198.16</v>
      </c>
      <c r="H3688" s="6" t="str">
        <f>TEXT(NiftyData[[#This Row],[Date]], "yyyy")</f>
        <v>2006</v>
      </c>
      <c r="I3688" s="6" t="str">
        <f>TEXT(NiftyData[[#This Row],[Date]], "mmm")</f>
        <v>Jan</v>
      </c>
      <c r="J3688" s="6" t="str">
        <f>TEXT(NiftyData[[#This Row],[Date]], "ddd")</f>
        <v>Fri</v>
      </c>
      <c r="K3688" s="6" t="str">
        <f>TEXT(NiftyData[[#This Row],[Date]], "mmm-yyyy")</f>
        <v>Jan-2006</v>
      </c>
      <c r="L3688" s="6" t="str">
        <f>IF(NiftyData[[#This Row],[Day]]="Thu", "Expiry", "")</f>
        <v/>
      </c>
      <c r="M3688" s="6">
        <f>NiftyData[[#This Row],[Close]]-NiftyData[[#This Row],[Open]]</f>
        <v>-0.84999999999990905</v>
      </c>
      <c r="N3688" s="4">
        <f>NiftyData[[#This Row],[Intraday Change]]/NiftyData[[#This Row],[Open]]</f>
        <v>-2.9809917935046256E-4</v>
      </c>
      <c r="O3688" s="4">
        <f>_xlfn.CEILING.MATH(ABS(NiftyData[[#This Row],[Intraday Change %]]), 0.01)</f>
        <v>0.01</v>
      </c>
      <c r="P3688" s="6">
        <f>NiftyData[[#This Row],[Close]]-E3689</f>
        <v>-0.1499999999996362</v>
      </c>
      <c r="Q3688" s="4">
        <f>NiftyData[[#This Row],[DayChange]]/E3689</f>
        <v>-5.2618655067048867E-5</v>
      </c>
      <c r="R3688" s="7">
        <f>_xlfn.CEILING.MATH(ABS(NiftyData[[#This Row],[DayChange %]]), 0.01)</f>
        <v>0.01</v>
      </c>
    </row>
    <row r="3689" spans="1:18" x14ac:dyDescent="0.2">
      <c r="A3689" s="2">
        <v>38729</v>
      </c>
      <c r="B3689" s="1">
        <v>2869.35</v>
      </c>
      <c r="C3689" s="1">
        <v>2869.35</v>
      </c>
      <c r="D3689" s="1">
        <v>2824</v>
      </c>
      <c r="E3689" s="1">
        <v>2850.7</v>
      </c>
      <c r="F3689" s="1">
        <v>92184274</v>
      </c>
      <c r="G3689" s="1">
        <v>6110.85</v>
      </c>
      <c r="H3689" s="6" t="str">
        <f>TEXT(NiftyData[[#This Row],[Date]], "yyyy")</f>
        <v>2006</v>
      </c>
      <c r="I3689" s="6" t="str">
        <f>TEXT(NiftyData[[#This Row],[Date]], "mmm")</f>
        <v>Jan</v>
      </c>
      <c r="J3689" s="6" t="str">
        <f>TEXT(NiftyData[[#This Row],[Date]], "ddd")</f>
        <v>Thu</v>
      </c>
      <c r="K3689" s="6" t="str">
        <f>TEXT(NiftyData[[#This Row],[Date]], "mmm-yyyy")</f>
        <v>Jan-2006</v>
      </c>
      <c r="L3689" s="6" t="str">
        <f>IF(NiftyData[[#This Row],[Day]]="Thu", "Expiry", "")</f>
        <v>Expiry</v>
      </c>
      <c r="M3689" s="6">
        <f>NiftyData[[#This Row],[Close]]-NiftyData[[#This Row],[Open]]</f>
        <v>-18.650000000000091</v>
      </c>
      <c r="N3689" s="4">
        <f>NiftyData[[#This Row],[Intraday Change]]/NiftyData[[#This Row],[Open]]</f>
        <v>-6.4997299039852548E-3</v>
      </c>
      <c r="O3689" s="4">
        <f>_xlfn.CEILING.MATH(ABS(NiftyData[[#This Row],[Intraday Change %]]), 0.01)</f>
        <v>0.01</v>
      </c>
      <c r="P3689" s="6">
        <f>NiftyData[[#This Row],[Close]]-E3690</f>
        <v>-20.100000000000364</v>
      </c>
      <c r="Q3689" s="4">
        <f>NiftyData[[#This Row],[DayChange]]/E3690</f>
        <v>-7.0015326738192708E-3</v>
      </c>
      <c r="R3689" s="7">
        <f>_xlfn.CEILING.MATH(ABS(NiftyData[[#This Row],[DayChange %]]), 0.01)</f>
        <v>0.01</v>
      </c>
    </row>
    <row r="3690" spans="1:18" x14ac:dyDescent="0.2">
      <c r="A3690" s="2">
        <v>38727</v>
      </c>
      <c r="B3690" s="1">
        <v>2910.15</v>
      </c>
      <c r="C3690" s="1">
        <v>2913.05</v>
      </c>
      <c r="D3690" s="1">
        <v>2865.6</v>
      </c>
      <c r="E3690" s="1">
        <v>2870.8</v>
      </c>
      <c r="F3690" s="1">
        <v>71122017</v>
      </c>
      <c r="G3690" s="1">
        <v>3508.23</v>
      </c>
      <c r="H3690" s="6" t="str">
        <f>TEXT(NiftyData[[#This Row],[Date]], "yyyy")</f>
        <v>2006</v>
      </c>
      <c r="I3690" s="6" t="str">
        <f>TEXT(NiftyData[[#This Row],[Date]], "mmm")</f>
        <v>Jan</v>
      </c>
      <c r="J3690" s="6" t="str">
        <f>TEXT(NiftyData[[#This Row],[Date]], "ddd")</f>
        <v>Tue</v>
      </c>
      <c r="K3690" s="6" t="str">
        <f>TEXT(NiftyData[[#This Row],[Date]], "mmm-yyyy")</f>
        <v>Jan-2006</v>
      </c>
      <c r="L3690" s="6" t="str">
        <f>IF(NiftyData[[#This Row],[Day]]="Thu", "Expiry", "")</f>
        <v/>
      </c>
      <c r="M3690" s="6">
        <f>NiftyData[[#This Row],[Close]]-NiftyData[[#This Row],[Open]]</f>
        <v>-39.349999999999909</v>
      </c>
      <c r="N3690" s="4">
        <f>NiftyData[[#This Row],[Intraday Change]]/NiftyData[[#This Row],[Open]]</f>
        <v>-1.3521639778018284E-2</v>
      </c>
      <c r="O3690" s="4">
        <f>_xlfn.CEILING.MATH(ABS(NiftyData[[#This Row],[Intraday Change %]]), 0.01)</f>
        <v>0.02</v>
      </c>
      <c r="P3690" s="6">
        <f>NiftyData[[#This Row],[Close]]-E3691</f>
        <v>-39.299999999999727</v>
      </c>
      <c r="Q3690" s="4">
        <f>NiftyData[[#This Row],[DayChange]]/E3691</f>
        <v>-1.3504690560461746E-2</v>
      </c>
      <c r="R3690" s="7">
        <f>_xlfn.CEILING.MATH(ABS(NiftyData[[#This Row],[DayChange %]]), 0.01)</f>
        <v>0.02</v>
      </c>
    </row>
    <row r="3691" spans="1:18" x14ac:dyDescent="0.2">
      <c r="A3691" s="2">
        <v>38726</v>
      </c>
      <c r="B3691" s="1">
        <v>2913.35</v>
      </c>
      <c r="C3691" s="1">
        <v>2927.25</v>
      </c>
      <c r="D3691" s="1">
        <v>2898.25</v>
      </c>
      <c r="E3691" s="1">
        <v>2910.1</v>
      </c>
      <c r="F3691" s="1">
        <v>74818404</v>
      </c>
      <c r="G3691" s="1">
        <v>3462.62</v>
      </c>
      <c r="H3691" s="6" t="str">
        <f>TEXT(NiftyData[[#This Row],[Date]], "yyyy")</f>
        <v>2006</v>
      </c>
      <c r="I3691" s="6" t="str">
        <f>TEXT(NiftyData[[#This Row],[Date]], "mmm")</f>
        <v>Jan</v>
      </c>
      <c r="J3691" s="6" t="str">
        <f>TEXT(NiftyData[[#This Row],[Date]], "ddd")</f>
        <v>Mon</v>
      </c>
      <c r="K3691" s="6" t="str">
        <f>TEXT(NiftyData[[#This Row],[Date]], "mmm-yyyy")</f>
        <v>Jan-2006</v>
      </c>
      <c r="L3691" s="6" t="str">
        <f>IF(NiftyData[[#This Row],[Day]]="Thu", "Expiry", "")</f>
        <v/>
      </c>
      <c r="M3691" s="6">
        <f>NiftyData[[#This Row],[Close]]-NiftyData[[#This Row],[Open]]</f>
        <v>-3.25</v>
      </c>
      <c r="N3691" s="4">
        <f>NiftyData[[#This Row],[Intraday Change]]/NiftyData[[#This Row],[Open]]</f>
        <v>-1.1155542588429128E-3</v>
      </c>
      <c r="O3691" s="4">
        <f>_xlfn.CEILING.MATH(ABS(NiftyData[[#This Row],[Intraday Change %]]), 0.01)</f>
        <v>0.01</v>
      </c>
      <c r="P3691" s="6">
        <f>NiftyData[[#This Row],[Close]]-E3692</f>
        <v>-3.9000000000000909</v>
      </c>
      <c r="Q3691" s="4">
        <f>NiftyData[[#This Row],[DayChange]]/E3692</f>
        <v>-1.3383665065202783E-3</v>
      </c>
      <c r="R3691" s="7">
        <f>_xlfn.CEILING.MATH(ABS(NiftyData[[#This Row],[DayChange %]]), 0.01)</f>
        <v>0.01</v>
      </c>
    </row>
    <row r="3692" spans="1:18" x14ac:dyDescent="0.2">
      <c r="A3692" s="2">
        <v>38723</v>
      </c>
      <c r="B3692" s="1">
        <v>2899.85</v>
      </c>
      <c r="C3692" s="1">
        <v>2921.7</v>
      </c>
      <c r="D3692" s="1">
        <v>2877.25</v>
      </c>
      <c r="E3692" s="1">
        <v>2914</v>
      </c>
      <c r="F3692" s="1">
        <v>83354445</v>
      </c>
      <c r="G3692" s="1">
        <v>3728.49</v>
      </c>
      <c r="H3692" s="6" t="str">
        <f>TEXT(NiftyData[[#This Row],[Date]], "yyyy")</f>
        <v>2006</v>
      </c>
      <c r="I3692" s="6" t="str">
        <f>TEXT(NiftyData[[#This Row],[Date]], "mmm")</f>
        <v>Jan</v>
      </c>
      <c r="J3692" s="6" t="str">
        <f>TEXT(NiftyData[[#This Row],[Date]], "ddd")</f>
        <v>Fri</v>
      </c>
      <c r="K3692" s="6" t="str">
        <f>TEXT(NiftyData[[#This Row],[Date]], "mmm-yyyy")</f>
        <v>Jan-2006</v>
      </c>
      <c r="L3692" s="6" t="str">
        <f>IF(NiftyData[[#This Row],[Day]]="Thu", "Expiry", "")</f>
        <v/>
      </c>
      <c r="M3692" s="6">
        <f>NiftyData[[#This Row],[Close]]-NiftyData[[#This Row],[Open]]</f>
        <v>14.150000000000091</v>
      </c>
      <c r="N3692" s="4">
        <f>NiftyData[[#This Row],[Intraday Change]]/NiftyData[[#This Row],[Open]]</f>
        <v>4.8795627360036179E-3</v>
      </c>
      <c r="O3692" s="4">
        <f>_xlfn.CEILING.MATH(ABS(NiftyData[[#This Row],[Intraday Change %]]), 0.01)</f>
        <v>0.01</v>
      </c>
      <c r="P3692" s="6">
        <f>NiftyData[[#This Row],[Close]]-E3693</f>
        <v>14.150000000000091</v>
      </c>
      <c r="Q3692" s="4">
        <f>NiftyData[[#This Row],[DayChange]]/E3693</f>
        <v>4.8795627360036179E-3</v>
      </c>
      <c r="R3692" s="7">
        <f>_xlfn.CEILING.MATH(ABS(NiftyData[[#This Row],[DayChange %]]), 0.01)</f>
        <v>0.01</v>
      </c>
    </row>
    <row r="3693" spans="1:18" x14ac:dyDescent="0.2">
      <c r="A3693" s="2">
        <v>38722</v>
      </c>
      <c r="B3693" s="1">
        <v>2904.45</v>
      </c>
      <c r="C3693" s="1">
        <v>2916.2</v>
      </c>
      <c r="D3693" s="1">
        <v>2884.8</v>
      </c>
      <c r="E3693" s="1">
        <v>2899.85</v>
      </c>
      <c r="F3693" s="1">
        <v>70082252</v>
      </c>
      <c r="G3693" s="1">
        <v>3203.74</v>
      </c>
      <c r="H3693" s="6" t="str">
        <f>TEXT(NiftyData[[#This Row],[Date]], "yyyy")</f>
        <v>2006</v>
      </c>
      <c r="I3693" s="6" t="str">
        <f>TEXT(NiftyData[[#This Row],[Date]], "mmm")</f>
        <v>Jan</v>
      </c>
      <c r="J3693" s="6" t="str">
        <f>TEXT(NiftyData[[#This Row],[Date]], "ddd")</f>
        <v>Thu</v>
      </c>
      <c r="K3693" s="6" t="str">
        <f>TEXT(NiftyData[[#This Row],[Date]], "mmm-yyyy")</f>
        <v>Jan-2006</v>
      </c>
      <c r="L3693" s="6" t="str">
        <f>IF(NiftyData[[#This Row],[Day]]="Thu", "Expiry", "")</f>
        <v>Expiry</v>
      </c>
      <c r="M3693" s="6">
        <f>NiftyData[[#This Row],[Close]]-NiftyData[[#This Row],[Open]]</f>
        <v>-4.5999999999999091</v>
      </c>
      <c r="N3693" s="4">
        <f>NiftyData[[#This Row],[Intraday Change]]/NiftyData[[#This Row],[Open]]</f>
        <v>-1.5837766186368881E-3</v>
      </c>
      <c r="O3693" s="4">
        <f>_xlfn.CEILING.MATH(ABS(NiftyData[[#This Row],[Intraday Change %]]), 0.01)</f>
        <v>0.01</v>
      </c>
      <c r="P3693" s="6">
        <f>NiftyData[[#This Row],[Close]]-E3694</f>
        <v>-4.5500000000001819</v>
      </c>
      <c r="Q3693" s="4">
        <f>NiftyData[[#This Row],[DayChange]]/E3694</f>
        <v>-1.5665886241565149E-3</v>
      </c>
      <c r="R3693" s="7">
        <f>_xlfn.CEILING.MATH(ABS(NiftyData[[#This Row],[DayChange %]]), 0.01)</f>
        <v>0.01</v>
      </c>
    </row>
    <row r="3694" spans="1:18" x14ac:dyDescent="0.2">
      <c r="A3694" s="2">
        <v>38721</v>
      </c>
      <c r="B3694" s="1">
        <v>2883</v>
      </c>
      <c r="C3694" s="1">
        <v>2909.35</v>
      </c>
      <c r="D3694" s="1">
        <v>2883</v>
      </c>
      <c r="E3694" s="1">
        <v>2904.4</v>
      </c>
      <c r="F3694" s="1">
        <v>82021279</v>
      </c>
      <c r="G3694" s="1">
        <v>3415.2</v>
      </c>
      <c r="H3694" s="6" t="str">
        <f>TEXT(NiftyData[[#This Row],[Date]], "yyyy")</f>
        <v>2006</v>
      </c>
      <c r="I3694" s="6" t="str">
        <f>TEXT(NiftyData[[#This Row],[Date]], "mmm")</f>
        <v>Jan</v>
      </c>
      <c r="J3694" s="6" t="str">
        <f>TEXT(NiftyData[[#This Row],[Date]], "ddd")</f>
        <v>Wed</v>
      </c>
      <c r="K3694" s="6" t="str">
        <f>TEXT(NiftyData[[#This Row],[Date]], "mmm-yyyy")</f>
        <v>Jan-2006</v>
      </c>
      <c r="L3694" s="6" t="str">
        <f>IF(NiftyData[[#This Row],[Day]]="Thu", "Expiry", "")</f>
        <v/>
      </c>
      <c r="M3694" s="6">
        <f>NiftyData[[#This Row],[Close]]-NiftyData[[#This Row],[Open]]</f>
        <v>21.400000000000091</v>
      </c>
      <c r="N3694" s="4">
        <f>NiftyData[[#This Row],[Intraday Change]]/NiftyData[[#This Row],[Open]]</f>
        <v>7.4228234477974652E-3</v>
      </c>
      <c r="O3694" s="4">
        <f>_xlfn.CEILING.MATH(ABS(NiftyData[[#This Row],[Intraday Change %]]), 0.01)</f>
        <v>0.01</v>
      </c>
      <c r="P3694" s="6">
        <f>NiftyData[[#This Row],[Close]]-E3695</f>
        <v>21.050000000000182</v>
      </c>
      <c r="Q3694" s="4">
        <f>NiftyData[[#This Row],[DayChange]]/E3695</f>
        <v>7.3005358350530401E-3</v>
      </c>
      <c r="R3694" s="7">
        <f>_xlfn.CEILING.MATH(ABS(NiftyData[[#This Row],[DayChange %]]), 0.01)</f>
        <v>0.01</v>
      </c>
    </row>
    <row r="3695" spans="1:18" x14ac:dyDescent="0.2">
      <c r="A3695" s="2">
        <v>38720</v>
      </c>
      <c r="B3695" s="1">
        <v>2835.95</v>
      </c>
      <c r="C3695" s="1">
        <v>2887.2</v>
      </c>
      <c r="D3695" s="1">
        <v>2832.05</v>
      </c>
      <c r="E3695" s="1">
        <v>2883.35</v>
      </c>
      <c r="F3695" s="1">
        <v>56919143</v>
      </c>
      <c r="G3695" s="1">
        <v>2674.83</v>
      </c>
      <c r="H3695" s="6" t="str">
        <f>TEXT(NiftyData[[#This Row],[Date]], "yyyy")</f>
        <v>2006</v>
      </c>
      <c r="I3695" s="6" t="str">
        <f>TEXT(NiftyData[[#This Row],[Date]], "mmm")</f>
        <v>Jan</v>
      </c>
      <c r="J3695" s="6" t="str">
        <f>TEXT(NiftyData[[#This Row],[Date]], "ddd")</f>
        <v>Tue</v>
      </c>
      <c r="K3695" s="6" t="str">
        <f>TEXT(NiftyData[[#This Row],[Date]], "mmm-yyyy")</f>
        <v>Jan-2006</v>
      </c>
      <c r="L3695" s="6" t="str">
        <f>IF(NiftyData[[#This Row],[Day]]="Thu", "Expiry", "")</f>
        <v/>
      </c>
      <c r="M3695" s="6">
        <f>NiftyData[[#This Row],[Close]]-NiftyData[[#This Row],[Open]]</f>
        <v>47.400000000000091</v>
      </c>
      <c r="N3695" s="4">
        <f>NiftyData[[#This Row],[Intraday Change]]/NiftyData[[#This Row],[Open]]</f>
        <v>1.671397591635963E-2</v>
      </c>
      <c r="O3695" s="4">
        <f>_xlfn.CEILING.MATH(ABS(NiftyData[[#This Row],[Intraday Change %]]), 0.01)</f>
        <v>0.02</v>
      </c>
      <c r="P3695" s="6">
        <f>NiftyData[[#This Row],[Close]]-E3696</f>
        <v>47.400000000000091</v>
      </c>
      <c r="Q3695" s="4">
        <f>NiftyData[[#This Row],[DayChange]]/E3696</f>
        <v>1.671397591635963E-2</v>
      </c>
      <c r="R3695" s="7">
        <f>_xlfn.CEILING.MATH(ABS(NiftyData[[#This Row],[DayChange %]]), 0.01)</f>
        <v>0.02</v>
      </c>
    </row>
    <row r="3696" spans="1:18" x14ac:dyDescent="0.2">
      <c r="A3696" s="2">
        <v>38719</v>
      </c>
      <c r="B3696" s="1">
        <v>2836.8</v>
      </c>
      <c r="C3696" s="1">
        <v>2849.45</v>
      </c>
      <c r="D3696" s="1">
        <v>2825.4</v>
      </c>
      <c r="E3696" s="1">
        <v>2835.95</v>
      </c>
      <c r="F3696" s="1">
        <v>51922369</v>
      </c>
      <c r="G3696" s="1">
        <v>2492.19</v>
      </c>
      <c r="H3696" s="6" t="str">
        <f>TEXT(NiftyData[[#This Row],[Date]], "yyyy")</f>
        <v>2006</v>
      </c>
      <c r="I3696" s="6" t="str">
        <f>TEXT(NiftyData[[#This Row],[Date]], "mmm")</f>
        <v>Jan</v>
      </c>
      <c r="J3696" s="6" t="str">
        <f>TEXT(NiftyData[[#This Row],[Date]], "ddd")</f>
        <v>Mon</v>
      </c>
      <c r="K3696" s="6" t="str">
        <f>TEXT(NiftyData[[#This Row],[Date]], "mmm-yyyy")</f>
        <v>Jan-2006</v>
      </c>
      <c r="L3696" s="6" t="str">
        <f>IF(NiftyData[[#This Row],[Day]]="Thu", "Expiry", "")</f>
        <v/>
      </c>
      <c r="M3696" s="6">
        <f>NiftyData[[#This Row],[Close]]-NiftyData[[#This Row],[Open]]</f>
        <v>-0.8500000000003638</v>
      </c>
      <c r="N3696" s="4">
        <f>NiftyData[[#This Row],[Intraday Change]]/NiftyData[[#This Row],[Open]]</f>
        <v>-2.9963338973504079E-4</v>
      </c>
      <c r="O3696" s="4">
        <f>_xlfn.CEILING.MATH(ABS(NiftyData[[#This Row],[Intraday Change %]]), 0.01)</f>
        <v>0.01</v>
      </c>
      <c r="P3696" s="6">
        <f>NiftyData[[#This Row],[Close]]-E3697</f>
        <v>-0.6000000000003638</v>
      </c>
      <c r="Q3696" s="4">
        <f>NiftyData[[#This Row],[DayChange]]/E3697</f>
        <v>-2.1152456329004028E-4</v>
      </c>
      <c r="R3696" s="7">
        <f>_xlfn.CEILING.MATH(ABS(NiftyData[[#This Row],[DayChange %]]), 0.01)</f>
        <v>0.01</v>
      </c>
    </row>
    <row r="3697" spans="1:18" x14ac:dyDescent="0.2">
      <c r="A3697" s="2">
        <v>38716</v>
      </c>
      <c r="B3697" s="1">
        <v>2823.95</v>
      </c>
      <c r="C3697" s="1">
        <v>2845.55</v>
      </c>
      <c r="D3697" s="1">
        <v>2812.75</v>
      </c>
      <c r="E3697" s="1">
        <v>2836.55</v>
      </c>
      <c r="F3697" s="1">
        <v>76048886</v>
      </c>
      <c r="G3697" s="1">
        <v>4017.93</v>
      </c>
      <c r="H3697" s="6" t="str">
        <f>TEXT(NiftyData[[#This Row],[Date]], "yyyy")</f>
        <v>2005</v>
      </c>
      <c r="I3697" s="6" t="str">
        <f>TEXT(NiftyData[[#This Row],[Date]], "mmm")</f>
        <v>Dec</v>
      </c>
      <c r="J3697" s="6" t="str">
        <f>TEXT(NiftyData[[#This Row],[Date]], "ddd")</f>
        <v>Fri</v>
      </c>
      <c r="K3697" s="6" t="str">
        <f>TEXT(NiftyData[[#This Row],[Date]], "mmm-yyyy")</f>
        <v>Dec-2005</v>
      </c>
      <c r="L3697" s="6" t="str">
        <f>IF(NiftyData[[#This Row],[Day]]="Thu", "Expiry", "")</f>
        <v/>
      </c>
      <c r="M3697" s="6">
        <f>NiftyData[[#This Row],[Close]]-NiftyData[[#This Row],[Open]]</f>
        <v>12.600000000000364</v>
      </c>
      <c r="N3697" s="4">
        <f>NiftyData[[#This Row],[Intraday Change]]/NiftyData[[#This Row],[Open]]</f>
        <v>4.4618353724394429E-3</v>
      </c>
      <c r="O3697" s="4">
        <f>_xlfn.CEILING.MATH(ABS(NiftyData[[#This Row],[Intraday Change %]]), 0.01)</f>
        <v>0.01</v>
      </c>
      <c r="P3697" s="6">
        <f>NiftyData[[#This Row],[Close]]-E3698</f>
        <v>14.600000000000364</v>
      </c>
      <c r="Q3697" s="4">
        <f>NiftyData[[#This Row],[DayChange]]/E3698</f>
        <v>5.173727387090616E-3</v>
      </c>
      <c r="R3697" s="7">
        <f>_xlfn.CEILING.MATH(ABS(NiftyData[[#This Row],[DayChange %]]), 0.01)</f>
        <v>0.01</v>
      </c>
    </row>
    <row r="3698" spans="1:18" x14ac:dyDescent="0.2">
      <c r="A3698" s="2">
        <v>38715</v>
      </c>
      <c r="B3698" s="1">
        <v>2792.75</v>
      </c>
      <c r="C3698" s="1">
        <v>2829.4</v>
      </c>
      <c r="D3698" s="1">
        <v>2792.75</v>
      </c>
      <c r="E3698" s="1">
        <v>2821.95</v>
      </c>
      <c r="F3698" s="1">
        <v>79236604</v>
      </c>
      <c r="G3698" s="1">
        <v>3891.34</v>
      </c>
      <c r="H3698" s="6" t="str">
        <f>TEXT(NiftyData[[#This Row],[Date]], "yyyy")</f>
        <v>2005</v>
      </c>
      <c r="I3698" s="6" t="str">
        <f>TEXT(NiftyData[[#This Row],[Date]], "mmm")</f>
        <v>Dec</v>
      </c>
      <c r="J3698" s="6" t="str">
        <f>TEXT(NiftyData[[#This Row],[Date]], "ddd")</f>
        <v>Thu</v>
      </c>
      <c r="K3698" s="6" t="str">
        <f>TEXT(NiftyData[[#This Row],[Date]], "mmm-yyyy")</f>
        <v>Dec-2005</v>
      </c>
      <c r="L3698" s="6" t="str">
        <f>IF(NiftyData[[#This Row],[Day]]="Thu", "Expiry", "")</f>
        <v>Expiry</v>
      </c>
      <c r="M3698" s="6">
        <f>NiftyData[[#This Row],[Close]]-NiftyData[[#This Row],[Open]]</f>
        <v>29.199999999999818</v>
      </c>
      <c r="N3698" s="4">
        <f>NiftyData[[#This Row],[Intraday Change]]/NiftyData[[#This Row],[Open]]</f>
        <v>1.0455644078417266E-2</v>
      </c>
      <c r="O3698" s="4">
        <f>_xlfn.CEILING.MATH(ABS(NiftyData[[#This Row],[Intraday Change %]]), 0.01)</f>
        <v>0.02</v>
      </c>
      <c r="P3698" s="6">
        <f>NiftyData[[#This Row],[Close]]-E3699</f>
        <v>27.899999999999636</v>
      </c>
      <c r="Q3698" s="4">
        <f>NiftyData[[#This Row],[DayChange]]/E3699</f>
        <v>9.9855049122240594E-3</v>
      </c>
      <c r="R3698" s="7">
        <f>_xlfn.CEILING.MATH(ABS(NiftyData[[#This Row],[DayChange %]]), 0.01)</f>
        <v>0.01</v>
      </c>
    </row>
    <row r="3699" spans="1:18" x14ac:dyDescent="0.2">
      <c r="A3699" s="2">
        <v>38714</v>
      </c>
      <c r="B3699" s="1">
        <v>2806.8</v>
      </c>
      <c r="C3699" s="1">
        <v>2824.3</v>
      </c>
      <c r="D3699" s="1">
        <v>2780</v>
      </c>
      <c r="E3699" s="1">
        <v>2794.05</v>
      </c>
      <c r="F3699" s="1">
        <v>73928672</v>
      </c>
      <c r="G3699" s="1">
        <v>3690.54</v>
      </c>
      <c r="H3699" s="6" t="str">
        <f>TEXT(NiftyData[[#This Row],[Date]], "yyyy")</f>
        <v>2005</v>
      </c>
      <c r="I3699" s="6" t="str">
        <f>TEXT(NiftyData[[#This Row],[Date]], "mmm")</f>
        <v>Dec</v>
      </c>
      <c r="J3699" s="6" t="str">
        <f>TEXT(NiftyData[[#This Row],[Date]], "ddd")</f>
        <v>Wed</v>
      </c>
      <c r="K3699" s="6" t="str">
        <f>TEXT(NiftyData[[#This Row],[Date]], "mmm-yyyy")</f>
        <v>Dec-2005</v>
      </c>
      <c r="L3699" s="6" t="str">
        <f>IF(NiftyData[[#This Row],[Day]]="Thu", "Expiry", "")</f>
        <v/>
      </c>
      <c r="M3699" s="6">
        <f>NiftyData[[#This Row],[Close]]-NiftyData[[#This Row],[Open]]</f>
        <v>-12.75</v>
      </c>
      <c r="N3699" s="4">
        <f>NiftyData[[#This Row],[Intraday Change]]/NiftyData[[#This Row],[Open]]</f>
        <v>-4.5425395468148781E-3</v>
      </c>
      <c r="O3699" s="4">
        <f>_xlfn.CEILING.MATH(ABS(NiftyData[[#This Row],[Intraday Change %]]), 0.01)</f>
        <v>0.01</v>
      </c>
      <c r="P3699" s="6">
        <f>NiftyData[[#This Row],[Close]]-E3700</f>
        <v>-11.849999999999909</v>
      </c>
      <c r="Q3699" s="4">
        <f>NiftyData[[#This Row],[DayChange]]/E3700</f>
        <v>-4.2232438789692817E-3</v>
      </c>
      <c r="R3699" s="7">
        <f>_xlfn.CEILING.MATH(ABS(NiftyData[[#This Row],[DayChange %]]), 0.01)</f>
        <v>0.01</v>
      </c>
    </row>
    <row r="3700" spans="1:18" x14ac:dyDescent="0.2">
      <c r="A3700" s="2">
        <v>38713</v>
      </c>
      <c r="B3700" s="1">
        <v>2746.25</v>
      </c>
      <c r="C3700" s="1">
        <v>2812.6</v>
      </c>
      <c r="D3700" s="1">
        <v>2725.7</v>
      </c>
      <c r="E3700" s="1">
        <v>2805.9</v>
      </c>
      <c r="F3700" s="1">
        <v>58763373</v>
      </c>
      <c r="G3700" s="1">
        <v>2824.9</v>
      </c>
      <c r="H3700" s="6" t="str">
        <f>TEXT(NiftyData[[#This Row],[Date]], "yyyy")</f>
        <v>2005</v>
      </c>
      <c r="I3700" s="6" t="str">
        <f>TEXT(NiftyData[[#This Row],[Date]], "mmm")</f>
        <v>Dec</v>
      </c>
      <c r="J3700" s="6" t="str">
        <f>TEXT(NiftyData[[#This Row],[Date]], "ddd")</f>
        <v>Tue</v>
      </c>
      <c r="K3700" s="6" t="str">
        <f>TEXT(NiftyData[[#This Row],[Date]], "mmm-yyyy")</f>
        <v>Dec-2005</v>
      </c>
      <c r="L3700" s="6" t="str">
        <f>IF(NiftyData[[#This Row],[Day]]="Thu", "Expiry", "")</f>
        <v/>
      </c>
      <c r="M3700" s="6">
        <f>NiftyData[[#This Row],[Close]]-NiftyData[[#This Row],[Open]]</f>
        <v>59.650000000000091</v>
      </c>
      <c r="N3700" s="4">
        <f>NiftyData[[#This Row],[Intraday Change]]/NiftyData[[#This Row],[Open]]</f>
        <v>2.1720527992717373E-2</v>
      </c>
      <c r="O3700" s="4">
        <f>_xlfn.CEILING.MATH(ABS(NiftyData[[#This Row],[Intraday Change %]]), 0.01)</f>
        <v>0.03</v>
      </c>
      <c r="P3700" s="6">
        <f>NiftyData[[#This Row],[Close]]-E3701</f>
        <v>56.300000000000182</v>
      </c>
      <c r="Q3700" s="4">
        <f>NiftyData[[#This Row],[DayChange]]/E3701</f>
        <v>2.0475705557172021E-2</v>
      </c>
      <c r="R3700" s="7">
        <f>_xlfn.CEILING.MATH(ABS(NiftyData[[#This Row],[DayChange %]]), 0.01)</f>
        <v>0.03</v>
      </c>
    </row>
    <row r="3701" spans="1:18" x14ac:dyDescent="0.2">
      <c r="A3701" s="2">
        <v>38712</v>
      </c>
      <c r="B3701" s="1">
        <v>2804.3</v>
      </c>
      <c r="C3701" s="1">
        <v>2804.3</v>
      </c>
      <c r="D3701" s="1">
        <v>2741.8</v>
      </c>
      <c r="E3701" s="1">
        <v>2749.6</v>
      </c>
      <c r="F3701" s="1">
        <v>57486163</v>
      </c>
      <c r="G3701" s="1">
        <v>2509.9899999999998</v>
      </c>
      <c r="H3701" s="6" t="str">
        <f>TEXT(NiftyData[[#This Row],[Date]], "yyyy")</f>
        <v>2005</v>
      </c>
      <c r="I3701" s="6" t="str">
        <f>TEXT(NiftyData[[#This Row],[Date]], "mmm")</f>
        <v>Dec</v>
      </c>
      <c r="J3701" s="6" t="str">
        <f>TEXT(NiftyData[[#This Row],[Date]], "ddd")</f>
        <v>Mon</v>
      </c>
      <c r="K3701" s="6" t="str">
        <f>TEXT(NiftyData[[#This Row],[Date]], "mmm-yyyy")</f>
        <v>Dec-2005</v>
      </c>
      <c r="L3701" s="6" t="str">
        <f>IF(NiftyData[[#This Row],[Day]]="Thu", "Expiry", "")</f>
        <v/>
      </c>
      <c r="M3701" s="6">
        <f>NiftyData[[#This Row],[Close]]-NiftyData[[#This Row],[Open]]</f>
        <v>-54.700000000000273</v>
      </c>
      <c r="N3701" s="4">
        <f>NiftyData[[#This Row],[Intraday Change]]/NiftyData[[#This Row],[Open]]</f>
        <v>-1.9505759012944504E-2</v>
      </c>
      <c r="O3701" s="4">
        <f>_xlfn.CEILING.MATH(ABS(NiftyData[[#This Row],[Intraday Change %]]), 0.01)</f>
        <v>0.02</v>
      </c>
      <c r="P3701" s="6">
        <f>NiftyData[[#This Row],[Close]]-E3702</f>
        <v>-55.25</v>
      </c>
      <c r="Q3701" s="4">
        <f>NiftyData[[#This Row],[DayChange]]/E3702</f>
        <v>-1.9698023067187195E-2</v>
      </c>
      <c r="R3701" s="7">
        <f>_xlfn.CEILING.MATH(ABS(NiftyData[[#This Row],[DayChange %]]), 0.01)</f>
        <v>0.02</v>
      </c>
    </row>
    <row r="3702" spans="1:18" x14ac:dyDescent="0.2">
      <c r="A3702" s="2">
        <v>38709</v>
      </c>
      <c r="B3702" s="1">
        <v>2835.7</v>
      </c>
      <c r="C3702" s="1">
        <v>2857</v>
      </c>
      <c r="D3702" s="1">
        <v>2799.7</v>
      </c>
      <c r="E3702" s="1">
        <v>2804.85</v>
      </c>
      <c r="F3702" s="1">
        <v>65175171</v>
      </c>
      <c r="G3702" s="1">
        <v>2972.67</v>
      </c>
      <c r="H3702" s="6" t="str">
        <f>TEXT(NiftyData[[#This Row],[Date]], "yyyy")</f>
        <v>2005</v>
      </c>
      <c r="I3702" s="6" t="str">
        <f>TEXT(NiftyData[[#This Row],[Date]], "mmm")</f>
        <v>Dec</v>
      </c>
      <c r="J3702" s="6" t="str">
        <f>TEXT(NiftyData[[#This Row],[Date]], "ddd")</f>
        <v>Fri</v>
      </c>
      <c r="K3702" s="6" t="str">
        <f>TEXT(NiftyData[[#This Row],[Date]], "mmm-yyyy")</f>
        <v>Dec-2005</v>
      </c>
      <c r="L3702" s="6" t="str">
        <f>IF(NiftyData[[#This Row],[Day]]="Thu", "Expiry", "")</f>
        <v/>
      </c>
      <c r="M3702" s="6">
        <f>NiftyData[[#This Row],[Close]]-NiftyData[[#This Row],[Open]]</f>
        <v>-30.849999999999909</v>
      </c>
      <c r="N3702" s="4">
        <f>NiftyData[[#This Row],[Intraday Change]]/NiftyData[[#This Row],[Open]]</f>
        <v>-1.0879148005783374E-2</v>
      </c>
      <c r="O3702" s="4">
        <f>_xlfn.CEILING.MATH(ABS(NiftyData[[#This Row],[Intraday Change %]]), 0.01)</f>
        <v>0.02</v>
      </c>
      <c r="P3702" s="6">
        <f>NiftyData[[#This Row],[Close]]-E3703</f>
        <v>-30.400000000000091</v>
      </c>
      <c r="Q3702" s="4">
        <f>NiftyData[[#This Row],[DayChange]]/E3703</f>
        <v>-1.0722158539811337E-2</v>
      </c>
      <c r="R3702" s="7">
        <f>_xlfn.CEILING.MATH(ABS(NiftyData[[#This Row],[DayChange %]]), 0.01)</f>
        <v>0.02</v>
      </c>
    </row>
    <row r="3703" spans="1:18" x14ac:dyDescent="0.2">
      <c r="A3703" s="2">
        <v>38708</v>
      </c>
      <c r="B3703" s="1">
        <v>2826.7</v>
      </c>
      <c r="C3703" s="1">
        <v>2846.65</v>
      </c>
      <c r="D3703" s="1">
        <v>2818.65</v>
      </c>
      <c r="E3703" s="1">
        <v>2835.25</v>
      </c>
      <c r="F3703" s="1">
        <v>66786005</v>
      </c>
      <c r="G3703" s="1">
        <v>2946.81</v>
      </c>
      <c r="H3703" s="6" t="str">
        <f>TEXT(NiftyData[[#This Row],[Date]], "yyyy")</f>
        <v>2005</v>
      </c>
      <c r="I3703" s="6" t="str">
        <f>TEXT(NiftyData[[#This Row],[Date]], "mmm")</f>
        <v>Dec</v>
      </c>
      <c r="J3703" s="6" t="str">
        <f>TEXT(NiftyData[[#This Row],[Date]], "ddd")</f>
        <v>Thu</v>
      </c>
      <c r="K3703" s="6" t="str">
        <f>TEXT(NiftyData[[#This Row],[Date]], "mmm-yyyy")</f>
        <v>Dec-2005</v>
      </c>
      <c r="L3703" s="6" t="str">
        <f>IF(NiftyData[[#This Row],[Day]]="Thu", "Expiry", "")</f>
        <v>Expiry</v>
      </c>
      <c r="M3703" s="6">
        <f>NiftyData[[#This Row],[Close]]-NiftyData[[#This Row],[Open]]</f>
        <v>8.5500000000001819</v>
      </c>
      <c r="N3703" s="4">
        <f>NiftyData[[#This Row],[Intraday Change]]/NiftyData[[#This Row],[Open]]</f>
        <v>3.0247284819755129E-3</v>
      </c>
      <c r="O3703" s="4">
        <f>_xlfn.CEILING.MATH(ABS(NiftyData[[#This Row],[Intraday Change %]]), 0.01)</f>
        <v>0.01</v>
      </c>
      <c r="P3703" s="6">
        <f>NiftyData[[#This Row],[Close]]-E3704</f>
        <v>12.349999999999909</v>
      </c>
      <c r="Q3703" s="4">
        <f>NiftyData[[#This Row],[DayChange]]/E3704</f>
        <v>4.3749335789436076E-3</v>
      </c>
      <c r="R3703" s="7">
        <f>_xlfn.CEILING.MATH(ABS(NiftyData[[#This Row],[DayChange %]]), 0.01)</f>
        <v>0.01</v>
      </c>
    </row>
    <row r="3704" spans="1:18" x14ac:dyDescent="0.2">
      <c r="A3704" s="2">
        <v>38707</v>
      </c>
      <c r="B3704" s="1">
        <v>2826.45</v>
      </c>
      <c r="C3704" s="1">
        <v>2847.3</v>
      </c>
      <c r="D3704" s="1">
        <v>2799.45</v>
      </c>
      <c r="E3704" s="1">
        <v>2822.9</v>
      </c>
      <c r="F3704" s="1">
        <v>123430901</v>
      </c>
      <c r="G3704" s="1">
        <v>7389.62</v>
      </c>
      <c r="H3704" s="6" t="str">
        <f>TEXT(NiftyData[[#This Row],[Date]], "yyyy")</f>
        <v>2005</v>
      </c>
      <c r="I3704" s="6" t="str">
        <f>TEXT(NiftyData[[#This Row],[Date]], "mmm")</f>
        <v>Dec</v>
      </c>
      <c r="J3704" s="6" t="str">
        <f>TEXT(NiftyData[[#This Row],[Date]], "ddd")</f>
        <v>Wed</v>
      </c>
      <c r="K3704" s="6" t="str">
        <f>TEXT(NiftyData[[#This Row],[Date]], "mmm-yyyy")</f>
        <v>Dec-2005</v>
      </c>
      <c r="L3704" s="6" t="str">
        <f>IF(NiftyData[[#This Row],[Day]]="Thu", "Expiry", "")</f>
        <v/>
      </c>
      <c r="M3704" s="6">
        <f>NiftyData[[#This Row],[Close]]-NiftyData[[#This Row],[Open]]</f>
        <v>-3.5499999999997272</v>
      </c>
      <c r="N3704" s="4">
        <f>NiftyData[[#This Row],[Intraday Change]]/NiftyData[[#This Row],[Open]]</f>
        <v>-1.2559924994249773E-3</v>
      </c>
      <c r="O3704" s="4">
        <f>_xlfn.CEILING.MATH(ABS(NiftyData[[#This Row],[Intraday Change %]]), 0.01)</f>
        <v>0.01</v>
      </c>
      <c r="P3704" s="6">
        <f>NiftyData[[#This Row],[Close]]-E3705</f>
        <v>-3.2999999999997272</v>
      </c>
      <c r="Q3704" s="4">
        <f>NiftyData[[#This Row],[DayChange]]/E3705</f>
        <v>-1.1676456018681364E-3</v>
      </c>
      <c r="R3704" s="7">
        <f>_xlfn.CEILING.MATH(ABS(NiftyData[[#This Row],[DayChange %]]), 0.01)</f>
        <v>0.01</v>
      </c>
    </row>
    <row r="3705" spans="1:18" x14ac:dyDescent="0.2">
      <c r="A3705" s="2">
        <v>38706</v>
      </c>
      <c r="B3705" s="1">
        <v>2843.15</v>
      </c>
      <c r="C3705" s="1">
        <v>2853.1</v>
      </c>
      <c r="D3705" s="1">
        <v>2815.2</v>
      </c>
      <c r="E3705" s="1">
        <v>2826.2</v>
      </c>
      <c r="F3705" s="1">
        <v>74975479</v>
      </c>
      <c r="G3705" s="1">
        <v>3150.23</v>
      </c>
      <c r="H3705" s="6" t="str">
        <f>TEXT(NiftyData[[#This Row],[Date]], "yyyy")</f>
        <v>2005</v>
      </c>
      <c r="I3705" s="6" t="str">
        <f>TEXT(NiftyData[[#This Row],[Date]], "mmm")</f>
        <v>Dec</v>
      </c>
      <c r="J3705" s="6" t="str">
        <f>TEXT(NiftyData[[#This Row],[Date]], "ddd")</f>
        <v>Tue</v>
      </c>
      <c r="K3705" s="6" t="str">
        <f>TEXT(NiftyData[[#This Row],[Date]], "mmm-yyyy")</f>
        <v>Dec-2005</v>
      </c>
      <c r="L3705" s="6" t="str">
        <f>IF(NiftyData[[#This Row],[Day]]="Thu", "Expiry", "")</f>
        <v/>
      </c>
      <c r="M3705" s="6">
        <f>NiftyData[[#This Row],[Close]]-NiftyData[[#This Row],[Open]]</f>
        <v>-16.950000000000273</v>
      </c>
      <c r="N3705" s="4">
        <f>NiftyData[[#This Row],[Intraday Change]]/NiftyData[[#This Row],[Open]]</f>
        <v>-5.9616974130806575E-3</v>
      </c>
      <c r="O3705" s="4">
        <f>_xlfn.CEILING.MATH(ABS(NiftyData[[#This Row],[Intraday Change %]]), 0.01)</f>
        <v>0.01</v>
      </c>
      <c r="P3705" s="6">
        <f>NiftyData[[#This Row],[Close]]-E3706</f>
        <v>-16.400000000000091</v>
      </c>
      <c r="Q3705" s="4">
        <f>NiftyData[[#This Row],[DayChange]]/E3706</f>
        <v>-5.7693660733131964E-3</v>
      </c>
      <c r="R3705" s="7">
        <f>_xlfn.CEILING.MATH(ABS(NiftyData[[#This Row],[DayChange %]]), 0.01)</f>
        <v>0.01</v>
      </c>
    </row>
    <row r="3706" spans="1:18" x14ac:dyDescent="0.2">
      <c r="A3706" s="2">
        <v>38705</v>
      </c>
      <c r="B3706" s="1">
        <v>2808.35</v>
      </c>
      <c r="C3706" s="1">
        <v>2846</v>
      </c>
      <c r="D3706" s="1">
        <v>2803.45</v>
      </c>
      <c r="E3706" s="1">
        <v>2842.6</v>
      </c>
      <c r="F3706" s="1">
        <v>77018983</v>
      </c>
      <c r="G3706" s="1">
        <v>3272.85</v>
      </c>
      <c r="H3706" s="6" t="str">
        <f>TEXT(NiftyData[[#This Row],[Date]], "yyyy")</f>
        <v>2005</v>
      </c>
      <c r="I3706" s="6" t="str">
        <f>TEXT(NiftyData[[#This Row],[Date]], "mmm")</f>
        <v>Dec</v>
      </c>
      <c r="J3706" s="6" t="str">
        <f>TEXT(NiftyData[[#This Row],[Date]], "ddd")</f>
        <v>Mon</v>
      </c>
      <c r="K3706" s="6" t="str">
        <f>TEXT(NiftyData[[#This Row],[Date]], "mmm-yyyy")</f>
        <v>Dec-2005</v>
      </c>
      <c r="L3706" s="6" t="str">
        <f>IF(NiftyData[[#This Row],[Day]]="Thu", "Expiry", "")</f>
        <v/>
      </c>
      <c r="M3706" s="6">
        <f>NiftyData[[#This Row],[Close]]-NiftyData[[#This Row],[Open]]</f>
        <v>34.25</v>
      </c>
      <c r="N3706" s="4">
        <f>NiftyData[[#This Row],[Intraday Change]]/NiftyData[[#This Row],[Open]]</f>
        <v>1.2195773318852708E-2</v>
      </c>
      <c r="O3706" s="4">
        <f>_xlfn.CEILING.MATH(ABS(NiftyData[[#This Row],[Intraday Change %]]), 0.01)</f>
        <v>0.02</v>
      </c>
      <c r="P3706" s="6">
        <f>NiftyData[[#This Row],[Close]]-E3707</f>
        <v>32.449999999999818</v>
      </c>
      <c r="Q3706" s="4">
        <f>NiftyData[[#This Row],[DayChange]]/E3707</f>
        <v>1.1547426293970008E-2</v>
      </c>
      <c r="R3706" s="7">
        <f>_xlfn.CEILING.MATH(ABS(NiftyData[[#This Row],[DayChange %]]), 0.01)</f>
        <v>0.02</v>
      </c>
    </row>
    <row r="3707" spans="1:18" x14ac:dyDescent="0.2">
      <c r="A3707" s="2">
        <v>38702</v>
      </c>
      <c r="B3707" s="1">
        <v>2778.65</v>
      </c>
      <c r="C3707" s="1">
        <v>2814.9</v>
      </c>
      <c r="D3707" s="1">
        <v>2766.5</v>
      </c>
      <c r="E3707" s="1">
        <v>2810.15</v>
      </c>
      <c r="F3707" s="1">
        <v>88271522</v>
      </c>
      <c r="G3707" s="1">
        <v>4180.3</v>
      </c>
      <c r="H3707" s="6" t="str">
        <f>TEXT(NiftyData[[#This Row],[Date]], "yyyy")</f>
        <v>2005</v>
      </c>
      <c r="I3707" s="6" t="str">
        <f>TEXT(NiftyData[[#This Row],[Date]], "mmm")</f>
        <v>Dec</v>
      </c>
      <c r="J3707" s="6" t="str">
        <f>TEXT(NiftyData[[#This Row],[Date]], "ddd")</f>
        <v>Fri</v>
      </c>
      <c r="K3707" s="6" t="str">
        <f>TEXT(NiftyData[[#This Row],[Date]], "mmm-yyyy")</f>
        <v>Dec-2005</v>
      </c>
      <c r="L3707" s="6" t="str">
        <f>IF(NiftyData[[#This Row],[Day]]="Thu", "Expiry", "")</f>
        <v/>
      </c>
      <c r="M3707" s="6">
        <f>NiftyData[[#This Row],[Close]]-NiftyData[[#This Row],[Open]]</f>
        <v>31.5</v>
      </c>
      <c r="N3707" s="4">
        <f>NiftyData[[#This Row],[Intraday Change]]/NiftyData[[#This Row],[Open]]</f>
        <v>1.1336440357727674E-2</v>
      </c>
      <c r="O3707" s="4">
        <f>_xlfn.CEILING.MATH(ABS(NiftyData[[#This Row],[Intraday Change %]]), 0.01)</f>
        <v>0.02</v>
      </c>
      <c r="P3707" s="6">
        <f>NiftyData[[#This Row],[Close]]-E3708</f>
        <v>31.599999999999909</v>
      </c>
      <c r="Q3707" s="4">
        <f>NiftyData[[#This Row],[DayChange]]/E3708</f>
        <v>1.1372838350938405E-2</v>
      </c>
      <c r="R3707" s="7">
        <f>_xlfn.CEILING.MATH(ABS(NiftyData[[#This Row],[DayChange %]]), 0.01)</f>
        <v>0.02</v>
      </c>
    </row>
    <row r="3708" spans="1:18" x14ac:dyDescent="0.2">
      <c r="A3708" s="2">
        <v>38701</v>
      </c>
      <c r="B3708" s="1">
        <v>2805.2</v>
      </c>
      <c r="C3708" s="1">
        <v>2821.5</v>
      </c>
      <c r="D3708" s="1">
        <v>2763.35</v>
      </c>
      <c r="E3708" s="1">
        <v>2778.55</v>
      </c>
      <c r="F3708" s="1">
        <v>92701214</v>
      </c>
      <c r="G3708" s="1">
        <v>3996.15</v>
      </c>
      <c r="H3708" s="6" t="str">
        <f>TEXT(NiftyData[[#This Row],[Date]], "yyyy")</f>
        <v>2005</v>
      </c>
      <c r="I3708" s="6" t="str">
        <f>TEXT(NiftyData[[#This Row],[Date]], "mmm")</f>
        <v>Dec</v>
      </c>
      <c r="J3708" s="6" t="str">
        <f>TEXT(NiftyData[[#This Row],[Date]], "ddd")</f>
        <v>Thu</v>
      </c>
      <c r="K3708" s="6" t="str">
        <f>TEXT(NiftyData[[#This Row],[Date]], "mmm-yyyy")</f>
        <v>Dec-2005</v>
      </c>
      <c r="L3708" s="6" t="str">
        <f>IF(NiftyData[[#This Row],[Day]]="Thu", "Expiry", "")</f>
        <v>Expiry</v>
      </c>
      <c r="M3708" s="6">
        <f>NiftyData[[#This Row],[Close]]-NiftyData[[#This Row],[Open]]</f>
        <v>-26.649999999999636</v>
      </c>
      <c r="N3708" s="4">
        <f>NiftyData[[#This Row],[Intraday Change]]/NiftyData[[#This Row],[Open]]</f>
        <v>-9.5002138884926705E-3</v>
      </c>
      <c r="O3708" s="4">
        <f>_xlfn.CEILING.MATH(ABS(NiftyData[[#This Row],[Intraday Change %]]), 0.01)</f>
        <v>0.01</v>
      </c>
      <c r="P3708" s="6">
        <f>NiftyData[[#This Row],[Close]]-E3709</f>
        <v>-26</v>
      </c>
      <c r="Q3708" s="4">
        <f>NiftyData[[#This Row],[DayChange]]/E3709</f>
        <v>-9.2706494803087829E-3</v>
      </c>
      <c r="R3708" s="7">
        <f>_xlfn.CEILING.MATH(ABS(NiftyData[[#This Row],[DayChange %]]), 0.01)</f>
        <v>0.01</v>
      </c>
    </row>
    <row r="3709" spans="1:18" x14ac:dyDescent="0.2">
      <c r="A3709" s="2">
        <v>38700</v>
      </c>
      <c r="B3709" s="1">
        <v>2812.8</v>
      </c>
      <c r="C3709" s="1">
        <v>2825.65</v>
      </c>
      <c r="D3709" s="1">
        <v>2788.3</v>
      </c>
      <c r="E3709" s="1">
        <v>2804.55</v>
      </c>
      <c r="F3709" s="1">
        <v>122645697</v>
      </c>
      <c r="G3709" s="1">
        <v>4636.3599999999997</v>
      </c>
      <c r="H3709" s="6" t="str">
        <f>TEXT(NiftyData[[#This Row],[Date]], "yyyy")</f>
        <v>2005</v>
      </c>
      <c r="I3709" s="6" t="str">
        <f>TEXT(NiftyData[[#This Row],[Date]], "mmm")</f>
        <v>Dec</v>
      </c>
      <c r="J3709" s="6" t="str">
        <f>TEXT(NiftyData[[#This Row],[Date]], "ddd")</f>
        <v>Wed</v>
      </c>
      <c r="K3709" s="6" t="str">
        <f>TEXT(NiftyData[[#This Row],[Date]], "mmm-yyyy")</f>
        <v>Dec-2005</v>
      </c>
      <c r="L3709" s="6" t="str">
        <f>IF(NiftyData[[#This Row],[Day]]="Thu", "Expiry", "")</f>
        <v/>
      </c>
      <c r="M3709" s="6">
        <f>NiftyData[[#This Row],[Close]]-NiftyData[[#This Row],[Open]]</f>
        <v>-8.25</v>
      </c>
      <c r="N3709" s="4">
        <f>NiftyData[[#This Row],[Intraday Change]]/NiftyData[[#This Row],[Open]]</f>
        <v>-2.9330204778156995E-3</v>
      </c>
      <c r="O3709" s="4">
        <f>_xlfn.CEILING.MATH(ABS(NiftyData[[#This Row],[Intraday Change %]]), 0.01)</f>
        <v>0.01</v>
      </c>
      <c r="P3709" s="6">
        <f>NiftyData[[#This Row],[Close]]-E3710</f>
        <v>-7.75</v>
      </c>
      <c r="Q3709" s="4">
        <f>NiftyData[[#This Row],[DayChange]]/E3710</f>
        <v>-2.7557515201080962E-3</v>
      </c>
      <c r="R3709" s="7">
        <f>_xlfn.CEILING.MATH(ABS(NiftyData[[#This Row],[DayChange %]]), 0.01)</f>
        <v>0.01</v>
      </c>
    </row>
    <row r="3710" spans="1:18" x14ac:dyDescent="0.2">
      <c r="A3710" s="2">
        <v>38699</v>
      </c>
      <c r="B3710" s="1">
        <v>2776.8</v>
      </c>
      <c r="C3710" s="1">
        <v>2815.3</v>
      </c>
      <c r="D3710" s="1">
        <v>2764.65</v>
      </c>
      <c r="E3710" s="1">
        <v>2812.3</v>
      </c>
      <c r="F3710" s="1">
        <v>93127558</v>
      </c>
      <c r="G3710" s="1">
        <v>4485.5</v>
      </c>
      <c r="H3710" s="6" t="str">
        <f>TEXT(NiftyData[[#This Row],[Date]], "yyyy")</f>
        <v>2005</v>
      </c>
      <c r="I3710" s="6" t="str">
        <f>TEXT(NiftyData[[#This Row],[Date]], "mmm")</f>
        <v>Dec</v>
      </c>
      <c r="J3710" s="6" t="str">
        <f>TEXT(NiftyData[[#This Row],[Date]], "ddd")</f>
        <v>Tue</v>
      </c>
      <c r="K3710" s="6" t="str">
        <f>TEXT(NiftyData[[#This Row],[Date]], "mmm-yyyy")</f>
        <v>Dec-2005</v>
      </c>
      <c r="L3710" s="6" t="str">
        <f>IF(NiftyData[[#This Row],[Day]]="Thu", "Expiry", "")</f>
        <v/>
      </c>
      <c r="M3710" s="6">
        <f>NiftyData[[#This Row],[Close]]-NiftyData[[#This Row],[Open]]</f>
        <v>35.5</v>
      </c>
      <c r="N3710" s="4">
        <f>NiftyData[[#This Row],[Intraday Change]]/NiftyData[[#This Row],[Open]]</f>
        <v>1.2784500144050704E-2</v>
      </c>
      <c r="O3710" s="4">
        <f>_xlfn.CEILING.MATH(ABS(NiftyData[[#This Row],[Intraday Change %]]), 0.01)</f>
        <v>0.02</v>
      </c>
      <c r="P3710" s="6">
        <f>NiftyData[[#This Row],[Close]]-E3711</f>
        <v>36.100000000000364</v>
      </c>
      <c r="Q3710" s="4">
        <f>NiftyData[[#This Row],[DayChange]]/E3711</f>
        <v>1.3003385923204512E-2</v>
      </c>
      <c r="R3710" s="7">
        <f>_xlfn.CEILING.MATH(ABS(NiftyData[[#This Row],[DayChange %]]), 0.01)</f>
        <v>0.02</v>
      </c>
    </row>
    <row r="3711" spans="1:18" x14ac:dyDescent="0.2">
      <c r="A3711" s="2">
        <v>38698</v>
      </c>
      <c r="B3711" s="1">
        <v>2756.4</v>
      </c>
      <c r="C3711" s="1">
        <v>2789.35</v>
      </c>
      <c r="D3711" s="1">
        <v>2756.4</v>
      </c>
      <c r="E3711" s="1">
        <v>2776.2</v>
      </c>
      <c r="F3711" s="1">
        <v>75289837</v>
      </c>
      <c r="G3711" s="1">
        <v>3334.62</v>
      </c>
      <c r="H3711" s="6" t="str">
        <f>TEXT(NiftyData[[#This Row],[Date]], "yyyy")</f>
        <v>2005</v>
      </c>
      <c r="I3711" s="6" t="str">
        <f>TEXT(NiftyData[[#This Row],[Date]], "mmm")</f>
        <v>Dec</v>
      </c>
      <c r="J3711" s="6" t="str">
        <f>TEXT(NiftyData[[#This Row],[Date]], "ddd")</f>
        <v>Mon</v>
      </c>
      <c r="K3711" s="6" t="str">
        <f>TEXT(NiftyData[[#This Row],[Date]], "mmm-yyyy")</f>
        <v>Dec-2005</v>
      </c>
      <c r="L3711" s="6" t="str">
        <f>IF(NiftyData[[#This Row],[Day]]="Thu", "Expiry", "")</f>
        <v/>
      </c>
      <c r="M3711" s="6">
        <f>NiftyData[[#This Row],[Close]]-NiftyData[[#This Row],[Open]]</f>
        <v>19.799999999999727</v>
      </c>
      <c r="N3711" s="4">
        <f>NiftyData[[#This Row],[Intraday Change]]/NiftyData[[#This Row],[Open]]</f>
        <v>7.1832825424465703E-3</v>
      </c>
      <c r="O3711" s="4">
        <f>_xlfn.CEILING.MATH(ABS(NiftyData[[#This Row],[Intraday Change %]]), 0.01)</f>
        <v>0.01</v>
      </c>
      <c r="P3711" s="6">
        <f>NiftyData[[#This Row],[Close]]-E3712</f>
        <v>19.75</v>
      </c>
      <c r="Q3711" s="4">
        <f>NiftyData[[#This Row],[DayChange]]/E3712</f>
        <v>7.1650129695804395E-3</v>
      </c>
      <c r="R3711" s="7">
        <f>_xlfn.CEILING.MATH(ABS(NiftyData[[#This Row],[DayChange %]]), 0.01)</f>
        <v>0.01</v>
      </c>
    </row>
    <row r="3712" spans="1:18" x14ac:dyDescent="0.2">
      <c r="A3712" s="2">
        <v>38695</v>
      </c>
      <c r="B3712" s="1">
        <v>2706.75</v>
      </c>
      <c r="C3712" s="1">
        <v>2761.1</v>
      </c>
      <c r="D3712" s="1">
        <v>2698</v>
      </c>
      <c r="E3712" s="1">
        <v>2756.45</v>
      </c>
      <c r="F3712" s="1">
        <v>76475444</v>
      </c>
      <c r="G3712" s="1">
        <v>3624.71</v>
      </c>
      <c r="H3712" s="6" t="str">
        <f>TEXT(NiftyData[[#This Row],[Date]], "yyyy")</f>
        <v>2005</v>
      </c>
      <c r="I3712" s="6" t="str">
        <f>TEXT(NiftyData[[#This Row],[Date]], "mmm")</f>
        <v>Dec</v>
      </c>
      <c r="J3712" s="6" t="str">
        <f>TEXT(NiftyData[[#This Row],[Date]], "ddd")</f>
        <v>Fri</v>
      </c>
      <c r="K3712" s="6" t="str">
        <f>TEXT(NiftyData[[#This Row],[Date]], "mmm-yyyy")</f>
        <v>Dec-2005</v>
      </c>
      <c r="L3712" s="6" t="str">
        <f>IF(NiftyData[[#This Row],[Day]]="Thu", "Expiry", "")</f>
        <v/>
      </c>
      <c r="M3712" s="6">
        <f>NiftyData[[#This Row],[Close]]-NiftyData[[#This Row],[Open]]</f>
        <v>49.699999999999818</v>
      </c>
      <c r="N3712" s="4">
        <f>NiftyData[[#This Row],[Intraday Change]]/NiftyData[[#This Row],[Open]]</f>
        <v>1.8361503648286624E-2</v>
      </c>
      <c r="O3712" s="4">
        <f>_xlfn.CEILING.MATH(ABS(NiftyData[[#This Row],[Intraday Change %]]), 0.01)</f>
        <v>0.02</v>
      </c>
      <c r="P3712" s="6">
        <f>NiftyData[[#This Row],[Close]]-E3713</f>
        <v>49.75</v>
      </c>
      <c r="Q3712" s="4">
        <f>NiftyData[[#This Row],[DayChange]]/E3713</f>
        <v>1.8380315513355748E-2</v>
      </c>
      <c r="R3712" s="7">
        <f>_xlfn.CEILING.MATH(ABS(NiftyData[[#This Row],[DayChange %]]), 0.01)</f>
        <v>0.02</v>
      </c>
    </row>
    <row r="3713" spans="1:18" x14ac:dyDescent="0.2">
      <c r="A3713" s="2">
        <v>38694</v>
      </c>
      <c r="B3713" s="1">
        <v>2694.95</v>
      </c>
      <c r="C3713" s="1">
        <v>2711.6</v>
      </c>
      <c r="D3713" s="1">
        <v>2673.5</v>
      </c>
      <c r="E3713" s="1">
        <v>2706.7</v>
      </c>
      <c r="F3713" s="1">
        <v>70166907</v>
      </c>
      <c r="G3713" s="1">
        <v>3288.04</v>
      </c>
      <c r="H3713" s="6" t="str">
        <f>TEXT(NiftyData[[#This Row],[Date]], "yyyy")</f>
        <v>2005</v>
      </c>
      <c r="I3713" s="6" t="str">
        <f>TEXT(NiftyData[[#This Row],[Date]], "mmm")</f>
        <v>Dec</v>
      </c>
      <c r="J3713" s="6" t="str">
        <f>TEXT(NiftyData[[#This Row],[Date]], "ddd")</f>
        <v>Thu</v>
      </c>
      <c r="K3713" s="6" t="str">
        <f>TEXT(NiftyData[[#This Row],[Date]], "mmm-yyyy")</f>
        <v>Dec-2005</v>
      </c>
      <c r="L3713" s="6" t="str">
        <f>IF(NiftyData[[#This Row],[Day]]="Thu", "Expiry", "")</f>
        <v>Expiry</v>
      </c>
      <c r="M3713" s="6">
        <f>NiftyData[[#This Row],[Close]]-NiftyData[[#This Row],[Open]]</f>
        <v>11.75</v>
      </c>
      <c r="N3713" s="4">
        <f>NiftyData[[#This Row],[Intraday Change]]/NiftyData[[#This Row],[Open]]</f>
        <v>4.3600066791591686E-3</v>
      </c>
      <c r="O3713" s="4">
        <f>_xlfn.CEILING.MATH(ABS(NiftyData[[#This Row],[Intraday Change %]]), 0.01)</f>
        <v>0.01</v>
      </c>
      <c r="P3713" s="6">
        <f>NiftyData[[#This Row],[Close]]-E3714</f>
        <v>13.699999999999818</v>
      </c>
      <c r="Q3713" s="4">
        <f>NiftyData[[#This Row],[DayChange]]/E3714</f>
        <v>5.0872632751577489E-3</v>
      </c>
      <c r="R3713" s="7">
        <f>_xlfn.CEILING.MATH(ABS(NiftyData[[#This Row],[DayChange %]]), 0.01)</f>
        <v>0.01</v>
      </c>
    </row>
    <row r="3714" spans="1:18" x14ac:dyDescent="0.2">
      <c r="A3714" s="2">
        <v>38693</v>
      </c>
      <c r="B3714" s="1">
        <v>2662.3</v>
      </c>
      <c r="C3714" s="1">
        <v>2697.1</v>
      </c>
      <c r="D3714" s="1">
        <v>2662.3</v>
      </c>
      <c r="E3714" s="1">
        <v>2693</v>
      </c>
      <c r="F3714" s="1">
        <v>66551374</v>
      </c>
      <c r="G3714" s="1">
        <v>3002.33</v>
      </c>
      <c r="H3714" s="6" t="str">
        <f>TEXT(NiftyData[[#This Row],[Date]], "yyyy")</f>
        <v>2005</v>
      </c>
      <c r="I3714" s="6" t="str">
        <f>TEXT(NiftyData[[#This Row],[Date]], "mmm")</f>
        <v>Dec</v>
      </c>
      <c r="J3714" s="6" t="str">
        <f>TEXT(NiftyData[[#This Row],[Date]], "ddd")</f>
        <v>Wed</v>
      </c>
      <c r="K3714" s="6" t="str">
        <f>TEXT(NiftyData[[#This Row],[Date]], "mmm-yyyy")</f>
        <v>Dec-2005</v>
      </c>
      <c r="L3714" s="6" t="str">
        <f>IF(NiftyData[[#This Row],[Day]]="Thu", "Expiry", "")</f>
        <v/>
      </c>
      <c r="M3714" s="6">
        <f>NiftyData[[#This Row],[Close]]-NiftyData[[#This Row],[Open]]</f>
        <v>30.699999999999818</v>
      </c>
      <c r="N3714" s="4">
        <f>NiftyData[[#This Row],[Intraday Change]]/NiftyData[[#This Row],[Open]]</f>
        <v>1.153138263907141E-2</v>
      </c>
      <c r="O3714" s="4">
        <f>_xlfn.CEILING.MATH(ABS(NiftyData[[#This Row],[Intraday Change %]]), 0.01)</f>
        <v>0.02</v>
      </c>
      <c r="P3714" s="6">
        <f>NiftyData[[#This Row],[Close]]-E3715</f>
        <v>30.699999999999818</v>
      </c>
      <c r="Q3714" s="4">
        <f>NiftyData[[#This Row],[DayChange]]/E3715</f>
        <v>1.153138263907141E-2</v>
      </c>
      <c r="R3714" s="7">
        <f>_xlfn.CEILING.MATH(ABS(NiftyData[[#This Row],[DayChange %]]), 0.01)</f>
        <v>0.02</v>
      </c>
    </row>
    <row r="3715" spans="1:18" x14ac:dyDescent="0.2">
      <c r="A3715" s="2">
        <v>38692</v>
      </c>
      <c r="B3715" s="1">
        <v>2661.4</v>
      </c>
      <c r="C3715" s="1">
        <v>2694.4</v>
      </c>
      <c r="D3715" s="1">
        <v>2647.35</v>
      </c>
      <c r="E3715" s="1">
        <v>2662.3</v>
      </c>
      <c r="F3715" s="1">
        <v>56613837</v>
      </c>
      <c r="G3715" s="1">
        <v>2735.99</v>
      </c>
      <c r="H3715" s="6" t="str">
        <f>TEXT(NiftyData[[#This Row],[Date]], "yyyy")</f>
        <v>2005</v>
      </c>
      <c r="I3715" s="6" t="str">
        <f>TEXT(NiftyData[[#This Row],[Date]], "mmm")</f>
        <v>Dec</v>
      </c>
      <c r="J3715" s="6" t="str">
        <f>TEXT(NiftyData[[#This Row],[Date]], "ddd")</f>
        <v>Tue</v>
      </c>
      <c r="K3715" s="6" t="str">
        <f>TEXT(NiftyData[[#This Row],[Date]], "mmm-yyyy")</f>
        <v>Dec-2005</v>
      </c>
      <c r="L3715" s="6" t="str">
        <f>IF(NiftyData[[#This Row],[Day]]="Thu", "Expiry", "")</f>
        <v/>
      </c>
      <c r="M3715" s="6">
        <f>NiftyData[[#This Row],[Close]]-NiftyData[[#This Row],[Open]]</f>
        <v>0.90000000000009095</v>
      </c>
      <c r="N3715" s="4">
        <f>NiftyData[[#This Row],[Intraday Change]]/NiftyData[[#This Row],[Open]]</f>
        <v>3.3816788156612718E-4</v>
      </c>
      <c r="O3715" s="4">
        <f>_xlfn.CEILING.MATH(ABS(NiftyData[[#This Row],[Intraday Change %]]), 0.01)</f>
        <v>0.01</v>
      </c>
      <c r="P3715" s="6">
        <f>NiftyData[[#This Row],[Close]]-E3716</f>
        <v>1.8000000000001819</v>
      </c>
      <c r="Q3715" s="4">
        <f>NiftyData[[#This Row],[DayChange]]/E3716</f>
        <v>6.7656455553474228E-4</v>
      </c>
      <c r="R3715" s="7">
        <f>_xlfn.CEILING.MATH(ABS(NiftyData[[#This Row],[DayChange %]]), 0.01)</f>
        <v>0.01</v>
      </c>
    </row>
    <row r="3716" spans="1:18" x14ac:dyDescent="0.2">
      <c r="A3716" s="2">
        <v>38691</v>
      </c>
      <c r="B3716" s="1">
        <v>2697.6</v>
      </c>
      <c r="C3716" s="1">
        <v>2710.65</v>
      </c>
      <c r="D3716" s="1">
        <v>2654.35</v>
      </c>
      <c r="E3716" s="1">
        <v>2660.5</v>
      </c>
      <c r="F3716" s="1">
        <v>62679907</v>
      </c>
      <c r="G3716" s="1">
        <v>2405.29</v>
      </c>
      <c r="H3716" s="6" t="str">
        <f>TEXT(NiftyData[[#This Row],[Date]], "yyyy")</f>
        <v>2005</v>
      </c>
      <c r="I3716" s="6" t="str">
        <f>TEXT(NiftyData[[#This Row],[Date]], "mmm")</f>
        <v>Dec</v>
      </c>
      <c r="J3716" s="6" t="str">
        <f>TEXT(NiftyData[[#This Row],[Date]], "ddd")</f>
        <v>Mon</v>
      </c>
      <c r="K3716" s="6" t="str">
        <f>TEXT(NiftyData[[#This Row],[Date]], "mmm-yyyy")</f>
        <v>Dec-2005</v>
      </c>
      <c r="L3716" s="6" t="str">
        <f>IF(NiftyData[[#This Row],[Day]]="Thu", "Expiry", "")</f>
        <v/>
      </c>
      <c r="M3716" s="6">
        <f>NiftyData[[#This Row],[Close]]-NiftyData[[#This Row],[Open]]</f>
        <v>-37.099999999999909</v>
      </c>
      <c r="N3716" s="4">
        <f>NiftyData[[#This Row],[Intraday Change]]/NiftyData[[#This Row],[Open]]</f>
        <v>-1.3752965599050974E-2</v>
      </c>
      <c r="O3716" s="4">
        <f>_xlfn.CEILING.MATH(ABS(NiftyData[[#This Row],[Intraday Change %]]), 0.01)</f>
        <v>0.02</v>
      </c>
      <c r="P3716" s="6">
        <f>NiftyData[[#This Row],[Close]]-E3717</f>
        <v>-37.449999999999818</v>
      </c>
      <c r="Q3716" s="4">
        <f>NiftyData[[#This Row],[DayChange]]/E3717</f>
        <v>-1.3880909579495476E-2</v>
      </c>
      <c r="R3716" s="7">
        <f>_xlfn.CEILING.MATH(ABS(NiftyData[[#This Row],[DayChange %]]), 0.01)</f>
        <v>0.02</v>
      </c>
    </row>
    <row r="3717" spans="1:18" x14ac:dyDescent="0.2">
      <c r="A3717" s="2">
        <v>38688</v>
      </c>
      <c r="B3717" s="1">
        <v>2699.55</v>
      </c>
      <c r="C3717" s="1">
        <v>2730.7</v>
      </c>
      <c r="D3717" s="1">
        <v>2691.5</v>
      </c>
      <c r="E3717" s="1">
        <v>2697.95</v>
      </c>
      <c r="F3717" s="1">
        <v>79794777</v>
      </c>
      <c r="G3717" s="1">
        <v>3914.45</v>
      </c>
      <c r="H3717" s="6" t="str">
        <f>TEXT(NiftyData[[#This Row],[Date]], "yyyy")</f>
        <v>2005</v>
      </c>
      <c r="I3717" s="6" t="str">
        <f>TEXT(NiftyData[[#This Row],[Date]], "mmm")</f>
        <v>Dec</v>
      </c>
      <c r="J3717" s="6" t="str">
        <f>TEXT(NiftyData[[#This Row],[Date]], "ddd")</f>
        <v>Fri</v>
      </c>
      <c r="K3717" s="6" t="str">
        <f>TEXT(NiftyData[[#This Row],[Date]], "mmm-yyyy")</f>
        <v>Dec-2005</v>
      </c>
      <c r="L3717" s="6" t="str">
        <f>IF(NiftyData[[#This Row],[Day]]="Thu", "Expiry", "")</f>
        <v/>
      </c>
      <c r="M3717" s="6">
        <f>NiftyData[[#This Row],[Close]]-NiftyData[[#This Row],[Open]]</f>
        <v>-1.6000000000003638</v>
      </c>
      <c r="N3717" s="4">
        <f>NiftyData[[#This Row],[Intraday Change]]/NiftyData[[#This Row],[Open]]</f>
        <v>-5.9269137448847539E-4</v>
      </c>
      <c r="O3717" s="4">
        <f>_xlfn.CEILING.MATH(ABS(NiftyData[[#This Row],[Intraday Change %]]), 0.01)</f>
        <v>0.01</v>
      </c>
      <c r="P3717" s="6">
        <f>NiftyData[[#This Row],[Close]]-E3718</f>
        <v>-1</v>
      </c>
      <c r="Q3717" s="4">
        <f>NiftyData[[#This Row],[DayChange]]/E3718</f>
        <v>-3.7051445932677525E-4</v>
      </c>
      <c r="R3717" s="7">
        <f>_xlfn.CEILING.MATH(ABS(NiftyData[[#This Row],[DayChange %]]), 0.01)</f>
        <v>0.01</v>
      </c>
    </row>
    <row r="3718" spans="1:18" x14ac:dyDescent="0.2">
      <c r="A3718" s="2">
        <v>38687</v>
      </c>
      <c r="B3718" s="1">
        <v>2651.6</v>
      </c>
      <c r="C3718" s="1">
        <v>2705</v>
      </c>
      <c r="D3718" s="1">
        <v>2641.95</v>
      </c>
      <c r="E3718" s="1">
        <v>2698.95</v>
      </c>
      <c r="F3718" s="1">
        <v>74048315</v>
      </c>
      <c r="G3718" s="1">
        <v>3626.04</v>
      </c>
      <c r="H3718" s="6" t="str">
        <f>TEXT(NiftyData[[#This Row],[Date]], "yyyy")</f>
        <v>2005</v>
      </c>
      <c r="I3718" s="6" t="str">
        <f>TEXT(NiftyData[[#This Row],[Date]], "mmm")</f>
        <v>Dec</v>
      </c>
      <c r="J3718" s="6" t="str">
        <f>TEXT(NiftyData[[#This Row],[Date]], "ddd")</f>
        <v>Thu</v>
      </c>
      <c r="K3718" s="6" t="str">
        <f>TEXT(NiftyData[[#This Row],[Date]], "mmm-yyyy")</f>
        <v>Dec-2005</v>
      </c>
      <c r="L3718" s="6" t="str">
        <f>IF(NiftyData[[#This Row],[Day]]="Thu", "Expiry", "")</f>
        <v>Expiry</v>
      </c>
      <c r="M3718" s="6">
        <f>NiftyData[[#This Row],[Close]]-NiftyData[[#This Row],[Open]]</f>
        <v>47.349999999999909</v>
      </c>
      <c r="N3718" s="4">
        <f>NiftyData[[#This Row],[Intraday Change]]/NiftyData[[#This Row],[Open]]</f>
        <v>1.7857142857142825E-2</v>
      </c>
      <c r="O3718" s="4">
        <f>_xlfn.CEILING.MATH(ABS(NiftyData[[#This Row],[Intraday Change %]]), 0.01)</f>
        <v>0.02</v>
      </c>
      <c r="P3718" s="6">
        <f>NiftyData[[#This Row],[Close]]-E3719</f>
        <v>46.699999999999818</v>
      </c>
      <c r="Q3718" s="4">
        <f>NiftyData[[#This Row],[DayChange]]/E3719</f>
        <v>1.7607691582618462E-2</v>
      </c>
      <c r="R3718" s="7">
        <f>_xlfn.CEILING.MATH(ABS(NiftyData[[#This Row],[DayChange %]]), 0.01)</f>
        <v>0.02</v>
      </c>
    </row>
    <row r="3719" spans="1:18" x14ac:dyDescent="0.2">
      <c r="A3719" s="2">
        <v>38686</v>
      </c>
      <c r="B3719" s="1">
        <v>2698.1</v>
      </c>
      <c r="C3719" s="1">
        <v>2727.05</v>
      </c>
      <c r="D3719" s="1">
        <v>2647.1</v>
      </c>
      <c r="E3719" s="1">
        <v>2652.25</v>
      </c>
      <c r="F3719" s="1">
        <v>82029860</v>
      </c>
      <c r="G3719" s="1">
        <v>3588.31</v>
      </c>
      <c r="H3719" s="6" t="str">
        <f>TEXT(NiftyData[[#This Row],[Date]], "yyyy")</f>
        <v>2005</v>
      </c>
      <c r="I3719" s="6" t="str">
        <f>TEXT(NiftyData[[#This Row],[Date]], "mmm")</f>
        <v>Nov</v>
      </c>
      <c r="J3719" s="6" t="str">
        <f>TEXT(NiftyData[[#This Row],[Date]], "ddd")</f>
        <v>Wed</v>
      </c>
      <c r="K3719" s="6" t="str">
        <f>TEXT(NiftyData[[#This Row],[Date]], "mmm-yyyy")</f>
        <v>Nov-2005</v>
      </c>
      <c r="L3719" s="6" t="str">
        <f>IF(NiftyData[[#This Row],[Day]]="Thu", "Expiry", "")</f>
        <v/>
      </c>
      <c r="M3719" s="6">
        <f>NiftyData[[#This Row],[Close]]-NiftyData[[#This Row],[Open]]</f>
        <v>-45.849999999999909</v>
      </c>
      <c r="N3719" s="4">
        <f>NiftyData[[#This Row],[Intraday Change]]/NiftyData[[#This Row],[Open]]</f>
        <v>-1.6993439828027097E-2</v>
      </c>
      <c r="O3719" s="4">
        <f>_xlfn.CEILING.MATH(ABS(NiftyData[[#This Row],[Intraday Change %]]), 0.01)</f>
        <v>0.02</v>
      </c>
      <c r="P3719" s="6">
        <f>NiftyData[[#This Row],[Close]]-E3720</f>
        <v>-46.050000000000182</v>
      </c>
      <c r="Q3719" s="4">
        <f>NiftyData[[#This Row],[DayChange]]/E3720</f>
        <v>-1.7066301004336131E-2</v>
      </c>
      <c r="R3719" s="7">
        <f>_xlfn.CEILING.MATH(ABS(NiftyData[[#This Row],[DayChange %]]), 0.01)</f>
        <v>0.02</v>
      </c>
    </row>
    <row r="3720" spans="1:18" x14ac:dyDescent="0.2">
      <c r="A3720" s="2">
        <v>38685</v>
      </c>
      <c r="B3720" s="1">
        <v>2712.35</v>
      </c>
      <c r="C3720" s="1">
        <v>2713.9</v>
      </c>
      <c r="D3720" s="1">
        <v>2679.9</v>
      </c>
      <c r="E3720" s="1">
        <v>2698.3</v>
      </c>
      <c r="F3720" s="1">
        <v>78581982</v>
      </c>
      <c r="G3720" s="1">
        <v>3583.48</v>
      </c>
      <c r="H3720" s="6" t="str">
        <f>TEXT(NiftyData[[#This Row],[Date]], "yyyy")</f>
        <v>2005</v>
      </c>
      <c r="I3720" s="6" t="str">
        <f>TEXT(NiftyData[[#This Row],[Date]], "mmm")</f>
        <v>Nov</v>
      </c>
      <c r="J3720" s="6" t="str">
        <f>TEXT(NiftyData[[#This Row],[Date]], "ddd")</f>
        <v>Tue</v>
      </c>
      <c r="K3720" s="6" t="str">
        <f>TEXT(NiftyData[[#This Row],[Date]], "mmm-yyyy")</f>
        <v>Nov-2005</v>
      </c>
      <c r="L3720" s="6" t="str">
        <f>IF(NiftyData[[#This Row],[Day]]="Thu", "Expiry", "")</f>
        <v/>
      </c>
      <c r="M3720" s="6">
        <f>NiftyData[[#This Row],[Close]]-NiftyData[[#This Row],[Open]]</f>
        <v>-14.049999999999727</v>
      </c>
      <c r="N3720" s="4">
        <f>NiftyData[[#This Row],[Intraday Change]]/NiftyData[[#This Row],[Open]]</f>
        <v>-5.180009954467428E-3</v>
      </c>
      <c r="O3720" s="4">
        <f>_xlfn.CEILING.MATH(ABS(NiftyData[[#This Row],[Intraday Change %]]), 0.01)</f>
        <v>0.01</v>
      </c>
      <c r="P3720" s="6">
        <f>NiftyData[[#This Row],[Close]]-E3721</f>
        <v>-13.699999999999818</v>
      </c>
      <c r="Q3720" s="4">
        <f>NiftyData[[#This Row],[DayChange]]/E3721</f>
        <v>-5.0516224188789892E-3</v>
      </c>
      <c r="R3720" s="7">
        <f>_xlfn.CEILING.MATH(ABS(NiftyData[[#This Row],[DayChange %]]), 0.01)</f>
        <v>0.01</v>
      </c>
    </row>
    <row r="3721" spans="1:18" x14ac:dyDescent="0.2">
      <c r="A3721" s="2">
        <v>38684</v>
      </c>
      <c r="B3721" s="1">
        <v>2683.6</v>
      </c>
      <c r="C3721" s="1">
        <v>2717.15</v>
      </c>
      <c r="D3721" s="1">
        <v>2682.65</v>
      </c>
      <c r="E3721" s="1">
        <v>2712</v>
      </c>
      <c r="F3721" s="1">
        <v>83653385</v>
      </c>
      <c r="G3721" s="1">
        <v>3266.97</v>
      </c>
      <c r="H3721" s="6" t="str">
        <f>TEXT(NiftyData[[#This Row],[Date]], "yyyy")</f>
        <v>2005</v>
      </c>
      <c r="I3721" s="6" t="str">
        <f>TEXT(NiftyData[[#This Row],[Date]], "mmm")</f>
        <v>Nov</v>
      </c>
      <c r="J3721" s="6" t="str">
        <f>TEXT(NiftyData[[#This Row],[Date]], "ddd")</f>
        <v>Mon</v>
      </c>
      <c r="K3721" s="6" t="str">
        <f>TEXT(NiftyData[[#This Row],[Date]], "mmm-yyyy")</f>
        <v>Nov-2005</v>
      </c>
      <c r="L3721" s="6" t="str">
        <f>IF(NiftyData[[#This Row],[Day]]="Thu", "Expiry", "")</f>
        <v/>
      </c>
      <c r="M3721" s="6">
        <f>NiftyData[[#This Row],[Close]]-NiftyData[[#This Row],[Open]]</f>
        <v>28.400000000000091</v>
      </c>
      <c r="N3721" s="4">
        <f>NiftyData[[#This Row],[Intraday Change]]/NiftyData[[#This Row],[Open]]</f>
        <v>1.0582799224921781E-2</v>
      </c>
      <c r="O3721" s="4">
        <f>_xlfn.CEILING.MATH(ABS(NiftyData[[#This Row],[Intraday Change %]]), 0.01)</f>
        <v>0.02</v>
      </c>
      <c r="P3721" s="6">
        <f>NiftyData[[#This Row],[Close]]-E3722</f>
        <v>28.550000000000182</v>
      </c>
      <c r="Q3721" s="4">
        <f>NiftyData[[#This Row],[DayChange]]/E3722</f>
        <v>1.0639288975013577E-2</v>
      </c>
      <c r="R3721" s="7">
        <f>_xlfn.CEILING.MATH(ABS(NiftyData[[#This Row],[DayChange %]]), 0.01)</f>
        <v>0.02</v>
      </c>
    </row>
    <row r="3722" spans="1:18" x14ac:dyDescent="0.2">
      <c r="A3722" s="2">
        <v>38682</v>
      </c>
      <c r="B3722" s="1">
        <v>2664.85</v>
      </c>
      <c r="C3722" s="1">
        <v>2686.5</v>
      </c>
      <c r="D3722" s="1">
        <v>2664.7</v>
      </c>
      <c r="E3722" s="1">
        <v>2683.45</v>
      </c>
      <c r="F3722" s="1">
        <v>25534972</v>
      </c>
      <c r="G3722" s="1">
        <v>1016.73</v>
      </c>
      <c r="H3722" s="6" t="str">
        <f>TEXT(NiftyData[[#This Row],[Date]], "yyyy")</f>
        <v>2005</v>
      </c>
      <c r="I3722" s="6" t="str">
        <f>TEXT(NiftyData[[#This Row],[Date]], "mmm")</f>
        <v>Nov</v>
      </c>
      <c r="J3722" s="6" t="str">
        <f>TEXT(NiftyData[[#This Row],[Date]], "ddd")</f>
        <v>Sat</v>
      </c>
      <c r="K3722" s="6" t="str">
        <f>TEXT(NiftyData[[#This Row],[Date]], "mmm-yyyy")</f>
        <v>Nov-2005</v>
      </c>
      <c r="L3722" s="6" t="str">
        <f>IF(NiftyData[[#This Row],[Day]]="Thu", "Expiry", "")</f>
        <v/>
      </c>
      <c r="M3722" s="6">
        <f>NiftyData[[#This Row],[Close]]-NiftyData[[#This Row],[Open]]</f>
        <v>18.599999999999909</v>
      </c>
      <c r="N3722" s="4">
        <f>NiftyData[[#This Row],[Intraday Change]]/NiftyData[[#This Row],[Open]]</f>
        <v>6.9797549580651484E-3</v>
      </c>
      <c r="O3722" s="4">
        <f>_xlfn.CEILING.MATH(ABS(NiftyData[[#This Row],[Intraday Change %]]), 0.01)</f>
        <v>0.01</v>
      </c>
      <c r="P3722" s="6">
        <f>NiftyData[[#This Row],[Close]]-E3723</f>
        <v>19.149999999999636</v>
      </c>
      <c r="Q3722" s="4">
        <f>NiftyData[[#This Row],[DayChange]]/E3723</f>
        <v>7.1876290207557834E-3</v>
      </c>
      <c r="R3722" s="7">
        <f>_xlfn.CEILING.MATH(ABS(NiftyData[[#This Row],[DayChange %]]), 0.01)</f>
        <v>0.01</v>
      </c>
    </row>
    <row r="3723" spans="1:18" x14ac:dyDescent="0.2">
      <c r="A3723" s="2">
        <v>38681</v>
      </c>
      <c r="B3723" s="1">
        <v>2635.35</v>
      </c>
      <c r="C3723" s="1">
        <v>2668.9</v>
      </c>
      <c r="D3723" s="1">
        <v>2633.75</v>
      </c>
      <c r="E3723" s="1">
        <v>2664.3</v>
      </c>
      <c r="F3723" s="1">
        <v>74964394</v>
      </c>
      <c r="G3723" s="1">
        <v>2877.95</v>
      </c>
      <c r="H3723" s="6" t="str">
        <f>TEXT(NiftyData[[#This Row],[Date]], "yyyy")</f>
        <v>2005</v>
      </c>
      <c r="I3723" s="6" t="str">
        <f>TEXT(NiftyData[[#This Row],[Date]], "mmm")</f>
        <v>Nov</v>
      </c>
      <c r="J3723" s="6" t="str">
        <f>TEXT(NiftyData[[#This Row],[Date]], "ddd")</f>
        <v>Fri</v>
      </c>
      <c r="K3723" s="6" t="str">
        <f>TEXT(NiftyData[[#This Row],[Date]], "mmm-yyyy")</f>
        <v>Nov-2005</v>
      </c>
      <c r="L3723" s="6" t="str">
        <f>IF(NiftyData[[#This Row],[Day]]="Thu", "Expiry", "")</f>
        <v/>
      </c>
      <c r="M3723" s="6">
        <f>NiftyData[[#This Row],[Close]]-NiftyData[[#This Row],[Open]]</f>
        <v>28.950000000000273</v>
      </c>
      <c r="N3723" s="4">
        <f>NiftyData[[#This Row],[Intraday Change]]/NiftyData[[#This Row],[Open]]</f>
        <v>1.0985258125106825E-2</v>
      </c>
      <c r="O3723" s="4">
        <f>_xlfn.CEILING.MATH(ABS(NiftyData[[#This Row],[Intraday Change %]]), 0.01)</f>
        <v>0.02</v>
      </c>
      <c r="P3723" s="6">
        <f>NiftyData[[#This Row],[Close]]-E3724</f>
        <v>29.300000000000182</v>
      </c>
      <c r="Q3723" s="4">
        <f>NiftyData[[#This Row],[DayChange]]/E3724</f>
        <v>1.111954459203043E-2</v>
      </c>
      <c r="R3723" s="7">
        <f>_xlfn.CEILING.MATH(ABS(NiftyData[[#This Row],[DayChange %]]), 0.01)</f>
        <v>0.02</v>
      </c>
    </row>
    <row r="3724" spans="1:18" x14ac:dyDescent="0.2">
      <c r="A3724" s="2">
        <v>38680</v>
      </c>
      <c r="B3724" s="1">
        <v>2608.9</v>
      </c>
      <c r="C3724" s="1">
        <v>2643.7</v>
      </c>
      <c r="D3724" s="1">
        <v>2608.6999999999998</v>
      </c>
      <c r="E3724" s="1">
        <v>2635</v>
      </c>
      <c r="F3724" s="1">
        <v>98400541</v>
      </c>
      <c r="G3724" s="1">
        <v>3651.41</v>
      </c>
      <c r="H3724" s="6" t="str">
        <f>TEXT(NiftyData[[#This Row],[Date]], "yyyy")</f>
        <v>2005</v>
      </c>
      <c r="I3724" s="6" t="str">
        <f>TEXT(NiftyData[[#This Row],[Date]], "mmm")</f>
        <v>Nov</v>
      </c>
      <c r="J3724" s="6" t="str">
        <f>TEXT(NiftyData[[#This Row],[Date]], "ddd")</f>
        <v>Thu</v>
      </c>
      <c r="K3724" s="6" t="str">
        <f>TEXT(NiftyData[[#This Row],[Date]], "mmm-yyyy")</f>
        <v>Nov-2005</v>
      </c>
      <c r="L3724" s="6" t="str">
        <f>IF(NiftyData[[#This Row],[Day]]="Thu", "Expiry", "")</f>
        <v>Expiry</v>
      </c>
      <c r="M3724" s="6">
        <f>NiftyData[[#This Row],[Close]]-NiftyData[[#This Row],[Open]]</f>
        <v>26.099999999999909</v>
      </c>
      <c r="N3724" s="4">
        <f>NiftyData[[#This Row],[Intraday Change]]/NiftyData[[#This Row],[Open]]</f>
        <v>1.0004216336386948E-2</v>
      </c>
      <c r="O3724" s="4">
        <f>_xlfn.CEILING.MATH(ABS(NiftyData[[#This Row],[Intraday Change %]]), 0.01)</f>
        <v>0.02</v>
      </c>
      <c r="P3724" s="6">
        <f>NiftyData[[#This Row],[Close]]-E3725</f>
        <v>26.400000000000091</v>
      </c>
      <c r="Q3724" s="4">
        <f>NiftyData[[#This Row],[DayChange]]/E3725</f>
        <v>1.0120371080272979E-2</v>
      </c>
      <c r="R3724" s="7">
        <f>_xlfn.CEILING.MATH(ABS(NiftyData[[#This Row],[DayChange %]]), 0.01)</f>
        <v>0.02</v>
      </c>
    </row>
    <row r="3725" spans="1:18" x14ac:dyDescent="0.2">
      <c r="A3725" s="2">
        <v>38679</v>
      </c>
      <c r="B3725" s="1">
        <v>2572.85</v>
      </c>
      <c r="C3725" s="1">
        <v>2613.4</v>
      </c>
      <c r="D3725" s="1">
        <v>2563.1</v>
      </c>
      <c r="E3725" s="1">
        <v>2608.6</v>
      </c>
      <c r="F3725" s="1">
        <v>70840659</v>
      </c>
      <c r="G3725" s="1">
        <v>2992.72</v>
      </c>
      <c r="H3725" s="6" t="str">
        <f>TEXT(NiftyData[[#This Row],[Date]], "yyyy")</f>
        <v>2005</v>
      </c>
      <c r="I3725" s="6" t="str">
        <f>TEXT(NiftyData[[#This Row],[Date]], "mmm")</f>
        <v>Nov</v>
      </c>
      <c r="J3725" s="6" t="str">
        <f>TEXT(NiftyData[[#This Row],[Date]], "ddd")</f>
        <v>Wed</v>
      </c>
      <c r="K3725" s="6" t="str">
        <f>TEXT(NiftyData[[#This Row],[Date]], "mmm-yyyy")</f>
        <v>Nov-2005</v>
      </c>
      <c r="L3725" s="6" t="str">
        <f>IF(NiftyData[[#This Row],[Day]]="Thu", "Expiry", "")</f>
        <v/>
      </c>
      <c r="M3725" s="6">
        <f>NiftyData[[#This Row],[Close]]-NiftyData[[#This Row],[Open]]</f>
        <v>35.75</v>
      </c>
      <c r="N3725" s="4">
        <f>NiftyData[[#This Row],[Intraday Change]]/NiftyData[[#This Row],[Open]]</f>
        <v>1.38950968770041E-2</v>
      </c>
      <c r="O3725" s="4">
        <f>_xlfn.CEILING.MATH(ABS(NiftyData[[#This Row],[Intraday Change %]]), 0.01)</f>
        <v>0.02</v>
      </c>
      <c r="P3725" s="6">
        <f>NiftyData[[#This Row],[Close]]-E3726</f>
        <v>35.75</v>
      </c>
      <c r="Q3725" s="4">
        <f>NiftyData[[#This Row],[DayChange]]/E3726</f>
        <v>1.38950968770041E-2</v>
      </c>
      <c r="R3725" s="7">
        <f>_xlfn.CEILING.MATH(ABS(NiftyData[[#This Row],[DayChange %]]), 0.01)</f>
        <v>0.02</v>
      </c>
    </row>
    <row r="3726" spans="1:18" x14ac:dyDescent="0.2">
      <c r="A3726" s="2">
        <v>38678</v>
      </c>
      <c r="B3726" s="1">
        <v>2603.25</v>
      </c>
      <c r="C3726" s="1">
        <v>2614</v>
      </c>
      <c r="D3726" s="1">
        <v>2567.0500000000002</v>
      </c>
      <c r="E3726" s="1">
        <v>2572.85</v>
      </c>
      <c r="F3726" s="1">
        <v>67631761</v>
      </c>
      <c r="G3726" s="1">
        <v>3090.06</v>
      </c>
      <c r="H3726" s="6" t="str">
        <f>TEXT(NiftyData[[#This Row],[Date]], "yyyy")</f>
        <v>2005</v>
      </c>
      <c r="I3726" s="6" t="str">
        <f>TEXT(NiftyData[[#This Row],[Date]], "mmm")</f>
        <v>Nov</v>
      </c>
      <c r="J3726" s="6" t="str">
        <f>TEXT(NiftyData[[#This Row],[Date]], "ddd")</f>
        <v>Tue</v>
      </c>
      <c r="K3726" s="6" t="str">
        <f>TEXT(NiftyData[[#This Row],[Date]], "mmm-yyyy")</f>
        <v>Nov-2005</v>
      </c>
      <c r="L3726" s="6" t="str">
        <f>IF(NiftyData[[#This Row],[Day]]="Thu", "Expiry", "")</f>
        <v/>
      </c>
      <c r="M3726" s="6">
        <f>NiftyData[[#This Row],[Close]]-NiftyData[[#This Row],[Open]]</f>
        <v>-30.400000000000091</v>
      </c>
      <c r="N3726" s="4">
        <f>NiftyData[[#This Row],[Intraday Change]]/NiftyData[[#This Row],[Open]]</f>
        <v>-1.1677710554115083E-2</v>
      </c>
      <c r="O3726" s="4">
        <f>_xlfn.CEILING.MATH(ABS(NiftyData[[#This Row],[Intraday Change %]]), 0.01)</f>
        <v>0.02</v>
      </c>
      <c r="P3726" s="6">
        <f>NiftyData[[#This Row],[Close]]-E3727</f>
        <v>-29.650000000000091</v>
      </c>
      <c r="Q3726" s="4">
        <f>NiftyData[[#This Row],[DayChange]]/E3727</f>
        <v>-1.1392891450528374E-2</v>
      </c>
      <c r="R3726" s="7">
        <f>_xlfn.CEILING.MATH(ABS(NiftyData[[#This Row],[DayChange %]]), 0.01)</f>
        <v>0.02</v>
      </c>
    </row>
    <row r="3727" spans="1:18" x14ac:dyDescent="0.2">
      <c r="A3727" s="2">
        <v>38677</v>
      </c>
      <c r="B3727" s="1">
        <v>2620.1</v>
      </c>
      <c r="C3727" s="1">
        <v>2626.4</v>
      </c>
      <c r="D3727" s="1">
        <v>2591.75</v>
      </c>
      <c r="E3727" s="1">
        <v>2602.5</v>
      </c>
      <c r="F3727" s="1">
        <v>74794904</v>
      </c>
      <c r="G3727" s="1">
        <v>3111.44</v>
      </c>
      <c r="H3727" s="6" t="str">
        <f>TEXT(NiftyData[[#This Row],[Date]], "yyyy")</f>
        <v>2005</v>
      </c>
      <c r="I3727" s="6" t="str">
        <f>TEXT(NiftyData[[#This Row],[Date]], "mmm")</f>
        <v>Nov</v>
      </c>
      <c r="J3727" s="6" t="str">
        <f>TEXT(NiftyData[[#This Row],[Date]], "ddd")</f>
        <v>Mon</v>
      </c>
      <c r="K3727" s="6" t="str">
        <f>TEXT(NiftyData[[#This Row],[Date]], "mmm-yyyy")</f>
        <v>Nov-2005</v>
      </c>
      <c r="L3727" s="6" t="str">
        <f>IF(NiftyData[[#This Row],[Day]]="Thu", "Expiry", "")</f>
        <v/>
      </c>
      <c r="M3727" s="6">
        <f>NiftyData[[#This Row],[Close]]-NiftyData[[#This Row],[Open]]</f>
        <v>-17.599999999999909</v>
      </c>
      <c r="N3727" s="4">
        <f>NiftyData[[#This Row],[Intraday Change]]/NiftyData[[#This Row],[Open]]</f>
        <v>-6.7173008663791115E-3</v>
      </c>
      <c r="O3727" s="4">
        <f>_xlfn.CEILING.MATH(ABS(NiftyData[[#This Row],[Intraday Change %]]), 0.01)</f>
        <v>0.01</v>
      </c>
      <c r="P3727" s="6">
        <f>NiftyData[[#This Row],[Close]]-E3728</f>
        <v>-17.550000000000182</v>
      </c>
      <c r="Q3727" s="4">
        <f>NiftyData[[#This Row],[DayChange]]/E3728</f>
        <v>-6.6983454514227521E-3</v>
      </c>
      <c r="R3727" s="7">
        <f>_xlfn.CEILING.MATH(ABS(NiftyData[[#This Row],[DayChange %]]), 0.01)</f>
        <v>0.01</v>
      </c>
    </row>
    <row r="3728" spans="1:18" x14ac:dyDescent="0.2">
      <c r="A3728" s="2">
        <v>38674</v>
      </c>
      <c r="B3728" s="1">
        <v>2604</v>
      </c>
      <c r="C3728" s="1">
        <v>2632.35</v>
      </c>
      <c r="D3728" s="1">
        <v>2595.15</v>
      </c>
      <c r="E3728" s="1">
        <v>2620.0500000000002</v>
      </c>
      <c r="F3728" s="1">
        <v>81690974</v>
      </c>
      <c r="G3728" s="1">
        <v>3121.62</v>
      </c>
      <c r="H3728" s="6" t="str">
        <f>TEXT(NiftyData[[#This Row],[Date]], "yyyy")</f>
        <v>2005</v>
      </c>
      <c r="I3728" s="6" t="str">
        <f>TEXT(NiftyData[[#This Row],[Date]], "mmm")</f>
        <v>Nov</v>
      </c>
      <c r="J3728" s="6" t="str">
        <f>TEXT(NiftyData[[#This Row],[Date]], "ddd")</f>
        <v>Fri</v>
      </c>
      <c r="K3728" s="6" t="str">
        <f>TEXT(NiftyData[[#This Row],[Date]], "mmm-yyyy")</f>
        <v>Nov-2005</v>
      </c>
      <c r="L3728" s="6" t="str">
        <f>IF(NiftyData[[#This Row],[Day]]="Thu", "Expiry", "")</f>
        <v/>
      </c>
      <c r="M3728" s="6">
        <f>NiftyData[[#This Row],[Close]]-NiftyData[[#This Row],[Open]]</f>
        <v>16.050000000000182</v>
      </c>
      <c r="N3728" s="4">
        <f>NiftyData[[#This Row],[Intraday Change]]/NiftyData[[#This Row],[Open]]</f>
        <v>6.1635944700461527E-3</v>
      </c>
      <c r="O3728" s="4">
        <f>_xlfn.CEILING.MATH(ABS(NiftyData[[#This Row],[Intraday Change %]]), 0.01)</f>
        <v>0.01</v>
      </c>
      <c r="P3728" s="6">
        <f>NiftyData[[#This Row],[Close]]-E3729</f>
        <v>16.100000000000364</v>
      </c>
      <c r="Q3728" s="4">
        <f>NiftyData[[#This Row],[DayChange]]/E3729</f>
        <v>6.1829144184797572E-3</v>
      </c>
      <c r="R3728" s="7">
        <f>_xlfn.CEILING.MATH(ABS(NiftyData[[#This Row],[DayChange %]]), 0.01)</f>
        <v>0.01</v>
      </c>
    </row>
    <row r="3729" spans="1:18" x14ac:dyDescent="0.2">
      <c r="A3729" s="2">
        <v>38673</v>
      </c>
      <c r="B3729" s="1">
        <v>2558.4499999999998</v>
      </c>
      <c r="C3729" s="1">
        <v>2608.85</v>
      </c>
      <c r="D3729" s="1">
        <v>2558.4499999999998</v>
      </c>
      <c r="E3729" s="1">
        <v>2603.9499999999998</v>
      </c>
      <c r="F3729" s="1">
        <v>66443810</v>
      </c>
      <c r="G3729" s="1">
        <v>2924.97</v>
      </c>
      <c r="H3729" s="6" t="str">
        <f>TEXT(NiftyData[[#This Row],[Date]], "yyyy")</f>
        <v>2005</v>
      </c>
      <c r="I3729" s="6" t="str">
        <f>TEXT(NiftyData[[#This Row],[Date]], "mmm")</f>
        <v>Nov</v>
      </c>
      <c r="J3729" s="6" t="str">
        <f>TEXT(NiftyData[[#This Row],[Date]], "ddd")</f>
        <v>Thu</v>
      </c>
      <c r="K3729" s="6" t="str">
        <f>TEXT(NiftyData[[#This Row],[Date]], "mmm-yyyy")</f>
        <v>Nov-2005</v>
      </c>
      <c r="L3729" s="6" t="str">
        <f>IF(NiftyData[[#This Row],[Day]]="Thu", "Expiry", "")</f>
        <v>Expiry</v>
      </c>
      <c r="M3729" s="6">
        <f>NiftyData[[#This Row],[Close]]-NiftyData[[#This Row],[Open]]</f>
        <v>45.5</v>
      </c>
      <c r="N3729" s="4">
        <f>NiftyData[[#This Row],[Intraday Change]]/NiftyData[[#This Row],[Open]]</f>
        <v>1.7784205280540952E-2</v>
      </c>
      <c r="O3729" s="4">
        <f>_xlfn.CEILING.MATH(ABS(NiftyData[[#This Row],[Intraday Change %]]), 0.01)</f>
        <v>0.02</v>
      </c>
      <c r="P3729" s="6">
        <f>NiftyData[[#This Row],[Close]]-E3730</f>
        <v>21.199999999999818</v>
      </c>
      <c r="Q3729" s="4">
        <f>NiftyData[[#This Row],[DayChange]]/E3730</f>
        <v>8.208305101151803E-3</v>
      </c>
      <c r="R3729" s="7">
        <f>_xlfn.CEILING.MATH(ABS(NiftyData[[#This Row],[DayChange %]]), 0.01)</f>
        <v>0.01</v>
      </c>
    </row>
    <row r="3730" spans="1:18" x14ac:dyDescent="0.2">
      <c r="A3730" s="2">
        <v>38672</v>
      </c>
      <c r="B3730" s="1">
        <v>2559.4499999999998</v>
      </c>
      <c r="C3730" s="1">
        <v>2585.9499999999998</v>
      </c>
      <c r="D3730" s="1">
        <v>2559.4499999999998</v>
      </c>
      <c r="E3730" s="1">
        <v>2582.75</v>
      </c>
      <c r="F3730" s="1">
        <v>59709061</v>
      </c>
      <c r="G3730" s="1">
        <v>2711.52</v>
      </c>
      <c r="H3730" s="6" t="str">
        <f>TEXT(NiftyData[[#This Row],[Date]], "yyyy")</f>
        <v>2005</v>
      </c>
      <c r="I3730" s="6" t="str">
        <f>TEXT(NiftyData[[#This Row],[Date]], "mmm")</f>
        <v>Nov</v>
      </c>
      <c r="J3730" s="6" t="str">
        <f>TEXT(NiftyData[[#This Row],[Date]], "ddd")</f>
        <v>Wed</v>
      </c>
      <c r="K3730" s="6" t="str">
        <f>TEXT(NiftyData[[#This Row],[Date]], "mmm-yyyy")</f>
        <v>Nov-2005</v>
      </c>
      <c r="L3730" s="6" t="str">
        <f>IF(NiftyData[[#This Row],[Day]]="Thu", "Expiry", "")</f>
        <v/>
      </c>
      <c r="M3730" s="6">
        <f>NiftyData[[#This Row],[Close]]-NiftyData[[#This Row],[Open]]</f>
        <v>23.300000000000182</v>
      </c>
      <c r="N3730" s="4">
        <f>NiftyData[[#This Row],[Intraday Change]]/NiftyData[[#This Row],[Open]]</f>
        <v>9.1035183340171452E-3</v>
      </c>
      <c r="O3730" s="4">
        <f>_xlfn.CEILING.MATH(ABS(NiftyData[[#This Row],[Intraday Change %]]), 0.01)</f>
        <v>0.01</v>
      </c>
      <c r="P3730" s="6">
        <f>NiftyData[[#This Row],[Close]]-E3731</f>
        <v>24.050000000000182</v>
      </c>
      <c r="Q3730" s="4">
        <f>NiftyData[[#This Row],[DayChange]]/E3731</f>
        <v>9.3993043342322988E-3</v>
      </c>
      <c r="R3730" s="7">
        <f>_xlfn.CEILING.MATH(ABS(NiftyData[[#This Row],[DayChange %]]), 0.01)</f>
        <v>0.01</v>
      </c>
    </row>
    <row r="3731" spans="1:18" x14ac:dyDescent="0.2">
      <c r="A3731" s="2">
        <v>38670</v>
      </c>
      <c r="B3731" s="1">
        <v>2548.5500000000002</v>
      </c>
      <c r="C3731" s="1">
        <v>2576.9499999999998</v>
      </c>
      <c r="D3731" s="1">
        <v>2534.4</v>
      </c>
      <c r="E3731" s="1">
        <v>2558.6999999999998</v>
      </c>
      <c r="F3731" s="1">
        <v>70311886</v>
      </c>
      <c r="G3731" s="1">
        <v>2722.9</v>
      </c>
      <c r="H3731" s="6" t="str">
        <f>TEXT(NiftyData[[#This Row],[Date]], "yyyy")</f>
        <v>2005</v>
      </c>
      <c r="I3731" s="6" t="str">
        <f>TEXT(NiftyData[[#This Row],[Date]], "mmm")</f>
        <v>Nov</v>
      </c>
      <c r="J3731" s="6" t="str">
        <f>TEXT(NiftyData[[#This Row],[Date]], "ddd")</f>
        <v>Mon</v>
      </c>
      <c r="K3731" s="6" t="str">
        <f>TEXT(NiftyData[[#This Row],[Date]], "mmm-yyyy")</f>
        <v>Nov-2005</v>
      </c>
      <c r="L3731" s="6" t="str">
        <f>IF(NiftyData[[#This Row],[Day]]="Thu", "Expiry", "")</f>
        <v/>
      </c>
      <c r="M3731" s="6">
        <f>NiftyData[[#This Row],[Close]]-NiftyData[[#This Row],[Open]]</f>
        <v>10.149999999999636</v>
      </c>
      <c r="N3731" s="4">
        <f>NiftyData[[#This Row],[Intraday Change]]/NiftyData[[#This Row],[Open]]</f>
        <v>3.9826568048496732E-3</v>
      </c>
      <c r="O3731" s="4">
        <f>_xlfn.CEILING.MATH(ABS(NiftyData[[#This Row],[Intraday Change %]]), 0.01)</f>
        <v>0.01</v>
      </c>
      <c r="P3731" s="6">
        <f>NiftyData[[#This Row],[Close]]-E3732</f>
        <v>10.049999999999727</v>
      </c>
      <c r="Q3731" s="4">
        <f>NiftyData[[#This Row],[DayChange]]/E3732</f>
        <v>3.9432640809839428E-3</v>
      </c>
      <c r="R3731" s="7">
        <f>_xlfn.CEILING.MATH(ABS(NiftyData[[#This Row],[DayChange %]]), 0.01)</f>
        <v>0.01</v>
      </c>
    </row>
    <row r="3732" spans="1:18" x14ac:dyDescent="0.2">
      <c r="A3732" s="2">
        <v>38667</v>
      </c>
      <c r="B3732" s="1">
        <v>2500.85</v>
      </c>
      <c r="C3732" s="1">
        <v>2551.4</v>
      </c>
      <c r="D3732" s="1">
        <v>2500.85</v>
      </c>
      <c r="E3732" s="1">
        <v>2548.65</v>
      </c>
      <c r="F3732" s="1">
        <v>72465029</v>
      </c>
      <c r="G3732" s="1">
        <v>3003.72</v>
      </c>
      <c r="H3732" s="6" t="str">
        <f>TEXT(NiftyData[[#This Row],[Date]], "yyyy")</f>
        <v>2005</v>
      </c>
      <c r="I3732" s="6" t="str">
        <f>TEXT(NiftyData[[#This Row],[Date]], "mmm")</f>
        <v>Nov</v>
      </c>
      <c r="J3732" s="6" t="str">
        <f>TEXT(NiftyData[[#This Row],[Date]], "ddd")</f>
        <v>Fri</v>
      </c>
      <c r="K3732" s="6" t="str">
        <f>TEXT(NiftyData[[#This Row],[Date]], "mmm-yyyy")</f>
        <v>Nov-2005</v>
      </c>
      <c r="L3732" s="6" t="str">
        <f>IF(NiftyData[[#This Row],[Day]]="Thu", "Expiry", "")</f>
        <v/>
      </c>
      <c r="M3732" s="6">
        <f>NiftyData[[#This Row],[Close]]-NiftyData[[#This Row],[Open]]</f>
        <v>47.800000000000182</v>
      </c>
      <c r="N3732" s="4">
        <f>NiftyData[[#This Row],[Intraday Change]]/NiftyData[[#This Row],[Open]]</f>
        <v>1.9113501409520835E-2</v>
      </c>
      <c r="O3732" s="4">
        <f>_xlfn.CEILING.MATH(ABS(NiftyData[[#This Row],[Intraday Change %]]), 0.01)</f>
        <v>0.02</v>
      </c>
      <c r="P3732" s="6">
        <f>NiftyData[[#This Row],[Close]]-E3733</f>
        <v>47.950000000000273</v>
      </c>
      <c r="Q3732" s="4">
        <f>NiftyData[[#This Row],[DayChange]]/E3733</f>
        <v>1.9174631103291189E-2</v>
      </c>
      <c r="R3732" s="7">
        <f>_xlfn.CEILING.MATH(ABS(NiftyData[[#This Row],[DayChange %]]), 0.01)</f>
        <v>0.02</v>
      </c>
    </row>
    <row r="3733" spans="1:18" x14ac:dyDescent="0.2">
      <c r="A3733" s="2">
        <v>38666</v>
      </c>
      <c r="B3733" s="1">
        <v>2489.1</v>
      </c>
      <c r="C3733" s="1">
        <v>2504.75</v>
      </c>
      <c r="D3733" s="1">
        <v>2480.85</v>
      </c>
      <c r="E3733" s="1">
        <v>2500.6999999999998</v>
      </c>
      <c r="F3733" s="1">
        <v>64917294</v>
      </c>
      <c r="G3733" s="1">
        <v>2435.4499999999998</v>
      </c>
      <c r="H3733" s="6" t="str">
        <f>TEXT(NiftyData[[#This Row],[Date]], "yyyy")</f>
        <v>2005</v>
      </c>
      <c r="I3733" s="6" t="str">
        <f>TEXT(NiftyData[[#This Row],[Date]], "mmm")</f>
        <v>Nov</v>
      </c>
      <c r="J3733" s="6" t="str">
        <f>TEXT(NiftyData[[#This Row],[Date]], "ddd")</f>
        <v>Thu</v>
      </c>
      <c r="K3733" s="6" t="str">
        <f>TEXT(NiftyData[[#This Row],[Date]], "mmm-yyyy")</f>
        <v>Nov-2005</v>
      </c>
      <c r="L3733" s="6" t="str">
        <f>IF(NiftyData[[#This Row],[Day]]="Thu", "Expiry", "")</f>
        <v>Expiry</v>
      </c>
      <c r="M3733" s="6">
        <f>NiftyData[[#This Row],[Close]]-NiftyData[[#This Row],[Open]]</f>
        <v>11.599999999999909</v>
      </c>
      <c r="N3733" s="4">
        <f>NiftyData[[#This Row],[Intraday Change]]/NiftyData[[#This Row],[Open]]</f>
        <v>4.6603189907998511E-3</v>
      </c>
      <c r="O3733" s="4">
        <f>_xlfn.CEILING.MATH(ABS(NiftyData[[#This Row],[Intraday Change %]]), 0.01)</f>
        <v>0.01</v>
      </c>
      <c r="P3733" s="6">
        <f>NiftyData[[#This Row],[Close]]-E3734</f>
        <v>11.599999999999909</v>
      </c>
      <c r="Q3733" s="4">
        <f>NiftyData[[#This Row],[DayChange]]/E3734</f>
        <v>4.6603189907998511E-3</v>
      </c>
      <c r="R3733" s="7">
        <f>_xlfn.CEILING.MATH(ABS(NiftyData[[#This Row],[DayChange %]]), 0.01)</f>
        <v>0.01</v>
      </c>
    </row>
    <row r="3734" spans="1:18" x14ac:dyDescent="0.2">
      <c r="A3734" s="2">
        <v>38665</v>
      </c>
      <c r="B3734" s="1">
        <v>2493.1</v>
      </c>
      <c r="C3734" s="1">
        <v>2519.4</v>
      </c>
      <c r="D3734" s="1">
        <v>2475.6999999999998</v>
      </c>
      <c r="E3734" s="1">
        <v>2489.1</v>
      </c>
      <c r="F3734" s="1">
        <v>73896105</v>
      </c>
      <c r="G3734" s="1">
        <v>2927.57</v>
      </c>
      <c r="H3734" s="6" t="str">
        <f>TEXT(NiftyData[[#This Row],[Date]], "yyyy")</f>
        <v>2005</v>
      </c>
      <c r="I3734" s="6" t="str">
        <f>TEXT(NiftyData[[#This Row],[Date]], "mmm")</f>
        <v>Nov</v>
      </c>
      <c r="J3734" s="6" t="str">
        <f>TEXT(NiftyData[[#This Row],[Date]], "ddd")</f>
        <v>Wed</v>
      </c>
      <c r="K3734" s="6" t="str">
        <f>TEXT(NiftyData[[#This Row],[Date]], "mmm-yyyy")</f>
        <v>Nov-2005</v>
      </c>
      <c r="L3734" s="6" t="str">
        <f>IF(NiftyData[[#This Row],[Day]]="Thu", "Expiry", "")</f>
        <v/>
      </c>
      <c r="M3734" s="6">
        <f>NiftyData[[#This Row],[Close]]-NiftyData[[#This Row],[Open]]</f>
        <v>-4</v>
      </c>
      <c r="N3734" s="4">
        <f>NiftyData[[#This Row],[Intraday Change]]/NiftyData[[#This Row],[Open]]</f>
        <v>-1.6044282218924232E-3</v>
      </c>
      <c r="O3734" s="4">
        <f>_xlfn.CEILING.MATH(ABS(NiftyData[[#This Row],[Intraday Change %]]), 0.01)</f>
        <v>0.01</v>
      </c>
      <c r="P3734" s="6">
        <f>NiftyData[[#This Row],[Close]]-E3735</f>
        <v>-3.5500000000001819</v>
      </c>
      <c r="Q3734" s="4">
        <f>NiftyData[[#This Row],[DayChange]]/E3735</f>
        <v>-1.4241871101037778E-3</v>
      </c>
      <c r="R3734" s="7">
        <f>_xlfn.CEILING.MATH(ABS(NiftyData[[#This Row],[DayChange %]]), 0.01)</f>
        <v>0.01</v>
      </c>
    </row>
    <row r="3735" spans="1:18" x14ac:dyDescent="0.2">
      <c r="A3735" s="2">
        <v>38664</v>
      </c>
      <c r="B3735" s="1">
        <v>2463.65</v>
      </c>
      <c r="C3735" s="1">
        <v>2502.9</v>
      </c>
      <c r="D3735" s="1">
        <v>2460</v>
      </c>
      <c r="E3735" s="1">
        <v>2492.65</v>
      </c>
      <c r="F3735" s="1">
        <v>79715915</v>
      </c>
      <c r="G3735" s="1">
        <v>3234.37</v>
      </c>
      <c r="H3735" s="6" t="str">
        <f>TEXT(NiftyData[[#This Row],[Date]], "yyyy")</f>
        <v>2005</v>
      </c>
      <c r="I3735" s="6" t="str">
        <f>TEXT(NiftyData[[#This Row],[Date]], "mmm")</f>
        <v>Nov</v>
      </c>
      <c r="J3735" s="6" t="str">
        <f>TEXT(NiftyData[[#This Row],[Date]], "ddd")</f>
        <v>Tue</v>
      </c>
      <c r="K3735" s="6" t="str">
        <f>TEXT(NiftyData[[#This Row],[Date]], "mmm-yyyy")</f>
        <v>Nov-2005</v>
      </c>
      <c r="L3735" s="6" t="str">
        <f>IF(NiftyData[[#This Row],[Day]]="Thu", "Expiry", "")</f>
        <v/>
      </c>
      <c r="M3735" s="6">
        <f>NiftyData[[#This Row],[Close]]-NiftyData[[#This Row],[Open]]</f>
        <v>29</v>
      </c>
      <c r="N3735" s="4">
        <f>NiftyData[[#This Row],[Intraday Change]]/NiftyData[[#This Row],[Open]]</f>
        <v>1.1771152558196172E-2</v>
      </c>
      <c r="O3735" s="4">
        <f>_xlfn.CEILING.MATH(ABS(NiftyData[[#This Row],[Intraday Change %]]), 0.01)</f>
        <v>0.02</v>
      </c>
      <c r="P3735" s="6">
        <f>NiftyData[[#This Row],[Close]]-E3736</f>
        <v>31.050000000000182</v>
      </c>
      <c r="Q3735" s="4">
        <f>NiftyData[[#This Row],[DayChange]]/E3736</f>
        <v>1.2613747156321166E-2</v>
      </c>
      <c r="R3735" s="7">
        <f>_xlfn.CEILING.MATH(ABS(NiftyData[[#This Row],[DayChange %]]), 0.01)</f>
        <v>0.02</v>
      </c>
    </row>
    <row r="3736" spans="1:18" x14ac:dyDescent="0.2">
      <c r="A3736" s="2">
        <v>38663</v>
      </c>
      <c r="B3736" s="1">
        <v>2419.25</v>
      </c>
      <c r="C3736" s="1">
        <v>2464.65</v>
      </c>
      <c r="D3736" s="1">
        <v>2411.6</v>
      </c>
      <c r="E3736" s="1">
        <v>2461.6</v>
      </c>
      <c r="F3736" s="1">
        <v>79272406</v>
      </c>
      <c r="G3736" s="1">
        <v>3265.1</v>
      </c>
      <c r="H3736" s="6" t="str">
        <f>TEXT(NiftyData[[#This Row],[Date]], "yyyy")</f>
        <v>2005</v>
      </c>
      <c r="I3736" s="6" t="str">
        <f>TEXT(NiftyData[[#This Row],[Date]], "mmm")</f>
        <v>Nov</v>
      </c>
      <c r="J3736" s="6" t="str">
        <f>TEXT(NiftyData[[#This Row],[Date]], "ddd")</f>
        <v>Mon</v>
      </c>
      <c r="K3736" s="6" t="str">
        <f>TEXT(NiftyData[[#This Row],[Date]], "mmm-yyyy")</f>
        <v>Nov-2005</v>
      </c>
      <c r="L3736" s="6" t="str">
        <f>IF(NiftyData[[#This Row],[Day]]="Thu", "Expiry", "")</f>
        <v/>
      </c>
      <c r="M3736" s="6">
        <f>NiftyData[[#This Row],[Close]]-NiftyData[[#This Row],[Open]]</f>
        <v>42.349999999999909</v>
      </c>
      <c r="N3736" s="4">
        <f>NiftyData[[#This Row],[Intraday Change]]/NiftyData[[#This Row],[Open]]</f>
        <v>1.7505425235093484E-2</v>
      </c>
      <c r="O3736" s="4">
        <f>_xlfn.CEILING.MATH(ABS(NiftyData[[#This Row],[Intraday Change %]]), 0.01)</f>
        <v>0.02</v>
      </c>
      <c r="P3736" s="6">
        <f>NiftyData[[#This Row],[Close]]-E3737</f>
        <v>42.549999999999727</v>
      </c>
      <c r="Q3736" s="4">
        <f>NiftyData[[#This Row],[DayChange]]/E3737</f>
        <v>1.7589549616584908E-2</v>
      </c>
      <c r="R3736" s="7">
        <f>_xlfn.CEILING.MATH(ABS(NiftyData[[#This Row],[DayChange %]]), 0.01)</f>
        <v>0.02</v>
      </c>
    </row>
    <row r="3737" spans="1:18" x14ac:dyDescent="0.2">
      <c r="A3737" s="2">
        <v>38658</v>
      </c>
      <c r="B3737" s="1">
        <v>2386.4499999999998</v>
      </c>
      <c r="C3737" s="1">
        <v>2423.8000000000002</v>
      </c>
      <c r="D3737" s="1">
        <v>2367.75</v>
      </c>
      <c r="E3737" s="1">
        <v>2419.0500000000002</v>
      </c>
      <c r="F3737" s="1">
        <v>82540716</v>
      </c>
      <c r="G3737" s="1">
        <v>2909.26</v>
      </c>
      <c r="H3737" s="6" t="str">
        <f>TEXT(NiftyData[[#This Row],[Date]], "yyyy")</f>
        <v>2005</v>
      </c>
      <c r="I3737" s="6" t="str">
        <f>TEXT(NiftyData[[#This Row],[Date]], "mmm")</f>
        <v>Nov</v>
      </c>
      <c r="J3737" s="6" t="str">
        <f>TEXT(NiftyData[[#This Row],[Date]], "ddd")</f>
        <v>Wed</v>
      </c>
      <c r="K3737" s="6" t="str">
        <f>TEXT(NiftyData[[#This Row],[Date]], "mmm-yyyy")</f>
        <v>Nov-2005</v>
      </c>
      <c r="L3737" s="6" t="str">
        <f>IF(NiftyData[[#This Row],[Day]]="Thu", "Expiry", "")</f>
        <v/>
      </c>
      <c r="M3737" s="6">
        <f>NiftyData[[#This Row],[Close]]-NiftyData[[#This Row],[Open]]</f>
        <v>32.600000000000364</v>
      </c>
      <c r="N3737" s="4">
        <f>NiftyData[[#This Row],[Intraday Change]]/NiftyData[[#This Row],[Open]]</f>
        <v>1.3660458002472444E-2</v>
      </c>
      <c r="O3737" s="4">
        <f>_xlfn.CEILING.MATH(ABS(NiftyData[[#This Row],[Intraday Change %]]), 0.01)</f>
        <v>0.02</v>
      </c>
      <c r="P3737" s="6">
        <f>NiftyData[[#This Row],[Close]]-E3738</f>
        <v>32.300000000000182</v>
      </c>
      <c r="Q3737" s="4">
        <f>NiftyData[[#This Row],[DayChange]]/E3738</f>
        <v>1.3533047030480855E-2</v>
      </c>
      <c r="R3737" s="7">
        <f>_xlfn.CEILING.MATH(ABS(NiftyData[[#This Row],[DayChange %]]), 0.01)</f>
        <v>0.02</v>
      </c>
    </row>
    <row r="3738" spans="1:18" x14ac:dyDescent="0.2">
      <c r="A3738" s="2">
        <v>38657</v>
      </c>
      <c r="B3738" s="1">
        <v>2366.8000000000002</v>
      </c>
      <c r="C3738" s="1">
        <v>2410.15</v>
      </c>
      <c r="D3738" s="1">
        <v>2366.8000000000002</v>
      </c>
      <c r="E3738" s="1">
        <v>2386.75</v>
      </c>
      <c r="F3738" s="1">
        <v>18746555</v>
      </c>
      <c r="G3738" s="1">
        <v>665.75</v>
      </c>
      <c r="H3738" s="6" t="str">
        <f>TEXT(NiftyData[[#This Row],[Date]], "yyyy")</f>
        <v>2005</v>
      </c>
      <c r="I3738" s="6" t="str">
        <f>TEXT(NiftyData[[#This Row],[Date]], "mmm")</f>
        <v>Nov</v>
      </c>
      <c r="J3738" s="6" t="str">
        <f>TEXT(NiftyData[[#This Row],[Date]], "ddd")</f>
        <v>Tue</v>
      </c>
      <c r="K3738" s="6" t="str">
        <f>TEXT(NiftyData[[#This Row],[Date]], "mmm-yyyy")</f>
        <v>Nov-2005</v>
      </c>
      <c r="L3738" s="6" t="str">
        <f>IF(NiftyData[[#This Row],[Day]]="Thu", "Expiry", "")</f>
        <v/>
      </c>
      <c r="M3738" s="6">
        <f>NiftyData[[#This Row],[Close]]-NiftyData[[#This Row],[Open]]</f>
        <v>19.949999999999818</v>
      </c>
      <c r="N3738" s="4">
        <f>NiftyData[[#This Row],[Intraday Change]]/NiftyData[[#This Row],[Open]]</f>
        <v>8.4291025857697391E-3</v>
      </c>
      <c r="O3738" s="4">
        <f>_xlfn.CEILING.MATH(ABS(NiftyData[[#This Row],[Intraday Change %]]), 0.01)</f>
        <v>0.01</v>
      </c>
      <c r="P3738" s="6">
        <f>NiftyData[[#This Row],[Close]]-E3739</f>
        <v>15.800000000000182</v>
      </c>
      <c r="Q3738" s="4">
        <f>NiftyData[[#This Row],[DayChange]]/E3739</f>
        <v>6.6639954448639502E-3</v>
      </c>
      <c r="R3738" s="7">
        <f>_xlfn.CEILING.MATH(ABS(NiftyData[[#This Row],[DayChange %]]), 0.01)</f>
        <v>0.01</v>
      </c>
    </row>
    <row r="3739" spans="1:18" x14ac:dyDescent="0.2">
      <c r="A3739" s="2">
        <v>38656</v>
      </c>
      <c r="B3739" s="1">
        <v>2314.85</v>
      </c>
      <c r="C3739" s="1">
        <v>2373.4</v>
      </c>
      <c r="D3739" s="1">
        <v>2314.1999999999998</v>
      </c>
      <c r="E3739" s="1">
        <v>2370.9499999999998</v>
      </c>
      <c r="F3739" s="1">
        <v>69796263</v>
      </c>
      <c r="G3739" s="1">
        <v>2419.6</v>
      </c>
      <c r="H3739" s="6" t="str">
        <f>TEXT(NiftyData[[#This Row],[Date]], "yyyy")</f>
        <v>2005</v>
      </c>
      <c r="I3739" s="6" t="str">
        <f>TEXT(NiftyData[[#This Row],[Date]], "mmm")</f>
        <v>Oct</v>
      </c>
      <c r="J3739" s="6" t="str">
        <f>TEXT(NiftyData[[#This Row],[Date]], "ddd")</f>
        <v>Mon</v>
      </c>
      <c r="K3739" s="6" t="str">
        <f>TEXT(NiftyData[[#This Row],[Date]], "mmm-yyyy")</f>
        <v>Oct-2005</v>
      </c>
      <c r="L3739" s="6" t="str">
        <f>IF(NiftyData[[#This Row],[Day]]="Thu", "Expiry", "")</f>
        <v/>
      </c>
      <c r="M3739" s="6">
        <f>NiftyData[[#This Row],[Close]]-NiftyData[[#This Row],[Open]]</f>
        <v>56.099999999999909</v>
      </c>
      <c r="N3739" s="4">
        <f>NiftyData[[#This Row],[Intraday Change]]/NiftyData[[#This Row],[Open]]</f>
        <v>2.4234831630559176E-2</v>
      </c>
      <c r="O3739" s="4">
        <f>_xlfn.CEILING.MATH(ABS(NiftyData[[#This Row],[Intraday Change %]]), 0.01)</f>
        <v>0.03</v>
      </c>
      <c r="P3739" s="6">
        <f>NiftyData[[#This Row],[Close]]-E3740</f>
        <v>54.899999999999636</v>
      </c>
      <c r="Q3739" s="4">
        <f>NiftyData[[#This Row],[DayChange]]/E3740</f>
        <v>2.3704151464778236E-2</v>
      </c>
      <c r="R3739" s="7">
        <f>_xlfn.CEILING.MATH(ABS(NiftyData[[#This Row],[DayChange %]]), 0.01)</f>
        <v>0.03</v>
      </c>
    </row>
    <row r="3740" spans="1:18" x14ac:dyDescent="0.2">
      <c r="A3740" s="2">
        <v>38653</v>
      </c>
      <c r="B3740" s="1">
        <v>2352.65</v>
      </c>
      <c r="C3740" s="1">
        <v>2355.15</v>
      </c>
      <c r="D3740" s="1">
        <v>2307.4499999999998</v>
      </c>
      <c r="E3740" s="1">
        <v>2316.0500000000002</v>
      </c>
      <c r="F3740" s="1">
        <v>84569727</v>
      </c>
      <c r="G3740" s="1">
        <v>3192.26</v>
      </c>
      <c r="H3740" s="6" t="str">
        <f>TEXT(NiftyData[[#This Row],[Date]], "yyyy")</f>
        <v>2005</v>
      </c>
      <c r="I3740" s="6" t="str">
        <f>TEXT(NiftyData[[#This Row],[Date]], "mmm")</f>
        <v>Oct</v>
      </c>
      <c r="J3740" s="6" t="str">
        <f>TEXT(NiftyData[[#This Row],[Date]], "ddd")</f>
        <v>Fri</v>
      </c>
      <c r="K3740" s="6" t="str">
        <f>TEXT(NiftyData[[#This Row],[Date]], "mmm-yyyy")</f>
        <v>Oct-2005</v>
      </c>
      <c r="L3740" s="6" t="str">
        <f>IF(NiftyData[[#This Row],[Day]]="Thu", "Expiry", "")</f>
        <v/>
      </c>
      <c r="M3740" s="6">
        <f>NiftyData[[#This Row],[Close]]-NiftyData[[#This Row],[Open]]</f>
        <v>-36.599999999999909</v>
      </c>
      <c r="N3740" s="4">
        <f>NiftyData[[#This Row],[Intraday Change]]/NiftyData[[#This Row],[Open]]</f>
        <v>-1.5556925169489685E-2</v>
      </c>
      <c r="O3740" s="4">
        <f>_xlfn.CEILING.MATH(ABS(NiftyData[[#This Row],[Intraday Change %]]), 0.01)</f>
        <v>0.02</v>
      </c>
      <c r="P3740" s="6">
        <f>NiftyData[[#This Row],[Close]]-E3741</f>
        <v>-36.849999999999909</v>
      </c>
      <c r="Q3740" s="4">
        <f>NiftyData[[#This Row],[DayChange]]/E3741</f>
        <v>-1.5661524076671301E-2</v>
      </c>
      <c r="R3740" s="7">
        <f>_xlfn.CEILING.MATH(ABS(NiftyData[[#This Row],[DayChange %]]), 0.01)</f>
        <v>0.02</v>
      </c>
    </row>
    <row r="3741" spans="1:18" x14ac:dyDescent="0.2">
      <c r="A3741" s="2">
        <v>38652</v>
      </c>
      <c r="B3741" s="1">
        <v>2408.9499999999998</v>
      </c>
      <c r="C3741" s="1">
        <v>2416.4499999999998</v>
      </c>
      <c r="D3741" s="1">
        <v>2338.6</v>
      </c>
      <c r="E3741" s="1">
        <v>2352.9</v>
      </c>
      <c r="F3741" s="1">
        <v>125291990</v>
      </c>
      <c r="G3741" s="1">
        <v>4868.7</v>
      </c>
      <c r="H3741" s="6" t="str">
        <f>TEXT(NiftyData[[#This Row],[Date]], "yyyy")</f>
        <v>2005</v>
      </c>
      <c r="I3741" s="6" t="str">
        <f>TEXT(NiftyData[[#This Row],[Date]], "mmm")</f>
        <v>Oct</v>
      </c>
      <c r="J3741" s="6" t="str">
        <f>TEXT(NiftyData[[#This Row],[Date]], "ddd")</f>
        <v>Thu</v>
      </c>
      <c r="K3741" s="6" t="str">
        <f>TEXT(NiftyData[[#This Row],[Date]], "mmm-yyyy")</f>
        <v>Oct-2005</v>
      </c>
      <c r="L3741" s="6" t="str">
        <f>IF(NiftyData[[#This Row],[Day]]="Thu", "Expiry", "")</f>
        <v>Expiry</v>
      </c>
      <c r="M3741" s="6">
        <f>NiftyData[[#This Row],[Close]]-NiftyData[[#This Row],[Open]]</f>
        <v>-56.049999999999727</v>
      </c>
      <c r="N3741" s="4">
        <f>NiftyData[[#This Row],[Intraday Change]]/NiftyData[[#This Row],[Open]]</f>
        <v>-2.3267398659166747E-2</v>
      </c>
      <c r="O3741" s="4">
        <f>_xlfn.CEILING.MATH(ABS(NiftyData[[#This Row],[Intraday Change %]]), 0.01)</f>
        <v>0.03</v>
      </c>
      <c r="P3741" s="6">
        <f>NiftyData[[#This Row],[Close]]-E3742</f>
        <v>-55.599999999999909</v>
      </c>
      <c r="Q3741" s="4">
        <f>NiftyData[[#This Row],[DayChange]]/E3742</f>
        <v>-2.3084907618849869E-2</v>
      </c>
      <c r="R3741" s="7">
        <f>_xlfn.CEILING.MATH(ABS(NiftyData[[#This Row],[DayChange %]]), 0.01)</f>
        <v>0.03</v>
      </c>
    </row>
    <row r="3742" spans="1:18" x14ac:dyDescent="0.2">
      <c r="A3742" s="2">
        <v>38651</v>
      </c>
      <c r="B3742" s="1">
        <v>2418.4499999999998</v>
      </c>
      <c r="C3742" s="1">
        <v>2434</v>
      </c>
      <c r="D3742" s="1">
        <v>2401.1</v>
      </c>
      <c r="E3742" s="1">
        <v>2408.5</v>
      </c>
      <c r="F3742" s="1">
        <v>91104303</v>
      </c>
      <c r="G3742" s="1">
        <v>3800.91</v>
      </c>
      <c r="H3742" s="6" t="str">
        <f>TEXT(NiftyData[[#This Row],[Date]], "yyyy")</f>
        <v>2005</v>
      </c>
      <c r="I3742" s="6" t="str">
        <f>TEXT(NiftyData[[#This Row],[Date]], "mmm")</f>
        <v>Oct</v>
      </c>
      <c r="J3742" s="6" t="str">
        <f>TEXT(NiftyData[[#This Row],[Date]], "ddd")</f>
        <v>Wed</v>
      </c>
      <c r="K3742" s="6" t="str">
        <f>TEXT(NiftyData[[#This Row],[Date]], "mmm-yyyy")</f>
        <v>Oct-2005</v>
      </c>
      <c r="L3742" s="6" t="str">
        <f>IF(NiftyData[[#This Row],[Day]]="Thu", "Expiry", "")</f>
        <v/>
      </c>
      <c r="M3742" s="6">
        <f>NiftyData[[#This Row],[Close]]-NiftyData[[#This Row],[Open]]</f>
        <v>-9.9499999999998181</v>
      </c>
      <c r="N3742" s="4">
        <f>NiftyData[[#This Row],[Intraday Change]]/NiftyData[[#This Row],[Open]]</f>
        <v>-4.1142053794785164E-3</v>
      </c>
      <c r="O3742" s="4">
        <f>_xlfn.CEILING.MATH(ABS(NiftyData[[#This Row],[Intraday Change %]]), 0.01)</f>
        <v>0.01</v>
      </c>
      <c r="P3742" s="6">
        <f>NiftyData[[#This Row],[Close]]-E3743</f>
        <v>-9.6999999999998181</v>
      </c>
      <c r="Q3742" s="4">
        <f>NiftyData[[#This Row],[DayChange]]/E3743</f>
        <v>-4.0112480357289799E-3</v>
      </c>
      <c r="R3742" s="7">
        <f>_xlfn.CEILING.MATH(ABS(NiftyData[[#This Row],[DayChange %]]), 0.01)</f>
        <v>0.01</v>
      </c>
    </row>
    <row r="3743" spans="1:18" x14ac:dyDescent="0.2">
      <c r="A3743" s="2">
        <v>38650</v>
      </c>
      <c r="B3743" s="1">
        <v>2394.9499999999998</v>
      </c>
      <c r="C3743" s="1">
        <v>2444.6</v>
      </c>
      <c r="D3743" s="1">
        <v>2390.85</v>
      </c>
      <c r="E3743" s="1">
        <v>2418.1999999999998</v>
      </c>
      <c r="F3743" s="1">
        <v>85086738</v>
      </c>
      <c r="G3743" s="1">
        <v>3470.96</v>
      </c>
      <c r="H3743" s="6" t="str">
        <f>TEXT(NiftyData[[#This Row],[Date]], "yyyy")</f>
        <v>2005</v>
      </c>
      <c r="I3743" s="6" t="str">
        <f>TEXT(NiftyData[[#This Row],[Date]], "mmm")</f>
        <v>Oct</v>
      </c>
      <c r="J3743" s="6" t="str">
        <f>TEXT(NiftyData[[#This Row],[Date]], "ddd")</f>
        <v>Tue</v>
      </c>
      <c r="K3743" s="6" t="str">
        <f>TEXT(NiftyData[[#This Row],[Date]], "mmm-yyyy")</f>
        <v>Oct-2005</v>
      </c>
      <c r="L3743" s="6" t="str">
        <f>IF(NiftyData[[#This Row],[Day]]="Thu", "Expiry", "")</f>
        <v/>
      </c>
      <c r="M3743" s="6">
        <f>NiftyData[[#This Row],[Close]]-NiftyData[[#This Row],[Open]]</f>
        <v>23.25</v>
      </c>
      <c r="N3743" s="4">
        <f>NiftyData[[#This Row],[Intraday Change]]/NiftyData[[#This Row],[Open]]</f>
        <v>9.7079270965990949E-3</v>
      </c>
      <c r="O3743" s="4">
        <f>_xlfn.CEILING.MATH(ABS(NiftyData[[#This Row],[Intraday Change %]]), 0.01)</f>
        <v>0.01</v>
      </c>
      <c r="P3743" s="6">
        <f>NiftyData[[#This Row],[Close]]-E3744</f>
        <v>23.349999999999909</v>
      </c>
      <c r="Q3743" s="4">
        <f>NiftyData[[#This Row],[DayChange]]/E3744</f>
        <v>9.7500887320708645E-3</v>
      </c>
      <c r="R3743" s="7">
        <f>_xlfn.CEILING.MATH(ABS(NiftyData[[#This Row],[DayChange %]]), 0.01)</f>
        <v>0.01</v>
      </c>
    </row>
    <row r="3744" spans="1:18" x14ac:dyDescent="0.2">
      <c r="A3744" s="2">
        <v>38649</v>
      </c>
      <c r="B3744" s="1">
        <v>2444.1999999999998</v>
      </c>
      <c r="C3744" s="1">
        <v>2460</v>
      </c>
      <c r="D3744" s="1">
        <v>2388.4</v>
      </c>
      <c r="E3744" s="1">
        <v>2394.85</v>
      </c>
      <c r="F3744" s="1">
        <v>80236463</v>
      </c>
      <c r="G3744" s="1">
        <v>2943.37</v>
      </c>
      <c r="H3744" s="6" t="str">
        <f>TEXT(NiftyData[[#This Row],[Date]], "yyyy")</f>
        <v>2005</v>
      </c>
      <c r="I3744" s="6" t="str">
        <f>TEXT(NiftyData[[#This Row],[Date]], "mmm")</f>
        <v>Oct</v>
      </c>
      <c r="J3744" s="6" t="str">
        <f>TEXT(NiftyData[[#This Row],[Date]], "ddd")</f>
        <v>Mon</v>
      </c>
      <c r="K3744" s="6" t="str">
        <f>TEXT(NiftyData[[#This Row],[Date]], "mmm-yyyy")</f>
        <v>Oct-2005</v>
      </c>
      <c r="L3744" s="6" t="str">
        <f>IF(NiftyData[[#This Row],[Day]]="Thu", "Expiry", "")</f>
        <v/>
      </c>
      <c r="M3744" s="6">
        <f>NiftyData[[#This Row],[Close]]-NiftyData[[#This Row],[Open]]</f>
        <v>-49.349999999999909</v>
      </c>
      <c r="N3744" s="4">
        <f>NiftyData[[#This Row],[Intraday Change]]/NiftyData[[#This Row],[Open]]</f>
        <v>-2.0190655429179246E-2</v>
      </c>
      <c r="O3744" s="4">
        <f>_xlfn.CEILING.MATH(ABS(NiftyData[[#This Row],[Intraday Change %]]), 0.01)</f>
        <v>0.03</v>
      </c>
      <c r="P3744" s="6">
        <f>NiftyData[[#This Row],[Close]]-E3745</f>
        <v>-48.900000000000091</v>
      </c>
      <c r="Q3744" s="4">
        <f>NiftyData[[#This Row],[DayChange]]/E3745</f>
        <v>-2.0010230179028171E-2</v>
      </c>
      <c r="R3744" s="7">
        <f>_xlfn.CEILING.MATH(ABS(NiftyData[[#This Row],[DayChange %]]), 0.01)</f>
        <v>0.03</v>
      </c>
    </row>
    <row r="3745" spans="1:18" x14ac:dyDescent="0.2">
      <c r="A3745" s="2">
        <v>38646</v>
      </c>
      <c r="B3745" s="1">
        <v>2397.85</v>
      </c>
      <c r="C3745" s="1">
        <v>2447.85</v>
      </c>
      <c r="D3745" s="1">
        <v>2384.0500000000002</v>
      </c>
      <c r="E3745" s="1">
        <v>2443.75</v>
      </c>
      <c r="F3745" s="1">
        <v>97458038</v>
      </c>
      <c r="G3745" s="1">
        <v>3775.57</v>
      </c>
      <c r="H3745" s="6" t="str">
        <f>TEXT(NiftyData[[#This Row],[Date]], "yyyy")</f>
        <v>2005</v>
      </c>
      <c r="I3745" s="6" t="str">
        <f>TEXT(NiftyData[[#This Row],[Date]], "mmm")</f>
        <v>Oct</v>
      </c>
      <c r="J3745" s="6" t="str">
        <f>TEXT(NiftyData[[#This Row],[Date]], "ddd")</f>
        <v>Fri</v>
      </c>
      <c r="K3745" s="6" t="str">
        <f>TEXT(NiftyData[[#This Row],[Date]], "mmm-yyyy")</f>
        <v>Oct-2005</v>
      </c>
      <c r="L3745" s="6" t="str">
        <f>IF(NiftyData[[#This Row],[Day]]="Thu", "Expiry", "")</f>
        <v/>
      </c>
      <c r="M3745" s="6">
        <f>NiftyData[[#This Row],[Close]]-NiftyData[[#This Row],[Open]]</f>
        <v>45.900000000000091</v>
      </c>
      <c r="N3745" s="4">
        <f>NiftyData[[#This Row],[Intraday Change]]/NiftyData[[#This Row],[Open]]</f>
        <v>1.9142148174406279E-2</v>
      </c>
      <c r="O3745" s="4">
        <f>_xlfn.CEILING.MATH(ABS(NiftyData[[#This Row],[Intraday Change %]]), 0.01)</f>
        <v>0.02</v>
      </c>
      <c r="P3745" s="6">
        <f>NiftyData[[#This Row],[Close]]-E3746</f>
        <v>48.300000000000182</v>
      </c>
      <c r="Q3745" s="4">
        <f>NiftyData[[#This Row],[DayChange]]/E3746</f>
        <v>2.0163226116178667E-2</v>
      </c>
      <c r="R3745" s="7">
        <f>_xlfn.CEILING.MATH(ABS(NiftyData[[#This Row],[DayChange %]]), 0.01)</f>
        <v>0.03</v>
      </c>
    </row>
    <row r="3746" spans="1:18" x14ac:dyDescent="0.2">
      <c r="A3746" s="2">
        <v>38645</v>
      </c>
      <c r="B3746" s="1">
        <v>2421.4</v>
      </c>
      <c r="C3746" s="1">
        <v>2463.85</v>
      </c>
      <c r="D3746" s="1">
        <v>2363.5500000000002</v>
      </c>
      <c r="E3746" s="1">
        <v>2395.4499999999998</v>
      </c>
      <c r="F3746" s="1">
        <v>114276924</v>
      </c>
      <c r="G3746" s="1">
        <v>4202.57</v>
      </c>
      <c r="H3746" s="6" t="str">
        <f>TEXT(NiftyData[[#This Row],[Date]], "yyyy")</f>
        <v>2005</v>
      </c>
      <c r="I3746" s="6" t="str">
        <f>TEXT(NiftyData[[#This Row],[Date]], "mmm")</f>
        <v>Oct</v>
      </c>
      <c r="J3746" s="6" t="str">
        <f>TEXT(NiftyData[[#This Row],[Date]], "ddd")</f>
        <v>Thu</v>
      </c>
      <c r="K3746" s="6" t="str">
        <f>TEXT(NiftyData[[#This Row],[Date]], "mmm-yyyy")</f>
        <v>Oct-2005</v>
      </c>
      <c r="L3746" s="6" t="str">
        <f>IF(NiftyData[[#This Row],[Day]]="Thu", "Expiry", "")</f>
        <v>Expiry</v>
      </c>
      <c r="M3746" s="6">
        <f>NiftyData[[#This Row],[Close]]-NiftyData[[#This Row],[Open]]</f>
        <v>-25.950000000000273</v>
      </c>
      <c r="N3746" s="4">
        <f>NiftyData[[#This Row],[Intraday Change]]/NiftyData[[#This Row],[Open]]</f>
        <v>-1.0716940612868701E-2</v>
      </c>
      <c r="O3746" s="4">
        <f>_xlfn.CEILING.MATH(ABS(NiftyData[[#This Row],[Intraday Change %]]), 0.01)</f>
        <v>0.02</v>
      </c>
      <c r="P3746" s="6">
        <f>NiftyData[[#This Row],[Close]]-E3747</f>
        <v>-17</v>
      </c>
      <c r="Q3746" s="4">
        <f>NiftyData[[#This Row],[DayChange]]/E3747</f>
        <v>-7.046778171568323E-3</v>
      </c>
      <c r="R3746" s="7">
        <f>_xlfn.CEILING.MATH(ABS(NiftyData[[#This Row],[DayChange %]]), 0.01)</f>
        <v>0.01</v>
      </c>
    </row>
    <row r="3747" spans="1:18" x14ac:dyDescent="0.2">
      <c r="A3747" s="2">
        <v>38644</v>
      </c>
      <c r="B3747" s="1">
        <v>2467.8000000000002</v>
      </c>
      <c r="C3747" s="1">
        <v>2467.85</v>
      </c>
      <c r="D3747" s="1">
        <v>2394.9499999999998</v>
      </c>
      <c r="E3747" s="1">
        <v>2412.4499999999998</v>
      </c>
      <c r="F3747" s="1">
        <v>93293821</v>
      </c>
      <c r="G3747" s="1">
        <v>3933.15</v>
      </c>
      <c r="H3747" s="6" t="str">
        <f>TEXT(NiftyData[[#This Row],[Date]], "yyyy")</f>
        <v>2005</v>
      </c>
      <c r="I3747" s="6" t="str">
        <f>TEXT(NiftyData[[#This Row],[Date]], "mmm")</f>
        <v>Oct</v>
      </c>
      <c r="J3747" s="6" t="str">
        <f>TEXT(NiftyData[[#This Row],[Date]], "ddd")</f>
        <v>Wed</v>
      </c>
      <c r="K3747" s="6" t="str">
        <f>TEXT(NiftyData[[#This Row],[Date]], "mmm-yyyy")</f>
        <v>Oct-2005</v>
      </c>
      <c r="L3747" s="6" t="str">
        <f>IF(NiftyData[[#This Row],[Day]]="Thu", "Expiry", "")</f>
        <v/>
      </c>
      <c r="M3747" s="6">
        <f>NiftyData[[#This Row],[Close]]-NiftyData[[#This Row],[Open]]</f>
        <v>-55.350000000000364</v>
      </c>
      <c r="N3747" s="4">
        <f>NiftyData[[#This Row],[Intraday Change]]/NiftyData[[#This Row],[Open]]</f>
        <v>-2.2428884026258353E-2</v>
      </c>
      <c r="O3747" s="4">
        <f>_xlfn.CEILING.MATH(ABS(NiftyData[[#This Row],[Intraday Change %]]), 0.01)</f>
        <v>0.03</v>
      </c>
      <c r="P3747" s="6">
        <f>NiftyData[[#This Row],[Close]]-E3748</f>
        <v>-55.75</v>
      </c>
      <c r="Q3747" s="4">
        <f>NiftyData[[#This Row],[DayChange]]/E3748</f>
        <v>-2.2587310590713883E-2</v>
      </c>
      <c r="R3747" s="7">
        <f>_xlfn.CEILING.MATH(ABS(NiftyData[[#This Row],[DayChange %]]), 0.01)</f>
        <v>0.03</v>
      </c>
    </row>
    <row r="3748" spans="1:18" x14ac:dyDescent="0.2">
      <c r="A3748" s="2">
        <v>38643</v>
      </c>
      <c r="B3748" s="1">
        <v>2485.25</v>
      </c>
      <c r="C3748" s="1">
        <v>2517.6999999999998</v>
      </c>
      <c r="D3748" s="1">
        <v>2452.5</v>
      </c>
      <c r="E3748" s="1">
        <v>2468.1999999999998</v>
      </c>
      <c r="F3748" s="1">
        <v>77318585</v>
      </c>
      <c r="G3748" s="1">
        <v>3384.84</v>
      </c>
      <c r="H3748" s="6" t="str">
        <f>TEXT(NiftyData[[#This Row],[Date]], "yyyy")</f>
        <v>2005</v>
      </c>
      <c r="I3748" s="6" t="str">
        <f>TEXT(NiftyData[[#This Row],[Date]], "mmm")</f>
        <v>Oct</v>
      </c>
      <c r="J3748" s="6" t="str">
        <f>TEXT(NiftyData[[#This Row],[Date]], "ddd")</f>
        <v>Tue</v>
      </c>
      <c r="K3748" s="6" t="str">
        <f>TEXT(NiftyData[[#This Row],[Date]], "mmm-yyyy")</f>
        <v>Oct-2005</v>
      </c>
      <c r="L3748" s="6" t="str">
        <f>IF(NiftyData[[#This Row],[Day]]="Thu", "Expiry", "")</f>
        <v/>
      </c>
      <c r="M3748" s="6">
        <f>NiftyData[[#This Row],[Close]]-NiftyData[[#This Row],[Open]]</f>
        <v>-17.050000000000182</v>
      </c>
      <c r="N3748" s="4">
        <f>NiftyData[[#This Row],[Intraday Change]]/NiftyData[[#This Row],[Open]]</f>
        <v>-6.8604768131979403E-3</v>
      </c>
      <c r="O3748" s="4">
        <f>_xlfn.CEILING.MATH(ABS(NiftyData[[#This Row],[Intraday Change %]]), 0.01)</f>
        <v>0.01</v>
      </c>
      <c r="P3748" s="6">
        <f>NiftyData[[#This Row],[Close]]-E3749</f>
        <v>-16.950000000000273</v>
      </c>
      <c r="Q3748" s="4">
        <f>NiftyData[[#This Row],[DayChange]]/E3749</f>
        <v>-6.8205138522826683E-3</v>
      </c>
      <c r="R3748" s="7">
        <f>_xlfn.CEILING.MATH(ABS(NiftyData[[#This Row],[DayChange %]]), 0.01)</f>
        <v>0.01</v>
      </c>
    </row>
    <row r="3749" spans="1:18" x14ac:dyDescent="0.2">
      <c r="A3749" s="2">
        <v>38642</v>
      </c>
      <c r="B3749" s="1">
        <v>2488.4</v>
      </c>
      <c r="C3749" s="1">
        <v>2498.6</v>
      </c>
      <c r="D3749" s="1">
        <v>2459.5</v>
      </c>
      <c r="E3749" s="1">
        <v>2485.15</v>
      </c>
      <c r="F3749" s="1">
        <v>76999001</v>
      </c>
      <c r="G3749" s="1">
        <v>3148.62</v>
      </c>
      <c r="H3749" s="6" t="str">
        <f>TEXT(NiftyData[[#This Row],[Date]], "yyyy")</f>
        <v>2005</v>
      </c>
      <c r="I3749" s="6" t="str">
        <f>TEXT(NiftyData[[#This Row],[Date]], "mmm")</f>
        <v>Oct</v>
      </c>
      <c r="J3749" s="6" t="str">
        <f>TEXT(NiftyData[[#This Row],[Date]], "ddd")</f>
        <v>Mon</v>
      </c>
      <c r="K3749" s="6" t="str">
        <f>TEXT(NiftyData[[#This Row],[Date]], "mmm-yyyy")</f>
        <v>Oct-2005</v>
      </c>
      <c r="L3749" s="6" t="str">
        <f>IF(NiftyData[[#This Row],[Day]]="Thu", "Expiry", "")</f>
        <v/>
      </c>
      <c r="M3749" s="6">
        <f>NiftyData[[#This Row],[Close]]-NiftyData[[#This Row],[Open]]</f>
        <v>-3.25</v>
      </c>
      <c r="N3749" s="4">
        <f>NiftyData[[#This Row],[Intraday Change]]/NiftyData[[#This Row],[Open]]</f>
        <v>-1.306060118951937E-3</v>
      </c>
      <c r="O3749" s="4">
        <f>_xlfn.CEILING.MATH(ABS(NiftyData[[#This Row],[Intraday Change %]]), 0.01)</f>
        <v>0.01</v>
      </c>
      <c r="P3749" s="6">
        <f>NiftyData[[#This Row],[Close]]-E3750</f>
        <v>0.75</v>
      </c>
      <c r="Q3749" s="4">
        <f>NiftyData[[#This Row],[DayChange]]/E3750</f>
        <v>3.0188375462888425E-4</v>
      </c>
      <c r="R3749" s="7">
        <f>_xlfn.CEILING.MATH(ABS(NiftyData[[#This Row],[DayChange %]]), 0.01)</f>
        <v>0.01</v>
      </c>
    </row>
    <row r="3750" spans="1:18" x14ac:dyDescent="0.2">
      <c r="A3750" s="2">
        <v>38639</v>
      </c>
      <c r="B3750" s="1">
        <v>2537.6999999999998</v>
      </c>
      <c r="C3750" s="1">
        <v>2548</v>
      </c>
      <c r="D3750" s="1">
        <v>2478</v>
      </c>
      <c r="E3750" s="1">
        <v>2484.4</v>
      </c>
      <c r="F3750" s="1">
        <v>91435384</v>
      </c>
      <c r="G3750" s="1">
        <v>3621.45</v>
      </c>
      <c r="H3750" s="6" t="str">
        <f>TEXT(NiftyData[[#This Row],[Date]], "yyyy")</f>
        <v>2005</v>
      </c>
      <c r="I3750" s="6" t="str">
        <f>TEXT(NiftyData[[#This Row],[Date]], "mmm")</f>
        <v>Oct</v>
      </c>
      <c r="J3750" s="6" t="str">
        <f>TEXT(NiftyData[[#This Row],[Date]], "ddd")</f>
        <v>Fri</v>
      </c>
      <c r="K3750" s="6" t="str">
        <f>TEXT(NiftyData[[#This Row],[Date]], "mmm-yyyy")</f>
        <v>Oct-2005</v>
      </c>
      <c r="L3750" s="6" t="str">
        <f>IF(NiftyData[[#This Row],[Day]]="Thu", "Expiry", "")</f>
        <v/>
      </c>
      <c r="M3750" s="6">
        <f>NiftyData[[#This Row],[Close]]-NiftyData[[#This Row],[Open]]</f>
        <v>-53.299999999999727</v>
      </c>
      <c r="N3750" s="4">
        <f>NiftyData[[#This Row],[Intraday Change]]/NiftyData[[#This Row],[Open]]</f>
        <v>-2.1003270678173043E-2</v>
      </c>
      <c r="O3750" s="4">
        <f>_xlfn.CEILING.MATH(ABS(NiftyData[[#This Row],[Intraday Change %]]), 0.01)</f>
        <v>0.03</v>
      </c>
      <c r="P3750" s="6">
        <f>NiftyData[[#This Row],[Close]]-E3751</f>
        <v>-52.900000000000091</v>
      </c>
      <c r="Q3750" s="4">
        <f>NiftyData[[#This Row],[DayChange]]/E3751</f>
        <v>-2.0848933906120713E-2</v>
      </c>
      <c r="R3750" s="7">
        <f>_xlfn.CEILING.MATH(ABS(NiftyData[[#This Row],[DayChange %]]), 0.01)</f>
        <v>0.03</v>
      </c>
    </row>
    <row r="3751" spans="1:18" x14ac:dyDescent="0.2">
      <c r="A3751" s="2">
        <v>38638</v>
      </c>
      <c r="B3751" s="1">
        <v>2584.4</v>
      </c>
      <c r="C3751" s="1">
        <v>2589.35</v>
      </c>
      <c r="D3751" s="1">
        <v>2529.0500000000002</v>
      </c>
      <c r="E3751" s="1">
        <v>2537.3000000000002</v>
      </c>
      <c r="F3751" s="1">
        <v>95738560</v>
      </c>
      <c r="G3751" s="1">
        <v>4050.09</v>
      </c>
      <c r="H3751" s="6" t="str">
        <f>TEXT(NiftyData[[#This Row],[Date]], "yyyy")</f>
        <v>2005</v>
      </c>
      <c r="I3751" s="6" t="str">
        <f>TEXT(NiftyData[[#This Row],[Date]], "mmm")</f>
        <v>Oct</v>
      </c>
      <c r="J3751" s="6" t="str">
        <f>TEXT(NiftyData[[#This Row],[Date]], "ddd")</f>
        <v>Thu</v>
      </c>
      <c r="K3751" s="6" t="str">
        <f>TEXT(NiftyData[[#This Row],[Date]], "mmm-yyyy")</f>
        <v>Oct-2005</v>
      </c>
      <c r="L3751" s="6" t="str">
        <f>IF(NiftyData[[#This Row],[Day]]="Thu", "Expiry", "")</f>
        <v>Expiry</v>
      </c>
      <c r="M3751" s="6">
        <f>NiftyData[[#This Row],[Close]]-NiftyData[[#This Row],[Open]]</f>
        <v>-47.099999999999909</v>
      </c>
      <c r="N3751" s="4">
        <f>NiftyData[[#This Row],[Intraday Change]]/NiftyData[[#This Row],[Open]]</f>
        <v>-1.8224733013465371E-2</v>
      </c>
      <c r="O3751" s="4">
        <f>_xlfn.CEILING.MATH(ABS(NiftyData[[#This Row],[Intraday Change %]]), 0.01)</f>
        <v>0.02</v>
      </c>
      <c r="P3751" s="6">
        <f>NiftyData[[#This Row],[Close]]-E3752</f>
        <v>-52.25</v>
      </c>
      <c r="Q3751" s="4">
        <f>NiftyData[[#This Row],[DayChange]]/E3752</f>
        <v>-2.0177250873703922E-2</v>
      </c>
      <c r="R3751" s="7">
        <f>_xlfn.CEILING.MATH(ABS(NiftyData[[#This Row],[DayChange %]]), 0.01)</f>
        <v>0.03</v>
      </c>
    </row>
    <row r="3752" spans="1:18" x14ac:dyDescent="0.2">
      <c r="A3752" s="2">
        <v>38636</v>
      </c>
      <c r="B3752" s="1">
        <v>2569.15</v>
      </c>
      <c r="C3752" s="1">
        <v>2592</v>
      </c>
      <c r="D3752" s="1">
        <v>2533.6999999999998</v>
      </c>
      <c r="E3752" s="1">
        <v>2589.5500000000002</v>
      </c>
      <c r="F3752" s="1">
        <v>71470357</v>
      </c>
      <c r="G3752" s="1">
        <v>3324.2</v>
      </c>
      <c r="H3752" s="6" t="str">
        <f>TEXT(NiftyData[[#This Row],[Date]], "yyyy")</f>
        <v>2005</v>
      </c>
      <c r="I3752" s="6" t="str">
        <f>TEXT(NiftyData[[#This Row],[Date]], "mmm")</f>
        <v>Oct</v>
      </c>
      <c r="J3752" s="6" t="str">
        <f>TEXT(NiftyData[[#This Row],[Date]], "ddd")</f>
        <v>Tue</v>
      </c>
      <c r="K3752" s="6" t="str">
        <f>TEXT(NiftyData[[#This Row],[Date]], "mmm-yyyy")</f>
        <v>Oct-2005</v>
      </c>
      <c r="L3752" s="6" t="str">
        <f>IF(NiftyData[[#This Row],[Day]]="Thu", "Expiry", "")</f>
        <v/>
      </c>
      <c r="M3752" s="6">
        <f>NiftyData[[#This Row],[Close]]-NiftyData[[#This Row],[Open]]</f>
        <v>20.400000000000091</v>
      </c>
      <c r="N3752" s="4">
        <f>NiftyData[[#This Row],[Intraday Change]]/NiftyData[[#This Row],[Open]]</f>
        <v>7.9403693828698566E-3</v>
      </c>
      <c r="O3752" s="4">
        <f>_xlfn.CEILING.MATH(ABS(NiftyData[[#This Row],[Intraday Change %]]), 0.01)</f>
        <v>0.01</v>
      </c>
      <c r="P3752" s="6">
        <f>NiftyData[[#This Row],[Close]]-E3753</f>
        <v>22.700000000000273</v>
      </c>
      <c r="Q3752" s="4">
        <f>NiftyData[[#This Row],[DayChange]]/E3753</f>
        <v>8.8435241638585328E-3</v>
      </c>
      <c r="R3752" s="7">
        <f>_xlfn.CEILING.MATH(ABS(NiftyData[[#This Row],[DayChange %]]), 0.01)</f>
        <v>0.01</v>
      </c>
    </row>
    <row r="3753" spans="1:18" x14ac:dyDescent="0.2">
      <c r="A3753" s="2">
        <v>38635</v>
      </c>
      <c r="B3753" s="1">
        <v>2577.1</v>
      </c>
      <c r="C3753" s="1">
        <v>2595.15</v>
      </c>
      <c r="D3753" s="1">
        <v>2561</v>
      </c>
      <c r="E3753" s="1">
        <v>2566.85</v>
      </c>
      <c r="F3753" s="1">
        <v>61304701</v>
      </c>
      <c r="G3753" s="1">
        <v>2627.27</v>
      </c>
      <c r="H3753" s="6" t="str">
        <f>TEXT(NiftyData[[#This Row],[Date]], "yyyy")</f>
        <v>2005</v>
      </c>
      <c r="I3753" s="6" t="str">
        <f>TEXT(NiftyData[[#This Row],[Date]], "mmm")</f>
        <v>Oct</v>
      </c>
      <c r="J3753" s="6" t="str">
        <f>TEXT(NiftyData[[#This Row],[Date]], "ddd")</f>
        <v>Mon</v>
      </c>
      <c r="K3753" s="6" t="str">
        <f>TEXT(NiftyData[[#This Row],[Date]], "mmm-yyyy")</f>
        <v>Oct-2005</v>
      </c>
      <c r="L3753" s="6" t="str">
        <f>IF(NiftyData[[#This Row],[Day]]="Thu", "Expiry", "")</f>
        <v/>
      </c>
      <c r="M3753" s="6">
        <f>NiftyData[[#This Row],[Close]]-NiftyData[[#This Row],[Open]]</f>
        <v>-10.25</v>
      </c>
      <c r="N3753" s="4">
        <f>NiftyData[[#This Row],[Intraday Change]]/NiftyData[[#This Row],[Open]]</f>
        <v>-3.977338869271662E-3</v>
      </c>
      <c r="O3753" s="4">
        <f>_xlfn.CEILING.MATH(ABS(NiftyData[[#This Row],[Intraday Change %]]), 0.01)</f>
        <v>0.01</v>
      </c>
      <c r="P3753" s="6">
        <f>NiftyData[[#This Row],[Close]]-E3754</f>
        <v>-7.2000000000002728</v>
      </c>
      <c r="Q3753" s="4">
        <f>NiftyData[[#This Row],[DayChange]]/E3754</f>
        <v>-2.7971484625396834E-3</v>
      </c>
      <c r="R3753" s="7">
        <f>_xlfn.CEILING.MATH(ABS(NiftyData[[#This Row],[DayChange %]]), 0.01)</f>
        <v>0.01</v>
      </c>
    </row>
    <row r="3754" spans="1:18" x14ac:dyDescent="0.2">
      <c r="A3754" s="2">
        <v>38632</v>
      </c>
      <c r="B3754" s="1">
        <v>2577.1999999999998</v>
      </c>
      <c r="C3754" s="1">
        <v>2603.25</v>
      </c>
      <c r="D3754" s="1">
        <v>2547.5500000000002</v>
      </c>
      <c r="E3754" s="1">
        <v>2574.0500000000002</v>
      </c>
      <c r="F3754" s="1">
        <v>92769893</v>
      </c>
      <c r="G3754" s="1">
        <v>4038.8</v>
      </c>
      <c r="H3754" s="6" t="str">
        <f>TEXT(NiftyData[[#This Row],[Date]], "yyyy")</f>
        <v>2005</v>
      </c>
      <c r="I3754" s="6" t="str">
        <f>TEXT(NiftyData[[#This Row],[Date]], "mmm")</f>
        <v>Oct</v>
      </c>
      <c r="J3754" s="6" t="str">
        <f>TEXT(NiftyData[[#This Row],[Date]], "ddd")</f>
        <v>Fri</v>
      </c>
      <c r="K3754" s="6" t="str">
        <f>TEXT(NiftyData[[#This Row],[Date]], "mmm-yyyy")</f>
        <v>Oct-2005</v>
      </c>
      <c r="L3754" s="6" t="str">
        <f>IF(NiftyData[[#This Row],[Day]]="Thu", "Expiry", "")</f>
        <v/>
      </c>
      <c r="M3754" s="6">
        <f>NiftyData[[#This Row],[Close]]-NiftyData[[#This Row],[Open]]</f>
        <v>-3.1499999999996362</v>
      </c>
      <c r="N3754" s="4">
        <f>NiftyData[[#This Row],[Intraday Change]]/NiftyData[[#This Row],[Open]]</f>
        <v>-1.2222567127113287E-3</v>
      </c>
      <c r="O3754" s="4">
        <f>_xlfn.CEILING.MATH(ABS(NiftyData[[#This Row],[Intraday Change %]]), 0.01)</f>
        <v>0.01</v>
      </c>
      <c r="P3754" s="6">
        <f>NiftyData[[#This Row],[Close]]-E3755</f>
        <v>-5.0999999999999091</v>
      </c>
      <c r="Q3754" s="4">
        <f>NiftyData[[#This Row],[DayChange]]/E3755</f>
        <v>-1.9773956536067732E-3</v>
      </c>
      <c r="R3754" s="7">
        <f>_xlfn.CEILING.MATH(ABS(NiftyData[[#This Row],[DayChange %]]), 0.01)</f>
        <v>0.01</v>
      </c>
    </row>
    <row r="3755" spans="1:18" x14ac:dyDescent="0.2">
      <c r="A3755" s="2">
        <v>38631</v>
      </c>
      <c r="B3755" s="1">
        <v>2643.8</v>
      </c>
      <c r="C3755" s="1">
        <v>2643.8</v>
      </c>
      <c r="D3755" s="1">
        <v>2571.3000000000002</v>
      </c>
      <c r="E3755" s="1">
        <v>2579.15</v>
      </c>
      <c r="F3755" s="1">
        <v>107136584</v>
      </c>
      <c r="G3755" s="1">
        <v>3970.21</v>
      </c>
      <c r="H3755" s="6" t="str">
        <f>TEXT(NiftyData[[#This Row],[Date]], "yyyy")</f>
        <v>2005</v>
      </c>
      <c r="I3755" s="6" t="str">
        <f>TEXT(NiftyData[[#This Row],[Date]], "mmm")</f>
        <v>Oct</v>
      </c>
      <c r="J3755" s="6" t="str">
        <f>TEXT(NiftyData[[#This Row],[Date]], "ddd")</f>
        <v>Thu</v>
      </c>
      <c r="K3755" s="6" t="str">
        <f>TEXT(NiftyData[[#This Row],[Date]], "mmm-yyyy")</f>
        <v>Oct-2005</v>
      </c>
      <c r="L3755" s="6" t="str">
        <f>IF(NiftyData[[#This Row],[Day]]="Thu", "Expiry", "")</f>
        <v>Expiry</v>
      </c>
      <c r="M3755" s="6">
        <f>NiftyData[[#This Row],[Close]]-NiftyData[[#This Row],[Open]]</f>
        <v>-64.650000000000091</v>
      </c>
      <c r="N3755" s="4">
        <f>NiftyData[[#This Row],[Intraday Change]]/NiftyData[[#This Row],[Open]]</f>
        <v>-2.4453438232846694E-2</v>
      </c>
      <c r="O3755" s="4">
        <f>_xlfn.CEILING.MATH(ABS(NiftyData[[#This Row],[Intraday Change %]]), 0.01)</f>
        <v>0.03</v>
      </c>
      <c r="P3755" s="6">
        <f>NiftyData[[#This Row],[Close]]-E3756</f>
        <v>-65.25</v>
      </c>
      <c r="Q3755" s="4">
        <f>NiftyData[[#This Row],[DayChange]]/E3756</f>
        <v>-2.4674784450158825E-2</v>
      </c>
      <c r="R3755" s="7">
        <f>_xlfn.CEILING.MATH(ABS(NiftyData[[#This Row],[DayChange %]]), 0.01)</f>
        <v>0.03</v>
      </c>
    </row>
    <row r="3756" spans="1:18" x14ac:dyDescent="0.2">
      <c r="A3756" s="2">
        <v>38630</v>
      </c>
      <c r="B3756" s="1">
        <v>2663.7</v>
      </c>
      <c r="C3756" s="1">
        <v>2669.2</v>
      </c>
      <c r="D3756" s="1">
        <v>2636.6</v>
      </c>
      <c r="E3756" s="1">
        <v>2644.4</v>
      </c>
      <c r="F3756" s="1">
        <v>87711982</v>
      </c>
      <c r="G3756" s="1">
        <v>3401.19</v>
      </c>
      <c r="H3756" s="6" t="str">
        <f>TEXT(NiftyData[[#This Row],[Date]], "yyyy")</f>
        <v>2005</v>
      </c>
      <c r="I3756" s="6" t="str">
        <f>TEXT(NiftyData[[#This Row],[Date]], "mmm")</f>
        <v>Oct</v>
      </c>
      <c r="J3756" s="6" t="str">
        <f>TEXT(NiftyData[[#This Row],[Date]], "ddd")</f>
        <v>Wed</v>
      </c>
      <c r="K3756" s="6" t="str">
        <f>TEXT(NiftyData[[#This Row],[Date]], "mmm-yyyy")</f>
        <v>Oct-2005</v>
      </c>
      <c r="L3756" s="6" t="str">
        <f>IF(NiftyData[[#This Row],[Day]]="Thu", "Expiry", "")</f>
        <v/>
      </c>
      <c r="M3756" s="6">
        <f>NiftyData[[#This Row],[Close]]-NiftyData[[#This Row],[Open]]</f>
        <v>-19.299999999999727</v>
      </c>
      <c r="N3756" s="4">
        <f>NiftyData[[#This Row],[Intraday Change]]/NiftyData[[#This Row],[Open]]</f>
        <v>-7.2455606862633663E-3</v>
      </c>
      <c r="O3756" s="4">
        <f>_xlfn.CEILING.MATH(ABS(NiftyData[[#This Row],[Intraday Change %]]), 0.01)</f>
        <v>0.01</v>
      </c>
      <c r="P3756" s="6">
        <f>NiftyData[[#This Row],[Close]]-E3757</f>
        <v>-18.949999999999818</v>
      </c>
      <c r="Q3756" s="4">
        <f>NiftyData[[#This Row],[DayChange]]/E3757</f>
        <v>-7.1150994048847574E-3</v>
      </c>
      <c r="R3756" s="7">
        <f>_xlfn.CEILING.MATH(ABS(NiftyData[[#This Row],[DayChange %]]), 0.01)</f>
        <v>0.01</v>
      </c>
    </row>
    <row r="3757" spans="1:18" x14ac:dyDescent="0.2">
      <c r="A3757" s="2">
        <v>38629</v>
      </c>
      <c r="B3757" s="1">
        <v>2630</v>
      </c>
      <c r="C3757" s="1">
        <v>2667.05</v>
      </c>
      <c r="D3757" s="1">
        <v>2629.6</v>
      </c>
      <c r="E3757" s="1">
        <v>2663.35</v>
      </c>
      <c r="F3757" s="1">
        <v>76746128</v>
      </c>
      <c r="G3757" s="1">
        <v>3353.73</v>
      </c>
      <c r="H3757" s="6" t="str">
        <f>TEXT(NiftyData[[#This Row],[Date]], "yyyy")</f>
        <v>2005</v>
      </c>
      <c r="I3757" s="6" t="str">
        <f>TEXT(NiftyData[[#This Row],[Date]], "mmm")</f>
        <v>Oct</v>
      </c>
      <c r="J3757" s="6" t="str">
        <f>TEXT(NiftyData[[#This Row],[Date]], "ddd")</f>
        <v>Tue</v>
      </c>
      <c r="K3757" s="6" t="str">
        <f>TEXT(NiftyData[[#This Row],[Date]], "mmm-yyyy")</f>
        <v>Oct-2005</v>
      </c>
      <c r="L3757" s="6" t="str">
        <f>IF(NiftyData[[#This Row],[Day]]="Thu", "Expiry", "")</f>
        <v/>
      </c>
      <c r="M3757" s="6">
        <f>NiftyData[[#This Row],[Close]]-NiftyData[[#This Row],[Open]]</f>
        <v>33.349999999999909</v>
      </c>
      <c r="N3757" s="4">
        <f>NiftyData[[#This Row],[Intraday Change]]/NiftyData[[#This Row],[Open]]</f>
        <v>1.2680608365018976E-2</v>
      </c>
      <c r="O3757" s="4">
        <f>_xlfn.CEILING.MATH(ABS(NiftyData[[#This Row],[Intraday Change %]]), 0.01)</f>
        <v>0.02</v>
      </c>
      <c r="P3757" s="6">
        <f>NiftyData[[#This Row],[Close]]-E3758</f>
        <v>33.299999999999727</v>
      </c>
      <c r="Q3757" s="4">
        <f>NiftyData[[#This Row],[DayChange]]/E3758</f>
        <v>1.2661356247979972E-2</v>
      </c>
      <c r="R3757" s="7">
        <f>_xlfn.CEILING.MATH(ABS(NiftyData[[#This Row],[DayChange %]]), 0.01)</f>
        <v>0.02</v>
      </c>
    </row>
    <row r="3758" spans="1:18" x14ac:dyDescent="0.2">
      <c r="A3758" s="2">
        <v>38628</v>
      </c>
      <c r="B3758" s="1">
        <v>2601</v>
      </c>
      <c r="C3758" s="1">
        <v>2635</v>
      </c>
      <c r="D3758" s="1">
        <v>2597.1999999999998</v>
      </c>
      <c r="E3758" s="1">
        <v>2630.05</v>
      </c>
      <c r="F3758" s="1">
        <v>64623105</v>
      </c>
      <c r="G3758" s="1">
        <v>2524.48</v>
      </c>
      <c r="H3758" s="6" t="str">
        <f>TEXT(NiftyData[[#This Row],[Date]], "yyyy")</f>
        <v>2005</v>
      </c>
      <c r="I3758" s="6" t="str">
        <f>TEXT(NiftyData[[#This Row],[Date]], "mmm")</f>
        <v>Oct</v>
      </c>
      <c r="J3758" s="6" t="str">
        <f>TEXT(NiftyData[[#This Row],[Date]], "ddd")</f>
        <v>Mon</v>
      </c>
      <c r="K3758" s="6" t="str">
        <f>TEXT(NiftyData[[#This Row],[Date]], "mmm-yyyy")</f>
        <v>Oct-2005</v>
      </c>
      <c r="L3758" s="6" t="str">
        <f>IF(NiftyData[[#This Row],[Day]]="Thu", "Expiry", "")</f>
        <v/>
      </c>
      <c r="M3758" s="6">
        <f>NiftyData[[#This Row],[Close]]-NiftyData[[#This Row],[Open]]</f>
        <v>29.050000000000182</v>
      </c>
      <c r="N3758" s="4">
        <f>NiftyData[[#This Row],[Intraday Change]]/NiftyData[[#This Row],[Open]]</f>
        <v>1.116878123798546E-2</v>
      </c>
      <c r="O3758" s="4">
        <f>_xlfn.CEILING.MATH(ABS(NiftyData[[#This Row],[Intraday Change %]]), 0.01)</f>
        <v>0.02</v>
      </c>
      <c r="P3758" s="6">
        <f>NiftyData[[#This Row],[Close]]-E3759</f>
        <v>28.650000000000091</v>
      </c>
      <c r="Q3758" s="4">
        <f>NiftyData[[#This Row],[DayChange]]/E3759</f>
        <v>1.1013300530483621E-2</v>
      </c>
      <c r="R3758" s="7">
        <f>_xlfn.CEILING.MATH(ABS(NiftyData[[#This Row],[DayChange %]]), 0.01)</f>
        <v>0.02</v>
      </c>
    </row>
    <row r="3759" spans="1:18" x14ac:dyDescent="0.2">
      <c r="A3759" s="2">
        <v>38625</v>
      </c>
      <c r="B3759" s="1">
        <v>2607.9</v>
      </c>
      <c r="C3759" s="1">
        <v>2623.05</v>
      </c>
      <c r="D3759" s="1">
        <v>2567.75</v>
      </c>
      <c r="E3759" s="1">
        <v>2601.4</v>
      </c>
      <c r="F3759" s="1">
        <v>88155803</v>
      </c>
      <c r="G3759" s="1">
        <v>3685.36</v>
      </c>
      <c r="H3759" s="6" t="str">
        <f>TEXT(NiftyData[[#This Row],[Date]], "yyyy")</f>
        <v>2005</v>
      </c>
      <c r="I3759" s="6" t="str">
        <f>TEXT(NiftyData[[#This Row],[Date]], "mmm")</f>
        <v>Sep</v>
      </c>
      <c r="J3759" s="6" t="str">
        <f>TEXT(NiftyData[[#This Row],[Date]], "ddd")</f>
        <v>Fri</v>
      </c>
      <c r="K3759" s="6" t="str">
        <f>TEXT(NiftyData[[#This Row],[Date]], "mmm-yyyy")</f>
        <v>Sep-2005</v>
      </c>
      <c r="L3759" s="6" t="str">
        <f>IF(NiftyData[[#This Row],[Day]]="Thu", "Expiry", "")</f>
        <v/>
      </c>
      <c r="M3759" s="6">
        <f>NiftyData[[#This Row],[Close]]-NiftyData[[#This Row],[Open]]</f>
        <v>-6.5</v>
      </c>
      <c r="N3759" s="4">
        <f>NiftyData[[#This Row],[Intraday Change]]/NiftyData[[#This Row],[Open]]</f>
        <v>-2.4924268568580084E-3</v>
      </c>
      <c r="O3759" s="4">
        <f>_xlfn.CEILING.MATH(ABS(NiftyData[[#This Row],[Intraday Change %]]), 0.01)</f>
        <v>0.01</v>
      </c>
      <c r="P3759" s="6">
        <f>NiftyData[[#This Row],[Close]]-E3760</f>
        <v>-9.7999999999997272</v>
      </c>
      <c r="Q3759" s="4">
        <f>NiftyData[[#This Row],[DayChange]]/E3760</f>
        <v>-3.7530637254900917E-3</v>
      </c>
      <c r="R3759" s="7">
        <f>_xlfn.CEILING.MATH(ABS(NiftyData[[#This Row],[DayChange %]]), 0.01)</f>
        <v>0.01</v>
      </c>
    </row>
    <row r="3760" spans="1:18" x14ac:dyDescent="0.2">
      <c r="A3760" s="2">
        <v>38624</v>
      </c>
      <c r="B3760" s="1">
        <v>2598.6</v>
      </c>
      <c r="C3760" s="1">
        <v>2633.9</v>
      </c>
      <c r="D3760" s="1">
        <v>2589.4499999999998</v>
      </c>
      <c r="E3760" s="1">
        <v>2611.1999999999998</v>
      </c>
      <c r="F3760" s="1">
        <v>118315309</v>
      </c>
      <c r="G3760" s="1">
        <v>5020.8599999999997</v>
      </c>
      <c r="H3760" s="6" t="str">
        <f>TEXT(NiftyData[[#This Row],[Date]], "yyyy")</f>
        <v>2005</v>
      </c>
      <c r="I3760" s="6" t="str">
        <f>TEXT(NiftyData[[#This Row],[Date]], "mmm")</f>
        <v>Sep</v>
      </c>
      <c r="J3760" s="6" t="str">
        <f>TEXT(NiftyData[[#This Row],[Date]], "ddd")</f>
        <v>Thu</v>
      </c>
      <c r="K3760" s="6" t="str">
        <f>TEXT(NiftyData[[#This Row],[Date]], "mmm-yyyy")</f>
        <v>Sep-2005</v>
      </c>
      <c r="L3760" s="6" t="str">
        <f>IF(NiftyData[[#This Row],[Day]]="Thu", "Expiry", "")</f>
        <v>Expiry</v>
      </c>
      <c r="M3760" s="6">
        <f>NiftyData[[#This Row],[Close]]-NiftyData[[#This Row],[Open]]</f>
        <v>12.599999999999909</v>
      </c>
      <c r="N3760" s="4">
        <f>NiftyData[[#This Row],[Intraday Change]]/NiftyData[[#This Row],[Open]]</f>
        <v>4.8487647194642922E-3</v>
      </c>
      <c r="O3760" s="4">
        <f>_xlfn.CEILING.MATH(ABS(NiftyData[[#This Row],[Intraday Change %]]), 0.01)</f>
        <v>0.01</v>
      </c>
      <c r="P3760" s="6">
        <f>NiftyData[[#This Row],[Close]]-E3761</f>
        <v>13.149999999999636</v>
      </c>
      <c r="Q3760" s="4">
        <f>NiftyData[[#This Row],[DayChange]]/E3761</f>
        <v>5.0614884240101753E-3</v>
      </c>
      <c r="R3760" s="7">
        <f>_xlfn.CEILING.MATH(ABS(NiftyData[[#This Row],[DayChange %]]), 0.01)</f>
        <v>0.01</v>
      </c>
    </row>
    <row r="3761" spans="1:18" x14ac:dyDescent="0.2">
      <c r="A3761" s="2">
        <v>38623</v>
      </c>
      <c r="B3761" s="1">
        <v>2574.4499999999998</v>
      </c>
      <c r="C3761" s="1">
        <v>2602.9499999999998</v>
      </c>
      <c r="D3761" s="1">
        <v>2559.85</v>
      </c>
      <c r="E3761" s="1">
        <v>2598.0500000000002</v>
      </c>
      <c r="F3761" s="1">
        <v>75639565</v>
      </c>
      <c r="G3761" s="1">
        <v>3275.34</v>
      </c>
      <c r="H3761" s="6" t="str">
        <f>TEXT(NiftyData[[#This Row],[Date]], "yyyy")</f>
        <v>2005</v>
      </c>
      <c r="I3761" s="6" t="str">
        <f>TEXT(NiftyData[[#This Row],[Date]], "mmm")</f>
        <v>Sep</v>
      </c>
      <c r="J3761" s="6" t="str">
        <f>TEXT(NiftyData[[#This Row],[Date]], "ddd")</f>
        <v>Wed</v>
      </c>
      <c r="K3761" s="6" t="str">
        <f>TEXT(NiftyData[[#This Row],[Date]], "mmm-yyyy")</f>
        <v>Sep-2005</v>
      </c>
      <c r="L3761" s="6" t="str">
        <f>IF(NiftyData[[#This Row],[Day]]="Thu", "Expiry", "")</f>
        <v/>
      </c>
      <c r="M3761" s="6">
        <f>NiftyData[[#This Row],[Close]]-NiftyData[[#This Row],[Open]]</f>
        <v>23.600000000000364</v>
      </c>
      <c r="N3761" s="4">
        <f>NiftyData[[#This Row],[Intraday Change]]/NiftyData[[#This Row],[Open]]</f>
        <v>9.1670065450874423E-3</v>
      </c>
      <c r="O3761" s="4">
        <f>_xlfn.CEILING.MATH(ABS(NiftyData[[#This Row],[Intraday Change %]]), 0.01)</f>
        <v>0.01</v>
      </c>
      <c r="P3761" s="6">
        <f>NiftyData[[#This Row],[Close]]-E3762</f>
        <v>23.200000000000273</v>
      </c>
      <c r="Q3761" s="4">
        <f>NiftyData[[#This Row],[DayChange]]/E3762</f>
        <v>9.0102336058412238E-3</v>
      </c>
      <c r="R3761" s="7">
        <f>_xlfn.CEILING.MATH(ABS(NiftyData[[#This Row],[DayChange %]]), 0.01)</f>
        <v>0.01</v>
      </c>
    </row>
    <row r="3762" spans="1:18" x14ac:dyDescent="0.2">
      <c r="A3762" s="2">
        <v>38622</v>
      </c>
      <c r="B3762" s="1">
        <v>2558.5</v>
      </c>
      <c r="C3762" s="1">
        <v>2592.5</v>
      </c>
      <c r="D3762" s="1">
        <v>2549.85</v>
      </c>
      <c r="E3762" s="1">
        <v>2574.85</v>
      </c>
      <c r="F3762" s="1">
        <v>80835742</v>
      </c>
      <c r="G3762" s="1">
        <v>3294.07</v>
      </c>
      <c r="H3762" s="6" t="str">
        <f>TEXT(NiftyData[[#This Row],[Date]], "yyyy")</f>
        <v>2005</v>
      </c>
      <c r="I3762" s="6" t="str">
        <f>TEXT(NiftyData[[#This Row],[Date]], "mmm")</f>
        <v>Sep</v>
      </c>
      <c r="J3762" s="6" t="str">
        <f>TEXT(NiftyData[[#This Row],[Date]], "ddd")</f>
        <v>Tue</v>
      </c>
      <c r="K3762" s="6" t="str">
        <f>TEXT(NiftyData[[#This Row],[Date]], "mmm-yyyy")</f>
        <v>Sep-2005</v>
      </c>
      <c r="L3762" s="6" t="str">
        <f>IF(NiftyData[[#This Row],[Day]]="Thu", "Expiry", "")</f>
        <v/>
      </c>
      <c r="M3762" s="6">
        <f>NiftyData[[#This Row],[Close]]-NiftyData[[#This Row],[Open]]</f>
        <v>16.349999999999909</v>
      </c>
      <c r="N3762" s="4">
        <f>NiftyData[[#This Row],[Intraday Change]]/NiftyData[[#This Row],[Open]]</f>
        <v>6.3904631620089539E-3</v>
      </c>
      <c r="O3762" s="4">
        <f>_xlfn.CEILING.MATH(ABS(NiftyData[[#This Row],[Intraday Change %]]), 0.01)</f>
        <v>0.01</v>
      </c>
      <c r="P3762" s="6">
        <f>NiftyData[[#This Row],[Close]]-E3763</f>
        <v>17.5</v>
      </c>
      <c r="Q3762" s="4">
        <f>NiftyData[[#This Row],[DayChange]]/E3763</f>
        <v>6.8430210960564652E-3</v>
      </c>
      <c r="R3762" s="7">
        <f>_xlfn.CEILING.MATH(ABS(NiftyData[[#This Row],[DayChange %]]), 0.01)</f>
        <v>0.01</v>
      </c>
    </row>
    <row r="3763" spans="1:18" x14ac:dyDescent="0.2">
      <c r="A3763" s="2">
        <v>38621</v>
      </c>
      <c r="B3763" s="1">
        <v>2477.85</v>
      </c>
      <c r="C3763" s="1">
        <v>2560.85</v>
      </c>
      <c r="D3763" s="1">
        <v>2477.85</v>
      </c>
      <c r="E3763" s="1">
        <v>2557.35</v>
      </c>
      <c r="F3763" s="1">
        <v>61924057</v>
      </c>
      <c r="G3763" s="1">
        <v>2272.15</v>
      </c>
      <c r="H3763" s="6" t="str">
        <f>TEXT(NiftyData[[#This Row],[Date]], "yyyy")</f>
        <v>2005</v>
      </c>
      <c r="I3763" s="6" t="str">
        <f>TEXT(NiftyData[[#This Row],[Date]], "mmm")</f>
        <v>Sep</v>
      </c>
      <c r="J3763" s="6" t="str">
        <f>TEXT(NiftyData[[#This Row],[Date]], "ddd")</f>
        <v>Mon</v>
      </c>
      <c r="K3763" s="6" t="str">
        <f>TEXT(NiftyData[[#This Row],[Date]], "mmm-yyyy")</f>
        <v>Sep-2005</v>
      </c>
      <c r="L3763" s="6" t="str">
        <f>IF(NiftyData[[#This Row],[Day]]="Thu", "Expiry", "")</f>
        <v/>
      </c>
      <c r="M3763" s="6">
        <f>NiftyData[[#This Row],[Close]]-NiftyData[[#This Row],[Open]]</f>
        <v>79.5</v>
      </c>
      <c r="N3763" s="4">
        <f>NiftyData[[#This Row],[Intraday Change]]/NiftyData[[#This Row],[Open]]</f>
        <v>3.2084266602094562E-2</v>
      </c>
      <c r="O3763" s="4">
        <f>_xlfn.CEILING.MATH(ABS(NiftyData[[#This Row],[Intraday Change %]]), 0.01)</f>
        <v>0.04</v>
      </c>
      <c r="P3763" s="6">
        <f>NiftyData[[#This Row],[Close]]-E3764</f>
        <v>79.599999999999909</v>
      </c>
      <c r="Q3763" s="4">
        <f>NiftyData[[#This Row],[DayChange]]/E3764</f>
        <v>3.2125920694178148E-2</v>
      </c>
      <c r="R3763" s="7">
        <f>_xlfn.CEILING.MATH(ABS(NiftyData[[#This Row],[DayChange %]]), 0.01)</f>
        <v>0.04</v>
      </c>
    </row>
    <row r="3764" spans="1:18" x14ac:dyDescent="0.2">
      <c r="A3764" s="2">
        <v>38618</v>
      </c>
      <c r="B3764" s="1">
        <v>2480.5</v>
      </c>
      <c r="C3764" s="1">
        <v>2507.9</v>
      </c>
      <c r="D3764" s="1">
        <v>2453.0500000000002</v>
      </c>
      <c r="E3764" s="1">
        <v>2477.75</v>
      </c>
      <c r="F3764" s="1">
        <v>84222865</v>
      </c>
      <c r="G3764" s="1">
        <v>3283.92</v>
      </c>
      <c r="H3764" s="6" t="str">
        <f>TEXT(NiftyData[[#This Row],[Date]], "yyyy")</f>
        <v>2005</v>
      </c>
      <c r="I3764" s="6" t="str">
        <f>TEXT(NiftyData[[#This Row],[Date]], "mmm")</f>
        <v>Sep</v>
      </c>
      <c r="J3764" s="6" t="str">
        <f>TEXT(NiftyData[[#This Row],[Date]], "ddd")</f>
        <v>Fri</v>
      </c>
      <c r="K3764" s="6" t="str">
        <f>TEXT(NiftyData[[#This Row],[Date]], "mmm-yyyy")</f>
        <v>Sep-2005</v>
      </c>
      <c r="L3764" s="6" t="str">
        <f>IF(NiftyData[[#This Row],[Day]]="Thu", "Expiry", "")</f>
        <v/>
      </c>
      <c r="M3764" s="6">
        <f>NiftyData[[#This Row],[Close]]-NiftyData[[#This Row],[Open]]</f>
        <v>-2.75</v>
      </c>
      <c r="N3764" s="4">
        <f>NiftyData[[#This Row],[Intraday Change]]/NiftyData[[#This Row],[Open]]</f>
        <v>-1.1086474501108647E-3</v>
      </c>
      <c r="O3764" s="4">
        <f>_xlfn.CEILING.MATH(ABS(NiftyData[[#This Row],[Intraday Change %]]), 0.01)</f>
        <v>0.01</v>
      </c>
      <c r="P3764" s="6">
        <f>NiftyData[[#This Row],[Close]]-E3765</f>
        <v>1.25</v>
      </c>
      <c r="Q3764" s="4">
        <f>NiftyData[[#This Row],[DayChange]]/E3765</f>
        <v>5.0474459923278818E-4</v>
      </c>
      <c r="R3764" s="7">
        <f>_xlfn.CEILING.MATH(ABS(NiftyData[[#This Row],[DayChange %]]), 0.01)</f>
        <v>0.01</v>
      </c>
    </row>
    <row r="3765" spans="1:18" x14ac:dyDescent="0.2">
      <c r="A3765" s="2">
        <v>38617</v>
      </c>
      <c r="B3765" s="1">
        <v>2567.85</v>
      </c>
      <c r="C3765" s="1">
        <v>2580.4</v>
      </c>
      <c r="D3765" s="1">
        <v>2465.85</v>
      </c>
      <c r="E3765" s="1">
        <v>2476.5</v>
      </c>
      <c r="F3765" s="1">
        <v>103320451</v>
      </c>
      <c r="G3765" s="1">
        <v>3597.7</v>
      </c>
      <c r="H3765" s="6" t="str">
        <f>TEXT(NiftyData[[#This Row],[Date]], "yyyy")</f>
        <v>2005</v>
      </c>
      <c r="I3765" s="6" t="str">
        <f>TEXT(NiftyData[[#This Row],[Date]], "mmm")</f>
        <v>Sep</v>
      </c>
      <c r="J3765" s="6" t="str">
        <f>TEXT(NiftyData[[#This Row],[Date]], "ddd")</f>
        <v>Thu</v>
      </c>
      <c r="K3765" s="6" t="str">
        <f>TEXT(NiftyData[[#This Row],[Date]], "mmm-yyyy")</f>
        <v>Sep-2005</v>
      </c>
      <c r="L3765" s="6" t="str">
        <f>IF(NiftyData[[#This Row],[Day]]="Thu", "Expiry", "")</f>
        <v>Expiry</v>
      </c>
      <c r="M3765" s="6">
        <f>NiftyData[[#This Row],[Close]]-NiftyData[[#This Row],[Open]]</f>
        <v>-91.349999999999909</v>
      </c>
      <c r="N3765" s="4">
        <f>NiftyData[[#This Row],[Intraday Change]]/NiftyData[[#This Row],[Open]]</f>
        <v>-3.5574507856767301E-2</v>
      </c>
      <c r="O3765" s="4">
        <f>_xlfn.CEILING.MATH(ABS(NiftyData[[#This Row],[Intraday Change %]]), 0.01)</f>
        <v>0.04</v>
      </c>
      <c r="P3765" s="6">
        <f>NiftyData[[#This Row],[Close]]-E3766</f>
        <v>-90.800000000000182</v>
      </c>
      <c r="Q3765" s="4">
        <f>NiftyData[[#This Row],[DayChange]]/E3766</f>
        <v>-3.536789623339702E-2</v>
      </c>
      <c r="R3765" s="7">
        <f>_xlfn.CEILING.MATH(ABS(NiftyData[[#This Row],[DayChange %]]), 0.01)</f>
        <v>0.04</v>
      </c>
    </row>
    <row r="3766" spans="1:18" x14ac:dyDescent="0.2">
      <c r="A3766" s="2">
        <v>38616</v>
      </c>
      <c r="B3766" s="1">
        <v>2576.6999999999998</v>
      </c>
      <c r="C3766" s="1">
        <v>2585.6</v>
      </c>
      <c r="D3766" s="1">
        <v>2504.9</v>
      </c>
      <c r="E3766" s="1">
        <v>2567.3000000000002</v>
      </c>
      <c r="F3766" s="1">
        <v>108694906</v>
      </c>
      <c r="G3766" s="1">
        <v>4246.33</v>
      </c>
      <c r="H3766" s="6" t="str">
        <f>TEXT(NiftyData[[#This Row],[Date]], "yyyy")</f>
        <v>2005</v>
      </c>
      <c r="I3766" s="6" t="str">
        <f>TEXT(NiftyData[[#This Row],[Date]], "mmm")</f>
        <v>Sep</v>
      </c>
      <c r="J3766" s="6" t="str">
        <f>TEXT(NiftyData[[#This Row],[Date]], "ddd")</f>
        <v>Wed</v>
      </c>
      <c r="K3766" s="6" t="str">
        <f>TEXT(NiftyData[[#This Row],[Date]], "mmm-yyyy")</f>
        <v>Sep-2005</v>
      </c>
      <c r="L3766" s="6" t="str">
        <f>IF(NiftyData[[#This Row],[Day]]="Thu", "Expiry", "")</f>
        <v/>
      </c>
      <c r="M3766" s="6">
        <f>NiftyData[[#This Row],[Close]]-NiftyData[[#This Row],[Open]]</f>
        <v>-9.3999999999996362</v>
      </c>
      <c r="N3766" s="4">
        <f>NiftyData[[#This Row],[Intraday Change]]/NiftyData[[#This Row],[Open]]</f>
        <v>-3.6480769977101086E-3</v>
      </c>
      <c r="O3766" s="4">
        <f>_xlfn.CEILING.MATH(ABS(NiftyData[[#This Row],[Intraday Change %]]), 0.01)</f>
        <v>0.01</v>
      </c>
      <c r="P3766" s="6">
        <f>NiftyData[[#This Row],[Close]]-E3767</f>
        <v>-10.699999999999818</v>
      </c>
      <c r="Q3766" s="4">
        <f>NiftyData[[#This Row],[DayChange]]/E3767</f>
        <v>-4.1505042668734749E-3</v>
      </c>
      <c r="R3766" s="7">
        <f>_xlfn.CEILING.MATH(ABS(NiftyData[[#This Row],[DayChange %]]), 0.01)</f>
        <v>0.01</v>
      </c>
    </row>
    <row r="3767" spans="1:18" x14ac:dyDescent="0.2">
      <c r="A3767" s="2">
        <v>38615</v>
      </c>
      <c r="B3767" s="1">
        <v>2567.1999999999998</v>
      </c>
      <c r="C3767" s="1">
        <v>2582.8000000000002</v>
      </c>
      <c r="D3767" s="1">
        <v>2546.6</v>
      </c>
      <c r="E3767" s="1">
        <v>2578</v>
      </c>
      <c r="F3767" s="1">
        <v>77237821</v>
      </c>
      <c r="G3767" s="1">
        <v>3347.78</v>
      </c>
      <c r="H3767" s="6" t="str">
        <f>TEXT(NiftyData[[#This Row],[Date]], "yyyy")</f>
        <v>2005</v>
      </c>
      <c r="I3767" s="6" t="str">
        <f>TEXT(NiftyData[[#This Row],[Date]], "mmm")</f>
        <v>Sep</v>
      </c>
      <c r="J3767" s="6" t="str">
        <f>TEXT(NiftyData[[#This Row],[Date]], "ddd")</f>
        <v>Tue</v>
      </c>
      <c r="K3767" s="6" t="str">
        <f>TEXT(NiftyData[[#This Row],[Date]], "mmm-yyyy")</f>
        <v>Sep-2005</v>
      </c>
      <c r="L3767" s="6" t="str">
        <f>IF(NiftyData[[#This Row],[Day]]="Thu", "Expiry", "")</f>
        <v/>
      </c>
      <c r="M3767" s="6">
        <f>NiftyData[[#This Row],[Close]]-NiftyData[[#This Row],[Open]]</f>
        <v>10.800000000000182</v>
      </c>
      <c r="N3767" s="4">
        <f>NiftyData[[#This Row],[Intraday Change]]/NiftyData[[#This Row],[Open]]</f>
        <v>4.2069180430041224E-3</v>
      </c>
      <c r="O3767" s="4">
        <f>_xlfn.CEILING.MATH(ABS(NiftyData[[#This Row],[Intraday Change %]]), 0.01)</f>
        <v>0.01</v>
      </c>
      <c r="P3767" s="6">
        <f>NiftyData[[#This Row],[Close]]-E3768</f>
        <v>10.900000000000091</v>
      </c>
      <c r="Q3767" s="4">
        <f>NiftyData[[#This Row],[DayChange]]/E3768</f>
        <v>4.2460363834677618E-3</v>
      </c>
      <c r="R3767" s="7">
        <f>_xlfn.CEILING.MATH(ABS(NiftyData[[#This Row],[DayChange %]]), 0.01)</f>
        <v>0.01</v>
      </c>
    </row>
    <row r="3768" spans="1:18" x14ac:dyDescent="0.2">
      <c r="A3768" s="2">
        <v>38614</v>
      </c>
      <c r="B3768" s="1">
        <v>2555.4499999999998</v>
      </c>
      <c r="C3768" s="1">
        <v>2579.6999999999998</v>
      </c>
      <c r="D3768" s="1">
        <v>2550.4499999999998</v>
      </c>
      <c r="E3768" s="1">
        <v>2567.1</v>
      </c>
      <c r="F3768" s="1">
        <v>63880908</v>
      </c>
      <c r="G3768" s="1">
        <v>2294.4499999999998</v>
      </c>
      <c r="H3768" s="6" t="str">
        <f>TEXT(NiftyData[[#This Row],[Date]], "yyyy")</f>
        <v>2005</v>
      </c>
      <c r="I3768" s="6" t="str">
        <f>TEXT(NiftyData[[#This Row],[Date]], "mmm")</f>
        <v>Sep</v>
      </c>
      <c r="J3768" s="6" t="str">
        <f>TEXT(NiftyData[[#This Row],[Date]], "ddd")</f>
        <v>Mon</v>
      </c>
      <c r="K3768" s="6" t="str">
        <f>TEXT(NiftyData[[#This Row],[Date]], "mmm-yyyy")</f>
        <v>Sep-2005</v>
      </c>
      <c r="L3768" s="6" t="str">
        <f>IF(NiftyData[[#This Row],[Day]]="Thu", "Expiry", "")</f>
        <v/>
      </c>
      <c r="M3768" s="6">
        <f>NiftyData[[#This Row],[Close]]-NiftyData[[#This Row],[Open]]</f>
        <v>11.650000000000091</v>
      </c>
      <c r="N3768" s="4">
        <f>NiftyData[[#This Row],[Intraday Change]]/NiftyData[[#This Row],[Open]]</f>
        <v>4.5588839539024801E-3</v>
      </c>
      <c r="O3768" s="4">
        <f>_xlfn.CEILING.MATH(ABS(NiftyData[[#This Row],[Intraday Change %]]), 0.01)</f>
        <v>0.01</v>
      </c>
      <c r="P3768" s="6">
        <f>NiftyData[[#This Row],[Close]]-E3769</f>
        <v>14.75</v>
      </c>
      <c r="Q3768" s="4">
        <f>NiftyData[[#This Row],[DayChange]]/E3769</f>
        <v>5.7789879914588518E-3</v>
      </c>
      <c r="R3768" s="7">
        <f>_xlfn.CEILING.MATH(ABS(NiftyData[[#This Row],[DayChange %]]), 0.01)</f>
        <v>0.01</v>
      </c>
    </row>
    <row r="3769" spans="1:18" x14ac:dyDescent="0.2">
      <c r="A3769" s="2">
        <v>38611</v>
      </c>
      <c r="B3769" s="1">
        <v>2524.9</v>
      </c>
      <c r="C3769" s="1">
        <v>2555.1</v>
      </c>
      <c r="D3769" s="1">
        <v>2519.0500000000002</v>
      </c>
      <c r="E3769" s="1">
        <v>2552.35</v>
      </c>
      <c r="F3769" s="1">
        <v>63656466</v>
      </c>
      <c r="G3769" s="1">
        <v>2502.91</v>
      </c>
      <c r="H3769" s="6" t="str">
        <f>TEXT(NiftyData[[#This Row],[Date]], "yyyy")</f>
        <v>2005</v>
      </c>
      <c r="I3769" s="6" t="str">
        <f>TEXT(NiftyData[[#This Row],[Date]], "mmm")</f>
        <v>Sep</v>
      </c>
      <c r="J3769" s="6" t="str">
        <f>TEXT(NiftyData[[#This Row],[Date]], "ddd")</f>
        <v>Fri</v>
      </c>
      <c r="K3769" s="6" t="str">
        <f>TEXT(NiftyData[[#This Row],[Date]], "mmm-yyyy")</f>
        <v>Sep-2005</v>
      </c>
      <c r="L3769" s="6" t="str">
        <f>IF(NiftyData[[#This Row],[Day]]="Thu", "Expiry", "")</f>
        <v/>
      </c>
      <c r="M3769" s="6">
        <f>NiftyData[[#This Row],[Close]]-NiftyData[[#This Row],[Open]]</f>
        <v>27.449999999999818</v>
      </c>
      <c r="N3769" s="4">
        <f>NiftyData[[#This Row],[Intraday Change]]/NiftyData[[#This Row],[Open]]</f>
        <v>1.0871717691789701E-2</v>
      </c>
      <c r="O3769" s="4">
        <f>_xlfn.CEILING.MATH(ABS(NiftyData[[#This Row],[Intraday Change %]]), 0.01)</f>
        <v>0.02</v>
      </c>
      <c r="P3769" s="6">
        <f>NiftyData[[#This Row],[Close]]-E3770</f>
        <v>28.400000000000091</v>
      </c>
      <c r="Q3769" s="4">
        <f>NiftyData[[#This Row],[DayChange]]/E3770</f>
        <v>1.1252203886764831E-2</v>
      </c>
      <c r="R3769" s="7">
        <f>_xlfn.CEILING.MATH(ABS(NiftyData[[#This Row],[DayChange %]]), 0.01)</f>
        <v>0.02</v>
      </c>
    </row>
    <row r="3770" spans="1:18" x14ac:dyDescent="0.2">
      <c r="A3770" s="2">
        <v>38610</v>
      </c>
      <c r="B3770" s="1">
        <v>2492.85</v>
      </c>
      <c r="C3770" s="1">
        <v>2527.5</v>
      </c>
      <c r="D3770" s="1">
        <v>2492.75</v>
      </c>
      <c r="E3770" s="1">
        <v>2523.9499999999998</v>
      </c>
      <c r="F3770" s="1">
        <v>62944965</v>
      </c>
      <c r="G3770" s="1">
        <v>2414.41</v>
      </c>
      <c r="H3770" s="6" t="str">
        <f>TEXT(NiftyData[[#This Row],[Date]], "yyyy")</f>
        <v>2005</v>
      </c>
      <c r="I3770" s="6" t="str">
        <f>TEXT(NiftyData[[#This Row],[Date]], "mmm")</f>
        <v>Sep</v>
      </c>
      <c r="J3770" s="6" t="str">
        <f>TEXT(NiftyData[[#This Row],[Date]], "ddd")</f>
        <v>Thu</v>
      </c>
      <c r="K3770" s="6" t="str">
        <f>TEXT(NiftyData[[#This Row],[Date]], "mmm-yyyy")</f>
        <v>Sep-2005</v>
      </c>
      <c r="L3770" s="6" t="str">
        <f>IF(NiftyData[[#This Row],[Day]]="Thu", "Expiry", "")</f>
        <v>Expiry</v>
      </c>
      <c r="M3770" s="6">
        <f>NiftyData[[#This Row],[Close]]-NiftyData[[#This Row],[Open]]</f>
        <v>31.099999999999909</v>
      </c>
      <c r="N3770" s="4">
        <f>NiftyData[[#This Row],[Intraday Change]]/NiftyData[[#This Row],[Open]]</f>
        <v>1.247568044607574E-2</v>
      </c>
      <c r="O3770" s="4">
        <f>_xlfn.CEILING.MATH(ABS(NiftyData[[#This Row],[Intraday Change %]]), 0.01)</f>
        <v>0.02</v>
      </c>
      <c r="P3770" s="6">
        <f>NiftyData[[#This Row],[Close]]-E3771</f>
        <v>31.5</v>
      </c>
      <c r="Q3770" s="4">
        <f>NiftyData[[#This Row],[DayChange]]/E3771</f>
        <v>1.2638167265140726E-2</v>
      </c>
      <c r="R3770" s="7">
        <f>_xlfn.CEILING.MATH(ABS(NiftyData[[#This Row],[DayChange %]]), 0.01)</f>
        <v>0.02</v>
      </c>
    </row>
    <row r="3771" spans="1:18" x14ac:dyDescent="0.2">
      <c r="A3771" s="2">
        <v>38609</v>
      </c>
      <c r="B3771" s="1">
        <v>2500.4</v>
      </c>
      <c r="C3771" s="1">
        <v>2514.75</v>
      </c>
      <c r="D3771" s="1">
        <v>2476</v>
      </c>
      <c r="E3771" s="1">
        <v>2492.4499999999998</v>
      </c>
      <c r="F3771" s="1">
        <v>82087707</v>
      </c>
      <c r="G3771" s="1">
        <v>3160.77</v>
      </c>
      <c r="H3771" s="6" t="str">
        <f>TEXT(NiftyData[[#This Row],[Date]], "yyyy")</f>
        <v>2005</v>
      </c>
      <c r="I3771" s="6" t="str">
        <f>TEXT(NiftyData[[#This Row],[Date]], "mmm")</f>
        <v>Sep</v>
      </c>
      <c r="J3771" s="6" t="str">
        <f>TEXT(NiftyData[[#This Row],[Date]], "ddd")</f>
        <v>Wed</v>
      </c>
      <c r="K3771" s="6" t="str">
        <f>TEXT(NiftyData[[#This Row],[Date]], "mmm-yyyy")</f>
        <v>Sep-2005</v>
      </c>
      <c r="L3771" s="6" t="str">
        <f>IF(NiftyData[[#This Row],[Day]]="Thu", "Expiry", "")</f>
        <v/>
      </c>
      <c r="M3771" s="6">
        <f>NiftyData[[#This Row],[Close]]-NiftyData[[#This Row],[Open]]</f>
        <v>-7.9500000000002728</v>
      </c>
      <c r="N3771" s="4">
        <f>NiftyData[[#This Row],[Intraday Change]]/NiftyData[[#This Row],[Open]]</f>
        <v>-3.1794912813950856E-3</v>
      </c>
      <c r="O3771" s="4">
        <f>_xlfn.CEILING.MATH(ABS(NiftyData[[#This Row],[Intraday Change %]]), 0.01)</f>
        <v>0.01</v>
      </c>
      <c r="P3771" s="6">
        <f>NiftyData[[#This Row],[Close]]-E3772</f>
        <v>-7.9000000000000909</v>
      </c>
      <c r="Q3771" s="4">
        <f>NiftyData[[#This Row],[DayChange]]/E3772</f>
        <v>-3.1595576619273666E-3</v>
      </c>
      <c r="R3771" s="7">
        <f>_xlfn.CEILING.MATH(ABS(NiftyData[[#This Row],[DayChange %]]), 0.01)</f>
        <v>0.01</v>
      </c>
    </row>
    <row r="3772" spans="1:18" x14ac:dyDescent="0.2">
      <c r="A3772" s="2">
        <v>38608</v>
      </c>
      <c r="B3772" s="1">
        <v>2484</v>
      </c>
      <c r="C3772" s="1">
        <v>2503</v>
      </c>
      <c r="D3772" s="1">
        <v>2477.1</v>
      </c>
      <c r="E3772" s="1">
        <v>2500.35</v>
      </c>
      <c r="F3772" s="1">
        <v>54880639</v>
      </c>
      <c r="G3772" s="1">
        <v>2325.46</v>
      </c>
      <c r="H3772" s="6" t="str">
        <f>TEXT(NiftyData[[#This Row],[Date]], "yyyy")</f>
        <v>2005</v>
      </c>
      <c r="I3772" s="6" t="str">
        <f>TEXT(NiftyData[[#This Row],[Date]], "mmm")</f>
        <v>Sep</v>
      </c>
      <c r="J3772" s="6" t="str">
        <f>TEXT(NiftyData[[#This Row],[Date]], "ddd")</f>
        <v>Tue</v>
      </c>
      <c r="K3772" s="6" t="str">
        <f>TEXT(NiftyData[[#This Row],[Date]], "mmm-yyyy")</f>
        <v>Sep-2005</v>
      </c>
      <c r="L3772" s="6" t="str">
        <f>IF(NiftyData[[#This Row],[Day]]="Thu", "Expiry", "")</f>
        <v/>
      </c>
      <c r="M3772" s="6">
        <f>NiftyData[[#This Row],[Close]]-NiftyData[[#This Row],[Open]]</f>
        <v>16.349999999999909</v>
      </c>
      <c r="N3772" s="4">
        <f>NiftyData[[#This Row],[Intraday Change]]/NiftyData[[#This Row],[Open]]</f>
        <v>6.5821256038646973E-3</v>
      </c>
      <c r="O3772" s="4">
        <f>_xlfn.CEILING.MATH(ABS(NiftyData[[#This Row],[Intraday Change %]]), 0.01)</f>
        <v>0.01</v>
      </c>
      <c r="P3772" s="6">
        <f>NiftyData[[#This Row],[Close]]-E3773</f>
        <v>16.199999999999818</v>
      </c>
      <c r="Q3772" s="4">
        <f>NiftyData[[#This Row],[DayChange]]/E3773</f>
        <v>6.5213453293882489E-3</v>
      </c>
      <c r="R3772" s="7">
        <f>_xlfn.CEILING.MATH(ABS(NiftyData[[#This Row],[DayChange %]]), 0.01)</f>
        <v>0.01</v>
      </c>
    </row>
    <row r="3773" spans="1:18" x14ac:dyDescent="0.2">
      <c r="A3773" s="2">
        <v>38607</v>
      </c>
      <c r="B3773" s="1">
        <v>2455.85</v>
      </c>
      <c r="C3773" s="1">
        <v>2486.35</v>
      </c>
      <c r="D3773" s="1">
        <v>2455.85</v>
      </c>
      <c r="E3773" s="1">
        <v>2484.15</v>
      </c>
      <c r="F3773" s="1">
        <v>44832163</v>
      </c>
      <c r="G3773" s="1">
        <v>1868.6</v>
      </c>
      <c r="H3773" s="6" t="str">
        <f>TEXT(NiftyData[[#This Row],[Date]], "yyyy")</f>
        <v>2005</v>
      </c>
      <c r="I3773" s="6" t="str">
        <f>TEXT(NiftyData[[#This Row],[Date]], "mmm")</f>
        <v>Sep</v>
      </c>
      <c r="J3773" s="6" t="str">
        <f>TEXT(NiftyData[[#This Row],[Date]], "ddd")</f>
        <v>Mon</v>
      </c>
      <c r="K3773" s="6" t="str">
        <f>TEXT(NiftyData[[#This Row],[Date]], "mmm-yyyy")</f>
        <v>Sep-2005</v>
      </c>
      <c r="L3773" s="6" t="str">
        <f>IF(NiftyData[[#This Row],[Day]]="Thu", "Expiry", "")</f>
        <v/>
      </c>
      <c r="M3773" s="6">
        <f>NiftyData[[#This Row],[Close]]-NiftyData[[#This Row],[Open]]</f>
        <v>28.300000000000182</v>
      </c>
      <c r="N3773" s="4">
        <f>NiftyData[[#This Row],[Intraday Change]]/NiftyData[[#This Row],[Open]]</f>
        <v>1.1523505100067262E-2</v>
      </c>
      <c r="O3773" s="4">
        <f>_xlfn.CEILING.MATH(ABS(NiftyData[[#This Row],[Intraday Change %]]), 0.01)</f>
        <v>0.02</v>
      </c>
      <c r="P3773" s="6">
        <f>NiftyData[[#This Row],[Close]]-E3774</f>
        <v>28.700000000000273</v>
      </c>
      <c r="Q3773" s="4">
        <f>NiftyData[[#This Row],[DayChange]]/E3774</f>
        <v>1.1688285243030921E-2</v>
      </c>
      <c r="R3773" s="7">
        <f>_xlfn.CEILING.MATH(ABS(NiftyData[[#This Row],[DayChange %]]), 0.01)</f>
        <v>0.02</v>
      </c>
    </row>
    <row r="3774" spans="1:18" x14ac:dyDescent="0.2">
      <c r="A3774" s="2">
        <v>38604</v>
      </c>
      <c r="B3774" s="1">
        <v>2448.8000000000002</v>
      </c>
      <c r="C3774" s="1">
        <v>2462.8000000000002</v>
      </c>
      <c r="D3774" s="1">
        <v>2441.9</v>
      </c>
      <c r="E3774" s="1">
        <v>2455.4499999999998</v>
      </c>
      <c r="F3774" s="1">
        <v>47670661</v>
      </c>
      <c r="G3774" s="1">
        <v>1973.56</v>
      </c>
      <c r="H3774" s="6" t="str">
        <f>TEXT(NiftyData[[#This Row],[Date]], "yyyy")</f>
        <v>2005</v>
      </c>
      <c r="I3774" s="6" t="str">
        <f>TEXT(NiftyData[[#This Row],[Date]], "mmm")</f>
        <v>Sep</v>
      </c>
      <c r="J3774" s="6" t="str">
        <f>TEXT(NiftyData[[#This Row],[Date]], "ddd")</f>
        <v>Fri</v>
      </c>
      <c r="K3774" s="6" t="str">
        <f>TEXT(NiftyData[[#This Row],[Date]], "mmm-yyyy")</f>
        <v>Sep-2005</v>
      </c>
      <c r="L3774" s="6" t="str">
        <f>IF(NiftyData[[#This Row],[Day]]="Thu", "Expiry", "")</f>
        <v/>
      </c>
      <c r="M3774" s="6">
        <f>NiftyData[[#This Row],[Close]]-NiftyData[[#This Row],[Open]]</f>
        <v>6.6499999999996362</v>
      </c>
      <c r="N3774" s="4">
        <f>NiftyData[[#This Row],[Intraday Change]]/NiftyData[[#This Row],[Open]]</f>
        <v>2.7156158118260519E-3</v>
      </c>
      <c r="O3774" s="4">
        <f>_xlfn.CEILING.MATH(ABS(NiftyData[[#This Row],[Intraday Change %]]), 0.01)</f>
        <v>0.01</v>
      </c>
      <c r="P3774" s="6">
        <f>NiftyData[[#This Row],[Close]]-E3775</f>
        <v>1</v>
      </c>
      <c r="Q3774" s="4">
        <f>NiftyData[[#This Row],[DayChange]]/E3775</f>
        <v>4.0742325164497143E-4</v>
      </c>
      <c r="R3774" s="7">
        <f>_xlfn.CEILING.MATH(ABS(NiftyData[[#This Row],[DayChange %]]), 0.01)</f>
        <v>0.01</v>
      </c>
    </row>
    <row r="3775" spans="1:18" x14ac:dyDescent="0.2">
      <c r="A3775" s="2">
        <v>38603</v>
      </c>
      <c r="B3775" s="1">
        <v>2429</v>
      </c>
      <c r="C3775" s="1">
        <v>2456.9</v>
      </c>
      <c r="D3775" s="1">
        <v>2429</v>
      </c>
      <c r="E3775" s="1">
        <v>2454.4499999999998</v>
      </c>
      <c r="F3775" s="1">
        <v>46073516</v>
      </c>
      <c r="G3775" s="1">
        <v>2079.08</v>
      </c>
      <c r="H3775" s="6" t="str">
        <f>TEXT(NiftyData[[#This Row],[Date]], "yyyy")</f>
        <v>2005</v>
      </c>
      <c r="I3775" s="6" t="str">
        <f>TEXT(NiftyData[[#This Row],[Date]], "mmm")</f>
        <v>Sep</v>
      </c>
      <c r="J3775" s="6" t="str">
        <f>TEXT(NiftyData[[#This Row],[Date]], "ddd")</f>
        <v>Thu</v>
      </c>
      <c r="K3775" s="6" t="str">
        <f>TEXT(NiftyData[[#This Row],[Date]], "mmm-yyyy")</f>
        <v>Sep-2005</v>
      </c>
      <c r="L3775" s="6" t="str">
        <f>IF(NiftyData[[#This Row],[Day]]="Thu", "Expiry", "")</f>
        <v>Expiry</v>
      </c>
      <c r="M3775" s="6">
        <f>NiftyData[[#This Row],[Close]]-NiftyData[[#This Row],[Open]]</f>
        <v>25.449999999999818</v>
      </c>
      <c r="N3775" s="4">
        <f>NiftyData[[#This Row],[Intraday Change]]/NiftyData[[#This Row],[Open]]</f>
        <v>1.0477562783038212E-2</v>
      </c>
      <c r="O3775" s="4">
        <f>_xlfn.CEILING.MATH(ABS(NiftyData[[#This Row],[Intraday Change %]]), 0.01)</f>
        <v>0.02</v>
      </c>
      <c r="P3775" s="6">
        <f>NiftyData[[#This Row],[Close]]-E3776</f>
        <v>25.799999999999727</v>
      </c>
      <c r="Q3775" s="4">
        <f>NiftyData[[#This Row],[DayChange]]/E3776</f>
        <v>1.0623185720461873E-2</v>
      </c>
      <c r="R3775" s="7">
        <f>_xlfn.CEILING.MATH(ABS(NiftyData[[#This Row],[DayChange %]]), 0.01)</f>
        <v>0.02</v>
      </c>
    </row>
    <row r="3776" spans="1:18" x14ac:dyDescent="0.2">
      <c r="A3776" s="2">
        <v>38601</v>
      </c>
      <c r="B3776" s="1">
        <v>2422.4</v>
      </c>
      <c r="C3776" s="1">
        <v>2436.25</v>
      </c>
      <c r="D3776" s="1">
        <v>2417</v>
      </c>
      <c r="E3776" s="1">
        <v>2428.65</v>
      </c>
      <c r="F3776" s="1">
        <v>47409904</v>
      </c>
      <c r="G3776" s="1">
        <v>1856.98</v>
      </c>
      <c r="H3776" s="6" t="str">
        <f>TEXT(NiftyData[[#This Row],[Date]], "yyyy")</f>
        <v>2005</v>
      </c>
      <c r="I3776" s="6" t="str">
        <f>TEXT(NiftyData[[#This Row],[Date]], "mmm")</f>
        <v>Sep</v>
      </c>
      <c r="J3776" s="6" t="str">
        <f>TEXT(NiftyData[[#This Row],[Date]], "ddd")</f>
        <v>Tue</v>
      </c>
      <c r="K3776" s="6" t="str">
        <f>TEXT(NiftyData[[#This Row],[Date]], "mmm-yyyy")</f>
        <v>Sep-2005</v>
      </c>
      <c r="L3776" s="6" t="str">
        <f>IF(NiftyData[[#This Row],[Day]]="Thu", "Expiry", "")</f>
        <v/>
      </c>
      <c r="M3776" s="6">
        <f>NiftyData[[#This Row],[Close]]-NiftyData[[#This Row],[Open]]</f>
        <v>6.25</v>
      </c>
      <c r="N3776" s="4">
        <f>NiftyData[[#This Row],[Intraday Change]]/NiftyData[[#This Row],[Open]]</f>
        <v>2.5800858652575958E-3</v>
      </c>
      <c r="O3776" s="4">
        <f>_xlfn.CEILING.MATH(ABS(NiftyData[[#This Row],[Intraday Change %]]), 0.01)</f>
        <v>0.01</v>
      </c>
      <c r="P3776" s="6">
        <f>NiftyData[[#This Row],[Close]]-E3777</f>
        <v>5.7000000000002728</v>
      </c>
      <c r="Q3776" s="4">
        <f>NiftyData[[#This Row],[DayChange]]/E3777</f>
        <v>2.3525041787904304E-3</v>
      </c>
      <c r="R3776" s="7">
        <f>_xlfn.CEILING.MATH(ABS(NiftyData[[#This Row],[DayChange %]]), 0.01)</f>
        <v>0.01</v>
      </c>
    </row>
    <row r="3777" spans="1:18" x14ac:dyDescent="0.2">
      <c r="A3777" s="2">
        <v>38600</v>
      </c>
      <c r="B3777" s="1">
        <v>2417.1</v>
      </c>
      <c r="C3777" s="1">
        <v>2439.5500000000002</v>
      </c>
      <c r="D3777" s="1">
        <v>2414.9499999999998</v>
      </c>
      <c r="E3777" s="1">
        <v>2422.9499999999998</v>
      </c>
      <c r="F3777" s="1">
        <v>50521839</v>
      </c>
      <c r="G3777" s="1">
        <v>2008.92</v>
      </c>
      <c r="H3777" s="6" t="str">
        <f>TEXT(NiftyData[[#This Row],[Date]], "yyyy")</f>
        <v>2005</v>
      </c>
      <c r="I3777" s="6" t="str">
        <f>TEXT(NiftyData[[#This Row],[Date]], "mmm")</f>
        <v>Sep</v>
      </c>
      <c r="J3777" s="6" t="str">
        <f>TEXT(NiftyData[[#This Row],[Date]], "ddd")</f>
        <v>Mon</v>
      </c>
      <c r="K3777" s="6" t="str">
        <f>TEXT(NiftyData[[#This Row],[Date]], "mmm-yyyy")</f>
        <v>Sep-2005</v>
      </c>
      <c r="L3777" s="6" t="str">
        <f>IF(NiftyData[[#This Row],[Day]]="Thu", "Expiry", "")</f>
        <v/>
      </c>
      <c r="M3777" s="6">
        <f>NiftyData[[#This Row],[Close]]-NiftyData[[#This Row],[Open]]</f>
        <v>5.8499999999999091</v>
      </c>
      <c r="N3777" s="4">
        <f>NiftyData[[#This Row],[Intraday Change]]/NiftyData[[#This Row],[Open]]</f>
        <v>2.4202556782921309E-3</v>
      </c>
      <c r="O3777" s="4">
        <f>_xlfn.CEILING.MATH(ABS(NiftyData[[#This Row],[Intraday Change %]]), 0.01)</f>
        <v>0.01</v>
      </c>
      <c r="P3777" s="6">
        <f>NiftyData[[#This Row],[Close]]-E3778</f>
        <v>7.1499999999996362</v>
      </c>
      <c r="Q3777" s="4">
        <f>NiftyData[[#This Row],[DayChange]]/E3778</f>
        <v>2.9596820928883332E-3</v>
      </c>
      <c r="R3777" s="7">
        <f>_xlfn.CEILING.MATH(ABS(NiftyData[[#This Row],[DayChange %]]), 0.01)</f>
        <v>0.01</v>
      </c>
    </row>
    <row r="3778" spans="1:18" x14ac:dyDescent="0.2">
      <c r="A3778" s="2">
        <v>38597</v>
      </c>
      <c r="B3778" s="1">
        <v>2406.4499999999998</v>
      </c>
      <c r="C3778" s="1">
        <v>2422.1</v>
      </c>
      <c r="D3778" s="1">
        <v>2396.1</v>
      </c>
      <c r="E3778" s="1">
        <v>2415.8000000000002</v>
      </c>
      <c r="F3778" s="1">
        <v>61335349</v>
      </c>
      <c r="G3778" s="1">
        <v>2700.45</v>
      </c>
      <c r="H3778" s="6" t="str">
        <f>TEXT(NiftyData[[#This Row],[Date]], "yyyy")</f>
        <v>2005</v>
      </c>
      <c r="I3778" s="6" t="str">
        <f>TEXT(NiftyData[[#This Row],[Date]], "mmm")</f>
        <v>Sep</v>
      </c>
      <c r="J3778" s="6" t="str">
        <f>TEXT(NiftyData[[#This Row],[Date]], "ddd")</f>
        <v>Fri</v>
      </c>
      <c r="K3778" s="6" t="str">
        <f>TEXT(NiftyData[[#This Row],[Date]], "mmm-yyyy")</f>
        <v>Sep-2005</v>
      </c>
      <c r="L3778" s="6" t="str">
        <f>IF(NiftyData[[#This Row],[Day]]="Thu", "Expiry", "")</f>
        <v/>
      </c>
      <c r="M3778" s="6">
        <f>NiftyData[[#This Row],[Close]]-NiftyData[[#This Row],[Open]]</f>
        <v>9.3500000000003638</v>
      </c>
      <c r="N3778" s="4">
        <f>NiftyData[[#This Row],[Intraday Change]]/NiftyData[[#This Row],[Open]]</f>
        <v>3.8853913440962265E-3</v>
      </c>
      <c r="O3778" s="4">
        <f>_xlfn.CEILING.MATH(ABS(NiftyData[[#This Row],[Intraday Change %]]), 0.01)</f>
        <v>0.01</v>
      </c>
      <c r="P3778" s="6">
        <f>NiftyData[[#This Row],[Close]]-E3779</f>
        <v>10.050000000000182</v>
      </c>
      <c r="Q3778" s="4">
        <f>NiftyData[[#This Row],[DayChange]]/E3779</f>
        <v>4.1774914267900583E-3</v>
      </c>
      <c r="R3778" s="7">
        <f>_xlfn.CEILING.MATH(ABS(NiftyData[[#This Row],[DayChange %]]), 0.01)</f>
        <v>0.01</v>
      </c>
    </row>
    <row r="3779" spans="1:18" x14ac:dyDescent="0.2">
      <c r="A3779" s="2">
        <v>38596</v>
      </c>
      <c r="B3779" s="1">
        <v>2384.6999999999998</v>
      </c>
      <c r="C3779" s="1">
        <v>2412.35</v>
      </c>
      <c r="D3779" s="1">
        <v>2382.9</v>
      </c>
      <c r="E3779" s="1">
        <v>2405.75</v>
      </c>
      <c r="F3779" s="1">
        <v>59762105</v>
      </c>
      <c r="G3779" s="1">
        <v>2311.2800000000002</v>
      </c>
      <c r="H3779" s="6" t="str">
        <f>TEXT(NiftyData[[#This Row],[Date]], "yyyy")</f>
        <v>2005</v>
      </c>
      <c r="I3779" s="6" t="str">
        <f>TEXT(NiftyData[[#This Row],[Date]], "mmm")</f>
        <v>Sep</v>
      </c>
      <c r="J3779" s="6" t="str">
        <f>TEXT(NiftyData[[#This Row],[Date]], "ddd")</f>
        <v>Thu</v>
      </c>
      <c r="K3779" s="6" t="str">
        <f>TEXT(NiftyData[[#This Row],[Date]], "mmm-yyyy")</f>
        <v>Sep-2005</v>
      </c>
      <c r="L3779" s="6" t="str">
        <f>IF(NiftyData[[#This Row],[Day]]="Thu", "Expiry", "")</f>
        <v>Expiry</v>
      </c>
      <c r="M3779" s="6">
        <f>NiftyData[[#This Row],[Close]]-NiftyData[[#This Row],[Open]]</f>
        <v>21.050000000000182</v>
      </c>
      <c r="N3779" s="4">
        <f>NiftyData[[#This Row],[Intraday Change]]/NiftyData[[#This Row],[Open]]</f>
        <v>8.8271061349436755E-3</v>
      </c>
      <c r="O3779" s="4">
        <f>_xlfn.CEILING.MATH(ABS(NiftyData[[#This Row],[Intraday Change %]]), 0.01)</f>
        <v>0.01</v>
      </c>
      <c r="P3779" s="6">
        <f>NiftyData[[#This Row],[Close]]-E3780</f>
        <v>21.099999999999909</v>
      </c>
      <c r="Q3779" s="4">
        <f>NiftyData[[#This Row],[DayChange]]/E3780</f>
        <v>8.8482586543098176E-3</v>
      </c>
      <c r="R3779" s="7">
        <f>_xlfn.CEILING.MATH(ABS(NiftyData[[#This Row],[DayChange %]]), 0.01)</f>
        <v>0.01</v>
      </c>
    </row>
    <row r="3780" spans="1:18" x14ac:dyDescent="0.2">
      <c r="A3780" s="2">
        <v>38595</v>
      </c>
      <c r="B3780" s="1">
        <v>2369.0500000000002</v>
      </c>
      <c r="C3780" s="1">
        <v>2387</v>
      </c>
      <c r="D3780" s="1">
        <v>2355</v>
      </c>
      <c r="E3780" s="1">
        <v>2384.65</v>
      </c>
      <c r="F3780" s="1">
        <v>50116797</v>
      </c>
      <c r="G3780" s="1">
        <v>2171.21</v>
      </c>
      <c r="H3780" s="6" t="str">
        <f>TEXT(NiftyData[[#This Row],[Date]], "yyyy")</f>
        <v>2005</v>
      </c>
      <c r="I3780" s="6" t="str">
        <f>TEXT(NiftyData[[#This Row],[Date]], "mmm")</f>
        <v>Aug</v>
      </c>
      <c r="J3780" s="6" t="str">
        <f>TEXT(NiftyData[[#This Row],[Date]], "ddd")</f>
        <v>Wed</v>
      </c>
      <c r="K3780" s="6" t="str">
        <f>TEXT(NiftyData[[#This Row],[Date]], "mmm-yyyy")</f>
        <v>Aug-2005</v>
      </c>
      <c r="L3780" s="6" t="str">
        <f>IF(NiftyData[[#This Row],[Day]]="Thu", "Expiry", "")</f>
        <v/>
      </c>
      <c r="M3780" s="6">
        <f>NiftyData[[#This Row],[Close]]-NiftyData[[#This Row],[Open]]</f>
        <v>15.599999999999909</v>
      </c>
      <c r="N3780" s="4">
        <f>NiftyData[[#This Row],[Intraday Change]]/NiftyData[[#This Row],[Open]]</f>
        <v>6.5849180051074938E-3</v>
      </c>
      <c r="O3780" s="4">
        <f>_xlfn.CEILING.MATH(ABS(NiftyData[[#This Row],[Intraday Change %]]), 0.01)</f>
        <v>0.01</v>
      </c>
      <c r="P3780" s="6">
        <f>NiftyData[[#This Row],[Close]]-E3781</f>
        <v>16.900000000000091</v>
      </c>
      <c r="Q3780" s="4">
        <f>NiftyData[[#This Row],[DayChange]]/E3781</f>
        <v>7.1375778692852245E-3</v>
      </c>
      <c r="R3780" s="7">
        <f>_xlfn.CEILING.MATH(ABS(NiftyData[[#This Row],[DayChange %]]), 0.01)</f>
        <v>0.01</v>
      </c>
    </row>
    <row r="3781" spans="1:18" x14ac:dyDescent="0.2">
      <c r="A3781" s="2">
        <v>38594</v>
      </c>
      <c r="B3781" s="1">
        <v>2337.8000000000002</v>
      </c>
      <c r="C3781" s="1">
        <v>2373.8000000000002</v>
      </c>
      <c r="D3781" s="1">
        <v>2337.75</v>
      </c>
      <c r="E3781" s="1">
        <v>2367.75</v>
      </c>
      <c r="F3781" s="1">
        <v>46969539</v>
      </c>
      <c r="G3781" s="1">
        <v>1999.63</v>
      </c>
      <c r="H3781" s="6" t="str">
        <f>TEXT(NiftyData[[#This Row],[Date]], "yyyy")</f>
        <v>2005</v>
      </c>
      <c r="I3781" s="6" t="str">
        <f>TEXT(NiftyData[[#This Row],[Date]], "mmm")</f>
        <v>Aug</v>
      </c>
      <c r="J3781" s="6" t="str">
        <f>TEXT(NiftyData[[#This Row],[Date]], "ddd")</f>
        <v>Tue</v>
      </c>
      <c r="K3781" s="6" t="str">
        <f>TEXT(NiftyData[[#This Row],[Date]], "mmm-yyyy")</f>
        <v>Aug-2005</v>
      </c>
      <c r="L3781" s="6" t="str">
        <f>IF(NiftyData[[#This Row],[Day]]="Thu", "Expiry", "")</f>
        <v/>
      </c>
      <c r="M3781" s="6">
        <f>NiftyData[[#This Row],[Close]]-NiftyData[[#This Row],[Open]]</f>
        <v>29.949999999999818</v>
      </c>
      <c r="N3781" s="4">
        <f>NiftyData[[#This Row],[Intraday Change]]/NiftyData[[#This Row],[Open]]</f>
        <v>1.2811190007699468E-2</v>
      </c>
      <c r="O3781" s="4">
        <f>_xlfn.CEILING.MATH(ABS(NiftyData[[#This Row],[Intraday Change %]]), 0.01)</f>
        <v>0.02</v>
      </c>
      <c r="P3781" s="6">
        <f>NiftyData[[#This Row],[Close]]-E3782</f>
        <v>30.099999999999909</v>
      </c>
      <c r="Q3781" s="4">
        <f>NiftyData[[#This Row],[DayChange]]/E3782</f>
        <v>1.2876179068722824E-2</v>
      </c>
      <c r="R3781" s="7">
        <f>_xlfn.CEILING.MATH(ABS(NiftyData[[#This Row],[DayChange %]]), 0.01)</f>
        <v>0.02</v>
      </c>
    </row>
    <row r="3782" spans="1:18" x14ac:dyDescent="0.2">
      <c r="A3782" s="2">
        <v>38593</v>
      </c>
      <c r="B3782" s="1">
        <v>2359.1999999999998</v>
      </c>
      <c r="C3782" s="1">
        <v>2365.85</v>
      </c>
      <c r="D3782" s="1">
        <v>2312.6</v>
      </c>
      <c r="E3782" s="1">
        <v>2337.65</v>
      </c>
      <c r="F3782" s="1">
        <v>41867254</v>
      </c>
      <c r="G3782" s="1">
        <v>1771.19</v>
      </c>
      <c r="H3782" s="6" t="str">
        <f>TEXT(NiftyData[[#This Row],[Date]], "yyyy")</f>
        <v>2005</v>
      </c>
      <c r="I3782" s="6" t="str">
        <f>TEXT(NiftyData[[#This Row],[Date]], "mmm")</f>
        <v>Aug</v>
      </c>
      <c r="J3782" s="6" t="str">
        <f>TEXT(NiftyData[[#This Row],[Date]], "ddd")</f>
        <v>Mon</v>
      </c>
      <c r="K3782" s="6" t="str">
        <f>TEXT(NiftyData[[#This Row],[Date]], "mmm-yyyy")</f>
        <v>Aug-2005</v>
      </c>
      <c r="L3782" s="6" t="str">
        <f>IF(NiftyData[[#This Row],[Day]]="Thu", "Expiry", "")</f>
        <v/>
      </c>
      <c r="M3782" s="6">
        <f>NiftyData[[#This Row],[Close]]-NiftyData[[#This Row],[Open]]</f>
        <v>-21.549999999999727</v>
      </c>
      <c r="N3782" s="4">
        <f>NiftyData[[#This Row],[Intraday Change]]/NiftyData[[#This Row],[Open]]</f>
        <v>-9.1344523567309811E-3</v>
      </c>
      <c r="O3782" s="4">
        <f>_xlfn.CEILING.MATH(ABS(NiftyData[[#This Row],[Intraday Change %]]), 0.01)</f>
        <v>0.01</v>
      </c>
      <c r="P3782" s="6">
        <f>NiftyData[[#This Row],[Close]]-E3783</f>
        <v>-19.400000000000091</v>
      </c>
      <c r="Q3782" s="4">
        <f>NiftyData[[#This Row],[DayChange]]/E3783</f>
        <v>-8.2306272671348046E-3</v>
      </c>
      <c r="R3782" s="7">
        <f>_xlfn.CEILING.MATH(ABS(NiftyData[[#This Row],[DayChange %]]), 0.01)</f>
        <v>0.01</v>
      </c>
    </row>
    <row r="3783" spans="1:18" x14ac:dyDescent="0.2">
      <c r="A3783" s="2">
        <v>38590</v>
      </c>
      <c r="B3783" s="1">
        <v>2354.6</v>
      </c>
      <c r="C3783" s="1">
        <v>2368.0500000000002</v>
      </c>
      <c r="D3783" s="1">
        <v>2340.1999999999998</v>
      </c>
      <c r="E3783" s="1">
        <v>2357.0500000000002</v>
      </c>
      <c r="F3783" s="1">
        <v>47579420</v>
      </c>
      <c r="G3783" s="1">
        <v>1953.45</v>
      </c>
      <c r="H3783" s="6" t="str">
        <f>TEXT(NiftyData[[#This Row],[Date]], "yyyy")</f>
        <v>2005</v>
      </c>
      <c r="I3783" s="6" t="str">
        <f>TEXT(NiftyData[[#This Row],[Date]], "mmm")</f>
        <v>Aug</v>
      </c>
      <c r="J3783" s="6" t="str">
        <f>TEXT(NiftyData[[#This Row],[Date]], "ddd")</f>
        <v>Fri</v>
      </c>
      <c r="K3783" s="6" t="str">
        <f>TEXT(NiftyData[[#This Row],[Date]], "mmm-yyyy")</f>
        <v>Aug-2005</v>
      </c>
      <c r="L3783" s="6" t="str">
        <f>IF(NiftyData[[#This Row],[Day]]="Thu", "Expiry", "")</f>
        <v/>
      </c>
      <c r="M3783" s="6">
        <f>NiftyData[[#This Row],[Close]]-NiftyData[[#This Row],[Open]]</f>
        <v>2.4500000000002728</v>
      </c>
      <c r="N3783" s="4">
        <f>NiftyData[[#This Row],[Intraday Change]]/NiftyData[[#This Row],[Open]]</f>
        <v>1.0405164359127974E-3</v>
      </c>
      <c r="O3783" s="4">
        <f>_xlfn.CEILING.MATH(ABS(NiftyData[[#This Row],[Intraday Change %]]), 0.01)</f>
        <v>0.01</v>
      </c>
      <c r="P3783" s="6">
        <f>NiftyData[[#This Row],[Close]]-E3784</f>
        <v>2.5</v>
      </c>
      <c r="Q3783" s="4">
        <f>NiftyData[[#This Row],[DayChange]]/E3784</f>
        <v>1.0617740120192818E-3</v>
      </c>
      <c r="R3783" s="7">
        <f>_xlfn.CEILING.MATH(ABS(NiftyData[[#This Row],[DayChange %]]), 0.01)</f>
        <v>0.01</v>
      </c>
    </row>
    <row r="3784" spans="1:18" x14ac:dyDescent="0.2">
      <c r="A3784" s="2">
        <v>38589</v>
      </c>
      <c r="B3784" s="1">
        <v>2323.1</v>
      </c>
      <c r="C3784" s="1">
        <v>2359.1999999999998</v>
      </c>
      <c r="D3784" s="1">
        <v>2320.6999999999998</v>
      </c>
      <c r="E3784" s="1">
        <v>2354.5500000000002</v>
      </c>
      <c r="F3784" s="1">
        <v>78538713</v>
      </c>
      <c r="G3784" s="1">
        <v>3108.4</v>
      </c>
      <c r="H3784" s="6" t="str">
        <f>TEXT(NiftyData[[#This Row],[Date]], "yyyy")</f>
        <v>2005</v>
      </c>
      <c r="I3784" s="6" t="str">
        <f>TEXT(NiftyData[[#This Row],[Date]], "mmm")</f>
        <v>Aug</v>
      </c>
      <c r="J3784" s="6" t="str">
        <f>TEXT(NiftyData[[#This Row],[Date]], "ddd")</f>
        <v>Thu</v>
      </c>
      <c r="K3784" s="6" t="str">
        <f>TEXT(NiftyData[[#This Row],[Date]], "mmm-yyyy")</f>
        <v>Aug-2005</v>
      </c>
      <c r="L3784" s="6" t="str">
        <f>IF(NiftyData[[#This Row],[Day]]="Thu", "Expiry", "")</f>
        <v>Expiry</v>
      </c>
      <c r="M3784" s="6">
        <f>NiftyData[[#This Row],[Close]]-NiftyData[[#This Row],[Open]]</f>
        <v>31.450000000000273</v>
      </c>
      <c r="N3784" s="4">
        <f>NiftyData[[#This Row],[Intraday Change]]/NiftyData[[#This Row],[Open]]</f>
        <v>1.3537944987301568E-2</v>
      </c>
      <c r="O3784" s="4">
        <f>_xlfn.CEILING.MATH(ABS(NiftyData[[#This Row],[Intraday Change %]]), 0.01)</f>
        <v>0.02</v>
      </c>
      <c r="P3784" s="6">
        <f>NiftyData[[#This Row],[Close]]-E3785</f>
        <v>32.050000000000182</v>
      </c>
      <c r="Q3784" s="4">
        <f>NiftyData[[#This Row],[DayChange]]/E3785</f>
        <v>1.3799784714747118E-2</v>
      </c>
      <c r="R3784" s="7">
        <f>_xlfn.CEILING.MATH(ABS(NiftyData[[#This Row],[DayChange %]]), 0.01)</f>
        <v>0.02</v>
      </c>
    </row>
    <row r="3785" spans="1:18" x14ac:dyDescent="0.2">
      <c r="A3785" s="2">
        <v>38588</v>
      </c>
      <c r="B3785" s="1">
        <v>2326.1</v>
      </c>
      <c r="C3785" s="1">
        <v>2334.9</v>
      </c>
      <c r="D3785" s="1">
        <v>2300.4499999999998</v>
      </c>
      <c r="E3785" s="1">
        <v>2322.5</v>
      </c>
      <c r="F3785" s="1">
        <v>68322962</v>
      </c>
      <c r="G3785" s="1">
        <v>2629.36</v>
      </c>
      <c r="H3785" s="6" t="str">
        <f>TEXT(NiftyData[[#This Row],[Date]], "yyyy")</f>
        <v>2005</v>
      </c>
      <c r="I3785" s="6" t="str">
        <f>TEXT(NiftyData[[#This Row],[Date]], "mmm")</f>
        <v>Aug</v>
      </c>
      <c r="J3785" s="6" t="str">
        <f>TEXT(NiftyData[[#This Row],[Date]], "ddd")</f>
        <v>Wed</v>
      </c>
      <c r="K3785" s="6" t="str">
        <f>TEXT(NiftyData[[#This Row],[Date]], "mmm-yyyy")</f>
        <v>Aug-2005</v>
      </c>
      <c r="L3785" s="6" t="str">
        <f>IF(NiftyData[[#This Row],[Day]]="Thu", "Expiry", "")</f>
        <v/>
      </c>
      <c r="M3785" s="6">
        <f>NiftyData[[#This Row],[Close]]-NiftyData[[#This Row],[Open]]</f>
        <v>-3.5999999999999091</v>
      </c>
      <c r="N3785" s="4">
        <f>NiftyData[[#This Row],[Intraday Change]]/NiftyData[[#This Row],[Open]]</f>
        <v>-1.5476548729632901E-3</v>
      </c>
      <c r="O3785" s="4">
        <f>_xlfn.CEILING.MATH(ABS(NiftyData[[#This Row],[Intraday Change %]]), 0.01)</f>
        <v>0.01</v>
      </c>
      <c r="P3785" s="6">
        <f>NiftyData[[#This Row],[Close]]-E3786</f>
        <v>-3.5999999999999091</v>
      </c>
      <c r="Q3785" s="4">
        <f>NiftyData[[#This Row],[DayChange]]/E3786</f>
        <v>-1.5476548729632901E-3</v>
      </c>
      <c r="R3785" s="7">
        <f>_xlfn.CEILING.MATH(ABS(NiftyData[[#This Row],[DayChange %]]), 0.01)</f>
        <v>0.01</v>
      </c>
    </row>
    <row r="3786" spans="1:18" x14ac:dyDescent="0.2">
      <c r="A3786" s="2">
        <v>38587</v>
      </c>
      <c r="B3786" s="1">
        <v>2369.5500000000002</v>
      </c>
      <c r="C3786" s="1">
        <v>2380.5</v>
      </c>
      <c r="D3786" s="1">
        <v>2320.35</v>
      </c>
      <c r="E3786" s="1">
        <v>2326.1</v>
      </c>
      <c r="F3786" s="1">
        <v>57190186</v>
      </c>
      <c r="G3786" s="1">
        <v>2352.79</v>
      </c>
      <c r="H3786" s="6" t="str">
        <f>TEXT(NiftyData[[#This Row],[Date]], "yyyy")</f>
        <v>2005</v>
      </c>
      <c r="I3786" s="6" t="str">
        <f>TEXT(NiftyData[[#This Row],[Date]], "mmm")</f>
        <v>Aug</v>
      </c>
      <c r="J3786" s="6" t="str">
        <f>TEXT(NiftyData[[#This Row],[Date]], "ddd")</f>
        <v>Tue</v>
      </c>
      <c r="K3786" s="6" t="str">
        <f>TEXT(NiftyData[[#This Row],[Date]], "mmm-yyyy")</f>
        <v>Aug-2005</v>
      </c>
      <c r="L3786" s="6" t="str">
        <f>IF(NiftyData[[#This Row],[Day]]="Thu", "Expiry", "")</f>
        <v/>
      </c>
      <c r="M3786" s="6">
        <f>NiftyData[[#This Row],[Close]]-NiftyData[[#This Row],[Open]]</f>
        <v>-43.450000000000273</v>
      </c>
      <c r="N3786" s="4">
        <f>NiftyData[[#This Row],[Intraday Change]]/NiftyData[[#This Row],[Open]]</f>
        <v>-1.8336815007068966E-2</v>
      </c>
      <c r="O3786" s="4">
        <f>_xlfn.CEILING.MATH(ABS(NiftyData[[#This Row],[Intraday Change %]]), 0.01)</f>
        <v>0.02</v>
      </c>
      <c r="P3786" s="6">
        <f>NiftyData[[#This Row],[Close]]-E3787</f>
        <v>-41.75</v>
      </c>
      <c r="Q3786" s="4">
        <f>NiftyData[[#This Row],[DayChange]]/E3787</f>
        <v>-1.7632029055894588E-2</v>
      </c>
      <c r="R3786" s="7">
        <f>_xlfn.CEILING.MATH(ABS(NiftyData[[#This Row],[DayChange %]]), 0.01)</f>
        <v>0.02</v>
      </c>
    </row>
    <row r="3787" spans="1:18" x14ac:dyDescent="0.2">
      <c r="A3787" s="2">
        <v>38586</v>
      </c>
      <c r="B3787" s="1">
        <v>2383.4499999999998</v>
      </c>
      <c r="C3787" s="1">
        <v>2403.4499999999998</v>
      </c>
      <c r="D3787" s="1">
        <v>2355.75</v>
      </c>
      <c r="E3787" s="1">
        <v>2367.85</v>
      </c>
      <c r="F3787" s="1">
        <v>55932078</v>
      </c>
      <c r="G3787" s="1">
        <v>2091.85</v>
      </c>
      <c r="H3787" s="6" t="str">
        <f>TEXT(NiftyData[[#This Row],[Date]], "yyyy")</f>
        <v>2005</v>
      </c>
      <c r="I3787" s="6" t="str">
        <f>TEXT(NiftyData[[#This Row],[Date]], "mmm")</f>
        <v>Aug</v>
      </c>
      <c r="J3787" s="6" t="str">
        <f>TEXT(NiftyData[[#This Row],[Date]], "ddd")</f>
        <v>Mon</v>
      </c>
      <c r="K3787" s="6" t="str">
        <f>TEXT(NiftyData[[#This Row],[Date]], "mmm-yyyy")</f>
        <v>Aug-2005</v>
      </c>
      <c r="L3787" s="6" t="str">
        <f>IF(NiftyData[[#This Row],[Day]]="Thu", "Expiry", "")</f>
        <v/>
      </c>
      <c r="M3787" s="6">
        <f>NiftyData[[#This Row],[Close]]-NiftyData[[#This Row],[Open]]</f>
        <v>-15.599999999999909</v>
      </c>
      <c r="N3787" s="4">
        <f>NiftyData[[#This Row],[Intraday Change]]/NiftyData[[#This Row],[Open]]</f>
        <v>-6.5451341542721309E-3</v>
      </c>
      <c r="O3787" s="4">
        <f>_xlfn.CEILING.MATH(ABS(NiftyData[[#This Row],[Intraday Change %]]), 0.01)</f>
        <v>0.01</v>
      </c>
      <c r="P3787" s="6">
        <f>NiftyData[[#This Row],[Close]]-E3788</f>
        <v>-15.599999999999909</v>
      </c>
      <c r="Q3787" s="4">
        <f>NiftyData[[#This Row],[DayChange]]/E3788</f>
        <v>-6.5451341542721309E-3</v>
      </c>
      <c r="R3787" s="7">
        <f>_xlfn.CEILING.MATH(ABS(NiftyData[[#This Row],[DayChange %]]), 0.01)</f>
        <v>0.01</v>
      </c>
    </row>
    <row r="3788" spans="1:18" x14ac:dyDescent="0.2">
      <c r="A3788" s="2">
        <v>38583</v>
      </c>
      <c r="B3788" s="1">
        <v>2400.8000000000002</v>
      </c>
      <c r="C3788" s="1">
        <v>2409.35</v>
      </c>
      <c r="D3788" s="1">
        <v>2378.4499999999998</v>
      </c>
      <c r="E3788" s="1">
        <v>2383.4499999999998</v>
      </c>
      <c r="F3788" s="1">
        <v>47521272</v>
      </c>
      <c r="G3788" s="1">
        <v>2056.29</v>
      </c>
      <c r="H3788" s="6" t="str">
        <f>TEXT(NiftyData[[#This Row],[Date]], "yyyy")</f>
        <v>2005</v>
      </c>
      <c r="I3788" s="6" t="str">
        <f>TEXT(NiftyData[[#This Row],[Date]], "mmm")</f>
        <v>Aug</v>
      </c>
      <c r="J3788" s="6" t="str">
        <f>TEXT(NiftyData[[#This Row],[Date]], "ddd")</f>
        <v>Fri</v>
      </c>
      <c r="K3788" s="6" t="str">
        <f>TEXT(NiftyData[[#This Row],[Date]], "mmm-yyyy")</f>
        <v>Aug-2005</v>
      </c>
      <c r="L3788" s="6" t="str">
        <f>IF(NiftyData[[#This Row],[Day]]="Thu", "Expiry", "")</f>
        <v/>
      </c>
      <c r="M3788" s="6">
        <f>NiftyData[[#This Row],[Close]]-NiftyData[[#This Row],[Open]]</f>
        <v>-17.350000000000364</v>
      </c>
      <c r="N3788" s="4">
        <f>NiftyData[[#This Row],[Intraday Change]]/NiftyData[[#This Row],[Open]]</f>
        <v>-7.2267577474176784E-3</v>
      </c>
      <c r="O3788" s="4">
        <f>_xlfn.CEILING.MATH(ABS(NiftyData[[#This Row],[Intraday Change %]]), 0.01)</f>
        <v>0.01</v>
      </c>
      <c r="P3788" s="6">
        <f>NiftyData[[#This Row],[Close]]-E3789</f>
        <v>-5</v>
      </c>
      <c r="Q3788" s="4">
        <f>NiftyData[[#This Row],[DayChange]]/E3789</f>
        <v>-2.0934078586531016E-3</v>
      </c>
      <c r="R3788" s="7">
        <f>_xlfn.CEILING.MATH(ABS(NiftyData[[#This Row],[DayChange %]]), 0.01)</f>
        <v>0.01</v>
      </c>
    </row>
    <row r="3789" spans="1:18" x14ac:dyDescent="0.2">
      <c r="A3789" s="2">
        <v>38582</v>
      </c>
      <c r="B3789" s="1">
        <v>2404.65</v>
      </c>
      <c r="C3789" s="1">
        <v>2426.65</v>
      </c>
      <c r="D3789" s="1">
        <v>2380.6999999999998</v>
      </c>
      <c r="E3789" s="1">
        <v>2388.4499999999998</v>
      </c>
      <c r="F3789" s="1">
        <v>63479228</v>
      </c>
      <c r="G3789" s="1">
        <v>2756.96</v>
      </c>
      <c r="H3789" s="6" t="str">
        <f>TEXT(NiftyData[[#This Row],[Date]], "yyyy")</f>
        <v>2005</v>
      </c>
      <c r="I3789" s="6" t="str">
        <f>TEXT(NiftyData[[#This Row],[Date]], "mmm")</f>
        <v>Aug</v>
      </c>
      <c r="J3789" s="6" t="str">
        <f>TEXT(NiftyData[[#This Row],[Date]], "ddd")</f>
        <v>Thu</v>
      </c>
      <c r="K3789" s="6" t="str">
        <f>TEXT(NiftyData[[#This Row],[Date]], "mmm-yyyy")</f>
        <v>Aug-2005</v>
      </c>
      <c r="L3789" s="6" t="str">
        <f>IF(NiftyData[[#This Row],[Day]]="Thu", "Expiry", "")</f>
        <v>Expiry</v>
      </c>
      <c r="M3789" s="6">
        <f>NiftyData[[#This Row],[Close]]-NiftyData[[#This Row],[Open]]</f>
        <v>-16.200000000000273</v>
      </c>
      <c r="N3789" s="4">
        <f>NiftyData[[#This Row],[Intraday Change]]/NiftyData[[#This Row],[Open]]</f>
        <v>-6.7369471648681817E-3</v>
      </c>
      <c r="O3789" s="4">
        <f>_xlfn.CEILING.MATH(ABS(NiftyData[[#This Row],[Intraday Change %]]), 0.01)</f>
        <v>0.01</v>
      </c>
      <c r="P3789" s="6">
        <f>NiftyData[[#This Row],[Close]]-E3790</f>
        <v>-14.700000000000273</v>
      </c>
      <c r="Q3789" s="4">
        <f>NiftyData[[#This Row],[DayChange]]/E3790</f>
        <v>-6.116971474939256E-3</v>
      </c>
      <c r="R3789" s="7">
        <f>_xlfn.CEILING.MATH(ABS(NiftyData[[#This Row],[DayChange %]]), 0.01)</f>
        <v>0.01</v>
      </c>
    </row>
    <row r="3790" spans="1:18" x14ac:dyDescent="0.2">
      <c r="A3790" s="2">
        <v>38581</v>
      </c>
      <c r="B3790" s="1">
        <v>2369.8000000000002</v>
      </c>
      <c r="C3790" s="1">
        <v>2406.25</v>
      </c>
      <c r="D3790" s="1">
        <v>2357.5</v>
      </c>
      <c r="E3790" s="1">
        <v>2403.15</v>
      </c>
      <c r="F3790" s="1">
        <v>61480220</v>
      </c>
      <c r="G3790" s="1">
        <v>2676.99</v>
      </c>
      <c r="H3790" s="6" t="str">
        <f>TEXT(NiftyData[[#This Row],[Date]], "yyyy")</f>
        <v>2005</v>
      </c>
      <c r="I3790" s="6" t="str">
        <f>TEXT(NiftyData[[#This Row],[Date]], "mmm")</f>
        <v>Aug</v>
      </c>
      <c r="J3790" s="6" t="str">
        <f>TEXT(NiftyData[[#This Row],[Date]], "ddd")</f>
        <v>Wed</v>
      </c>
      <c r="K3790" s="6" t="str">
        <f>TEXT(NiftyData[[#This Row],[Date]], "mmm-yyyy")</f>
        <v>Aug-2005</v>
      </c>
      <c r="L3790" s="6" t="str">
        <f>IF(NiftyData[[#This Row],[Day]]="Thu", "Expiry", "")</f>
        <v/>
      </c>
      <c r="M3790" s="6">
        <f>NiftyData[[#This Row],[Close]]-NiftyData[[#This Row],[Open]]</f>
        <v>33.349999999999909</v>
      </c>
      <c r="N3790" s="4">
        <f>NiftyData[[#This Row],[Intraday Change]]/NiftyData[[#This Row],[Open]]</f>
        <v>1.4072917545784415E-2</v>
      </c>
      <c r="O3790" s="4">
        <f>_xlfn.CEILING.MATH(ABS(NiftyData[[#This Row],[Intraday Change %]]), 0.01)</f>
        <v>0.02</v>
      </c>
      <c r="P3790" s="6">
        <f>NiftyData[[#This Row],[Close]]-E3791</f>
        <v>33.349999999999909</v>
      </c>
      <c r="Q3790" s="4">
        <f>NiftyData[[#This Row],[DayChange]]/E3791</f>
        <v>1.4072917545784415E-2</v>
      </c>
      <c r="R3790" s="7">
        <f>_xlfn.CEILING.MATH(ABS(NiftyData[[#This Row],[DayChange %]]), 0.01)</f>
        <v>0.02</v>
      </c>
    </row>
    <row r="3791" spans="1:18" x14ac:dyDescent="0.2">
      <c r="A3791" s="2">
        <v>38580</v>
      </c>
      <c r="B3791" s="1">
        <v>2361.65</v>
      </c>
      <c r="C3791" s="1">
        <v>2379.4</v>
      </c>
      <c r="D3791" s="1">
        <v>2356.85</v>
      </c>
      <c r="E3791" s="1">
        <v>2369.8000000000002</v>
      </c>
      <c r="F3791" s="1">
        <v>59048436</v>
      </c>
      <c r="G3791" s="1">
        <v>2362.2600000000002</v>
      </c>
      <c r="H3791" s="6" t="str">
        <f>TEXT(NiftyData[[#This Row],[Date]], "yyyy")</f>
        <v>2005</v>
      </c>
      <c r="I3791" s="6" t="str">
        <f>TEXT(NiftyData[[#This Row],[Date]], "mmm")</f>
        <v>Aug</v>
      </c>
      <c r="J3791" s="6" t="str">
        <f>TEXT(NiftyData[[#This Row],[Date]], "ddd")</f>
        <v>Tue</v>
      </c>
      <c r="K3791" s="6" t="str">
        <f>TEXT(NiftyData[[#This Row],[Date]], "mmm-yyyy")</f>
        <v>Aug-2005</v>
      </c>
      <c r="L3791" s="6" t="str">
        <f>IF(NiftyData[[#This Row],[Day]]="Thu", "Expiry", "")</f>
        <v/>
      </c>
      <c r="M3791" s="6">
        <f>NiftyData[[#This Row],[Close]]-NiftyData[[#This Row],[Open]]</f>
        <v>8.1500000000000909</v>
      </c>
      <c r="N3791" s="4">
        <f>NiftyData[[#This Row],[Intraday Change]]/NiftyData[[#This Row],[Open]]</f>
        <v>3.4509770711155718E-3</v>
      </c>
      <c r="O3791" s="4">
        <f>_xlfn.CEILING.MATH(ABS(NiftyData[[#This Row],[Intraday Change %]]), 0.01)</f>
        <v>0.01</v>
      </c>
      <c r="P3791" s="6">
        <f>NiftyData[[#This Row],[Close]]-E3792</f>
        <v>8.25</v>
      </c>
      <c r="Q3791" s="4">
        <f>NiftyData[[#This Row],[DayChange]]/E3792</f>
        <v>3.4934682729563207E-3</v>
      </c>
      <c r="R3791" s="7">
        <f>_xlfn.CEILING.MATH(ABS(NiftyData[[#This Row],[DayChange %]]), 0.01)</f>
        <v>0.01</v>
      </c>
    </row>
    <row r="3792" spans="1:18" x14ac:dyDescent="0.2">
      <c r="A3792" s="2">
        <v>38576</v>
      </c>
      <c r="B3792" s="1">
        <v>2381.0500000000002</v>
      </c>
      <c r="C3792" s="1">
        <v>2390.4499999999998</v>
      </c>
      <c r="D3792" s="1">
        <v>2356.9</v>
      </c>
      <c r="E3792" s="1">
        <v>2361.5500000000002</v>
      </c>
      <c r="F3792" s="1">
        <v>71135423</v>
      </c>
      <c r="G3792" s="1">
        <v>2825.38</v>
      </c>
      <c r="H3792" s="6" t="str">
        <f>TEXT(NiftyData[[#This Row],[Date]], "yyyy")</f>
        <v>2005</v>
      </c>
      <c r="I3792" s="6" t="str">
        <f>TEXT(NiftyData[[#This Row],[Date]], "mmm")</f>
        <v>Aug</v>
      </c>
      <c r="J3792" s="6" t="str">
        <f>TEXT(NiftyData[[#This Row],[Date]], "ddd")</f>
        <v>Fri</v>
      </c>
      <c r="K3792" s="6" t="str">
        <f>TEXT(NiftyData[[#This Row],[Date]], "mmm-yyyy")</f>
        <v>Aug-2005</v>
      </c>
      <c r="L3792" s="6" t="str">
        <f>IF(NiftyData[[#This Row],[Day]]="Thu", "Expiry", "")</f>
        <v/>
      </c>
      <c r="M3792" s="6">
        <f>NiftyData[[#This Row],[Close]]-NiftyData[[#This Row],[Open]]</f>
        <v>-19.5</v>
      </c>
      <c r="N3792" s="4">
        <f>NiftyData[[#This Row],[Intraday Change]]/NiftyData[[#This Row],[Open]]</f>
        <v>-8.1896642237668255E-3</v>
      </c>
      <c r="O3792" s="4">
        <f>_xlfn.CEILING.MATH(ABS(NiftyData[[#This Row],[Intraday Change %]]), 0.01)</f>
        <v>0.01</v>
      </c>
      <c r="P3792" s="6">
        <f>NiftyData[[#This Row],[Close]]-E3793</f>
        <v>-19.349999999999909</v>
      </c>
      <c r="Q3792" s="4">
        <f>NiftyData[[#This Row],[DayChange]]/E3793</f>
        <v>-8.1271787979335167E-3</v>
      </c>
      <c r="R3792" s="7">
        <f>_xlfn.CEILING.MATH(ABS(NiftyData[[#This Row],[DayChange %]]), 0.01)</f>
        <v>0.01</v>
      </c>
    </row>
    <row r="3793" spans="1:18" x14ac:dyDescent="0.2">
      <c r="A3793" s="2">
        <v>38575</v>
      </c>
      <c r="B3793" s="1">
        <v>2358.9</v>
      </c>
      <c r="C3793" s="1">
        <v>2387.3000000000002</v>
      </c>
      <c r="D3793" s="1">
        <v>2355.5</v>
      </c>
      <c r="E3793" s="1">
        <v>2380.9</v>
      </c>
      <c r="F3793" s="1">
        <v>93589538</v>
      </c>
      <c r="G3793" s="1">
        <v>3296.74</v>
      </c>
      <c r="H3793" s="6" t="str">
        <f>TEXT(NiftyData[[#This Row],[Date]], "yyyy")</f>
        <v>2005</v>
      </c>
      <c r="I3793" s="6" t="str">
        <f>TEXT(NiftyData[[#This Row],[Date]], "mmm")</f>
        <v>Aug</v>
      </c>
      <c r="J3793" s="6" t="str">
        <f>TEXT(NiftyData[[#This Row],[Date]], "ddd")</f>
        <v>Thu</v>
      </c>
      <c r="K3793" s="6" t="str">
        <f>TEXT(NiftyData[[#This Row],[Date]], "mmm-yyyy")</f>
        <v>Aug-2005</v>
      </c>
      <c r="L3793" s="6" t="str">
        <f>IF(NiftyData[[#This Row],[Day]]="Thu", "Expiry", "")</f>
        <v>Expiry</v>
      </c>
      <c r="M3793" s="6">
        <f>NiftyData[[#This Row],[Close]]-NiftyData[[#This Row],[Open]]</f>
        <v>22</v>
      </c>
      <c r="N3793" s="4">
        <f>NiftyData[[#This Row],[Intraday Change]]/NiftyData[[#This Row],[Open]]</f>
        <v>9.3263809402687695E-3</v>
      </c>
      <c r="O3793" s="4">
        <f>_xlfn.CEILING.MATH(ABS(NiftyData[[#This Row],[Intraday Change %]]), 0.01)</f>
        <v>0.01</v>
      </c>
      <c r="P3793" s="6">
        <f>NiftyData[[#This Row],[Close]]-E3794</f>
        <v>20.75</v>
      </c>
      <c r="Q3793" s="4">
        <f>NiftyData[[#This Row],[DayChange]]/E3794</f>
        <v>8.7918140796135833E-3</v>
      </c>
      <c r="R3793" s="7">
        <f>_xlfn.CEILING.MATH(ABS(NiftyData[[#This Row],[DayChange %]]), 0.01)</f>
        <v>0.01</v>
      </c>
    </row>
    <row r="3794" spans="1:18" x14ac:dyDescent="0.2">
      <c r="A3794" s="2">
        <v>38574</v>
      </c>
      <c r="B3794" s="1">
        <v>2322.3000000000002</v>
      </c>
      <c r="C3794" s="1">
        <v>2364.8000000000002</v>
      </c>
      <c r="D3794" s="1">
        <v>2322.0500000000002</v>
      </c>
      <c r="E3794" s="1">
        <v>2360.15</v>
      </c>
      <c r="F3794" s="1">
        <v>81805269</v>
      </c>
      <c r="G3794" s="1">
        <v>2786.3</v>
      </c>
      <c r="H3794" s="6" t="str">
        <f>TEXT(NiftyData[[#This Row],[Date]], "yyyy")</f>
        <v>2005</v>
      </c>
      <c r="I3794" s="6" t="str">
        <f>TEXT(NiftyData[[#This Row],[Date]], "mmm")</f>
        <v>Aug</v>
      </c>
      <c r="J3794" s="6" t="str">
        <f>TEXT(NiftyData[[#This Row],[Date]], "ddd")</f>
        <v>Wed</v>
      </c>
      <c r="K3794" s="6" t="str">
        <f>TEXT(NiftyData[[#This Row],[Date]], "mmm-yyyy")</f>
        <v>Aug-2005</v>
      </c>
      <c r="L3794" s="6" t="str">
        <f>IF(NiftyData[[#This Row],[Day]]="Thu", "Expiry", "")</f>
        <v/>
      </c>
      <c r="M3794" s="6">
        <f>NiftyData[[#This Row],[Close]]-NiftyData[[#This Row],[Open]]</f>
        <v>37.849999999999909</v>
      </c>
      <c r="N3794" s="4">
        <f>NiftyData[[#This Row],[Intraday Change]]/NiftyData[[#This Row],[Open]]</f>
        <v>1.6298497179520262E-2</v>
      </c>
      <c r="O3794" s="4">
        <f>_xlfn.CEILING.MATH(ABS(NiftyData[[#This Row],[Intraday Change %]]), 0.01)</f>
        <v>0.02</v>
      </c>
      <c r="P3794" s="6">
        <f>NiftyData[[#This Row],[Close]]-E3795</f>
        <v>41.450000000000273</v>
      </c>
      <c r="Q3794" s="4">
        <f>NiftyData[[#This Row],[DayChange]]/E3795</f>
        <v>1.787639625652317E-2</v>
      </c>
      <c r="R3794" s="7">
        <f>_xlfn.CEILING.MATH(ABS(NiftyData[[#This Row],[DayChange %]]), 0.01)</f>
        <v>0.02</v>
      </c>
    </row>
    <row r="3795" spans="1:18" x14ac:dyDescent="0.2">
      <c r="A3795" s="2">
        <v>38573</v>
      </c>
      <c r="B3795" s="1">
        <v>2324.75</v>
      </c>
      <c r="C3795" s="1">
        <v>2342.1999999999998</v>
      </c>
      <c r="D3795" s="1">
        <v>2303.1</v>
      </c>
      <c r="E3795" s="1">
        <v>2318.6999999999998</v>
      </c>
      <c r="F3795" s="1">
        <v>93650866</v>
      </c>
      <c r="G3795" s="1">
        <v>3298.02</v>
      </c>
      <c r="H3795" s="6" t="str">
        <f>TEXT(NiftyData[[#This Row],[Date]], "yyyy")</f>
        <v>2005</v>
      </c>
      <c r="I3795" s="6" t="str">
        <f>TEXT(NiftyData[[#This Row],[Date]], "mmm")</f>
        <v>Aug</v>
      </c>
      <c r="J3795" s="6" t="str">
        <f>TEXT(NiftyData[[#This Row],[Date]], "ddd")</f>
        <v>Tue</v>
      </c>
      <c r="K3795" s="6" t="str">
        <f>TEXT(NiftyData[[#This Row],[Date]], "mmm-yyyy")</f>
        <v>Aug-2005</v>
      </c>
      <c r="L3795" s="6" t="str">
        <f>IF(NiftyData[[#This Row],[Day]]="Thu", "Expiry", "")</f>
        <v/>
      </c>
      <c r="M3795" s="6">
        <f>NiftyData[[#This Row],[Close]]-NiftyData[[#This Row],[Open]]</f>
        <v>-6.0500000000001819</v>
      </c>
      <c r="N3795" s="4">
        <f>NiftyData[[#This Row],[Intraday Change]]/NiftyData[[#This Row],[Open]]</f>
        <v>-2.6024303688569447E-3</v>
      </c>
      <c r="O3795" s="4">
        <f>_xlfn.CEILING.MATH(ABS(NiftyData[[#This Row],[Intraday Change %]]), 0.01)</f>
        <v>0.01</v>
      </c>
      <c r="P3795" s="6">
        <f>NiftyData[[#This Row],[Close]]-E3796</f>
        <v>-5.7000000000002728</v>
      </c>
      <c r="Q3795" s="4">
        <f>NiftyData[[#This Row],[DayChange]]/E3796</f>
        <v>-2.4522457408364621E-3</v>
      </c>
      <c r="R3795" s="7">
        <f>_xlfn.CEILING.MATH(ABS(NiftyData[[#This Row],[DayChange %]]), 0.01)</f>
        <v>0.01</v>
      </c>
    </row>
    <row r="3796" spans="1:18" x14ac:dyDescent="0.2">
      <c r="A3796" s="2">
        <v>38572</v>
      </c>
      <c r="B3796" s="1">
        <v>2361.9499999999998</v>
      </c>
      <c r="C3796" s="1">
        <v>2386.9499999999998</v>
      </c>
      <c r="D3796" s="1">
        <v>2320.0500000000002</v>
      </c>
      <c r="E3796" s="1">
        <v>2324.4</v>
      </c>
      <c r="F3796" s="1">
        <v>97370128</v>
      </c>
      <c r="G3796" s="1">
        <v>3229.84</v>
      </c>
      <c r="H3796" s="6" t="str">
        <f>TEXT(NiftyData[[#This Row],[Date]], "yyyy")</f>
        <v>2005</v>
      </c>
      <c r="I3796" s="6" t="str">
        <f>TEXT(NiftyData[[#This Row],[Date]], "mmm")</f>
        <v>Aug</v>
      </c>
      <c r="J3796" s="6" t="str">
        <f>TEXT(NiftyData[[#This Row],[Date]], "ddd")</f>
        <v>Mon</v>
      </c>
      <c r="K3796" s="6" t="str">
        <f>TEXT(NiftyData[[#This Row],[Date]], "mmm-yyyy")</f>
        <v>Aug-2005</v>
      </c>
      <c r="L3796" s="6" t="str">
        <f>IF(NiftyData[[#This Row],[Day]]="Thu", "Expiry", "")</f>
        <v/>
      </c>
      <c r="M3796" s="6">
        <f>NiftyData[[#This Row],[Close]]-NiftyData[[#This Row],[Open]]</f>
        <v>-37.549999999999727</v>
      </c>
      <c r="N3796" s="4">
        <f>NiftyData[[#This Row],[Intraday Change]]/NiftyData[[#This Row],[Open]]</f>
        <v>-1.5897880988166444E-2</v>
      </c>
      <c r="O3796" s="4">
        <f>_xlfn.CEILING.MATH(ABS(NiftyData[[#This Row],[Intraday Change %]]), 0.01)</f>
        <v>0.02</v>
      </c>
      <c r="P3796" s="6">
        <f>NiftyData[[#This Row],[Close]]-E3797</f>
        <v>-36.799999999999727</v>
      </c>
      <c r="Q3796" s="4">
        <f>NiftyData[[#This Row],[DayChange]]/E3797</f>
        <v>-1.558529561240036E-2</v>
      </c>
      <c r="R3796" s="7">
        <f>_xlfn.CEILING.MATH(ABS(NiftyData[[#This Row],[DayChange %]]), 0.01)</f>
        <v>0.02</v>
      </c>
    </row>
    <row r="3797" spans="1:18" x14ac:dyDescent="0.2">
      <c r="A3797" s="2">
        <v>38569</v>
      </c>
      <c r="B3797" s="1">
        <v>2367.35</v>
      </c>
      <c r="C3797" s="1">
        <v>2377.1</v>
      </c>
      <c r="D3797" s="1">
        <v>2355.9499999999998</v>
      </c>
      <c r="E3797" s="1">
        <v>2361.1999999999998</v>
      </c>
      <c r="F3797" s="1">
        <v>114264260</v>
      </c>
      <c r="G3797" s="1">
        <v>3339.85</v>
      </c>
      <c r="H3797" s="6" t="str">
        <f>TEXT(NiftyData[[#This Row],[Date]], "yyyy")</f>
        <v>2005</v>
      </c>
      <c r="I3797" s="6" t="str">
        <f>TEXT(NiftyData[[#This Row],[Date]], "mmm")</f>
        <v>Aug</v>
      </c>
      <c r="J3797" s="6" t="str">
        <f>TEXT(NiftyData[[#This Row],[Date]], "ddd")</f>
        <v>Fri</v>
      </c>
      <c r="K3797" s="6" t="str">
        <f>TEXT(NiftyData[[#This Row],[Date]], "mmm-yyyy")</f>
        <v>Aug-2005</v>
      </c>
      <c r="L3797" s="6" t="str">
        <f>IF(NiftyData[[#This Row],[Day]]="Thu", "Expiry", "")</f>
        <v/>
      </c>
      <c r="M3797" s="6">
        <f>NiftyData[[#This Row],[Close]]-NiftyData[[#This Row],[Open]]</f>
        <v>-6.1500000000000909</v>
      </c>
      <c r="N3797" s="4">
        <f>NiftyData[[#This Row],[Intraday Change]]/NiftyData[[#This Row],[Open]]</f>
        <v>-2.5978414683084845E-3</v>
      </c>
      <c r="O3797" s="4">
        <f>_xlfn.CEILING.MATH(ABS(NiftyData[[#This Row],[Intraday Change %]]), 0.01)</f>
        <v>0.01</v>
      </c>
      <c r="P3797" s="6">
        <f>NiftyData[[#This Row],[Close]]-E3798</f>
        <v>-6.6000000000003638</v>
      </c>
      <c r="Q3797" s="4">
        <f>NiftyData[[#This Row],[DayChange]]/E3798</f>
        <v>-2.7873975842555806E-3</v>
      </c>
      <c r="R3797" s="7">
        <f>_xlfn.CEILING.MATH(ABS(NiftyData[[#This Row],[DayChange %]]), 0.01)</f>
        <v>0.01</v>
      </c>
    </row>
    <row r="3798" spans="1:18" x14ac:dyDescent="0.2">
      <c r="A3798" s="2">
        <v>38568</v>
      </c>
      <c r="B3798" s="1">
        <v>2357.75</v>
      </c>
      <c r="C3798" s="1">
        <v>2377.35</v>
      </c>
      <c r="D3798" s="1">
        <v>2352.0500000000002</v>
      </c>
      <c r="E3798" s="1">
        <v>2367.8000000000002</v>
      </c>
      <c r="F3798" s="1">
        <v>91949999</v>
      </c>
      <c r="G3798" s="1">
        <v>3745.04</v>
      </c>
      <c r="H3798" s="6" t="str">
        <f>TEXT(NiftyData[[#This Row],[Date]], "yyyy")</f>
        <v>2005</v>
      </c>
      <c r="I3798" s="6" t="str">
        <f>TEXT(NiftyData[[#This Row],[Date]], "mmm")</f>
        <v>Aug</v>
      </c>
      <c r="J3798" s="6" t="str">
        <f>TEXT(NiftyData[[#This Row],[Date]], "ddd")</f>
        <v>Thu</v>
      </c>
      <c r="K3798" s="6" t="str">
        <f>TEXT(NiftyData[[#This Row],[Date]], "mmm-yyyy")</f>
        <v>Aug-2005</v>
      </c>
      <c r="L3798" s="6" t="str">
        <f>IF(NiftyData[[#This Row],[Day]]="Thu", "Expiry", "")</f>
        <v>Expiry</v>
      </c>
      <c r="M3798" s="6">
        <f>NiftyData[[#This Row],[Close]]-NiftyData[[#This Row],[Open]]</f>
        <v>10.050000000000182</v>
      </c>
      <c r="N3798" s="4">
        <f>NiftyData[[#This Row],[Intraday Change]]/NiftyData[[#This Row],[Open]]</f>
        <v>4.2625384370693171E-3</v>
      </c>
      <c r="O3798" s="4">
        <f>_xlfn.CEILING.MATH(ABS(NiftyData[[#This Row],[Intraday Change %]]), 0.01)</f>
        <v>0.01</v>
      </c>
      <c r="P3798" s="6">
        <f>NiftyData[[#This Row],[Close]]-E3799</f>
        <v>10.800000000000182</v>
      </c>
      <c r="Q3798" s="4">
        <f>NiftyData[[#This Row],[DayChange]]/E3799</f>
        <v>4.5820958845991435E-3</v>
      </c>
      <c r="R3798" s="7">
        <f>_xlfn.CEILING.MATH(ABS(NiftyData[[#This Row],[DayChange %]]), 0.01)</f>
        <v>0.01</v>
      </c>
    </row>
    <row r="3799" spans="1:18" x14ac:dyDescent="0.2">
      <c r="A3799" s="2">
        <v>38567</v>
      </c>
      <c r="B3799" s="1">
        <v>2359.1</v>
      </c>
      <c r="C3799" s="1">
        <v>2377</v>
      </c>
      <c r="D3799" s="1">
        <v>2345.1999999999998</v>
      </c>
      <c r="E3799" s="1">
        <v>2357</v>
      </c>
      <c r="F3799" s="1">
        <v>102044390</v>
      </c>
      <c r="G3799" s="1">
        <v>5012.72</v>
      </c>
      <c r="H3799" s="6" t="str">
        <f>TEXT(NiftyData[[#This Row],[Date]], "yyyy")</f>
        <v>2005</v>
      </c>
      <c r="I3799" s="6" t="str">
        <f>TEXT(NiftyData[[#This Row],[Date]], "mmm")</f>
        <v>Aug</v>
      </c>
      <c r="J3799" s="6" t="str">
        <f>TEXT(NiftyData[[#This Row],[Date]], "ddd")</f>
        <v>Wed</v>
      </c>
      <c r="K3799" s="6" t="str">
        <f>TEXT(NiftyData[[#This Row],[Date]], "mmm-yyyy")</f>
        <v>Aug-2005</v>
      </c>
      <c r="L3799" s="6" t="str">
        <f>IF(NiftyData[[#This Row],[Day]]="Thu", "Expiry", "")</f>
        <v/>
      </c>
      <c r="M3799" s="6">
        <f>NiftyData[[#This Row],[Close]]-NiftyData[[#This Row],[Open]]</f>
        <v>-2.0999999999999091</v>
      </c>
      <c r="N3799" s="4">
        <f>NiftyData[[#This Row],[Intraday Change]]/NiftyData[[#This Row],[Open]]</f>
        <v>-8.9016998007710954E-4</v>
      </c>
      <c r="O3799" s="4">
        <f>_xlfn.CEILING.MATH(ABS(NiftyData[[#This Row],[Intraday Change %]]), 0.01)</f>
        <v>0.01</v>
      </c>
      <c r="P3799" s="6">
        <f>NiftyData[[#This Row],[Close]]-E3800</f>
        <v>3.3499999999999091</v>
      </c>
      <c r="Q3799" s="4">
        <f>NiftyData[[#This Row],[DayChange]]/E3800</f>
        <v>1.4233212244810865E-3</v>
      </c>
      <c r="R3799" s="7">
        <f>_xlfn.CEILING.MATH(ABS(NiftyData[[#This Row],[DayChange %]]), 0.01)</f>
        <v>0.01</v>
      </c>
    </row>
    <row r="3800" spans="1:18" x14ac:dyDescent="0.2">
      <c r="A3800" s="2">
        <v>38566</v>
      </c>
      <c r="B3800" s="1">
        <v>2321.9</v>
      </c>
      <c r="C3800" s="1">
        <v>2357.15</v>
      </c>
      <c r="D3800" s="1">
        <v>2319.75</v>
      </c>
      <c r="E3800" s="1">
        <v>2353.65</v>
      </c>
      <c r="F3800" s="1">
        <v>81640117</v>
      </c>
      <c r="G3800" s="1">
        <v>3501.94</v>
      </c>
      <c r="H3800" s="6" t="str">
        <f>TEXT(NiftyData[[#This Row],[Date]], "yyyy")</f>
        <v>2005</v>
      </c>
      <c r="I3800" s="6" t="str">
        <f>TEXT(NiftyData[[#This Row],[Date]], "mmm")</f>
        <v>Aug</v>
      </c>
      <c r="J3800" s="6" t="str">
        <f>TEXT(NiftyData[[#This Row],[Date]], "ddd")</f>
        <v>Tue</v>
      </c>
      <c r="K3800" s="6" t="str">
        <f>TEXT(NiftyData[[#This Row],[Date]], "mmm-yyyy")</f>
        <v>Aug-2005</v>
      </c>
      <c r="L3800" s="6" t="str">
        <f>IF(NiftyData[[#This Row],[Day]]="Thu", "Expiry", "")</f>
        <v/>
      </c>
      <c r="M3800" s="6">
        <f>NiftyData[[#This Row],[Close]]-NiftyData[[#This Row],[Open]]</f>
        <v>31.75</v>
      </c>
      <c r="N3800" s="4">
        <f>NiftyData[[#This Row],[Intraday Change]]/NiftyData[[#This Row],[Open]]</f>
        <v>1.3674146173392479E-2</v>
      </c>
      <c r="O3800" s="4">
        <f>_xlfn.CEILING.MATH(ABS(NiftyData[[#This Row],[Intraday Change %]]), 0.01)</f>
        <v>0.02</v>
      </c>
      <c r="P3800" s="6">
        <f>NiftyData[[#This Row],[Close]]-E3801</f>
        <v>35.599999999999909</v>
      </c>
      <c r="Q3800" s="4">
        <f>NiftyData[[#This Row],[DayChange]]/E3801</f>
        <v>1.535773602812705E-2</v>
      </c>
      <c r="R3800" s="7">
        <f>_xlfn.CEILING.MATH(ABS(NiftyData[[#This Row],[DayChange %]]), 0.01)</f>
        <v>0.02</v>
      </c>
    </row>
    <row r="3801" spans="1:18" x14ac:dyDescent="0.2">
      <c r="A3801" s="2">
        <v>38565</v>
      </c>
      <c r="B3801" s="1">
        <v>2312.0500000000002</v>
      </c>
      <c r="C3801" s="1">
        <v>2329.9</v>
      </c>
      <c r="D3801" s="1">
        <v>2294.25</v>
      </c>
      <c r="E3801" s="1">
        <v>2318.0500000000002</v>
      </c>
      <c r="F3801" s="1">
        <v>59153792</v>
      </c>
      <c r="G3801" s="1">
        <v>2428.83</v>
      </c>
      <c r="H3801" s="6" t="str">
        <f>TEXT(NiftyData[[#This Row],[Date]], "yyyy")</f>
        <v>2005</v>
      </c>
      <c r="I3801" s="6" t="str">
        <f>TEXT(NiftyData[[#This Row],[Date]], "mmm")</f>
        <v>Aug</v>
      </c>
      <c r="J3801" s="6" t="str">
        <f>TEXT(NiftyData[[#This Row],[Date]], "ddd")</f>
        <v>Mon</v>
      </c>
      <c r="K3801" s="6" t="str">
        <f>TEXT(NiftyData[[#This Row],[Date]], "mmm-yyyy")</f>
        <v>Aug-2005</v>
      </c>
      <c r="L3801" s="6" t="str">
        <f>IF(NiftyData[[#This Row],[Day]]="Thu", "Expiry", "")</f>
        <v/>
      </c>
      <c r="M3801" s="6">
        <f>NiftyData[[#This Row],[Close]]-NiftyData[[#This Row],[Open]]</f>
        <v>6</v>
      </c>
      <c r="N3801" s="4">
        <f>NiftyData[[#This Row],[Intraday Change]]/NiftyData[[#This Row],[Open]]</f>
        <v>2.5950995869466489E-3</v>
      </c>
      <c r="O3801" s="4">
        <f>_xlfn.CEILING.MATH(ABS(NiftyData[[#This Row],[Intraday Change %]]), 0.01)</f>
        <v>0.01</v>
      </c>
      <c r="P3801" s="6">
        <f>NiftyData[[#This Row],[Close]]-E3802</f>
        <v>5.75</v>
      </c>
      <c r="Q3801" s="4">
        <f>NiftyData[[#This Row],[DayChange]]/E3802</f>
        <v>2.4867015525667081E-3</v>
      </c>
      <c r="R3801" s="7">
        <f>_xlfn.CEILING.MATH(ABS(NiftyData[[#This Row],[DayChange %]]), 0.01)</f>
        <v>0.01</v>
      </c>
    </row>
    <row r="3802" spans="1:18" x14ac:dyDescent="0.2">
      <c r="A3802" s="2">
        <v>38562</v>
      </c>
      <c r="B3802" s="1">
        <v>2318.0500000000002</v>
      </c>
      <c r="C3802" s="1">
        <v>2332.5500000000002</v>
      </c>
      <c r="D3802" s="1">
        <v>2280.85</v>
      </c>
      <c r="E3802" s="1">
        <v>2312.3000000000002</v>
      </c>
      <c r="F3802" s="1">
        <v>111818711</v>
      </c>
      <c r="G3802" s="1">
        <v>4957.97</v>
      </c>
      <c r="H3802" s="6" t="str">
        <f>TEXT(NiftyData[[#This Row],[Date]], "yyyy")</f>
        <v>2005</v>
      </c>
      <c r="I3802" s="6" t="str">
        <f>TEXT(NiftyData[[#This Row],[Date]], "mmm")</f>
        <v>Jul</v>
      </c>
      <c r="J3802" s="6" t="str">
        <f>TEXT(NiftyData[[#This Row],[Date]], "ddd")</f>
        <v>Fri</v>
      </c>
      <c r="K3802" s="6" t="str">
        <f>TEXT(NiftyData[[#This Row],[Date]], "mmm-yyyy")</f>
        <v>Jul-2005</v>
      </c>
      <c r="L3802" s="6" t="str">
        <f>IF(NiftyData[[#This Row],[Day]]="Thu", "Expiry", "")</f>
        <v/>
      </c>
      <c r="M3802" s="6">
        <f>NiftyData[[#This Row],[Close]]-NiftyData[[#This Row],[Open]]</f>
        <v>-5.75</v>
      </c>
      <c r="N3802" s="4">
        <f>NiftyData[[#This Row],[Intraday Change]]/NiftyData[[#This Row],[Open]]</f>
        <v>-2.48053320679019E-3</v>
      </c>
      <c r="O3802" s="4">
        <f>_xlfn.CEILING.MATH(ABS(NiftyData[[#This Row],[Intraday Change %]]), 0.01)</f>
        <v>0.01</v>
      </c>
      <c r="P3802" s="6">
        <f>NiftyData[[#This Row],[Close]]-E3803</f>
        <v>-6.7999999999997272</v>
      </c>
      <c r="Q3802" s="4">
        <f>NiftyData[[#This Row],[DayChange]]/E3803</f>
        <v>-2.9321719632614926E-3</v>
      </c>
      <c r="R3802" s="7">
        <f>_xlfn.CEILING.MATH(ABS(NiftyData[[#This Row],[DayChange %]]), 0.01)</f>
        <v>0.01</v>
      </c>
    </row>
    <row r="3803" spans="1:18" x14ac:dyDescent="0.2">
      <c r="A3803" s="2">
        <v>38560</v>
      </c>
      <c r="B3803" s="1">
        <v>2304.25</v>
      </c>
      <c r="C3803" s="1">
        <v>2324</v>
      </c>
      <c r="D3803" s="1">
        <v>2292.85</v>
      </c>
      <c r="E3803" s="1">
        <v>2319.1</v>
      </c>
      <c r="F3803" s="1">
        <v>70682407</v>
      </c>
      <c r="G3803" s="1">
        <v>2751.63</v>
      </c>
      <c r="H3803" s="6" t="str">
        <f>TEXT(NiftyData[[#This Row],[Date]], "yyyy")</f>
        <v>2005</v>
      </c>
      <c r="I3803" s="6" t="str">
        <f>TEXT(NiftyData[[#This Row],[Date]], "mmm")</f>
        <v>Jul</v>
      </c>
      <c r="J3803" s="6" t="str">
        <f>TEXT(NiftyData[[#This Row],[Date]], "ddd")</f>
        <v>Wed</v>
      </c>
      <c r="K3803" s="6" t="str">
        <f>TEXT(NiftyData[[#This Row],[Date]], "mmm-yyyy")</f>
        <v>Jul-2005</v>
      </c>
      <c r="L3803" s="6" t="str">
        <f>IF(NiftyData[[#This Row],[Day]]="Thu", "Expiry", "")</f>
        <v/>
      </c>
      <c r="M3803" s="6">
        <f>NiftyData[[#This Row],[Close]]-NiftyData[[#This Row],[Open]]</f>
        <v>14.849999999999909</v>
      </c>
      <c r="N3803" s="4">
        <f>NiftyData[[#This Row],[Intraday Change]]/NiftyData[[#This Row],[Open]]</f>
        <v>6.4446132147119055E-3</v>
      </c>
      <c r="O3803" s="4">
        <f>_xlfn.CEILING.MATH(ABS(NiftyData[[#This Row],[Intraday Change %]]), 0.01)</f>
        <v>0.01</v>
      </c>
      <c r="P3803" s="6">
        <f>NiftyData[[#This Row],[Close]]-E3804</f>
        <v>15.949999999999818</v>
      </c>
      <c r="Q3803" s="4">
        <f>NiftyData[[#This Row],[DayChange]]/E3804</f>
        <v>6.9252979614874491E-3</v>
      </c>
      <c r="R3803" s="7">
        <f>_xlfn.CEILING.MATH(ABS(NiftyData[[#This Row],[DayChange %]]), 0.01)</f>
        <v>0.01</v>
      </c>
    </row>
    <row r="3804" spans="1:18" x14ac:dyDescent="0.2">
      <c r="A3804" s="2">
        <v>38559</v>
      </c>
      <c r="B3804" s="1">
        <v>2289.25</v>
      </c>
      <c r="C3804" s="1">
        <v>2307.1</v>
      </c>
      <c r="D3804" s="1">
        <v>2279.8000000000002</v>
      </c>
      <c r="E3804" s="1">
        <v>2303.15</v>
      </c>
      <c r="F3804" s="1">
        <v>98680238</v>
      </c>
      <c r="G3804" s="1">
        <v>3228.61</v>
      </c>
      <c r="H3804" s="6" t="str">
        <f>TEXT(NiftyData[[#This Row],[Date]], "yyyy")</f>
        <v>2005</v>
      </c>
      <c r="I3804" s="6" t="str">
        <f>TEXT(NiftyData[[#This Row],[Date]], "mmm")</f>
        <v>Jul</v>
      </c>
      <c r="J3804" s="6" t="str">
        <f>TEXT(NiftyData[[#This Row],[Date]], "ddd")</f>
        <v>Tue</v>
      </c>
      <c r="K3804" s="6" t="str">
        <f>TEXT(NiftyData[[#This Row],[Date]], "mmm-yyyy")</f>
        <v>Jul-2005</v>
      </c>
      <c r="L3804" s="6" t="str">
        <f>IF(NiftyData[[#This Row],[Day]]="Thu", "Expiry", "")</f>
        <v/>
      </c>
      <c r="M3804" s="6">
        <f>NiftyData[[#This Row],[Close]]-NiftyData[[#This Row],[Open]]</f>
        <v>13.900000000000091</v>
      </c>
      <c r="N3804" s="4">
        <f>NiftyData[[#This Row],[Intraday Change]]/NiftyData[[#This Row],[Open]]</f>
        <v>6.0718575952823373E-3</v>
      </c>
      <c r="O3804" s="4">
        <f>_xlfn.CEILING.MATH(ABS(NiftyData[[#This Row],[Intraday Change %]]), 0.01)</f>
        <v>0.01</v>
      </c>
      <c r="P3804" s="6">
        <f>NiftyData[[#This Row],[Close]]-E3805</f>
        <v>11.400000000000091</v>
      </c>
      <c r="Q3804" s="4">
        <f>NiftyData[[#This Row],[DayChange]]/E3805</f>
        <v>4.9743645685611827E-3</v>
      </c>
      <c r="R3804" s="7">
        <f>_xlfn.CEILING.MATH(ABS(NiftyData[[#This Row],[DayChange %]]), 0.01)</f>
        <v>0.01</v>
      </c>
    </row>
    <row r="3805" spans="1:18" x14ac:dyDescent="0.2">
      <c r="A3805" s="2">
        <v>38558</v>
      </c>
      <c r="B3805" s="1">
        <v>2266.65</v>
      </c>
      <c r="C3805" s="1">
        <v>2293.9499999999998</v>
      </c>
      <c r="D3805" s="1">
        <v>2266.65</v>
      </c>
      <c r="E3805" s="1">
        <v>2291.75</v>
      </c>
      <c r="F3805" s="1">
        <v>81357219</v>
      </c>
      <c r="G3805" s="1">
        <v>3127.72</v>
      </c>
      <c r="H3805" s="6" t="str">
        <f>TEXT(NiftyData[[#This Row],[Date]], "yyyy")</f>
        <v>2005</v>
      </c>
      <c r="I3805" s="6" t="str">
        <f>TEXT(NiftyData[[#This Row],[Date]], "mmm")</f>
        <v>Jul</v>
      </c>
      <c r="J3805" s="6" t="str">
        <f>TEXT(NiftyData[[#This Row],[Date]], "ddd")</f>
        <v>Mon</v>
      </c>
      <c r="K3805" s="6" t="str">
        <f>TEXT(NiftyData[[#This Row],[Date]], "mmm-yyyy")</f>
        <v>Jul-2005</v>
      </c>
      <c r="L3805" s="6" t="str">
        <f>IF(NiftyData[[#This Row],[Day]]="Thu", "Expiry", "")</f>
        <v/>
      </c>
      <c r="M3805" s="6">
        <f>NiftyData[[#This Row],[Close]]-NiftyData[[#This Row],[Open]]</f>
        <v>25.099999999999909</v>
      </c>
      <c r="N3805" s="4">
        <f>NiftyData[[#This Row],[Intraday Change]]/NiftyData[[#This Row],[Open]]</f>
        <v>1.1073610835373749E-2</v>
      </c>
      <c r="O3805" s="4">
        <f>_xlfn.CEILING.MATH(ABS(NiftyData[[#This Row],[Intraday Change %]]), 0.01)</f>
        <v>0.02</v>
      </c>
      <c r="P3805" s="6">
        <f>NiftyData[[#This Row],[Close]]-E3806</f>
        <v>26.150000000000091</v>
      </c>
      <c r="Q3805" s="4">
        <f>NiftyData[[#This Row],[DayChange]]/E3806</f>
        <v>1.1542196327683656E-2</v>
      </c>
      <c r="R3805" s="7">
        <f>_xlfn.CEILING.MATH(ABS(NiftyData[[#This Row],[DayChange %]]), 0.01)</f>
        <v>0.02</v>
      </c>
    </row>
    <row r="3806" spans="1:18" x14ac:dyDescent="0.2">
      <c r="A3806" s="2">
        <v>38555</v>
      </c>
      <c r="B3806" s="1">
        <v>2231</v>
      </c>
      <c r="C3806" s="1">
        <v>2268.5500000000002</v>
      </c>
      <c r="D3806" s="1">
        <v>2223.15</v>
      </c>
      <c r="E3806" s="1">
        <v>2265.6</v>
      </c>
      <c r="F3806" s="1">
        <v>57710283</v>
      </c>
      <c r="G3806" s="1">
        <v>2653.01</v>
      </c>
      <c r="H3806" s="6" t="str">
        <f>TEXT(NiftyData[[#This Row],[Date]], "yyyy")</f>
        <v>2005</v>
      </c>
      <c r="I3806" s="6" t="str">
        <f>TEXT(NiftyData[[#This Row],[Date]], "mmm")</f>
        <v>Jul</v>
      </c>
      <c r="J3806" s="6" t="str">
        <f>TEXT(NiftyData[[#This Row],[Date]], "ddd")</f>
        <v>Fri</v>
      </c>
      <c r="K3806" s="6" t="str">
        <f>TEXT(NiftyData[[#This Row],[Date]], "mmm-yyyy")</f>
        <v>Jul-2005</v>
      </c>
      <c r="L3806" s="6" t="str">
        <f>IF(NiftyData[[#This Row],[Day]]="Thu", "Expiry", "")</f>
        <v/>
      </c>
      <c r="M3806" s="6">
        <f>NiftyData[[#This Row],[Close]]-NiftyData[[#This Row],[Open]]</f>
        <v>34.599999999999909</v>
      </c>
      <c r="N3806" s="4">
        <f>NiftyData[[#This Row],[Intraday Change]]/NiftyData[[#This Row],[Open]]</f>
        <v>1.5508740475123222E-2</v>
      </c>
      <c r="O3806" s="4">
        <f>_xlfn.CEILING.MATH(ABS(NiftyData[[#This Row],[Intraday Change %]]), 0.01)</f>
        <v>0.02</v>
      </c>
      <c r="P3806" s="6">
        <f>NiftyData[[#This Row],[Close]]-E3807</f>
        <v>35.099999999999909</v>
      </c>
      <c r="Q3806" s="4">
        <f>NiftyData[[#This Row],[DayChange]]/E3807</f>
        <v>1.573638197713513E-2</v>
      </c>
      <c r="R3806" s="7">
        <f>_xlfn.CEILING.MATH(ABS(NiftyData[[#This Row],[DayChange %]]), 0.01)</f>
        <v>0.02</v>
      </c>
    </row>
    <row r="3807" spans="1:18" x14ac:dyDescent="0.2">
      <c r="A3807" s="2">
        <v>38554</v>
      </c>
      <c r="B3807" s="1">
        <v>2240.9499999999998</v>
      </c>
      <c r="C3807" s="1">
        <v>2251.85</v>
      </c>
      <c r="D3807" s="1">
        <v>2221.1999999999998</v>
      </c>
      <c r="E3807" s="1">
        <v>2230.5</v>
      </c>
      <c r="F3807" s="1">
        <v>60766699</v>
      </c>
      <c r="G3807" s="1">
        <v>2360.7399999999998</v>
      </c>
      <c r="H3807" s="6" t="str">
        <f>TEXT(NiftyData[[#This Row],[Date]], "yyyy")</f>
        <v>2005</v>
      </c>
      <c r="I3807" s="6" t="str">
        <f>TEXT(NiftyData[[#This Row],[Date]], "mmm")</f>
        <v>Jul</v>
      </c>
      <c r="J3807" s="6" t="str">
        <f>TEXT(NiftyData[[#This Row],[Date]], "ddd")</f>
        <v>Thu</v>
      </c>
      <c r="K3807" s="6" t="str">
        <f>TEXT(NiftyData[[#This Row],[Date]], "mmm-yyyy")</f>
        <v>Jul-2005</v>
      </c>
      <c r="L3807" s="6" t="str">
        <f>IF(NiftyData[[#This Row],[Day]]="Thu", "Expiry", "")</f>
        <v>Expiry</v>
      </c>
      <c r="M3807" s="6">
        <f>NiftyData[[#This Row],[Close]]-NiftyData[[#This Row],[Open]]</f>
        <v>-10.449999999999818</v>
      </c>
      <c r="N3807" s="4">
        <f>NiftyData[[#This Row],[Intraday Change]]/NiftyData[[#This Row],[Open]]</f>
        <v>-4.6632008746289831E-3</v>
      </c>
      <c r="O3807" s="4">
        <f>_xlfn.CEILING.MATH(ABS(NiftyData[[#This Row],[Intraday Change %]]), 0.01)</f>
        <v>0.01</v>
      </c>
      <c r="P3807" s="6">
        <f>NiftyData[[#This Row],[Close]]-E3808</f>
        <v>-11.400000000000091</v>
      </c>
      <c r="Q3807" s="4">
        <f>NiftyData[[#This Row],[DayChange]]/E3808</f>
        <v>-5.0849725679111869E-3</v>
      </c>
      <c r="R3807" s="7">
        <f>_xlfn.CEILING.MATH(ABS(NiftyData[[#This Row],[DayChange %]]), 0.01)</f>
        <v>0.01</v>
      </c>
    </row>
    <row r="3808" spans="1:18" x14ac:dyDescent="0.2">
      <c r="A3808" s="2">
        <v>38553</v>
      </c>
      <c r="B3808" s="1">
        <v>2236.9</v>
      </c>
      <c r="C3808" s="1">
        <v>2252</v>
      </c>
      <c r="D3808" s="1">
        <v>2236.9</v>
      </c>
      <c r="E3808" s="1">
        <v>2241.9</v>
      </c>
      <c r="F3808" s="1">
        <v>56890570</v>
      </c>
      <c r="G3808" s="1">
        <v>2146.21</v>
      </c>
      <c r="H3808" s="6" t="str">
        <f>TEXT(NiftyData[[#This Row],[Date]], "yyyy")</f>
        <v>2005</v>
      </c>
      <c r="I3808" s="6" t="str">
        <f>TEXT(NiftyData[[#This Row],[Date]], "mmm")</f>
        <v>Jul</v>
      </c>
      <c r="J3808" s="6" t="str">
        <f>TEXT(NiftyData[[#This Row],[Date]], "ddd")</f>
        <v>Wed</v>
      </c>
      <c r="K3808" s="6" t="str">
        <f>TEXT(NiftyData[[#This Row],[Date]], "mmm-yyyy")</f>
        <v>Jul-2005</v>
      </c>
      <c r="L3808" s="6" t="str">
        <f>IF(NiftyData[[#This Row],[Day]]="Thu", "Expiry", "")</f>
        <v/>
      </c>
      <c r="M3808" s="6">
        <f>NiftyData[[#This Row],[Close]]-NiftyData[[#This Row],[Open]]</f>
        <v>5</v>
      </c>
      <c r="N3808" s="4">
        <f>NiftyData[[#This Row],[Intraday Change]]/NiftyData[[#This Row],[Open]]</f>
        <v>2.2352362644731546E-3</v>
      </c>
      <c r="O3808" s="4">
        <f>_xlfn.CEILING.MATH(ABS(NiftyData[[#This Row],[Intraday Change %]]), 0.01)</f>
        <v>0.01</v>
      </c>
      <c r="P3808" s="6">
        <f>NiftyData[[#This Row],[Close]]-E3809</f>
        <v>4.5999999999999091</v>
      </c>
      <c r="Q3808" s="4">
        <f>NiftyData[[#This Row],[DayChange]]/E3809</f>
        <v>2.0560497027666868E-3</v>
      </c>
      <c r="R3808" s="7">
        <f>_xlfn.CEILING.MATH(ABS(NiftyData[[#This Row],[DayChange %]]), 0.01)</f>
        <v>0.01</v>
      </c>
    </row>
    <row r="3809" spans="1:18" x14ac:dyDescent="0.2">
      <c r="A3809" s="2">
        <v>38552</v>
      </c>
      <c r="B3809" s="1">
        <v>2234.25</v>
      </c>
      <c r="C3809" s="1">
        <v>2246.6999999999998</v>
      </c>
      <c r="D3809" s="1">
        <v>2227.1999999999998</v>
      </c>
      <c r="E3809" s="1">
        <v>2237.3000000000002</v>
      </c>
      <c r="F3809" s="1">
        <v>51111855</v>
      </c>
      <c r="G3809" s="1">
        <v>2187.9</v>
      </c>
      <c r="H3809" s="6" t="str">
        <f>TEXT(NiftyData[[#This Row],[Date]], "yyyy")</f>
        <v>2005</v>
      </c>
      <c r="I3809" s="6" t="str">
        <f>TEXT(NiftyData[[#This Row],[Date]], "mmm")</f>
        <v>Jul</v>
      </c>
      <c r="J3809" s="6" t="str">
        <f>TEXT(NiftyData[[#This Row],[Date]], "ddd")</f>
        <v>Tue</v>
      </c>
      <c r="K3809" s="6" t="str">
        <f>TEXT(NiftyData[[#This Row],[Date]], "mmm-yyyy")</f>
        <v>Jul-2005</v>
      </c>
      <c r="L3809" s="6" t="str">
        <f>IF(NiftyData[[#This Row],[Day]]="Thu", "Expiry", "")</f>
        <v/>
      </c>
      <c r="M3809" s="6">
        <f>NiftyData[[#This Row],[Close]]-NiftyData[[#This Row],[Open]]</f>
        <v>3.0500000000001819</v>
      </c>
      <c r="N3809" s="4">
        <f>NiftyData[[#This Row],[Intraday Change]]/NiftyData[[#This Row],[Open]]</f>
        <v>1.3651113348999359E-3</v>
      </c>
      <c r="O3809" s="4">
        <f>_xlfn.CEILING.MATH(ABS(NiftyData[[#This Row],[Intraday Change %]]), 0.01)</f>
        <v>0.01</v>
      </c>
      <c r="P3809" s="6">
        <f>NiftyData[[#This Row],[Close]]-E3810</f>
        <v>3.3000000000001819</v>
      </c>
      <c r="Q3809" s="4">
        <f>NiftyData[[#This Row],[DayChange]]/E3810</f>
        <v>1.4771709937332954E-3</v>
      </c>
      <c r="R3809" s="7">
        <f>_xlfn.CEILING.MATH(ABS(NiftyData[[#This Row],[DayChange %]]), 0.01)</f>
        <v>0.01</v>
      </c>
    </row>
    <row r="3810" spans="1:18" x14ac:dyDescent="0.2">
      <c r="A3810" s="2">
        <v>38551</v>
      </c>
      <c r="B3810" s="1">
        <v>2212.9499999999998</v>
      </c>
      <c r="C3810" s="1">
        <v>2248.6999999999998</v>
      </c>
      <c r="D3810" s="1">
        <v>2212.9499999999998</v>
      </c>
      <c r="E3810" s="1">
        <v>2234</v>
      </c>
      <c r="F3810" s="1">
        <v>55018172</v>
      </c>
      <c r="G3810" s="1">
        <v>2635.13</v>
      </c>
      <c r="H3810" s="6" t="str">
        <f>TEXT(NiftyData[[#This Row],[Date]], "yyyy")</f>
        <v>2005</v>
      </c>
      <c r="I3810" s="6" t="str">
        <f>TEXT(NiftyData[[#This Row],[Date]], "mmm")</f>
        <v>Jul</v>
      </c>
      <c r="J3810" s="6" t="str">
        <f>TEXT(NiftyData[[#This Row],[Date]], "ddd")</f>
        <v>Mon</v>
      </c>
      <c r="K3810" s="6" t="str">
        <f>TEXT(NiftyData[[#This Row],[Date]], "mmm-yyyy")</f>
        <v>Jul-2005</v>
      </c>
      <c r="L3810" s="6" t="str">
        <f>IF(NiftyData[[#This Row],[Day]]="Thu", "Expiry", "")</f>
        <v/>
      </c>
      <c r="M3810" s="6">
        <f>NiftyData[[#This Row],[Close]]-NiftyData[[#This Row],[Open]]</f>
        <v>21.050000000000182</v>
      </c>
      <c r="N3810" s="4">
        <f>NiftyData[[#This Row],[Intraday Change]]/NiftyData[[#This Row],[Open]]</f>
        <v>9.5121896111526171E-3</v>
      </c>
      <c r="O3810" s="4">
        <f>_xlfn.CEILING.MATH(ABS(NiftyData[[#This Row],[Intraday Change %]]), 0.01)</f>
        <v>0.01</v>
      </c>
      <c r="P3810" s="6">
        <f>NiftyData[[#This Row],[Close]]-E3811</f>
        <v>21.449999999999818</v>
      </c>
      <c r="Q3810" s="4">
        <f>NiftyData[[#This Row],[DayChange]]/E3811</f>
        <v>9.6946961650583342E-3</v>
      </c>
      <c r="R3810" s="7">
        <f>_xlfn.CEILING.MATH(ABS(NiftyData[[#This Row],[DayChange %]]), 0.01)</f>
        <v>0.01</v>
      </c>
    </row>
    <row r="3811" spans="1:18" x14ac:dyDescent="0.2">
      <c r="A3811" s="2">
        <v>38548</v>
      </c>
      <c r="B3811" s="1">
        <v>2185.1</v>
      </c>
      <c r="C3811" s="1">
        <v>2216.5</v>
      </c>
      <c r="D3811" s="1">
        <v>2181.85</v>
      </c>
      <c r="E3811" s="1">
        <v>2212.5500000000002</v>
      </c>
      <c r="F3811" s="1">
        <v>57478017</v>
      </c>
      <c r="G3811" s="1">
        <v>2437.8200000000002</v>
      </c>
      <c r="H3811" s="6" t="str">
        <f>TEXT(NiftyData[[#This Row],[Date]], "yyyy")</f>
        <v>2005</v>
      </c>
      <c r="I3811" s="6" t="str">
        <f>TEXT(NiftyData[[#This Row],[Date]], "mmm")</f>
        <v>Jul</v>
      </c>
      <c r="J3811" s="6" t="str">
        <f>TEXT(NiftyData[[#This Row],[Date]], "ddd")</f>
        <v>Fri</v>
      </c>
      <c r="K3811" s="6" t="str">
        <f>TEXT(NiftyData[[#This Row],[Date]], "mmm-yyyy")</f>
        <v>Jul-2005</v>
      </c>
      <c r="L3811" s="6" t="str">
        <f>IF(NiftyData[[#This Row],[Day]]="Thu", "Expiry", "")</f>
        <v/>
      </c>
      <c r="M3811" s="6">
        <f>NiftyData[[#This Row],[Close]]-NiftyData[[#This Row],[Open]]</f>
        <v>27.450000000000273</v>
      </c>
      <c r="N3811" s="4">
        <f>NiftyData[[#This Row],[Intraday Change]]/NiftyData[[#This Row],[Open]]</f>
        <v>1.2562354125669431E-2</v>
      </c>
      <c r="O3811" s="4">
        <f>_xlfn.CEILING.MATH(ABS(NiftyData[[#This Row],[Intraday Change %]]), 0.01)</f>
        <v>0.02</v>
      </c>
      <c r="P3811" s="6">
        <f>NiftyData[[#This Row],[Close]]-E3812</f>
        <v>27.450000000000273</v>
      </c>
      <c r="Q3811" s="4">
        <f>NiftyData[[#This Row],[DayChange]]/E3812</f>
        <v>1.2562354125669431E-2</v>
      </c>
      <c r="R3811" s="7">
        <f>_xlfn.CEILING.MATH(ABS(NiftyData[[#This Row],[DayChange %]]), 0.01)</f>
        <v>0.02</v>
      </c>
    </row>
    <row r="3812" spans="1:18" x14ac:dyDescent="0.2">
      <c r="A3812" s="2">
        <v>38547</v>
      </c>
      <c r="B3812" s="1">
        <v>2204.4</v>
      </c>
      <c r="C3812" s="1">
        <v>2212.5500000000002</v>
      </c>
      <c r="D3812" s="1">
        <v>2178.6</v>
      </c>
      <c r="E3812" s="1">
        <v>2185.1</v>
      </c>
      <c r="F3812" s="1">
        <v>65035973</v>
      </c>
      <c r="G3812" s="1">
        <v>2845.93</v>
      </c>
      <c r="H3812" s="6" t="str">
        <f>TEXT(NiftyData[[#This Row],[Date]], "yyyy")</f>
        <v>2005</v>
      </c>
      <c r="I3812" s="6" t="str">
        <f>TEXT(NiftyData[[#This Row],[Date]], "mmm")</f>
        <v>Jul</v>
      </c>
      <c r="J3812" s="6" t="str">
        <f>TEXT(NiftyData[[#This Row],[Date]], "ddd")</f>
        <v>Thu</v>
      </c>
      <c r="K3812" s="6" t="str">
        <f>TEXT(NiftyData[[#This Row],[Date]], "mmm-yyyy")</f>
        <v>Jul-2005</v>
      </c>
      <c r="L3812" s="6" t="str">
        <f>IF(NiftyData[[#This Row],[Day]]="Thu", "Expiry", "")</f>
        <v>Expiry</v>
      </c>
      <c r="M3812" s="6">
        <f>NiftyData[[#This Row],[Close]]-NiftyData[[#This Row],[Open]]</f>
        <v>-19.300000000000182</v>
      </c>
      <c r="N3812" s="4">
        <f>NiftyData[[#This Row],[Intraday Change]]/NiftyData[[#This Row],[Open]]</f>
        <v>-8.7552168390492568E-3</v>
      </c>
      <c r="O3812" s="4">
        <f>_xlfn.CEILING.MATH(ABS(NiftyData[[#This Row],[Intraday Change %]]), 0.01)</f>
        <v>0.01</v>
      </c>
      <c r="P3812" s="6">
        <f>NiftyData[[#This Row],[Close]]-E3813</f>
        <v>-18.950000000000273</v>
      </c>
      <c r="Q3812" s="4">
        <f>NiftyData[[#This Row],[DayChange]]/E3813</f>
        <v>-8.5978085796602939E-3</v>
      </c>
      <c r="R3812" s="7">
        <f>_xlfn.CEILING.MATH(ABS(NiftyData[[#This Row],[DayChange %]]), 0.01)</f>
        <v>0.01</v>
      </c>
    </row>
    <row r="3813" spans="1:18" x14ac:dyDescent="0.2">
      <c r="A3813" s="2">
        <v>38546</v>
      </c>
      <c r="B3813" s="1">
        <v>2221.4499999999998</v>
      </c>
      <c r="C3813" s="1">
        <v>2234.15</v>
      </c>
      <c r="D3813" s="1">
        <v>2200.0500000000002</v>
      </c>
      <c r="E3813" s="1">
        <v>2204.0500000000002</v>
      </c>
      <c r="F3813" s="1">
        <v>74227393</v>
      </c>
      <c r="G3813" s="1">
        <v>2986.98</v>
      </c>
      <c r="H3813" s="6" t="str">
        <f>TEXT(NiftyData[[#This Row],[Date]], "yyyy")</f>
        <v>2005</v>
      </c>
      <c r="I3813" s="6" t="str">
        <f>TEXT(NiftyData[[#This Row],[Date]], "mmm")</f>
        <v>Jul</v>
      </c>
      <c r="J3813" s="6" t="str">
        <f>TEXT(NiftyData[[#This Row],[Date]], "ddd")</f>
        <v>Wed</v>
      </c>
      <c r="K3813" s="6" t="str">
        <f>TEXT(NiftyData[[#This Row],[Date]], "mmm-yyyy")</f>
        <v>Jul-2005</v>
      </c>
      <c r="L3813" s="6" t="str">
        <f>IF(NiftyData[[#This Row],[Day]]="Thu", "Expiry", "")</f>
        <v/>
      </c>
      <c r="M3813" s="6">
        <f>NiftyData[[#This Row],[Close]]-NiftyData[[#This Row],[Open]]</f>
        <v>-17.399999999999636</v>
      </c>
      <c r="N3813" s="4">
        <f>NiftyData[[#This Row],[Intraday Change]]/NiftyData[[#This Row],[Open]]</f>
        <v>-7.8327218708499572E-3</v>
      </c>
      <c r="O3813" s="4">
        <f>_xlfn.CEILING.MATH(ABS(NiftyData[[#This Row],[Intraday Change %]]), 0.01)</f>
        <v>0.01</v>
      </c>
      <c r="P3813" s="6">
        <f>NiftyData[[#This Row],[Close]]-E3814</f>
        <v>-16.75</v>
      </c>
      <c r="Q3813" s="4">
        <f>NiftyData[[#This Row],[DayChange]]/E3814</f>
        <v>-7.5423270893371754E-3</v>
      </c>
      <c r="R3813" s="7">
        <f>_xlfn.CEILING.MATH(ABS(NiftyData[[#This Row],[DayChange %]]), 0.01)</f>
        <v>0.01</v>
      </c>
    </row>
    <row r="3814" spans="1:18" x14ac:dyDescent="0.2">
      <c r="A3814" s="2">
        <v>38545</v>
      </c>
      <c r="B3814" s="1">
        <v>2219.1</v>
      </c>
      <c r="C3814" s="1">
        <v>2233.1999999999998</v>
      </c>
      <c r="D3814" s="1">
        <v>2191.6999999999998</v>
      </c>
      <c r="E3814" s="1">
        <v>2220.8000000000002</v>
      </c>
      <c r="F3814" s="1">
        <v>71608159</v>
      </c>
      <c r="G3814" s="1">
        <v>3276.51</v>
      </c>
      <c r="H3814" s="6" t="str">
        <f>TEXT(NiftyData[[#This Row],[Date]], "yyyy")</f>
        <v>2005</v>
      </c>
      <c r="I3814" s="6" t="str">
        <f>TEXT(NiftyData[[#This Row],[Date]], "mmm")</f>
        <v>Jul</v>
      </c>
      <c r="J3814" s="6" t="str">
        <f>TEXT(NiftyData[[#This Row],[Date]], "ddd")</f>
        <v>Tue</v>
      </c>
      <c r="K3814" s="6" t="str">
        <f>TEXT(NiftyData[[#This Row],[Date]], "mmm-yyyy")</f>
        <v>Jul-2005</v>
      </c>
      <c r="L3814" s="6" t="str">
        <f>IF(NiftyData[[#This Row],[Day]]="Thu", "Expiry", "")</f>
        <v/>
      </c>
      <c r="M3814" s="6">
        <f>NiftyData[[#This Row],[Close]]-NiftyData[[#This Row],[Open]]</f>
        <v>1.7000000000002728</v>
      </c>
      <c r="N3814" s="4">
        <f>NiftyData[[#This Row],[Intraday Change]]/NiftyData[[#This Row],[Open]]</f>
        <v>7.6607633725396464E-4</v>
      </c>
      <c r="O3814" s="4">
        <f>_xlfn.CEILING.MATH(ABS(NiftyData[[#This Row],[Intraday Change %]]), 0.01)</f>
        <v>0.01</v>
      </c>
      <c r="P3814" s="6">
        <f>NiftyData[[#This Row],[Close]]-E3815</f>
        <v>1.9500000000002728</v>
      </c>
      <c r="Q3814" s="4">
        <f>NiftyData[[#This Row],[DayChange]]/E3815</f>
        <v>8.7883363003369891E-4</v>
      </c>
      <c r="R3814" s="7">
        <f>_xlfn.CEILING.MATH(ABS(NiftyData[[#This Row],[DayChange %]]), 0.01)</f>
        <v>0.01</v>
      </c>
    </row>
    <row r="3815" spans="1:18" x14ac:dyDescent="0.2">
      <c r="A3815" s="2">
        <v>38544</v>
      </c>
      <c r="B3815" s="1">
        <v>2195.5500000000002</v>
      </c>
      <c r="C3815" s="1">
        <v>2224.65</v>
      </c>
      <c r="D3815" s="1">
        <v>2195.5500000000002</v>
      </c>
      <c r="E3815" s="1">
        <v>2218.85</v>
      </c>
      <c r="F3815" s="1">
        <v>54405573</v>
      </c>
      <c r="G3815" s="1">
        <v>2005.43</v>
      </c>
      <c r="H3815" s="6" t="str">
        <f>TEXT(NiftyData[[#This Row],[Date]], "yyyy")</f>
        <v>2005</v>
      </c>
      <c r="I3815" s="6" t="str">
        <f>TEXT(NiftyData[[#This Row],[Date]], "mmm")</f>
        <v>Jul</v>
      </c>
      <c r="J3815" s="6" t="str">
        <f>TEXT(NiftyData[[#This Row],[Date]], "ddd")</f>
        <v>Mon</v>
      </c>
      <c r="K3815" s="6" t="str">
        <f>TEXT(NiftyData[[#This Row],[Date]], "mmm-yyyy")</f>
        <v>Jul-2005</v>
      </c>
      <c r="L3815" s="6" t="str">
        <f>IF(NiftyData[[#This Row],[Day]]="Thu", "Expiry", "")</f>
        <v/>
      </c>
      <c r="M3815" s="6">
        <f>NiftyData[[#This Row],[Close]]-NiftyData[[#This Row],[Open]]</f>
        <v>23.299999999999727</v>
      </c>
      <c r="N3815" s="4">
        <f>NiftyData[[#This Row],[Intraday Change]]/NiftyData[[#This Row],[Open]]</f>
        <v>1.0612375031313213E-2</v>
      </c>
      <c r="O3815" s="4">
        <f>_xlfn.CEILING.MATH(ABS(NiftyData[[#This Row],[Intraday Change %]]), 0.01)</f>
        <v>0.02</v>
      </c>
      <c r="P3815" s="6">
        <f>NiftyData[[#This Row],[Close]]-E3816</f>
        <v>22.650000000000091</v>
      </c>
      <c r="Q3815" s="4">
        <f>NiftyData[[#This Row],[DayChange]]/E3816</f>
        <v>1.0313268372643699E-2</v>
      </c>
      <c r="R3815" s="7">
        <f>_xlfn.CEILING.MATH(ABS(NiftyData[[#This Row],[DayChange %]]), 0.01)</f>
        <v>0.02</v>
      </c>
    </row>
    <row r="3816" spans="1:18" x14ac:dyDescent="0.2">
      <c r="A3816" s="2">
        <v>38541</v>
      </c>
      <c r="B3816" s="1">
        <v>2183.5500000000002</v>
      </c>
      <c r="C3816" s="1">
        <v>2210.6999999999998</v>
      </c>
      <c r="D3816" s="1">
        <v>2179.0500000000002</v>
      </c>
      <c r="E3816" s="1">
        <v>2196.1999999999998</v>
      </c>
      <c r="F3816" s="1">
        <v>48318799</v>
      </c>
      <c r="G3816" s="1">
        <v>2066.0300000000002</v>
      </c>
      <c r="H3816" s="6" t="str">
        <f>TEXT(NiftyData[[#This Row],[Date]], "yyyy")</f>
        <v>2005</v>
      </c>
      <c r="I3816" s="6" t="str">
        <f>TEXT(NiftyData[[#This Row],[Date]], "mmm")</f>
        <v>Jul</v>
      </c>
      <c r="J3816" s="6" t="str">
        <f>TEXT(NiftyData[[#This Row],[Date]], "ddd")</f>
        <v>Fri</v>
      </c>
      <c r="K3816" s="6" t="str">
        <f>TEXT(NiftyData[[#This Row],[Date]], "mmm-yyyy")</f>
        <v>Jul-2005</v>
      </c>
      <c r="L3816" s="6" t="str">
        <f>IF(NiftyData[[#This Row],[Day]]="Thu", "Expiry", "")</f>
        <v/>
      </c>
      <c r="M3816" s="6">
        <f>NiftyData[[#This Row],[Close]]-NiftyData[[#This Row],[Open]]</f>
        <v>12.649999999999636</v>
      </c>
      <c r="N3816" s="4">
        <f>NiftyData[[#This Row],[Intraday Change]]/NiftyData[[#This Row],[Open]]</f>
        <v>5.793318220329113E-3</v>
      </c>
      <c r="O3816" s="4">
        <f>_xlfn.CEILING.MATH(ABS(NiftyData[[#This Row],[Intraday Change %]]), 0.01)</f>
        <v>0.01</v>
      </c>
      <c r="P3816" s="6">
        <f>NiftyData[[#This Row],[Close]]-E3817</f>
        <v>16.799999999999727</v>
      </c>
      <c r="Q3816" s="4">
        <f>NiftyData[[#This Row],[DayChange]]/E3817</f>
        <v>7.708543635862956E-3</v>
      </c>
      <c r="R3816" s="7">
        <f>_xlfn.CEILING.MATH(ABS(NiftyData[[#This Row],[DayChange %]]), 0.01)</f>
        <v>0.01</v>
      </c>
    </row>
    <row r="3817" spans="1:18" x14ac:dyDescent="0.2">
      <c r="A3817" s="2">
        <v>38540</v>
      </c>
      <c r="B3817" s="1">
        <v>2228.3000000000002</v>
      </c>
      <c r="C3817" s="1">
        <v>2235.8000000000002</v>
      </c>
      <c r="D3817" s="1">
        <v>2171.25</v>
      </c>
      <c r="E3817" s="1">
        <v>2179.4</v>
      </c>
      <c r="F3817" s="1">
        <v>60514945</v>
      </c>
      <c r="G3817" s="1">
        <v>2696.16</v>
      </c>
      <c r="H3817" s="6" t="str">
        <f>TEXT(NiftyData[[#This Row],[Date]], "yyyy")</f>
        <v>2005</v>
      </c>
      <c r="I3817" s="6" t="str">
        <f>TEXT(NiftyData[[#This Row],[Date]], "mmm")</f>
        <v>Jul</v>
      </c>
      <c r="J3817" s="6" t="str">
        <f>TEXT(NiftyData[[#This Row],[Date]], "ddd")</f>
        <v>Thu</v>
      </c>
      <c r="K3817" s="6" t="str">
        <f>TEXT(NiftyData[[#This Row],[Date]], "mmm-yyyy")</f>
        <v>Jul-2005</v>
      </c>
      <c r="L3817" s="6" t="str">
        <f>IF(NiftyData[[#This Row],[Day]]="Thu", "Expiry", "")</f>
        <v>Expiry</v>
      </c>
      <c r="M3817" s="6">
        <f>NiftyData[[#This Row],[Close]]-NiftyData[[#This Row],[Open]]</f>
        <v>-48.900000000000091</v>
      </c>
      <c r="N3817" s="4">
        <f>NiftyData[[#This Row],[Intraday Change]]/NiftyData[[#This Row],[Open]]</f>
        <v>-2.1944980478391638E-2</v>
      </c>
      <c r="O3817" s="4">
        <f>_xlfn.CEILING.MATH(ABS(NiftyData[[#This Row],[Intraday Change %]]), 0.01)</f>
        <v>0.03</v>
      </c>
      <c r="P3817" s="6">
        <f>NiftyData[[#This Row],[Close]]-E3818</f>
        <v>-48.799999999999727</v>
      </c>
      <c r="Q3817" s="4">
        <f>NiftyData[[#This Row],[DayChange]]/E3818</f>
        <v>-2.1901086078448852E-2</v>
      </c>
      <c r="R3817" s="7">
        <f>_xlfn.CEILING.MATH(ABS(NiftyData[[#This Row],[DayChange %]]), 0.01)</f>
        <v>0.03</v>
      </c>
    </row>
    <row r="3818" spans="1:18" x14ac:dyDescent="0.2">
      <c r="A3818" s="2">
        <v>38539</v>
      </c>
      <c r="B3818" s="1">
        <v>2211.35</v>
      </c>
      <c r="C3818" s="1">
        <v>2232.65</v>
      </c>
      <c r="D3818" s="1">
        <v>2211.3000000000002</v>
      </c>
      <c r="E3818" s="1">
        <v>2228.1999999999998</v>
      </c>
      <c r="F3818" s="1">
        <v>51427929</v>
      </c>
      <c r="G3818" s="1">
        <v>2074.52</v>
      </c>
      <c r="H3818" s="6" t="str">
        <f>TEXT(NiftyData[[#This Row],[Date]], "yyyy")</f>
        <v>2005</v>
      </c>
      <c r="I3818" s="6" t="str">
        <f>TEXT(NiftyData[[#This Row],[Date]], "mmm")</f>
        <v>Jul</v>
      </c>
      <c r="J3818" s="6" t="str">
        <f>TEXT(NiftyData[[#This Row],[Date]], "ddd")</f>
        <v>Wed</v>
      </c>
      <c r="K3818" s="6" t="str">
        <f>TEXT(NiftyData[[#This Row],[Date]], "mmm-yyyy")</f>
        <v>Jul-2005</v>
      </c>
      <c r="L3818" s="6" t="str">
        <f>IF(NiftyData[[#This Row],[Day]]="Thu", "Expiry", "")</f>
        <v/>
      </c>
      <c r="M3818" s="6">
        <f>NiftyData[[#This Row],[Close]]-NiftyData[[#This Row],[Open]]</f>
        <v>16.849999999999909</v>
      </c>
      <c r="N3818" s="4">
        <f>NiftyData[[#This Row],[Intraday Change]]/NiftyData[[#This Row],[Open]]</f>
        <v>7.6197797725370969E-3</v>
      </c>
      <c r="O3818" s="4">
        <f>_xlfn.CEILING.MATH(ABS(NiftyData[[#This Row],[Intraday Change %]]), 0.01)</f>
        <v>0.01</v>
      </c>
      <c r="P3818" s="6">
        <f>NiftyData[[#This Row],[Close]]-E3819</f>
        <v>17.449999999999818</v>
      </c>
      <c r="Q3818" s="4">
        <f>NiftyData[[#This Row],[DayChange]]/E3819</f>
        <v>7.8932488974329147E-3</v>
      </c>
      <c r="R3818" s="7">
        <f>_xlfn.CEILING.MATH(ABS(NiftyData[[#This Row],[DayChange %]]), 0.01)</f>
        <v>0.01</v>
      </c>
    </row>
    <row r="3819" spans="1:18" x14ac:dyDescent="0.2">
      <c r="A3819" s="2">
        <v>38538</v>
      </c>
      <c r="B3819" s="1">
        <v>2231.1999999999998</v>
      </c>
      <c r="C3819" s="1">
        <v>2238.6</v>
      </c>
      <c r="D3819" s="1">
        <v>2205.1</v>
      </c>
      <c r="E3819" s="1">
        <v>2210.75</v>
      </c>
      <c r="F3819" s="1">
        <v>55515957</v>
      </c>
      <c r="G3819" s="1">
        <v>2221.67</v>
      </c>
      <c r="H3819" s="6" t="str">
        <f>TEXT(NiftyData[[#This Row],[Date]], "yyyy")</f>
        <v>2005</v>
      </c>
      <c r="I3819" s="6" t="str">
        <f>TEXT(NiftyData[[#This Row],[Date]], "mmm")</f>
        <v>Jul</v>
      </c>
      <c r="J3819" s="6" t="str">
        <f>TEXT(NiftyData[[#This Row],[Date]], "ddd")</f>
        <v>Tue</v>
      </c>
      <c r="K3819" s="6" t="str">
        <f>TEXT(NiftyData[[#This Row],[Date]], "mmm-yyyy")</f>
        <v>Jul-2005</v>
      </c>
      <c r="L3819" s="6" t="str">
        <f>IF(NiftyData[[#This Row],[Day]]="Thu", "Expiry", "")</f>
        <v/>
      </c>
      <c r="M3819" s="6">
        <f>NiftyData[[#This Row],[Close]]-NiftyData[[#This Row],[Open]]</f>
        <v>-20.449999999999818</v>
      </c>
      <c r="N3819" s="4">
        <f>NiftyData[[#This Row],[Intraday Change]]/NiftyData[[#This Row],[Open]]</f>
        <v>-9.1654714951594739E-3</v>
      </c>
      <c r="O3819" s="4">
        <f>_xlfn.CEILING.MATH(ABS(NiftyData[[#This Row],[Intraday Change %]]), 0.01)</f>
        <v>0.01</v>
      </c>
      <c r="P3819" s="6">
        <f>NiftyData[[#This Row],[Close]]-E3820</f>
        <v>-19.900000000000091</v>
      </c>
      <c r="Q3819" s="4">
        <f>NiftyData[[#This Row],[DayChange]]/E3820</f>
        <v>-8.921166476139282E-3</v>
      </c>
      <c r="R3819" s="7">
        <f>_xlfn.CEILING.MATH(ABS(NiftyData[[#This Row],[DayChange %]]), 0.01)</f>
        <v>0.01</v>
      </c>
    </row>
    <row r="3820" spans="1:18" x14ac:dyDescent="0.2">
      <c r="A3820" s="2">
        <v>38537</v>
      </c>
      <c r="B3820" s="1">
        <v>2212.0500000000002</v>
      </c>
      <c r="C3820" s="1">
        <v>2232.1999999999998</v>
      </c>
      <c r="D3820" s="1">
        <v>2211.4</v>
      </c>
      <c r="E3820" s="1">
        <v>2230.65</v>
      </c>
      <c r="F3820" s="1">
        <v>49155821</v>
      </c>
      <c r="G3820" s="1">
        <v>1872.96</v>
      </c>
      <c r="H3820" s="6" t="str">
        <f>TEXT(NiftyData[[#This Row],[Date]], "yyyy")</f>
        <v>2005</v>
      </c>
      <c r="I3820" s="6" t="str">
        <f>TEXT(NiftyData[[#This Row],[Date]], "mmm")</f>
        <v>Jul</v>
      </c>
      <c r="J3820" s="6" t="str">
        <f>TEXT(NiftyData[[#This Row],[Date]], "ddd")</f>
        <v>Mon</v>
      </c>
      <c r="K3820" s="6" t="str">
        <f>TEXT(NiftyData[[#This Row],[Date]], "mmm-yyyy")</f>
        <v>Jul-2005</v>
      </c>
      <c r="L3820" s="6" t="str">
        <f>IF(NiftyData[[#This Row],[Day]]="Thu", "Expiry", "")</f>
        <v/>
      </c>
      <c r="M3820" s="6">
        <f>NiftyData[[#This Row],[Close]]-NiftyData[[#This Row],[Open]]</f>
        <v>18.599999999999909</v>
      </c>
      <c r="N3820" s="4">
        <f>NiftyData[[#This Row],[Intraday Change]]/NiftyData[[#This Row],[Open]]</f>
        <v>8.4084898623448413E-3</v>
      </c>
      <c r="O3820" s="4">
        <f>_xlfn.CEILING.MATH(ABS(NiftyData[[#This Row],[Intraday Change %]]), 0.01)</f>
        <v>0.01</v>
      </c>
      <c r="P3820" s="6">
        <f>NiftyData[[#This Row],[Close]]-E3821</f>
        <v>18.75</v>
      </c>
      <c r="Q3820" s="4">
        <f>NiftyData[[#This Row],[DayChange]]/E3821</f>
        <v>8.4768750847687511E-3</v>
      </c>
      <c r="R3820" s="7">
        <f>_xlfn.CEILING.MATH(ABS(NiftyData[[#This Row],[DayChange %]]), 0.01)</f>
        <v>0.01</v>
      </c>
    </row>
    <row r="3821" spans="1:18" x14ac:dyDescent="0.2">
      <c r="A3821" s="2">
        <v>38534</v>
      </c>
      <c r="B3821" s="1">
        <v>2220.4499999999998</v>
      </c>
      <c r="C3821" s="1">
        <v>2220.5500000000002</v>
      </c>
      <c r="D3821" s="1">
        <v>2198.9</v>
      </c>
      <c r="E3821" s="1">
        <v>2211.9</v>
      </c>
      <c r="F3821" s="1">
        <v>54585383</v>
      </c>
      <c r="G3821" s="1">
        <v>2119.86</v>
      </c>
      <c r="H3821" s="6" t="str">
        <f>TEXT(NiftyData[[#This Row],[Date]], "yyyy")</f>
        <v>2005</v>
      </c>
      <c r="I3821" s="6" t="str">
        <f>TEXT(NiftyData[[#This Row],[Date]], "mmm")</f>
        <v>Jul</v>
      </c>
      <c r="J3821" s="6" t="str">
        <f>TEXT(NiftyData[[#This Row],[Date]], "ddd")</f>
        <v>Fri</v>
      </c>
      <c r="K3821" s="6" t="str">
        <f>TEXT(NiftyData[[#This Row],[Date]], "mmm-yyyy")</f>
        <v>Jul-2005</v>
      </c>
      <c r="L3821" s="6" t="str">
        <f>IF(NiftyData[[#This Row],[Day]]="Thu", "Expiry", "")</f>
        <v/>
      </c>
      <c r="M3821" s="6">
        <f>NiftyData[[#This Row],[Close]]-NiftyData[[#This Row],[Open]]</f>
        <v>-8.5499999999997272</v>
      </c>
      <c r="N3821" s="4">
        <f>NiftyData[[#This Row],[Intraday Change]]/NiftyData[[#This Row],[Open]]</f>
        <v>-3.8505708302369913E-3</v>
      </c>
      <c r="O3821" s="4">
        <f>_xlfn.CEILING.MATH(ABS(NiftyData[[#This Row],[Intraday Change %]]), 0.01)</f>
        <v>0.01</v>
      </c>
      <c r="P3821" s="6">
        <f>NiftyData[[#This Row],[Close]]-E3822</f>
        <v>-8.6999999999998181</v>
      </c>
      <c r="Q3821" s="4">
        <f>NiftyData[[#This Row],[DayChange]]/E3822</f>
        <v>-3.9178600378275323E-3</v>
      </c>
      <c r="R3821" s="7">
        <f>_xlfn.CEILING.MATH(ABS(NiftyData[[#This Row],[DayChange %]]), 0.01)</f>
        <v>0.01</v>
      </c>
    </row>
    <row r="3822" spans="1:18" x14ac:dyDescent="0.2">
      <c r="A3822" s="2">
        <v>38533</v>
      </c>
      <c r="B3822" s="1">
        <v>2191.5500000000002</v>
      </c>
      <c r="C3822" s="1">
        <v>2226.15</v>
      </c>
      <c r="D3822" s="1">
        <v>2189.4499999999998</v>
      </c>
      <c r="E3822" s="1">
        <v>2220.6</v>
      </c>
      <c r="F3822" s="1">
        <v>82212701</v>
      </c>
      <c r="G3822" s="1">
        <v>3809.51</v>
      </c>
      <c r="H3822" s="6" t="str">
        <f>TEXT(NiftyData[[#This Row],[Date]], "yyyy")</f>
        <v>2005</v>
      </c>
      <c r="I3822" s="6" t="str">
        <f>TEXT(NiftyData[[#This Row],[Date]], "mmm")</f>
        <v>Jun</v>
      </c>
      <c r="J3822" s="6" t="str">
        <f>TEXT(NiftyData[[#This Row],[Date]], "ddd")</f>
        <v>Thu</v>
      </c>
      <c r="K3822" s="6" t="str">
        <f>TEXT(NiftyData[[#This Row],[Date]], "mmm-yyyy")</f>
        <v>Jun-2005</v>
      </c>
      <c r="L3822" s="6" t="str">
        <f>IF(NiftyData[[#This Row],[Day]]="Thu", "Expiry", "")</f>
        <v>Expiry</v>
      </c>
      <c r="M3822" s="6">
        <f>NiftyData[[#This Row],[Close]]-NiftyData[[#This Row],[Open]]</f>
        <v>29.049999999999727</v>
      </c>
      <c r="N3822" s="4">
        <f>NiftyData[[#This Row],[Intraday Change]]/NiftyData[[#This Row],[Open]]</f>
        <v>1.3255458465469518E-2</v>
      </c>
      <c r="O3822" s="4">
        <f>_xlfn.CEILING.MATH(ABS(NiftyData[[#This Row],[Intraday Change %]]), 0.01)</f>
        <v>0.02</v>
      </c>
      <c r="P3822" s="6">
        <f>NiftyData[[#This Row],[Close]]-E3823</f>
        <v>28.949999999999818</v>
      </c>
      <c r="Q3822" s="4">
        <f>NiftyData[[#This Row],[DayChange]]/E3823</f>
        <v>1.3209225925672355E-2</v>
      </c>
      <c r="R3822" s="7">
        <f>_xlfn.CEILING.MATH(ABS(NiftyData[[#This Row],[DayChange %]]), 0.01)</f>
        <v>0.02</v>
      </c>
    </row>
    <row r="3823" spans="1:18" x14ac:dyDescent="0.2">
      <c r="A3823" s="2">
        <v>38532</v>
      </c>
      <c r="B3823" s="1">
        <v>2170.1999999999998</v>
      </c>
      <c r="C3823" s="1">
        <v>2194.25</v>
      </c>
      <c r="D3823" s="1">
        <v>2162</v>
      </c>
      <c r="E3823" s="1">
        <v>2191.65</v>
      </c>
      <c r="F3823" s="1">
        <v>58638570</v>
      </c>
      <c r="G3823" s="1">
        <v>2468.66</v>
      </c>
      <c r="H3823" s="6" t="str">
        <f>TEXT(NiftyData[[#This Row],[Date]], "yyyy")</f>
        <v>2005</v>
      </c>
      <c r="I3823" s="6" t="str">
        <f>TEXT(NiftyData[[#This Row],[Date]], "mmm")</f>
        <v>Jun</v>
      </c>
      <c r="J3823" s="6" t="str">
        <f>TEXT(NiftyData[[#This Row],[Date]], "ddd")</f>
        <v>Wed</v>
      </c>
      <c r="K3823" s="6" t="str">
        <f>TEXT(NiftyData[[#This Row],[Date]], "mmm-yyyy")</f>
        <v>Jun-2005</v>
      </c>
      <c r="L3823" s="6" t="str">
        <f>IF(NiftyData[[#This Row],[Day]]="Thu", "Expiry", "")</f>
        <v/>
      </c>
      <c r="M3823" s="6">
        <f>NiftyData[[#This Row],[Close]]-NiftyData[[#This Row],[Open]]</f>
        <v>21.450000000000273</v>
      </c>
      <c r="N3823" s="4">
        <f>NiftyData[[#This Row],[Intraday Change]]/NiftyData[[#This Row],[Open]]</f>
        <v>9.883881669892302E-3</v>
      </c>
      <c r="O3823" s="4">
        <f>_xlfn.CEILING.MATH(ABS(NiftyData[[#This Row],[Intraday Change %]]), 0.01)</f>
        <v>0.01</v>
      </c>
      <c r="P3823" s="6">
        <f>NiftyData[[#This Row],[Close]]-E3824</f>
        <v>21.800000000000182</v>
      </c>
      <c r="Q3823" s="4">
        <f>NiftyData[[#This Row],[DayChange]]/E3824</f>
        <v>1.0046777427011168E-2</v>
      </c>
      <c r="R3823" s="7">
        <f>_xlfn.CEILING.MATH(ABS(NiftyData[[#This Row],[DayChange %]]), 0.01)</f>
        <v>0.02</v>
      </c>
    </row>
    <row r="3824" spans="1:18" x14ac:dyDescent="0.2">
      <c r="A3824" s="2">
        <v>38531</v>
      </c>
      <c r="B3824" s="1">
        <v>2199.8000000000002</v>
      </c>
      <c r="C3824" s="1">
        <v>2206.8000000000002</v>
      </c>
      <c r="D3824" s="1">
        <v>2165.9</v>
      </c>
      <c r="E3824" s="1">
        <v>2169.85</v>
      </c>
      <c r="F3824" s="1">
        <v>73416302</v>
      </c>
      <c r="G3824" s="1">
        <v>2913.86</v>
      </c>
      <c r="H3824" s="6" t="str">
        <f>TEXT(NiftyData[[#This Row],[Date]], "yyyy")</f>
        <v>2005</v>
      </c>
      <c r="I3824" s="6" t="str">
        <f>TEXT(NiftyData[[#This Row],[Date]], "mmm")</f>
        <v>Jun</v>
      </c>
      <c r="J3824" s="6" t="str">
        <f>TEXT(NiftyData[[#This Row],[Date]], "ddd")</f>
        <v>Tue</v>
      </c>
      <c r="K3824" s="6" t="str">
        <f>TEXT(NiftyData[[#This Row],[Date]], "mmm-yyyy")</f>
        <v>Jun-2005</v>
      </c>
      <c r="L3824" s="6" t="str">
        <f>IF(NiftyData[[#This Row],[Day]]="Thu", "Expiry", "")</f>
        <v/>
      </c>
      <c r="M3824" s="6">
        <f>NiftyData[[#This Row],[Close]]-NiftyData[[#This Row],[Open]]</f>
        <v>-29.950000000000273</v>
      </c>
      <c r="N3824" s="4">
        <f>NiftyData[[#This Row],[Intraday Change]]/NiftyData[[#This Row],[Open]]</f>
        <v>-1.3614874079461893E-2</v>
      </c>
      <c r="O3824" s="4">
        <f>_xlfn.CEILING.MATH(ABS(NiftyData[[#This Row],[Intraday Change %]]), 0.01)</f>
        <v>0.02</v>
      </c>
      <c r="P3824" s="6">
        <f>NiftyData[[#This Row],[Close]]-E3825</f>
        <v>-29.950000000000273</v>
      </c>
      <c r="Q3824" s="4">
        <f>NiftyData[[#This Row],[DayChange]]/E3825</f>
        <v>-1.3614874079461893E-2</v>
      </c>
      <c r="R3824" s="7">
        <f>_xlfn.CEILING.MATH(ABS(NiftyData[[#This Row],[DayChange %]]), 0.01)</f>
        <v>0.02</v>
      </c>
    </row>
    <row r="3825" spans="1:18" x14ac:dyDescent="0.2">
      <c r="A3825" s="2">
        <v>38530</v>
      </c>
      <c r="B3825" s="1">
        <v>2194.35</v>
      </c>
      <c r="C3825" s="1">
        <v>2219.65</v>
      </c>
      <c r="D3825" s="1">
        <v>2188.15</v>
      </c>
      <c r="E3825" s="1">
        <v>2199.8000000000002</v>
      </c>
      <c r="F3825" s="1">
        <v>93011396</v>
      </c>
      <c r="G3825" s="1">
        <v>3607.85</v>
      </c>
      <c r="H3825" s="6" t="str">
        <f>TEXT(NiftyData[[#This Row],[Date]], "yyyy")</f>
        <v>2005</v>
      </c>
      <c r="I3825" s="6" t="str">
        <f>TEXT(NiftyData[[#This Row],[Date]], "mmm")</f>
        <v>Jun</v>
      </c>
      <c r="J3825" s="6" t="str">
        <f>TEXT(NiftyData[[#This Row],[Date]], "ddd")</f>
        <v>Mon</v>
      </c>
      <c r="K3825" s="6" t="str">
        <f>TEXT(NiftyData[[#This Row],[Date]], "mmm-yyyy")</f>
        <v>Jun-2005</v>
      </c>
      <c r="L3825" s="6" t="str">
        <f>IF(NiftyData[[#This Row],[Day]]="Thu", "Expiry", "")</f>
        <v/>
      </c>
      <c r="M3825" s="6">
        <f>NiftyData[[#This Row],[Close]]-NiftyData[[#This Row],[Open]]</f>
        <v>5.4500000000002728</v>
      </c>
      <c r="N3825" s="4">
        <f>NiftyData[[#This Row],[Intraday Change]]/NiftyData[[#This Row],[Open]]</f>
        <v>2.4836511951148508E-3</v>
      </c>
      <c r="O3825" s="4">
        <f>_xlfn.CEILING.MATH(ABS(NiftyData[[#This Row],[Intraday Change %]]), 0.01)</f>
        <v>0.01</v>
      </c>
      <c r="P3825" s="6">
        <f>NiftyData[[#This Row],[Close]]-E3826</f>
        <v>5.4500000000002728</v>
      </c>
      <c r="Q3825" s="4">
        <f>NiftyData[[#This Row],[DayChange]]/E3826</f>
        <v>2.4836511951148508E-3</v>
      </c>
      <c r="R3825" s="7">
        <f>_xlfn.CEILING.MATH(ABS(NiftyData[[#This Row],[DayChange %]]), 0.01)</f>
        <v>0.01</v>
      </c>
    </row>
    <row r="3826" spans="1:18" x14ac:dyDescent="0.2">
      <c r="A3826" s="2">
        <v>38527</v>
      </c>
      <c r="B3826" s="1">
        <v>2184</v>
      </c>
      <c r="C3826" s="1">
        <v>2204.4499999999998</v>
      </c>
      <c r="D3826" s="1">
        <v>2162.9499999999998</v>
      </c>
      <c r="E3826" s="1">
        <v>2194.35</v>
      </c>
      <c r="F3826" s="1">
        <v>57555948</v>
      </c>
      <c r="G3826" s="1">
        <v>2602.39</v>
      </c>
      <c r="H3826" s="6" t="str">
        <f>TEXT(NiftyData[[#This Row],[Date]], "yyyy")</f>
        <v>2005</v>
      </c>
      <c r="I3826" s="6" t="str">
        <f>TEXT(NiftyData[[#This Row],[Date]], "mmm")</f>
        <v>Jun</v>
      </c>
      <c r="J3826" s="6" t="str">
        <f>TEXT(NiftyData[[#This Row],[Date]], "ddd")</f>
        <v>Fri</v>
      </c>
      <c r="K3826" s="6" t="str">
        <f>TEXT(NiftyData[[#This Row],[Date]], "mmm-yyyy")</f>
        <v>Jun-2005</v>
      </c>
      <c r="L3826" s="6" t="str">
        <f>IF(NiftyData[[#This Row],[Day]]="Thu", "Expiry", "")</f>
        <v/>
      </c>
      <c r="M3826" s="6">
        <f>NiftyData[[#This Row],[Close]]-NiftyData[[#This Row],[Open]]</f>
        <v>10.349999999999909</v>
      </c>
      <c r="N3826" s="4">
        <f>NiftyData[[#This Row],[Intraday Change]]/NiftyData[[#This Row],[Open]]</f>
        <v>4.739010989010947E-3</v>
      </c>
      <c r="O3826" s="4">
        <f>_xlfn.CEILING.MATH(ABS(NiftyData[[#This Row],[Intraday Change %]]), 0.01)</f>
        <v>0.01</v>
      </c>
      <c r="P3826" s="6">
        <f>NiftyData[[#This Row],[Close]]-E3827</f>
        <v>10.5</v>
      </c>
      <c r="Q3826" s="4">
        <f>NiftyData[[#This Row],[DayChange]]/E3827</f>
        <v>4.8080225290198508E-3</v>
      </c>
      <c r="R3826" s="7">
        <f>_xlfn.CEILING.MATH(ABS(NiftyData[[#This Row],[DayChange %]]), 0.01)</f>
        <v>0.01</v>
      </c>
    </row>
    <row r="3827" spans="1:18" x14ac:dyDescent="0.2">
      <c r="A3827" s="2">
        <v>38526</v>
      </c>
      <c r="B3827" s="1">
        <v>2187.35</v>
      </c>
      <c r="C3827" s="1">
        <v>2192.1</v>
      </c>
      <c r="D3827" s="1">
        <v>2174.0500000000002</v>
      </c>
      <c r="E3827" s="1">
        <v>2183.85</v>
      </c>
      <c r="F3827" s="1">
        <v>62648424</v>
      </c>
      <c r="G3827" s="1">
        <v>2767.97</v>
      </c>
      <c r="H3827" s="6" t="str">
        <f>TEXT(NiftyData[[#This Row],[Date]], "yyyy")</f>
        <v>2005</v>
      </c>
      <c r="I3827" s="6" t="str">
        <f>TEXT(NiftyData[[#This Row],[Date]], "mmm")</f>
        <v>Jun</v>
      </c>
      <c r="J3827" s="6" t="str">
        <f>TEXT(NiftyData[[#This Row],[Date]], "ddd")</f>
        <v>Thu</v>
      </c>
      <c r="K3827" s="6" t="str">
        <f>TEXT(NiftyData[[#This Row],[Date]], "mmm-yyyy")</f>
        <v>Jun-2005</v>
      </c>
      <c r="L3827" s="6" t="str">
        <f>IF(NiftyData[[#This Row],[Day]]="Thu", "Expiry", "")</f>
        <v>Expiry</v>
      </c>
      <c r="M3827" s="6">
        <f>NiftyData[[#This Row],[Close]]-NiftyData[[#This Row],[Open]]</f>
        <v>-3.5</v>
      </c>
      <c r="N3827" s="4">
        <f>NiftyData[[#This Row],[Intraday Change]]/NiftyData[[#This Row],[Open]]</f>
        <v>-1.6001097218094956E-3</v>
      </c>
      <c r="O3827" s="4">
        <f>_xlfn.CEILING.MATH(ABS(NiftyData[[#This Row],[Intraday Change %]]), 0.01)</f>
        <v>0.01</v>
      </c>
      <c r="P3827" s="6">
        <f>NiftyData[[#This Row],[Close]]-E3828</f>
        <v>-3.5</v>
      </c>
      <c r="Q3827" s="4">
        <f>NiftyData[[#This Row],[DayChange]]/E3828</f>
        <v>-1.6001097218094956E-3</v>
      </c>
      <c r="R3827" s="7">
        <f>_xlfn.CEILING.MATH(ABS(NiftyData[[#This Row],[DayChange %]]), 0.01)</f>
        <v>0.01</v>
      </c>
    </row>
    <row r="3828" spans="1:18" x14ac:dyDescent="0.2">
      <c r="A3828" s="2">
        <v>38525</v>
      </c>
      <c r="B3828" s="1">
        <v>2167.8000000000002</v>
      </c>
      <c r="C3828" s="1">
        <v>2196.4499999999998</v>
      </c>
      <c r="D3828" s="1">
        <v>2167.35</v>
      </c>
      <c r="E3828" s="1">
        <v>2187.35</v>
      </c>
      <c r="F3828" s="1">
        <v>87458824</v>
      </c>
      <c r="G3828" s="1">
        <v>3795.42</v>
      </c>
      <c r="H3828" s="6" t="str">
        <f>TEXT(NiftyData[[#This Row],[Date]], "yyyy")</f>
        <v>2005</v>
      </c>
      <c r="I3828" s="6" t="str">
        <f>TEXT(NiftyData[[#This Row],[Date]], "mmm")</f>
        <v>Jun</v>
      </c>
      <c r="J3828" s="6" t="str">
        <f>TEXT(NiftyData[[#This Row],[Date]], "ddd")</f>
        <v>Wed</v>
      </c>
      <c r="K3828" s="6" t="str">
        <f>TEXT(NiftyData[[#This Row],[Date]], "mmm-yyyy")</f>
        <v>Jun-2005</v>
      </c>
      <c r="L3828" s="6" t="str">
        <f>IF(NiftyData[[#This Row],[Day]]="Thu", "Expiry", "")</f>
        <v/>
      </c>
      <c r="M3828" s="6">
        <f>NiftyData[[#This Row],[Close]]-NiftyData[[#This Row],[Open]]</f>
        <v>19.549999999999727</v>
      </c>
      <c r="N3828" s="4">
        <f>NiftyData[[#This Row],[Intraday Change]]/NiftyData[[#This Row],[Open]]</f>
        <v>9.0183596272717624E-3</v>
      </c>
      <c r="O3828" s="4">
        <f>_xlfn.CEILING.MATH(ABS(NiftyData[[#This Row],[Intraday Change %]]), 0.01)</f>
        <v>0.01</v>
      </c>
      <c r="P3828" s="6">
        <f>NiftyData[[#This Row],[Close]]-E3829</f>
        <v>17.349999999999909</v>
      </c>
      <c r="Q3828" s="4">
        <f>NiftyData[[#This Row],[DayChange]]/E3829</f>
        <v>7.9953917050690822E-3</v>
      </c>
      <c r="R3828" s="7">
        <f>_xlfn.CEILING.MATH(ABS(NiftyData[[#This Row],[DayChange %]]), 0.01)</f>
        <v>0.01</v>
      </c>
    </row>
    <row r="3829" spans="1:18" x14ac:dyDescent="0.2">
      <c r="A3829" s="2">
        <v>38524</v>
      </c>
      <c r="B3829" s="1">
        <v>2144.75</v>
      </c>
      <c r="C3829" s="1">
        <v>2173.25</v>
      </c>
      <c r="D3829" s="1">
        <v>2140.15</v>
      </c>
      <c r="E3829" s="1">
        <v>2170</v>
      </c>
      <c r="F3829" s="1">
        <v>68986654</v>
      </c>
      <c r="G3829" s="1">
        <v>3223.65</v>
      </c>
      <c r="H3829" s="6" t="str">
        <f>TEXT(NiftyData[[#This Row],[Date]], "yyyy")</f>
        <v>2005</v>
      </c>
      <c r="I3829" s="6" t="str">
        <f>TEXT(NiftyData[[#This Row],[Date]], "mmm")</f>
        <v>Jun</v>
      </c>
      <c r="J3829" s="6" t="str">
        <f>TEXT(NiftyData[[#This Row],[Date]], "ddd")</f>
        <v>Tue</v>
      </c>
      <c r="K3829" s="6" t="str">
        <f>TEXT(NiftyData[[#This Row],[Date]], "mmm-yyyy")</f>
        <v>Jun-2005</v>
      </c>
      <c r="L3829" s="6" t="str">
        <f>IF(NiftyData[[#This Row],[Day]]="Thu", "Expiry", "")</f>
        <v/>
      </c>
      <c r="M3829" s="6">
        <f>NiftyData[[#This Row],[Close]]-NiftyData[[#This Row],[Open]]</f>
        <v>25.25</v>
      </c>
      <c r="N3829" s="4">
        <f>NiftyData[[#This Row],[Intraday Change]]/NiftyData[[#This Row],[Open]]</f>
        <v>1.1772933908380931E-2</v>
      </c>
      <c r="O3829" s="4">
        <f>_xlfn.CEILING.MATH(ABS(NiftyData[[#This Row],[Intraday Change %]]), 0.01)</f>
        <v>0.02</v>
      </c>
      <c r="P3829" s="6">
        <f>NiftyData[[#This Row],[Close]]-E3830</f>
        <v>25.650000000000091</v>
      </c>
      <c r="Q3829" s="4">
        <f>NiftyData[[#This Row],[DayChange]]/E3830</f>
        <v>1.1961666705528525E-2</v>
      </c>
      <c r="R3829" s="7">
        <f>_xlfn.CEILING.MATH(ABS(NiftyData[[#This Row],[DayChange %]]), 0.01)</f>
        <v>0.02</v>
      </c>
    </row>
    <row r="3830" spans="1:18" x14ac:dyDescent="0.2">
      <c r="A3830" s="2">
        <v>38523</v>
      </c>
      <c r="B3830" s="1">
        <v>2130.8000000000002</v>
      </c>
      <c r="C3830" s="1">
        <v>2150.25</v>
      </c>
      <c r="D3830" s="1">
        <v>2124.65</v>
      </c>
      <c r="E3830" s="1">
        <v>2144.35</v>
      </c>
      <c r="F3830" s="1">
        <v>92370554</v>
      </c>
      <c r="G3830" s="1">
        <v>4325.4399999999996</v>
      </c>
      <c r="H3830" s="6" t="str">
        <f>TEXT(NiftyData[[#This Row],[Date]], "yyyy")</f>
        <v>2005</v>
      </c>
      <c r="I3830" s="6" t="str">
        <f>TEXT(NiftyData[[#This Row],[Date]], "mmm")</f>
        <v>Jun</v>
      </c>
      <c r="J3830" s="6" t="str">
        <f>TEXT(NiftyData[[#This Row],[Date]], "ddd")</f>
        <v>Mon</v>
      </c>
      <c r="K3830" s="6" t="str">
        <f>TEXT(NiftyData[[#This Row],[Date]], "mmm-yyyy")</f>
        <v>Jun-2005</v>
      </c>
      <c r="L3830" s="6" t="str">
        <f>IF(NiftyData[[#This Row],[Day]]="Thu", "Expiry", "")</f>
        <v/>
      </c>
      <c r="M3830" s="6">
        <f>NiftyData[[#This Row],[Close]]-NiftyData[[#This Row],[Open]]</f>
        <v>13.549999999999727</v>
      </c>
      <c r="N3830" s="4">
        <f>NiftyData[[#This Row],[Intraday Change]]/NiftyData[[#This Row],[Open]]</f>
        <v>6.3591139478128998E-3</v>
      </c>
      <c r="O3830" s="4">
        <f>_xlfn.CEILING.MATH(ABS(NiftyData[[#This Row],[Intraday Change %]]), 0.01)</f>
        <v>0.01</v>
      </c>
      <c r="P3830" s="6">
        <f>NiftyData[[#This Row],[Close]]-E3831</f>
        <v>20.949999999999818</v>
      </c>
      <c r="Q3830" s="4">
        <f>NiftyData[[#This Row],[DayChange]]/E3831</f>
        <v>9.8662522369783439E-3</v>
      </c>
      <c r="R3830" s="7">
        <f>_xlfn.CEILING.MATH(ABS(NiftyData[[#This Row],[DayChange %]]), 0.01)</f>
        <v>0.01</v>
      </c>
    </row>
    <row r="3831" spans="1:18" x14ac:dyDescent="0.2">
      <c r="A3831" s="2">
        <v>38520</v>
      </c>
      <c r="B3831" s="1">
        <v>2123.6</v>
      </c>
      <c r="C3831" s="1">
        <v>2131.75</v>
      </c>
      <c r="D3831" s="1">
        <v>2103.9</v>
      </c>
      <c r="E3831" s="1">
        <v>2123.4</v>
      </c>
      <c r="F3831" s="1">
        <v>43861852</v>
      </c>
      <c r="G3831" s="1">
        <v>2024.62</v>
      </c>
      <c r="H3831" s="6" t="str">
        <f>TEXT(NiftyData[[#This Row],[Date]], "yyyy")</f>
        <v>2005</v>
      </c>
      <c r="I3831" s="6" t="str">
        <f>TEXT(NiftyData[[#This Row],[Date]], "mmm")</f>
        <v>Jun</v>
      </c>
      <c r="J3831" s="6" t="str">
        <f>TEXT(NiftyData[[#This Row],[Date]], "ddd")</f>
        <v>Fri</v>
      </c>
      <c r="K3831" s="6" t="str">
        <f>TEXT(NiftyData[[#This Row],[Date]], "mmm-yyyy")</f>
        <v>Jun-2005</v>
      </c>
      <c r="L3831" s="6" t="str">
        <f>IF(NiftyData[[#This Row],[Day]]="Thu", "Expiry", "")</f>
        <v/>
      </c>
      <c r="M3831" s="6">
        <f>NiftyData[[#This Row],[Close]]-NiftyData[[#This Row],[Open]]</f>
        <v>-0.1999999999998181</v>
      </c>
      <c r="N3831" s="4">
        <f>NiftyData[[#This Row],[Intraday Change]]/NiftyData[[#This Row],[Open]]</f>
        <v>-9.4179694857703014E-5</v>
      </c>
      <c r="O3831" s="4">
        <f>_xlfn.CEILING.MATH(ABS(NiftyData[[#This Row],[Intraday Change %]]), 0.01)</f>
        <v>0.01</v>
      </c>
      <c r="P3831" s="6">
        <f>NiftyData[[#This Row],[Close]]-E3832</f>
        <v>-0.29999999999972715</v>
      </c>
      <c r="Q3831" s="4">
        <f>NiftyData[[#This Row],[DayChange]]/E3832</f>
        <v>-1.4126289023860583E-4</v>
      </c>
      <c r="R3831" s="7">
        <f>_xlfn.CEILING.MATH(ABS(NiftyData[[#This Row],[DayChange %]]), 0.01)</f>
        <v>0.01</v>
      </c>
    </row>
    <row r="3832" spans="1:18" x14ac:dyDescent="0.2">
      <c r="A3832" s="2">
        <v>38519</v>
      </c>
      <c r="B3832" s="1">
        <v>2128.3000000000002</v>
      </c>
      <c r="C3832" s="1">
        <v>2135.1</v>
      </c>
      <c r="D3832" s="1">
        <v>2114.5500000000002</v>
      </c>
      <c r="E3832" s="1">
        <v>2123.6999999999998</v>
      </c>
      <c r="F3832" s="1">
        <v>65288983</v>
      </c>
      <c r="G3832" s="1">
        <v>2342.59</v>
      </c>
      <c r="H3832" s="6" t="str">
        <f>TEXT(NiftyData[[#This Row],[Date]], "yyyy")</f>
        <v>2005</v>
      </c>
      <c r="I3832" s="6" t="str">
        <f>TEXT(NiftyData[[#This Row],[Date]], "mmm")</f>
        <v>Jun</v>
      </c>
      <c r="J3832" s="6" t="str">
        <f>TEXT(NiftyData[[#This Row],[Date]], "ddd")</f>
        <v>Thu</v>
      </c>
      <c r="K3832" s="6" t="str">
        <f>TEXT(NiftyData[[#This Row],[Date]], "mmm-yyyy")</f>
        <v>Jun-2005</v>
      </c>
      <c r="L3832" s="6" t="str">
        <f>IF(NiftyData[[#This Row],[Day]]="Thu", "Expiry", "")</f>
        <v>Expiry</v>
      </c>
      <c r="M3832" s="6">
        <f>NiftyData[[#This Row],[Close]]-NiftyData[[#This Row],[Open]]</f>
        <v>-4.6000000000003638</v>
      </c>
      <c r="N3832" s="4">
        <f>NiftyData[[#This Row],[Intraday Change]]/NiftyData[[#This Row],[Open]]</f>
        <v>-2.1613494338205909E-3</v>
      </c>
      <c r="O3832" s="4">
        <f>_xlfn.CEILING.MATH(ABS(NiftyData[[#This Row],[Intraday Change %]]), 0.01)</f>
        <v>0.01</v>
      </c>
      <c r="P3832" s="6">
        <f>NiftyData[[#This Row],[Close]]-E3833</f>
        <v>-4.9500000000002728</v>
      </c>
      <c r="Q3832" s="4">
        <f>NiftyData[[#This Row],[DayChange]]/E3833</f>
        <v>-2.3254175181454313E-3</v>
      </c>
      <c r="R3832" s="7">
        <f>_xlfn.CEILING.MATH(ABS(NiftyData[[#This Row],[DayChange %]]), 0.01)</f>
        <v>0.01</v>
      </c>
    </row>
    <row r="3833" spans="1:18" x14ac:dyDescent="0.2">
      <c r="A3833" s="2">
        <v>38518</v>
      </c>
      <c r="B3833" s="1">
        <v>2110.5</v>
      </c>
      <c r="C3833" s="1">
        <v>2131.9499999999998</v>
      </c>
      <c r="D3833" s="1">
        <v>2110.35</v>
      </c>
      <c r="E3833" s="1">
        <v>2128.65</v>
      </c>
      <c r="F3833" s="1">
        <v>44576500</v>
      </c>
      <c r="G3833" s="1">
        <v>1690.79</v>
      </c>
      <c r="H3833" s="6" t="str">
        <f>TEXT(NiftyData[[#This Row],[Date]], "yyyy")</f>
        <v>2005</v>
      </c>
      <c r="I3833" s="6" t="str">
        <f>TEXT(NiftyData[[#This Row],[Date]], "mmm")</f>
        <v>Jun</v>
      </c>
      <c r="J3833" s="6" t="str">
        <f>TEXT(NiftyData[[#This Row],[Date]], "ddd")</f>
        <v>Wed</v>
      </c>
      <c r="K3833" s="6" t="str">
        <f>TEXT(NiftyData[[#This Row],[Date]], "mmm-yyyy")</f>
        <v>Jun-2005</v>
      </c>
      <c r="L3833" s="6" t="str">
        <f>IF(NiftyData[[#This Row],[Day]]="Thu", "Expiry", "")</f>
        <v/>
      </c>
      <c r="M3833" s="6">
        <f>NiftyData[[#This Row],[Close]]-NiftyData[[#This Row],[Open]]</f>
        <v>18.150000000000091</v>
      </c>
      <c r="N3833" s="4">
        <f>NiftyData[[#This Row],[Intraday Change]]/NiftyData[[#This Row],[Open]]</f>
        <v>8.5998578535892399E-3</v>
      </c>
      <c r="O3833" s="4">
        <f>_xlfn.CEILING.MATH(ABS(NiftyData[[#This Row],[Intraday Change %]]), 0.01)</f>
        <v>0.01</v>
      </c>
      <c r="P3833" s="6">
        <f>NiftyData[[#This Row],[Close]]-E3834</f>
        <v>16.300000000000182</v>
      </c>
      <c r="Q3833" s="4">
        <f>NiftyData[[#This Row],[DayChange]]/E3834</f>
        <v>7.7165242502427074E-3</v>
      </c>
      <c r="R3833" s="7">
        <f>_xlfn.CEILING.MATH(ABS(NiftyData[[#This Row],[DayChange %]]), 0.01)</f>
        <v>0.01</v>
      </c>
    </row>
    <row r="3834" spans="1:18" x14ac:dyDescent="0.2">
      <c r="A3834" s="2">
        <v>38517</v>
      </c>
      <c r="B3834" s="1">
        <v>2103.65</v>
      </c>
      <c r="C3834" s="1">
        <v>2113.85</v>
      </c>
      <c r="D3834" s="1">
        <v>2098.6999999999998</v>
      </c>
      <c r="E3834" s="1">
        <v>2112.35</v>
      </c>
      <c r="F3834" s="1">
        <v>38606690</v>
      </c>
      <c r="G3834" s="1">
        <v>1598.23</v>
      </c>
      <c r="H3834" s="6" t="str">
        <f>TEXT(NiftyData[[#This Row],[Date]], "yyyy")</f>
        <v>2005</v>
      </c>
      <c r="I3834" s="6" t="str">
        <f>TEXT(NiftyData[[#This Row],[Date]], "mmm")</f>
        <v>Jun</v>
      </c>
      <c r="J3834" s="6" t="str">
        <f>TEXT(NiftyData[[#This Row],[Date]], "ddd")</f>
        <v>Tue</v>
      </c>
      <c r="K3834" s="6" t="str">
        <f>TEXT(NiftyData[[#This Row],[Date]], "mmm-yyyy")</f>
        <v>Jun-2005</v>
      </c>
      <c r="L3834" s="6" t="str">
        <f>IF(NiftyData[[#This Row],[Day]]="Thu", "Expiry", "")</f>
        <v/>
      </c>
      <c r="M3834" s="6">
        <f>NiftyData[[#This Row],[Close]]-NiftyData[[#This Row],[Open]]</f>
        <v>8.6999999999998181</v>
      </c>
      <c r="N3834" s="4">
        <f>NiftyData[[#This Row],[Intraday Change]]/NiftyData[[#This Row],[Open]]</f>
        <v>4.1356689563377073E-3</v>
      </c>
      <c r="O3834" s="4">
        <f>_xlfn.CEILING.MATH(ABS(NiftyData[[#This Row],[Intraday Change %]]), 0.01)</f>
        <v>0.01</v>
      </c>
      <c r="P3834" s="6">
        <f>NiftyData[[#This Row],[Close]]-E3835</f>
        <v>9.5999999999999091</v>
      </c>
      <c r="Q3834" s="4">
        <f>NiftyData[[#This Row],[DayChange]]/E3835</f>
        <v>4.5654500059445534E-3</v>
      </c>
      <c r="R3834" s="7">
        <f>_xlfn.CEILING.MATH(ABS(NiftyData[[#This Row],[DayChange %]]), 0.01)</f>
        <v>0.01</v>
      </c>
    </row>
    <row r="3835" spans="1:18" x14ac:dyDescent="0.2">
      <c r="A3835" s="2">
        <v>38516</v>
      </c>
      <c r="B3835" s="1">
        <v>2090.6999999999998</v>
      </c>
      <c r="C3835" s="1">
        <v>2106.65</v>
      </c>
      <c r="D3835" s="1">
        <v>2081.6999999999998</v>
      </c>
      <c r="E3835" s="1">
        <v>2102.75</v>
      </c>
      <c r="F3835" s="1">
        <v>38787661</v>
      </c>
      <c r="G3835" s="1">
        <v>1537.38</v>
      </c>
      <c r="H3835" s="6" t="str">
        <f>TEXT(NiftyData[[#This Row],[Date]], "yyyy")</f>
        <v>2005</v>
      </c>
      <c r="I3835" s="6" t="str">
        <f>TEXT(NiftyData[[#This Row],[Date]], "mmm")</f>
        <v>Jun</v>
      </c>
      <c r="J3835" s="6" t="str">
        <f>TEXT(NiftyData[[#This Row],[Date]], "ddd")</f>
        <v>Mon</v>
      </c>
      <c r="K3835" s="6" t="str">
        <f>TEXT(NiftyData[[#This Row],[Date]], "mmm-yyyy")</f>
        <v>Jun-2005</v>
      </c>
      <c r="L3835" s="6" t="str">
        <f>IF(NiftyData[[#This Row],[Day]]="Thu", "Expiry", "")</f>
        <v/>
      </c>
      <c r="M3835" s="6">
        <f>NiftyData[[#This Row],[Close]]-NiftyData[[#This Row],[Open]]</f>
        <v>12.050000000000182</v>
      </c>
      <c r="N3835" s="4">
        <f>NiftyData[[#This Row],[Intraday Change]]/NiftyData[[#This Row],[Open]]</f>
        <v>5.7636198402449814E-3</v>
      </c>
      <c r="O3835" s="4">
        <f>_xlfn.CEILING.MATH(ABS(NiftyData[[#This Row],[Intraday Change %]]), 0.01)</f>
        <v>0.01</v>
      </c>
      <c r="P3835" s="6">
        <f>NiftyData[[#This Row],[Close]]-E3836</f>
        <v>12.150000000000091</v>
      </c>
      <c r="Q3835" s="4">
        <f>NiftyData[[#This Row],[DayChange]]/E3836</f>
        <v>5.8117286903281795E-3</v>
      </c>
      <c r="R3835" s="7">
        <f>_xlfn.CEILING.MATH(ABS(NiftyData[[#This Row],[DayChange %]]), 0.01)</f>
        <v>0.01</v>
      </c>
    </row>
    <row r="3836" spans="1:18" x14ac:dyDescent="0.2">
      <c r="A3836" s="2">
        <v>38513</v>
      </c>
      <c r="B3836" s="1">
        <v>2103.4499999999998</v>
      </c>
      <c r="C3836" s="1">
        <v>2133.1</v>
      </c>
      <c r="D3836" s="1">
        <v>2086.3000000000002</v>
      </c>
      <c r="E3836" s="1">
        <v>2090.6</v>
      </c>
      <c r="F3836" s="1">
        <v>49033630</v>
      </c>
      <c r="G3836" s="1">
        <v>1971.39</v>
      </c>
      <c r="H3836" s="6" t="str">
        <f>TEXT(NiftyData[[#This Row],[Date]], "yyyy")</f>
        <v>2005</v>
      </c>
      <c r="I3836" s="6" t="str">
        <f>TEXT(NiftyData[[#This Row],[Date]], "mmm")</f>
        <v>Jun</v>
      </c>
      <c r="J3836" s="6" t="str">
        <f>TEXT(NiftyData[[#This Row],[Date]], "ddd")</f>
        <v>Fri</v>
      </c>
      <c r="K3836" s="6" t="str">
        <f>TEXT(NiftyData[[#This Row],[Date]], "mmm-yyyy")</f>
        <v>Jun-2005</v>
      </c>
      <c r="L3836" s="6" t="str">
        <f>IF(NiftyData[[#This Row],[Day]]="Thu", "Expiry", "")</f>
        <v/>
      </c>
      <c r="M3836" s="6">
        <f>NiftyData[[#This Row],[Close]]-NiftyData[[#This Row],[Open]]</f>
        <v>-12.849999999999909</v>
      </c>
      <c r="N3836" s="4">
        <f>NiftyData[[#This Row],[Intraday Change]]/NiftyData[[#This Row],[Open]]</f>
        <v>-6.1090113860561984E-3</v>
      </c>
      <c r="O3836" s="4">
        <f>_xlfn.CEILING.MATH(ABS(NiftyData[[#This Row],[Intraday Change %]]), 0.01)</f>
        <v>0.01</v>
      </c>
      <c r="P3836" s="6">
        <f>NiftyData[[#This Row],[Close]]-E3837</f>
        <v>-12.599999999999909</v>
      </c>
      <c r="Q3836" s="4">
        <f>NiftyData[[#This Row],[DayChange]]/E3837</f>
        <v>-5.9908710536325169E-3</v>
      </c>
      <c r="R3836" s="7">
        <f>_xlfn.CEILING.MATH(ABS(NiftyData[[#This Row],[DayChange %]]), 0.01)</f>
        <v>0.01</v>
      </c>
    </row>
    <row r="3837" spans="1:18" x14ac:dyDescent="0.2">
      <c r="A3837" s="2">
        <v>38512</v>
      </c>
      <c r="B3837" s="1">
        <v>2112.25</v>
      </c>
      <c r="C3837" s="1">
        <v>2118.65</v>
      </c>
      <c r="D3837" s="1">
        <v>2097.5500000000002</v>
      </c>
      <c r="E3837" s="1">
        <v>2103.1999999999998</v>
      </c>
      <c r="F3837" s="1">
        <v>53924493</v>
      </c>
      <c r="G3837" s="1">
        <v>1793.34</v>
      </c>
      <c r="H3837" s="6" t="str">
        <f>TEXT(NiftyData[[#This Row],[Date]], "yyyy")</f>
        <v>2005</v>
      </c>
      <c r="I3837" s="6" t="str">
        <f>TEXT(NiftyData[[#This Row],[Date]], "mmm")</f>
        <v>Jun</v>
      </c>
      <c r="J3837" s="6" t="str">
        <f>TEXT(NiftyData[[#This Row],[Date]], "ddd")</f>
        <v>Thu</v>
      </c>
      <c r="K3837" s="6" t="str">
        <f>TEXT(NiftyData[[#This Row],[Date]], "mmm-yyyy")</f>
        <v>Jun-2005</v>
      </c>
      <c r="L3837" s="6" t="str">
        <f>IF(NiftyData[[#This Row],[Day]]="Thu", "Expiry", "")</f>
        <v>Expiry</v>
      </c>
      <c r="M3837" s="6">
        <f>NiftyData[[#This Row],[Close]]-NiftyData[[#This Row],[Open]]</f>
        <v>-9.0500000000001819</v>
      </c>
      <c r="N3837" s="4">
        <f>NiftyData[[#This Row],[Intraday Change]]/NiftyData[[#This Row],[Open]]</f>
        <v>-4.2845307136940144E-3</v>
      </c>
      <c r="O3837" s="4">
        <f>_xlfn.CEILING.MATH(ABS(NiftyData[[#This Row],[Intraday Change %]]), 0.01)</f>
        <v>0.01</v>
      </c>
      <c r="P3837" s="6">
        <f>NiftyData[[#This Row],[Close]]-E3838</f>
        <v>-9.2000000000002728</v>
      </c>
      <c r="Q3837" s="4">
        <f>NiftyData[[#This Row],[DayChange]]/E3838</f>
        <v>-4.3552357508049007E-3</v>
      </c>
      <c r="R3837" s="7">
        <f>_xlfn.CEILING.MATH(ABS(NiftyData[[#This Row],[DayChange %]]), 0.01)</f>
        <v>0.01</v>
      </c>
    </row>
    <row r="3838" spans="1:18" x14ac:dyDescent="0.2">
      <c r="A3838" s="2">
        <v>38511</v>
      </c>
      <c r="B3838" s="1">
        <v>2094.6999999999998</v>
      </c>
      <c r="C3838" s="1">
        <v>2115.25</v>
      </c>
      <c r="D3838" s="1">
        <v>2094.0500000000002</v>
      </c>
      <c r="E3838" s="1">
        <v>2112.4</v>
      </c>
      <c r="F3838" s="1">
        <v>49625237</v>
      </c>
      <c r="G3838" s="1">
        <v>1992.37</v>
      </c>
      <c r="H3838" s="6" t="str">
        <f>TEXT(NiftyData[[#This Row],[Date]], "yyyy")</f>
        <v>2005</v>
      </c>
      <c r="I3838" s="6" t="str">
        <f>TEXT(NiftyData[[#This Row],[Date]], "mmm")</f>
        <v>Jun</v>
      </c>
      <c r="J3838" s="6" t="str">
        <f>TEXT(NiftyData[[#This Row],[Date]], "ddd")</f>
        <v>Wed</v>
      </c>
      <c r="K3838" s="6" t="str">
        <f>TEXT(NiftyData[[#This Row],[Date]], "mmm-yyyy")</f>
        <v>Jun-2005</v>
      </c>
      <c r="L3838" s="6" t="str">
        <f>IF(NiftyData[[#This Row],[Day]]="Thu", "Expiry", "")</f>
        <v/>
      </c>
      <c r="M3838" s="6">
        <f>NiftyData[[#This Row],[Close]]-NiftyData[[#This Row],[Open]]</f>
        <v>17.700000000000273</v>
      </c>
      <c r="N3838" s="4">
        <f>NiftyData[[#This Row],[Intraday Change]]/NiftyData[[#This Row],[Open]]</f>
        <v>8.4498973600039499E-3</v>
      </c>
      <c r="O3838" s="4">
        <f>_xlfn.CEILING.MATH(ABS(NiftyData[[#This Row],[Intraday Change %]]), 0.01)</f>
        <v>0.01</v>
      </c>
      <c r="P3838" s="6">
        <f>NiftyData[[#This Row],[Close]]-E3839</f>
        <v>14.25</v>
      </c>
      <c r="Q3838" s="4">
        <f>NiftyData[[#This Row],[DayChange]]/E3839</f>
        <v>6.7916974477515903E-3</v>
      </c>
      <c r="R3838" s="7">
        <f>_xlfn.CEILING.MATH(ABS(NiftyData[[#This Row],[DayChange %]]), 0.01)</f>
        <v>0.01</v>
      </c>
    </row>
    <row r="3839" spans="1:18" x14ac:dyDescent="0.2">
      <c r="A3839" s="2">
        <v>38510</v>
      </c>
      <c r="B3839" s="1">
        <v>2091.9499999999998</v>
      </c>
      <c r="C3839" s="1">
        <v>2102.85</v>
      </c>
      <c r="D3839" s="1">
        <v>2084.35</v>
      </c>
      <c r="E3839" s="1">
        <v>2098.15</v>
      </c>
      <c r="F3839" s="1">
        <v>36007293</v>
      </c>
      <c r="G3839" s="1">
        <v>1574.44</v>
      </c>
      <c r="H3839" s="6" t="str">
        <f>TEXT(NiftyData[[#This Row],[Date]], "yyyy")</f>
        <v>2005</v>
      </c>
      <c r="I3839" s="6" t="str">
        <f>TEXT(NiftyData[[#This Row],[Date]], "mmm")</f>
        <v>Jun</v>
      </c>
      <c r="J3839" s="6" t="str">
        <f>TEXT(NiftyData[[#This Row],[Date]], "ddd")</f>
        <v>Tue</v>
      </c>
      <c r="K3839" s="6" t="str">
        <f>TEXT(NiftyData[[#This Row],[Date]], "mmm-yyyy")</f>
        <v>Jun-2005</v>
      </c>
      <c r="L3839" s="6" t="str">
        <f>IF(NiftyData[[#This Row],[Day]]="Thu", "Expiry", "")</f>
        <v/>
      </c>
      <c r="M3839" s="6">
        <f>NiftyData[[#This Row],[Close]]-NiftyData[[#This Row],[Open]]</f>
        <v>6.2000000000002728</v>
      </c>
      <c r="N3839" s="4">
        <f>NiftyData[[#This Row],[Intraday Change]]/NiftyData[[#This Row],[Open]]</f>
        <v>2.9637419632401697E-3</v>
      </c>
      <c r="O3839" s="4">
        <f>_xlfn.CEILING.MATH(ABS(NiftyData[[#This Row],[Intraday Change %]]), 0.01)</f>
        <v>0.01</v>
      </c>
      <c r="P3839" s="6">
        <f>NiftyData[[#This Row],[Close]]-E3840</f>
        <v>5.3499999999999091</v>
      </c>
      <c r="Q3839" s="4">
        <f>NiftyData[[#This Row],[DayChange]]/E3840</f>
        <v>2.5563837920488859E-3</v>
      </c>
      <c r="R3839" s="7">
        <f>_xlfn.CEILING.MATH(ABS(NiftyData[[#This Row],[DayChange %]]), 0.01)</f>
        <v>0.01</v>
      </c>
    </row>
    <row r="3840" spans="1:18" x14ac:dyDescent="0.2">
      <c r="A3840" s="2">
        <v>38509</v>
      </c>
      <c r="B3840" s="1">
        <v>2092</v>
      </c>
      <c r="C3840" s="1">
        <v>2109.1</v>
      </c>
      <c r="D3840" s="1">
        <v>2087.4</v>
      </c>
      <c r="E3840" s="1">
        <v>2092.8000000000002</v>
      </c>
      <c r="F3840" s="1">
        <v>42744602</v>
      </c>
      <c r="G3840" s="1">
        <v>1817.89</v>
      </c>
      <c r="H3840" s="6" t="str">
        <f>TEXT(NiftyData[[#This Row],[Date]], "yyyy")</f>
        <v>2005</v>
      </c>
      <c r="I3840" s="6" t="str">
        <f>TEXT(NiftyData[[#This Row],[Date]], "mmm")</f>
        <v>Jun</v>
      </c>
      <c r="J3840" s="6" t="str">
        <f>TEXT(NiftyData[[#This Row],[Date]], "ddd")</f>
        <v>Mon</v>
      </c>
      <c r="K3840" s="6" t="str">
        <f>TEXT(NiftyData[[#This Row],[Date]], "mmm-yyyy")</f>
        <v>Jun-2005</v>
      </c>
      <c r="L3840" s="6" t="str">
        <f>IF(NiftyData[[#This Row],[Day]]="Thu", "Expiry", "")</f>
        <v/>
      </c>
      <c r="M3840" s="6">
        <f>NiftyData[[#This Row],[Close]]-NiftyData[[#This Row],[Open]]</f>
        <v>0.8000000000001819</v>
      </c>
      <c r="N3840" s="4">
        <f>NiftyData[[#This Row],[Intraday Change]]/NiftyData[[#This Row],[Open]]</f>
        <v>3.8240917782035464E-4</v>
      </c>
      <c r="O3840" s="4">
        <f>_xlfn.CEILING.MATH(ABS(NiftyData[[#This Row],[Intraday Change %]]), 0.01)</f>
        <v>0.01</v>
      </c>
      <c r="P3840" s="6">
        <f>NiftyData[[#This Row],[Close]]-E3841</f>
        <v>0.45000000000027285</v>
      </c>
      <c r="Q3840" s="4">
        <f>NiftyData[[#This Row],[DayChange]]/E3841</f>
        <v>2.1506918058655238E-4</v>
      </c>
      <c r="R3840" s="7">
        <f>_xlfn.CEILING.MATH(ABS(NiftyData[[#This Row],[DayChange %]]), 0.01)</f>
        <v>0.01</v>
      </c>
    </row>
    <row r="3841" spans="1:18" x14ac:dyDescent="0.2">
      <c r="A3841" s="2">
        <v>38507</v>
      </c>
      <c r="B3841" s="1">
        <v>2094.1</v>
      </c>
      <c r="C3841" s="1">
        <v>2098.1</v>
      </c>
      <c r="D3841" s="1">
        <v>2087</v>
      </c>
      <c r="E3841" s="1">
        <v>2092.35</v>
      </c>
      <c r="F3841" s="1">
        <v>22469509</v>
      </c>
      <c r="G3841" s="1">
        <v>775.83</v>
      </c>
      <c r="H3841" s="6" t="str">
        <f>TEXT(NiftyData[[#This Row],[Date]], "yyyy")</f>
        <v>2005</v>
      </c>
      <c r="I3841" s="6" t="str">
        <f>TEXT(NiftyData[[#This Row],[Date]], "mmm")</f>
        <v>Jun</v>
      </c>
      <c r="J3841" s="6" t="str">
        <f>TEXT(NiftyData[[#This Row],[Date]], "ddd")</f>
        <v>Sat</v>
      </c>
      <c r="K3841" s="6" t="str">
        <f>TEXT(NiftyData[[#This Row],[Date]], "mmm-yyyy")</f>
        <v>Jun-2005</v>
      </c>
      <c r="L3841" s="6" t="str">
        <f>IF(NiftyData[[#This Row],[Day]]="Thu", "Expiry", "")</f>
        <v/>
      </c>
      <c r="M3841" s="6">
        <f>NiftyData[[#This Row],[Close]]-NiftyData[[#This Row],[Open]]</f>
        <v>-1.75</v>
      </c>
      <c r="N3841" s="4">
        <f>NiftyData[[#This Row],[Intraday Change]]/NiftyData[[#This Row],[Open]]</f>
        <v>-8.3568119956067052E-4</v>
      </c>
      <c r="O3841" s="4">
        <f>_xlfn.CEILING.MATH(ABS(NiftyData[[#This Row],[Intraday Change %]]), 0.01)</f>
        <v>0.01</v>
      </c>
      <c r="P3841" s="6">
        <f>NiftyData[[#This Row],[Close]]-E3842</f>
        <v>-1.9000000000000909</v>
      </c>
      <c r="Q3841" s="4">
        <f>NiftyData[[#This Row],[DayChange]]/E3842</f>
        <v>-9.0724603079865866E-4</v>
      </c>
      <c r="R3841" s="7">
        <f>_xlfn.CEILING.MATH(ABS(NiftyData[[#This Row],[DayChange %]]), 0.01)</f>
        <v>0.01</v>
      </c>
    </row>
    <row r="3842" spans="1:18" x14ac:dyDescent="0.2">
      <c r="A3842" s="2">
        <v>38506</v>
      </c>
      <c r="B3842" s="1">
        <v>2064.1</v>
      </c>
      <c r="C3842" s="1">
        <v>2097.25</v>
      </c>
      <c r="D3842" s="1">
        <v>2061.35</v>
      </c>
      <c r="E3842" s="1">
        <v>2094.25</v>
      </c>
      <c r="F3842" s="1">
        <v>52180109</v>
      </c>
      <c r="G3842" s="1">
        <v>2073.21</v>
      </c>
      <c r="H3842" s="6" t="str">
        <f>TEXT(NiftyData[[#This Row],[Date]], "yyyy")</f>
        <v>2005</v>
      </c>
      <c r="I3842" s="6" t="str">
        <f>TEXT(NiftyData[[#This Row],[Date]], "mmm")</f>
        <v>Jun</v>
      </c>
      <c r="J3842" s="6" t="str">
        <f>TEXT(NiftyData[[#This Row],[Date]], "ddd")</f>
        <v>Fri</v>
      </c>
      <c r="K3842" s="6" t="str">
        <f>TEXT(NiftyData[[#This Row],[Date]], "mmm-yyyy")</f>
        <v>Jun-2005</v>
      </c>
      <c r="L3842" s="6" t="str">
        <f>IF(NiftyData[[#This Row],[Day]]="Thu", "Expiry", "")</f>
        <v/>
      </c>
      <c r="M3842" s="6">
        <f>NiftyData[[#This Row],[Close]]-NiftyData[[#This Row],[Open]]</f>
        <v>30.150000000000091</v>
      </c>
      <c r="N3842" s="4">
        <f>NiftyData[[#This Row],[Intraday Change]]/NiftyData[[#This Row],[Open]]</f>
        <v>1.460685044329252E-2</v>
      </c>
      <c r="O3842" s="4">
        <f>_xlfn.CEILING.MATH(ABS(NiftyData[[#This Row],[Intraday Change %]]), 0.01)</f>
        <v>0.02</v>
      </c>
      <c r="P3842" s="6">
        <f>NiftyData[[#This Row],[Close]]-E3843</f>
        <v>29.599999999999909</v>
      </c>
      <c r="Q3842" s="4">
        <f>NiftyData[[#This Row],[DayChange]]/E3843</f>
        <v>1.4336570363015479E-2</v>
      </c>
      <c r="R3842" s="7">
        <f>_xlfn.CEILING.MATH(ABS(NiftyData[[#This Row],[DayChange %]]), 0.01)</f>
        <v>0.02</v>
      </c>
    </row>
    <row r="3843" spans="1:18" x14ac:dyDescent="0.2">
      <c r="A3843" s="2">
        <v>38505</v>
      </c>
      <c r="B3843" s="1">
        <v>2087.85</v>
      </c>
      <c r="C3843" s="1">
        <v>2093.4499999999998</v>
      </c>
      <c r="D3843" s="1">
        <v>2062.5500000000002</v>
      </c>
      <c r="E3843" s="1">
        <v>2064.65</v>
      </c>
      <c r="F3843" s="1">
        <v>50472017</v>
      </c>
      <c r="G3843" s="1">
        <v>1868.54</v>
      </c>
      <c r="H3843" s="6" t="str">
        <f>TEXT(NiftyData[[#This Row],[Date]], "yyyy")</f>
        <v>2005</v>
      </c>
      <c r="I3843" s="6" t="str">
        <f>TEXT(NiftyData[[#This Row],[Date]], "mmm")</f>
        <v>Jun</v>
      </c>
      <c r="J3843" s="6" t="str">
        <f>TEXT(NiftyData[[#This Row],[Date]], "ddd")</f>
        <v>Thu</v>
      </c>
      <c r="K3843" s="6" t="str">
        <f>TEXT(NiftyData[[#This Row],[Date]], "mmm-yyyy")</f>
        <v>Jun-2005</v>
      </c>
      <c r="L3843" s="6" t="str">
        <f>IF(NiftyData[[#This Row],[Day]]="Thu", "Expiry", "")</f>
        <v>Expiry</v>
      </c>
      <c r="M3843" s="6">
        <f>NiftyData[[#This Row],[Close]]-NiftyData[[#This Row],[Open]]</f>
        <v>-23.199999999999818</v>
      </c>
      <c r="N3843" s="4">
        <f>NiftyData[[#This Row],[Intraday Change]]/NiftyData[[#This Row],[Open]]</f>
        <v>-1.1111909380463069E-2</v>
      </c>
      <c r="O3843" s="4">
        <f>_xlfn.CEILING.MATH(ABS(NiftyData[[#This Row],[Intraday Change %]]), 0.01)</f>
        <v>0.02</v>
      </c>
      <c r="P3843" s="6">
        <f>NiftyData[[#This Row],[Close]]-E3844</f>
        <v>-22.900000000000091</v>
      </c>
      <c r="Q3843" s="4">
        <f>NiftyData[[#This Row],[DayChange]]/E3844</f>
        <v>-1.0969797130607693E-2</v>
      </c>
      <c r="R3843" s="7">
        <f>_xlfn.CEILING.MATH(ABS(NiftyData[[#This Row],[DayChange %]]), 0.01)</f>
        <v>0.02</v>
      </c>
    </row>
    <row r="3844" spans="1:18" x14ac:dyDescent="0.2">
      <c r="A3844" s="2">
        <v>38504</v>
      </c>
      <c r="B3844" s="1">
        <v>2087.8000000000002</v>
      </c>
      <c r="C3844" s="1">
        <v>2097.6</v>
      </c>
      <c r="D3844" s="1">
        <v>2081.1999999999998</v>
      </c>
      <c r="E3844" s="1">
        <v>2087.5500000000002</v>
      </c>
      <c r="F3844" s="1">
        <v>58896370</v>
      </c>
      <c r="G3844" s="1">
        <v>2021.76</v>
      </c>
      <c r="H3844" s="6" t="str">
        <f>TEXT(NiftyData[[#This Row],[Date]], "yyyy")</f>
        <v>2005</v>
      </c>
      <c r="I3844" s="6" t="str">
        <f>TEXT(NiftyData[[#This Row],[Date]], "mmm")</f>
        <v>Jun</v>
      </c>
      <c r="J3844" s="6" t="str">
        <f>TEXT(NiftyData[[#This Row],[Date]], "ddd")</f>
        <v>Wed</v>
      </c>
      <c r="K3844" s="6" t="str">
        <f>TEXT(NiftyData[[#This Row],[Date]], "mmm-yyyy")</f>
        <v>Jun-2005</v>
      </c>
      <c r="L3844" s="6" t="str">
        <f>IF(NiftyData[[#This Row],[Day]]="Thu", "Expiry", "")</f>
        <v/>
      </c>
      <c r="M3844" s="6">
        <f>NiftyData[[#This Row],[Close]]-NiftyData[[#This Row],[Open]]</f>
        <v>-0.25</v>
      </c>
      <c r="N3844" s="4">
        <f>NiftyData[[#This Row],[Intraday Change]]/NiftyData[[#This Row],[Open]]</f>
        <v>-1.1974327042820192E-4</v>
      </c>
      <c r="O3844" s="4">
        <f>_xlfn.CEILING.MATH(ABS(NiftyData[[#This Row],[Intraday Change %]]), 0.01)</f>
        <v>0.01</v>
      </c>
      <c r="P3844" s="6">
        <f>NiftyData[[#This Row],[Close]]-E3845</f>
        <v>0</v>
      </c>
      <c r="Q3844" s="4">
        <f>NiftyData[[#This Row],[DayChange]]/E3845</f>
        <v>0</v>
      </c>
      <c r="R3844" s="7">
        <f>_xlfn.CEILING.MATH(ABS(NiftyData[[#This Row],[DayChange %]]), 0.01)</f>
        <v>0</v>
      </c>
    </row>
    <row r="3845" spans="1:18" x14ac:dyDescent="0.2">
      <c r="A3845" s="2">
        <v>38503</v>
      </c>
      <c r="B3845" s="1">
        <v>2072.5</v>
      </c>
      <c r="C3845" s="1">
        <v>2091.75</v>
      </c>
      <c r="D3845" s="1">
        <v>2066.5500000000002</v>
      </c>
      <c r="E3845" s="1">
        <v>2087.5500000000002</v>
      </c>
      <c r="F3845" s="1">
        <v>45872849</v>
      </c>
      <c r="G3845" s="1">
        <v>2041.23</v>
      </c>
      <c r="H3845" s="6" t="str">
        <f>TEXT(NiftyData[[#This Row],[Date]], "yyyy")</f>
        <v>2005</v>
      </c>
      <c r="I3845" s="6" t="str">
        <f>TEXT(NiftyData[[#This Row],[Date]], "mmm")</f>
        <v>May</v>
      </c>
      <c r="J3845" s="6" t="str">
        <f>TEXT(NiftyData[[#This Row],[Date]], "ddd")</f>
        <v>Tue</v>
      </c>
      <c r="K3845" s="6" t="str">
        <f>TEXT(NiftyData[[#This Row],[Date]], "mmm-yyyy")</f>
        <v>May-2005</v>
      </c>
      <c r="L3845" s="6" t="str">
        <f>IF(NiftyData[[#This Row],[Day]]="Thu", "Expiry", "")</f>
        <v/>
      </c>
      <c r="M3845" s="6">
        <f>NiftyData[[#This Row],[Close]]-NiftyData[[#This Row],[Open]]</f>
        <v>15.050000000000182</v>
      </c>
      <c r="N3845" s="4">
        <f>NiftyData[[#This Row],[Intraday Change]]/NiftyData[[#This Row],[Open]]</f>
        <v>7.2617611580218008E-3</v>
      </c>
      <c r="O3845" s="4">
        <f>_xlfn.CEILING.MATH(ABS(NiftyData[[#This Row],[Intraday Change %]]), 0.01)</f>
        <v>0.01</v>
      </c>
      <c r="P3845" s="6">
        <f>NiftyData[[#This Row],[Close]]-E3846</f>
        <v>15.150000000000091</v>
      </c>
      <c r="Q3845" s="4">
        <f>NiftyData[[#This Row],[DayChange]]/E3846</f>
        <v>7.3103647944412712E-3</v>
      </c>
      <c r="R3845" s="7">
        <f>_xlfn.CEILING.MATH(ABS(NiftyData[[#This Row],[DayChange %]]), 0.01)</f>
        <v>0.01</v>
      </c>
    </row>
    <row r="3846" spans="1:18" x14ac:dyDescent="0.2">
      <c r="A3846" s="2">
        <v>38502</v>
      </c>
      <c r="B3846" s="1">
        <v>2076.5500000000002</v>
      </c>
      <c r="C3846" s="1">
        <v>2086.85</v>
      </c>
      <c r="D3846" s="1">
        <v>2064.85</v>
      </c>
      <c r="E3846" s="1">
        <v>2072.4</v>
      </c>
      <c r="F3846" s="1">
        <v>54670426</v>
      </c>
      <c r="G3846" s="1">
        <v>2179.67</v>
      </c>
      <c r="H3846" s="6" t="str">
        <f>TEXT(NiftyData[[#This Row],[Date]], "yyyy")</f>
        <v>2005</v>
      </c>
      <c r="I3846" s="6" t="str">
        <f>TEXT(NiftyData[[#This Row],[Date]], "mmm")</f>
        <v>May</v>
      </c>
      <c r="J3846" s="6" t="str">
        <f>TEXT(NiftyData[[#This Row],[Date]], "ddd")</f>
        <v>Mon</v>
      </c>
      <c r="K3846" s="6" t="str">
        <f>TEXT(NiftyData[[#This Row],[Date]], "mmm-yyyy")</f>
        <v>May-2005</v>
      </c>
      <c r="L3846" s="6" t="str">
        <f>IF(NiftyData[[#This Row],[Day]]="Thu", "Expiry", "")</f>
        <v/>
      </c>
      <c r="M3846" s="6">
        <f>NiftyData[[#This Row],[Close]]-NiftyData[[#This Row],[Open]]</f>
        <v>-4.1500000000000909</v>
      </c>
      <c r="N3846" s="4">
        <f>NiftyData[[#This Row],[Intraday Change]]/NiftyData[[#This Row],[Open]]</f>
        <v>-1.9985071392454264E-3</v>
      </c>
      <c r="O3846" s="4">
        <f>_xlfn.CEILING.MATH(ABS(NiftyData[[#This Row],[Intraday Change %]]), 0.01)</f>
        <v>0.01</v>
      </c>
      <c r="P3846" s="6">
        <f>NiftyData[[#This Row],[Close]]-E3847</f>
        <v>-4</v>
      </c>
      <c r="Q3846" s="4">
        <f>NiftyData[[#This Row],[DayChange]]/E3847</f>
        <v>-1.9264110961279136E-3</v>
      </c>
      <c r="R3846" s="7">
        <f>_xlfn.CEILING.MATH(ABS(NiftyData[[#This Row],[DayChange %]]), 0.01)</f>
        <v>0.01</v>
      </c>
    </row>
    <row r="3847" spans="1:18" x14ac:dyDescent="0.2">
      <c r="A3847" s="2">
        <v>38499</v>
      </c>
      <c r="B3847" s="1">
        <v>2073.25</v>
      </c>
      <c r="C3847" s="1">
        <v>2099.35</v>
      </c>
      <c r="D3847" s="1">
        <v>2069.5</v>
      </c>
      <c r="E3847" s="1">
        <v>2076.4</v>
      </c>
      <c r="F3847" s="1">
        <v>73791013</v>
      </c>
      <c r="G3847" s="1">
        <v>2845.14</v>
      </c>
      <c r="H3847" s="6" t="str">
        <f>TEXT(NiftyData[[#This Row],[Date]], "yyyy")</f>
        <v>2005</v>
      </c>
      <c r="I3847" s="6" t="str">
        <f>TEXT(NiftyData[[#This Row],[Date]], "mmm")</f>
        <v>May</v>
      </c>
      <c r="J3847" s="6" t="str">
        <f>TEXT(NiftyData[[#This Row],[Date]], "ddd")</f>
        <v>Fri</v>
      </c>
      <c r="K3847" s="6" t="str">
        <f>TEXT(NiftyData[[#This Row],[Date]], "mmm-yyyy")</f>
        <v>May-2005</v>
      </c>
      <c r="L3847" s="6" t="str">
        <f>IF(NiftyData[[#This Row],[Day]]="Thu", "Expiry", "")</f>
        <v/>
      </c>
      <c r="M3847" s="6">
        <f>NiftyData[[#This Row],[Close]]-NiftyData[[#This Row],[Open]]</f>
        <v>3.1500000000000909</v>
      </c>
      <c r="N3847" s="4">
        <f>NiftyData[[#This Row],[Intraday Change]]/NiftyData[[#This Row],[Open]]</f>
        <v>1.5193536717714173E-3</v>
      </c>
      <c r="O3847" s="4">
        <f>_xlfn.CEILING.MATH(ABS(NiftyData[[#This Row],[Intraday Change %]]), 0.01)</f>
        <v>0.01</v>
      </c>
      <c r="P3847" s="6">
        <f>NiftyData[[#This Row],[Close]]-E3848</f>
        <v>1.7000000000002728</v>
      </c>
      <c r="Q3847" s="4">
        <f>NiftyData[[#This Row],[DayChange]]/E3848</f>
        <v>8.1939557526402511E-4</v>
      </c>
      <c r="R3847" s="7">
        <f>_xlfn.CEILING.MATH(ABS(NiftyData[[#This Row],[DayChange %]]), 0.01)</f>
        <v>0.01</v>
      </c>
    </row>
    <row r="3848" spans="1:18" x14ac:dyDescent="0.2">
      <c r="A3848" s="2">
        <v>38498</v>
      </c>
      <c r="B3848" s="1">
        <v>2043.5</v>
      </c>
      <c r="C3848" s="1">
        <v>2078.65</v>
      </c>
      <c r="D3848" s="1">
        <v>2025.65</v>
      </c>
      <c r="E3848" s="1">
        <v>2074.6999999999998</v>
      </c>
      <c r="F3848" s="1">
        <v>88187689</v>
      </c>
      <c r="G3848" s="1">
        <v>3630.71</v>
      </c>
      <c r="H3848" s="6" t="str">
        <f>TEXT(NiftyData[[#This Row],[Date]], "yyyy")</f>
        <v>2005</v>
      </c>
      <c r="I3848" s="6" t="str">
        <f>TEXT(NiftyData[[#This Row],[Date]], "mmm")</f>
        <v>May</v>
      </c>
      <c r="J3848" s="6" t="str">
        <f>TEXT(NiftyData[[#This Row],[Date]], "ddd")</f>
        <v>Thu</v>
      </c>
      <c r="K3848" s="6" t="str">
        <f>TEXT(NiftyData[[#This Row],[Date]], "mmm-yyyy")</f>
        <v>May-2005</v>
      </c>
      <c r="L3848" s="6" t="str">
        <f>IF(NiftyData[[#This Row],[Day]]="Thu", "Expiry", "")</f>
        <v>Expiry</v>
      </c>
      <c r="M3848" s="6">
        <f>NiftyData[[#This Row],[Close]]-NiftyData[[#This Row],[Open]]</f>
        <v>31.199999999999818</v>
      </c>
      <c r="N3848" s="4">
        <f>NiftyData[[#This Row],[Intraday Change]]/NiftyData[[#This Row],[Open]]</f>
        <v>1.5267922681673511E-2</v>
      </c>
      <c r="O3848" s="4">
        <f>_xlfn.CEILING.MATH(ABS(NiftyData[[#This Row],[Intraday Change %]]), 0.01)</f>
        <v>0.02</v>
      </c>
      <c r="P3848" s="6">
        <f>NiftyData[[#This Row],[Close]]-E3849</f>
        <v>30.849999999999909</v>
      </c>
      <c r="Q3848" s="4">
        <f>NiftyData[[#This Row],[DayChange]]/E3849</f>
        <v>1.5094062675832331E-2</v>
      </c>
      <c r="R3848" s="7">
        <f>_xlfn.CEILING.MATH(ABS(NiftyData[[#This Row],[DayChange %]]), 0.01)</f>
        <v>0.02</v>
      </c>
    </row>
    <row r="3849" spans="1:18" x14ac:dyDescent="0.2">
      <c r="A3849" s="2">
        <v>38497</v>
      </c>
      <c r="B3849" s="1">
        <v>2028.55</v>
      </c>
      <c r="C3849" s="1">
        <v>2047.45</v>
      </c>
      <c r="D3849" s="1">
        <v>2019</v>
      </c>
      <c r="E3849" s="1">
        <v>2043.85</v>
      </c>
      <c r="F3849" s="1">
        <v>76579699</v>
      </c>
      <c r="G3849" s="1">
        <v>2273.23</v>
      </c>
      <c r="H3849" s="6" t="str">
        <f>TEXT(NiftyData[[#This Row],[Date]], "yyyy")</f>
        <v>2005</v>
      </c>
      <c r="I3849" s="6" t="str">
        <f>TEXT(NiftyData[[#This Row],[Date]], "mmm")</f>
        <v>May</v>
      </c>
      <c r="J3849" s="6" t="str">
        <f>TEXT(NiftyData[[#This Row],[Date]], "ddd")</f>
        <v>Wed</v>
      </c>
      <c r="K3849" s="6" t="str">
        <f>TEXT(NiftyData[[#This Row],[Date]], "mmm-yyyy")</f>
        <v>May-2005</v>
      </c>
      <c r="L3849" s="6" t="str">
        <f>IF(NiftyData[[#This Row],[Day]]="Thu", "Expiry", "")</f>
        <v/>
      </c>
      <c r="M3849" s="6">
        <f>NiftyData[[#This Row],[Close]]-NiftyData[[#This Row],[Open]]</f>
        <v>15.299999999999955</v>
      </c>
      <c r="N3849" s="4">
        <f>NiftyData[[#This Row],[Intraday Change]]/NiftyData[[#This Row],[Open]]</f>
        <v>7.542333193660474E-3</v>
      </c>
      <c r="O3849" s="4">
        <f>_xlfn.CEILING.MATH(ABS(NiftyData[[#This Row],[Intraday Change %]]), 0.01)</f>
        <v>0.01</v>
      </c>
      <c r="P3849" s="6">
        <f>NiftyData[[#This Row],[Close]]-E3850</f>
        <v>15.25</v>
      </c>
      <c r="Q3849" s="4">
        <f>NiftyData[[#This Row],[DayChange]]/E3850</f>
        <v>7.5174997535245982E-3</v>
      </c>
      <c r="R3849" s="7">
        <f>_xlfn.CEILING.MATH(ABS(NiftyData[[#This Row],[DayChange %]]), 0.01)</f>
        <v>0.01</v>
      </c>
    </row>
    <row r="3850" spans="1:18" x14ac:dyDescent="0.2">
      <c r="A3850" s="2">
        <v>38496</v>
      </c>
      <c r="B3850" s="1">
        <v>2016</v>
      </c>
      <c r="C3850" s="1">
        <v>2031.9</v>
      </c>
      <c r="D3850" s="1">
        <v>2009.55</v>
      </c>
      <c r="E3850" s="1">
        <v>2028.6</v>
      </c>
      <c r="F3850" s="1">
        <v>56757502</v>
      </c>
      <c r="G3850" s="1">
        <v>1888.61</v>
      </c>
      <c r="H3850" s="6" t="str">
        <f>TEXT(NiftyData[[#This Row],[Date]], "yyyy")</f>
        <v>2005</v>
      </c>
      <c r="I3850" s="6" t="str">
        <f>TEXT(NiftyData[[#This Row],[Date]], "mmm")</f>
        <v>May</v>
      </c>
      <c r="J3850" s="6" t="str">
        <f>TEXT(NiftyData[[#This Row],[Date]], "ddd")</f>
        <v>Tue</v>
      </c>
      <c r="K3850" s="6" t="str">
        <f>TEXT(NiftyData[[#This Row],[Date]], "mmm-yyyy")</f>
        <v>May-2005</v>
      </c>
      <c r="L3850" s="6" t="str">
        <f>IF(NiftyData[[#This Row],[Day]]="Thu", "Expiry", "")</f>
        <v/>
      </c>
      <c r="M3850" s="6">
        <f>NiftyData[[#This Row],[Close]]-NiftyData[[#This Row],[Open]]</f>
        <v>12.599999999999909</v>
      </c>
      <c r="N3850" s="4">
        <f>NiftyData[[#This Row],[Intraday Change]]/NiftyData[[#This Row],[Open]]</f>
        <v>6.2499999999999552E-3</v>
      </c>
      <c r="O3850" s="4">
        <f>_xlfn.CEILING.MATH(ABS(NiftyData[[#This Row],[Intraday Change %]]), 0.01)</f>
        <v>0.01</v>
      </c>
      <c r="P3850" s="6">
        <f>NiftyData[[#This Row],[Close]]-E3851</f>
        <v>14.699999999999818</v>
      </c>
      <c r="Q3850" s="4">
        <f>NiftyData[[#This Row],[DayChange]]/E3851</f>
        <v>7.2992700729926103E-3</v>
      </c>
      <c r="R3850" s="7">
        <f>_xlfn.CEILING.MATH(ABS(NiftyData[[#This Row],[DayChange %]]), 0.01)</f>
        <v>0.01</v>
      </c>
    </row>
    <row r="3851" spans="1:18" x14ac:dyDescent="0.2">
      <c r="A3851" s="2">
        <v>38495</v>
      </c>
      <c r="B3851" s="1">
        <v>1992.1</v>
      </c>
      <c r="C3851" s="1">
        <v>2019.35</v>
      </c>
      <c r="D3851" s="1">
        <v>1991.7</v>
      </c>
      <c r="E3851" s="1">
        <v>2013.9</v>
      </c>
      <c r="F3851" s="1">
        <v>37691431</v>
      </c>
      <c r="G3851" s="1">
        <v>1366.18</v>
      </c>
      <c r="H3851" s="6" t="str">
        <f>TEXT(NiftyData[[#This Row],[Date]], "yyyy")</f>
        <v>2005</v>
      </c>
      <c r="I3851" s="6" t="str">
        <f>TEXT(NiftyData[[#This Row],[Date]], "mmm")</f>
        <v>May</v>
      </c>
      <c r="J3851" s="6" t="str">
        <f>TEXT(NiftyData[[#This Row],[Date]], "ddd")</f>
        <v>Mon</v>
      </c>
      <c r="K3851" s="6" t="str">
        <f>TEXT(NiftyData[[#This Row],[Date]], "mmm-yyyy")</f>
        <v>May-2005</v>
      </c>
      <c r="L3851" s="6" t="str">
        <f>IF(NiftyData[[#This Row],[Day]]="Thu", "Expiry", "")</f>
        <v/>
      </c>
      <c r="M3851" s="6">
        <f>NiftyData[[#This Row],[Close]]-NiftyData[[#This Row],[Open]]</f>
        <v>21.800000000000182</v>
      </c>
      <c r="N3851" s="4">
        <f>NiftyData[[#This Row],[Intraday Change]]/NiftyData[[#This Row],[Open]]</f>
        <v>1.0943225741679727E-2</v>
      </c>
      <c r="O3851" s="4">
        <f>_xlfn.CEILING.MATH(ABS(NiftyData[[#This Row],[Intraday Change %]]), 0.01)</f>
        <v>0.02</v>
      </c>
      <c r="P3851" s="6">
        <f>NiftyData[[#This Row],[Close]]-E3852</f>
        <v>21.5</v>
      </c>
      <c r="Q3851" s="4">
        <f>NiftyData[[#This Row],[DayChange]]/E3852</f>
        <v>1.0791005822124071E-2</v>
      </c>
      <c r="R3851" s="7">
        <f>_xlfn.CEILING.MATH(ABS(NiftyData[[#This Row],[DayChange %]]), 0.01)</f>
        <v>0.02</v>
      </c>
    </row>
    <row r="3852" spans="1:18" x14ac:dyDescent="0.2">
      <c r="A3852" s="2">
        <v>38492</v>
      </c>
      <c r="B3852" s="1">
        <v>1991.85</v>
      </c>
      <c r="C3852" s="1">
        <v>1998.2</v>
      </c>
      <c r="D3852" s="1">
        <v>1975.95</v>
      </c>
      <c r="E3852" s="1">
        <v>1992.4</v>
      </c>
      <c r="F3852" s="1">
        <v>41636877</v>
      </c>
      <c r="G3852" s="1">
        <v>1764.9</v>
      </c>
      <c r="H3852" s="6" t="str">
        <f>TEXT(NiftyData[[#This Row],[Date]], "yyyy")</f>
        <v>2005</v>
      </c>
      <c r="I3852" s="6" t="str">
        <f>TEXT(NiftyData[[#This Row],[Date]], "mmm")</f>
        <v>May</v>
      </c>
      <c r="J3852" s="6" t="str">
        <f>TEXT(NiftyData[[#This Row],[Date]], "ddd")</f>
        <v>Fri</v>
      </c>
      <c r="K3852" s="6" t="str">
        <f>TEXT(NiftyData[[#This Row],[Date]], "mmm-yyyy")</f>
        <v>May-2005</v>
      </c>
      <c r="L3852" s="6" t="str">
        <f>IF(NiftyData[[#This Row],[Day]]="Thu", "Expiry", "")</f>
        <v/>
      </c>
      <c r="M3852" s="6">
        <f>NiftyData[[#This Row],[Close]]-NiftyData[[#This Row],[Open]]</f>
        <v>0.5500000000001819</v>
      </c>
      <c r="N3852" s="4">
        <f>NiftyData[[#This Row],[Intraday Change]]/NiftyData[[#This Row],[Open]]</f>
        <v>2.7612521023178549E-4</v>
      </c>
      <c r="O3852" s="4">
        <f>_xlfn.CEILING.MATH(ABS(NiftyData[[#This Row],[Intraday Change %]]), 0.01)</f>
        <v>0.01</v>
      </c>
      <c r="P3852" s="6">
        <f>NiftyData[[#This Row],[Close]]-E3853</f>
        <v>1.5500000000001819</v>
      </c>
      <c r="Q3852" s="4">
        <f>NiftyData[[#This Row],[DayChange]]/E3853</f>
        <v>7.7856192078769467E-4</v>
      </c>
      <c r="R3852" s="7">
        <f>_xlfn.CEILING.MATH(ABS(NiftyData[[#This Row],[DayChange %]]), 0.01)</f>
        <v>0.01</v>
      </c>
    </row>
    <row r="3853" spans="1:18" x14ac:dyDescent="0.2">
      <c r="A3853" s="2">
        <v>38491</v>
      </c>
      <c r="B3853" s="1">
        <v>1983.15</v>
      </c>
      <c r="C3853" s="1">
        <v>2008.35</v>
      </c>
      <c r="D3853" s="1">
        <v>1983.15</v>
      </c>
      <c r="E3853" s="1">
        <v>1990.85</v>
      </c>
      <c r="F3853" s="1">
        <v>42626009</v>
      </c>
      <c r="G3853" s="1">
        <v>1760.45</v>
      </c>
      <c r="H3853" s="6" t="str">
        <f>TEXT(NiftyData[[#This Row],[Date]], "yyyy")</f>
        <v>2005</v>
      </c>
      <c r="I3853" s="6" t="str">
        <f>TEXT(NiftyData[[#This Row],[Date]], "mmm")</f>
        <v>May</v>
      </c>
      <c r="J3853" s="6" t="str">
        <f>TEXT(NiftyData[[#This Row],[Date]], "ddd")</f>
        <v>Thu</v>
      </c>
      <c r="K3853" s="6" t="str">
        <f>TEXT(NiftyData[[#This Row],[Date]], "mmm-yyyy")</f>
        <v>May-2005</v>
      </c>
      <c r="L3853" s="6" t="str">
        <f>IF(NiftyData[[#This Row],[Day]]="Thu", "Expiry", "")</f>
        <v>Expiry</v>
      </c>
      <c r="M3853" s="6">
        <f>NiftyData[[#This Row],[Close]]-NiftyData[[#This Row],[Open]]</f>
        <v>7.6999999999998181</v>
      </c>
      <c r="N3853" s="4">
        <f>NiftyData[[#This Row],[Intraday Change]]/NiftyData[[#This Row],[Open]]</f>
        <v>3.8827118473135254E-3</v>
      </c>
      <c r="O3853" s="4">
        <f>_xlfn.CEILING.MATH(ABS(NiftyData[[#This Row],[Intraday Change %]]), 0.01)</f>
        <v>0.01</v>
      </c>
      <c r="P3853" s="6">
        <f>NiftyData[[#This Row],[Close]]-E3854</f>
        <v>8.0999999999999091</v>
      </c>
      <c r="Q3853" s="4">
        <f>NiftyData[[#This Row],[DayChange]]/E3854</f>
        <v>4.0852351531962721E-3</v>
      </c>
      <c r="R3853" s="7">
        <f>_xlfn.CEILING.MATH(ABS(NiftyData[[#This Row],[DayChange %]]), 0.01)</f>
        <v>0.01</v>
      </c>
    </row>
    <row r="3854" spans="1:18" x14ac:dyDescent="0.2">
      <c r="A3854" s="2">
        <v>38490</v>
      </c>
      <c r="B3854" s="1">
        <v>1990.65</v>
      </c>
      <c r="C3854" s="1">
        <v>1990.95</v>
      </c>
      <c r="D3854" s="1">
        <v>1964.65</v>
      </c>
      <c r="E3854" s="1">
        <v>1982.75</v>
      </c>
      <c r="F3854" s="1">
        <v>51569522</v>
      </c>
      <c r="G3854" s="1">
        <v>2202.54</v>
      </c>
      <c r="H3854" s="6" t="str">
        <f>TEXT(NiftyData[[#This Row],[Date]], "yyyy")</f>
        <v>2005</v>
      </c>
      <c r="I3854" s="6" t="str">
        <f>TEXT(NiftyData[[#This Row],[Date]], "mmm")</f>
        <v>May</v>
      </c>
      <c r="J3854" s="6" t="str">
        <f>TEXT(NiftyData[[#This Row],[Date]], "ddd")</f>
        <v>Wed</v>
      </c>
      <c r="K3854" s="6" t="str">
        <f>TEXT(NiftyData[[#This Row],[Date]], "mmm-yyyy")</f>
        <v>May-2005</v>
      </c>
      <c r="L3854" s="6" t="str">
        <f>IF(NiftyData[[#This Row],[Day]]="Thu", "Expiry", "")</f>
        <v/>
      </c>
      <c r="M3854" s="6">
        <f>NiftyData[[#This Row],[Close]]-NiftyData[[#This Row],[Open]]</f>
        <v>-7.9000000000000909</v>
      </c>
      <c r="N3854" s="4">
        <f>NiftyData[[#This Row],[Intraday Change]]/NiftyData[[#This Row],[Open]]</f>
        <v>-3.9685529852058832E-3</v>
      </c>
      <c r="O3854" s="4">
        <f>_xlfn.CEILING.MATH(ABS(NiftyData[[#This Row],[Intraday Change %]]), 0.01)</f>
        <v>0.01</v>
      </c>
      <c r="P3854" s="6">
        <f>NiftyData[[#This Row],[Close]]-E3855</f>
        <v>-8.0499999999999545</v>
      </c>
      <c r="Q3854" s="4">
        <f>NiftyData[[#This Row],[DayChange]]/E3855</f>
        <v>-4.0436005625878813E-3</v>
      </c>
      <c r="R3854" s="7">
        <f>_xlfn.CEILING.MATH(ABS(NiftyData[[#This Row],[DayChange %]]), 0.01)</f>
        <v>0.01</v>
      </c>
    </row>
    <row r="3855" spans="1:18" x14ac:dyDescent="0.2">
      <c r="A3855" s="2">
        <v>38489</v>
      </c>
      <c r="B3855" s="1">
        <v>2013.1</v>
      </c>
      <c r="C3855" s="1">
        <v>2024.6</v>
      </c>
      <c r="D3855" s="1">
        <v>1984.75</v>
      </c>
      <c r="E3855" s="1">
        <v>1990.8</v>
      </c>
      <c r="F3855" s="1">
        <v>48666725</v>
      </c>
      <c r="G3855" s="1">
        <v>1905.96</v>
      </c>
      <c r="H3855" s="6" t="str">
        <f>TEXT(NiftyData[[#This Row],[Date]], "yyyy")</f>
        <v>2005</v>
      </c>
      <c r="I3855" s="6" t="str">
        <f>TEXT(NiftyData[[#This Row],[Date]], "mmm")</f>
        <v>May</v>
      </c>
      <c r="J3855" s="6" t="str">
        <f>TEXT(NiftyData[[#This Row],[Date]], "ddd")</f>
        <v>Tue</v>
      </c>
      <c r="K3855" s="6" t="str">
        <f>TEXT(NiftyData[[#This Row],[Date]], "mmm-yyyy")</f>
        <v>May-2005</v>
      </c>
      <c r="L3855" s="6" t="str">
        <f>IF(NiftyData[[#This Row],[Day]]="Thu", "Expiry", "")</f>
        <v/>
      </c>
      <c r="M3855" s="6">
        <f>NiftyData[[#This Row],[Close]]-NiftyData[[#This Row],[Open]]</f>
        <v>-22.299999999999955</v>
      </c>
      <c r="N3855" s="4">
        <f>NiftyData[[#This Row],[Intraday Change]]/NiftyData[[#This Row],[Open]]</f>
        <v>-1.107744274998756E-2</v>
      </c>
      <c r="O3855" s="4">
        <f>_xlfn.CEILING.MATH(ABS(NiftyData[[#This Row],[Intraday Change %]]), 0.01)</f>
        <v>0.02</v>
      </c>
      <c r="P3855" s="6">
        <f>NiftyData[[#This Row],[Close]]-E3856</f>
        <v>-21.799999999999955</v>
      </c>
      <c r="Q3855" s="4">
        <f>NiftyData[[#This Row],[DayChange]]/E3856</f>
        <v>-1.0831759912550906E-2</v>
      </c>
      <c r="R3855" s="7">
        <f>_xlfn.CEILING.MATH(ABS(NiftyData[[#This Row],[DayChange %]]), 0.01)</f>
        <v>0.02</v>
      </c>
    </row>
    <row r="3856" spans="1:18" x14ac:dyDescent="0.2">
      <c r="A3856" s="2">
        <v>38488</v>
      </c>
      <c r="B3856" s="1">
        <v>1991.5</v>
      </c>
      <c r="C3856" s="1">
        <v>2014.95</v>
      </c>
      <c r="D3856" s="1">
        <v>1989.7</v>
      </c>
      <c r="E3856" s="1">
        <v>2012.6</v>
      </c>
      <c r="F3856" s="1">
        <v>38016370</v>
      </c>
      <c r="G3856" s="1">
        <v>1603.39</v>
      </c>
      <c r="H3856" s="6" t="str">
        <f>TEXT(NiftyData[[#This Row],[Date]], "yyyy")</f>
        <v>2005</v>
      </c>
      <c r="I3856" s="6" t="str">
        <f>TEXT(NiftyData[[#This Row],[Date]], "mmm")</f>
        <v>May</v>
      </c>
      <c r="J3856" s="6" t="str">
        <f>TEXT(NiftyData[[#This Row],[Date]], "ddd")</f>
        <v>Mon</v>
      </c>
      <c r="K3856" s="6" t="str">
        <f>TEXT(NiftyData[[#This Row],[Date]], "mmm-yyyy")</f>
        <v>May-2005</v>
      </c>
      <c r="L3856" s="6" t="str">
        <f>IF(NiftyData[[#This Row],[Day]]="Thu", "Expiry", "")</f>
        <v/>
      </c>
      <c r="M3856" s="6">
        <f>NiftyData[[#This Row],[Close]]-NiftyData[[#This Row],[Open]]</f>
        <v>21.099999999999909</v>
      </c>
      <c r="N3856" s="4">
        <f>NiftyData[[#This Row],[Intraday Change]]/NiftyData[[#This Row],[Open]]</f>
        <v>1.0595028872708967E-2</v>
      </c>
      <c r="O3856" s="4">
        <f>_xlfn.CEILING.MATH(ABS(NiftyData[[#This Row],[Intraday Change %]]), 0.01)</f>
        <v>0.02</v>
      </c>
      <c r="P3856" s="6">
        <f>NiftyData[[#This Row],[Close]]-E3857</f>
        <v>24.299999999999955</v>
      </c>
      <c r="Q3856" s="4">
        <f>NiftyData[[#This Row],[DayChange]]/E3857</f>
        <v>1.2221495750138287E-2</v>
      </c>
      <c r="R3856" s="7">
        <f>_xlfn.CEILING.MATH(ABS(NiftyData[[#This Row],[DayChange %]]), 0.01)</f>
        <v>0.02</v>
      </c>
    </row>
    <row r="3857" spans="1:18" x14ac:dyDescent="0.2">
      <c r="A3857" s="2">
        <v>38485</v>
      </c>
      <c r="B3857" s="1">
        <v>1992.5</v>
      </c>
      <c r="C3857" s="1">
        <v>1992.75</v>
      </c>
      <c r="D3857" s="1">
        <v>1978.9</v>
      </c>
      <c r="E3857" s="1">
        <v>1988.3</v>
      </c>
      <c r="F3857" s="1">
        <v>36652241</v>
      </c>
      <c r="G3857" s="1">
        <v>1454.07</v>
      </c>
      <c r="H3857" s="6" t="str">
        <f>TEXT(NiftyData[[#This Row],[Date]], "yyyy")</f>
        <v>2005</v>
      </c>
      <c r="I3857" s="6" t="str">
        <f>TEXT(NiftyData[[#This Row],[Date]], "mmm")</f>
        <v>May</v>
      </c>
      <c r="J3857" s="6" t="str">
        <f>TEXT(NiftyData[[#This Row],[Date]], "ddd")</f>
        <v>Fri</v>
      </c>
      <c r="K3857" s="6" t="str">
        <f>TEXT(NiftyData[[#This Row],[Date]], "mmm-yyyy")</f>
        <v>May-2005</v>
      </c>
      <c r="L3857" s="6" t="str">
        <f>IF(NiftyData[[#This Row],[Day]]="Thu", "Expiry", "")</f>
        <v/>
      </c>
      <c r="M3857" s="6">
        <f>NiftyData[[#This Row],[Close]]-NiftyData[[#This Row],[Open]]</f>
        <v>-4.2000000000000455</v>
      </c>
      <c r="N3857" s="4">
        <f>NiftyData[[#This Row],[Intraday Change]]/NiftyData[[#This Row],[Open]]</f>
        <v>-2.1079046424090568E-3</v>
      </c>
      <c r="O3857" s="4">
        <f>_xlfn.CEILING.MATH(ABS(NiftyData[[#This Row],[Intraday Change %]]), 0.01)</f>
        <v>0.01</v>
      </c>
      <c r="P3857" s="6">
        <f>NiftyData[[#This Row],[Close]]-E3858</f>
        <v>-4.8500000000001364</v>
      </c>
      <c r="Q3857" s="4">
        <f>NiftyData[[#This Row],[DayChange]]/E3858</f>
        <v>-2.4333341695307108E-3</v>
      </c>
      <c r="R3857" s="7">
        <f>_xlfn.CEILING.MATH(ABS(NiftyData[[#This Row],[DayChange %]]), 0.01)</f>
        <v>0.01</v>
      </c>
    </row>
    <row r="3858" spans="1:18" x14ac:dyDescent="0.2">
      <c r="A3858" s="2">
        <v>38484</v>
      </c>
      <c r="B3858" s="1">
        <v>1985.95</v>
      </c>
      <c r="C3858" s="1">
        <v>1999.85</v>
      </c>
      <c r="D3858" s="1">
        <v>1981.95</v>
      </c>
      <c r="E3858" s="1">
        <v>1993.15</v>
      </c>
      <c r="F3858" s="1">
        <v>36125196</v>
      </c>
      <c r="G3858" s="1">
        <v>1412.84</v>
      </c>
      <c r="H3858" s="6" t="str">
        <f>TEXT(NiftyData[[#This Row],[Date]], "yyyy")</f>
        <v>2005</v>
      </c>
      <c r="I3858" s="6" t="str">
        <f>TEXT(NiftyData[[#This Row],[Date]], "mmm")</f>
        <v>May</v>
      </c>
      <c r="J3858" s="6" t="str">
        <f>TEXT(NiftyData[[#This Row],[Date]], "ddd")</f>
        <v>Thu</v>
      </c>
      <c r="K3858" s="6" t="str">
        <f>TEXT(NiftyData[[#This Row],[Date]], "mmm-yyyy")</f>
        <v>May-2005</v>
      </c>
      <c r="L3858" s="6" t="str">
        <f>IF(NiftyData[[#This Row],[Day]]="Thu", "Expiry", "")</f>
        <v>Expiry</v>
      </c>
      <c r="M3858" s="6">
        <f>NiftyData[[#This Row],[Close]]-NiftyData[[#This Row],[Open]]</f>
        <v>7.2000000000000455</v>
      </c>
      <c r="N3858" s="4">
        <f>NiftyData[[#This Row],[Intraday Change]]/NiftyData[[#This Row],[Open]]</f>
        <v>3.6254689191571013E-3</v>
      </c>
      <c r="O3858" s="4">
        <f>_xlfn.CEILING.MATH(ABS(NiftyData[[#This Row],[Intraday Change %]]), 0.01)</f>
        <v>0.01</v>
      </c>
      <c r="P3858" s="6">
        <f>NiftyData[[#This Row],[Close]]-E3859</f>
        <v>7.2000000000000455</v>
      </c>
      <c r="Q3858" s="4">
        <f>NiftyData[[#This Row],[DayChange]]/E3859</f>
        <v>3.6254689191571013E-3</v>
      </c>
      <c r="R3858" s="7">
        <f>_xlfn.CEILING.MATH(ABS(NiftyData[[#This Row],[DayChange %]]), 0.01)</f>
        <v>0.01</v>
      </c>
    </row>
    <row r="3859" spans="1:18" x14ac:dyDescent="0.2">
      <c r="A3859" s="2">
        <v>38483</v>
      </c>
      <c r="B3859" s="1">
        <v>1990.55</v>
      </c>
      <c r="C3859" s="1">
        <v>1991.85</v>
      </c>
      <c r="D3859" s="1">
        <v>1975.05</v>
      </c>
      <c r="E3859" s="1">
        <v>1985.95</v>
      </c>
      <c r="F3859" s="1">
        <v>44567833</v>
      </c>
      <c r="G3859" s="1">
        <v>1758.58</v>
      </c>
      <c r="H3859" s="6" t="str">
        <f>TEXT(NiftyData[[#This Row],[Date]], "yyyy")</f>
        <v>2005</v>
      </c>
      <c r="I3859" s="6" t="str">
        <f>TEXT(NiftyData[[#This Row],[Date]], "mmm")</f>
        <v>May</v>
      </c>
      <c r="J3859" s="6" t="str">
        <f>TEXT(NiftyData[[#This Row],[Date]], "ddd")</f>
        <v>Wed</v>
      </c>
      <c r="K3859" s="6" t="str">
        <f>TEXT(NiftyData[[#This Row],[Date]], "mmm-yyyy")</f>
        <v>May-2005</v>
      </c>
      <c r="L3859" s="6" t="str">
        <f>IF(NiftyData[[#This Row],[Day]]="Thu", "Expiry", "")</f>
        <v/>
      </c>
      <c r="M3859" s="6">
        <f>NiftyData[[#This Row],[Close]]-NiftyData[[#This Row],[Open]]</f>
        <v>-4.5999999999999091</v>
      </c>
      <c r="N3859" s="4">
        <f>NiftyData[[#This Row],[Intraday Change]]/NiftyData[[#This Row],[Open]]</f>
        <v>-2.3109190927130237E-3</v>
      </c>
      <c r="O3859" s="4">
        <f>_xlfn.CEILING.MATH(ABS(NiftyData[[#This Row],[Intraday Change %]]), 0.01)</f>
        <v>0.01</v>
      </c>
      <c r="P3859" s="6">
        <f>NiftyData[[#This Row],[Close]]-E3860</f>
        <v>-8.3499999999999091</v>
      </c>
      <c r="Q3859" s="4">
        <f>NiftyData[[#This Row],[DayChange]]/E3860</f>
        <v>-4.1869327583612843E-3</v>
      </c>
      <c r="R3859" s="7">
        <f>_xlfn.CEILING.MATH(ABS(NiftyData[[#This Row],[DayChange %]]), 0.01)</f>
        <v>0.01</v>
      </c>
    </row>
    <row r="3860" spans="1:18" x14ac:dyDescent="0.2">
      <c r="A3860" s="2">
        <v>38482</v>
      </c>
      <c r="B3860" s="1">
        <v>2001</v>
      </c>
      <c r="C3860" s="1">
        <v>2007.8</v>
      </c>
      <c r="D3860" s="1">
        <v>1989.1</v>
      </c>
      <c r="E3860" s="1">
        <v>1994.3</v>
      </c>
      <c r="F3860" s="1">
        <v>56034583</v>
      </c>
      <c r="G3860" s="1">
        <v>2185.9499999999998</v>
      </c>
      <c r="H3860" s="6" t="str">
        <f>TEXT(NiftyData[[#This Row],[Date]], "yyyy")</f>
        <v>2005</v>
      </c>
      <c r="I3860" s="6" t="str">
        <f>TEXT(NiftyData[[#This Row],[Date]], "mmm")</f>
        <v>May</v>
      </c>
      <c r="J3860" s="6" t="str">
        <f>TEXT(NiftyData[[#This Row],[Date]], "ddd")</f>
        <v>Tue</v>
      </c>
      <c r="K3860" s="6" t="str">
        <f>TEXT(NiftyData[[#This Row],[Date]], "mmm-yyyy")</f>
        <v>May-2005</v>
      </c>
      <c r="L3860" s="6" t="str">
        <f>IF(NiftyData[[#This Row],[Day]]="Thu", "Expiry", "")</f>
        <v/>
      </c>
      <c r="M3860" s="6">
        <f>NiftyData[[#This Row],[Close]]-NiftyData[[#This Row],[Open]]</f>
        <v>-6.7000000000000455</v>
      </c>
      <c r="N3860" s="4">
        <f>NiftyData[[#This Row],[Intraday Change]]/NiftyData[[#This Row],[Open]]</f>
        <v>-3.3483258370814819E-3</v>
      </c>
      <c r="O3860" s="4">
        <f>_xlfn.CEILING.MATH(ABS(NiftyData[[#This Row],[Intraday Change %]]), 0.01)</f>
        <v>0.01</v>
      </c>
      <c r="P3860" s="6">
        <f>NiftyData[[#This Row],[Close]]-E3861</f>
        <v>-6.4500000000000455</v>
      </c>
      <c r="Q3860" s="4">
        <f>NiftyData[[#This Row],[DayChange]]/E3861</f>
        <v>-3.2237910783456431E-3</v>
      </c>
      <c r="R3860" s="7">
        <f>_xlfn.CEILING.MATH(ABS(NiftyData[[#This Row],[DayChange %]]), 0.01)</f>
        <v>0.01</v>
      </c>
    </row>
    <row r="3861" spans="1:18" x14ac:dyDescent="0.2">
      <c r="A3861" s="2">
        <v>38481</v>
      </c>
      <c r="B3861" s="1">
        <v>1978.05</v>
      </c>
      <c r="C3861" s="1">
        <v>2003.15</v>
      </c>
      <c r="D3861" s="1">
        <v>1978.05</v>
      </c>
      <c r="E3861" s="1">
        <v>2000.75</v>
      </c>
      <c r="F3861" s="1">
        <v>51489665</v>
      </c>
      <c r="G3861" s="1">
        <v>2001.09</v>
      </c>
      <c r="H3861" s="6" t="str">
        <f>TEXT(NiftyData[[#This Row],[Date]], "yyyy")</f>
        <v>2005</v>
      </c>
      <c r="I3861" s="6" t="str">
        <f>TEXT(NiftyData[[#This Row],[Date]], "mmm")</f>
        <v>May</v>
      </c>
      <c r="J3861" s="6" t="str">
        <f>TEXT(NiftyData[[#This Row],[Date]], "ddd")</f>
        <v>Mon</v>
      </c>
      <c r="K3861" s="6" t="str">
        <f>TEXT(NiftyData[[#This Row],[Date]], "mmm-yyyy")</f>
        <v>May-2005</v>
      </c>
      <c r="L3861" s="6" t="str">
        <f>IF(NiftyData[[#This Row],[Day]]="Thu", "Expiry", "")</f>
        <v/>
      </c>
      <c r="M3861" s="6">
        <f>NiftyData[[#This Row],[Close]]-NiftyData[[#This Row],[Open]]</f>
        <v>22.700000000000045</v>
      </c>
      <c r="N3861" s="4">
        <f>NiftyData[[#This Row],[Intraday Change]]/NiftyData[[#This Row],[Open]]</f>
        <v>1.1475948535173553E-2</v>
      </c>
      <c r="O3861" s="4">
        <f>_xlfn.CEILING.MATH(ABS(NiftyData[[#This Row],[Intraday Change %]]), 0.01)</f>
        <v>0.02</v>
      </c>
      <c r="P3861" s="6">
        <f>NiftyData[[#This Row],[Close]]-E3862</f>
        <v>23.25</v>
      </c>
      <c r="Q3861" s="4">
        <f>NiftyData[[#This Row],[DayChange]]/E3862</f>
        <v>1.1757269279393173E-2</v>
      </c>
      <c r="R3861" s="7">
        <f>_xlfn.CEILING.MATH(ABS(NiftyData[[#This Row],[DayChange %]]), 0.01)</f>
        <v>0.02</v>
      </c>
    </row>
    <row r="3862" spans="1:18" x14ac:dyDescent="0.2">
      <c r="A3862" s="2">
        <v>38478</v>
      </c>
      <c r="B3862" s="1">
        <v>1962.3</v>
      </c>
      <c r="C3862" s="1">
        <v>1984.4</v>
      </c>
      <c r="D3862" s="1">
        <v>1947.3</v>
      </c>
      <c r="E3862" s="1">
        <v>1977.5</v>
      </c>
      <c r="F3862" s="1">
        <v>52715637</v>
      </c>
      <c r="G3862" s="1">
        <v>2102.13</v>
      </c>
      <c r="H3862" s="6" t="str">
        <f>TEXT(NiftyData[[#This Row],[Date]], "yyyy")</f>
        <v>2005</v>
      </c>
      <c r="I3862" s="6" t="str">
        <f>TEXT(NiftyData[[#This Row],[Date]], "mmm")</f>
        <v>May</v>
      </c>
      <c r="J3862" s="6" t="str">
        <f>TEXT(NiftyData[[#This Row],[Date]], "ddd")</f>
        <v>Fri</v>
      </c>
      <c r="K3862" s="6" t="str">
        <f>TEXT(NiftyData[[#This Row],[Date]], "mmm-yyyy")</f>
        <v>May-2005</v>
      </c>
      <c r="L3862" s="6" t="str">
        <f>IF(NiftyData[[#This Row],[Day]]="Thu", "Expiry", "")</f>
        <v/>
      </c>
      <c r="M3862" s="6">
        <f>NiftyData[[#This Row],[Close]]-NiftyData[[#This Row],[Open]]</f>
        <v>15.200000000000045</v>
      </c>
      <c r="N3862" s="4">
        <f>NiftyData[[#This Row],[Intraday Change]]/NiftyData[[#This Row],[Open]]</f>
        <v>7.7460123324670262E-3</v>
      </c>
      <c r="O3862" s="4">
        <f>_xlfn.CEILING.MATH(ABS(NiftyData[[#This Row],[Intraday Change %]]), 0.01)</f>
        <v>0.01</v>
      </c>
      <c r="P3862" s="6">
        <f>NiftyData[[#This Row],[Close]]-E3863</f>
        <v>14.200000000000045</v>
      </c>
      <c r="Q3862" s="4">
        <f>NiftyData[[#This Row],[DayChange]]/E3863</f>
        <v>7.2327204197015459E-3</v>
      </c>
      <c r="R3862" s="7">
        <f>_xlfn.CEILING.MATH(ABS(NiftyData[[#This Row],[DayChange %]]), 0.01)</f>
        <v>0.01</v>
      </c>
    </row>
    <row r="3863" spans="1:18" x14ac:dyDescent="0.2">
      <c r="A3863" s="2">
        <v>38477</v>
      </c>
      <c r="B3863" s="1">
        <v>1942.6</v>
      </c>
      <c r="C3863" s="1">
        <v>1973.35</v>
      </c>
      <c r="D3863" s="1">
        <v>1942.05</v>
      </c>
      <c r="E3863" s="1">
        <v>1963.3</v>
      </c>
      <c r="F3863" s="1">
        <v>53020698</v>
      </c>
      <c r="G3863" s="1">
        <v>1922.52</v>
      </c>
      <c r="H3863" s="6" t="str">
        <f>TEXT(NiftyData[[#This Row],[Date]], "yyyy")</f>
        <v>2005</v>
      </c>
      <c r="I3863" s="6" t="str">
        <f>TEXT(NiftyData[[#This Row],[Date]], "mmm")</f>
        <v>May</v>
      </c>
      <c r="J3863" s="6" t="str">
        <f>TEXT(NiftyData[[#This Row],[Date]], "ddd")</f>
        <v>Thu</v>
      </c>
      <c r="K3863" s="6" t="str">
        <f>TEXT(NiftyData[[#This Row],[Date]], "mmm-yyyy")</f>
        <v>May-2005</v>
      </c>
      <c r="L3863" s="6" t="str">
        <f>IF(NiftyData[[#This Row],[Day]]="Thu", "Expiry", "")</f>
        <v>Expiry</v>
      </c>
      <c r="M3863" s="6">
        <f>NiftyData[[#This Row],[Close]]-NiftyData[[#This Row],[Open]]</f>
        <v>20.700000000000045</v>
      </c>
      <c r="N3863" s="4">
        <f>NiftyData[[#This Row],[Intraday Change]]/NiftyData[[#This Row],[Open]]</f>
        <v>1.0655822094100714E-2</v>
      </c>
      <c r="O3863" s="4">
        <f>_xlfn.CEILING.MATH(ABS(NiftyData[[#This Row],[Intraday Change %]]), 0.01)</f>
        <v>0.02</v>
      </c>
      <c r="P3863" s="6">
        <f>NiftyData[[#This Row],[Close]]-E3864</f>
        <v>20.700000000000045</v>
      </c>
      <c r="Q3863" s="4">
        <f>NiftyData[[#This Row],[DayChange]]/E3864</f>
        <v>1.0655822094100714E-2</v>
      </c>
      <c r="R3863" s="7">
        <f>_xlfn.CEILING.MATH(ABS(NiftyData[[#This Row],[DayChange %]]), 0.01)</f>
        <v>0.02</v>
      </c>
    </row>
    <row r="3864" spans="1:18" x14ac:dyDescent="0.2">
      <c r="A3864" s="2">
        <v>38476</v>
      </c>
      <c r="B3864" s="1">
        <v>1920.5</v>
      </c>
      <c r="C3864" s="1">
        <v>1944.45</v>
      </c>
      <c r="D3864" s="1">
        <v>1920.15</v>
      </c>
      <c r="E3864" s="1">
        <v>1942.6</v>
      </c>
      <c r="F3864" s="1">
        <v>48177637</v>
      </c>
      <c r="G3864" s="1">
        <v>1693.39</v>
      </c>
      <c r="H3864" s="6" t="str">
        <f>TEXT(NiftyData[[#This Row],[Date]], "yyyy")</f>
        <v>2005</v>
      </c>
      <c r="I3864" s="6" t="str">
        <f>TEXT(NiftyData[[#This Row],[Date]], "mmm")</f>
        <v>May</v>
      </c>
      <c r="J3864" s="6" t="str">
        <f>TEXT(NiftyData[[#This Row],[Date]], "ddd")</f>
        <v>Wed</v>
      </c>
      <c r="K3864" s="6" t="str">
        <f>TEXT(NiftyData[[#This Row],[Date]], "mmm-yyyy")</f>
        <v>May-2005</v>
      </c>
      <c r="L3864" s="6" t="str">
        <f>IF(NiftyData[[#This Row],[Day]]="Thu", "Expiry", "")</f>
        <v/>
      </c>
      <c r="M3864" s="6">
        <f>NiftyData[[#This Row],[Close]]-NiftyData[[#This Row],[Open]]</f>
        <v>22.099999999999909</v>
      </c>
      <c r="N3864" s="4">
        <f>NiftyData[[#This Row],[Intraday Change]]/NiftyData[[#This Row],[Open]]</f>
        <v>1.1507419942723201E-2</v>
      </c>
      <c r="O3864" s="4">
        <f>_xlfn.CEILING.MATH(ABS(NiftyData[[#This Row],[Intraday Change %]]), 0.01)</f>
        <v>0.02</v>
      </c>
      <c r="P3864" s="6">
        <f>NiftyData[[#This Row],[Close]]-E3865</f>
        <v>21.899999999999864</v>
      </c>
      <c r="Q3864" s="4">
        <f>NiftyData[[#This Row],[DayChange]]/E3865</f>
        <v>1.1402092986931777E-2</v>
      </c>
      <c r="R3864" s="7">
        <f>_xlfn.CEILING.MATH(ABS(NiftyData[[#This Row],[DayChange %]]), 0.01)</f>
        <v>0.02</v>
      </c>
    </row>
    <row r="3865" spans="1:18" x14ac:dyDescent="0.2">
      <c r="A3865" s="2">
        <v>38475</v>
      </c>
      <c r="B3865" s="1">
        <v>1916.95</v>
      </c>
      <c r="C3865" s="1">
        <v>1940.1</v>
      </c>
      <c r="D3865" s="1">
        <v>1911</v>
      </c>
      <c r="E3865" s="1">
        <v>1920.7</v>
      </c>
      <c r="F3865" s="1">
        <v>51921972</v>
      </c>
      <c r="G3865" s="1">
        <v>1810.72</v>
      </c>
      <c r="H3865" s="6" t="str">
        <f>TEXT(NiftyData[[#This Row],[Date]], "yyyy")</f>
        <v>2005</v>
      </c>
      <c r="I3865" s="6" t="str">
        <f>TEXT(NiftyData[[#This Row],[Date]], "mmm")</f>
        <v>May</v>
      </c>
      <c r="J3865" s="6" t="str">
        <f>TEXT(NiftyData[[#This Row],[Date]], "ddd")</f>
        <v>Tue</v>
      </c>
      <c r="K3865" s="6" t="str">
        <f>TEXT(NiftyData[[#This Row],[Date]], "mmm-yyyy")</f>
        <v>May-2005</v>
      </c>
      <c r="L3865" s="6" t="str">
        <f>IF(NiftyData[[#This Row],[Day]]="Thu", "Expiry", "")</f>
        <v/>
      </c>
      <c r="M3865" s="6">
        <f>NiftyData[[#This Row],[Close]]-NiftyData[[#This Row],[Open]]</f>
        <v>3.75</v>
      </c>
      <c r="N3865" s="4">
        <f>NiftyData[[#This Row],[Intraday Change]]/NiftyData[[#This Row],[Open]]</f>
        <v>1.9562325569263675E-3</v>
      </c>
      <c r="O3865" s="4">
        <f>_xlfn.CEILING.MATH(ABS(NiftyData[[#This Row],[Intraday Change %]]), 0.01)</f>
        <v>0.01</v>
      </c>
      <c r="P3865" s="6">
        <f>NiftyData[[#This Row],[Close]]-E3866</f>
        <v>3.9500000000000455</v>
      </c>
      <c r="Q3865" s="4">
        <f>NiftyData[[#This Row],[DayChange]]/E3866</f>
        <v>2.0607799660884545E-3</v>
      </c>
      <c r="R3865" s="7">
        <f>_xlfn.CEILING.MATH(ABS(NiftyData[[#This Row],[DayChange %]]), 0.01)</f>
        <v>0.01</v>
      </c>
    </row>
    <row r="3866" spans="1:18" x14ac:dyDescent="0.2">
      <c r="A3866" s="2">
        <v>38474</v>
      </c>
      <c r="B3866" s="1">
        <v>1903.1</v>
      </c>
      <c r="C3866" s="1">
        <v>1925.6</v>
      </c>
      <c r="D3866" s="1">
        <v>1898.15</v>
      </c>
      <c r="E3866" s="1">
        <v>1916.75</v>
      </c>
      <c r="F3866" s="1">
        <v>60560833</v>
      </c>
      <c r="G3866" s="1">
        <v>1966.87</v>
      </c>
      <c r="H3866" s="6" t="str">
        <f>TEXT(NiftyData[[#This Row],[Date]], "yyyy")</f>
        <v>2005</v>
      </c>
      <c r="I3866" s="6" t="str">
        <f>TEXT(NiftyData[[#This Row],[Date]], "mmm")</f>
        <v>May</v>
      </c>
      <c r="J3866" s="6" t="str">
        <f>TEXT(NiftyData[[#This Row],[Date]], "ddd")</f>
        <v>Mon</v>
      </c>
      <c r="K3866" s="6" t="str">
        <f>TEXT(NiftyData[[#This Row],[Date]], "mmm-yyyy")</f>
        <v>May-2005</v>
      </c>
      <c r="L3866" s="6" t="str">
        <f>IF(NiftyData[[#This Row],[Day]]="Thu", "Expiry", "")</f>
        <v/>
      </c>
      <c r="M3866" s="6">
        <f>NiftyData[[#This Row],[Close]]-NiftyData[[#This Row],[Open]]</f>
        <v>13.650000000000091</v>
      </c>
      <c r="N3866" s="4">
        <f>NiftyData[[#This Row],[Intraday Change]]/NiftyData[[#This Row],[Open]]</f>
        <v>7.1725080132416016E-3</v>
      </c>
      <c r="O3866" s="4">
        <f>_xlfn.CEILING.MATH(ABS(NiftyData[[#This Row],[Intraday Change %]]), 0.01)</f>
        <v>0.01</v>
      </c>
      <c r="P3866" s="6">
        <f>NiftyData[[#This Row],[Close]]-E3867</f>
        <v>14.25</v>
      </c>
      <c r="Q3866" s="4">
        <f>NiftyData[[#This Row],[DayChange]]/E3867</f>
        <v>7.4901445466491459E-3</v>
      </c>
      <c r="R3866" s="7">
        <f>_xlfn.CEILING.MATH(ABS(NiftyData[[#This Row],[DayChange %]]), 0.01)</f>
        <v>0.01</v>
      </c>
    </row>
    <row r="3867" spans="1:18" x14ac:dyDescent="0.2">
      <c r="A3867" s="2">
        <v>38471</v>
      </c>
      <c r="B3867" s="1">
        <v>1943.2</v>
      </c>
      <c r="C3867" s="1">
        <v>1943.2</v>
      </c>
      <c r="D3867" s="1">
        <v>1896.3</v>
      </c>
      <c r="E3867" s="1">
        <v>1902.5</v>
      </c>
      <c r="F3867" s="1">
        <v>64304715</v>
      </c>
      <c r="G3867" s="1">
        <v>2330.2399999999998</v>
      </c>
      <c r="H3867" s="6" t="str">
        <f>TEXT(NiftyData[[#This Row],[Date]], "yyyy")</f>
        <v>2005</v>
      </c>
      <c r="I3867" s="6" t="str">
        <f>TEXT(NiftyData[[#This Row],[Date]], "mmm")</f>
        <v>Apr</v>
      </c>
      <c r="J3867" s="6" t="str">
        <f>TEXT(NiftyData[[#This Row],[Date]], "ddd")</f>
        <v>Fri</v>
      </c>
      <c r="K3867" s="6" t="str">
        <f>TEXT(NiftyData[[#This Row],[Date]], "mmm-yyyy")</f>
        <v>Apr-2005</v>
      </c>
      <c r="L3867" s="6" t="str">
        <f>IF(NiftyData[[#This Row],[Day]]="Thu", "Expiry", "")</f>
        <v/>
      </c>
      <c r="M3867" s="6">
        <f>NiftyData[[#This Row],[Close]]-NiftyData[[#This Row],[Open]]</f>
        <v>-40.700000000000045</v>
      </c>
      <c r="N3867" s="4">
        <f>NiftyData[[#This Row],[Intraday Change]]/NiftyData[[#This Row],[Open]]</f>
        <v>-2.0944833264718014E-2</v>
      </c>
      <c r="O3867" s="4">
        <f>_xlfn.CEILING.MATH(ABS(NiftyData[[#This Row],[Intraday Change %]]), 0.01)</f>
        <v>0.03</v>
      </c>
      <c r="P3867" s="6">
        <f>NiftyData[[#This Row],[Close]]-E3868</f>
        <v>-38.799999999999955</v>
      </c>
      <c r="Q3867" s="4">
        <f>NiftyData[[#This Row],[DayChange]]/E3868</f>
        <v>-1.99866069128934E-2</v>
      </c>
      <c r="R3867" s="7">
        <f>_xlfn.CEILING.MATH(ABS(NiftyData[[#This Row],[DayChange %]]), 0.01)</f>
        <v>0.02</v>
      </c>
    </row>
    <row r="3868" spans="1:18" x14ac:dyDescent="0.2">
      <c r="A3868" s="2">
        <v>38470</v>
      </c>
      <c r="B3868" s="1">
        <v>1935.65</v>
      </c>
      <c r="C3868" s="1">
        <v>1950.25</v>
      </c>
      <c r="D3868" s="1">
        <v>1921.05</v>
      </c>
      <c r="E3868" s="1">
        <v>1941.3</v>
      </c>
      <c r="F3868" s="1">
        <v>82325185</v>
      </c>
      <c r="G3868" s="1">
        <v>3367.57</v>
      </c>
      <c r="H3868" s="6" t="str">
        <f>TEXT(NiftyData[[#This Row],[Date]], "yyyy")</f>
        <v>2005</v>
      </c>
      <c r="I3868" s="6" t="str">
        <f>TEXT(NiftyData[[#This Row],[Date]], "mmm")</f>
        <v>Apr</v>
      </c>
      <c r="J3868" s="6" t="str">
        <f>TEXT(NiftyData[[#This Row],[Date]], "ddd")</f>
        <v>Thu</v>
      </c>
      <c r="K3868" s="6" t="str">
        <f>TEXT(NiftyData[[#This Row],[Date]], "mmm-yyyy")</f>
        <v>Apr-2005</v>
      </c>
      <c r="L3868" s="6" t="str">
        <f>IF(NiftyData[[#This Row],[Day]]="Thu", "Expiry", "")</f>
        <v>Expiry</v>
      </c>
      <c r="M3868" s="6">
        <f>NiftyData[[#This Row],[Close]]-NiftyData[[#This Row],[Open]]</f>
        <v>5.6499999999998636</v>
      </c>
      <c r="N3868" s="4">
        <f>NiftyData[[#This Row],[Intraday Change]]/NiftyData[[#This Row],[Open]]</f>
        <v>2.9189161263657496E-3</v>
      </c>
      <c r="O3868" s="4">
        <f>_xlfn.CEILING.MATH(ABS(NiftyData[[#This Row],[Intraday Change %]]), 0.01)</f>
        <v>0.01</v>
      </c>
      <c r="P3868" s="6">
        <f>NiftyData[[#This Row],[Close]]-E3869</f>
        <v>5.8999999999998636</v>
      </c>
      <c r="Q3868" s="4">
        <f>NiftyData[[#This Row],[DayChange]]/E3869</f>
        <v>3.0484654335020478E-3</v>
      </c>
      <c r="R3868" s="7">
        <f>_xlfn.CEILING.MATH(ABS(NiftyData[[#This Row],[DayChange %]]), 0.01)</f>
        <v>0.01</v>
      </c>
    </row>
    <row r="3869" spans="1:18" x14ac:dyDescent="0.2">
      <c r="A3869" s="2">
        <v>38469</v>
      </c>
      <c r="B3869" s="1">
        <v>1959.45</v>
      </c>
      <c r="C3869" s="1">
        <v>1962.2</v>
      </c>
      <c r="D3869" s="1">
        <v>1930.35</v>
      </c>
      <c r="E3869" s="1">
        <v>1935.4</v>
      </c>
      <c r="F3869" s="1">
        <v>62035956</v>
      </c>
      <c r="G3869" s="1">
        <v>2583.88</v>
      </c>
      <c r="H3869" s="6" t="str">
        <f>TEXT(NiftyData[[#This Row],[Date]], "yyyy")</f>
        <v>2005</v>
      </c>
      <c r="I3869" s="6" t="str">
        <f>TEXT(NiftyData[[#This Row],[Date]], "mmm")</f>
        <v>Apr</v>
      </c>
      <c r="J3869" s="6" t="str">
        <f>TEXT(NiftyData[[#This Row],[Date]], "ddd")</f>
        <v>Wed</v>
      </c>
      <c r="K3869" s="6" t="str">
        <f>TEXT(NiftyData[[#This Row],[Date]], "mmm-yyyy")</f>
        <v>Apr-2005</v>
      </c>
      <c r="L3869" s="6" t="str">
        <f>IF(NiftyData[[#This Row],[Day]]="Thu", "Expiry", "")</f>
        <v/>
      </c>
      <c r="M3869" s="6">
        <f>NiftyData[[#This Row],[Close]]-NiftyData[[#This Row],[Open]]</f>
        <v>-24.049999999999955</v>
      </c>
      <c r="N3869" s="4">
        <f>NiftyData[[#This Row],[Intraday Change]]/NiftyData[[#This Row],[Open]]</f>
        <v>-1.2273852356528595E-2</v>
      </c>
      <c r="O3869" s="4">
        <f>_xlfn.CEILING.MATH(ABS(NiftyData[[#This Row],[Intraday Change %]]), 0.01)</f>
        <v>0.02</v>
      </c>
      <c r="P3869" s="6">
        <f>NiftyData[[#This Row],[Close]]-E3870</f>
        <v>-21.699999999999818</v>
      </c>
      <c r="Q3869" s="4">
        <f>NiftyData[[#This Row],[DayChange]]/E3870</f>
        <v>-1.108783404016137E-2</v>
      </c>
      <c r="R3869" s="7">
        <f>_xlfn.CEILING.MATH(ABS(NiftyData[[#This Row],[DayChange %]]), 0.01)</f>
        <v>0.02</v>
      </c>
    </row>
    <row r="3870" spans="1:18" x14ac:dyDescent="0.2">
      <c r="A3870" s="2">
        <v>38468</v>
      </c>
      <c r="B3870" s="1">
        <v>1971.05</v>
      </c>
      <c r="C3870" s="1">
        <v>1972.85</v>
      </c>
      <c r="D3870" s="1">
        <v>1951.8</v>
      </c>
      <c r="E3870" s="1">
        <v>1957.1</v>
      </c>
      <c r="F3870" s="1">
        <v>51302647</v>
      </c>
      <c r="G3870" s="1">
        <v>1737.57</v>
      </c>
      <c r="H3870" s="6" t="str">
        <f>TEXT(NiftyData[[#This Row],[Date]], "yyyy")</f>
        <v>2005</v>
      </c>
      <c r="I3870" s="6" t="str">
        <f>TEXT(NiftyData[[#This Row],[Date]], "mmm")</f>
        <v>Apr</v>
      </c>
      <c r="J3870" s="6" t="str">
        <f>TEXT(NiftyData[[#This Row],[Date]], "ddd")</f>
        <v>Tue</v>
      </c>
      <c r="K3870" s="6" t="str">
        <f>TEXT(NiftyData[[#This Row],[Date]], "mmm-yyyy")</f>
        <v>Apr-2005</v>
      </c>
      <c r="L3870" s="6" t="str">
        <f>IF(NiftyData[[#This Row],[Day]]="Thu", "Expiry", "")</f>
        <v/>
      </c>
      <c r="M3870" s="6">
        <f>NiftyData[[#This Row],[Close]]-NiftyData[[#This Row],[Open]]</f>
        <v>-13.950000000000045</v>
      </c>
      <c r="N3870" s="4">
        <f>NiftyData[[#This Row],[Intraday Change]]/NiftyData[[#This Row],[Open]]</f>
        <v>-7.0774460313031357E-3</v>
      </c>
      <c r="O3870" s="4">
        <f>_xlfn.CEILING.MATH(ABS(NiftyData[[#This Row],[Intraday Change %]]), 0.01)</f>
        <v>0.01</v>
      </c>
      <c r="P3870" s="6">
        <f>NiftyData[[#This Row],[Close]]-E3871</f>
        <v>-13.850000000000136</v>
      </c>
      <c r="Q3870" s="4">
        <f>NiftyData[[#This Row],[DayChange]]/E3871</f>
        <v>-7.0270681650981184E-3</v>
      </c>
      <c r="R3870" s="7">
        <f>_xlfn.CEILING.MATH(ABS(NiftyData[[#This Row],[DayChange %]]), 0.01)</f>
        <v>0.01</v>
      </c>
    </row>
    <row r="3871" spans="1:18" x14ac:dyDescent="0.2">
      <c r="A3871" s="2">
        <v>38467</v>
      </c>
      <c r="B3871" s="1">
        <v>1968.45</v>
      </c>
      <c r="C3871" s="1">
        <v>1974.2</v>
      </c>
      <c r="D3871" s="1">
        <v>1952.4</v>
      </c>
      <c r="E3871" s="1">
        <v>1970.95</v>
      </c>
      <c r="F3871" s="1">
        <v>53653518</v>
      </c>
      <c r="G3871" s="1">
        <v>2018.36</v>
      </c>
      <c r="H3871" s="6" t="str">
        <f>TEXT(NiftyData[[#This Row],[Date]], "yyyy")</f>
        <v>2005</v>
      </c>
      <c r="I3871" s="6" t="str">
        <f>TEXT(NiftyData[[#This Row],[Date]], "mmm")</f>
        <v>Apr</v>
      </c>
      <c r="J3871" s="6" t="str">
        <f>TEXT(NiftyData[[#This Row],[Date]], "ddd")</f>
        <v>Mon</v>
      </c>
      <c r="K3871" s="6" t="str">
        <f>TEXT(NiftyData[[#This Row],[Date]], "mmm-yyyy")</f>
        <v>Apr-2005</v>
      </c>
      <c r="L3871" s="6" t="str">
        <f>IF(NiftyData[[#This Row],[Day]]="Thu", "Expiry", "")</f>
        <v/>
      </c>
      <c r="M3871" s="6">
        <f>NiftyData[[#This Row],[Close]]-NiftyData[[#This Row],[Open]]</f>
        <v>2.5</v>
      </c>
      <c r="N3871" s="4">
        <f>NiftyData[[#This Row],[Intraday Change]]/NiftyData[[#This Row],[Open]]</f>
        <v>1.2700347989534912E-3</v>
      </c>
      <c r="O3871" s="4">
        <f>_xlfn.CEILING.MATH(ABS(NiftyData[[#This Row],[Intraday Change %]]), 0.01)</f>
        <v>0.01</v>
      </c>
      <c r="P3871" s="6">
        <f>NiftyData[[#This Row],[Close]]-E3872</f>
        <v>3.6000000000001364</v>
      </c>
      <c r="Q3871" s="4">
        <f>NiftyData[[#This Row],[DayChange]]/E3872</f>
        <v>1.8298726713600207E-3</v>
      </c>
      <c r="R3871" s="7">
        <f>_xlfn.CEILING.MATH(ABS(NiftyData[[#This Row],[DayChange %]]), 0.01)</f>
        <v>0.01</v>
      </c>
    </row>
    <row r="3872" spans="1:18" x14ac:dyDescent="0.2">
      <c r="A3872" s="2">
        <v>38464</v>
      </c>
      <c r="B3872" s="1">
        <v>1950.6</v>
      </c>
      <c r="C3872" s="1">
        <v>1972.95</v>
      </c>
      <c r="D3872" s="1">
        <v>1950</v>
      </c>
      <c r="E3872" s="1">
        <v>1967.35</v>
      </c>
      <c r="F3872" s="1">
        <v>55286066</v>
      </c>
      <c r="G3872" s="1">
        <v>2400.13</v>
      </c>
      <c r="H3872" s="6" t="str">
        <f>TEXT(NiftyData[[#This Row],[Date]], "yyyy")</f>
        <v>2005</v>
      </c>
      <c r="I3872" s="6" t="str">
        <f>TEXT(NiftyData[[#This Row],[Date]], "mmm")</f>
        <v>Apr</v>
      </c>
      <c r="J3872" s="6" t="str">
        <f>TEXT(NiftyData[[#This Row],[Date]], "ddd")</f>
        <v>Fri</v>
      </c>
      <c r="K3872" s="6" t="str">
        <f>TEXT(NiftyData[[#This Row],[Date]], "mmm-yyyy")</f>
        <v>Apr-2005</v>
      </c>
      <c r="L3872" s="6" t="str">
        <f>IF(NiftyData[[#This Row],[Day]]="Thu", "Expiry", "")</f>
        <v/>
      </c>
      <c r="M3872" s="6">
        <f>NiftyData[[#This Row],[Close]]-NiftyData[[#This Row],[Open]]</f>
        <v>16.75</v>
      </c>
      <c r="N3872" s="4">
        <f>NiftyData[[#This Row],[Intraday Change]]/NiftyData[[#This Row],[Open]]</f>
        <v>8.5871014046959918E-3</v>
      </c>
      <c r="O3872" s="4">
        <f>_xlfn.CEILING.MATH(ABS(NiftyData[[#This Row],[Intraday Change %]]), 0.01)</f>
        <v>0.01</v>
      </c>
      <c r="P3872" s="6">
        <f>NiftyData[[#This Row],[Close]]-E3873</f>
        <v>18.799999999999955</v>
      </c>
      <c r="Q3872" s="4">
        <f>NiftyData[[#This Row],[DayChange]]/E3873</f>
        <v>9.6481999435477431E-3</v>
      </c>
      <c r="R3872" s="7">
        <f>_xlfn.CEILING.MATH(ABS(NiftyData[[#This Row],[DayChange %]]), 0.01)</f>
        <v>0.01</v>
      </c>
    </row>
    <row r="3873" spans="1:18" x14ac:dyDescent="0.2">
      <c r="A3873" s="2">
        <v>38463</v>
      </c>
      <c r="B3873" s="1">
        <v>1930.5</v>
      </c>
      <c r="C3873" s="1">
        <v>1950</v>
      </c>
      <c r="D3873" s="1">
        <v>1911.4</v>
      </c>
      <c r="E3873" s="1">
        <v>1948.55</v>
      </c>
      <c r="F3873" s="1">
        <v>58531700</v>
      </c>
      <c r="G3873" s="1">
        <v>2306.9499999999998</v>
      </c>
      <c r="H3873" s="6" t="str">
        <f>TEXT(NiftyData[[#This Row],[Date]], "yyyy")</f>
        <v>2005</v>
      </c>
      <c r="I3873" s="6" t="str">
        <f>TEXT(NiftyData[[#This Row],[Date]], "mmm")</f>
        <v>Apr</v>
      </c>
      <c r="J3873" s="6" t="str">
        <f>TEXT(NiftyData[[#This Row],[Date]], "ddd")</f>
        <v>Thu</v>
      </c>
      <c r="K3873" s="6" t="str">
        <f>TEXT(NiftyData[[#This Row],[Date]], "mmm-yyyy")</f>
        <v>Apr-2005</v>
      </c>
      <c r="L3873" s="6" t="str">
        <f>IF(NiftyData[[#This Row],[Day]]="Thu", "Expiry", "")</f>
        <v>Expiry</v>
      </c>
      <c r="M3873" s="6">
        <f>NiftyData[[#This Row],[Close]]-NiftyData[[#This Row],[Open]]</f>
        <v>18.049999999999955</v>
      </c>
      <c r="N3873" s="4">
        <f>NiftyData[[#This Row],[Intraday Change]]/NiftyData[[#This Row],[Open]]</f>
        <v>9.3499093499093272E-3</v>
      </c>
      <c r="O3873" s="4">
        <f>_xlfn.CEILING.MATH(ABS(NiftyData[[#This Row],[Intraday Change %]]), 0.01)</f>
        <v>0.01</v>
      </c>
      <c r="P3873" s="6">
        <f>NiftyData[[#This Row],[Close]]-E3874</f>
        <v>18.849999999999909</v>
      </c>
      <c r="Q3873" s="4">
        <f>NiftyData[[#This Row],[DayChange]]/E3874</f>
        <v>9.7683577758200281E-3</v>
      </c>
      <c r="R3873" s="7">
        <f>_xlfn.CEILING.MATH(ABS(NiftyData[[#This Row],[DayChange %]]), 0.01)</f>
        <v>0.01</v>
      </c>
    </row>
    <row r="3874" spans="1:18" x14ac:dyDescent="0.2">
      <c r="A3874" s="2">
        <v>38462</v>
      </c>
      <c r="B3874" s="1">
        <v>1908.5</v>
      </c>
      <c r="C3874" s="1">
        <v>1941.85</v>
      </c>
      <c r="D3874" s="1">
        <v>1902.9</v>
      </c>
      <c r="E3874" s="1">
        <v>1929.7</v>
      </c>
      <c r="F3874" s="1">
        <v>74597233</v>
      </c>
      <c r="G3874" s="1">
        <v>3002.34</v>
      </c>
      <c r="H3874" s="6" t="str">
        <f>TEXT(NiftyData[[#This Row],[Date]], "yyyy")</f>
        <v>2005</v>
      </c>
      <c r="I3874" s="6" t="str">
        <f>TEXT(NiftyData[[#This Row],[Date]], "mmm")</f>
        <v>Apr</v>
      </c>
      <c r="J3874" s="6" t="str">
        <f>TEXT(NiftyData[[#This Row],[Date]], "ddd")</f>
        <v>Wed</v>
      </c>
      <c r="K3874" s="6" t="str">
        <f>TEXT(NiftyData[[#This Row],[Date]], "mmm-yyyy")</f>
        <v>Apr-2005</v>
      </c>
      <c r="L3874" s="6" t="str">
        <f>IF(NiftyData[[#This Row],[Day]]="Thu", "Expiry", "")</f>
        <v/>
      </c>
      <c r="M3874" s="6">
        <f>NiftyData[[#This Row],[Close]]-NiftyData[[#This Row],[Open]]</f>
        <v>21.200000000000045</v>
      </c>
      <c r="N3874" s="4">
        <f>NiftyData[[#This Row],[Intraday Change]]/NiftyData[[#This Row],[Open]]</f>
        <v>1.1108200157191536E-2</v>
      </c>
      <c r="O3874" s="4">
        <f>_xlfn.CEILING.MATH(ABS(NiftyData[[#This Row],[Intraday Change %]]), 0.01)</f>
        <v>0.02</v>
      </c>
      <c r="P3874" s="6">
        <f>NiftyData[[#This Row],[Close]]-E3875</f>
        <v>20.299999999999955</v>
      </c>
      <c r="Q3874" s="4">
        <f>NiftyData[[#This Row],[DayChange]]/E3875</f>
        <v>1.0631612024719782E-2</v>
      </c>
      <c r="R3874" s="7">
        <f>_xlfn.CEILING.MATH(ABS(NiftyData[[#This Row],[DayChange %]]), 0.01)</f>
        <v>0.02</v>
      </c>
    </row>
    <row r="3875" spans="1:18" x14ac:dyDescent="0.2">
      <c r="A3875" s="2">
        <v>38461</v>
      </c>
      <c r="B3875" s="1">
        <v>1927.9</v>
      </c>
      <c r="C3875" s="1">
        <v>1961.15</v>
      </c>
      <c r="D3875" s="1">
        <v>1902.8</v>
      </c>
      <c r="E3875" s="1">
        <v>1909.4</v>
      </c>
      <c r="F3875" s="1">
        <v>61369260</v>
      </c>
      <c r="G3875" s="1">
        <v>2472.94</v>
      </c>
      <c r="H3875" s="6" t="str">
        <f>TEXT(NiftyData[[#This Row],[Date]], "yyyy")</f>
        <v>2005</v>
      </c>
      <c r="I3875" s="6" t="str">
        <f>TEXT(NiftyData[[#This Row],[Date]], "mmm")</f>
        <v>Apr</v>
      </c>
      <c r="J3875" s="6" t="str">
        <f>TEXT(NiftyData[[#This Row],[Date]], "ddd")</f>
        <v>Tue</v>
      </c>
      <c r="K3875" s="6" t="str">
        <f>TEXT(NiftyData[[#This Row],[Date]], "mmm-yyyy")</f>
        <v>Apr-2005</v>
      </c>
      <c r="L3875" s="6" t="str">
        <f>IF(NiftyData[[#This Row],[Day]]="Thu", "Expiry", "")</f>
        <v/>
      </c>
      <c r="M3875" s="6">
        <f>NiftyData[[#This Row],[Close]]-NiftyData[[#This Row],[Open]]</f>
        <v>-18.5</v>
      </c>
      <c r="N3875" s="4">
        <f>NiftyData[[#This Row],[Intraday Change]]/NiftyData[[#This Row],[Open]]</f>
        <v>-9.595933399035219E-3</v>
      </c>
      <c r="O3875" s="4">
        <f>_xlfn.CEILING.MATH(ABS(NiftyData[[#This Row],[Intraday Change %]]), 0.01)</f>
        <v>0.01</v>
      </c>
      <c r="P3875" s="6">
        <f>NiftyData[[#This Row],[Close]]-E3876</f>
        <v>-18.399999999999864</v>
      </c>
      <c r="Q3875" s="4">
        <f>NiftyData[[#This Row],[DayChange]]/E3876</f>
        <v>-9.5445585641663368E-3</v>
      </c>
      <c r="R3875" s="7">
        <f>_xlfn.CEILING.MATH(ABS(NiftyData[[#This Row],[DayChange %]]), 0.01)</f>
        <v>0.01</v>
      </c>
    </row>
    <row r="3876" spans="1:18" x14ac:dyDescent="0.2">
      <c r="A3876" s="2">
        <v>38460</v>
      </c>
      <c r="B3876" s="1">
        <v>1955.5</v>
      </c>
      <c r="C3876" s="1">
        <v>1959.25</v>
      </c>
      <c r="D3876" s="1">
        <v>1914.85</v>
      </c>
      <c r="E3876" s="1">
        <v>1927.8</v>
      </c>
      <c r="F3876" s="1">
        <v>70752264</v>
      </c>
      <c r="G3876" s="1">
        <v>2207.34</v>
      </c>
      <c r="H3876" s="6" t="str">
        <f>TEXT(NiftyData[[#This Row],[Date]], "yyyy")</f>
        <v>2005</v>
      </c>
      <c r="I3876" s="6" t="str">
        <f>TEXT(NiftyData[[#This Row],[Date]], "mmm")</f>
        <v>Apr</v>
      </c>
      <c r="J3876" s="6" t="str">
        <f>TEXT(NiftyData[[#This Row],[Date]], "ddd")</f>
        <v>Mon</v>
      </c>
      <c r="K3876" s="6" t="str">
        <f>TEXT(NiftyData[[#This Row],[Date]], "mmm-yyyy")</f>
        <v>Apr-2005</v>
      </c>
      <c r="L3876" s="6" t="str">
        <f>IF(NiftyData[[#This Row],[Day]]="Thu", "Expiry", "")</f>
        <v/>
      </c>
      <c r="M3876" s="6">
        <f>NiftyData[[#This Row],[Close]]-NiftyData[[#This Row],[Open]]</f>
        <v>-27.700000000000045</v>
      </c>
      <c r="N3876" s="4">
        <f>NiftyData[[#This Row],[Intraday Change]]/NiftyData[[#This Row],[Open]]</f>
        <v>-1.4165175147021246E-2</v>
      </c>
      <c r="O3876" s="4">
        <f>_xlfn.CEILING.MATH(ABS(NiftyData[[#This Row],[Intraday Change %]]), 0.01)</f>
        <v>0.02</v>
      </c>
      <c r="P3876" s="6">
        <f>NiftyData[[#This Row],[Close]]-E3877</f>
        <v>-28.5</v>
      </c>
      <c r="Q3876" s="4">
        <f>NiftyData[[#This Row],[DayChange]]/E3877</f>
        <v>-1.4568317742677504E-2</v>
      </c>
      <c r="R3876" s="7">
        <f>_xlfn.CEILING.MATH(ABS(NiftyData[[#This Row],[DayChange %]]), 0.01)</f>
        <v>0.02</v>
      </c>
    </row>
    <row r="3877" spans="1:18" x14ac:dyDescent="0.2">
      <c r="A3877" s="2">
        <v>38457</v>
      </c>
      <c r="B3877" s="1">
        <v>2022.5</v>
      </c>
      <c r="C3877" s="1">
        <v>2022.5</v>
      </c>
      <c r="D3877" s="1">
        <v>1952.75</v>
      </c>
      <c r="E3877" s="1">
        <v>1956.3</v>
      </c>
      <c r="F3877" s="1">
        <v>64717231</v>
      </c>
      <c r="G3877" s="1">
        <v>2402.7800000000002</v>
      </c>
      <c r="H3877" s="6" t="str">
        <f>TEXT(NiftyData[[#This Row],[Date]], "yyyy")</f>
        <v>2005</v>
      </c>
      <c r="I3877" s="6" t="str">
        <f>TEXT(NiftyData[[#This Row],[Date]], "mmm")</f>
        <v>Apr</v>
      </c>
      <c r="J3877" s="6" t="str">
        <f>TEXT(NiftyData[[#This Row],[Date]], "ddd")</f>
        <v>Fri</v>
      </c>
      <c r="K3877" s="6" t="str">
        <f>TEXT(NiftyData[[#This Row],[Date]], "mmm-yyyy")</f>
        <v>Apr-2005</v>
      </c>
      <c r="L3877" s="6" t="str">
        <f>IF(NiftyData[[#This Row],[Day]]="Thu", "Expiry", "")</f>
        <v/>
      </c>
      <c r="M3877" s="6">
        <f>NiftyData[[#This Row],[Close]]-NiftyData[[#This Row],[Open]]</f>
        <v>-66.200000000000045</v>
      </c>
      <c r="N3877" s="4">
        <f>NiftyData[[#This Row],[Intraday Change]]/NiftyData[[#This Row],[Open]]</f>
        <v>-3.2731767614338714E-2</v>
      </c>
      <c r="O3877" s="4">
        <f>_xlfn.CEILING.MATH(ABS(NiftyData[[#This Row],[Intraday Change %]]), 0.01)</f>
        <v>0.04</v>
      </c>
      <c r="P3877" s="6">
        <f>NiftyData[[#This Row],[Close]]-E3878</f>
        <v>-69.150000000000091</v>
      </c>
      <c r="Q3877" s="4">
        <f>NiftyData[[#This Row],[DayChange]]/E3878</f>
        <v>-3.4140561356735585E-2</v>
      </c>
      <c r="R3877" s="7">
        <f>_xlfn.CEILING.MATH(ABS(NiftyData[[#This Row],[DayChange %]]), 0.01)</f>
        <v>0.04</v>
      </c>
    </row>
    <row r="3878" spans="1:18" x14ac:dyDescent="0.2">
      <c r="A3878" s="2">
        <v>38455</v>
      </c>
      <c r="B3878" s="1">
        <v>2024.9</v>
      </c>
      <c r="C3878" s="1">
        <v>2038.85</v>
      </c>
      <c r="D3878" s="1">
        <v>2018.1</v>
      </c>
      <c r="E3878" s="1">
        <v>2025.45</v>
      </c>
      <c r="F3878" s="1">
        <v>44910337</v>
      </c>
      <c r="G3878" s="1">
        <v>1841.1</v>
      </c>
      <c r="H3878" s="6" t="str">
        <f>TEXT(NiftyData[[#This Row],[Date]], "yyyy")</f>
        <v>2005</v>
      </c>
      <c r="I3878" s="6" t="str">
        <f>TEXT(NiftyData[[#This Row],[Date]], "mmm")</f>
        <v>Apr</v>
      </c>
      <c r="J3878" s="6" t="str">
        <f>TEXT(NiftyData[[#This Row],[Date]], "ddd")</f>
        <v>Wed</v>
      </c>
      <c r="K3878" s="6" t="str">
        <f>TEXT(NiftyData[[#This Row],[Date]], "mmm-yyyy")</f>
        <v>Apr-2005</v>
      </c>
      <c r="L3878" s="6" t="str">
        <f>IF(NiftyData[[#This Row],[Day]]="Thu", "Expiry", "")</f>
        <v/>
      </c>
      <c r="M3878" s="6">
        <f>NiftyData[[#This Row],[Close]]-NiftyData[[#This Row],[Open]]</f>
        <v>0.54999999999995453</v>
      </c>
      <c r="N3878" s="4">
        <f>NiftyData[[#This Row],[Intraday Change]]/NiftyData[[#This Row],[Open]]</f>
        <v>2.7161835152350957E-4</v>
      </c>
      <c r="O3878" s="4">
        <f>_xlfn.CEILING.MATH(ABS(NiftyData[[#This Row],[Intraday Change %]]), 0.01)</f>
        <v>0.01</v>
      </c>
      <c r="P3878" s="6">
        <f>NiftyData[[#This Row],[Close]]-E3879</f>
        <v>0.5</v>
      </c>
      <c r="Q3878" s="4">
        <f>NiftyData[[#This Row],[DayChange]]/E3879</f>
        <v>2.4691967702906244E-4</v>
      </c>
      <c r="R3878" s="7">
        <f>_xlfn.CEILING.MATH(ABS(NiftyData[[#This Row],[DayChange %]]), 0.01)</f>
        <v>0.01</v>
      </c>
    </row>
    <row r="3879" spans="1:18" x14ac:dyDescent="0.2">
      <c r="A3879" s="2">
        <v>38454</v>
      </c>
      <c r="B3879" s="1">
        <v>2002.75</v>
      </c>
      <c r="C3879" s="1">
        <v>2027.8</v>
      </c>
      <c r="D3879" s="1">
        <v>2002.75</v>
      </c>
      <c r="E3879" s="1">
        <v>2024.95</v>
      </c>
      <c r="F3879" s="1">
        <v>35572259</v>
      </c>
      <c r="G3879" s="1">
        <v>1523.65</v>
      </c>
      <c r="H3879" s="6" t="str">
        <f>TEXT(NiftyData[[#This Row],[Date]], "yyyy")</f>
        <v>2005</v>
      </c>
      <c r="I3879" s="6" t="str">
        <f>TEXT(NiftyData[[#This Row],[Date]], "mmm")</f>
        <v>Apr</v>
      </c>
      <c r="J3879" s="6" t="str">
        <f>TEXT(NiftyData[[#This Row],[Date]], "ddd")</f>
        <v>Tue</v>
      </c>
      <c r="K3879" s="6" t="str">
        <f>TEXT(NiftyData[[#This Row],[Date]], "mmm-yyyy")</f>
        <v>Apr-2005</v>
      </c>
      <c r="L3879" s="6" t="str">
        <f>IF(NiftyData[[#This Row],[Day]]="Thu", "Expiry", "")</f>
        <v/>
      </c>
      <c r="M3879" s="6">
        <f>NiftyData[[#This Row],[Close]]-NiftyData[[#This Row],[Open]]</f>
        <v>22.200000000000045</v>
      </c>
      <c r="N3879" s="4">
        <f>NiftyData[[#This Row],[Intraday Change]]/NiftyData[[#This Row],[Open]]</f>
        <v>1.1084758457121481E-2</v>
      </c>
      <c r="O3879" s="4">
        <f>_xlfn.CEILING.MATH(ABS(NiftyData[[#This Row],[Intraday Change %]]), 0.01)</f>
        <v>0.02</v>
      </c>
      <c r="P3879" s="6">
        <f>NiftyData[[#This Row],[Close]]-E3880</f>
        <v>16.75</v>
      </c>
      <c r="Q3879" s="4">
        <f>NiftyData[[#This Row],[DayChange]]/E3880</f>
        <v>8.3408027088935355E-3</v>
      </c>
      <c r="R3879" s="7">
        <f>_xlfn.CEILING.MATH(ABS(NiftyData[[#This Row],[DayChange %]]), 0.01)</f>
        <v>0.01</v>
      </c>
    </row>
    <row r="3880" spans="1:18" x14ac:dyDescent="0.2">
      <c r="A3880" s="2">
        <v>38453</v>
      </c>
      <c r="B3880" s="1">
        <v>2032.75</v>
      </c>
      <c r="C3880" s="1">
        <v>2033</v>
      </c>
      <c r="D3880" s="1">
        <v>2001.85</v>
      </c>
      <c r="E3880" s="1">
        <v>2008.2</v>
      </c>
      <c r="F3880" s="1">
        <v>38487508</v>
      </c>
      <c r="G3880" s="1">
        <v>1439.27</v>
      </c>
      <c r="H3880" s="6" t="str">
        <f>TEXT(NiftyData[[#This Row],[Date]], "yyyy")</f>
        <v>2005</v>
      </c>
      <c r="I3880" s="6" t="str">
        <f>TEXT(NiftyData[[#This Row],[Date]], "mmm")</f>
        <v>Apr</v>
      </c>
      <c r="J3880" s="6" t="str">
        <f>TEXT(NiftyData[[#This Row],[Date]], "ddd")</f>
        <v>Mon</v>
      </c>
      <c r="K3880" s="6" t="str">
        <f>TEXT(NiftyData[[#This Row],[Date]], "mmm-yyyy")</f>
        <v>Apr-2005</v>
      </c>
      <c r="L3880" s="6" t="str">
        <f>IF(NiftyData[[#This Row],[Day]]="Thu", "Expiry", "")</f>
        <v/>
      </c>
      <c r="M3880" s="6">
        <f>NiftyData[[#This Row],[Close]]-NiftyData[[#This Row],[Open]]</f>
        <v>-24.549999999999955</v>
      </c>
      <c r="N3880" s="4">
        <f>NiftyData[[#This Row],[Intraday Change]]/NiftyData[[#This Row],[Open]]</f>
        <v>-1.2077235272414194E-2</v>
      </c>
      <c r="O3880" s="4">
        <f>_xlfn.CEILING.MATH(ABS(NiftyData[[#This Row],[Intraday Change %]]), 0.01)</f>
        <v>0.02</v>
      </c>
      <c r="P3880" s="6">
        <f>NiftyData[[#This Row],[Close]]-E3881</f>
        <v>-23</v>
      </c>
      <c r="Q3880" s="4">
        <f>NiftyData[[#This Row],[DayChange]]/E3881</f>
        <v>-1.1323355651831429E-2</v>
      </c>
      <c r="R3880" s="7">
        <f>_xlfn.CEILING.MATH(ABS(NiftyData[[#This Row],[DayChange %]]), 0.01)</f>
        <v>0.02</v>
      </c>
    </row>
    <row r="3881" spans="1:18" x14ac:dyDescent="0.2">
      <c r="A3881" s="2">
        <v>38450</v>
      </c>
      <c r="B3881" s="1">
        <v>2053.0500000000002</v>
      </c>
      <c r="C3881" s="1">
        <v>2057.5</v>
      </c>
      <c r="D3881" s="1">
        <v>2024.8</v>
      </c>
      <c r="E3881" s="1">
        <v>2031.2</v>
      </c>
      <c r="F3881" s="1">
        <v>42153310</v>
      </c>
      <c r="G3881" s="1">
        <v>1904.94</v>
      </c>
      <c r="H3881" s="6" t="str">
        <f>TEXT(NiftyData[[#This Row],[Date]], "yyyy")</f>
        <v>2005</v>
      </c>
      <c r="I3881" s="6" t="str">
        <f>TEXT(NiftyData[[#This Row],[Date]], "mmm")</f>
        <v>Apr</v>
      </c>
      <c r="J3881" s="6" t="str">
        <f>TEXT(NiftyData[[#This Row],[Date]], "ddd")</f>
        <v>Fri</v>
      </c>
      <c r="K3881" s="6" t="str">
        <f>TEXT(NiftyData[[#This Row],[Date]], "mmm-yyyy")</f>
        <v>Apr-2005</v>
      </c>
      <c r="L3881" s="6" t="str">
        <f>IF(NiftyData[[#This Row],[Day]]="Thu", "Expiry", "")</f>
        <v/>
      </c>
      <c r="M3881" s="6">
        <f>NiftyData[[#This Row],[Close]]-NiftyData[[#This Row],[Open]]</f>
        <v>-21.850000000000136</v>
      </c>
      <c r="N3881" s="4">
        <f>NiftyData[[#This Row],[Intraday Change]]/NiftyData[[#This Row],[Open]]</f>
        <v>-1.0642702320937208E-2</v>
      </c>
      <c r="O3881" s="4">
        <f>_xlfn.CEILING.MATH(ABS(NiftyData[[#This Row],[Intraday Change %]]), 0.01)</f>
        <v>0.02</v>
      </c>
      <c r="P3881" s="6">
        <f>NiftyData[[#This Row],[Close]]-E3882</f>
        <v>-21.649999999999864</v>
      </c>
      <c r="Q3881" s="4">
        <f>NiftyData[[#This Row],[DayChange]]/E3882</f>
        <v>-1.0546313661494928E-2</v>
      </c>
      <c r="R3881" s="7">
        <f>_xlfn.CEILING.MATH(ABS(NiftyData[[#This Row],[DayChange %]]), 0.01)</f>
        <v>0.02</v>
      </c>
    </row>
    <row r="3882" spans="1:18" x14ac:dyDescent="0.2">
      <c r="A3882" s="2">
        <v>38449</v>
      </c>
      <c r="B3882" s="1">
        <v>2069.15</v>
      </c>
      <c r="C3882" s="1">
        <v>2084.9</v>
      </c>
      <c r="D3882" s="1">
        <v>2048.0500000000002</v>
      </c>
      <c r="E3882" s="1">
        <v>2052.85</v>
      </c>
      <c r="F3882" s="1">
        <v>48150317</v>
      </c>
      <c r="G3882" s="1">
        <v>1908.38</v>
      </c>
      <c r="H3882" s="6" t="str">
        <f>TEXT(NiftyData[[#This Row],[Date]], "yyyy")</f>
        <v>2005</v>
      </c>
      <c r="I3882" s="6" t="str">
        <f>TEXT(NiftyData[[#This Row],[Date]], "mmm")</f>
        <v>Apr</v>
      </c>
      <c r="J3882" s="6" t="str">
        <f>TEXT(NiftyData[[#This Row],[Date]], "ddd")</f>
        <v>Thu</v>
      </c>
      <c r="K3882" s="6" t="str">
        <f>TEXT(NiftyData[[#This Row],[Date]], "mmm-yyyy")</f>
        <v>Apr-2005</v>
      </c>
      <c r="L3882" s="6" t="str">
        <f>IF(NiftyData[[#This Row],[Day]]="Thu", "Expiry", "")</f>
        <v>Expiry</v>
      </c>
      <c r="M3882" s="6">
        <f>NiftyData[[#This Row],[Close]]-NiftyData[[#This Row],[Open]]</f>
        <v>-16.300000000000182</v>
      </c>
      <c r="N3882" s="4">
        <f>NiftyData[[#This Row],[Intraday Change]]/NiftyData[[#This Row],[Open]]</f>
        <v>-7.8776309112438356E-3</v>
      </c>
      <c r="O3882" s="4">
        <f>_xlfn.CEILING.MATH(ABS(NiftyData[[#This Row],[Intraday Change %]]), 0.01)</f>
        <v>0.01</v>
      </c>
      <c r="P3882" s="6">
        <f>NiftyData[[#This Row],[Close]]-E3883</f>
        <v>-16.450000000000273</v>
      </c>
      <c r="Q3882" s="4">
        <f>NiftyData[[#This Row],[DayChange]]/E3883</f>
        <v>-7.9495481563815161E-3</v>
      </c>
      <c r="R3882" s="7">
        <f>_xlfn.CEILING.MATH(ABS(NiftyData[[#This Row],[DayChange %]]), 0.01)</f>
        <v>0.01</v>
      </c>
    </row>
    <row r="3883" spans="1:18" x14ac:dyDescent="0.2">
      <c r="A3883" s="2">
        <v>38448</v>
      </c>
      <c r="B3883" s="1">
        <v>2054</v>
      </c>
      <c r="C3883" s="1">
        <v>2073.1</v>
      </c>
      <c r="D3883" s="1">
        <v>2051.3000000000002</v>
      </c>
      <c r="E3883" s="1">
        <v>2069.3000000000002</v>
      </c>
      <c r="F3883" s="1">
        <v>53943729</v>
      </c>
      <c r="G3883" s="1">
        <v>2012.74</v>
      </c>
      <c r="H3883" s="6" t="str">
        <f>TEXT(NiftyData[[#This Row],[Date]], "yyyy")</f>
        <v>2005</v>
      </c>
      <c r="I3883" s="6" t="str">
        <f>TEXT(NiftyData[[#This Row],[Date]], "mmm")</f>
        <v>Apr</v>
      </c>
      <c r="J3883" s="6" t="str">
        <f>TEXT(NiftyData[[#This Row],[Date]], "ddd")</f>
        <v>Wed</v>
      </c>
      <c r="K3883" s="6" t="str">
        <f>TEXT(NiftyData[[#This Row],[Date]], "mmm-yyyy")</f>
        <v>Apr-2005</v>
      </c>
      <c r="L3883" s="6" t="str">
        <f>IF(NiftyData[[#This Row],[Day]]="Thu", "Expiry", "")</f>
        <v/>
      </c>
      <c r="M3883" s="6">
        <f>NiftyData[[#This Row],[Close]]-NiftyData[[#This Row],[Open]]</f>
        <v>15.300000000000182</v>
      </c>
      <c r="N3883" s="4">
        <f>NiftyData[[#This Row],[Intraday Change]]/NiftyData[[#This Row],[Open]]</f>
        <v>7.4488802336904487E-3</v>
      </c>
      <c r="O3883" s="4">
        <f>_xlfn.CEILING.MATH(ABS(NiftyData[[#This Row],[Intraday Change %]]), 0.01)</f>
        <v>0.01</v>
      </c>
      <c r="P3883" s="6">
        <f>NiftyData[[#This Row],[Close]]-E3884</f>
        <v>16.75</v>
      </c>
      <c r="Q3883" s="4">
        <f>NiftyData[[#This Row],[DayChange]]/E3884</f>
        <v>8.1605807410294502E-3</v>
      </c>
      <c r="R3883" s="7">
        <f>_xlfn.CEILING.MATH(ABS(NiftyData[[#This Row],[DayChange %]]), 0.01)</f>
        <v>0.01</v>
      </c>
    </row>
    <row r="3884" spans="1:18" x14ac:dyDescent="0.2">
      <c r="A3884" s="2">
        <v>38447</v>
      </c>
      <c r="B3884" s="1">
        <v>2063.1999999999998</v>
      </c>
      <c r="C3884" s="1">
        <v>2077.9499999999998</v>
      </c>
      <c r="D3884" s="1">
        <v>2043.7</v>
      </c>
      <c r="E3884" s="1">
        <v>2052.5500000000002</v>
      </c>
      <c r="F3884" s="1">
        <v>54691988</v>
      </c>
      <c r="G3884" s="1">
        <v>2170.9</v>
      </c>
      <c r="H3884" s="6" t="str">
        <f>TEXT(NiftyData[[#This Row],[Date]], "yyyy")</f>
        <v>2005</v>
      </c>
      <c r="I3884" s="6" t="str">
        <f>TEXT(NiftyData[[#This Row],[Date]], "mmm")</f>
        <v>Apr</v>
      </c>
      <c r="J3884" s="6" t="str">
        <f>TEXT(NiftyData[[#This Row],[Date]], "ddd")</f>
        <v>Tue</v>
      </c>
      <c r="K3884" s="6" t="str">
        <f>TEXT(NiftyData[[#This Row],[Date]], "mmm-yyyy")</f>
        <v>Apr-2005</v>
      </c>
      <c r="L3884" s="6" t="str">
        <f>IF(NiftyData[[#This Row],[Day]]="Thu", "Expiry", "")</f>
        <v/>
      </c>
      <c r="M3884" s="6">
        <f>NiftyData[[#This Row],[Close]]-NiftyData[[#This Row],[Open]]</f>
        <v>-10.649999999999636</v>
      </c>
      <c r="N3884" s="4">
        <f>NiftyData[[#This Row],[Intraday Change]]/NiftyData[[#This Row],[Open]]</f>
        <v>-5.1618844513375518E-3</v>
      </c>
      <c r="O3884" s="4">
        <f>_xlfn.CEILING.MATH(ABS(NiftyData[[#This Row],[Intraday Change %]]), 0.01)</f>
        <v>0.01</v>
      </c>
      <c r="P3884" s="6">
        <f>NiftyData[[#This Row],[Close]]-E3885</f>
        <v>-10.849999999999909</v>
      </c>
      <c r="Q3884" s="4">
        <f>NiftyData[[#This Row],[DayChange]]/E3885</f>
        <v>-5.2583115246679791E-3</v>
      </c>
      <c r="R3884" s="7">
        <f>_xlfn.CEILING.MATH(ABS(NiftyData[[#This Row],[DayChange %]]), 0.01)</f>
        <v>0.01</v>
      </c>
    </row>
    <row r="3885" spans="1:18" x14ac:dyDescent="0.2">
      <c r="A3885" s="2">
        <v>38446</v>
      </c>
      <c r="B3885" s="1">
        <v>2067.65</v>
      </c>
      <c r="C3885" s="1">
        <v>2076.6</v>
      </c>
      <c r="D3885" s="1">
        <v>2054.9</v>
      </c>
      <c r="E3885" s="1">
        <v>2063.4</v>
      </c>
      <c r="F3885" s="1">
        <v>64426298</v>
      </c>
      <c r="G3885" s="1">
        <v>2572.5300000000002</v>
      </c>
      <c r="H3885" s="6" t="str">
        <f>TEXT(NiftyData[[#This Row],[Date]], "yyyy")</f>
        <v>2005</v>
      </c>
      <c r="I3885" s="6" t="str">
        <f>TEXT(NiftyData[[#This Row],[Date]], "mmm")</f>
        <v>Apr</v>
      </c>
      <c r="J3885" s="6" t="str">
        <f>TEXT(NiftyData[[#This Row],[Date]], "ddd")</f>
        <v>Mon</v>
      </c>
      <c r="K3885" s="6" t="str">
        <f>TEXT(NiftyData[[#This Row],[Date]], "mmm-yyyy")</f>
        <v>Apr-2005</v>
      </c>
      <c r="L3885" s="6" t="str">
        <f>IF(NiftyData[[#This Row],[Day]]="Thu", "Expiry", "")</f>
        <v/>
      </c>
      <c r="M3885" s="6">
        <f>NiftyData[[#This Row],[Close]]-NiftyData[[#This Row],[Open]]</f>
        <v>-4.25</v>
      </c>
      <c r="N3885" s="4">
        <f>NiftyData[[#This Row],[Intraday Change]]/NiftyData[[#This Row],[Open]]</f>
        <v>-2.0554736053007036E-3</v>
      </c>
      <c r="O3885" s="4">
        <f>_xlfn.CEILING.MATH(ABS(NiftyData[[#This Row],[Intraday Change %]]), 0.01)</f>
        <v>0.01</v>
      </c>
      <c r="P3885" s="6">
        <f>NiftyData[[#This Row],[Close]]-E3886</f>
        <v>-4.25</v>
      </c>
      <c r="Q3885" s="4">
        <f>NiftyData[[#This Row],[DayChange]]/E3886</f>
        <v>-2.0554736053007036E-3</v>
      </c>
      <c r="R3885" s="7">
        <f>_xlfn.CEILING.MATH(ABS(NiftyData[[#This Row],[DayChange %]]), 0.01)</f>
        <v>0.01</v>
      </c>
    </row>
    <row r="3886" spans="1:18" x14ac:dyDescent="0.2">
      <c r="A3886" s="2">
        <v>38443</v>
      </c>
      <c r="B3886" s="1">
        <v>2035.9</v>
      </c>
      <c r="C3886" s="1">
        <v>2071.1999999999998</v>
      </c>
      <c r="D3886" s="1">
        <v>2024.25</v>
      </c>
      <c r="E3886" s="1">
        <v>2067.65</v>
      </c>
      <c r="F3886" s="1">
        <v>63209440</v>
      </c>
      <c r="G3886" s="1">
        <v>2457.48</v>
      </c>
      <c r="H3886" s="6" t="str">
        <f>TEXT(NiftyData[[#This Row],[Date]], "yyyy")</f>
        <v>2005</v>
      </c>
      <c r="I3886" s="6" t="str">
        <f>TEXT(NiftyData[[#This Row],[Date]], "mmm")</f>
        <v>Apr</v>
      </c>
      <c r="J3886" s="6" t="str">
        <f>TEXT(NiftyData[[#This Row],[Date]], "ddd")</f>
        <v>Fri</v>
      </c>
      <c r="K3886" s="6" t="str">
        <f>TEXT(NiftyData[[#This Row],[Date]], "mmm-yyyy")</f>
        <v>Apr-2005</v>
      </c>
      <c r="L3886" s="6" t="str">
        <f>IF(NiftyData[[#This Row],[Day]]="Thu", "Expiry", "")</f>
        <v/>
      </c>
      <c r="M3886" s="6">
        <f>NiftyData[[#This Row],[Close]]-NiftyData[[#This Row],[Open]]</f>
        <v>31.75</v>
      </c>
      <c r="N3886" s="4">
        <f>NiftyData[[#This Row],[Intraday Change]]/NiftyData[[#This Row],[Open]]</f>
        <v>1.5595068520064835E-2</v>
      </c>
      <c r="O3886" s="4">
        <f>_xlfn.CEILING.MATH(ABS(NiftyData[[#This Row],[Intraday Change %]]), 0.01)</f>
        <v>0.02</v>
      </c>
      <c r="P3886" s="6">
        <f>NiftyData[[#This Row],[Close]]-E3887</f>
        <v>32</v>
      </c>
      <c r="Q3886" s="4">
        <f>NiftyData[[#This Row],[DayChange]]/E3887</f>
        <v>1.5719794660182251E-2</v>
      </c>
      <c r="R3886" s="7">
        <f>_xlfn.CEILING.MATH(ABS(NiftyData[[#This Row],[DayChange %]]), 0.01)</f>
        <v>0.02</v>
      </c>
    </row>
    <row r="3887" spans="1:18" x14ac:dyDescent="0.2">
      <c r="A3887" s="2">
        <v>38442</v>
      </c>
      <c r="B3887" s="1">
        <v>1994.5</v>
      </c>
      <c r="C3887" s="1">
        <v>2043.6</v>
      </c>
      <c r="D3887" s="1">
        <v>1994.5</v>
      </c>
      <c r="E3887" s="1">
        <v>2035.65</v>
      </c>
      <c r="F3887" s="1">
        <v>91752570</v>
      </c>
      <c r="G3887" s="1">
        <v>3643.64</v>
      </c>
      <c r="H3887" s="6" t="str">
        <f>TEXT(NiftyData[[#This Row],[Date]], "yyyy")</f>
        <v>2005</v>
      </c>
      <c r="I3887" s="6" t="str">
        <f>TEXT(NiftyData[[#This Row],[Date]], "mmm")</f>
        <v>Mar</v>
      </c>
      <c r="J3887" s="6" t="str">
        <f>TEXT(NiftyData[[#This Row],[Date]], "ddd")</f>
        <v>Thu</v>
      </c>
      <c r="K3887" s="6" t="str">
        <f>TEXT(NiftyData[[#This Row],[Date]], "mmm-yyyy")</f>
        <v>Mar-2005</v>
      </c>
      <c r="L3887" s="6" t="str">
        <f>IF(NiftyData[[#This Row],[Day]]="Thu", "Expiry", "")</f>
        <v>Expiry</v>
      </c>
      <c r="M3887" s="6">
        <f>NiftyData[[#This Row],[Close]]-NiftyData[[#This Row],[Open]]</f>
        <v>41.150000000000091</v>
      </c>
      <c r="N3887" s="4">
        <f>NiftyData[[#This Row],[Intraday Change]]/NiftyData[[#This Row],[Open]]</f>
        <v>2.0631737277513208E-2</v>
      </c>
      <c r="O3887" s="4">
        <f>_xlfn.CEILING.MATH(ABS(NiftyData[[#This Row],[Intraday Change %]]), 0.01)</f>
        <v>0.03</v>
      </c>
      <c r="P3887" s="6">
        <f>NiftyData[[#This Row],[Close]]-E3888</f>
        <v>41.950000000000045</v>
      </c>
      <c r="Q3887" s="4">
        <f>NiftyData[[#This Row],[DayChange]]/E3888</f>
        <v>2.104128003210114E-2</v>
      </c>
      <c r="R3887" s="7">
        <f>_xlfn.CEILING.MATH(ABS(NiftyData[[#This Row],[DayChange %]]), 0.01)</f>
        <v>0.03</v>
      </c>
    </row>
    <row r="3888" spans="1:18" x14ac:dyDescent="0.2">
      <c r="A3888" s="2">
        <v>38441</v>
      </c>
      <c r="B3888" s="1">
        <v>1983.65</v>
      </c>
      <c r="C3888" s="1">
        <v>2000.45</v>
      </c>
      <c r="D3888" s="1">
        <v>1971.15</v>
      </c>
      <c r="E3888" s="1">
        <v>1993.7</v>
      </c>
      <c r="F3888" s="1">
        <v>69953686</v>
      </c>
      <c r="G3888" s="1">
        <v>2609.4499999999998</v>
      </c>
      <c r="H3888" s="6" t="str">
        <f>TEXT(NiftyData[[#This Row],[Date]], "yyyy")</f>
        <v>2005</v>
      </c>
      <c r="I3888" s="6" t="str">
        <f>TEXT(NiftyData[[#This Row],[Date]], "mmm")</f>
        <v>Mar</v>
      </c>
      <c r="J3888" s="6" t="str">
        <f>TEXT(NiftyData[[#This Row],[Date]], "ddd")</f>
        <v>Wed</v>
      </c>
      <c r="K3888" s="6" t="str">
        <f>TEXT(NiftyData[[#This Row],[Date]], "mmm-yyyy")</f>
        <v>Mar-2005</v>
      </c>
      <c r="L3888" s="6" t="str">
        <f>IF(NiftyData[[#This Row],[Day]]="Thu", "Expiry", "")</f>
        <v/>
      </c>
      <c r="M3888" s="6">
        <f>NiftyData[[#This Row],[Close]]-NiftyData[[#This Row],[Open]]</f>
        <v>10.049999999999955</v>
      </c>
      <c r="N3888" s="4">
        <f>NiftyData[[#This Row],[Intraday Change]]/NiftyData[[#This Row],[Open]]</f>
        <v>5.0664179668792149E-3</v>
      </c>
      <c r="O3888" s="4">
        <f>_xlfn.CEILING.MATH(ABS(NiftyData[[#This Row],[Intraday Change %]]), 0.01)</f>
        <v>0.01</v>
      </c>
      <c r="P3888" s="6">
        <f>NiftyData[[#This Row],[Close]]-E3889</f>
        <v>9.8500000000001364</v>
      </c>
      <c r="Q3888" s="4">
        <f>NiftyData[[#This Row],[DayChange]]/E3889</f>
        <v>4.9650931270005987E-3</v>
      </c>
      <c r="R3888" s="7">
        <f>_xlfn.CEILING.MATH(ABS(NiftyData[[#This Row],[DayChange %]]), 0.01)</f>
        <v>0.01</v>
      </c>
    </row>
    <row r="3889" spans="1:18" x14ac:dyDescent="0.2">
      <c r="A3889" s="2">
        <v>38440</v>
      </c>
      <c r="B3889" s="1">
        <v>2029.4</v>
      </c>
      <c r="C3889" s="1">
        <v>2032.65</v>
      </c>
      <c r="D3889" s="1">
        <v>1971.55</v>
      </c>
      <c r="E3889" s="1">
        <v>1983.85</v>
      </c>
      <c r="F3889" s="1">
        <v>69687568</v>
      </c>
      <c r="G3889" s="1">
        <v>2495.85</v>
      </c>
      <c r="H3889" s="6" t="str">
        <f>TEXT(NiftyData[[#This Row],[Date]], "yyyy")</f>
        <v>2005</v>
      </c>
      <c r="I3889" s="6" t="str">
        <f>TEXT(NiftyData[[#This Row],[Date]], "mmm")</f>
        <v>Mar</v>
      </c>
      <c r="J3889" s="6" t="str">
        <f>TEXT(NiftyData[[#This Row],[Date]], "ddd")</f>
        <v>Tue</v>
      </c>
      <c r="K3889" s="6" t="str">
        <f>TEXT(NiftyData[[#This Row],[Date]], "mmm-yyyy")</f>
        <v>Mar-2005</v>
      </c>
      <c r="L3889" s="6" t="str">
        <f>IF(NiftyData[[#This Row],[Day]]="Thu", "Expiry", "")</f>
        <v/>
      </c>
      <c r="M3889" s="6">
        <f>NiftyData[[#This Row],[Close]]-NiftyData[[#This Row],[Open]]</f>
        <v>-45.550000000000182</v>
      </c>
      <c r="N3889" s="4">
        <f>NiftyData[[#This Row],[Intraday Change]]/NiftyData[[#This Row],[Open]]</f>
        <v>-2.2445057652508218E-2</v>
      </c>
      <c r="O3889" s="4">
        <f>_xlfn.CEILING.MATH(ABS(NiftyData[[#This Row],[Intraday Change %]]), 0.01)</f>
        <v>0.03</v>
      </c>
      <c r="P3889" s="6">
        <f>NiftyData[[#This Row],[Close]]-E3890</f>
        <v>-45.600000000000136</v>
      </c>
      <c r="Q3889" s="4">
        <f>NiftyData[[#This Row],[DayChange]]/E3890</f>
        <v>-2.2469141885732655E-2</v>
      </c>
      <c r="R3889" s="7">
        <f>_xlfn.CEILING.MATH(ABS(NiftyData[[#This Row],[DayChange %]]), 0.01)</f>
        <v>0.03</v>
      </c>
    </row>
    <row r="3890" spans="1:18" x14ac:dyDescent="0.2">
      <c r="A3890" s="2">
        <v>38439</v>
      </c>
      <c r="B3890" s="1">
        <v>2015.75</v>
      </c>
      <c r="C3890" s="1">
        <v>2046.85</v>
      </c>
      <c r="D3890" s="1">
        <v>2015.25</v>
      </c>
      <c r="E3890" s="1">
        <v>2029.45</v>
      </c>
      <c r="F3890" s="1">
        <v>51850957</v>
      </c>
      <c r="G3890" s="1">
        <v>2066.11</v>
      </c>
      <c r="H3890" s="6" t="str">
        <f>TEXT(NiftyData[[#This Row],[Date]], "yyyy")</f>
        <v>2005</v>
      </c>
      <c r="I3890" s="6" t="str">
        <f>TEXT(NiftyData[[#This Row],[Date]], "mmm")</f>
        <v>Mar</v>
      </c>
      <c r="J3890" s="6" t="str">
        <f>TEXT(NiftyData[[#This Row],[Date]], "ddd")</f>
        <v>Mon</v>
      </c>
      <c r="K3890" s="6" t="str">
        <f>TEXT(NiftyData[[#This Row],[Date]], "mmm-yyyy")</f>
        <v>Mar-2005</v>
      </c>
      <c r="L3890" s="6" t="str">
        <f>IF(NiftyData[[#This Row],[Day]]="Thu", "Expiry", "")</f>
        <v/>
      </c>
      <c r="M3890" s="6">
        <f>NiftyData[[#This Row],[Close]]-NiftyData[[#This Row],[Open]]</f>
        <v>13.700000000000045</v>
      </c>
      <c r="N3890" s="4">
        <f>NiftyData[[#This Row],[Intraday Change]]/NiftyData[[#This Row],[Open]]</f>
        <v>6.7964777378147316E-3</v>
      </c>
      <c r="O3890" s="4">
        <f>_xlfn.CEILING.MATH(ABS(NiftyData[[#This Row],[Intraday Change %]]), 0.01)</f>
        <v>0.01</v>
      </c>
      <c r="P3890" s="6">
        <f>NiftyData[[#This Row],[Close]]-E3891</f>
        <v>14.049999999999955</v>
      </c>
      <c r="Q3890" s="4">
        <f>NiftyData[[#This Row],[DayChange]]/E3891</f>
        <v>6.9713208296119647E-3</v>
      </c>
      <c r="R3890" s="7">
        <f>_xlfn.CEILING.MATH(ABS(NiftyData[[#This Row],[DayChange %]]), 0.01)</f>
        <v>0.01</v>
      </c>
    </row>
    <row r="3891" spans="1:18" x14ac:dyDescent="0.2">
      <c r="A3891" s="2">
        <v>38435</v>
      </c>
      <c r="B3891" s="1">
        <v>2026.6</v>
      </c>
      <c r="C3891" s="1">
        <v>2042.45</v>
      </c>
      <c r="D3891" s="1">
        <v>2007.35</v>
      </c>
      <c r="E3891" s="1">
        <v>2015.4</v>
      </c>
      <c r="F3891" s="1">
        <v>70928621</v>
      </c>
      <c r="G3891" s="1">
        <v>2861.24</v>
      </c>
      <c r="H3891" s="6" t="str">
        <f>TEXT(NiftyData[[#This Row],[Date]], "yyyy")</f>
        <v>2005</v>
      </c>
      <c r="I3891" s="6" t="str">
        <f>TEXT(NiftyData[[#This Row],[Date]], "mmm")</f>
        <v>Mar</v>
      </c>
      <c r="J3891" s="6" t="str">
        <f>TEXT(NiftyData[[#This Row],[Date]], "ddd")</f>
        <v>Thu</v>
      </c>
      <c r="K3891" s="6" t="str">
        <f>TEXT(NiftyData[[#This Row],[Date]], "mmm-yyyy")</f>
        <v>Mar-2005</v>
      </c>
      <c r="L3891" s="6" t="str">
        <f>IF(NiftyData[[#This Row],[Day]]="Thu", "Expiry", "")</f>
        <v>Expiry</v>
      </c>
      <c r="M3891" s="6">
        <f>NiftyData[[#This Row],[Close]]-NiftyData[[#This Row],[Open]]</f>
        <v>-11.199999999999818</v>
      </c>
      <c r="N3891" s="4">
        <f>NiftyData[[#This Row],[Intraday Change]]/NiftyData[[#This Row],[Open]]</f>
        <v>-5.5264975821572183E-3</v>
      </c>
      <c r="O3891" s="4">
        <f>_xlfn.CEILING.MATH(ABS(NiftyData[[#This Row],[Intraday Change %]]), 0.01)</f>
        <v>0.01</v>
      </c>
      <c r="P3891" s="6">
        <f>NiftyData[[#This Row],[Close]]-E3892</f>
        <v>-11</v>
      </c>
      <c r="Q3891" s="4">
        <f>NiftyData[[#This Row],[DayChange]]/E3892</f>
        <v>-5.4283458349782864E-3</v>
      </c>
      <c r="R3891" s="7">
        <f>_xlfn.CEILING.MATH(ABS(NiftyData[[#This Row],[DayChange %]]), 0.01)</f>
        <v>0.01</v>
      </c>
    </row>
    <row r="3892" spans="1:18" x14ac:dyDescent="0.2">
      <c r="A3892" s="2">
        <v>38434</v>
      </c>
      <c r="B3892" s="1">
        <v>2061.1999999999998</v>
      </c>
      <c r="C3892" s="1">
        <v>2067.4499999999998</v>
      </c>
      <c r="D3892" s="1">
        <v>2019.85</v>
      </c>
      <c r="E3892" s="1">
        <v>2026.4</v>
      </c>
      <c r="F3892" s="1">
        <v>91449560</v>
      </c>
      <c r="G3892" s="1">
        <v>3331.97</v>
      </c>
      <c r="H3892" s="6" t="str">
        <f>TEXT(NiftyData[[#This Row],[Date]], "yyyy")</f>
        <v>2005</v>
      </c>
      <c r="I3892" s="6" t="str">
        <f>TEXT(NiftyData[[#This Row],[Date]], "mmm")</f>
        <v>Mar</v>
      </c>
      <c r="J3892" s="6" t="str">
        <f>TEXT(NiftyData[[#This Row],[Date]], "ddd")</f>
        <v>Wed</v>
      </c>
      <c r="K3892" s="6" t="str">
        <f>TEXT(NiftyData[[#This Row],[Date]], "mmm-yyyy")</f>
        <v>Mar-2005</v>
      </c>
      <c r="L3892" s="6" t="str">
        <f>IF(NiftyData[[#This Row],[Day]]="Thu", "Expiry", "")</f>
        <v/>
      </c>
      <c r="M3892" s="6">
        <f>NiftyData[[#This Row],[Close]]-NiftyData[[#This Row],[Open]]</f>
        <v>-34.799999999999727</v>
      </c>
      <c r="N3892" s="4">
        <f>NiftyData[[#This Row],[Intraday Change]]/NiftyData[[#This Row],[Open]]</f>
        <v>-1.6883368911313666E-2</v>
      </c>
      <c r="O3892" s="4">
        <f>_xlfn.CEILING.MATH(ABS(NiftyData[[#This Row],[Intraday Change %]]), 0.01)</f>
        <v>0.02</v>
      </c>
      <c r="P3892" s="6">
        <f>NiftyData[[#This Row],[Close]]-E3893</f>
        <v>-35.199999999999818</v>
      </c>
      <c r="Q3892" s="4">
        <f>NiftyData[[#This Row],[DayChange]]/E3893</f>
        <v>-1.7074117190531538E-2</v>
      </c>
      <c r="R3892" s="7">
        <f>_xlfn.CEILING.MATH(ABS(NiftyData[[#This Row],[DayChange %]]), 0.01)</f>
        <v>0.02</v>
      </c>
    </row>
    <row r="3893" spans="1:18" x14ac:dyDescent="0.2">
      <c r="A3893" s="2">
        <v>38433</v>
      </c>
      <c r="B3893" s="1">
        <v>2096.75</v>
      </c>
      <c r="C3893" s="1">
        <v>2099</v>
      </c>
      <c r="D3893" s="1">
        <v>2056.5</v>
      </c>
      <c r="E3893" s="1">
        <v>2061.6</v>
      </c>
      <c r="F3893" s="1">
        <v>57631155</v>
      </c>
      <c r="G3893" s="1">
        <v>2149.92</v>
      </c>
      <c r="H3893" s="6" t="str">
        <f>TEXT(NiftyData[[#This Row],[Date]], "yyyy")</f>
        <v>2005</v>
      </c>
      <c r="I3893" s="6" t="str">
        <f>TEXT(NiftyData[[#This Row],[Date]], "mmm")</f>
        <v>Mar</v>
      </c>
      <c r="J3893" s="6" t="str">
        <f>TEXT(NiftyData[[#This Row],[Date]], "ddd")</f>
        <v>Tue</v>
      </c>
      <c r="K3893" s="6" t="str">
        <f>TEXT(NiftyData[[#This Row],[Date]], "mmm-yyyy")</f>
        <v>Mar-2005</v>
      </c>
      <c r="L3893" s="6" t="str">
        <f>IF(NiftyData[[#This Row],[Day]]="Thu", "Expiry", "")</f>
        <v/>
      </c>
      <c r="M3893" s="6">
        <f>NiftyData[[#This Row],[Close]]-NiftyData[[#This Row],[Open]]</f>
        <v>-35.150000000000091</v>
      </c>
      <c r="N3893" s="4">
        <f>NiftyData[[#This Row],[Intraday Change]]/NiftyData[[#This Row],[Open]]</f>
        <v>-1.676403958507218E-2</v>
      </c>
      <c r="O3893" s="4">
        <f>_xlfn.CEILING.MATH(ABS(NiftyData[[#This Row],[Intraday Change %]]), 0.01)</f>
        <v>0.02</v>
      </c>
      <c r="P3893" s="6">
        <f>NiftyData[[#This Row],[Close]]-E3894</f>
        <v>-35</v>
      </c>
      <c r="Q3893" s="4">
        <f>NiftyData[[#This Row],[DayChange]]/E3894</f>
        <v>-1.6693694553085951E-2</v>
      </c>
      <c r="R3893" s="7">
        <f>_xlfn.CEILING.MATH(ABS(NiftyData[[#This Row],[DayChange %]]), 0.01)</f>
        <v>0.02</v>
      </c>
    </row>
    <row r="3894" spans="1:18" x14ac:dyDescent="0.2">
      <c r="A3894" s="2">
        <v>38432</v>
      </c>
      <c r="B3894" s="1">
        <v>2117.9499999999998</v>
      </c>
      <c r="C3894" s="1">
        <v>2124.8000000000002</v>
      </c>
      <c r="D3894" s="1">
        <v>2089.35</v>
      </c>
      <c r="E3894" s="1">
        <v>2096.6</v>
      </c>
      <c r="F3894" s="1">
        <v>62125033</v>
      </c>
      <c r="G3894" s="1">
        <v>1955.72</v>
      </c>
      <c r="H3894" s="6" t="str">
        <f>TEXT(NiftyData[[#This Row],[Date]], "yyyy")</f>
        <v>2005</v>
      </c>
      <c r="I3894" s="6" t="str">
        <f>TEXT(NiftyData[[#This Row],[Date]], "mmm")</f>
        <v>Mar</v>
      </c>
      <c r="J3894" s="6" t="str">
        <f>TEXT(NiftyData[[#This Row],[Date]], "ddd")</f>
        <v>Mon</v>
      </c>
      <c r="K3894" s="6" t="str">
        <f>TEXT(NiftyData[[#This Row],[Date]], "mmm-yyyy")</f>
        <v>Mar-2005</v>
      </c>
      <c r="L3894" s="6" t="str">
        <f>IF(NiftyData[[#This Row],[Day]]="Thu", "Expiry", "")</f>
        <v/>
      </c>
      <c r="M3894" s="6">
        <f>NiftyData[[#This Row],[Close]]-NiftyData[[#This Row],[Open]]</f>
        <v>-21.349999999999909</v>
      </c>
      <c r="N3894" s="4">
        <f>NiftyData[[#This Row],[Intraday Change]]/NiftyData[[#This Row],[Open]]</f>
        <v>-1.0080502372577214E-2</v>
      </c>
      <c r="O3894" s="4">
        <f>_xlfn.CEILING.MATH(ABS(NiftyData[[#This Row],[Intraday Change %]]), 0.01)</f>
        <v>0.02</v>
      </c>
      <c r="P3894" s="6">
        <f>NiftyData[[#This Row],[Close]]-E3895</f>
        <v>-12.550000000000182</v>
      </c>
      <c r="Q3894" s="4">
        <f>NiftyData[[#This Row],[DayChange]]/E3895</f>
        <v>-5.9502643244909942E-3</v>
      </c>
      <c r="R3894" s="7">
        <f>_xlfn.CEILING.MATH(ABS(NiftyData[[#This Row],[DayChange %]]), 0.01)</f>
        <v>0.01</v>
      </c>
    </row>
    <row r="3895" spans="1:18" x14ac:dyDescent="0.2">
      <c r="A3895" s="2">
        <v>38429</v>
      </c>
      <c r="B3895" s="1">
        <v>2097.75</v>
      </c>
      <c r="C3895" s="1">
        <v>2112.25</v>
      </c>
      <c r="D3895" s="1">
        <v>2077.1999999999998</v>
      </c>
      <c r="E3895" s="1">
        <v>2109.15</v>
      </c>
      <c r="F3895" s="1">
        <v>83945077</v>
      </c>
      <c r="G3895" s="1">
        <v>2666.63</v>
      </c>
      <c r="H3895" s="6" t="str">
        <f>TEXT(NiftyData[[#This Row],[Date]], "yyyy")</f>
        <v>2005</v>
      </c>
      <c r="I3895" s="6" t="str">
        <f>TEXT(NiftyData[[#This Row],[Date]], "mmm")</f>
        <v>Mar</v>
      </c>
      <c r="J3895" s="6" t="str">
        <f>TEXT(NiftyData[[#This Row],[Date]], "ddd")</f>
        <v>Fri</v>
      </c>
      <c r="K3895" s="6" t="str">
        <f>TEXT(NiftyData[[#This Row],[Date]], "mmm-yyyy")</f>
        <v>Mar-2005</v>
      </c>
      <c r="L3895" s="6" t="str">
        <f>IF(NiftyData[[#This Row],[Day]]="Thu", "Expiry", "")</f>
        <v/>
      </c>
      <c r="M3895" s="6">
        <f>NiftyData[[#This Row],[Close]]-NiftyData[[#This Row],[Open]]</f>
        <v>11.400000000000091</v>
      </c>
      <c r="N3895" s="4">
        <f>NiftyData[[#This Row],[Intraday Change]]/NiftyData[[#This Row],[Open]]</f>
        <v>5.434393993564577E-3</v>
      </c>
      <c r="O3895" s="4">
        <f>_xlfn.CEILING.MATH(ABS(NiftyData[[#This Row],[Intraday Change %]]), 0.01)</f>
        <v>0.01</v>
      </c>
      <c r="P3895" s="6">
        <f>NiftyData[[#This Row],[Close]]-E3896</f>
        <v>10.650000000000091</v>
      </c>
      <c r="Q3895" s="4">
        <f>NiftyData[[#This Row],[DayChange]]/E3896</f>
        <v>5.075053609721273E-3</v>
      </c>
      <c r="R3895" s="7">
        <f>_xlfn.CEILING.MATH(ABS(NiftyData[[#This Row],[DayChange %]]), 0.01)</f>
        <v>0.01</v>
      </c>
    </row>
    <row r="3896" spans="1:18" x14ac:dyDescent="0.2">
      <c r="A3896" s="2">
        <v>38428</v>
      </c>
      <c r="B3896" s="1">
        <v>2123.9499999999998</v>
      </c>
      <c r="C3896" s="1">
        <v>2126.5500000000002</v>
      </c>
      <c r="D3896" s="1">
        <v>2090.4499999999998</v>
      </c>
      <c r="E3896" s="1">
        <v>2098.5</v>
      </c>
      <c r="F3896" s="1">
        <v>62045976</v>
      </c>
      <c r="G3896" s="1">
        <v>2188.35</v>
      </c>
      <c r="H3896" s="6" t="str">
        <f>TEXT(NiftyData[[#This Row],[Date]], "yyyy")</f>
        <v>2005</v>
      </c>
      <c r="I3896" s="6" t="str">
        <f>TEXT(NiftyData[[#This Row],[Date]], "mmm")</f>
        <v>Mar</v>
      </c>
      <c r="J3896" s="6" t="str">
        <f>TEXT(NiftyData[[#This Row],[Date]], "ddd")</f>
        <v>Thu</v>
      </c>
      <c r="K3896" s="6" t="str">
        <f>TEXT(NiftyData[[#This Row],[Date]], "mmm-yyyy")</f>
        <v>Mar-2005</v>
      </c>
      <c r="L3896" s="6" t="str">
        <f>IF(NiftyData[[#This Row],[Day]]="Thu", "Expiry", "")</f>
        <v>Expiry</v>
      </c>
      <c r="M3896" s="6">
        <f>NiftyData[[#This Row],[Close]]-NiftyData[[#This Row],[Open]]</f>
        <v>-25.449999999999818</v>
      </c>
      <c r="N3896" s="4">
        <f>NiftyData[[#This Row],[Intraday Change]]/NiftyData[[#This Row],[Open]]</f>
        <v>-1.1982391299230124E-2</v>
      </c>
      <c r="O3896" s="4">
        <f>_xlfn.CEILING.MATH(ABS(NiftyData[[#This Row],[Intraday Change %]]), 0.01)</f>
        <v>0.02</v>
      </c>
      <c r="P3896" s="6">
        <f>NiftyData[[#This Row],[Close]]-E3897</f>
        <v>-27.050000000000182</v>
      </c>
      <c r="Q3896" s="4">
        <f>NiftyData[[#This Row],[DayChange]]/E3897</f>
        <v>-1.2726117945943487E-2</v>
      </c>
      <c r="R3896" s="7">
        <f>_xlfn.CEILING.MATH(ABS(NiftyData[[#This Row],[DayChange %]]), 0.01)</f>
        <v>0.02</v>
      </c>
    </row>
    <row r="3897" spans="1:18" x14ac:dyDescent="0.2">
      <c r="A3897" s="2">
        <v>38427</v>
      </c>
      <c r="B3897" s="1">
        <v>2129.35</v>
      </c>
      <c r="C3897" s="1">
        <v>2158.9</v>
      </c>
      <c r="D3897" s="1">
        <v>2121.1</v>
      </c>
      <c r="E3897" s="1">
        <v>2125.5500000000002</v>
      </c>
      <c r="F3897" s="1">
        <v>75512834</v>
      </c>
      <c r="G3897" s="1">
        <v>2276.67</v>
      </c>
      <c r="H3897" s="6" t="str">
        <f>TEXT(NiftyData[[#This Row],[Date]], "yyyy")</f>
        <v>2005</v>
      </c>
      <c r="I3897" s="6" t="str">
        <f>TEXT(NiftyData[[#This Row],[Date]], "mmm")</f>
        <v>Mar</v>
      </c>
      <c r="J3897" s="6" t="str">
        <f>TEXT(NiftyData[[#This Row],[Date]], "ddd")</f>
        <v>Wed</v>
      </c>
      <c r="K3897" s="6" t="str">
        <f>TEXT(NiftyData[[#This Row],[Date]], "mmm-yyyy")</f>
        <v>Mar-2005</v>
      </c>
      <c r="L3897" s="6" t="str">
        <f>IF(NiftyData[[#This Row],[Day]]="Thu", "Expiry", "")</f>
        <v/>
      </c>
      <c r="M3897" s="6">
        <f>NiftyData[[#This Row],[Close]]-NiftyData[[#This Row],[Open]]</f>
        <v>-3.7999999999997272</v>
      </c>
      <c r="N3897" s="4">
        <f>NiftyData[[#This Row],[Intraday Change]]/NiftyData[[#This Row],[Open]]</f>
        <v>-1.7845821494821084E-3</v>
      </c>
      <c r="O3897" s="4">
        <f>_xlfn.CEILING.MATH(ABS(NiftyData[[#This Row],[Intraday Change %]]), 0.01)</f>
        <v>0.01</v>
      </c>
      <c r="P3897" s="6">
        <f>NiftyData[[#This Row],[Close]]-E3898</f>
        <v>-3.3999999999996362</v>
      </c>
      <c r="Q3897" s="4">
        <f>NiftyData[[#This Row],[DayChange]]/E3898</f>
        <v>-1.5970314004554529E-3</v>
      </c>
      <c r="R3897" s="7">
        <f>_xlfn.CEILING.MATH(ABS(NiftyData[[#This Row],[DayChange %]]), 0.01)</f>
        <v>0.01</v>
      </c>
    </row>
    <row r="3898" spans="1:18" x14ac:dyDescent="0.2">
      <c r="A3898" s="2">
        <v>38426</v>
      </c>
      <c r="B3898" s="1">
        <v>2146.5500000000002</v>
      </c>
      <c r="C3898" s="1">
        <v>2151.35</v>
      </c>
      <c r="D3898" s="1">
        <v>2122</v>
      </c>
      <c r="E3898" s="1">
        <v>2128.9499999999998</v>
      </c>
      <c r="F3898" s="1">
        <v>60049989</v>
      </c>
      <c r="G3898" s="1">
        <v>2053.6</v>
      </c>
      <c r="H3898" s="6" t="str">
        <f>TEXT(NiftyData[[#This Row],[Date]], "yyyy")</f>
        <v>2005</v>
      </c>
      <c r="I3898" s="6" t="str">
        <f>TEXT(NiftyData[[#This Row],[Date]], "mmm")</f>
        <v>Mar</v>
      </c>
      <c r="J3898" s="6" t="str">
        <f>TEXT(NiftyData[[#This Row],[Date]], "ddd")</f>
        <v>Tue</v>
      </c>
      <c r="K3898" s="6" t="str">
        <f>TEXT(NiftyData[[#This Row],[Date]], "mmm-yyyy")</f>
        <v>Mar-2005</v>
      </c>
      <c r="L3898" s="6" t="str">
        <f>IF(NiftyData[[#This Row],[Day]]="Thu", "Expiry", "")</f>
        <v/>
      </c>
      <c r="M3898" s="6">
        <f>NiftyData[[#This Row],[Close]]-NiftyData[[#This Row],[Open]]</f>
        <v>-17.600000000000364</v>
      </c>
      <c r="N3898" s="4">
        <f>NiftyData[[#This Row],[Intraday Change]]/NiftyData[[#This Row],[Open]]</f>
        <v>-8.1992033728542843E-3</v>
      </c>
      <c r="O3898" s="4">
        <f>_xlfn.CEILING.MATH(ABS(NiftyData[[#This Row],[Intraday Change %]]), 0.01)</f>
        <v>0.01</v>
      </c>
      <c r="P3898" s="6">
        <f>NiftyData[[#This Row],[Close]]-E3899</f>
        <v>-17.400000000000091</v>
      </c>
      <c r="Q3898" s="4">
        <f>NiftyData[[#This Row],[DayChange]]/E3899</f>
        <v>-8.1067859389196036E-3</v>
      </c>
      <c r="R3898" s="7">
        <f>_xlfn.CEILING.MATH(ABS(NiftyData[[#This Row],[DayChange %]]), 0.01)</f>
        <v>0.01</v>
      </c>
    </row>
    <row r="3899" spans="1:18" x14ac:dyDescent="0.2">
      <c r="A3899" s="2">
        <v>38425</v>
      </c>
      <c r="B3899" s="1">
        <v>2153.8000000000002</v>
      </c>
      <c r="C3899" s="1">
        <v>2164.15</v>
      </c>
      <c r="D3899" s="1">
        <v>2140.9</v>
      </c>
      <c r="E3899" s="1">
        <v>2146.35</v>
      </c>
      <c r="F3899" s="1">
        <v>73875042</v>
      </c>
      <c r="G3899" s="1">
        <v>2327.5500000000002</v>
      </c>
      <c r="H3899" s="6" t="str">
        <f>TEXT(NiftyData[[#This Row],[Date]], "yyyy")</f>
        <v>2005</v>
      </c>
      <c r="I3899" s="6" t="str">
        <f>TEXT(NiftyData[[#This Row],[Date]], "mmm")</f>
        <v>Mar</v>
      </c>
      <c r="J3899" s="6" t="str">
        <f>TEXT(NiftyData[[#This Row],[Date]], "ddd")</f>
        <v>Mon</v>
      </c>
      <c r="K3899" s="6" t="str">
        <f>TEXT(NiftyData[[#This Row],[Date]], "mmm-yyyy")</f>
        <v>Mar-2005</v>
      </c>
      <c r="L3899" s="6" t="str">
        <f>IF(NiftyData[[#This Row],[Day]]="Thu", "Expiry", "")</f>
        <v/>
      </c>
      <c r="M3899" s="6">
        <f>NiftyData[[#This Row],[Close]]-NiftyData[[#This Row],[Open]]</f>
        <v>-7.4500000000002728</v>
      </c>
      <c r="N3899" s="4">
        <f>NiftyData[[#This Row],[Intraday Change]]/NiftyData[[#This Row],[Open]]</f>
        <v>-3.4590026929149746E-3</v>
      </c>
      <c r="O3899" s="4">
        <f>_xlfn.CEILING.MATH(ABS(NiftyData[[#This Row],[Intraday Change %]]), 0.01)</f>
        <v>0.01</v>
      </c>
      <c r="P3899" s="6">
        <f>NiftyData[[#This Row],[Close]]-E3900</f>
        <v>-7.6500000000000909</v>
      </c>
      <c r="Q3899" s="4">
        <f>NiftyData[[#This Row],[DayChange]]/E3900</f>
        <v>-3.5515320334262262E-3</v>
      </c>
      <c r="R3899" s="7">
        <f>_xlfn.CEILING.MATH(ABS(NiftyData[[#This Row],[DayChange %]]), 0.01)</f>
        <v>0.01</v>
      </c>
    </row>
    <row r="3900" spans="1:18" x14ac:dyDescent="0.2">
      <c r="A3900" s="2">
        <v>38422</v>
      </c>
      <c r="B3900" s="1">
        <v>2167.6999999999998</v>
      </c>
      <c r="C3900" s="1">
        <v>2182.1</v>
      </c>
      <c r="D3900" s="1">
        <v>2148.6999999999998</v>
      </c>
      <c r="E3900" s="1">
        <v>2154</v>
      </c>
      <c r="F3900" s="1">
        <v>70474058</v>
      </c>
      <c r="G3900" s="1">
        <v>2644.55</v>
      </c>
      <c r="H3900" s="6" t="str">
        <f>TEXT(NiftyData[[#This Row],[Date]], "yyyy")</f>
        <v>2005</v>
      </c>
      <c r="I3900" s="6" t="str">
        <f>TEXT(NiftyData[[#This Row],[Date]], "mmm")</f>
        <v>Mar</v>
      </c>
      <c r="J3900" s="6" t="str">
        <f>TEXT(NiftyData[[#This Row],[Date]], "ddd")</f>
        <v>Fri</v>
      </c>
      <c r="K3900" s="6" t="str">
        <f>TEXT(NiftyData[[#This Row],[Date]], "mmm-yyyy")</f>
        <v>Mar-2005</v>
      </c>
      <c r="L3900" s="6" t="str">
        <f>IF(NiftyData[[#This Row],[Day]]="Thu", "Expiry", "")</f>
        <v/>
      </c>
      <c r="M3900" s="6">
        <f>NiftyData[[#This Row],[Close]]-NiftyData[[#This Row],[Open]]</f>
        <v>-13.699999999999818</v>
      </c>
      <c r="N3900" s="4">
        <f>NiftyData[[#This Row],[Intraday Change]]/NiftyData[[#This Row],[Open]]</f>
        <v>-6.3200627393088619E-3</v>
      </c>
      <c r="O3900" s="4">
        <f>_xlfn.CEILING.MATH(ABS(NiftyData[[#This Row],[Intraday Change %]]), 0.01)</f>
        <v>0.01</v>
      </c>
      <c r="P3900" s="6">
        <f>NiftyData[[#This Row],[Close]]-E3901</f>
        <v>-13.400000000000091</v>
      </c>
      <c r="Q3900" s="4">
        <f>NiftyData[[#This Row],[DayChange]]/E3901</f>
        <v>-6.1825228384239598E-3</v>
      </c>
      <c r="R3900" s="7">
        <f>_xlfn.CEILING.MATH(ABS(NiftyData[[#This Row],[DayChange %]]), 0.01)</f>
        <v>0.01</v>
      </c>
    </row>
    <row r="3901" spans="1:18" x14ac:dyDescent="0.2">
      <c r="A3901" s="2">
        <v>38421</v>
      </c>
      <c r="B3901" s="1">
        <v>2160.85</v>
      </c>
      <c r="C3901" s="1">
        <v>2170.1999999999998</v>
      </c>
      <c r="D3901" s="1">
        <v>2145.75</v>
      </c>
      <c r="E3901" s="1">
        <v>2167.4</v>
      </c>
      <c r="F3901" s="1">
        <v>61889887</v>
      </c>
      <c r="G3901" s="1">
        <v>2568.44</v>
      </c>
      <c r="H3901" s="6" t="str">
        <f>TEXT(NiftyData[[#This Row],[Date]], "yyyy")</f>
        <v>2005</v>
      </c>
      <c r="I3901" s="6" t="str">
        <f>TEXT(NiftyData[[#This Row],[Date]], "mmm")</f>
        <v>Mar</v>
      </c>
      <c r="J3901" s="6" t="str">
        <f>TEXT(NiftyData[[#This Row],[Date]], "ddd")</f>
        <v>Thu</v>
      </c>
      <c r="K3901" s="6" t="str">
        <f>TEXT(NiftyData[[#This Row],[Date]], "mmm-yyyy")</f>
        <v>Mar-2005</v>
      </c>
      <c r="L3901" s="6" t="str">
        <f>IF(NiftyData[[#This Row],[Day]]="Thu", "Expiry", "")</f>
        <v>Expiry</v>
      </c>
      <c r="M3901" s="6">
        <f>NiftyData[[#This Row],[Close]]-NiftyData[[#This Row],[Open]]</f>
        <v>6.5500000000001819</v>
      </c>
      <c r="N3901" s="4">
        <f>NiftyData[[#This Row],[Intraday Change]]/NiftyData[[#This Row],[Open]]</f>
        <v>3.0312145683412464E-3</v>
      </c>
      <c r="O3901" s="4">
        <f>_xlfn.CEILING.MATH(ABS(NiftyData[[#This Row],[Intraday Change %]]), 0.01)</f>
        <v>0.01</v>
      </c>
      <c r="P3901" s="6">
        <f>NiftyData[[#This Row],[Close]]-E3902</f>
        <v>6.5999999999999091</v>
      </c>
      <c r="Q3901" s="4">
        <f>NiftyData[[#This Row],[DayChange]]/E3902</f>
        <v>3.0544242873009574E-3</v>
      </c>
      <c r="R3901" s="7">
        <f>_xlfn.CEILING.MATH(ABS(NiftyData[[#This Row],[DayChange %]]), 0.01)</f>
        <v>0.01</v>
      </c>
    </row>
    <row r="3902" spans="1:18" x14ac:dyDescent="0.2">
      <c r="A3902" s="2">
        <v>38420</v>
      </c>
      <c r="B3902" s="1">
        <v>2169.1</v>
      </c>
      <c r="C3902" s="1">
        <v>2183.4499999999998</v>
      </c>
      <c r="D3902" s="1">
        <v>2141.35</v>
      </c>
      <c r="E3902" s="1">
        <v>2160.8000000000002</v>
      </c>
      <c r="F3902" s="1">
        <v>81074126</v>
      </c>
      <c r="G3902" s="1">
        <v>2946.37</v>
      </c>
      <c r="H3902" s="6" t="str">
        <f>TEXT(NiftyData[[#This Row],[Date]], "yyyy")</f>
        <v>2005</v>
      </c>
      <c r="I3902" s="6" t="str">
        <f>TEXT(NiftyData[[#This Row],[Date]], "mmm")</f>
        <v>Mar</v>
      </c>
      <c r="J3902" s="6" t="str">
        <f>TEXT(NiftyData[[#This Row],[Date]], "ddd")</f>
        <v>Wed</v>
      </c>
      <c r="K3902" s="6" t="str">
        <f>TEXT(NiftyData[[#This Row],[Date]], "mmm-yyyy")</f>
        <v>Mar-2005</v>
      </c>
      <c r="L3902" s="6" t="str">
        <f>IF(NiftyData[[#This Row],[Day]]="Thu", "Expiry", "")</f>
        <v/>
      </c>
      <c r="M3902" s="6">
        <f>NiftyData[[#This Row],[Close]]-NiftyData[[#This Row],[Open]]</f>
        <v>-8.2999999999997272</v>
      </c>
      <c r="N3902" s="4">
        <f>NiftyData[[#This Row],[Intraday Change]]/NiftyData[[#This Row],[Open]]</f>
        <v>-3.8264718085840796E-3</v>
      </c>
      <c r="O3902" s="4">
        <f>_xlfn.CEILING.MATH(ABS(NiftyData[[#This Row],[Intraday Change %]]), 0.01)</f>
        <v>0.01</v>
      </c>
      <c r="P3902" s="6">
        <f>NiftyData[[#This Row],[Close]]-E3903</f>
        <v>-8.1499999999996362</v>
      </c>
      <c r="Q3902" s="4">
        <f>NiftyData[[#This Row],[DayChange]]/E3903</f>
        <v>-3.7575785518336692E-3</v>
      </c>
      <c r="R3902" s="7">
        <f>_xlfn.CEILING.MATH(ABS(NiftyData[[#This Row],[DayChange %]]), 0.01)</f>
        <v>0.01</v>
      </c>
    </row>
    <row r="3903" spans="1:18" x14ac:dyDescent="0.2">
      <c r="A3903" s="2">
        <v>38419</v>
      </c>
      <c r="B3903" s="1">
        <v>2160.65</v>
      </c>
      <c r="C3903" s="1">
        <v>2173.85</v>
      </c>
      <c r="D3903" s="1">
        <v>2154</v>
      </c>
      <c r="E3903" s="1">
        <v>2168.9499999999998</v>
      </c>
      <c r="F3903" s="1">
        <v>78378567</v>
      </c>
      <c r="G3903" s="1">
        <v>3073.68</v>
      </c>
      <c r="H3903" s="6" t="str">
        <f>TEXT(NiftyData[[#This Row],[Date]], "yyyy")</f>
        <v>2005</v>
      </c>
      <c r="I3903" s="6" t="str">
        <f>TEXT(NiftyData[[#This Row],[Date]], "mmm")</f>
        <v>Mar</v>
      </c>
      <c r="J3903" s="6" t="str">
        <f>TEXT(NiftyData[[#This Row],[Date]], "ddd")</f>
        <v>Tue</v>
      </c>
      <c r="K3903" s="6" t="str">
        <f>TEXT(NiftyData[[#This Row],[Date]], "mmm-yyyy")</f>
        <v>Mar-2005</v>
      </c>
      <c r="L3903" s="6" t="str">
        <f>IF(NiftyData[[#This Row],[Day]]="Thu", "Expiry", "")</f>
        <v/>
      </c>
      <c r="M3903" s="6">
        <f>NiftyData[[#This Row],[Close]]-NiftyData[[#This Row],[Open]]</f>
        <v>8.2999999999997272</v>
      </c>
      <c r="N3903" s="4">
        <f>NiftyData[[#This Row],[Intraday Change]]/NiftyData[[#This Row],[Open]]</f>
        <v>3.8414366047253034E-3</v>
      </c>
      <c r="O3903" s="4">
        <f>_xlfn.CEILING.MATH(ABS(NiftyData[[#This Row],[Intraday Change %]]), 0.01)</f>
        <v>0.01</v>
      </c>
      <c r="P3903" s="6">
        <f>NiftyData[[#This Row],[Close]]-E3904</f>
        <v>8.8499999999999091</v>
      </c>
      <c r="Q3903" s="4">
        <f>NiftyData[[#This Row],[DayChange]]/E3904</f>
        <v>4.0970325447895507E-3</v>
      </c>
      <c r="R3903" s="7">
        <f>_xlfn.CEILING.MATH(ABS(NiftyData[[#This Row],[DayChange %]]), 0.01)</f>
        <v>0.01</v>
      </c>
    </row>
    <row r="3904" spans="1:18" x14ac:dyDescent="0.2">
      <c r="A3904" s="2">
        <v>38418</v>
      </c>
      <c r="B3904" s="1">
        <v>2148.25</v>
      </c>
      <c r="C3904" s="1">
        <v>2166.85</v>
      </c>
      <c r="D3904" s="1">
        <v>2143.0500000000002</v>
      </c>
      <c r="E3904" s="1">
        <v>2160.1</v>
      </c>
      <c r="F3904" s="1">
        <v>86791264</v>
      </c>
      <c r="G3904" s="1">
        <v>3325.05</v>
      </c>
      <c r="H3904" s="6" t="str">
        <f>TEXT(NiftyData[[#This Row],[Date]], "yyyy")</f>
        <v>2005</v>
      </c>
      <c r="I3904" s="6" t="str">
        <f>TEXT(NiftyData[[#This Row],[Date]], "mmm")</f>
        <v>Mar</v>
      </c>
      <c r="J3904" s="6" t="str">
        <f>TEXT(NiftyData[[#This Row],[Date]], "ddd")</f>
        <v>Mon</v>
      </c>
      <c r="K3904" s="6" t="str">
        <f>TEXT(NiftyData[[#This Row],[Date]], "mmm-yyyy")</f>
        <v>Mar-2005</v>
      </c>
      <c r="L3904" s="6" t="str">
        <f>IF(NiftyData[[#This Row],[Day]]="Thu", "Expiry", "")</f>
        <v/>
      </c>
      <c r="M3904" s="6">
        <f>NiftyData[[#This Row],[Close]]-NiftyData[[#This Row],[Open]]</f>
        <v>11.849999999999909</v>
      </c>
      <c r="N3904" s="4">
        <f>NiftyData[[#This Row],[Intraday Change]]/NiftyData[[#This Row],[Open]]</f>
        <v>5.5161177702780914E-3</v>
      </c>
      <c r="O3904" s="4">
        <f>_xlfn.CEILING.MATH(ABS(NiftyData[[#This Row],[Intraday Change %]]), 0.01)</f>
        <v>0.01</v>
      </c>
      <c r="P3904" s="6">
        <f>NiftyData[[#This Row],[Close]]-E3905</f>
        <v>11.949999999999818</v>
      </c>
      <c r="Q3904" s="4">
        <f>NiftyData[[#This Row],[DayChange]]/E3905</f>
        <v>5.5629262388566057E-3</v>
      </c>
      <c r="R3904" s="7">
        <f>_xlfn.CEILING.MATH(ABS(NiftyData[[#This Row],[DayChange %]]), 0.01)</f>
        <v>0.01</v>
      </c>
    </row>
    <row r="3905" spans="1:18" x14ac:dyDescent="0.2">
      <c r="A3905" s="2">
        <v>38415</v>
      </c>
      <c r="B3905" s="1">
        <v>2129.1</v>
      </c>
      <c r="C3905" s="1">
        <v>2152.75</v>
      </c>
      <c r="D3905" s="1">
        <v>2129.1</v>
      </c>
      <c r="E3905" s="1">
        <v>2148.15</v>
      </c>
      <c r="F3905" s="1">
        <v>78283092</v>
      </c>
      <c r="G3905" s="1">
        <v>3187.89</v>
      </c>
      <c r="H3905" s="6" t="str">
        <f>TEXT(NiftyData[[#This Row],[Date]], "yyyy")</f>
        <v>2005</v>
      </c>
      <c r="I3905" s="6" t="str">
        <f>TEXT(NiftyData[[#This Row],[Date]], "mmm")</f>
        <v>Mar</v>
      </c>
      <c r="J3905" s="6" t="str">
        <f>TEXT(NiftyData[[#This Row],[Date]], "ddd")</f>
        <v>Fri</v>
      </c>
      <c r="K3905" s="6" t="str">
        <f>TEXT(NiftyData[[#This Row],[Date]], "mmm-yyyy")</f>
        <v>Mar-2005</v>
      </c>
      <c r="L3905" s="6" t="str">
        <f>IF(NiftyData[[#This Row],[Day]]="Thu", "Expiry", "")</f>
        <v/>
      </c>
      <c r="M3905" s="6">
        <f>NiftyData[[#This Row],[Close]]-NiftyData[[#This Row],[Open]]</f>
        <v>19.050000000000182</v>
      </c>
      <c r="N3905" s="4">
        <f>NiftyData[[#This Row],[Intraday Change]]/NiftyData[[#This Row],[Open]]</f>
        <v>8.9474425813724969E-3</v>
      </c>
      <c r="O3905" s="4">
        <f>_xlfn.CEILING.MATH(ABS(NiftyData[[#This Row],[Intraday Change %]]), 0.01)</f>
        <v>0.01</v>
      </c>
      <c r="P3905" s="6">
        <f>NiftyData[[#This Row],[Close]]-E3906</f>
        <v>19.300000000000182</v>
      </c>
      <c r="Q3905" s="4">
        <f>NiftyData[[#This Row],[DayChange]]/E3906</f>
        <v>9.0659276135003318E-3</v>
      </c>
      <c r="R3905" s="7">
        <f>_xlfn.CEILING.MATH(ABS(NiftyData[[#This Row],[DayChange %]]), 0.01)</f>
        <v>0.01</v>
      </c>
    </row>
    <row r="3906" spans="1:18" x14ac:dyDescent="0.2">
      <c r="A3906" s="2">
        <v>38414</v>
      </c>
      <c r="B3906" s="1">
        <v>2093.4</v>
      </c>
      <c r="C3906" s="1">
        <v>2132.75</v>
      </c>
      <c r="D3906" s="1">
        <v>2093.35</v>
      </c>
      <c r="E3906" s="1">
        <v>2128.85</v>
      </c>
      <c r="F3906" s="1">
        <v>84295271</v>
      </c>
      <c r="G3906" s="1">
        <v>2958.87</v>
      </c>
      <c r="H3906" s="6" t="str">
        <f>TEXT(NiftyData[[#This Row],[Date]], "yyyy")</f>
        <v>2005</v>
      </c>
      <c r="I3906" s="6" t="str">
        <f>TEXT(NiftyData[[#This Row],[Date]], "mmm")</f>
        <v>Mar</v>
      </c>
      <c r="J3906" s="6" t="str">
        <f>TEXT(NiftyData[[#This Row],[Date]], "ddd")</f>
        <v>Thu</v>
      </c>
      <c r="K3906" s="6" t="str">
        <f>TEXT(NiftyData[[#This Row],[Date]], "mmm-yyyy")</f>
        <v>Mar-2005</v>
      </c>
      <c r="L3906" s="6" t="str">
        <f>IF(NiftyData[[#This Row],[Day]]="Thu", "Expiry", "")</f>
        <v>Expiry</v>
      </c>
      <c r="M3906" s="6">
        <f>NiftyData[[#This Row],[Close]]-NiftyData[[#This Row],[Open]]</f>
        <v>35.449999999999818</v>
      </c>
      <c r="N3906" s="4">
        <f>NiftyData[[#This Row],[Intraday Change]]/NiftyData[[#This Row],[Open]]</f>
        <v>1.6934174070889374E-2</v>
      </c>
      <c r="O3906" s="4">
        <f>_xlfn.CEILING.MATH(ABS(NiftyData[[#This Row],[Intraday Change %]]), 0.01)</f>
        <v>0.02</v>
      </c>
      <c r="P3906" s="6">
        <f>NiftyData[[#This Row],[Close]]-E3907</f>
        <v>35.599999999999909</v>
      </c>
      <c r="Q3906" s="4">
        <f>NiftyData[[#This Row],[DayChange]]/E3907</f>
        <v>1.7007046458855802E-2</v>
      </c>
      <c r="R3906" s="7">
        <f>_xlfn.CEILING.MATH(ABS(NiftyData[[#This Row],[DayChange %]]), 0.01)</f>
        <v>0.02</v>
      </c>
    </row>
    <row r="3907" spans="1:18" x14ac:dyDescent="0.2">
      <c r="A3907" s="2">
        <v>38413</v>
      </c>
      <c r="B3907" s="1">
        <v>2084.6</v>
      </c>
      <c r="C3907" s="1">
        <v>2096.35</v>
      </c>
      <c r="D3907" s="1">
        <v>2080.5500000000002</v>
      </c>
      <c r="E3907" s="1">
        <v>2093.25</v>
      </c>
      <c r="F3907" s="1">
        <v>78599088</v>
      </c>
      <c r="G3907" s="1">
        <v>2708.28</v>
      </c>
      <c r="H3907" s="6" t="str">
        <f>TEXT(NiftyData[[#This Row],[Date]], "yyyy")</f>
        <v>2005</v>
      </c>
      <c r="I3907" s="6" t="str">
        <f>TEXT(NiftyData[[#This Row],[Date]], "mmm")</f>
        <v>Mar</v>
      </c>
      <c r="J3907" s="6" t="str">
        <f>TEXT(NiftyData[[#This Row],[Date]], "ddd")</f>
        <v>Wed</v>
      </c>
      <c r="K3907" s="6" t="str">
        <f>TEXT(NiftyData[[#This Row],[Date]], "mmm-yyyy")</f>
        <v>Mar-2005</v>
      </c>
      <c r="L3907" s="6" t="str">
        <f>IF(NiftyData[[#This Row],[Day]]="Thu", "Expiry", "")</f>
        <v/>
      </c>
      <c r="M3907" s="6">
        <f>NiftyData[[#This Row],[Close]]-NiftyData[[#This Row],[Open]]</f>
        <v>8.6500000000000909</v>
      </c>
      <c r="N3907" s="4">
        <f>NiftyData[[#This Row],[Intraday Change]]/NiftyData[[#This Row],[Open]]</f>
        <v>4.149477117912353E-3</v>
      </c>
      <c r="O3907" s="4">
        <f>_xlfn.CEILING.MATH(ABS(NiftyData[[#This Row],[Intraday Change %]]), 0.01)</f>
        <v>0.01</v>
      </c>
      <c r="P3907" s="6">
        <f>NiftyData[[#This Row],[Close]]-E3908</f>
        <v>8.8499999999999091</v>
      </c>
      <c r="Q3907" s="4">
        <f>NiftyData[[#This Row],[DayChange]]/E3908</f>
        <v>4.2458261370178028E-3</v>
      </c>
      <c r="R3907" s="7">
        <f>_xlfn.CEILING.MATH(ABS(NiftyData[[#This Row],[DayChange %]]), 0.01)</f>
        <v>0.01</v>
      </c>
    </row>
    <row r="3908" spans="1:18" x14ac:dyDescent="0.2">
      <c r="A3908" s="2">
        <v>38412</v>
      </c>
      <c r="B3908" s="1">
        <v>2103.1</v>
      </c>
      <c r="C3908" s="1">
        <v>2115.1</v>
      </c>
      <c r="D3908" s="1">
        <v>2073.8000000000002</v>
      </c>
      <c r="E3908" s="1">
        <v>2084.4</v>
      </c>
      <c r="F3908" s="1">
        <v>71289743</v>
      </c>
      <c r="G3908" s="1">
        <v>2868.92</v>
      </c>
      <c r="H3908" s="6" t="str">
        <f>TEXT(NiftyData[[#This Row],[Date]], "yyyy")</f>
        <v>2005</v>
      </c>
      <c r="I3908" s="6" t="str">
        <f>TEXT(NiftyData[[#This Row],[Date]], "mmm")</f>
        <v>Mar</v>
      </c>
      <c r="J3908" s="6" t="str">
        <f>TEXT(NiftyData[[#This Row],[Date]], "ddd")</f>
        <v>Tue</v>
      </c>
      <c r="K3908" s="6" t="str">
        <f>TEXT(NiftyData[[#This Row],[Date]], "mmm-yyyy")</f>
        <v>Mar-2005</v>
      </c>
      <c r="L3908" s="6" t="str">
        <f>IF(NiftyData[[#This Row],[Day]]="Thu", "Expiry", "")</f>
        <v/>
      </c>
      <c r="M3908" s="6">
        <f>NiftyData[[#This Row],[Close]]-NiftyData[[#This Row],[Open]]</f>
        <v>-18.699999999999818</v>
      </c>
      <c r="N3908" s="4">
        <f>NiftyData[[#This Row],[Intraday Change]]/NiftyData[[#This Row],[Open]]</f>
        <v>-8.8916361561503579E-3</v>
      </c>
      <c r="O3908" s="4">
        <f>_xlfn.CEILING.MATH(ABS(NiftyData[[#This Row],[Intraday Change %]]), 0.01)</f>
        <v>0.01</v>
      </c>
      <c r="P3908" s="6">
        <f>NiftyData[[#This Row],[Close]]-E3909</f>
        <v>-18.849999999999909</v>
      </c>
      <c r="Q3908" s="4">
        <f>NiftyData[[#This Row],[DayChange]]/E3909</f>
        <v>-8.962320218709097E-3</v>
      </c>
      <c r="R3908" s="7">
        <f>_xlfn.CEILING.MATH(ABS(NiftyData[[#This Row],[DayChange %]]), 0.01)</f>
        <v>0.01</v>
      </c>
    </row>
    <row r="3909" spans="1:18" x14ac:dyDescent="0.2">
      <c r="A3909" s="2">
        <v>38411</v>
      </c>
      <c r="B3909" s="1">
        <v>2061.1999999999998</v>
      </c>
      <c r="C3909" s="1">
        <v>2106.1999999999998</v>
      </c>
      <c r="D3909" s="1">
        <v>2047.7</v>
      </c>
      <c r="E3909" s="1">
        <v>2103.25</v>
      </c>
      <c r="F3909" s="1">
        <v>103139340</v>
      </c>
      <c r="G3909" s="1">
        <v>3705.33</v>
      </c>
      <c r="H3909" s="6" t="str">
        <f>TEXT(NiftyData[[#This Row],[Date]], "yyyy")</f>
        <v>2005</v>
      </c>
      <c r="I3909" s="6" t="str">
        <f>TEXT(NiftyData[[#This Row],[Date]], "mmm")</f>
        <v>Feb</v>
      </c>
      <c r="J3909" s="6" t="str">
        <f>TEXT(NiftyData[[#This Row],[Date]], "ddd")</f>
        <v>Mon</v>
      </c>
      <c r="K3909" s="6" t="str">
        <f>TEXT(NiftyData[[#This Row],[Date]], "mmm-yyyy")</f>
        <v>Feb-2005</v>
      </c>
      <c r="L3909" s="6" t="str">
        <f>IF(NiftyData[[#This Row],[Day]]="Thu", "Expiry", "")</f>
        <v/>
      </c>
      <c r="M3909" s="6">
        <f>NiftyData[[#This Row],[Close]]-NiftyData[[#This Row],[Open]]</f>
        <v>42.050000000000182</v>
      </c>
      <c r="N3909" s="4">
        <f>NiftyData[[#This Row],[Intraday Change]]/NiftyData[[#This Row],[Open]]</f>
        <v>2.0400737434504261E-2</v>
      </c>
      <c r="O3909" s="4">
        <f>_xlfn.CEILING.MATH(ABS(NiftyData[[#This Row],[Intraday Change %]]), 0.01)</f>
        <v>0.03</v>
      </c>
      <c r="P3909" s="6">
        <f>NiftyData[[#This Row],[Close]]-E3910</f>
        <v>42.349999999999909</v>
      </c>
      <c r="Q3909" s="4">
        <f>NiftyData[[#This Row],[DayChange]]/E3910</f>
        <v>2.054927458877185E-2</v>
      </c>
      <c r="R3909" s="7">
        <f>_xlfn.CEILING.MATH(ABS(NiftyData[[#This Row],[DayChange %]]), 0.01)</f>
        <v>0.03</v>
      </c>
    </row>
    <row r="3910" spans="1:18" x14ac:dyDescent="0.2">
      <c r="A3910" s="2">
        <v>38408</v>
      </c>
      <c r="B3910" s="1">
        <v>2057.3000000000002</v>
      </c>
      <c r="C3910" s="1">
        <v>2081.85</v>
      </c>
      <c r="D3910" s="1">
        <v>2051.1999999999998</v>
      </c>
      <c r="E3910" s="1">
        <v>2060.9</v>
      </c>
      <c r="F3910" s="1">
        <v>66309002</v>
      </c>
      <c r="G3910" s="1">
        <v>2562.1</v>
      </c>
      <c r="H3910" s="6" t="str">
        <f>TEXT(NiftyData[[#This Row],[Date]], "yyyy")</f>
        <v>2005</v>
      </c>
      <c r="I3910" s="6" t="str">
        <f>TEXT(NiftyData[[#This Row],[Date]], "mmm")</f>
        <v>Feb</v>
      </c>
      <c r="J3910" s="6" t="str">
        <f>TEXT(NiftyData[[#This Row],[Date]], "ddd")</f>
        <v>Fri</v>
      </c>
      <c r="K3910" s="6" t="str">
        <f>TEXT(NiftyData[[#This Row],[Date]], "mmm-yyyy")</f>
        <v>Feb-2005</v>
      </c>
      <c r="L3910" s="6" t="str">
        <f>IF(NiftyData[[#This Row],[Day]]="Thu", "Expiry", "")</f>
        <v/>
      </c>
      <c r="M3910" s="6">
        <f>NiftyData[[#This Row],[Close]]-NiftyData[[#This Row],[Open]]</f>
        <v>3.5999999999999091</v>
      </c>
      <c r="N3910" s="4">
        <f>NiftyData[[#This Row],[Intraday Change]]/NiftyData[[#This Row],[Open]]</f>
        <v>1.7498663296553292E-3</v>
      </c>
      <c r="O3910" s="4">
        <f>_xlfn.CEILING.MATH(ABS(NiftyData[[#This Row],[Intraday Change %]]), 0.01)</f>
        <v>0.01</v>
      </c>
      <c r="P3910" s="6">
        <f>NiftyData[[#This Row],[Close]]-E3911</f>
        <v>5.5999999999999091</v>
      </c>
      <c r="Q3910" s="4">
        <f>NiftyData[[#This Row],[DayChange]]/E3911</f>
        <v>2.724663066218999E-3</v>
      </c>
      <c r="R3910" s="7">
        <f>_xlfn.CEILING.MATH(ABS(NiftyData[[#This Row],[DayChange %]]), 0.01)</f>
        <v>0.01</v>
      </c>
    </row>
    <row r="3911" spans="1:18" x14ac:dyDescent="0.2">
      <c r="A3911" s="2">
        <v>38407</v>
      </c>
      <c r="B3911" s="1">
        <v>2057.75</v>
      </c>
      <c r="C3911" s="1">
        <v>2070.5</v>
      </c>
      <c r="D3911" s="1">
        <v>2052.4</v>
      </c>
      <c r="E3911" s="1">
        <v>2055.3000000000002</v>
      </c>
      <c r="F3911" s="1">
        <v>76500198</v>
      </c>
      <c r="G3911" s="1">
        <v>2958.62</v>
      </c>
      <c r="H3911" s="6" t="str">
        <f>TEXT(NiftyData[[#This Row],[Date]], "yyyy")</f>
        <v>2005</v>
      </c>
      <c r="I3911" s="6" t="str">
        <f>TEXT(NiftyData[[#This Row],[Date]], "mmm")</f>
        <v>Feb</v>
      </c>
      <c r="J3911" s="6" t="str">
        <f>TEXT(NiftyData[[#This Row],[Date]], "ddd")</f>
        <v>Thu</v>
      </c>
      <c r="K3911" s="6" t="str">
        <f>TEXT(NiftyData[[#This Row],[Date]], "mmm-yyyy")</f>
        <v>Feb-2005</v>
      </c>
      <c r="L3911" s="6" t="str">
        <f>IF(NiftyData[[#This Row],[Day]]="Thu", "Expiry", "")</f>
        <v>Expiry</v>
      </c>
      <c r="M3911" s="6">
        <f>NiftyData[[#This Row],[Close]]-NiftyData[[#This Row],[Open]]</f>
        <v>-2.4499999999998181</v>
      </c>
      <c r="N3911" s="4">
        <f>NiftyData[[#This Row],[Intraday Change]]/NiftyData[[#This Row],[Open]]</f>
        <v>-1.1906208237151346E-3</v>
      </c>
      <c r="O3911" s="4">
        <f>_xlfn.CEILING.MATH(ABS(NiftyData[[#This Row],[Intraday Change %]]), 0.01)</f>
        <v>0.01</v>
      </c>
      <c r="P3911" s="6">
        <f>NiftyData[[#This Row],[Close]]-E3912</f>
        <v>-1.7999999999997272</v>
      </c>
      <c r="Q3911" s="4">
        <f>NiftyData[[#This Row],[DayChange]]/E3912</f>
        <v>-8.7501822954631628E-4</v>
      </c>
      <c r="R3911" s="7">
        <f>_xlfn.CEILING.MATH(ABS(NiftyData[[#This Row],[DayChange %]]), 0.01)</f>
        <v>0.01</v>
      </c>
    </row>
    <row r="3912" spans="1:18" x14ac:dyDescent="0.2">
      <c r="A3912" s="2">
        <v>38406</v>
      </c>
      <c r="B3912" s="1">
        <v>2058.6999999999998</v>
      </c>
      <c r="C3912" s="1">
        <v>2065.15</v>
      </c>
      <c r="D3912" s="1">
        <v>2051.35</v>
      </c>
      <c r="E3912" s="1">
        <v>2057.1</v>
      </c>
      <c r="F3912" s="1">
        <v>52493127</v>
      </c>
      <c r="G3912" s="1">
        <v>2009.68</v>
      </c>
      <c r="H3912" s="6" t="str">
        <f>TEXT(NiftyData[[#This Row],[Date]], "yyyy")</f>
        <v>2005</v>
      </c>
      <c r="I3912" s="6" t="str">
        <f>TEXT(NiftyData[[#This Row],[Date]], "mmm")</f>
        <v>Feb</v>
      </c>
      <c r="J3912" s="6" t="str">
        <f>TEXT(NiftyData[[#This Row],[Date]], "ddd")</f>
        <v>Wed</v>
      </c>
      <c r="K3912" s="6" t="str">
        <f>TEXT(NiftyData[[#This Row],[Date]], "mmm-yyyy")</f>
        <v>Feb-2005</v>
      </c>
      <c r="L3912" s="6" t="str">
        <f>IF(NiftyData[[#This Row],[Day]]="Thu", "Expiry", "")</f>
        <v/>
      </c>
      <c r="M3912" s="6">
        <f>NiftyData[[#This Row],[Close]]-NiftyData[[#This Row],[Open]]</f>
        <v>-1.5999999999999091</v>
      </c>
      <c r="N3912" s="4">
        <f>NiftyData[[#This Row],[Intraday Change]]/NiftyData[[#This Row],[Open]]</f>
        <v>-7.7718948851212373E-4</v>
      </c>
      <c r="O3912" s="4">
        <f>_xlfn.CEILING.MATH(ABS(NiftyData[[#This Row],[Intraday Change %]]), 0.01)</f>
        <v>0.01</v>
      </c>
      <c r="P3912" s="6">
        <f>NiftyData[[#This Row],[Close]]-E3913</f>
        <v>-1.3000000000001819</v>
      </c>
      <c r="Q3912" s="4">
        <f>NiftyData[[#This Row],[DayChange]]/E3913</f>
        <v>-6.3155849203273503E-4</v>
      </c>
      <c r="R3912" s="7">
        <f>_xlfn.CEILING.MATH(ABS(NiftyData[[#This Row],[DayChange %]]), 0.01)</f>
        <v>0.01</v>
      </c>
    </row>
    <row r="3913" spans="1:18" x14ac:dyDescent="0.2">
      <c r="A3913" s="2">
        <v>38405</v>
      </c>
      <c r="B3913" s="1">
        <v>2043.4</v>
      </c>
      <c r="C3913" s="1">
        <v>2061.65</v>
      </c>
      <c r="D3913" s="1">
        <v>2036.6</v>
      </c>
      <c r="E3913" s="1">
        <v>2058.4</v>
      </c>
      <c r="F3913" s="1">
        <v>51898487</v>
      </c>
      <c r="G3913" s="1">
        <v>1911.09</v>
      </c>
      <c r="H3913" s="6" t="str">
        <f>TEXT(NiftyData[[#This Row],[Date]], "yyyy")</f>
        <v>2005</v>
      </c>
      <c r="I3913" s="6" t="str">
        <f>TEXT(NiftyData[[#This Row],[Date]], "mmm")</f>
        <v>Feb</v>
      </c>
      <c r="J3913" s="6" t="str">
        <f>TEXT(NiftyData[[#This Row],[Date]], "ddd")</f>
        <v>Tue</v>
      </c>
      <c r="K3913" s="6" t="str">
        <f>TEXT(NiftyData[[#This Row],[Date]], "mmm-yyyy")</f>
        <v>Feb-2005</v>
      </c>
      <c r="L3913" s="6" t="str">
        <f>IF(NiftyData[[#This Row],[Day]]="Thu", "Expiry", "")</f>
        <v/>
      </c>
      <c r="M3913" s="6">
        <f>NiftyData[[#This Row],[Close]]-NiftyData[[#This Row],[Open]]</f>
        <v>15</v>
      </c>
      <c r="N3913" s="4">
        <f>NiftyData[[#This Row],[Intraday Change]]/NiftyData[[#This Row],[Open]]</f>
        <v>7.3407066653616519E-3</v>
      </c>
      <c r="O3913" s="4">
        <f>_xlfn.CEILING.MATH(ABS(NiftyData[[#This Row],[Intraday Change %]]), 0.01)</f>
        <v>0.01</v>
      </c>
      <c r="P3913" s="6">
        <f>NiftyData[[#This Row],[Close]]-E3914</f>
        <v>15.200000000000045</v>
      </c>
      <c r="Q3913" s="4">
        <f>NiftyData[[#This Row],[DayChange]]/E3914</f>
        <v>7.4393108848864751E-3</v>
      </c>
      <c r="R3913" s="7">
        <f>_xlfn.CEILING.MATH(ABS(NiftyData[[#This Row],[DayChange %]]), 0.01)</f>
        <v>0.01</v>
      </c>
    </row>
    <row r="3914" spans="1:18" x14ac:dyDescent="0.2">
      <c r="A3914" s="2">
        <v>38404</v>
      </c>
      <c r="B3914" s="1">
        <v>2055.15</v>
      </c>
      <c r="C3914" s="1">
        <v>2065.75</v>
      </c>
      <c r="D3914" s="1">
        <v>2039.9</v>
      </c>
      <c r="E3914" s="1">
        <v>2043.2</v>
      </c>
      <c r="F3914" s="1">
        <v>46917742</v>
      </c>
      <c r="G3914" s="1">
        <v>1846.09</v>
      </c>
      <c r="H3914" s="6" t="str">
        <f>TEXT(NiftyData[[#This Row],[Date]], "yyyy")</f>
        <v>2005</v>
      </c>
      <c r="I3914" s="6" t="str">
        <f>TEXT(NiftyData[[#This Row],[Date]], "mmm")</f>
        <v>Feb</v>
      </c>
      <c r="J3914" s="6" t="str">
        <f>TEXT(NiftyData[[#This Row],[Date]], "ddd")</f>
        <v>Mon</v>
      </c>
      <c r="K3914" s="6" t="str">
        <f>TEXT(NiftyData[[#This Row],[Date]], "mmm-yyyy")</f>
        <v>Feb-2005</v>
      </c>
      <c r="L3914" s="6" t="str">
        <f>IF(NiftyData[[#This Row],[Day]]="Thu", "Expiry", "")</f>
        <v/>
      </c>
      <c r="M3914" s="6">
        <f>NiftyData[[#This Row],[Close]]-NiftyData[[#This Row],[Open]]</f>
        <v>-11.950000000000045</v>
      </c>
      <c r="N3914" s="4">
        <f>NiftyData[[#This Row],[Intraday Change]]/NiftyData[[#This Row],[Open]]</f>
        <v>-5.8146607303603366E-3</v>
      </c>
      <c r="O3914" s="4">
        <f>_xlfn.CEILING.MATH(ABS(NiftyData[[#This Row],[Intraday Change %]]), 0.01)</f>
        <v>0.01</v>
      </c>
      <c r="P3914" s="6">
        <f>NiftyData[[#This Row],[Close]]-E3915</f>
        <v>-12.350000000000136</v>
      </c>
      <c r="Q3914" s="4">
        <f>NiftyData[[#This Row],[DayChange]]/E3915</f>
        <v>-6.008124346282083E-3</v>
      </c>
      <c r="R3914" s="7">
        <f>_xlfn.CEILING.MATH(ABS(NiftyData[[#This Row],[DayChange %]]), 0.01)</f>
        <v>0.01</v>
      </c>
    </row>
    <row r="3915" spans="1:18" x14ac:dyDescent="0.2">
      <c r="A3915" s="2">
        <v>38401</v>
      </c>
      <c r="B3915" s="1">
        <v>2062.4499999999998</v>
      </c>
      <c r="C3915" s="1">
        <v>2076.6999999999998</v>
      </c>
      <c r="D3915" s="1">
        <v>2048.85</v>
      </c>
      <c r="E3915" s="1">
        <v>2055.5500000000002</v>
      </c>
      <c r="F3915" s="1">
        <v>63673961</v>
      </c>
      <c r="G3915" s="1">
        <v>2182.69</v>
      </c>
      <c r="H3915" s="6" t="str">
        <f>TEXT(NiftyData[[#This Row],[Date]], "yyyy")</f>
        <v>2005</v>
      </c>
      <c r="I3915" s="6" t="str">
        <f>TEXT(NiftyData[[#This Row],[Date]], "mmm")</f>
        <v>Feb</v>
      </c>
      <c r="J3915" s="6" t="str">
        <f>TEXT(NiftyData[[#This Row],[Date]], "ddd")</f>
        <v>Fri</v>
      </c>
      <c r="K3915" s="6" t="str">
        <f>TEXT(NiftyData[[#This Row],[Date]], "mmm-yyyy")</f>
        <v>Feb-2005</v>
      </c>
      <c r="L3915" s="6" t="str">
        <f>IF(NiftyData[[#This Row],[Day]]="Thu", "Expiry", "")</f>
        <v/>
      </c>
      <c r="M3915" s="6">
        <f>NiftyData[[#This Row],[Close]]-NiftyData[[#This Row],[Open]]</f>
        <v>-6.8999999999996362</v>
      </c>
      <c r="N3915" s="4">
        <f>NiftyData[[#This Row],[Intraday Change]]/NiftyData[[#This Row],[Open]]</f>
        <v>-3.345535649348899E-3</v>
      </c>
      <c r="O3915" s="4">
        <f>_xlfn.CEILING.MATH(ABS(NiftyData[[#This Row],[Intraday Change %]]), 0.01)</f>
        <v>0.01</v>
      </c>
      <c r="P3915" s="6">
        <f>NiftyData[[#This Row],[Close]]-E3916</f>
        <v>-6.3499999999999091</v>
      </c>
      <c r="Q3915" s="4">
        <f>NiftyData[[#This Row],[DayChange]]/E3916</f>
        <v>-3.0796837867985397E-3</v>
      </c>
      <c r="R3915" s="7">
        <f>_xlfn.CEILING.MATH(ABS(NiftyData[[#This Row],[DayChange %]]), 0.01)</f>
        <v>0.01</v>
      </c>
    </row>
    <row r="3916" spans="1:18" x14ac:dyDescent="0.2">
      <c r="A3916" s="2">
        <v>38400</v>
      </c>
      <c r="B3916" s="1">
        <v>2069.1</v>
      </c>
      <c r="C3916" s="1">
        <v>2069.15</v>
      </c>
      <c r="D3916" s="1">
        <v>2045.85</v>
      </c>
      <c r="E3916" s="1">
        <v>2061.9</v>
      </c>
      <c r="F3916" s="1">
        <v>63853254</v>
      </c>
      <c r="G3916" s="1">
        <v>2308.4899999999998</v>
      </c>
      <c r="H3916" s="6" t="str">
        <f>TEXT(NiftyData[[#This Row],[Date]], "yyyy")</f>
        <v>2005</v>
      </c>
      <c r="I3916" s="6" t="str">
        <f>TEXT(NiftyData[[#This Row],[Date]], "mmm")</f>
        <v>Feb</v>
      </c>
      <c r="J3916" s="6" t="str">
        <f>TEXT(NiftyData[[#This Row],[Date]], "ddd")</f>
        <v>Thu</v>
      </c>
      <c r="K3916" s="6" t="str">
        <f>TEXT(NiftyData[[#This Row],[Date]], "mmm-yyyy")</f>
        <v>Feb-2005</v>
      </c>
      <c r="L3916" s="6" t="str">
        <f>IF(NiftyData[[#This Row],[Day]]="Thu", "Expiry", "")</f>
        <v>Expiry</v>
      </c>
      <c r="M3916" s="6">
        <f>NiftyData[[#This Row],[Close]]-NiftyData[[#This Row],[Open]]</f>
        <v>-7.1999999999998181</v>
      </c>
      <c r="N3916" s="4">
        <f>NiftyData[[#This Row],[Intraday Change]]/NiftyData[[#This Row],[Open]]</f>
        <v>-3.4797738147019567E-3</v>
      </c>
      <c r="O3916" s="4">
        <f>_xlfn.CEILING.MATH(ABS(NiftyData[[#This Row],[Intraday Change %]]), 0.01)</f>
        <v>0.01</v>
      </c>
      <c r="P3916" s="6">
        <f>NiftyData[[#This Row],[Close]]-E3917</f>
        <v>-6.9000000000000909</v>
      </c>
      <c r="Q3916" s="4">
        <f>NiftyData[[#This Row],[DayChange]]/E3917</f>
        <v>-3.3352668213457513E-3</v>
      </c>
      <c r="R3916" s="7">
        <f>_xlfn.CEILING.MATH(ABS(NiftyData[[#This Row],[DayChange %]]), 0.01)</f>
        <v>0.01</v>
      </c>
    </row>
    <row r="3917" spans="1:18" x14ac:dyDescent="0.2">
      <c r="A3917" s="2">
        <v>38399</v>
      </c>
      <c r="B3917" s="1">
        <v>2090</v>
      </c>
      <c r="C3917" s="1">
        <v>2103.4</v>
      </c>
      <c r="D3917" s="1">
        <v>2059.4499999999998</v>
      </c>
      <c r="E3917" s="1">
        <v>2068.8000000000002</v>
      </c>
      <c r="F3917" s="1">
        <v>68533655</v>
      </c>
      <c r="G3917" s="1">
        <v>2600.84</v>
      </c>
      <c r="H3917" s="6" t="str">
        <f>TEXT(NiftyData[[#This Row],[Date]], "yyyy")</f>
        <v>2005</v>
      </c>
      <c r="I3917" s="6" t="str">
        <f>TEXT(NiftyData[[#This Row],[Date]], "mmm")</f>
        <v>Feb</v>
      </c>
      <c r="J3917" s="6" t="str">
        <f>TEXT(NiftyData[[#This Row],[Date]], "ddd")</f>
        <v>Wed</v>
      </c>
      <c r="K3917" s="6" t="str">
        <f>TEXT(NiftyData[[#This Row],[Date]], "mmm-yyyy")</f>
        <v>Feb-2005</v>
      </c>
      <c r="L3917" s="6" t="str">
        <f>IF(NiftyData[[#This Row],[Day]]="Thu", "Expiry", "")</f>
        <v/>
      </c>
      <c r="M3917" s="6">
        <f>NiftyData[[#This Row],[Close]]-NiftyData[[#This Row],[Open]]</f>
        <v>-21.199999999999818</v>
      </c>
      <c r="N3917" s="4">
        <f>NiftyData[[#This Row],[Intraday Change]]/NiftyData[[#This Row],[Open]]</f>
        <v>-1.0143540669856373E-2</v>
      </c>
      <c r="O3917" s="4">
        <f>_xlfn.CEILING.MATH(ABS(NiftyData[[#This Row],[Intraday Change %]]), 0.01)</f>
        <v>0.02</v>
      </c>
      <c r="P3917" s="6">
        <f>NiftyData[[#This Row],[Close]]-E3918</f>
        <v>-21.149999999999636</v>
      </c>
      <c r="Q3917" s="4">
        <f>NiftyData[[#This Row],[DayChange]]/E3918</f>
        <v>-1.011985932677798E-2</v>
      </c>
      <c r="R3917" s="7">
        <f>_xlfn.CEILING.MATH(ABS(NiftyData[[#This Row],[DayChange %]]), 0.01)</f>
        <v>0.02</v>
      </c>
    </row>
    <row r="3918" spans="1:18" x14ac:dyDescent="0.2">
      <c r="A3918" s="2">
        <v>38398</v>
      </c>
      <c r="B3918" s="1">
        <v>2098.25</v>
      </c>
      <c r="C3918" s="1">
        <v>2101.6</v>
      </c>
      <c r="D3918" s="1">
        <v>2081.1999999999998</v>
      </c>
      <c r="E3918" s="1">
        <v>2089.9499999999998</v>
      </c>
      <c r="F3918" s="1">
        <v>60938189</v>
      </c>
      <c r="G3918" s="1">
        <v>2274.2600000000002</v>
      </c>
      <c r="H3918" s="6" t="str">
        <f>TEXT(NiftyData[[#This Row],[Date]], "yyyy")</f>
        <v>2005</v>
      </c>
      <c r="I3918" s="6" t="str">
        <f>TEXT(NiftyData[[#This Row],[Date]], "mmm")</f>
        <v>Feb</v>
      </c>
      <c r="J3918" s="6" t="str">
        <f>TEXT(NiftyData[[#This Row],[Date]], "ddd")</f>
        <v>Tue</v>
      </c>
      <c r="K3918" s="6" t="str">
        <f>TEXT(NiftyData[[#This Row],[Date]], "mmm-yyyy")</f>
        <v>Feb-2005</v>
      </c>
      <c r="L3918" s="6" t="str">
        <f>IF(NiftyData[[#This Row],[Day]]="Thu", "Expiry", "")</f>
        <v/>
      </c>
      <c r="M3918" s="6">
        <f>NiftyData[[#This Row],[Close]]-NiftyData[[#This Row],[Open]]</f>
        <v>-8.3000000000001819</v>
      </c>
      <c r="N3918" s="4">
        <f>NiftyData[[#This Row],[Intraday Change]]/NiftyData[[#This Row],[Open]]</f>
        <v>-3.9556773501728494E-3</v>
      </c>
      <c r="O3918" s="4">
        <f>_xlfn.CEILING.MATH(ABS(NiftyData[[#This Row],[Intraday Change %]]), 0.01)</f>
        <v>0.01</v>
      </c>
      <c r="P3918" s="6">
        <f>NiftyData[[#This Row],[Close]]-E3919</f>
        <v>-8.3000000000001819</v>
      </c>
      <c r="Q3918" s="4">
        <f>NiftyData[[#This Row],[DayChange]]/E3919</f>
        <v>-3.9556773501728494E-3</v>
      </c>
      <c r="R3918" s="7">
        <f>_xlfn.CEILING.MATH(ABS(NiftyData[[#This Row],[DayChange %]]), 0.01)</f>
        <v>0.01</v>
      </c>
    </row>
    <row r="3919" spans="1:18" x14ac:dyDescent="0.2">
      <c r="A3919" s="2">
        <v>38397</v>
      </c>
      <c r="B3919" s="1">
        <v>2083.0500000000002</v>
      </c>
      <c r="C3919" s="1">
        <v>2110.15</v>
      </c>
      <c r="D3919" s="1">
        <v>2083.0500000000002</v>
      </c>
      <c r="E3919" s="1">
        <v>2098.25</v>
      </c>
      <c r="F3919" s="1">
        <v>86445194</v>
      </c>
      <c r="G3919" s="1">
        <v>2650.6</v>
      </c>
      <c r="H3919" s="6" t="str">
        <f>TEXT(NiftyData[[#This Row],[Date]], "yyyy")</f>
        <v>2005</v>
      </c>
      <c r="I3919" s="6" t="str">
        <f>TEXT(NiftyData[[#This Row],[Date]], "mmm")</f>
        <v>Feb</v>
      </c>
      <c r="J3919" s="6" t="str">
        <f>TEXT(NiftyData[[#This Row],[Date]], "ddd")</f>
        <v>Mon</v>
      </c>
      <c r="K3919" s="6" t="str">
        <f>TEXT(NiftyData[[#This Row],[Date]], "mmm-yyyy")</f>
        <v>Feb-2005</v>
      </c>
      <c r="L3919" s="6" t="str">
        <f>IF(NiftyData[[#This Row],[Day]]="Thu", "Expiry", "")</f>
        <v/>
      </c>
      <c r="M3919" s="6">
        <f>NiftyData[[#This Row],[Close]]-NiftyData[[#This Row],[Open]]</f>
        <v>15.199999999999818</v>
      </c>
      <c r="N3919" s="4">
        <f>NiftyData[[#This Row],[Intraday Change]]/NiftyData[[#This Row],[Open]]</f>
        <v>7.2969923909650836E-3</v>
      </c>
      <c r="O3919" s="4">
        <f>_xlfn.CEILING.MATH(ABS(NiftyData[[#This Row],[Intraday Change %]]), 0.01)</f>
        <v>0.01</v>
      </c>
      <c r="P3919" s="6">
        <f>NiftyData[[#This Row],[Close]]-E3920</f>
        <v>16.199999999999818</v>
      </c>
      <c r="Q3919" s="4">
        <f>NiftyData[[#This Row],[DayChange]]/E3920</f>
        <v>7.7807929684684885E-3</v>
      </c>
      <c r="R3919" s="7">
        <f>_xlfn.CEILING.MATH(ABS(NiftyData[[#This Row],[DayChange %]]), 0.01)</f>
        <v>0.01</v>
      </c>
    </row>
    <row r="3920" spans="1:18" x14ac:dyDescent="0.2">
      <c r="A3920" s="2">
        <v>38394</v>
      </c>
      <c r="B3920" s="1">
        <v>2063.35</v>
      </c>
      <c r="C3920" s="1">
        <v>2084.5</v>
      </c>
      <c r="D3920" s="1">
        <v>2063.35</v>
      </c>
      <c r="E3920" s="1">
        <v>2082.0500000000002</v>
      </c>
      <c r="F3920" s="1">
        <v>84987297</v>
      </c>
      <c r="G3920" s="1">
        <v>2575.21</v>
      </c>
      <c r="H3920" s="6" t="str">
        <f>TEXT(NiftyData[[#This Row],[Date]], "yyyy")</f>
        <v>2005</v>
      </c>
      <c r="I3920" s="6" t="str">
        <f>TEXT(NiftyData[[#This Row],[Date]], "mmm")</f>
        <v>Feb</v>
      </c>
      <c r="J3920" s="6" t="str">
        <f>TEXT(NiftyData[[#This Row],[Date]], "ddd")</f>
        <v>Fri</v>
      </c>
      <c r="K3920" s="6" t="str">
        <f>TEXT(NiftyData[[#This Row],[Date]], "mmm-yyyy")</f>
        <v>Feb-2005</v>
      </c>
      <c r="L3920" s="6" t="str">
        <f>IF(NiftyData[[#This Row],[Day]]="Thu", "Expiry", "")</f>
        <v/>
      </c>
      <c r="M3920" s="6">
        <f>NiftyData[[#This Row],[Close]]-NiftyData[[#This Row],[Open]]</f>
        <v>18.700000000000273</v>
      </c>
      <c r="N3920" s="4">
        <f>NiftyData[[#This Row],[Intraday Change]]/NiftyData[[#This Row],[Open]]</f>
        <v>9.0629316402938299E-3</v>
      </c>
      <c r="O3920" s="4">
        <f>_xlfn.CEILING.MATH(ABS(NiftyData[[#This Row],[Intraday Change %]]), 0.01)</f>
        <v>0.01</v>
      </c>
      <c r="P3920" s="6">
        <f>NiftyData[[#This Row],[Close]]-E3921</f>
        <v>18.700000000000273</v>
      </c>
      <c r="Q3920" s="4">
        <f>NiftyData[[#This Row],[DayChange]]/E3921</f>
        <v>9.0629316402938299E-3</v>
      </c>
      <c r="R3920" s="7">
        <f>_xlfn.CEILING.MATH(ABS(NiftyData[[#This Row],[DayChange %]]), 0.01)</f>
        <v>0.01</v>
      </c>
    </row>
    <row r="3921" spans="1:18" x14ac:dyDescent="0.2">
      <c r="A3921" s="2">
        <v>38393</v>
      </c>
      <c r="B3921" s="1">
        <v>2070.1</v>
      </c>
      <c r="C3921" s="1">
        <v>2075.1</v>
      </c>
      <c r="D3921" s="1">
        <v>2049.85</v>
      </c>
      <c r="E3921" s="1">
        <v>2063.35</v>
      </c>
      <c r="F3921" s="1">
        <v>69893469</v>
      </c>
      <c r="G3921" s="1">
        <v>2115.09</v>
      </c>
      <c r="H3921" s="6" t="str">
        <f>TEXT(NiftyData[[#This Row],[Date]], "yyyy")</f>
        <v>2005</v>
      </c>
      <c r="I3921" s="6" t="str">
        <f>TEXT(NiftyData[[#This Row],[Date]], "mmm")</f>
        <v>Feb</v>
      </c>
      <c r="J3921" s="6" t="str">
        <f>TEXT(NiftyData[[#This Row],[Date]], "ddd")</f>
        <v>Thu</v>
      </c>
      <c r="K3921" s="6" t="str">
        <f>TEXT(NiftyData[[#This Row],[Date]], "mmm-yyyy")</f>
        <v>Feb-2005</v>
      </c>
      <c r="L3921" s="6" t="str">
        <f>IF(NiftyData[[#This Row],[Day]]="Thu", "Expiry", "")</f>
        <v>Expiry</v>
      </c>
      <c r="M3921" s="6">
        <f>NiftyData[[#This Row],[Close]]-NiftyData[[#This Row],[Open]]</f>
        <v>-6.75</v>
      </c>
      <c r="N3921" s="4">
        <f>NiftyData[[#This Row],[Intraday Change]]/NiftyData[[#This Row],[Open]]</f>
        <v>-3.2607120428964787E-3</v>
      </c>
      <c r="O3921" s="4">
        <f>_xlfn.CEILING.MATH(ABS(NiftyData[[#This Row],[Intraday Change %]]), 0.01)</f>
        <v>0.01</v>
      </c>
      <c r="P3921" s="6">
        <f>NiftyData[[#This Row],[Close]]-E3922</f>
        <v>-6.6500000000000909</v>
      </c>
      <c r="Q3921" s="4">
        <f>NiftyData[[#This Row],[DayChange]]/E3922</f>
        <v>-3.212560386473474E-3</v>
      </c>
      <c r="R3921" s="7">
        <f>_xlfn.CEILING.MATH(ABS(NiftyData[[#This Row],[DayChange %]]), 0.01)</f>
        <v>0.01</v>
      </c>
    </row>
    <row r="3922" spans="1:18" x14ac:dyDescent="0.2">
      <c r="A3922" s="2">
        <v>38392</v>
      </c>
      <c r="B3922" s="1">
        <v>2055.1999999999998</v>
      </c>
      <c r="C3922" s="1">
        <v>2077.6999999999998</v>
      </c>
      <c r="D3922" s="1">
        <v>2055.1999999999998</v>
      </c>
      <c r="E3922" s="1">
        <v>2070</v>
      </c>
      <c r="F3922" s="1">
        <v>68237793</v>
      </c>
      <c r="G3922" s="1">
        <v>2317.8000000000002</v>
      </c>
      <c r="H3922" s="6" t="str">
        <f>TEXT(NiftyData[[#This Row],[Date]], "yyyy")</f>
        <v>2005</v>
      </c>
      <c r="I3922" s="6" t="str">
        <f>TEXT(NiftyData[[#This Row],[Date]], "mmm")</f>
        <v>Feb</v>
      </c>
      <c r="J3922" s="6" t="str">
        <f>TEXT(NiftyData[[#This Row],[Date]], "ddd")</f>
        <v>Wed</v>
      </c>
      <c r="K3922" s="6" t="str">
        <f>TEXT(NiftyData[[#This Row],[Date]], "mmm-yyyy")</f>
        <v>Feb-2005</v>
      </c>
      <c r="L3922" s="6" t="str">
        <f>IF(NiftyData[[#This Row],[Day]]="Thu", "Expiry", "")</f>
        <v/>
      </c>
      <c r="M3922" s="6">
        <f>NiftyData[[#This Row],[Close]]-NiftyData[[#This Row],[Open]]</f>
        <v>14.800000000000182</v>
      </c>
      <c r="N3922" s="4">
        <f>NiftyData[[#This Row],[Intraday Change]]/NiftyData[[#This Row],[Open]]</f>
        <v>7.2012456208642387E-3</v>
      </c>
      <c r="O3922" s="4">
        <f>_xlfn.CEILING.MATH(ABS(NiftyData[[#This Row],[Intraday Change %]]), 0.01)</f>
        <v>0.01</v>
      </c>
      <c r="P3922" s="6">
        <f>NiftyData[[#This Row],[Close]]-E3923</f>
        <v>14.849999999999909</v>
      </c>
      <c r="Q3922" s="4">
        <f>NiftyData[[#This Row],[DayChange]]/E3923</f>
        <v>7.2257499452594255E-3</v>
      </c>
      <c r="R3922" s="7">
        <f>_xlfn.CEILING.MATH(ABS(NiftyData[[#This Row],[DayChange %]]), 0.01)</f>
        <v>0.01</v>
      </c>
    </row>
    <row r="3923" spans="1:18" x14ac:dyDescent="0.2">
      <c r="A3923" s="2">
        <v>38391</v>
      </c>
      <c r="B3923" s="1">
        <v>2055</v>
      </c>
      <c r="C3923" s="1">
        <v>2065</v>
      </c>
      <c r="D3923" s="1">
        <v>2043.6</v>
      </c>
      <c r="E3923" s="1">
        <v>2055.15</v>
      </c>
      <c r="F3923" s="1">
        <v>74190476</v>
      </c>
      <c r="G3923" s="1">
        <v>2383.2399999999998</v>
      </c>
      <c r="H3923" s="6" t="str">
        <f>TEXT(NiftyData[[#This Row],[Date]], "yyyy")</f>
        <v>2005</v>
      </c>
      <c r="I3923" s="6" t="str">
        <f>TEXT(NiftyData[[#This Row],[Date]], "mmm")</f>
        <v>Feb</v>
      </c>
      <c r="J3923" s="6" t="str">
        <f>TEXT(NiftyData[[#This Row],[Date]], "ddd")</f>
        <v>Tue</v>
      </c>
      <c r="K3923" s="6" t="str">
        <f>TEXT(NiftyData[[#This Row],[Date]], "mmm-yyyy")</f>
        <v>Feb-2005</v>
      </c>
      <c r="L3923" s="6" t="str">
        <f>IF(NiftyData[[#This Row],[Day]]="Thu", "Expiry", "")</f>
        <v/>
      </c>
      <c r="M3923" s="6">
        <f>NiftyData[[#This Row],[Close]]-NiftyData[[#This Row],[Open]]</f>
        <v>0.15000000000009095</v>
      </c>
      <c r="N3923" s="4">
        <f>NiftyData[[#This Row],[Intraday Change]]/NiftyData[[#This Row],[Open]]</f>
        <v>7.2992700729971263E-5</v>
      </c>
      <c r="O3923" s="4">
        <f>_xlfn.CEILING.MATH(ABS(NiftyData[[#This Row],[Intraday Change %]]), 0.01)</f>
        <v>0.01</v>
      </c>
      <c r="P3923" s="6">
        <f>NiftyData[[#This Row],[Close]]-E3924</f>
        <v>5.0000000000181899E-2</v>
      </c>
      <c r="Q3923" s="4">
        <f>NiftyData[[#This Row],[DayChange]]/E3924</f>
        <v>2.4329716315596272E-5</v>
      </c>
      <c r="R3923" s="7">
        <f>_xlfn.CEILING.MATH(ABS(NiftyData[[#This Row],[DayChange %]]), 0.01)</f>
        <v>0.01</v>
      </c>
    </row>
    <row r="3924" spans="1:18" x14ac:dyDescent="0.2">
      <c r="A3924" s="2">
        <v>38390</v>
      </c>
      <c r="B3924" s="1">
        <v>2097.4499999999998</v>
      </c>
      <c r="C3924" s="1">
        <v>2098</v>
      </c>
      <c r="D3924" s="1">
        <v>2049.85</v>
      </c>
      <c r="E3924" s="1">
        <v>2055.1</v>
      </c>
      <c r="F3924" s="1">
        <v>62127314</v>
      </c>
      <c r="G3924" s="1">
        <v>2319.96</v>
      </c>
      <c r="H3924" s="6" t="str">
        <f>TEXT(NiftyData[[#This Row],[Date]], "yyyy")</f>
        <v>2005</v>
      </c>
      <c r="I3924" s="6" t="str">
        <f>TEXT(NiftyData[[#This Row],[Date]], "mmm")</f>
        <v>Feb</v>
      </c>
      <c r="J3924" s="6" t="str">
        <f>TEXT(NiftyData[[#This Row],[Date]], "ddd")</f>
        <v>Mon</v>
      </c>
      <c r="K3924" s="6" t="str">
        <f>TEXT(NiftyData[[#This Row],[Date]], "mmm-yyyy")</f>
        <v>Feb-2005</v>
      </c>
      <c r="L3924" s="6" t="str">
        <f>IF(NiftyData[[#This Row],[Day]]="Thu", "Expiry", "")</f>
        <v/>
      </c>
      <c r="M3924" s="6">
        <f>NiftyData[[#This Row],[Close]]-NiftyData[[#This Row],[Open]]</f>
        <v>-42.349999999999909</v>
      </c>
      <c r="N3924" s="4">
        <f>NiftyData[[#This Row],[Intraday Change]]/NiftyData[[#This Row],[Open]]</f>
        <v>-2.0191184533600283E-2</v>
      </c>
      <c r="O3924" s="4">
        <f>_xlfn.CEILING.MATH(ABS(NiftyData[[#This Row],[Intraday Change %]]), 0.01)</f>
        <v>0.03</v>
      </c>
      <c r="P3924" s="6">
        <f>NiftyData[[#This Row],[Close]]-E3925</f>
        <v>-22.849999999999909</v>
      </c>
      <c r="Q3924" s="4">
        <f>NiftyData[[#This Row],[DayChange]]/E3925</f>
        <v>-1.0996414735676946E-2</v>
      </c>
      <c r="R3924" s="7">
        <f>_xlfn.CEILING.MATH(ABS(NiftyData[[#This Row],[DayChange %]]), 0.01)</f>
        <v>0.02</v>
      </c>
    </row>
    <row r="3925" spans="1:18" x14ac:dyDescent="0.2">
      <c r="A3925" s="2">
        <v>38387</v>
      </c>
      <c r="B3925" s="1">
        <v>2079.4</v>
      </c>
      <c r="C3925" s="1">
        <v>2099.1999999999998</v>
      </c>
      <c r="D3925" s="1">
        <v>2060.8000000000002</v>
      </c>
      <c r="E3925" s="1">
        <v>2077.9499999999998</v>
      </c>
      <c r="F3925" s="1">
        <v>79164167</v>
      </c>
      <c r="G3925" s="1">
        <v>2632.63</v>
      </c>
      <c r="H3925" s="6" t="str">
        <f>TEXT(NiftyData[[#This Row],[Date]], "yyyy")</f>
        <v>2005</v>
      </c>
      <c r="I3925" s="6" t="str">
        <f>TEXT(NiftyData[[#This Row],[Date]], "mmm")</f>
        <v>Feb</v>
      </c>
      <c r="J3925" s="6" t="str">
        <f>TEXT(NiftyData[[#This Row],[Date]], "ddd")</f>
        <v>Fri</v>
      </c>
      <c r="K3925" s="6" t="str">
        <f>TEXT(NiftyData[[#This Row],[Date]], "mmm-yyyy")</f>
        <v>Feb-2005</v>
      </c>
      <c r="L3925" s="6" t="str">
        <f>IF(NiftyData[[#This Row],[Day]]="Thu", "Expiry", "")</f>
        <v/>
      </c>
      <c r="M3925" s="6">
        <f>NiftyData[[#This Row],[Close]]-NiftyData[[#This Row],[Open]]</f>
        <v>-1.4500000000002728</v>
      </c>
      <c r="N3925" s="4">
        <f>NiftyData[[#This Row],[Intraday Change]]/NiftyData[[#This Row],[Open]]</f>
        <v>-6.9731653361559715E-4</v>
      </c>
      <c r="O3925" s="4">
        <f>_xlfn.CEILING.MATH(ABS(NiftyData[[#This Row],[Intraday Change %]]), 0.01)</f>
        <v>0.01</v>
      </c>
      <c r="P3925" s="6">
        <f>NiftyData[[#This Row],[Close]]-E3926</f>
        <v>-1.5</v>
      </c>
      <c r="Q3925" s="4">
        <f>NiftyData[[#This Row],[DayChange]]/E3926</f>
        <v>-7.2134458630887977E-4</v>
      </c>
      <c r="R3925" s="7">
        <f>_xlfn.CEILING.MATH(ABS(NiftyData[[#This Row],[DayChange %]]), 0.01)</f>
        <v>0.01</v>
      </c>
    </row>
    <row r="3926" spans="1:18" x14ac:dyDescent="0.2">
      <c r="A3926" s="2">
        <v>38386</v>
      </c>
      <c r="B3926" s="1">
        <v>2052.35</v>
      </c>
      <c r="C3926" s="1">
        <v>2083.75</v>
      </c>
      <c r="D3926" s="1">
        <v>2052.35</v>
      </c>
      <c r="E3926" s="1">
        <v>2079.4499999999998</v>
      </c>
      <c r="F3926" s="1">
        <v>78096873</v>
      </c>
      <c r="G3926" s="1">
        <v>2532.5300000000002</v>
      </c>
      <c r="H3926" s="6" t="str">
        <f>TEXT(NiftyData[[#This Row],[Date]], "yyyy")</f>
        <v>2005</v>
      </c>
      <c r="I3926" s="6" t="str">
        <f>TEXT(NiftyData[[#This Row],[Date]], "mmm")</f>
        <v>Feb</v>
      </c>
      <c r="J3926" s="6" t="str">
        <f>TEXT(NiftyData[[#This Row],[Date]], "ddd")</f>
        <v>Thu</v>
      </c>
      <c r="K3926" s="6" t="str">
        <f>TEXT(NiftyData[[#This Row],[Date]], "mmm-yyyy")</f>
        <v>Feb-2005</v>
      </c>
      <c r="L3926" s="6" t="str">
        <f>IF(NiftyData[[#This Row],[Day]]="Thu", "Expiry", "")</f>
        <v>Expiry</v>
      </c>
      <c r="M3926" s="6">
        <f>NiftyData[[#This Row],[Close]]-NiftyData[[#This Row],[Open]]</f>
        <v>27.099999999999909</v>
      </c>
      <c r="N3926" s="4">
        <f>NiftyData[[#This Row],[Intraday Change]]/NiftyData[[#This Row],[Open]]</f>
        <v>1.3204375472019836E-2</v>
      </c>
      <c r="O3926" s="4">
        <f>_xlfn.CEILING.MATH(ABS(NiftyData[[#This Row],[Intraday Change %]]), 0.01)</f>
        <v>0.02</v>
      </c>
      <c r="P3926" s="6">
        <f>NiftyData[[#This Row],[Close]]-E3927</f>
        <v>27.199999999999818</v>
      </c>
      <c r="Q3926" s="4">
        <f>NiftyData[[#This Row],[DayChange]]/E3927</f>
        <v>1.3253745888658701E-2</v>
      </c>
      <c r="R3926" s="7">
        <f>_xlfn.CEILING.MATH(ABS(NiftyData[[#This Row],[DayChange %]]), 0.01)</f>
        <v>0.02</v>
      </c>
    </row>
    <row r="3927" spans="1:18" x14ac:dyDescent="0.2">
      <c r="A3927" s="2">
        <v>38385</v>
      </c>
      <c r="B3927" s="1">
        <v>2062.15</v>
      </c>
      <c r="C3927" s="1">
        <v>2074.5</v>
      </c>
      <c r="D3927" s="1">
        <v>2045.5</v>
      </c>
      <c r="E3927" s="1">
        <v>2052.25</v>
      </c>
      <c r="F3927" s="1">
        <v>89992221</v>
      </c>
      <c r="G3927" s="1">
        <v>2800.78</v>
      </c>
      <c r="H3927" s="6" t="str">
        <f>TEXT(NiftyData[[#This Row],[Date]], "yyyy")</f>
        <v>2005</v>
      </c>
      <c r="I3927" s="6" t="str">
        <f>TEXT(NiftyData[[#This Row],[Date]], "mmm")</f>
        <v>Feb</v>
      </c>
      <c r="J3927" s="6" t="str">
        <f>TEXT(NiftyData[[#This Row],[Date]], "ddd")</f>
        <v>Wed</v>
      </c>
      <c r="K3927" s="6" t="str">
        <f>TEXT(NiftyData[[#This Row],[Date]], "mmm-yyyy")</f>
        <v>Feb-2005</v>
      </c>
      <c r="L3927" s="6" t="str">
        <f>IF(NiftyData[[#This Row],[Day]]="Thu", "Expiry", "")</f>
        <v/>
      </c>
      <c r="M3927" s="6">
        <f>NiftyData[[#This Row],[Close]]-NiftyData[[#This Row],[Open]]</f>
        <v>-9.9000000000000909</v>
      </c>
      <c r="N3927" s="4">
        <f>NiftyData[[#This Row],[Intraday Change]]/NiftyData[[#This Row],[Open]]</f>
        <v>-4.8008146837039455E-3</v>
      </c>
      <c r="O3927" s="4">
        <f>_xlfn.CEILING.MATH(ABS(NiftyData[[#This Row],[Intraday Change %]]), 0.01)</f>
        <v>0.01</v>
      </c>
      <c r="P3927" s="6">
        <f>NiftyData[[#This Row],[Close]]-E3928</f>
        <v>-7.5999999999999091</v>
      </c>
      <c r="Q3927" s="4">
        <f>NiftyData[[#This Row],[DayChange]]/E3928</f>
        <v>-3.6895890477461513E-3</v>
      </c>
      <c r="R3927" s="7">
        <f>_xlfn.CEILING.MATH(ABS(NiftyData[[#This Row],[DayChange %]]), 0.01)</f>
        <v>0.01</v>
      </c>
    </row>
    <row r="3928" spans="1:18" x14ac:dyDescent="0.2">
      <c r="A3928" s="2">
        <v>38384</v>
      </c>
      <c r="B3928" s="1">
        <v>2057.75</v>
      </c>
      <c r="C3928" s="1">
        <v>2072.5</v>
      </c>
      <c r="D3928" s="1">
        <v>2045.25</v>
      </c>
      <c r="E3928" s="1">
        <v>2059.85</v>
      </c>
      <c r="F3928" s="1">
        <v>135567534</v>
      </c>
      <c r="G3928" s="1">
        <v>3744.47</v>
      </c>
      <c r="H3928" s="6" t="str">
        <f>TEXT(NiftyData[[#This Row],[Date]], "yyyy")</f>
        <v>2005</v>
      </c>
      <c r="I3928" s="6" t="str">
        <f>TEXT(NiftyData[[#This Row],[Date]], "mmm")</f>
        <v>Feb</v>
      </c>
      <c r="J3928" s="6" t="str">
        <f>TEXT(NiftyData[[#This Row],[Date]], "ddd")</f>
        <v>Tue</v>
      </c>
      <c r="K3928" s="6" t="str">
        <f>TEXT(NiftyData[[#This Row],[Date]], "mmm-yyyy")</f>
        <v>Feb-2005</v>
      </c>
      <c r="L3928" s="6" t="str">
        <f>IF(NiftyData[[#This Row],[Day]]="Thu", "Expiry", "")</f>
        <v/>
      </c>
      <c r="M3928" s="6">
        <f>NiftyData[[#This Row],[Close]]-NiftyData[[#This Row],[Open]]</f>
        <v>2.0999999999999091</v>
      </c>
      <c r="N3928" s="4">
        <f>NiftyData[[#This Row],[Intraday Change]]/NiftyData[[#This Row],[Open]]</f>
        <v>1.0205321346130041E-3</v>
      </c>
      <c r="O3928" s="4">
        <f>_xlfn.CEILING.MATH(ABS(NiftyData[[#This Row],[Intraday Change %]]), 0.01)</f>
        <v>0.01</v>
      </c>
      <c r="P3928" s="6">
        <f>NiftyData[[#This Row],[Close]]-E3929</f>
        <v>2.25</v>
      </c>
      <c r="Q3928" s="4">
        <f>NiftyData[[#This Row],[DayChange]]/E3929</f>
        <v>1.0935069984447901E-3</v>
      </c>
      <c r="R3928" s="7">
        <f>_xlfn.CEILING.MATH(ABS(NiftyData[[#This Row],[DayChange %]]), 0.01)</f>
        <v>0.01</v>
      </c>
    </row>
    <row r="3929" spans="1:18" x14ac:dyDescent="0.2">
      <c r="A3929" s="2">
        <v>38383</v>
      </c>
      <c r="B3929" s="1">
        <v>2008.45</v>
      </c>
      <c r="C3929" s="1">
        <v>2060.4</v>
      </c>
      <c r="D3929" s="1">
        <v>2006.35</v>
      </c>
      <c r="E3929" s="1">
        <v>2057.6</v>
      </c>
      <c r="F3929" s="1">
        <v>137984563</v>
      </c>
      <c r="G3929" s="1">
        <v>3937.87</v>
      </c>
      <c r="H3929" s="6" t="str">
        <f>TEXT(NiftyData[[#This Row],[Date]], "yyyy")</f>
        <v>2005</v>
      </c>
      <c r="I3929" s="6" t="str">
        <f>TEXT(NiftyData[[#This Row],[Date]], "mmm")</f>
        <v>Jan</v>
      </c>
      <c r="J3929" s="6" t="str">
        <f>TEXT(NiftyData[[#This Row],[Date]], "ddd")</f>
        <v>Mon</v>
      </c>
      <c r="K3929" s="6" t="str">
        <f>TEXT(NiftyData[[#This Row],[Date]], "mmm-yyyy")</f>
        <v>Jan-2005</v>
      </c>
      <c r="L3929" s="6" t="str">
        <f>IF(NiftyData[[#This Row],[Day]]="Thu", "Expiry", "")</f>
        <v/>
      </c>
      <c r="M3929" s="6">
        <f>NiftyData[[#This Row],[Close]]-NiftyData[[#This Row],[Open]]</f>
        <v>49.149999999999864</v>
      </c>
      <c r="N3929" s="4">
        <f>NiftyData[[#This Row],[Intraday Change]]/NiftyData[[#This Row],[Open]]</f>
        <v>2.447160745848782E-2</v>
      </c>
      <c r="O3929" s="4">
        <f>_xlfn.CEILING.MATH(ABS(NiftyData[[#This Row],[Intraday Change %]]), 0.01)</f>
        <v>0.03</v>
      </c>
      <c r="P3929" s="6">
        <f>NiftyData[[#This Row],[Close]]-E3930</f>
        <v>49.299999999999955</v>
      </c>
      <c r="Q3929" s="4">
        <f>NiftyData[[#This Row],[DayChange]]/E3930</f>
        <v>2.4548125280087613E-2</v>
      </c>
      <c r="R3929" s="7">
        <f>_xlfn.CEILING.MATH(ABS(NiftyData[[#This Row],[DayChange %]]), 0.01)</f>
        <v>0.03</v>
      </c>
    </row>
    <row r="3930" spans="1:18" x14ac:dyDescent="0.2">
      <c r="A3930" s="2">
        <v>38380</v>
      </c>
      <c r="B3930" s="1">
        <v>1955.25</v>
      </c>
      <c r="C3930" s="1">
        <v>2014.25</v>
      </c>
      <c r="D3930" s="1">
        <v>1950.85</v>
      </c>
      <c r="E3930" s="1">
        <v>2008.3</v>
      </c>
      <c r="F3930" s="1">
        <v>106730397</v>
      </c>
      <c r="G3930" s="1">
        <v>3558.74</v>
      </c>
      <c r="H3930" s="6" t="str">
        <f>TEXT(NiftyData[[#This Row],[Date]], "yyyy")</f>
        <v>2005</v>
      </c>
      <c r="I3930" s="6" t="str">
        <f>TEXT(NiftyData[[#This Row],[Date]], "mmm")</f>
        <v>Jan</v>
      </c>
      <c r="J3930" s="6" t="str">
        <f>TEXT(NiftyData[[#This Row],[Date]], "ddd")</f>
        <v>Fri</v>
      </c>
      <c r="K3930" s="6" t="str">
        <f>TEXT(NiftyData[[#This Row],[Date]], "mmm-yyyy")</f>
        <v>Jan-2005</v>
      </c>
      <c r="L3930" s="6" t="str">
        <f>IF(NiftyData[[#This Row],[Day]]="Thu", "Expiry", "")</f>
        <v/>
      </c>
      <c r="M3930" s="6">
        <f>NiftyData[[#This Row],[Close]]-NiftyData[[#This Row],[Open]]</f>
        <v>53.049999999999955</v>
      </c>
      <c r="N3930" s="4">
        <f>NiftyData[[#This Row],[Intraday Change]]/NiftyData[[#This Row],[Open]]</f>
        <v>2.7132080296637235E-2</v>
      </c>
      <c r="O3930" s="4">
        <f>_xlfn.CEILING.MATH(ABS(NiftyData[[#This Row],[Intraday Change %]]), 0.01)</f>
        <v>0.03</v>
      </c>
      <c r="P3930" s="6">
        <f>NiftyData[[#This Row],[Close]]-E3931</f>
        <v>53.299999999999955</v>
      </c>
      <c r="Q3930" s="4">
        <f>NiftyData[[#This Row],[DayChange]]/E3931</f>
        <v>2.7263427109974401E-2</v>
      </c>
      <c r="R3930" s="7">
        <f>_xlfn.CEILING.MATH(ABS(NiftyData[[#This Row],[DayChange %]]), 0.01)</f>
        <v>0.03</v>
      </c>
    </row>
    <row r="3931" spans="1:18" x14ac:dyDescent="0.2">
      <c r="A3931" s="2">
        <v>38379</v>
      </c>
      <c r="B3931" s="1">
        <v>1931.9</v>
      </c>
      <c r="C3931" s="1">
        <v>1961.75</v>
      </c>
      <c r="D3931" s="1">
        <v>1929</v>
      </c>
      <c r="E3931" s="1">
        <v>1955</v>
      </c>
      <c r="F3931" s="1">
        <v>135722670</v>
      </c>
      <c r="G3931" s="1">
        <v>3844.54</v>
      </c>
      <c r="H3931" s="6" t="str">
        <f>TEXT(NiftyData[[#This Row],[Date]], "yyyy")</f>
        <v>2005</v>
      </c>
      <c r="I3931" s="6" t="str">
        <f>TEXT(NiftyData[[#This Row],[Date]], "mmm")</f>
        <v>Jan</v>
      </c>
      <c r="J3931" s="6" t="str">
        <f>TEXT(NiftyData[[#This Row],[Date]], "ddd")</f>
        <v>Thu</v>
      </c>
      <c r="K3931" s="6" t="str">
        <f>TEXT(NiftyData[[#This Row],[Date]], "mmm-yyyy")</f>
        <v>Jan-2005</v>
      </c>
      <c r="L3931" s="6" t="str">
        <f>IF(NiftyData[[#This Row],[Day]]="Thu", "Expiry", "")</f>
        <v>Expiry</v>
      </c>
      <c r="M3931" s="6">
        <f>NiftyData[[#This Row],[Close]]-NiftyData[[#This Row],[Open]]</f>
        <v>23.099999999999909</v>
      </c>
      <c r="N3931" s="4">
        <f>NiftyData[[#This Row],[Intraday Change]]/NiftyData[[#This Row],[Open]]</f>
        <v>1.1957140638749371E-2</v>
      </c>
      <c r="O3931" s="4">
        <f>_xlfn.CEILING.MATH(ABS(NiftyData[[#This Row],[Intraday Change %]]), 0.01)</f>
        <v>0.02</v>
      </c>
      <c r="P3931" s="6">
        <f>NiftyData[[#This Row],[Close]]-E3932</f>
        <v>23.150000000000091</v>
      </c>
      <c r="Q3931" s="4">
        <f>NiftyData[[#This Row],[DayChange]]/E3932</f>
        <v>1.1983332039237049E-2</v>
      </c>
      <c r="R3931" s="7">
        <f>_xlfn.CEILING.MATH(ABS(NiftyData[[#This Row],[DayChange %]]), 0.01)</f>
        <v>0.02</v>
      </c>
    </row>
    <row r="3932" spans="1:18" x14ac:dyDescent="0.2">
      <c r="A3932" s="2">
        <v>38377</v>
      </c>
      <c r="B3932" s="1">
        <v>1908.85</v>
      </c>
      <c r="C3932" s="1">
        <v>1934.25</v>
      </c>
      <c r="D3932" s="1">
        <v>1894.4</v>
      </c>
      <c r="E3932" s="1">
        <v>1931.85</v>
      </c>
      <c r="F3932" s="1">
        <v>88566262</v>
      </c>
      <c r="G3932" s="1">
        <v>2826.51</v>
      </c>
      <c r="H3932" s="6" t="str">
        <f>TEXT(NiftyData[[#This Row],[Date]], "yyyy")</f>
        <v>2005</v>
      </c>
      <c r="I3932" s="6" t="str">
        <f>TEXT(NiftyData[[#This Row],[Date]], "mmm")</f>
        <v>Jan</v>
      </c>
      <c r="J3932" s="6" t="str">
        <f>TEXT(NiftyData[[#This Row],[Date]], "ddd")</f>
        <v>Tue</v>
      </c>
      <c r="K3932" s="6" t="str">
        <f>TEXT(NiftyData[[#This Row],[Date]], "mmm-yyyy")</f>
        <v>Jan-2005</v>
      </c>
      <c r="L3932" s="6" t="str">
        <f>IF(NiftyData[[#This Row],[Day]]="Thu", "Expiry", "")</f>
        <v/>
      </c>
      <c r="M3932" s="6">
        <f>NiftyData[[#This Row],[Close]]-NiftyData[[#This Row],[Open]]</f>
        <v>23</v>
      </c>
      <c r="N3932" s="4">
        <f>NiftyData[[#This Row],[Intraday Change]]/NiftyData[[#This Row],[Open]]</f>
        <v>1.2049139534274564E-2</v>
      </c>
      <c r="O3932" s="4">
        <f>_xlfn.CEILING.MATH(ABS(NiftyData[[#This Row],[Intraday Change %]]), 0.01)</f>
        <v>0.02</v>
      </c>
      <c r="P3932" s="6">
        <f>NiftyData[[#This Row],[Close]]-E3933</f>
        <v>22.849999999999909</v>
      </c>
      <c r="Q3932" s="4">
        <f>NiftyData[[#This Row],[DayChange]]/E3933</f>
        <v>1.1969617600838088E-2</v>
      </c>
      <c r="R3932" s="7">
        <f>_xlfn.CEILING.MATH(ABS(NiftyData[[#This Row],[DayChange %]]), 0.01)</f>
        <v>0.02</v>
      </c>
    </row>
    <row r="3933" spans="1:18" x14ac:dyDescent="0.2">
      <c r="A3933" s="2">
        <v>38376</v>
      </c>
      <c r="B3933" s="1">
        <v>1925.3</v>
      </c>
      <c r="C3933" s="1">
        <v>1932.75</v>
      </c>
      <c r="D3933" s="1">
        <v>1902.9</v>
      </c>
      <c r="E3933" s="1">
        <v>1909</v>
      </c>
      <c r="F3933" s="1">
        <v>74819372</v>
      </c>
      <c r="G3933" s="1">
        <v>2620.6799999999998</v>
      </c>
      <c r="H3933" s="6" t="str">
        <f>TEXT(NiftyData[[#This Row],[Date]], "yyyy")</f>
        <v>2005</v>
      </c>
      <c r="I3933" s="6" t="str">
        <f>TEXT(NiftyData[[#This Row],[Date]], "mmm")</f>
        <v>Jan</v>
      </c>
      <c r="J3933" s="6" t="str">
        <f>TEXT(NiftyData[[#This Row],[Date]], "ddd")</f>
        <v>Mon</v>
      </c>
      <c r="K3933" s="6" t="str">
        <f>TEXT(NiftyData[[#This Row],[Date]], "mmm-yyyy")</f>
        <v>Jan-2005</v>
      </c>
      <c r="L3933" s="6" t="str">
        <f>IF(NiftyData[[#This Row],[Day]]="Thu", "Expiry", "")</f>
        <v/>
      </c>
      <c r="M3933" s="6">
        <f>NiftyData[[#This Row],[Close]]-NiftyData[[#This Row],[Open]]</f>
        <v>-16.299999999999955</v>
      </c>
      <c r="N3933" s="4">
        <f>NiftyData[[#This Row],[Intraday Change]]/NiftyData[[#This Row],[Open]]</f>
        <v>-8.4662130577052696E-3</v>
      </c>
      <c r="O3933" s="4">
        <f>_xlfn.CEILING.MATH(ABS(NiftyData[[#This Row],[Intraday Change %]]), 0.01)</f>
        <v>0.01</v>
      </c>
      <c r="P3933" s="6">
        <f>NiftyData[[#This Row],[Close]]-E3934</f>
        <v>-16.299999999999955</v>
      </c>
      <c r="Q3933" s="4">
        <f>NiftyData[[#This Row],[DayChange]]/E3934</f>
        <v>-8.4662130577052696E-3</v>
      </c>
      <c r="R3933" s="7">
        <f>_xlfn.CEILING.MATH(ABS(NiftyData[[#This Row],[DayChange %]]), 0.01)</f>
        <v>0.01</v>
      </c>
    </row>
    <row r="3934" spans="1:18" x14ac:dyDescent="0.2">
      <c r="A3934" s="2">
        <v>38372</v>
      </c>
      <c r="B3934" s="1">
        <v>1928.1</v>
      </c>
      <c r="C3934" s="1">
        <v>1940.95</v>
      </c>
      <c r="D3934" s="1">
        <v>1900.05</v>
      </c>
      <c r="E3934" s="1">
        <v>1925.3</v>
      </c>
      <c r="F3934" s="1">
        <v>96601275</v>
      </c>
      <c r="G3934" s="1">
        <v>3420.1</v>
      </c>
      <c r="H3934" s="6" t="str">
        <f>TEXT(NiftyData[[#This Row],[Date]], "yyyy")</f>
        <v>2005</v>
      </c>
      <c r="I3934" s="6" t="str">
        <f>TEXT(NiftyData[[#This Row],[Date]], "mmm")</f>
        <v>Jan</v>
      </c>
      <c r="J3934" s="6" t="str">
        <f>TEXT(NiftyData[[#This Row],[Date]], "ddd")</f>
        <v>Thu</v>
      </c>
      <c r="K3934" s="6" t="str">
        <f>TEXT(NiftyData[[#This Row],[Date]], "mmm-yyyy")</f>
        <v>Jan-2005</v>
      </c>
      <c r="L3934" s="6" t="str">
        <f>IF(NiftyData[[#This Row],[Day]]="Thu", "Expiry", "")</f>
        <v>Expiry</v>
      </c>
      <c r="M3934" s="6">
        <f>NiftyData[[#This Row],[Close]]-NiftyData[[#This Row],[Open]]</f>
        <v>-2.7999999999999545</v>
      </c>
      <c r="N3934" s="4">
        <f>NiftyData[[#This Row],[Intraday Change]]/NiftyData[[#This Row],[Open]]</f>
        <v>-1.4522068357450105E-3</v>
      </c>
      <c r="O3934" s="4">
        <f>_xlfn.CEILING.MATH(ABS(NiftyData[[#This Row],[Intraday Change %]]), 0.01)</f>
        <v>0.01</v>
      </c>
      <c r="P3934" s="6">
        <f>NiftyData[[#This Row],[Close]]-E3935</f>
        <v>-1.3500000000001364</v>
      </c>
      <c r="Q3934" s="4">
        <f>NiftyData[[#This Row],[DayChange]]/E3935</f>
        <v>-7.0069810292483655E-4</v>
      </c>
      <c r="R3934" s="7">
        <f>_xlfn.CEILING.MATH(ABS(NiftyData[[#This Row],[DayChange %]]), 0.01)</f>
        <v>0.01</v>
      </c>
    </row>
    <row r="3935" spans="1:18" x14ac:dyDescent="0.2">
      <c r="A3935" s="2">
        <v>38371</v>
      </c>
      <c r="B3935" s="1">
        <v>1934.1</v>
      </c>
      <c r="C3935" s="1">
        <v>1945.65</v>
      </c>
      <c r="D3935" s="1">
        <v>1922.35</v>
      </c>
      <c r="E3935" s="1">
        <v>1926.65</v>
      </c>
      <c r="F3935" s="1">
        <v>94221284</v>
      </c>
      <c r="G3935" s="1">
        <v>2293.88</v>
      </c>
      <c r="H3935" s="6" t="str">
        <f>TEXT(NiftyData[[#This Row],[Date]], "yyyy")</f>
        <v>2005</v>
      </c>
      <c r="I3935" s="6" t="str">
        <f>TEXT(NiftyData[[#This Row],[Date]], "mmm")</f>
        <v>Jan</v>
      </c>
      <c r="J3935" s="6" t="str">
        <f>TEXT(NiftyData[[#This Row],[Date]], "ddd")</f>
        <v>Wed</v>
      </c>
      <c r="K3935" s="6" t="str">
        <f>TEXT(NiftyData[[#This Row],[Date]], "mmm-yyyy")</f>
        <v>Jan-2005</v>
      </c>
      <c r="L3935" s="6" t="str">
        <f>IF(NiftyData[[#This Row],[Day]]="Thu", "Expiry", "")</f>
        <v/>
      </c>
      <c r="M3935" s="6">
        <f>NiftyData[[#This Row],[Close]]-NiftyData[[#This Row],[Open]]</f>
        <v>-7.4499999999998181</v>
      </c>
      <c r="N3935" s="4">
        <f>NiftyData[[#This Row],[Intraday Change]]/NiftyData[[#This Row],[Open]]</f>
        <v>-3.8519207900314452E-3</v>
      </c>
      <c r="O3935" s="4">
        <f>_xlfn.CEILING.MATH(ABS(NiftyData[[#This Row],[Intraday Change %]]), 0.01)</f>
        <v>0.01</v>
      </c>
      <c r="P3935" s="6">
        <f>NiftyData[[#This Row],[Close]]-E3936</f>
        <v>-7.3999999999998636</v>
      </c>
      <c r="Q3935" s="4">
        <f>NiftyData[[#This Row],[DayChange]]/E3936</f>
        <v>-3.8261678860421725E-3</v>
      </c>
      <c r="R3935" s="7">
        <f>_xlfn.CEILING.MATH(ABS(NiftyData[[#This Row],[DayChange %]]), 0.01)</f>
        <v>0.01</v>
      </c>
    </row>
    <row r="3936" spans="1:18" x14ac:dyDescent="0.2">
      <c r="A3936" s="2">
        <v>38370</v>
      </c>
      <c r="B3936" s="1">
        <v>1933.05</v>
      </c>
      <c r="C3936" s="1">
        <v>1956.95</v>
      </c>
      <c r="D3936" s="1">
        <v>1925.35</v>
      </c>
      <c r="E3936" s="1">
        <v>1934.05</v>
      </c>
      <c r="F3936" s="1">
        <v>91873146</v>
      </c>
      <c r="G3936" s="1">
        <v>3095.09</v>
      </c>
      <c r="H3936" s="6" t="str">
        <f>TEXT(NiftyData[[#This Row],[Date]], "yyyy")</f>
        <v>2005</v>
      </c>
      <c r="I3936" s="6" t="str">
        <f>TEXT(NiftyData[[#This Row],[Date]], "mmm")</f>
        <v>Jan</v>
      </c>
      <c r="J3936" s="6" t="str">
        <f>TEXT(NiftyData[[#This Row],[Date]], "ddd")</f>
        <v>Tue</v>
      </c>
      <c r="K3936" s="6" t="str">
        <f>TEXT(NiftyData[[#This Row],[Date]], "mmm-yyyy")</f>
        <v>Jan-2005</v>
      </c>
      <c r="L3936" s="6" t="str">
        <f>IF(NiftyData[[#This Row],[Day]]="Thu", "Expiry", "")</f>
        <v/>
      </c>
      <c r="M3936" s="6">
        <f>NiftyData[[#This Row],[Close]]-NiftyData[[#This Row],[Open]]</f>
        <v>1</v>
      </c>
      <c r="N3936" s="4">
        <f>NiftyData[[#This Row],[Intraday Change]]/NiftyData[[#This Row],[Open]]</f>
        <v>5.1731719303691056E-4</v>
      </c>
      <c r="O3936" s="4">
        <f>_xlfn.CEILING.MATH(ABS(NiftyData[[#This Row],[Intraday Change %]]), 0.01)</f>
        <v>0.01</v>
      </c>
      <c r="P3936" s="6">
        <f>NiftyData[[#This Row],[Close]]-E3937</f>
        <v>1.1499999999998636</v>
      </c>
      <c r="Q3936" s="4">
        <f>NiftyData[[#This Row],[DayChange]]/E3937</f>
        <v>5.9496093952085647E-4</v>
      </c>
      <c r="R3936" s="7">
        <f>_xlfn.CEILING.MATH(ABS(NiftyData[[#This Row],[DayChange %]]), 0.01)</f>
        <v>0.01</v>
      </c>
    </row>
    <row r="3937" spans="1:18" x14ac:dyDescent="0.2">
      <c r="A3937" s="2">
        <v>38369</v>
      </c>
      <c r="B3937" s="1">
        <v>1931.75</v>
      </c>
      <c r="C3937" s="1">
        <v>1944.55</v>
      </c>
      <c r="D3937" s="1">
        <v>1902.45</v>
      </c>
      <c r="E3937" s="1">
        <v>1932.9</v>
      </c>
      <c r="F3937" s="1">
        <v>82253062</v>
      </c>
      <c r="G3937" s="1">
        <v>2700.13</v>
      </c>
      <c r="H3937" s="6" t="str">
        <f>TEXT(NiftyData[[#This Row],[Date]], "yyyy")</f>
        <v>2005</v>
      </c>
      <c r="I3937" s="6" t="str">
        <f>TEXT(NiftyData[[#This Row],[Date]], "mmm")</f>
        <v>Jan</v>
      </c>
      <c r="J3937" s="6" t="str">
        <f>TEXT(NiftyData[[#This Row],[Date]], "ddd")</f>
        <v>Mon</v>
      </c>
      <c r="K3937" s="6" t="str">
        <f>TEXT(NiftyData[[#This Row],[Date]], "mmm-yyyy")</f>
        <v>Jan-2005</v>
      </c>
      <c r="L3937" s="6" t="str">
        <f>IF(NiftyData[[#This Row],[Day]]="Thu", "Expiry", "")</f>
        <v/>
      </c>
      <c r="M3937" s="6">
        <f>NiftyData[[#This Row],[Close]]-NiftyData[[#This Row],[Open]]</f>
        <v>1.1500000000000909</v>
      </c>
      <c r="N3937" s="4">
        <f>NiftyData[[#This Row],[Intraday Change]]/NiftyData[[#This Row],[Open]]</f>
        <v>5.9531512876929776E-4</v>
      </c>
      <c r="O3937" s="4">
        <f>_xlfn.CEILING.MATH(ABS(NiftyData[[#This Row],[Intraday Change %]]), 0.01)</f>
        <v>0.01</v>
      </c>
      <c r="P3937" s="6">
        <f>NiftyData[[#This Row],[Close]]-E3938</f>
        <v>1.8000000000001819</v>
      </c>
      <c r="Q3937" s="4">
        <f>NiftyData[[#This Row],[DayChange]]/E3938</f>
        <v>9.3211123194043908E-4</v>
      </c>
      <c r="R3937" s="7">
        <f>_xlfn.CEILING.MATH(ABS(NiftyData[[#This Row],[DayChange %]]), 0.01)</f>
        <v>0.01</v>
      </c>
    </row>
    <row r="3938" spans="1:18" x14ac:dyDescent="0.2">
      <c r="A3938" s="2">
        <v>38366</v>
      </c>
      <c r="B3938" s="1">
        <v>1954.9</v>
      </c>
      <c r="C3938" s="1">
        <v>1961.4</v>
      </c>
      <c r="D3938" s="1">
        <v>1922.85</v>
      </c>
      <c r="E3938" s="1">
        <v>1931.1</v>
      </c>
      <c r="F3938" s="1">
        <v>86211083</v>
      </c>
      <c r="G3938" s="1">
        <v>2653.22</v>
      </c>
      <c r="H3938" s="6" t="str">
        <f>TEXT(NiftyData[[#This Row],[Date]], "yyyy")</f>
        <v>2005</v>
      </c>
      <c r="I3938" s="6" t="str">
        <f>TEXT(NiftyData[[#This Row],[Date]], "mmm")</f>
        <v>Jan</v>
      </c>
      <c r="J3938" s="6" t="str">
        <f>TEXT(NiftyData[[#This Row],[Date]], "ddd")</f>
        <v>Fri</v>
      </c>
      <c r="K3938" s="6" t="str">
        <f>TEXT(NiftyData[[#This Row],[Date]], "mmm-yyyy")</f>
        <v>Jan-2005</v>
      </c>
      <c r="L3938" s="6" t="str">
        <f>IF(NiftyData[[#This Row],[Day]]="Thu", "Expiry", "")</f>
        <v/>
      </c>
      <c r="M3938" s="6">
        <f>NiftyData[[#This Row],[Close]]-NiftyData[[#This Row],[Open]]</f>
        <v>-23.800000000000182</v>
      </c>
      <c r="N3938" s="4">
        <f>NiftyData[[#This Row],[Intraday Change]]/NiftyData[[#This Row],[Open]]</f>
        <v>-1.2174535781881518E-2</v>
      </c>
      <c r="O3938" s="4">
        <f>_xlfn.CEILING.MATH(ABS(NiftyData[[#This Row],[Intraday Change %]]), 0.01)</f>
        <v>0.02</v>
      </c>
      <c r="P3938" s="6">
        <f>NiftyData[[#This Row],[Close]]-E3939</f>
        <v>-23.450000000000045</v>
      </c>
      <c r="Q3938" s="4">
        <f>NiftyData[[#This Row],[DayChange]]/E3939</f>
        <v>-1.1997646517101147E-2</v>
      </c>
      <c r="R3938" s="7">
        <f>_xlfn.CEILING.MATH(ABS(NiftyData[[#This Row],[DayChange %]]), 0.01)</f>
        <v>0.02</v>
      </c>
    </row>
    <row r="3939" spans="1:18" x14ac:dyDescent="0.2">
      <c r="A3939" s="2">
        <v>38365</v>
      </c>
      <c r="B3939" s="1">
        <v>1922.5</v>
      </c>
      <c r="C3939" s="1">
        <v>1963.4</v>
      </c>
      <c r="D3939" s="1">
        <v>1916.95</v>
      </c>
      <c r="E3939" s="1">
        <v>1954.55</v>
      </c>
      <c r="F3939" s="1">
        <v>80904072</v>
      </c>
      <c r="G3939" s="1">
        <v>2864.68</v>
      </c>
      <c r="H3939" s="6" t="str">
        <f>TEXT(NiftyData[[#This Row],[Date]], "yyyy")</f>
        <v>2005</v>
      </c>
      <c r="I3939" s="6" t="str">
        <f>TEXT(NiftyData[[#This Row],[Date]], "mmm")</f>
        <v>Jan</v>
      </c>
      <c r="J3939" s="6" t="str">
        <f>TEXT(NiftyData[[#This Row],[Date]], "ddd")</f>
        <v>Thu</v>
      </c>
      <c r="K3939" s="6" t="str">
        <f>TEXT(NiftyData[[#This Row],[Date]], "mmm-yyyy")</f>
        <v>Jan-2005</v>
      </c>
      <c r="L3939" s="6" t="str">
        <f>IF(NiftyData[[#This Row],[Day]]="Thu", "Expiry", "")</f>
        <v>Expiry</v>
      </c>
      <c r="M3939" s="6">
        <f>NiftyData[[#This Row],[Close]]-NiftyData[[#This Row],[Open]]</f>
        <v>32.049999999999955</v>
      </c>
      <c r="N3939" s="4">
        <f>NiftyData[[#This Row],[Intraday Change]]/NiftyData[[#This Row],[Open]]</f>
        <v>1.6671001300390093E-2</v>
      </c>
      <c r="O3939" s="4">
        <f>_xlfn.CEILING.MATH(ABS(NiftyData[[#This Row],[Intraday Change %]]), 0.01)</f>
        <v>0.02</v>
      </c>
      <c r="P3939" s="6">
        <f>NiftyData[[#This Row],[Close]]-E3940</f>
        <v>40.950000000000045</v>
      </c>
      <c r="Q3939" s="4">
        <f>NiftyData[[#This Row],[DayChange]]/E3940</f>
        <v>2.1399456521739156E-2</v>
      </c>
      <c r="R3939" s="7">
        <f>_xlfn.CEILING.MATH(ABS(NiftyData[[#This Row],[DayChange %]]), 0.01)</f>
        <v>0.03</v>
      </c>
    </row>
    <row r="3940" spans="1:18" x14ac:dyDescent="0.2">
      <c r="A3940" s="2">
        <v>38364</v>
      </c>
      <c r="B3940" s="1">
        <v>1953.6</v>
      </c>
      <c r="C3940" s="1">
        <v>1966.65</v>
      </c>
      <c r="D3940" s="1">
        <v>1900.85</v>
      </c>
      <c r="E3940" s="1">
        <v>1913.6</v>
      </c>
      <c r="F3940" s="1">
        <v>85040272</v>
      </c>
      <c r="G3940" s="1">
        <v>3348.69</v>
      </c>
      <c r="H3940" s="6" t="str">
        <f>TEXT(NiftyData[[#This Row],[Date]], "yyyy")</f>
        <v>2005</v>
      </c>
      <c r="I3940" s="6" t="str">
        <f>TEXT(NiftyData[[#This Row],[Date]], "mmm")</f>
        <v>Jan</v>
      </c>
      <c r="J3940" s="6" t="str">
        <f>TEXT(NiftyData[[#This Row],[Date]], "ddd")</f>
        <v>Wed</v>
      </c>
      <c r="K3940" s="6" t="str">
        <f>TEXT(NiftyData[[#This Row],[Date]], "mmm-yyyy")</f>
        <v>Jan-2005</v>
      </c>
      <c r="L3940" s="6" t="str">
        <f>IF(NiftyData[[#This Row],[Day]]="Thu", "Expiry", "")</f>
        <v/>
      </c>
      <c r="M3940" s="6">
        <f>NiftyData[[#This Row],[Close]]-NiftyData[[#This Row],[Open]]</f>
        <v>-40</v>
      </c>
      <c r="N3940" s="4">
        <f>NiftyData[[#This Row],[Intraday Change]]/NiftyData[[#This Row],[Open]]</f>
        <v>-2.0475020475020474E-2</v>
      </c>
      <c r="O3940" s="4">
        <f>_xlfn.CEILING.MATH(ABS(NiftyData[[#This Row],[Intraday Change %]]), 0.01)</f>
        <v>0.03</v>
      </c>
      <c r="P3940" s="6">
        <f>NiftyData[[#This Row],[Close]]-E3941</f>
        <v>-38.450000000000045</v>
      </c>
      <c r="Q3940" s="4">
        <f>NiftyData[[#This Row],[DayChange]]/E3941</f>
        <v>-1.9697241361645475E-2</v>
      </c>
      <c r="R3940" s="7">
        <f>_xlfn.CEILING.MATH(ABS(NiftyData[[#This Row],[DayChange %]]), 0.01)</f>
        <v>0.02</v>
      </c>
    </row>
    <row r="3941" spans="1:18" x14ac:dyDescent="0.2">
      <c r="A3941" s="2">
        <v>38363</v>
      </c>
      <c r="B3941" s="1">
        <v>1982.7</v>
      </c>
      <c r="C3941" s="1">
        <v>1988.9</v>
      </c>
      <c r="D3941" s="1">
        <v>1947.35</v>
      </c>
      <c r="E3941" s="1">
        <v>1952.05</v>
      </c>
      <c r="F3941" s="1">
        <v>70270295</v>
      </c>
      <c r="G3941" s="1">
        <v>2635.87</v>
      </c>
      <c r="H3941" s="6" t="str">
        <f>TEXT(NiftyData[[#This Row],[Date]], "yyyy")</f>
        <v>2005</v>
      </c>
      <c r="I3941" s="6" t="str">
        <f>TEXT(NiftyData[[#This Row],[Date]], "mmm")</f>
        <v>Jan</v>
      </c>
      <c r="J3941" s="6" t="str">
        <f>TEXT(NiftyData[[#This Row],[Date]], "ddd")</f>
        <v>Tue</v>
      </c>
      <c r="K3941" s="6" t="str">
        <f>TEXT(NiftyData[[#This Row],[Date]], "mmm-yyyy")</f>
        <v>Jan-2005</v>
      </c>
      <c r="L3941" s="6" t="str">
        <f>IF(NiftyData[[#This Row],[Day]]="Thu", "Expiry", "")</f>
        <v/>
      </c>
      <c r="M3941" s="6">
        <f>NiftyData[[#This Row],[Close]]-NiftyData[[#This Row],[Open]]</f>
        <v>-30.650000000000091</v>
      </c>
      <c r="N3941" s="4">
        <f>NiftyData[[#This Row],[Intraday Change]]/NiftyData[[#This Row],[Open]]</f>
        <v>-1.5458717909920861E-2</v>
      </c>
      <c r="O3941" s="4">
        <f>_xlfn.CEILING.MATH(ABS(NiftyData[[#This Row],[Intraday Change %]]), 0.01)</f>
        <v>0.02</v>
      </c>
      <c r="P3941" s="6">
        <f>NiftyData[[#This Row],[Close]]-E3942</f>
        <v>-29.950000000000045</v>
      </c>
      <c r="Q3941" s="4">
        <f>NiftyData[[#This Row],[DayChange]]/E3942</f>
        <v>-1.5110998990918287E-2</v>
      </c>
      <c r="R3941" s="7">
        <f>_xlfn.CEILING.MATH(ABS(NiftyData[[#This Row],[DayChange %]]), 0.01)</f>
        <v>0.02</v>
      </c>
    </row>
    <row r="3942" spans="1:18" x14ac:dyDescent="0.2">
      <c r="A3942" s="2">
        <v>38362</v>
      </c>
      <c r="B3942" s="1">
        <v>2016.75</v>
      </c>
      <c r="C3942" s="1">
        <v>2025.9</v>
      </c>
      <c r="D3942" s="1">
        <v>1974.8</v>
      </c>
      <c r="E3942" s="1">
        <v>1982</v>
      </c>
      <c r="F3942" s="1">
        <v>75659206</v>
      </c>
      <c r="G3942" s="1">
        <v>2349.2600000000002</v>
      </c>
      <c r="H3942" s="6" t="str">
        <f>TEXT(NiftyData[[#This Row],[Date]], "yyyy")</f>
        <v>2005</v>
      </c>
      <c r="I3942" s="6" t="str">
        <f>TEXT(NiftyData[[#This Row],[Date]], "mmm")</f>
        <v>Jan</v>
      </c>
      <c r="J3942" s="6" t="str">
        <f>TEXT(NiftyData[[#This Row],[Date]], "ddd")</f>
        <v>Mon</v>
      </c>
      <c r="K3942" s="6" t="str">
        <f>TEXT(NiftyData[[#This Row],[Date]], "mmm-yyyy")</f>
        <v>Jan-2005</v>
      </c>
      <c r="L3942" s="6" t="str">
        <f>IF(NiftyData[[#This Row],[Day]]="Thu", "Expiry", "")</f>
        <v/>
      </c>
      <c r="M3942" s="6">
        <f>NiftyData[[#This Row],[Close]]-NiftyData[[#This Row],[Open]]</f>
        <v>-34.75</v>
      </c>
      <c r="N3942" s="4">
        <f>NiftyData[[#This Row],[Intraday Change]]/NiftyData[[#This Row],[Open]]</f>
        <v>-1.7230692946572455E-2</v>
      </c>
      <c r="O3942" s="4">
        <f>_xlfn.CEILING.MATH(ABS(NiftyData[[#This Row],[Intraday Change %]]), 0.01)</f>
        <v>0.02</v>
      </c>
      <c r="P3942" s="6">
        <f>NiftyData[[#This Row],[Close]]-E3943</f>
        <v>-33.5</v>
      </c>
      <c r="Q3942" s="4">
        <f>NiftyData[[#This Row],[DayChange]]/E3943</f>
        <v>-1.6621185809972711E-2</v>
      </c>
      <c r="R3942" s="7">
        <f>_xlfn.CEILING.MATH(ABS(NiftyData[[#This Row],[DayChange %]]), 0.01)</f>
        <v>0.02</v>
      </c>
    </row>
    <row r="3943" spans="1:18" x14ac:dyDescent="0.2">
      <c r="A3943" s="2">
        <v>38359</v>
      </c>
      <c r="B3943" s="1">
        <v>1998.25</v>
      </c>
      <c r="C3943" s="1">
        <v>2021.45</v>
      </c>
      <c r="D3943" s="1">
        <v>1992.55</v>
      </c>
      <c r="E3943" s="1">
        <v>2015.5</v>
      </c>
      <c r="F3943" s="1">
        <v>76285818</v>
      </c>
      <c r="G3943" s="1">
        <v>2764.03</v>
      </c>
      <c r="H3943" s="6" t="str">
        <f>TEXT(NiftyData[[#This Row],[Date]], "yyyy")</f>
        <v>2005</v>
      </c>
      <c r="I3943" s="6" t="str">
        <f>TEXT(NiftyData[[#This Row],[Date]], "mmm")</f>
        <v>Jan</v>
      </c>
      <c r="J3943" s="6" t="str">
        <f>TEXT(NiftyData[[#This Row],[Date]], "ddd")</f>
        <v>Fri</v>
      </c>
      <c r="K3943" s="6" t="str">
        <f>TEXT(NiftyData[[#This Row],[Date]], "mmm-yyyy")</f>
        <v>Jan-2005</v>
      </c>
      <c r="L3943" s="6" t="str">
        <f>IF(NiftyData[[#This Row],[Day]]="Thu", "Expiry", "")</f>
        <v/>
      </c>
      <c r="M3943" s="6">
        <f>NiftyData[[#This Row],[Close]]-NiftyData[[#This Row],[Open]]</f>
        <v>17.25</v>
      </c>
      <c r="N3943" s="4">
        <f>NiftyData[[#This Row],[Intraday Change]]/NiftyData[[#This Row],[Open]]</f>
        <v>8.632553484298762E-3</v>
      </c>
      <c r="O3943" s="4">
        <f>_xlfn.CEILING.MATH(ABS(NiftyData[[#This Row],[Intraday Change %]]), 0.01)</f>
        <v>0.01</v>
      </c>
      <c r="P3943" s="6">
        <f>NiftyData[[#This Row],[Close]]-E3944</f>
        <v>17.150000000000091</v>
      </c>
      <c r="Q3943" s="4">
        <f>NiftyData[[#This Row],[DayChange]]/E3944</f>
        <v>8.5820802161783935E-3</v>
      </c>
      <c r="R3943" s="7">
        <f>_xlfn.CEILING.MATH(ABS(NiftyData[[#This Row],[DayChange %]]), 0.01)</f>
        <v>0.01</v>
      </c>
    </row>
    <row r="3944" spans="1:18" x14ac:dyDescent="0.2">
      <c r="A3944" s="2">
        <v>38358</v>
      </c>
      <c r="B3944" s="1">
        <v>2031.55</v>
      </c>
      <c r="C3944" s="1">
        <v>2035.65</v>
      </c>
      <c r="D3944" s="1">
        <v>1984.25</v>
      </c>
      <c r="E3944" s="1">
        <v>1998.35</v>
      </c>
      <c r="F3944" s="1">
        <v>94321939</v>
      </c>
      <c r="G3944" s="1">
        <v>3233.82</v>
      </c>
      <c r="H3944" s="6" t="str">
        <f>TEXT(NiftyData[[#This Row],[Date]], "yyyy")</f>
        <v>2005</v>
      </c>
      <c r="I3944" s="6" t="str">
        <f>TEXT(NiftyData[[#This Row],[Date]], "mmm")</f>
        <v>Jan</v>
      </c>
      <c r="J3944" s="6" t="str">
        <f>TEXT(NiftyData[[#This Row],[Date]], "ddd")</f>
        <v>Thu</v>
      </c>
      <c r="K3944" s="6" t="str">
        <f>TEXT(NiftyData[[#This Row],[Date]], "mmm-yyyy")</f>
        <v>Jan-2005</v>
      </c>
      <c r="L3944" s="6" t="str">
        <f>IF(NiftyData[[#This Row],[Day]]="Thu", "Expiry", "")</f>
        <v>Expiry</v>
      </c>
      <c r="M3944" s="6">
        <f>NiftyData[[#This Row],[Close]]-NiftyData[[#This Row],[Open]]</f>
        <v>-33.200000000000045</v>
      </c>
      <c r="N3944" s="4">
        <f>NiftyData[[#This Row],[Intraday Change]]/NiftyData[[#This Row],[Open]]</f>
        <v>-1.6342201767123646E-2</v>
      </c>
      <c r="O3944" s="4">
        <f>_xlfn.CEILING.MATH(ABS(NiftyData[[#This Row],[Intraday Change %]]), 0.01)</f>
        <v>0.02</v>
      </c>
      <c r="P3944" s="6">
        <f>NiftyData[[#This Row],[Close]]-E3945</f>
        <v>-33.850000000000136</v>
      </c>
      <c r="Q3944" s="4">
        <f>NiftyData[[#This Row],[DayChange]]/E3945</f>
        <v>-1.6656825115638291E-2</v>
      </c>
      <c r="R3944" s="7">
        <f>_xlfn.CEILING.MATH(ABS(NiftyData[[#This Row],[DayChange %]]), 0.01)</f>
        <v>0.02</v>
      </c>
    </row>
    <row r="3945" spans="1:18" x14ac:dyDescent="0.2">
      <c r="A3945" s="2">
        <v>38357</v>
      </c>
      <c r="B3945" s="1">
        <v>2103.75</v>
      </c>
      <c r="C3945" s="1">
        <v>2105.1</v>
      </c>
      <c r="D3945" s="1">
        <v>1990.15</v>
      </c>
      <c r="E3945" s="1">
        <v>2032.2</v>
      </c>
      <c r="F3945" s="1">
        <v>109223487</v>
      </c>
      <c r="G3945" s="1">
        <v>3622.02</v>
      </c>
      <c r="H3945" s="6" t="str">
        <f>TEXT(NiftyData[[#This Row],[Date]], "yyyy")</f>
        <v>2005</v>
      </c>
      <c r="I3945" s="6" t="str">
        <f>TEXT(NiftyData[[#This Row],[Date]], "mmm")</f>
        <v>Jan</v>
      </c>
      <c r="J3945" s="6" t="str">
        <f>TEXT(NiftyData[[#This Row],[Date]], "ddd")</f>
        <v>Wed</v>
      </c>
      <c r="K3945" s="6" t="str">
        <f>TEXT(NiftyData[[#This Row],[Date]], "mmm-yyyy")</f>
        <v>Jan-2005</v>
      </c>
      <c r="L3945" s="6" t="str">
        <f>IF(NiftyData[[#This Row],[Day]]="Thu", "Expiry", "")</f>
        <v/>
      </c>
      <c r="M3945" s="6">
        <f>NiftyData[[#This Row],[Close]]-NiftyData[[#This Row],[Open]]</f>
        <v>-71.549999999999955</v>
      </c>
      <c r="N3945" s="4">
        <f>NiftyData[[#This Row],[Intraday Change]]/NiftyData[[#This Row],[Open]]</f>
        <v>-3.4010695187165756E-2</v>
      </c>
      <c r="O3945" s="4">
        <f>_xlfn.CEILING.MATH(ABS(NiftyData[[#This Row],[Intraday Change %]]), 0.01)</f>
        <v>0.04</v>
      </c>
      <c r="P3945" s="6">
        <f>NiftyData[[#This Row],[Close]]-E3946</f>
        <v>-71.549999999999955</v>
      </c>
      <c r="Q3945" s="4">
        <f>NiftyData[[#This Row],[DayChange]]/E3946</f>
        <v>-3.4010695187165756E-2</v>
      </c>
      <c r="R3945" s="7">
        <f>_xlfn.CEILING.MATH(ABS(NiftyData[[#This Row],[DayChange %]]), 0.01)</f>
        <v>0.04</v>
      </c>
    </row>
    <row r="3946" spans="1:18" x14ac:dyDescent="0.2">
      <c r="A3946" s="2">
        <v>38356</v>
      </c>
      <c r="B3946" s="1">
        <v>2116.9499999999998</v>
      </c>
      <c r="C3946" s="1">
        <v>2120.15</v>
      </c>
      <c r="D3946" s="1">
        <v>2100.5500000000002</v>
      </c>
      <c r="E3946" s="1">
        <v>2103.75</v>
      </c>
      <c r="F3946" s="1">
        <v>72718302</v>
      </c>
      <c r="G3946" s="1">
        <v>2416.13</v>
      </c>
      <c r="H3946" s="6" t="str">
        <f>TEXT(NiftyData[[#This Row],[Date]], "yyyy")</f>
        <v>2005</v>
      </c>
      <c r="I3946" s="6" t="str">
        <f>TEXT(NiftyData[[#This Row],[Date]], "mmm")</f>
        <v>Jan</v>
      </c>
      <c r="J3946" s="6" t="str">
        <f>TEXT(NiftyData[[#This Row],[Date]], "ddd")</f>
        <v>Tue</v>
      </c>
      <c r="K3946" s="6" t="str">
        <f>TEXT(NiftyData[[#This Row],[Date]], "mmm-yyyy")</f>
        <v>Jan-2005</v>
      </c>
      <c r="L3946" s="6" t="str">
        <f>IF(NiftyData[[#This Row],[Day]]="Thu", "Expiry", "")</f>
        <v/>
      </c>
      <c r="M3946" s="6">
        <f>NiftyData[[#This Row],[Close]]-NiftyData[[#This Row],[Open]]</f>
        <v>-13.199999999999818</v>
      </c>
      <c r="N3946" s="4">
        <f>NiftyData[[#This Row],[Intraday Change]]/NiftyData[[#This Row],[Open]]</f>
        <v>-6.2353858144971862E-3</v>
      </c>
      <c r="O3946" s="4">
        <f>_xlfn.CEILING.MATH(ABS(NiftyData[[#This Row],[Intraday Change %]]), 0.01)</f>
        <v>0.01</v>
      </c>
      <c r="P3946" s="6">
        <f>NiftyData[[#This Row],[Close]]-E3947</f>
        <v>-11.25</v>
      </c>
      <c r="Q3946" s="4">
        <f>NiftyData[[#This Row],[DayChange]]/E3947</f>
        <v>-5.3191489361702126E-3</v>
      </c>
      <c r="R3946" s="7">
        <f>_xlfn.CEILING.MATH(ABS(NiftyData[[#This Row],[DayChange %]]), 0.01)</f>
        <v>0.01</v>
      </c>
    </row>
    <row r="3947" spans="1:18" x14ac:dyDescent="0.2">
      <c r="A3947" s="2">
        <v>38355</v>
      </c>
      <c r="B3947" s="1">
        <v>2080</v>
      </c>
      <c r="C3947" s="1">
        <v>2118.6</v>
      </c>
      <c r="D3947" s="1">
        <v>2080</v>
      </c>
      <c r="E3947" s="1">
        <v>2115</v>
      </c>
      <c r="F3947" s="1">
        <v>70506865</v>
      </c>
      <c r="G3947" s="1">
        <v>2375.1</v>
      </c>
      <c r="H3947" s="6" t="str">
        <f>TEXT(NiftyData[[#This Row],[Date]], "yyyy")</f>
        <v>2005</v>
      </c>
      <c r="I3947" s="6" t="str">
        <f>TEXT(NiftyData[[#This Row],[Date]], "mmm")</f>
        <v>Jan</v>
      </c>
      <c r="J3947" s="6" t="str">
        <f>TEXT(NiftyData[[#This Row],[Date]], "ddd")</f>
        <v>Mon</v>
      </c>
      <c r="K3947" s="6" t="str">
        <f>TEXT(NiftyData[[#This Row],[Date]], "mmm-yyyy")</f>
        <v>Jan-2005</v>
      </c>
      <c r="L3947" s="6" t="str">
        <f>IF(NiftyData[[#This Row],[Day]]="Thu", "Expiry", "")</f>
        <v/>
      </c>
      <c r="M3947" s="6">
        <f>NiftyData[[#This Row],[Close]]-NiftyData[[#This Row],[Open]]</f>
        <v>35</v>
      </c>
      <c r="N3947" s="4">
        <f>NiftyData[[#This Row],[Intraday Change]]/NiftyData[[#This Row],[Open]]</f>
        <v>1.6826923076923076E-2</v>
      </c>
      <c r="O3947" s="4">
        <f>_xlfn.CEILING.MATH(ABS(NiftyData[[#This Row],[Intraday Change %]]), 0.01)</f>
        <v>0.02</v>
      </c>
      <c r="P3947" s="6">
        <f>NiftyData[[#This Row],[Close]]-E3948</f>
        <v>34.5</v>
      </c>
      <c r="Q3947" s="4">
        <f>NiftyData[[#This Row],[DayChange]]/E3948</f>
        <v>1.658255227108868E-2</v>
      </c>
      <c r="R3947" s="7">
        <f>_xlfn.CEILING.MATH(ABS(NiftyData[[#This Row],[DayChange %]]), 0.01)</f>
        <v>0.02</v>
      </c>
    </row>
    <row r="3948" spans="1:18" x14ac:dyDescent="0.2">
      <c r="A3948" s="18">
        <v>38352</v>
      </c>
      <c r="B3948" s="19">
        <v>2059.85</v>
      </c>
      <c r="C3948" s="19">
        <v>2083</v>
      </c>
      <c r="D3948" s="19">
        <v>2059.85</v>
      </c>
      <c r="E3948" s="19">
        <v>2080.5</v>
      </c>
      <c r="F3948" s="19">
        <v>60138542</v>
      </c>
      <c r="G3948" s="19">
        <v>1989.38</v>
      </c>
      <c r="H3948" s="6" t="str">
        <f>TEXT(NiftyData[[#This Row],[Date]], "yyyy")</f>
        <v>2004</v>
      </c>
      <c r="I3948" s="6" t="str">
        <f>TEXT(NiftyData[[#This Row],[Date]], "mmm")</f>
        <v>Dec</v>
      </c>
      <c r="J3948" s="6" t="str">
        <f>TEXT(NiftyData[[#This Row],[Date]], "ddd")</f>
        <v>Fri</v>
      </c>
      <c r="K3948" s="6" t="str">
        <f>TEXT(NiftyData[[#This Row],[Date]], "mmm-yyyy")</f>
        <v>Dec-2004</v>
      </c>
      <c r="L3948" s="6" t="str">
        <f>IF(NiftyData[[#This Row],[Day]]="Thu", "Expiry", "")</f>
        <v/>
      </c>
      <c r="M3948" s="6">
        <f>NiftyData[[#This Row],[Close]]-NiftyData[[#This Row],[Open]]</f>
        <v>20.650000000000091</v>
      </c>
      <c r="N3948" s="4">
        <f>NiftyData[[#This Row],[Intraday Change]]/NiftyData[[#This Row],[Open]]</f>
        <v>1.0025001820520957E-2</v>
      </c>
      <c r="O3948" s="4">
        <f>_xlfn.CEILING.MATH(ABS(NiftyData[[#This Row],[Intraday Change %]]), 0.01)</f>
        <v>0.02</v>
      </c>
      <c r="P3948" s="6">
        <f>NiftyData[[#This Row],[Close]]-E3949</f>
        <v>20.699999999999818</v>
      </c>
      <c r="Q3948" s="4">
        <f>NiftyData[[#This Row],[DayChange]]/E3949</f>
        <v>1.0049519370812611E-2</v>
      </c>
      <c r="R3948" s="7">
        <f>_xlfn.CEILING.MATH(ABS(NiftyData[[#This Row],[DayChange %]]), 0.01)</f>
        <v>0.02</v>
      </c>
    </row>
    <row r="3949" spans="1:18" x14ac:dyDescent="0.2">
      <c r="A3949" s="2">
        <v>38351</v>
      </c>
      <c r="B3949" s="1">
        <v>2070.5500000000002</v>
      </c>
      <c r="C3949" s="1">
        <v>2088.4499999999998</v>
      </c>
      <c r="D3949" s="1">
        <v>2052.25</v>
      </c>
      <c r="E3949" s="1">
        <v>2059.8000000000002</v>
      </c>
      <c r="F3949" s="1">
        <v>79260391</v>
      </c>
      <c r="G3949" s="1">
        <v>2817.35</v>
      </c>
      <c r="H3949" s="6" t="str">
        <f>TEXT(NiftyData[[#This Row],[Date]], "yyyy")</f>
        <v>2004</v>
      </c>
      <c r="I3949" s="6" t="str">
        <f>TEXT(NiftyData[[#This Row],[Date]], "mmm")</f>
        <v>Dec</v>
      </c>
      <c r="J3949" s="6" t="str">
        <f>TEXT(NiftyData[[#This Row],[Date]], "ddd")</f>
        <v>Thu</v>
      </c>
      <c r="K3949" s="6" t="str">
        <f>TEXT(NiftyData[[#This Row],[Date]], "mmm-yyyy")</f>
        <v>Dec-2004</v>
      </c>
      <c r="L3949" s="6" t="str">
        <f>IF(NiftyData[[#This Row],[Day]]="Thu", "Expiry", "")</f>
        <v>Expiry</v>
      </c>
      <c r="M3949" s="6">
        <f>NiftyData[[#This Row],[Close]]-NiftyData[[#This Row],[Open]]</f>
        <v>-10.75</v>
      </c>
      <c r="N3949" s="4">
        <f>NiftyData[[#This Row],[Intraday Change]]/NiftyData[[#This Row],[Open]]</f>
        <v>-5.1918572360000964E-3</v>
      </c>
      <c r="O3949" s="4">
        <f>_xlfn.CEILING.MATH(ABS(NiftyData[[#This Row],[Intraday Change %]]), 0.01)</f>
        <v>0.01</v>
      </c>
      <c r="P3949" s="6">
        <f>NiftyData[[#This Row],[Close]]-E3950</f>
        <v>-9.7999999999997272</v>
      </c>
      <c r="Q3949" s="4">
        <f>NiftyData[[#This Row],[DayChange]]/E3950</f>
        <v>-4.7352145342093779E-3</v>
      </c>
      <c r="R3949" s="7">
        <f>_xlfn.CEILING.MATH(ABS(NiftyData[[#This Row],[DayChange %]]), 0.01)</f>
        <v>0.01</v>
      </c>
    </row>
    <row r="3950" spans="1:18" x14ac:dyDescent="0.2">
      <c r="A3950" s="2">
        <v>38350</v>
      </c>
      <c r="B3950" s="1">
        <v>2071.5500000000002</v>
      </c>
      <c r="C3950" s="1">
        <v>2086.15</v>
      </c>
      <c r="D3950" s="1">
        <v>2062.35</v>
      </c>
      <c r="E3950" s="1">
        <v>2069.6</v>
      </c>
      <c r="F3950" s="1">
        <v>68714648</v>
      </c>
      <c r="G3950" s="1">
        <v>2264.84</v>
      </c>
      <c r="H3950" s="6" t="str">
        <f>TEXT(NiftyData[[#This Row],[Date]], "yyyy")</f>
        <v>2004</v>
      </c>
      <c r="I3950" s="6" t="str">
        <f>TEXT(NiftyData[[#This Row],[Date]], "mmm")</f>
        <v>Dec</v>
      </c>
      <c r="J3950" s="6" t="str">
        <f>TEXT(NiftyData[[#This Row],[Date]], "ddd")</f>
        <v>Wed</v>
      </c>
      <c r="K3950" s="6" t="str">
        <f>TEXT(NiftyData[[#This Row],[Date]], "mmm-yyyy")</f>
        <v>Dec-2004</v>
      </c>
      <c r="L3950" s="6" t="str">
        <f>IF(NiftyData[[#This Row],[Day]]="Thu", "Expiry", "")</f>
        <v/>
      </c>
      <c r="M3950" s="6">
        <f>NiftyData[[#This Row],[Close]]-NiftyData[[#This Row],[Open]]</f>
        <v>-1.9500000000002728</v>
      </c>
      <c r="N3950" s="4">
        <f>NiftyData[[#This Row],[Intraday Change]]/NiftyData[[#This Row],[Open]]</f>
        <v>-9.4132412927531203E-4</v>
      </c>
      <c r="O3950" s="4">
        <f>_xlfn.CEILING.MATH(ABS(NiftyData[[#This Row],[Intraday Change %]]), 0.01)</f>
        <v>0.01</v>
      </c>
      <c r="P3950" s="6">
        <f>NiftyData[[#This Row],[Close]]-E3951</f>
        <v>-1.75</v>
      </c>
      <c r="Q3950" s="4">
        <f>NiftyData[[#This Row],[DayChange]]/E3951</f>
        <v>-8.4485963260675409E-4</v>
      </c>
      <c r="R3950" s="7">
        <f>_xlfn.CEILING.MATH(ABS(NiftyData[[#This Row],[DayChange %]]), 0.01)</f>
        <v>0.01</v>
      </c>
    </row>
    <row r="3951" spans="1:18" x14ac:dyDescent="0.2">
      <c r="A3951" s="2">
        <v>38349</v>
      </c>
      <c r="B3951" s="1">
        <v>2063.6</v>
      </c>
      <c r="C3951" s="1">
        <v>2074.6</v>
      </c>
      <c r="D3951" s="1">
        <v>2060.0500000000002</v>
      </c>
      <c r="E3951" s="1">
        <v>2071.35</v>
      </c>
      <c r="F3951" s="1">
        <v>85664006</v>
      </c>
      <c r="G3951" s="1">
        <v>2411.59</v>
      </c>
      <c r="H3951" s="6" t="str">
        <f>TEXT(NiftyData[[#This Row],[Date]], "yyyy")</f>
        <v>2004</v>
      </c>
      <c r="I3951" s="6" t="str">
        <f>TEXT(NiftyData[[#This Row],[Date]], "mmm")</f>
        <v>Dec</v>
      </c>
      <c r="J3951" s="6" t="str">
        <f>TEXT(NiftyData[[#This Row],[Date]], "ddd")</f>
        <v>Tue</v>
      </c>
      <c r="K3951" s="6" t="str">
        <f>TEXT(NiftyData[[#This Row],[Date]], "mmm-yyyy")</f>
        <v>Dec-2004</v>
      </c>
      <c r="L3951" s="6" t="str">
        <f>IF(NiftyData[[#This Row],[Day]]="Thu", "Expiry", "")</f>
        <v/>
      </c>
      <c r="M3951" s="6">
        <f>NiftyData[[#This Row],[Close]]-NiftyData[[#This Row],[Open]]</f>
        <v>7.75</v>
      </c>
      <c r="N3951" s="4">
        <f>NiftyData[[#This Row],[Intraday Change]]/NiftyData[[#This Row],[Open]]</f>
        <v>3.7555727854235318E-3</v>
      </c>
      <c r="O3951" s="4">
        <f>_xlfn.CEILING.MATH(ABS(NiftyData[[#This Row],[Intraday Change %]]), 0.01)</f>
        <v>0.01</v>
      </c>
      <c r="P3951" s="6">
        <f>NiftyData[[#This Row],[Close]]-E3952</f>
        <v>8.75</v>
      </c>
      <c r="Q3951" s="4">
        <f>NiftyData[[#This Row],[DayChange]]/E3952</f>
        <v>4.2422185591001653E-3</v>
      </c>
      <c r="R3951" s="7">
        <f>_xlfn.CEILING.MATH(ABS(NiftyData[[#This Row],[DayChange %]]), 0.01)</f>
        <v>0.01</v>
      </c>
    </row>
    <row r="3952" spans="1:18" x14ac:dyDescent="0.2">
      <c r="A3952" s="2">
        <v>38348</v>
      </c>
      <c r="B3952" s="1">
        <v>2061.6</v>
      </c>
      <c r="C3952" s="1">
        <v>2079.0500000000002</v>
      </c>
      <c r="D3952" s="1">
        <v>2046.25</v>
      </c>
      <c r="E3952" s="1">
        <v>2062.6</v>
      </c>
      <c r="F3952" s="1">
        <v>73520453</v>
      </c>
      <c r="G3952" s="1">
        <v>2537.58</v>
      </c>
      <c r="H3952" s="6" t="str">
        <f>TEXT(NiftyData[[#This Row],[Date]], "yyyy")</f>
        <v>2004</v>
      </c>
      <c r="I3952" s="6" t="str">
        <f>TEXT(NiftyData[[#This Row],[Date]], "mmm")</f>
        <v>Dec</v>
      </c>
      <c r="J3952" s="6" t="str">
        <f>TEXT(NiftyData[[#This Row],[Date]], "ddd")</f>
        <v>Mon</v>
      </c>
      <c r="K3952" s="6" t="str">
        <f>TEXT(NiftyData[[#This Row],[Date]], "mmm-yyyy")</f>
        <v>Dec-2004</v>
      </c>
      <c r="L3952" s="6" t="str">
        <f>IF(NiftyData[[#This Row],[Day]]="Thu", "Expiry", "")</f>
        <v/>
      </c>
      <c r="M3952" s="6">
        <f>NiftyData[[#This Row],[Close]]-NiftyData[[#This Row],[Open]]</f>
        <v>1</v>
      </c>
      <c r="N3952" s="4">
        <f>NiftyData[[#This Row],[Intraday Change]]/NiftyData[[#This Row],[Open]]</f>
        <v>4.8506014745828483E-4</v>
      </c>
      <c r="O3952" s="4">
        <f>_xlfn.CEILING.MATH(ABS(NiftyData[[#This Row],[Intraday Change %]]), 0.01)</f>
        <v>0.01</v>
      </c>
      <c r="P3952" s="6">
        <f>NiftyData[[#This Row],[Close]]-E3953</f>
        <v>-9.9999999999909051E-2</v>
      </c>
      <c r="Q3952" s="4">
        <f>NiftyData[[#This Row],[DayChange]]/E3953</f>
        <v>-4.8480147379603947E-5</v>
      </c>
      <c r="R3952" s="7">
        <f>_xlfn.CEILING.MATH(ABS(NiftyData[[#This Row],[DayChange %]]), 0.01)</f>
        <v>0.01</v>
      </c>
    </row>
    <row r="3953" spans="1:18" x14ac:dyDescent="0.2">
      <c r="A3953" s="2">
        <v>38345</v>
      </c>
      <c r="B3953" s="1">
        <v>2045.35</v>
      </c>
      <c r="C3953" s="1">
        <v>2065.6</v>
      </c>
      <c r="D3953" s="1">
        <v>2045.3</v>
      </c>
      <c r="E3953" s="1">
        <v>2062.6999999999998</v>
      </c>
      <c r="F3953" s="1">
        <v>68446068</v>
      </c>
      <c r="G3953" s="1">
        <v>2291.06</v>
      </c>
      <c r="H3953" s="6" t="str">
        <f>TEXT(NiftyData[[#This Row],[Date]], "yyyy")</f>
        <v>2004</v>
      </c>
      <c r="I3953" s="6" t="str">
        <f>TEXT(NiftyData[[#This Row],[Date]], "mmm")</f>
        <v>Dec</v>
      </c>
      <c r="J3953" s="6" t="str">
        <f>TEXT(NiftyData[[#This Row],[Date]], "ddd")</f>
        <v>Fri</v>
      </c>
      <c r="K3953" s="6" t="str">
        <f>TEXT(NiftyData[[#This Row],[Date]], "mmm-yyyy")</f>
        <v>Dec-2004</v>
      </c>
      <c r="L3953" s="6" t="str">
        <f>IF(NiftyData[[#This Row],[Day]]="Thu", "Expiry", "")</f>
        <v/>
      </c>
      <c r="M3953" s="6">
        <f>NiftyData[[#This Row],[Close]]-NiftyData[[#This Row],[Open]]</f>
        <v>17.349999999999909</v>
      </c>
      <c r="N3953" s="4">
        <f>NiftyData[[#This Row],[Intraday Change]]/NiftyData[[#This Row],[Open]]</f>
        <v>8.482655780184277E-3</v>
      </c>
      <c r="O3953" s="4">
        <f>_xlfn.CEILING.MATH(ABS(NiftyData[[#This Row],[Intraday Change %]]), 0.01)</f>
        <v>0.01</v>
      </c>
      <c r="P3953" s="6">
        <f>NiftyData[[#This Row],[Close]]-E3954</f>
        <v>17.549999999999727</v>
      </c>
      <c r="Q3953" s="4">
        <f>NiftyData[[#This Row],[DayChange]]/E3954</f>
        <v>8.5812776568954478E-3</v>
      </c>
      <c r="R3953" s="7">
        <f>_xlfn.CEILING.MATH(ABS(NiftyData[[#This Row],[DayChange %]]), 0.01)</f>
        <v>0.01</v>
      </c>
    </row>
    <row r="3954" spans="1:18" x14ac:dyDescent="0.2">
      <c r="A3954" s="2">
        <v>38344</v>
      </c>
      <c r="B3954" s="1">
        <v>2035.6</v>
      </c>
      <c r="C3954" s="1">
        <v>2049.3000000000002</v>
      </c>
      <c r="D3954" s="1">
        <v>2031.9</v>
      </c>
      <c r="E3954" s="1">
        <v>2045.15</v>
      </c>
      <c r="F3954" s="1">
        <v>57029880</v>
      </c>
      <c r="G3954" s="1">
        <v>2104.08</v>
      </c>
      <c r="H3954" s="6" t="str">
        <f>TEXT(NiftyData[[#This Row],[Date]], "yyyy")</f>
        <v>2004</v>
      </c>
      <c r="I3954" s="6" t="str">
        <f>TEXT(NiftyData[[#This Row],[Date]], "mmm")</f>
        <v>Dec</v>
      </c>
      <c r="J3954" s="6" t="str">
        <f>TEXT(NiftyData[[#This Row],[Date]], "ddd")</f>
        <v>Thu</v>
      </c>
      <c r="K3954" s="6" t="str">
        <f>TEXT(NiftyData[[#This Row],[Date]], "mmm-yyyy")</f>
        <v>Dec-2004</v>
      </c>
      <c r="L3954" s="6" t="str">
        <f>IF(NiftyData[[#This Row],[Day]]="Thu", "Expiry", "")</f>
        <v>Expiry</v>
      </c>
      <c r="M3954" s="6">
        <f>NiftyData[[#This Row],[Close]]-NiftyData[[#This Row],[Open]]</f>
        <v>9.5500000000001819</v>
      </c>
      <c r="N3954" s="4">
        <f>NiftyData[[#This Row],[Intraday Change]]/NiftyData[[#This Row],[Open]]</f>
        <v>4.691491452151789E-3</v>
      </c>
      <c r="O3954" s="4">
        <f>_xlfn.CEILING.MATH(ABS(NiftyData[[#This Row],[Intraday Change %]]), 0.01)</f>
        <v>0.01</v>
      </c>
      <c r="P3954" s="6">
        <f>NiftyData[[#This Row],[Close]]-E3955</f>
        <v>9.8000000000001819</v>
      </c>
      <c r="Q3954" s="4">
        <f>NiftyData[[#This Row],[DayChange]]/E3955</f>
        <v>4.8148967008132173E-3</v>
      </c>
      <c r="R3954" s="7">
        <f>_xlfn.CEILING.MATH(ABS(NiftyData[[#This Row],[DayChange %]]), 0.01)</f>
        <v>0.01</v>
      </c>
    </row>
    <row r="3955" spans="1:18" x14ac:dyDescent="0.2">
      <c r="A3955" s="2">
        <v>38343</v>
      </c>
      <c r="B3955" s="1">
        <v>2040.6</v>
      </c>
      <c r="C3955" s="1">
        <v>2053.9</v>
      </c>
      <c r="D3955" s="1">
        <v>2029.85</v>
      </c>
      <c r="E3955" s="1">
        <v>2035.35</v>
      </c>
      <c r="F3955" s="1">
        <v>75621797</v>
      </c>
      <c r="G3955" s="1">
        <v>2879.34</v>
      </c>
      <c r="H3955" s="6" t="str">
        <f>TEXT(NiftyData[[#This Row],[Date]], "yyyy")</f>
        <v>2004</v>
      </c>
      <c r="I3955" s="6" t="str">
        <f>TEXT(NiftyData[[#This Row],[Date]], "mmm")</f>
        <v>Dec</v>
      </c>
      <c r="J3955" s="6" t="str">
        <f>TEXT(NiftyData[[#This Row],[Date]], "ddd")</f>
        <v>Wed</v>
      </c>
      <c r="K3955" s="6" t="str">
        <f>TEXT(NiftyData[[#This Row],[Date]], "mmm-yyyy")</f>
        <v>Dec-2004</v>
      </c>
      <c r="L3955" s="6" t="str">
        <f>IF(NiftyData[[#This Row],[Day]]="Thu", "Expiry", "")</f>
        <v/>
      </c>
      <c r="M3955" s="6">
        <f>NiftyData[[#This Row],[Close]]-NiftyData[[#This Row],[Open]]</f>
        <v>-5.25</v>
      </c>
      <c r="N3955" s="4">
        <f>NiftyData[[#This Row],[Intraday Change]]/NiftyData[[#This Row],[Open]]</f>
        <v>-2.5727727139076744E-3</v>
      </c>
      <c r="O3955" s="4">
        <f>_xlfn.CEILING.MATH(ABS(NiftyData[[#This Row],[Intraday Change %]]), 0.01)</f>
        <v>0.01</v>
      </c>
      <c r="P3955" s="6">
        <f>NiftyData[[#This Row],[Close]]-E3956</f>
        <v>-9.3000000000001819</v>
      </c>
      <c r="Q3955" s="4">
        <f>NiftyData[[#This Row],[DayChange]]/E3956</f>
        <v>-4.5484557259189498E-3</v>
      </c>
      <c r="R3955" s="7">
        <f>_xlfn.CEILING.MATH(ABS(NiftyData[[#This Row],[DayChange %]]), 0.01)</f>
        <v>0.01</v>
      </c>
    </row>
    <row r="3956" spans="1:18" x14ac:dyDescent="0.2">
      <c r="A3956" s="2">
        <v>38342</v>
      </c>
      <c r="B3956" s="1">
        <v>2027.8</v>
      </c>
      <c r="C3956" s="1">
        <v>2047.5</v>
      </c>
      <c r="D3956" s="1">
        <v>2025.25</v>
      </c>
      <c r="E3956" s="1">
        <v>2044.65</v>
      </c>
      <c r="F3956" s="1">
        <v>73293290</v>
      </c>
      <c r="G3956" s="1">
        <v>2580.87</v>
      </c>
      <c r="H3956" s="6" t="str">
        <f>TEXT(NiftyData[[#This Row],[Date]], "yyyy")</f>
        <v>2004</v>
      </c>
      <c r="I3956" s="6" t="str">
        <f>TEXT(NiftyData[[#This Row],[Date]], "mmm")</f>
        <v>Dec</v>
      </c>
      <c r="J3956" s="6" t="str">
        <f>TEXT(NiftyData[[#This Row],[Date]], "ddd")</f>
        <v>Tue</v>
      </c>
      <c r="K3956" s="6" t="str">
        <f>TEXT(NiftyData[[#This Row],[Date]], "mmm-yyyy")</f>
        <v>Dec-2004</v>
      </c>
      <c r="L3956" s="6" t="str">
        <f>IF(NiftyData[[#This Row],[Day]]="Thu", "Expiry", "")</f>
        <v/>
      </c>
      <c r="M3956" s="6">
        <f>NiftyData[[#This Row],[Close]]-NiftyData[[#This Row],[Open]]</f>
        <v>16.850000000000136</v>
      </c>
      <c r="N3956" s="4">
        <f>NiftyData[[#This Row],[Intraday Change]]/NiftyData[[#This Row],[Open]]</f>
        <v>8.3094979781044177E-3</v>
      </c>
      <c r="O3956" s="4">
        <f>_xlfn.CEILING.MATH(ABS(NiftyData[[#This Row],[Intraday Change %]]), 0.01)</f>
        <v>0.01</v>
      </c>
      <c r="P3956" s="6">
        <f>NiftyData[[#This Row],[Close]]-E3957</f>
        <v>17.800000000000182</v>
      </c>
      <c r="Q3956" s="4">
        <f>NiftyData[[#This Row],[DayChange]]/E3957</f>
        <v>8.7821003034265887E-3</v>
      </c>
      <c r="R3956" s="7">
        <f>_xlfn.CEILING.MATH(ABS(NiftyData[[#This Row],[DayChange %]]), 0.01)</f>
        <v>0.01</v>
      </c>
    </row>
    <row r="3957" spans="1:18" x14ac:dyDescent="0.2">
      <c r="A3957" s="2">
        <v>38341</v>
      </c>
      <c r="B3957" s="1">
        <v>2012.5</v>
      </c>
      <c r="C3957" s="1">
        <v>2029.5</v>
      </c>
      <c r="D3957" s="1">
        <v>2007.15</v>
      </c>
      <c r="E3957" s="1">
        <v>2026.85</v>
      </c>
      <c r="F3957" s="1">
        <v>83223264</v>
      </c>
      <c r="G3957" s="1">
        <v>2606.9899999999998</v>
      </c>
      <c r="H3957" s="6" t="str">
        <f>TEXT(NiftyData[[#This Row],[Date]], "yyyy")</f>
        <v>2004</v>
      </c>
      <c r="I3957" s="6" t="str">
        <f>TEXT(NiftyData[[#This Row],[Date]], "mmm")</f>
        <v>Dec</v>
      </c>
      <c r="J3957" s="6" t="str">
        <f>TEXT(NiftyData[[#This Row],[Date]], "ddd")</f>
        <v>Mon</v>
      </c>
      <c r="K3957" s="6" t="str">
        <f>TEXT(NiftyData[[#This Row],[Date]], "mmm-yyyy")</f>
        <v>Dec-2004</v>
      </c>
      <c r="L3957" s="6" t="str">
        <f>IF(NiftyData[[#This Row],[Day]]="Thu", "Expiry", "")</f>
        <v/>
      </c>
      <c r="M3957" s="6">
        <f>NiftyData[[#This Row],[Close]]-NiftyData[[#This Row],[Open]]</f>
        <v>14.349999999999909</v>
      </c>
      <c r="N3957" s="4">
        <f>NiftyData[[#This Row],[Intraday Change]]/NiftyData[[#This Row],[Open]]</f>
        <v>7.1304347826086504E-3</v>
      </c>
      <c r="O3957" s="4">
        <f>_xlfn.CEILING.MATH(ABS(NiftyData[[#This Row],[Intraday Change %]]), 0.01)</f>
        <v>0.01</v>
      </c>
      <c r="P3957" s="6">
        <f>NiftyData[[#This Row],[Close]]-E3958</f>
        <v>14.75</v>
      </c>
      <c r="Q3957" s="4">
        <f>NiftyData[[#This Row],[DayChange]]/E3958</f>
        <v>7.33064957010089E-3</v>
      </c>
      <c r="R3957" s="7">
        <f>_xlfn.CEILING.MATH(ABS(NiftyData[[#This Row],[DayChange %]]), 0.01)</f>
        <v>0.01</v>
      </c>
    </row>
    <row r="3958" spans="1:18" x14ac:dyDescent="0.2">
      <c r="A3958" s="2">
        <v>38338</v>
      </c>
      <c r="B3958" s="1">
        <v>2032.85</v>
      </c>
      <c r="C3958" s="1">
        <v>2037.7</v>
      </c>
      <c r="D3958" s="1">
        <v>2007.2</v>
      </c>
      <c r="E3958" s="1">
        <v>2012.1</v>
      </c>
      <c r="F3958" s="1">
        <v>86236837</v>
      </c>
      <c r="G3958" s="1">
        <v>2600.66</v>
      </c>
      <c r="H3958" s="6" t="str">
        <f>TEXT(NiftyData[[#This Row],[Date]], "yyyy")</f>
        <v>2004</v>
      </c>
      <c r="I3958" s="6" t="str">
        <f>TEXT(NiftyData[[#This Row],[Date]], "mmm")</f>
        <v>Dec</v>
      </c>
      <c r="J3958" s="6" t="str">
        <f>TEXT(NiftyData[[#This Row],[Date]], "ddd")</f>
        <v>Fri</v>
      </c>
      <c r="K3958" s="6" t="str">
        <f>TEXT(NiftyData[[#This Row],[Date]], "mmm-yyyy")</f>
        <v>Dec-2004</v>
      </c>
      <c r="L3958" s="6" t="str">
        <f>IF(NiftyData[[#This Row],[Day]]="Thu", "Expiry", "")</f>
        <v/>
      </c>
      <c r="M3958" s="6">
        <f>NiftyData[[#This Row],[Close]]-NiftyData[[#This Row],[Open]]</f>
        <v>-20.75</v>
      </c>
      <c r="N3958" s="4">
        <f>NiftyData[[#This Row],[Intraday Change]]/NiftyData[[#This Row],[Open]]</f>
        <v>-1.020734436874339E-2</v>
      </c>
      <c r="O3958" s="4">
        <f>_xlfn.CEILING.MATH(ABS(NiftyData[[#This Row],[Intraday Change %]]), 0.01)</f>
        <v>0.02</v>
      </c>
      <c r="P3958" s="6">
        <f>NiftyData[[#This Row],[Close]]-E3959</f>
        <v>-21.100000000000136</v>
      </c>
      <c r="Q3958" s="4">
        <f>NiftyData[[#This Row],[DayChange]]/E3959</f>
        <v>-1.037772968719267E-2</v>
      </c>
      <c r="R3958" s="7">
        <f>_xlfn.CEILING.MATH(ABS(NiftyData[[#This Row],[DayChange %]]), 0.01)</f>
        <v>0.02</v>
      </c>
    </row>
    <row r="3959" spans="1:18" x14ac:dyDescent="0.2">
      <c r="A3959" s="2">
        <v>38337</v>
      </c>
      <c r="B3959" s="1">
        <v>2028.8</v>
      </c>
      <c r="C3959" s="1">
        <v>2039.2</v>
      </c>
      <c r="D3959" s="1">
        <v>2019.5</v>
      </c>
      <c r="E3959" s="1">
        <v>2033.2</v>
      </c>
      <c r="F3959" s="1">
        <v>76507235</v>
      </c>
      <c r="G3959" s="1">
        <v>2730.46</v>
      </c>
      <c r="H3959" s="6" t="str">
        <f>TEXT(NiftyData[[#This Row],[Date]], "yyyy")</f>
        <v>2004</v>
      </c>
      <c r="I3959" s="6" t="str">
        <f>TEXT(NiftyData[[#This Row],[Date]], "mmm")</f>
        <v>Dec</v>
      </c>
      <c r="J3959" s="6" t="str">
        <f>TEXT(NiftyData[[#This Row],[Date]], "ddd")</f>
        <v>Thu</v>
      </c>
      <c r="K3959" s="6" t="str">
        <f>TEXT(NiftyData[[#This Row],[Date]], "mmm-yyyy")</f>
        <v>Dec-2004</v>
      </c>
      <c r="L3959" s="6" t="str">
        <f>IF(NiftyData[[#This Row],[Day]]="Thu", "Expiry", "")</f>
        <v>Expiry</v>
      </c>
      <c r="M3959" s="6">
        <f>NiftyData[[#This Row],[Close]]-NiftyData[[#This Row],[Open]]</f>
        <v>4.4000000000000909</v>
      </c>
      <c r="N3959" s="4">
        <f>NiftyData[[#This Row],[Intraday Change]]/NiftyData[[#This Row],[Open]]</f>
        <v>2.1687697160883731E-3</v>
      </c>
      <c r="O3959" s="4">
        <f>_xlfn.CEILING.MATH(ABS(NiftyData[[#This Row],[Intraday Change %]]), 0.01)</f>
        <v>0.01</v>
      </c>
      <c r="P3959" s="6">
        <f>NiftyData[[#This Row],[Close]]-E3960</f>
        <v>4.5</v>
      </c>
      <c r="Q3959" s="4">
        <f>NiftyData[[#This Row],[DayChange]]/E3960</f>
        <v>2.2181692709616996E-3</v>
      </c>
      <c r="R3959" s="7">
        <f>_xlfn.CEILING.MATH(ABS(NiftyData[[#This Row],[DayChange %]]), 0.01)</f>
        <v>0.01</v>
      </c>
    </row>
    <row r="3960" spans="1:18" x14ac:dyDescent="0.2">
      <c r="A3960" s="2">
        <v>38336</v>
      </c>
      <c r="B3960" s="1">
        <v>2006.8</v>
      </c>
      <c r="C3960" s="1">
        <v>2034.35</v>
      </c>
      <c r="D3960" s="1">
        <v>2006.8</v>
      </c>
      <c r="E3960" s="1">
        <v>2028.7</v>
      </c>
      <c r="F3960" s="1">
        <v>86232934</v>
      </c>
      <c r="G3960" s="1">
        <v>2892.86</v>
      </c>
      <c r="H3960" s="6" t="str">
        <f>TEXT(NiftyData[[#This Row],[Date]], "yyyy")</f>
        <v>2004</v>
      </c>
      <c r="I3960" s="6" t="str">
        <f>TEXT(NiftyData[[#This Row],[Date]], "mmm")</f>
        <v>Dec</v>
      </c>
      <c r="J3960" s="6" t="str">
        <f>TEXT(NiftyData[[#This Row],[Date]], "ddd")</f>
        <v>Wed</v>
      </c>
      <c r="K3960" s="6" t="str">
        <f>TEXT(NiftyData[[#This Row],[Date]], "mmm-yyyy")</f>
        <v>Dec-2004</v>
      </c>
      <c r="L3960" s="6" t="str">
        <f>IF(NiftyData[[#This Row],[Day]]="Thu", "Expiry", "")</f>
        <v/>
      </c>
      <c r="M3960" s="6">
        <f>NiftyData[[#This Row],[Close]]-NiftyData[[#This Row],[Open]]</f>
        <v>21.900000000000091</v>
      </c>
      <c r="N3960" s="4">
        <f>NiftyData[[#This Row],[Intraday Change]]/NiftyData[[#This Row],[Open]]</f>
        <v>1.0912896153079575E-2</v>
      </c>
      <c r="O3960" s="4">
        <f>_xlfn.CEILING.MATH(ABS(NiftyData[[#This Row],[Intraday Change %]]), 0.01)</f>
        <v>0.02</v>
      </c>
      <c r="P3960" s="6">
        <f>NiftyData[[#This Row],[Close]]-E3961</f>
        <v>21.900000000000091</v>
      </c>
      <c r="Q3960" s="4">
        <f>NiftyData[[#This Row],[DayChange]]/E3961</f>
        <v>1.0912896153079575E-2</v>
      </c>
      <c r="R3960" s="7">
        <f>_xlfn.CEILING.MATH(ABS(NiftyData[[#This Row],[DayChange %]]), 0.01)</f>
        <v>0.02</v>
      </c>
    </row>
    <row r="3961" spans="1:18" x14ac:dyDescent="0.2">
      <c r="A3961" s="2">
        <v>38335</v>
      </c>
      <c r="B3961" s="1">
        <v>1985.2</v>
      </c>
      <c r="C3961" s="1">
        <v>2008.8</v>
      </c>
      <c r="D3961" s="1">
        <v>1972.85</v>
      </c>
      <c r="E3961" s="1">
        <v>2006.8</v>
      </c>
      <c r="F3961" s="1">
        <v>80092685</v>
      </c>
      <c r="G3961" s="1">
        <v>2179.86</v>
      </c>
      <c r="H3961" s="6" t="str">
        <f>TEXT(NiftyData[[#This Row],[Date]], "yyyy")</f>
        <v>2004</v>
      </c>
      <c r="I3961" s="6" t="str">
        <f>TEXT(NiftyData[[#This Row],[Date]], "mmm")</f>
        <v>Dec</v>
      </c>
      <c r="J3961" s="6" t="str">
        <f>TEXT(NiftyData[[#This Row],[Date]], "ddd")</f>
        <v>Tue</v>
      </c>
      <c r="K3961" s="6" t="str">
        <f>TEXT(NiftyData[[#This Row],[Date]], "mmm-yyyy")</f>
        <v>Dec-2004</v>
      </c>
      <c r="L3961" s="6" t="str">
        <f>IF(NiftyData[[#This Row],[Day]]="Thu", "Expiry", "")</f>
        <v/>
      </c>
      <c r="M3961" s="6">
        <f>NiftyData[[#This Row],[Close]]-NiftyData[[#This Row],[Open]]</f>
        <v>21.599999999999909</v>
      </c>
      <c r="N3961" s="4">
        <f>NiftyData[[#This Row],[Intraday Change]]/NiftyData[[#This Row],[Open]]</f>
        <v>1.0880515817046096E-2</v>
      </c>
      <c r="O3961" s="4">
        <f>_xlfn.CEILING.MATH(ABS(NiftyData[[#This Row],[Intraday Change %]]), 0.01)</f>
        <v>0.02</v>
      </c>
      <c r="P3961" s="6">
        <f>NiftyData[[#This Row],[Close]]-E3962</f>
        <v>21.450000000000045</v>
      </c>
      <c r="Q3961" s="4">
        <f>NiftyData[[#This Row],[DayChange]]/E3962</f>
        <v>1.0804140327901904E-2</v>
      </c>
      <c r="R3961" s="7">
        <f>_xlfn.CEILING.MATH(ABS(NiftyData[[#This Row],[DayChange %]]), 0.01)</f>
        <v>0.02</v>
      </c>
    </row>
    <row r="3962" spans="1:18" x14ac:dyDescent="0.2">
      <c r="A3962" s="2">
        <v>38334</v>
      </c>
      <c r="B3962" s="1">
        <v>1970.6</v>
      </c>
      <c r="C3962" s="1">
        <v>1987</v>
      </c>
      <c r="D3962" s="1">
        <v>1964.8</v>
      </c>
      <c r="E3962" s="1">
        <v>1985.35</v>
      </c>
      <c r="F3962" s="1">
        <v>68234148</v>
      </c>
      <c r="G3962" s="1">
        <v>2340.15</v>
      </c>
      <c r="H3962" s="6" t="str">
        <f>TEXT(NiftyData[[#This Row],[Date]], "yyyy")</f>
        <v>2004</v>
      </c>
      <c r="I3962" s="6" t="str">
        <f>TEXT(NiftyData[[#This Row],[Date]], "mmm")</f>
        <v>Dec</v>
      </c>
      <c r="J3962" s="6" t="str">
        <f>TEXT(NiftyData[[#This Row],[Date]], "ddd")</f>
        <v>Mon</v>
      </c>
      <c r="K3962" s="6" t="str">
        <f>TEXT(NiftyData[[#This Row],[Date]], "mmm-yyyy")</f>
        <v>Dec-2004</v>
      </c>
      <c r="L3962" s="6" t="str">
        <f>IF(NiftyData[[#This Row],[Day]]="Thu", "Expiry", "")</f>
        <v/>
      </c>
      <c r="M3962" s="6">
        <f>NiftyData[[#This Row],[Close]]-NiftyData[[#This Row],[Open]]</f>
        <v>14.75</v>
      </c>
      <c r="N3962" s="4">
        <f>NiftyData[[#This Row],[Intraday Change]]/NiftyData[[#This Row],[Open]]</f>
        <v>7.4850299401197605E-3</v>
      </c>
      <c r="O3962" s="4">
        <f>_xlfn.CEILING.MATH(ABS(NiftyData[[#This Row],[Intraday Change %]]), 0.01)</f>
        <v>0.01</v>
      </c>
      <c r="P3962" s="6">
        <f>NiftyData[[#This Row],[Close]]-E3963</f>
        <v>16.349999999999909</v>
      </c>
      <c r="Q3962" s="4">
        <f>NiftyData[[#This Row],[DayChange]]/E3963</f>
        <v>8.3037074657185926E-3</v>
      </c>
      <c r="R3962" s="7">
        <f>_xlfn.CEILING.MATH(ABS(NiftyData[[#This Row],[DayChange %]]), 0.01)</f>
        <v>0.01</v>
      </c>
    </row>
    <row r="3963" spans="1:18" x14ac:dyDescent="0.2">
      <c r="A3963" s="2">
        <v>38331</v>
      </c>
      <c r="B3963" s="1">
        <v>1990.2</v>
      </c>
      <c r="C3963" s="1">
        <v>1999.7</v>
      </c>
      <c r="D3963" s="1">
        <v>1964.65</v>
      </c>
      <c r="E3963" s="1">
        <v>1969</v>
      </c>
      <c r="F3963" s="1">
        <v>86928429</v>
      </c>
      <c r="G3963" s="1">
        <v>2856.74</v>
      </c>
      <c r="H3963" s="6" t="str">
        <f>TEXT(NiftyData[[#This Row],[Date]], "yyyy")</f>
        <v>2004</v>
      </c>
      <c r="I3963" s="6" t="str">
        <f>TEXT(NiftyData[[#This Row],[Date]], "mmm")</f>
        <v>Dec</v>
      </c>
      <c r="J3963" s="6" t="str">
        <f>TEXT(NiftyData[[#This Row],[Date]], "ddd")</f>
        <v>Fri</v>
      </c>
      <c r="K3963" s="6" t="str">
        <f>TEXT(NiftyData[[#This Row],[Date]], "mmm-yyyy")</f>
        <v>Dec-2004</v>
      </c>
      <c r="L3963" s="6" t="str">
        <f>IF(NiftyData[[#This Row],[Day]]="Thu", "Expiry", "")</f>
        <v/>
      </c>
      <c r="M3963" s="6">
        <f>NiftyData[[#This Row],[Close]]-NiftyData[[#This Row],[Open]]</f>
        <v>-21.200000000000045</v>
      </c>
      <c r="N3963" s="4">
        <f>NiftyData[[#This Row],[Intraday Change]]/NiftyData[[#This Row],[Open]]</f>
        <v>-1.0652195759220202E-2</v>
      </c>
      <c r="O3963" s="4">
        <f>_xlfn.CEILING.MATH(ABS(NiftyData[[#This Row],[Intraday Change %]]), 0.01)</f>
        <v>0.02</v>
      </c>
      <c r="P3963" s="6">
        <f>NiftyData[[#This Row],[Close]]-E3964</f>
        <v>-20.950000000000045</v>
      </c>
      <c r="Q3963" s="4">
        <f>NiftyData[[#This Row],[DayChange]]/E3964</f>
        <v>-1.0527902711123418E-2</v>
      </c>
      <c r="R3963" s="7">
        <f>_xlfn.CEILING.MATH(ABS(NiftyData[[#This Row],[DayChange %]]), 0.01)</f>
        <v>0.02</v>
      </c>
    </row>
    <row r="3964" spans="1:18" x14ac:dyDescent="0.2">
      <c r="A3964" s="2">
        <v>38330</v>
      </c>
      <c r="B3964" s="1">
        <v>1977.8</v>
      </c>
      <c r="C3964" s="1">
        <v>1995.7</v>
      </c>
      <c r="D3964" s="1">
        <v>1964.5</v>
      </c>
      <c r="E3964" s="1">
        <v>1989.95</v>
      </c>
      <c r="F3964" s="1">
        <v>87016756</v>
      </c>
      <c r="G3964" s="1">
        <v>2828.64</v>
      </c>
      <c r="H3964" s="6" t="str">
        <f>TEXT(NiftyData[[#This Row],[Date]], "yyyy")</f>
        <v>2004</v>
      </c>
      <c r="I3964" s="6" t="str">
        <f>TEXT(NiftyData[[#This Row],[Date]], "mmm")</f>
        <v>Dec</v>
      </c>
      <c r="J3964" s="6" t="str">
        <f>TEXT(NiftyData[[#This Row],[Date]], "ddd")</f>
        <v>Thu</v>
      </c>
      <c r="K3964" s="6" t="str">
        <f>TEXT(NiftyData[[#This Row],[Date]], "mmm-yyyy")</f>
        <v>Dec-2004</v>
      </c>
      <c r="L3964" s="6" t="str">
        <f>IF(NiftyData[[#This Row],[Day]]="Thu", "Expiry", "")</f>
        <v>Expiry</v>
      </c>
      <c r="M3964" s="6">
        <f>NiftyData[[#This Row],[Close]]-NiftyData[[#This Row],[Open]]</f>
        <v>12.150000000000091</v>
      </c>
      <c r="N3964" s="4">
        <f>NiftyData[[#This Row],[Intraday Change]]/NiftyData[[#This Row],[Open]]</f>
        <v>6.1431894023663116E-3</v>
      </c>
      <c r="O3964" s="4">
        <f>_xlfn.CEILING.MATH(ABS(NiftyData[[#This Row],[Intraday Change %]]), 0.01)</f>
        <v>0.01</v>
      </c>
      <c r="P3964" s="6">
        <f>NiftyData[[#This Row],[Close]]-E3965</f>
        <v>12</v>
      </c>
      <c r="Q3964" s="4">
        <f>NiftyData[[#This Row],[DayChange]]/E3965</f>
        <v>6.0668874339594022E-3</v>
      </c>
      <c r="R3964" s="7">
        <f>_xlfn.CEILING.MATH(ABS(NiftyData[[#This Row],[DayChange %]]), 0.01)</f>
        <v>0.01</v>
      </c>
    </row>
    <row r="3965" spans="1:18" x14ac:dyDescent="0.2">
      <c r="A3965" s="2">
        <v>38329</v>
      </c>
      <c r="B3965" s="1">
        <v>1994.15</v>
      </c>
      <c r="C3965" s="1">
        <v>2009.7</v>
      </c>
      <c r="D3965" s="1">
        <v>1973.15</v>
      </c>
      <c r="E3965" s="1">
        <v>1977.95</v>
      </c>
      <c r="F3965" s="1">
        <v>101909462</v>
      </c>
      <c r="G3965" s="1">
        <v>2872.41</v>
      </c>
      <c r="H3965" s="6" t="str">
        <f>TEXT(NiftyData[[#This Row],[Date]], "yyyy")</f>
        <v>2004</v>
      </c>
      <c r="I3965" s="6" t="str">
        <f>TEXT(NiftyData[[#This Row],[Date]], "mmm")</f>
        <v>Dec</v>
      </c>
      <c r="J3965" s="6" t="str">
        <f>TEXT(NiftyData[[#This Row],[Date]], "ddd")</f>
        <v>Wed</v>
      </c>
      <c r="K3965" s="6" t="str">
        <f>TEXT(NiftyData[[#This Row],[Date]], "mmm-yyyy")</f>
        <v>Dec-2004</v>
      </c>
      <c r="L3965" s="6" t="str">
        <f>IF(NiftyData[[#This Row],[Day]]="Thu", "Expiry", "")</f>
        <v/>
      </c>
      <c r="M3965" s="6">
        <f>NiftyData[[#This Row],[Close]]-NiftyData[[#This Row],[Open]]</f>
        <v>-16.200000000000045</v>
      </c>
      <c r="N3965" s="4">
        <f>NiftyData[[#This Row],[Intraday Change]]/NiftyData[[#This Row],[Open]]</f>
        <v>-8.1237620038613172E-3</v>
      </c>
      <c r="O3965" s="4">
        <f>_xlfn.CEILING.MATH(ABS(NiftyData[[#This Row],[Intraday Change %]]), 0.01)</f>
        <v>0.01</v>
      </c>
      <c r="P3965" s="6">
        <f>NiftyData[[#This Row],[Close]]-E3966</f>
        <v>-14.75</v>
      </c>
      <c r="Q3965" s="4">
        <f>NiftyData[[#This Row],[DayChange]]/E3966</f>
        <v>-7.4020173633763233E-3</v>
      </c>
      <c r="R3965" s="7">
        <f>_xlfn.CEILING.MATH(ABS(NiftyData[[#This Row],[DayChange %]]), 0.01)</f>
        <v>0.01</v>
      </c>
    </row>
    <row r="3966" spans="1:18" x14ac:dyDescent="0.2">
      <c r="A3966" s="2">
        <v>38328</v>
      </c>
      <c r="B3966" s="1">
        <v>1990.6</v>
      </c>
      <c r="C3966" s="1">
        <v>2002.6</v>
      </c>
      <c r="D3966" s="1">
        <v>1981.15</v>
      </c>
      <c r="E3966" s="1">
        <v>1992.7</v>
      </c>
      <c r="F3966" s="1">
        <v>91427830</v>
      </c>
      <c r="G3966" s="1">
        <v>2781.42</v>
      </c>
      <c r="H3966" s="6" t="str">
        <f>TEXT(NiftyData[[#This Row],[Date]], "yyyy")</f>
        <v>2004</v>
      </c>
      <c r="I3966" s="6" t="str">
        <f>TEXT(NiftyData[[#This Row],[Date]], "mmm")</f>
        <v>Dec</v>
      </c>
      <c r="J3966" s="6" t="str">
        <f>TEXT(NiftyData[[#This Row],[Date]], "ddd")</f>
        <v>Tue</v>
      </c>
      <c r="K3966" s="6" t="str">
        <f>TEXT(NiftyData[[#This Row],[Date]], "mmm-yyyy")</f>
        <v>Dec-2004</v>
      </c>
      <c r="L3966" s="6" t="str">
        <f>IF(NiftyData[[#This Row],[Day]]="Thu", "Expiry", "")</f>
        <v/>
      </c>
      <c r="M3966" s="6">
        <f>NiftyData[[#This Row],[Close]]-NiftyData[[#This Row],[Open]]</f>
        <v>2.1000000000001364</v>
      </c>
      <c r="N3966" s="4">
        <f>NiftyData[[#This Row],[Intraday Change]]/NiftyData[[#This Row],[Open]]</f>
        <v>1.0549583040290046E-3</v>
      </c>
      <c r="O3966" s="4">
        <f>_xlfn.CEILING.MATH(ABS(NiftyData[[#This Row],[Intraday Change %]]), 0.01)</f>
        <v>0.01</v>
      </c>
      <c r="P3966" s="6">
        <f>NiftyData[[#This Row],[Close]]-E3967</f>
        <v>-0.45000000000004547</v>
      </c>
      <c r="Q3966" s="4">
        <f>NiftyData[[#This Row],[DayChange]]/E3967</f>
        <v>-2.257732734616288E-4</v>
      </c>
      <c r="R3966" s="7">
        <f>_xlfn.CEILING.MATH(ABS(NiftyData[[#This Row],[DayChange %]]), 0.01)</f>
        <v>0.01</v>
      </c>
    </row>
    <row r="3967" spans="1:18" x14ac:dyDescent="0.2">
      <c r="A3967" s="2">
        <v>38327</v>
      </c>
      <c r="B3967" s="1">
        <v>1996.3</v>
      </c>
      <c r="C3967" s="1">
        <v>2012.25</v>
      </c>
      <c r="D3967" s="1">
        <v>1989.95</v>
      </c>
      <c r="E3967" s="1">
        <v>1993.15</v>
      </c>
      <c r="F3967" s="1">
        <v>103216603</v>
      </c>
      <c r="G3967" s="1">
        <v>3157.1</v>
      </c>
      <c r="H3967" s="6" t="str">
        <f>TEXT(NiftyData[[#This Row],[Date]], "yyyy")</f>
        <v>2004</v>
      </c>
      <c r="I3967" s="6" t="str">
        <f>TEXT(NiftyData[[#This Row],[Date]], "mmm")</f>
        <v>Dec</v>
      </c>
      <c r="J3967" s="6" t="str">
        <f>TEXT(NiftyData[[#This Row],[Date]], "ddd")</f>
        <v>Mon</v>
      </c>
      <c r="K3967" s="6" t="str">
        <f>TEXT(NiftyData[[#This Row],[Date]], "mmm-yyyy")</f>
        <v>Dec-2004</v>
      </c>
      <c r="L3967" s="6" t="str">
        <f>IF(NiftyData[[#This Row],[Day]]="Thu", "Expiry", "")</f>
        <v/>
      </c>
      <c r="M3967" s="6">
        <f>NiftyData[[#This Row],[Close]]-NiftyData[[#This Row],[Open]]</f>
        <v>-3.1499999999998636</v>
      </c>
      <c r="N3967" s="4">
        <f>NiftyData[[#This Row],[Intraday Change]]/NiftyData[[#This Row],[Open]]</f>
        <v>-1.577919150428224E-3</v>
      </c>
      <c r="O3967" s="4">
        <f>_xlfn.CEILING.MATH(ABS(NiftyData[[#This Row],[Intraday Change %]]), 0.01)</f>
        <v>0.01</v>
      </c>
      <c r="P3967" s="6">
        <f>NiftyData[[#This Row],[Close]]-E3968</f>
        <v>-3.0499999999999545</v>
      </c>
      <c r="Q3967" s="4">
        <f>NiftyData[[#This Row],[DayChange]]/E3968</f>
        <v>-1.527903015729864E-3</v>
      </c>
      <c r="R3967" s="7">
        <f>_xlfn.CEILING.MATH(ABS(NiftyData[[#This Row],[DayChange %]]), 0.01)</f>
        <v>0.01</v>
      </c>
    </row>
    <row r="3968" spans="1:18" x14ac:dyDescent="0.2">
      <c r="A3968" s="2">
        <v>38324</v>
      </c>
      <c r="B3968" s="1">
        <v>1991.9</v>
      </c>
      <c r="C3968" s="1">
        <v>2011.9</v>
      </c>
      <c r="D3968" s="1">
        <v>1990.3</v>
      </c>
      <c r="E3968" s="1">
        <v>1996.2</v>
      </c>
      <c r="F3968" s="1">
        <v>111129666</v>
      </c>
      <c r="G3968" s="1">
        <v>3660.05</v>
      </c>
      <c r="H3968" s="6" t="str">
        <f>TEXT(NiftyData[[#This Row],[Date]], "yyyy")</f>
        <v>2004</v>
      </c>
      <c r="I3968" s="6" t="str">
        <f>TEXT(NiftyData[[#This Row],[Date]], "mmm")</f>
        <v>Dec</v>
      </c>
      <c r="J3968" s="6" t="str">
        <f>TEXT(NiftyData[[#This Row],[Date]], "ddd")</f>
        <v>Fri</v>
      </c>
      <c r="K3968" s="6" t="str">
        <f>TEXT(NiftyData[[#This Row],[Date]], "mmm-yyyy")</f>
        <v>Dec-2004</v>
      </c>
      <c r="L3968" s="6" t="str">
        <f>IF(NiftyData[[#This Row],[Day]]="Thu", "Expiry", "")</f>
        <v/>
      </c>
      <c r="M3968" s="6">
        <f>NiftyData[[#This Row],[Close]]-NiftyData[[#This Row],[Open]]</f>
        <v>4.2999999999999545</v>
      </c>
      <c r="N3968" s="4">
        <f>NiftyData[[#This Row],[Intraday Change]]/NiftyData[[#This Row],[Open]]</f>
        <v>2.1587429087805382E-3</v>
      </c>
      <c r="O3968" s="4">
        <f>_xlfn.CEILING.MATH(ABS(NiftyData[[#This Row],[Intraday Change %]]), 0.01)</f>
        <v>0.01</v>
      </c>
      <c r="P3968" s="6">
        <f>NiftyData[[#This Row],[Close]]-E3969</f>
        <v>-2.7999999999999545</v>
      </c>
      <c r="Q3968" s="4">
        <f>NiftyData[[#This Row],[DayChange]]/E3969</f>
        <v>-1.4007003501750649E-3</v>
      </c>
      <c r="R3968" s="7">
        <f>_xlfn.CEILING.MATH(ABS(NiftyData[[#This Row],[DayChange %]]), 0.01)</f>
        <v>0.01</v>
      </c>
    </row>
    <row r="3969" spans="1:18" x14ac:dyDescent="0.2">
      <c r="A3969" s="2">
        <v>38323</v>
      </c>
      <c r="B3969" s="1">
        <v>1962.75</v>
      </c>
      <c r="C3969" s="1">
        <v>2001.55</v>
      </c>
      <c r="D3969" s="1">
        <v>1962.75</v>
      </c>
      <c r="E3969" s="1">
        <v>1999</v>
      </c>
      <c r="F3969" s="1">
        <v>131745401</v>
      </c>
      <c r="G3969" s="1">
        <v>4187.5</v>
      </c>
      <c r="H3969" s="6" t="str">
        <f>TEXT(NiftyData[[#This Row],[Date]], "yyyy")</f>
        <v>2004</v>
      </c>
      <c r="I3969" s="6" t="str">
        <f>TEXT(NiftyData[[#This Row],[Date]], "mmm")</f>
        <v>Dec</v>
      </c>
      <c r="J3969" s="6" t="str">
        <f>TEXT(NiftyData[[#This Row],[Date]], "ddd")</f>
        <v>Thu</v>
      </c>
      <c r="K3969" s="6" t="str">
        <f>TEXT(NiftyData[[#This Row],[Date]], "mmm-yyyy")</f>
        <v>Dec-2004</v>
      </c>
      <c r="L3969" s="6" t="str">
        <f>IF(NiftyData[[#This Row],[Day]]="Thu", "Expiry", "")</f>
        <v>Expiry</v>
      </c>
      <c r="M3969" s="6">
        <f>NiftyData[[#This Row],[Close]]-NiftyData[[#This Row],[Open]]</f>
        <v>36.25</v>
      </c>
      <c r="N3969" s="4">
        <f>NiftyData[[#This Row],[Intraday Change]]/NiftyData[[#This Row],[Open]]</f>
        <v>1.8468984842695199E-2</v>
      </c>
      <c r="O3969" s="4">
        <f>_xlfn.CEILING.MATH(ABS(NiftyData[[#This Row],[Intraday Change %]]), 0.01)</f>
        <v>0.02</v>
      </c>
      <c r="P3969" s="6">
        <f>NiftyData[[#This Row],[Close]]-E3970</f>
        <v>36.950000000000045</v>
      </c>
      <c r="Q3969" s="4">
        <f>NiftyData[[#This Row],[DayChange]]/E3970</f>
        <v>1.8832343722127391E-2</v>
      </c>
      <c r="R3969" s="7">
        <f>_xlfn.CEILING.MATH(ABS(NiftyData[[#This Row],[DayChange %]]), 0.01)</f>
        <v>0.02</v>
      </c>
    </row>
    <row r="3970" spans="1:18" x14ac:dyDescent="0.2">
      <c r="A3970" s="2">
        <v>38322</v>
      </c>
      <c r="B3970" s="1">
        <v>1960.75</v>
      </c>
      <c r="C3970" s="1">
        <v>1971.6</v>
      </c>
      <c r="D3970" s="1">
        <v>1944.5</v>
      </c>
      <c r="E3970" s="1">
        <v>1962.05</v>
      </c>
      <c r="F3970" s="1">
        <v>114582297</v>
      </c>
      <c r="G3970" s="1">
        <v>3365.32</v>
      </c>
      <c r="H3970" s="6" t="str">
        <f>TEXT(NiftyData[[#This Row],[Date]], "yyyy")</f>
        <v>2004</v>
      </c>
      <c r="I3970" s="6" t="str">
        <f>TEXT(NiftyData[[#This Row],[Date]], "mmm")</f>
        <v>Dec</v>
      </c>
      <c r="J3970" s="6" t="str">
        <f>TEXT(NiftyData[[#This Row],[Date]], "ddd")</f>
        <v>Wed</v>
      </c>
      <c r="K3970" s="6" t="str">
        <f>TEXT(NiftyData[[#This Row],[Date]], "mmm-yyyy")</f>
        <v>Dec-2004</v>
      </c>
      <c r="L3970" s="6" t="str">
        <f>IF(NiftyData[[#This Row],[Day]]="Thu", "Expiry", "")</f>
        <v/>
      </c>
      <c r="M3970" s="6">
        <f>NiftyData[[#This Row],[Close]]-NiftyData[[#This Row],[Open]]</f>
        <v>1.2999999999999545</v>
      </c>
      <c r="N3970" s="4">
        <f>NiftyData[[#This Row],[Intraday Change]]/NiftyData[[#This Row],[Open]]</f>
        <v>6.6301160270302412E-4</v>
      </c>
      <c r="O3970" s="4">
        <f>_xlfn.CEILING.MATH(ABS(NiftyData[[#This Row],[Intraday Change %]]), 0.01)</f>
        <v>0.01</v>
      </c>
      <c r="P3970" s="6">
        <f>NiftyData[[#This Row],[Close]]-E3971</f>
        <v>3.25</v>
      </c>
      <c r="Q3970" s="4">
        <f>NiftyData[[#This Row],[DayChange]]/E3971</f>
        <v>1.6591790892383092E-3</v>
      </c>
      <c r="R3970" s="7">
        <f>_xlfn.CEILING.MATH(ABS(NiftyData[[#This Row],[DayChange %]]), 0.01)</f>
        <v>0.01</v>
      </c>
    </row>
    <row r="3971" spans="1:18" x14ac:dyDescent="0.2">
      <c r="A3971" s="2">
        <v>38321</v>
      </c>
      <c r="B3971" s="1">
        <v>1940.25</v>
      </c>
      <c r="C3971" s="1">
        <v>1963.8</v>
      </c>
      <c r="D3971" s="1">
        <v>1940.25</v>
      </c>
      <c r="E3971" s="1">
        <v>1958.8</v>
      </c>
      <c r="F3971" s="1">
        <v>119046574</v>
      </c>
      <c r="G3971" s="1">
        <v>3606.33</v>
      </c>
      <c r="H3971" s="6" t="str">
        <f>TEXT(NiftyData[[#This Row],[Date]], "yyyy")</f>
        <v>2004</v>
      </c>
      <c r="I3971" s="6" t="str">
        <f>TEXT(NiftyData[[#This Row],[Date]], "mmm")</f>
        <v>Nov</v>
      </c>
      <c r="J3971" s="6" t="str">
        <f>TEXT(NiftyData[[#This Row],[Date]], "ddd")</f>
        <v>Tue</v>
      </c>
      <c r="K3971" s="6" t="str">
        <f>TEXT(NiftyData[[#This Row],[Date]], "mmm-yyyy")</f>
        <v>Nov-2004</v>
      </c>
      <c r="L3971" s="6" t="str">
        <f>IF(NiftyData[[#This Row],[Day]]="Thu", "Expiry", "")</f>
        <v/>
      </c>
      <c r="M3971" s="6">
        <f>NiftyData[[#This Row],[Close]]-NiftyData[[#This Row],[Open]]</f>
        <v>18.549999999999955</v>
      </c>
      <c r="N3971" s="4">
        <f>NiftyData[[#This Row],[Intraday Change]]/NiftyData[[#This Row],[Open]]</f>
        <v>9.5606236309753664E-3</v>
      </c>
      <c r="O3971" s="4">
        <f>_xlfn.CEILING.MATH(ABS(NiftyData[[#This Row],[Intraday Change %]]), 0.01)</f>
        <v>0.01</v>
      </c>
      <c r="P3971" s="6">
        <f>NiftyData[[#This Row],[Close]]-E3972</f>
        <v>19.149999999999864</v>
      </c>
      <c r="Q3971" s="4">
        <f>NiftyData[[#This Row],[DayChange]]/E3972</f>
        <v>9.8729152166627289E-3</v>
      </c>
      <c r="R3971" s="7">
        <f>_xlfn.CEILING.MATH(ABS(NiftyData[[#This Row],[DayChange %]]), 0.01)</f>
        <v>0.01</v>
      </c>
    </row>
    <row r="3972" spans="1:18" x14ac:dyDescent="0.2">
      <c r="A3972" s="2">
        <v>38320</v>
      </c>
      <c r="B3972" s="1">
        <v>1899.3</v>
      </c>
      <c r="C3972" s="1">
        <v>1942.95</v>
      </c>
      <c r="D3972" s="1">
        <v>1894.6</v>
      </c>
      <c r="E3972" s="1">
        <v>1939.65</v>
      </c>
      <c r="F3972" s="1">
        <v>110660425</v>
      </c>
      <c r="G3972" s="1">
        <v>3369.71</v>
      </c>
      <c r="H3972" s="6" t="str">
        <f>TEXT(NiftyData[[#This Row],[Date]], "yyyy")</f>
        <v>2004</v>
      </c>
      <c r="I3972" s="6" t="str">
        <f>TEXT(NiftyData[[#This Row],[Date]], "mmm")</f>
        <v>Nov</v>
      </c>
      <c r="J3972" s="6" t="str">
        <f>TEXT(NiftyData[[#This Row],[Date]], "ddd")</f>
        <v>Mon</v>
      </c>
      <c r="K3972" s="6" t="str">
        <f>TEXT(NiftyData[[#This Row],[Date]], "mmm-yyyy")</f>
        <v>Nov-2004</v>
      </c>
      <c r="L3972" s="6" t="str">
        <f>IF(NiftyData[[#This Row],[Day]]="Thu", "Expiry", "")</f>
        <v/>
      </c>
      <c r="M3972" s="6">
        <f>NiftyData[[#This Row],[Close]]-NiftyData[[#This Row],[Open]]</f>
        <v>40.350000000000136</v>
      </c>
      <c r="N3972" s="4">
        <f>NiftyData[[#This Row],[Intraday Change]]/NiftyData[[#This Row],[Open]]</f>
        <v>2.1244669088611667E-2</v>
      </c>
      <c r="O3972" s="4">
        <f>_xlfn.CEILING.MATH(ABS(NiftyData[[#This Row],[Intraday Change %]]), 0.01)</f>
        <v>0.03</v>
      </c>
      <c r="P3972" s="6">
        <f>NiftyData[[#This Row],[Close]]-E3973</f>
        <v>38.600000000000136</v>
      </c>
      <c r="Q3972" s="4">
        <f>NiftyData[[#This Row],[DayChange]]/E3973</f>
        <v>2.0304568527918853E-2</v>
      </c>
      <c r="R3972" s="7">
        <f>_xlfn.CEILING.MATH(ABS(NiftyData[[#This Row],[DayChange %]]), 0.01)</f>
        <v>0.03</v>
      </c>
    </row>
    <row r="3973" spans="1:18" x14ac:dyDescent="0.2">
      <c r="A3973" s="2">
        <v>38316</v>
      </c>
      <c r="B3973" s="1">
        <v>1904.25</v>
      </c>
      <c r="C3973" s="1">
        <v>1915.8</v>
      </c>
      <c r="D3973" s="1">
        <v>1892.6</v>
      </c>
      <c r="E3973" s="1">
        <v>1901.05</v>
      </c>
      <c r="F3973" s="1">
        <v>105457319</v>
      </c>
      <c r="G3973" s="1">
        <v>3406.41</v>
      </c>
      <c r="H3973" s="6" t="str">
        <f>TEXT(NiftyData[[#This Row],[Date]], "yyyy")</f>
        <v>2004</v>
      </c>
      <c r="I3973" s="6" t="str">
        <f>TEXT(NiftyData[[#This Row],[Date]], "mmm")</f>
        <v>Nov</v>
      </c>
      <c r="J3973" s="6" t="str">
        <f>TEXT(NiftyData[[#This Row],[Date]], "ddd")</f>
        <v>Thu</v>
      </c>
      <c r="K3973" s="6" t="str">
        <f>TEXT(NiftyData[[#This Row],[Date]], "mmm-yyyy")</f>
        <v>Nov-2004</v>
      </c>
      <c r="L3973" s="6" t="str">
        <f>IF(NiftyData[[#This Row],[Day]]="Thu", "Expiry", "")</f>
        <v>Expiry</v>
      </c>
      <c r="M3973" s="6">
        <f>NiftyData[[#This Row],[Close]]-NiftyData[[#This Row],[Open]]</f>
        <v>-3.2000000000000455</v>
      </c>
      <c r="N3973" s="4">
        <f>NiftyData[[#This Row],[Intraday Change]]/NiftyData[[#This Row],[Open]]</f>
        <v>-1.6804516213732679E-3</v>
      </c>
      <c r="O3973" s="4">
        <f>_xlfn.CEILING.MATH(ABS(NiftyData[[#This Row],[Intraday Change %]]), 0.01)</f>
        <v>0.01</v>
      </c>
      <c r="P3973" s="6">
        <f>NiftyData[[#This Row],[Close]]-E3974</f>
        <v>-3</v>
      </c>
      <c r="Q3973" s="4">
        <f>NiftyData[[#This Row],[DayChange]]/E3974</f>
        <v>-1.575588876342533E-3</v>
      </c>
      <c r="R3973" s="7">
        <f>_xlfn.CEILING.MATH(ABS(NiftyData[[#This Row],[DayChange %]]), 0.01)</f>
        <v>0.01</v>
      </c>
    </row>
    <row r="3974" spans="1:18" x14ac:dyDescent="0.2">
      <c r="A3974" s="2">
        <v>38315</v>
      </c>
      <c r="B3974" s="1">
        <v>1893.15</v>
      </c>
      <c r="C3974" s="1">
        <v>1907.35</v>
      </c>
      <c r="D3974" s="1">
        <v>1889.85</v>
      </c>
      <c r="E3974" s="1">
        <v>1904.05</v>
      </c>
      <c r="F3974" s="1">
        <v>65665293</v>
      </c>
      <c r="G3974" s="1">
        <v>2179.0100000000002</v>
      </c>
      <c r="H3974" s="6" t="str">
        <f>TEXT(NiftyData[[#This Row],[Date]], "yyyy")</f>
        <v>2004</v>
      </c>
      <c r="I3974" s="6" t="str">
        <f>TEXT(NiftyData[[#This Row],[Date]], "mmm")</f>
        <v>Nov</v>
      </c>
      <c r="J3974" s="6" t="str">
        <f>TEXT(NiftyData[[#This Row],[Date]], "ddd")</f>
        <v>Wed</v>
      </c>
      <c r="K3974" s="6" t="str">
        <f>TEXT(NiftyData[[#This Row],[Date]], "mmm-yyyy")</f>
        <v>Nov-2004</v>
      </c>
      <c r="L3974" s="6" t="str">
        <f>IF(NiftyData[[#This Row],[Day]]="Thu", "Expiry", "")</f>
        <v/>
      </c>
      <c r="M3974" s="6">
        <f>NiftyData[[#This Row],[Close]]-NiftyData[[#This Row],[Open]]</f>
        <v>10.899999999999864</v>
      </c>
      <c r="N3974" s="4">
        <f>NiftyData[[#This Row],[Intraday Change]]/NiftyData[[#This Row],[Open]]</f>
        <v>5.7575997675830565E-3</v>
      </c>
      <c r="O3974" s="4">
        <f>_xlfn.CEILING.MATH(ABS(NiftyData[[#This Row],[Intraday Change %]]), 0.01)</f>
        <v>0.01</v>
      </c>
      <c r="P3974" s="6">
        <f>NiftyData[[#This Row],[Close]]-E3975</f>
        <v>11.450000000000045</v>
      </c>
      <c r="Q3974" s="4">
        <f>NiftyData[[#This Row],[DayChange]]/E3975</f>
        <v>6.0498784740568769E-3</v>
      </c>
      <c r="R3974" s="7">
        <f>_xlfn.CEILING.MATH(ABS(NiftyData[[#This Row],[DayChange %]]), 0.01)</f>
        <v>0.01</v>
      </c>
    </row>
    <row r="3975" spans="1:18" x14ac:dyDescent="0.2">
      <c r="A3975" s="2">
        <v>38314</v>
      </c>
      <c r="B3975" s="1">
        <v>1873.35</v>
      </c>
      <c r="C3975" s="1">
        <v>1900.05</v>
      </c>
      <c r="D3975" s="1">
        <v>1873.35</v>
      </c>
      <c r="E3975" s="1">
        <v>1892.6</v>
      </c>
      <c r="F3975" s="1">
        <v>82131852</v>
      </c>
      <c r="G3975" s="1">
        <v>2321.25</v>
      </c>
      <c r="H3975" s="6" t="str">
        <f>TEXT(NiftyData[[#This Row],[Date]], "yyyy")</f>
        <v>2004</v>
      </c>
      <c r="I3975" s="6" t="str">
        <f>TEXT(NiftyData[[#This Row],[Date]], "mmm")</f>
        <v>Nov</v>
      </c>
      <c r="J3975" s="6" t="str">
        <f>TEXT(NiftyData[[#This Row],[Date]], "ddd")</f>
        <v>Tue</v>
      </c>
      <c r="K3975" s="6" t="str">
        <f>TEXT(NiftyData[[#This Row],[Date]], "mmm-yyyy")</f>
        <v>Nov-2004</v>
      </c>
      <c r="L3975" s="6" t="str">
        <f>IF(NiftyData[[#This Row],[Day]]="Thu", "Expiry", "")</f>
        <v/>
      </c>
      <c r="M3975" s="6">
        <f>NiftyData[[#This Row],[Close]]-NiftyData[[#This Row],[Open]]</f>
        <v>19.25</v>
      </c>
      <c r="N3975" s="4">
        <f>NiftyData[[#This Row],[Intraday Change]]/NiftyData[[#This Row],[Open]]</f>
        <v>1.0275709290842608E-2</v>
      </c>
      <c r="O3975" s="4">
        <f>_xlfn.CEILING.MATH(ABS(NiftyData[[#This Row],[Intraday Change %]]), 0.01)</f>
        <v>0.02</v>
      </c>
      <c r="P3975" s="6">
        <f>NiftyData[[#This Row],[Close]]-E3976</f>
        <v>19.25</v>
      </c>
      <c r="Q3975" s="4">
        <f>NiftyData[[#This Row],[DayChange]]/E3976</f>
        <v>1.0275709290842608E-2</v>
      </c>
      <c r="R3975" s="7">
        <f>_xlfn.CEILING.MATH(ABS(NiftyData[[#This Row],[DayChange %]]), 0.01)</f>
        <v>0.02</v>
      </c>
    </row>
    <row r="3976" spans="1:18" x14ac:dyDescent="0.2">
      <c r="A3976" s="2">
        <v>38313</v>
      </c>
      <c r="B3976" s="1">
        <v>1872.55</v>
      </c>
      <c r="C3976" s="1">
        <v>1878.05</v>
      </c>
      <c r="D3976" s="1">
        <v>1845.1</v>
      </c>
      <c r="E3976" s="1">
        <v>1873.35</v>
      </c>
      <c r="F3976" s="1">
        <v>73274594</v>
      </c>
      <c r="G3976" s="1">
        <v>2406.0500000000002</v>
      </c>
      <c r="H3976" s="6" t="str">
        <f>TEXT(NiftyData[[#This Row],[Date]], "yyyy")</f>
        <v>2004</v>
      </c>
      <c r="I3976" s="6" t="str">
        <f>TEXT(NiftyData[[#This Row],[Date]], "mmm")</f>
        <v>Nov</v>
      </c>
      <c r="J3976" s="6" t="str">
        <f>TEXT(NiftyData[[#This Row],[Date]], "ddd")</f>
        <v>Mon</v>
      </c>
      <c r="K3976" s="6" t="str">
        <f>TEXT(NiftyData[[#This Row],[Date]], "mmm-yyyy")</f>
        <v>Nov-2004</v>
      </c>
      <c r="L3976" s="6" t="str">
        <f>IF(NiftyData[[#This Row],[Day]]="Thu", "Expiry", "")</f>
        <v/>
      </c>
      <c r="M3976" s="6">
        <f>NiftyData[[#This Row],[Close]]-NiftyData[[#This Row],[Open]]</f>
        <v>0.79999999999995453</v>
      </c>
      <c r="N3976" s="4">
        <f>NiftyData[[#This Row],[Intraday Change]]/NiftyData[[#This Row],[Open]]</f>
        <v>4.2722490721206619E-4</v>
      </c>
      <c r="O3976" s="4">
        <f>_xlfn.CEILING.MATH(ABS(NiftyData[[#This Row],[Intraday Change %]]), 0.01)</f>
        <v>0.01</v>
      </c>
      <c r="P3976" s="6">
        <f>NiftyData[[#This Row],[Close]]-E3977</f>
        <v>1</v>
      </c>
      <c r="Q3976" s="4">
        <f>NiftyData[[#This Row],[DayChange]]/E3977</f>
        <v>5.3408817795818091E-4</v>
      </c>
      <c r="R3976" s="7">
        <f>_xlfn.CEILING.MATH(ABS(NiftyData[[#This Row],[DayChange %]]), 0.01)</f>
        <v>0.01</v>
      </c>
    </row>
    <row r="3977" spans="1:18" x14ac:dyDescent="0.2">
      <c r="A3977" s="2">
        <v>38310</v>
      </c>
      <c r="B3977" s="1">
        <v>1891.95</v>
      </c>
      <c r="C3977" s="1">
        <v>1898.15</v>
      </c>
      <c r="D3977" s="1">
        <v>1869.35</v>
      </c>
      <c r="E3977" s="1">
        <v>1872.35</v>
      </c>
      <c r="F3977" s="1">
        <v>83053004</v>
      </c>
      <c r="G3977" s="1">
        <v>2527.42</v>
      </c>
      <c r="H3977" s="6" t="str">
        <f>TEXT(NiftyData[[#This Row],[Date]], "yyyy")</f>
        <v>2004</v>
      </c>
      <c r="I3977" s="6" t="str">
        <f>TEXT(NiftyData[[#This Row],[Date]], "mmm")</f>
        <v>Nov</v>
      </c>
      <c r="J3977" s="6" t="str">
        <f>TEXT(NiftyData[[#This Row],[Date]], "ddd")</f>
        <v>Fri</v>
      </c>
      <c r="K3977" s="6" t="str">
        <f>TEXT(NiftyData[[#This Row],[Date]], "mmm-yyyy")</f>
        <v>Nov-2004</v>
      </c>
      <c r="L3977" s="6" t="str">
        <f>IF(NiftyData[[#This Row],[Day]]="Thu", "Expiry", "")</f>
        <v/>
      </c>
      <c r="M3977" s="6">
        <f>NiftyData[[#This Row],[Close]]-NiftyData[[#This Row],[Open]]</f>
        <v>-19.600000000000136</v>
      </c>
      <c r="N3977" s="4">
        <f>NiftyData[[#This Row],[Intraday Change]]/NiftyData[[#This Row],[Open]]</f>
        <v>-1.0359681809773057E-2</v>
      </c>
      <c r="O3977" s="4">
        <f>_xlfn.CEILING.MATH(ABS(NiftyData[[#This Row],[Intraday Change %]]), 0.01)</f>
        <v>0.02</v>
      </c>
      <c r="P3977" s="6">
        <f>NiftyData[[#This Row],[Close]]-E3978</f>
        <v>-19.700000000000045</v>
      </c>
      <c r="Q3977" s="4">
        <f>NiftyData[[#This Row],[DayChange]]/E3978</f>
        <v>-1.0411986998229457E-2</v>
      </c>
      <c r="R3977" s="7">
        <f>_xlfn.CEILING.MATH(ABS(NiftyData[[#This Row],[DayChange %]]), 0.01)</f>
        <v>0.02</v>
      </c>
    </row>
    <row r="3978" spans="1:18" x14ac:dyDescent="0.2">
      <c r="A3978" s="2">
        <v>38309</v>
      </c>
      <c r="B3978" s="1">
        <v>1890.45</v>
      </c>
      <c r="C3978" s="1">
        <v>1895.3</v>
      </c>
      <c r="D3978" s="1">
        <v>1880.8</v>
      </c>
      <c r="E3978" s="1">
        <v>1892.05</v>
      </c>
      <c r="F3978" s="1">
        <v>91092186</v>
      </c>
      <c r="G3978" s="1">
        <v>2493.4899999999998</v>
      </c>
      <c r="H3978" s="6" t="str">
        <f>TEXT(NiftyData[[#This Row],[Date]], "yyyy")</f>
        <v>2004</v>
      </c>
      <c r="I3978" s="6" t="str">
        <f>TEXT(NiftyData[[#This Row],[Date]], "mmm")</f>
        <v>Nov</v>
      </c>
      <c r="J3978" s="6" t="str">
        <f>TEXT(NiftyData[[#This Row],[Date]], "ddd")</f>
        <v>Thu</v>
      </c>
      <c r="K3978" s="6" t="str">
        <f>TEXT(NiftyData[[#This Row],[Date]], "mmm-yyyy")</f>
        <v>Nov-2004</v>
      </c>
      <c r="L3978" s="6" t="str">
        <f>IF(NiftyData[[#This Row],[Day]]="Thu", "Expiry", "")</f>
        <v>Expiry</v>
      </c>
      <c r="M3978" s="6">
        <f>NiftyData[[#This Row],[Close]]-NiftyData[[#This Row],[Open]]</f>
        <v>1.5999999999999091</v>
      </c>
      <c r="N3978" s="4">
        <f>NiftyData[[#This Row],[Intraday Change]]/NiftyData[[#This Row],[Open]]</f>
        <v>8.4635933243402842E-4</v>
      </c>
      <c r="O3978" s="4">
        <f>_xlfn.CEILING.MATH(ABS(NiftyData[[#This Row],[Intraday Change %]]), 0.01)</f>
        <v>0.01</v>
      </c>
      <c r="P3978" s="6">
        <f>NiftyData[[#This Row],[Close]]-E3979</f>
        <v>3.3999999999998636</v>
      </c>
      <c r="Q3978" s="4">
        <f>NiftyData[[#This Row],[DayChange]]/E3979</f>
        <v>1.8002276758530503E-3</v>
      </c>
      <c r="R3978" s="7">
        <f>_xlfn.CEILING.MATH(ABS(NiftyData[[#This Row],[DayChange %]]), 0.01)</f>
        <v>0.01</v>
      </c>
    </row>
    <row r="3979" spans="1:18" x14ac:dyDescent="0.2">
      <c r="A3979" s="2">
        <v>38308</v>
      </c>
      <c r="B3979" s="1">
        <v>1879.05</v>
      </c>
      <c r="C3979" s="1">
        <v>1892.15</v>
      </c>
      <c r="D3979" s="1">
        <v>1874.35</v>
      </c>
      <c r="E3979" s="1">
        <v>1888.65</v>
      </c>
      <c r="F3979" s="1">
        <v>77652189</v>
      </c>
      <c r="G3979" s="1">
        <v>2262.65</v>
      </c>
      <c r="H3979" s="6" t="str">
        <f>TEXT(NiftyData[[#This Row],[Date]], "yyyy")</f>
        <v>2004</v>
      </c>
      <c r="I3979" s="6" t="str">
        <f>TEXT(NiftyData[[#This Row],[Date]], "mmm")</f>
        <v>Nov</v>
      </c>
      <c r="J3979" s="6" t="str">
        <f>TEXT(NiftyData[[#This Row],[Date]], "ddd")</f>
        <v>Wed</v>
      </c>
      <c r="K3979" s="6" t="str">
        <f>TEXT(NiftyData[[#This Row],[Date]], "mmm-yyyy")</f>
        <v>Nov-2004</v>
      </c>
      <c r="L3979" s="6" t="str">
        <f>IF(NiftyData[[#This Row],[Day]]="Thu", "Expiry", "")</f>
        <v/>
      </c>
      <c r="M3979" s="6">
        <f>NiftyData[[#This Row],[Close]]-NiftyData[[#This Row],[Open]]</f>
        <v>9.6000000000001364</v>
      </c>
      <c r="N3979" s="4">
        <f>NiftyData[[#This Row],[Intraday Change]]/NiftyData[[#This Row],[Open]]</f>
        <v>5.1089646363854805E-3</v>
      </c>
      <c r="O3979" s="4">
        <f>_xlfn.CEILING.MATH(ABS(NiftyData[[#This Row],[Intraday Change %]]), 0.01)</f>
        <v>0.01</v>
      </c>
      <c r="P3979" s="6">
        <f>NiftyData[[#This Row],[Close]]-E3980</f>
        <v>9.6500000000000909</v>
      </c>
      <c r="Q3979" s="4">
        <f>NiftyData[[#This Row],[DayChange]]/E3980</f>
        <v>5.1357104843002084E-3</v>
      </c>
      <c r="R3979" s="7">
        <f>_xlfn.CEILING.MATH(ABS(NiftyData[[#This Row],[DayChange %]]), 0.01)</f>
        <v>0.01</v>
      </c>
    </row>
    <row r="3980" spans="1:18" x14ac:dyDescent="0.2">
      <c r="A3980" s="2">
        <v>38307</v>
      </c>
      <c r="B3980" s="1">
        <v>1872.8</v>
      </c>
      <c r="C3980" s="1">
        <v>1881.4</v>
      </c>
      <c r="D3980" s="1">
        <v>1862.8</v>
      </c>
      <c r="E3980" s="1">
        <v>1879</v>
      </c>
      <c r="F3980" s="1">
        <v>68597061</v>
      </c>
      <c r="G3980" s="1">
        <v>2348.7199999999998</v>
      </c>
      <c r="H3980" s="6" t="str">
        <f>TEXT(NiftyData[[#This Row],[Date]], "yyyy")</f>
        <v>2004</v>
      </c>
      <c r="I3980" s="6" t="str">
        <f>TEXT(NiftyData[[#This Row],[Date]], "mmm")</f>
        <v>Nov</v>
      </c>
      <c r="J3980" s="6" t="str">
        <f>TEXT(NiftyData[[#This Row],[Date]], "ddd")</f>
        <v>Tue</v>
      </c>
      <c r="K3980" s="6" t="str">
        <f>TEXT(NiftyData[[#This Row],[Date]], "mmm-yyyy")</f>
        <v>Nov-2004</v>
      </c>
      <c r="L3980" s="6" t="str">
        <f>IF(NiftyData[[#This Row],[Day]]="Thu", "Expiry", "")</f>
        <v/>
      </c>
      <c r="M3980" s="6">
        <f>NiftyData[[#This Row],[Close]]-NiftyData[[#This Row],[Open]]</f>
        <v>6.2000000000000455</v>
      </c>
      <c r="N3980" s="4">
        <f>NiftyData[[#This Row],[Intraday Change]]/NiftyData[[#This Row],[Open]]</f>
        <v>3.3105510465613231E-3</v>
      </c>
      <c r="O3980" s="4">
        <f>_xlfn.CEILING.MATH(ABS(NiftyData[[#This Row],[Intraday Change %]]), 0.01)</f>
        <v>0.01</v>
      </c>
      <c r="P3980" s="6">
        <f>NiftyData[[#This Row],[Close]]-E3981</f>
        <v>6.0499999999999545</v>
      </c>
      <c r="Q3980" s="4">
        <f>NiftyData[[#This Row],[DayChange]]/E3981</f>
        <v>3.2301983501961903E-3</v>
      </c>
      <c r="R3980" s="7">
        <f>_xlfn.CEILING.MATH(ABS(NiftyData[[#This Row],[DayChange %]]), 0.01)</f>
        <v>0.01</v>
      </c>
    </row>
    <row r="3981" spans="1:18" x14ac:dyDescent="0.2">
      <c r="A3981" s="2">
        <v>38303</v>
      </c>
      <c r="B3981" s="1">
        <v>1871.9</v>
      </c>
      <c r="C3981" s="1">
        <v>1885.05</v>
      </c>
      <c r="D3981" s="1">
        <v>1866.75</v>
      </c>
      <c r="E3981" s="1">
        <v>1872.95</v>
      </c>
      <c r="F3981" s="1">
        <v>21421309</v>
      </c>
      <c r="G3981" s="1">
        <v>494.87</v>
      </c>
      <c r="H3981" s="6" t="str">
        <f>TEXT(NiftyData[[#This Row],[Date]], "yyyy")</f>
        <v>2004</v>
      </c>
      <c r="I3981" s="6" t="str">
        <f>TEXT(NiftyData[[#This Row],[Date]], "mmm")</f>
        <v>Nov</v>
      </c>
      <c r="J3981" s="6" t="str">
        <f>TEXT(NiftyData[[#This Row],[Date]], "ddd")</f>
        <v>Fri</v>
      </c>
      <c r="K3981" s="6" t="str">
        <f>TEXT(NiftyData[[#This Row],[Date]], "mmm-yyyy")</f>
        <v>Nov-2004</v>
      </c>
      <c r="L3981" s="6" t="str">
        <f>IF(NiftyData[[#This Row],[Day]]="Thu", "Expiry", "")</f>
        <v/>
      </c>
      <c r="M3981" s="6">
        <f>NiftyData[[#This Row],[Close]]-NiftyData[[#This Row],[Open]]</f>
        <v>1.0499999999999545</v>
      </c>
      <c r="N3981" s="4">
        <f>NiftyData[[#This Row],[Intraday Change]]/NiftyData[[#This Row],[Open]]</f>
        <v>5.6092739996792273E-4</v>
      </c>
      <c r="O3981" s="4">
        <f>_xlfn.CEILING.MATH(ABS(NiftyData[[#This Row],[Intraday Change %]]), 0.01)</f>
        <v>0.01</v>
      </c>
      <c r="P3981" s="6">
        <f>NiftyData[[#This Row],[Close]]-E3982</f>
        <v>2.4000000000000909</v>
      </c>
      <c r="Q3981" s="4">
        <f>NiftyData[[#This Row],[DayChange]]/E3982</f>
        <v>1.2830450936890706E-3</v>
      </c>
      <c r="R3981" s="7">
        <f>_xlfn.CEILING.MATH(ABS(NiftyData[[#This Row],[DayChange %]]), 0.01)</f>
        <v>0.01</v>
      </c>
    </row>
    <row r="3982" spans="1:18" x14ac:dyDescent="0.2">
      <c r="A3982" s="2">
        <v>38302</v>
      </c>
      <c r="B3982" s="1">
        <v>1876.45</v>
      </c>
      <c r="C3982" s="1">
        <v>1884.65</v>
      </c>
      <c r="D3982" s="1">
        <v>1866.95</v>
      </c>
      <c r="E3982" s="1">
        <v>1870.55</v>
      </c>
      <c r="F3982" s="1">
        <v>58868131</v>
      </c>
      <c r="G3982" s="1">
        <v>1957.33</v>
      </c>
      <c r="H3982" s="6" t="str">
        <f>TEXT(NiftyData[[#This Row],[Date]], "yyyy")</f>
        <v>2004</v>
      </c>
      <c r="I3982" s="6" t="str">
        <f>TEXT(NiftyData[[#This Row],[Date]], "mmm")</f>
        <v>Nov</v>
      </c>
      <c r="J3982" s="6" t="str">
        <f>TEXT(NiftyData[[#This Row],[Date]], "ddd")</f>
        <v>Thu</v>
      </c>
      <c r="K3982" s="6" t="str">
        <f>TEXT(NiftyData[[#This Row],[Date]], "mmm-yyyy")</f>
        <v>Nov-2004</v>
      </c>
      <c r="L3982" s="6" t="str">
        <f>IF(NiftyData[[#This Row],[Day]]="Thu", "Expiry", "")</f>
        <v>Expiry</v>
      </c>
      <c r="M3982" s="6">
        <f>NiftyData[[#This Row],[Close]]-NiftyData[[#This Row],[Open]]</f>
        <v>-5.9000000000000909</v>
      </c>
      <c r="N3982" s="4">
        <f>NiftyData[[#This Row],[Intraday Change]]/NiftyData[[#This Row],[Open]]</f>
        <v>-3.1442351248368414E-3</v>
      </c>
      <c r="O3982" s="4">
        <f>_xlfn.CEILING.MATH(ABS(NiftyData[[#This Row],[Intraday Change %]]), 0.01)</f>
        <v>0.01</v>
      </c>
      <c r="P3982" s="6">
        <f>NiftyData[[#This Row],[Close]]-E3983</f>
        <v>-5.5499999999999545</v>
      </c>
      <c r="Q3982" s="4">
        <f>NiftyData[[#This Row],[DayChange]]/E3983</f>
        <v>-2.9582644848355388E-3</v>
      </c>
      <c r="R3982" s="7">
        <f>_xlfn.CEILING.MATH(ABS(NiftyData[[#This Row],[DayChange %]]), 0.01)</f>
        <v>0.01</v>
      </c>
    </row>
    <row r="3983" spans="1:18" x14ac:dyDescent="0.2">
      <c r="A3983" s="2">
        <v>38301</v>
      </c>
      <c r="B3983" s="1">
        <v>1859.65</v>
      </c>
      <c r="C3983" s="1">
        <v>1878.2</v>
      </c>
      <c r="D3983" s="1">
        <v>1857.7</v>
      </c>
      <c r="E3983" s="1">
        <v>1876.1</v>
      </c>
      <c r="F3983" s="1">
        <v>71714188</v>
      </c>
      <c r="G3983" s="1">
        <v>2287.85</v>
      </c>
      <c r="H3983" s="6" t="str">
        <f>TEXT(NiftyData[[#This Row],[Date]], "yyyy")</f>
        <v>2004</v>
      </c>
      <c r="I3983" s="6" t="str">
        <f>TEXT(NiftyData[[#This Row],[Date]], "mmm")</f>
        <v>Nov</v>
      </c>
      <c r="J3983" s="6" t="str">
        <f>TEXT(NiftyData[[#This Row],[Date]], "ddd")</f>
        <v>Wed</v>
      </c>
      <c r="K3983" s="6" t="str">
        <f>TEXT(NiftyData[[#This Row],[Date]], "mmm-yyyy")</f>
        <v>Nov-2004</v>
      </c>
      <c r="L3983" s="6" t="str">
        <f>IF(NiftyData[[#This Row],[Day]]="Thu", "Expiry", "")</f>
        <v/>
      </c>
      <c r="M3983" s="6">
        <f>NiftyData[[#This Row],[Close]]-NiftyData[[#This Row],[Open]]</f>
        <v>16.449999999999818</v>
      </c>
      <c r="N3983" s="4">
        <f>NiftyData[[#This Row],[Intraday Change]]/NiftyData[[#This Row],[Open]]</f>
        <v>8.8457505444571923E-3</v>
      </c>
      <c r="O3983" s="4">
        <f>_xlfn.CEILING.MATH(ABS(NiftyData[[#This Row],[Intraday Change %]]), 0.01)</f>
        <v>0.01</v>
      </c>
      <c r="P3983" s="6">
        <f>NiftyData[[#This Row],[Close]]-E3984</f>
        <v>17.349999999999909</v>
      </c>
      <c r="Q3983" s="4">
        <f>NiftyData[[#This Row],[DayChange]]/E3984</f>
        <v>9.3342299932750016E-3</v>
      </c>
      <c r="R3983" s="7">
        <f>_xlfn.CEILING.MATH(ABS(NiftyData[[#This Row],[DayChange %]]), 0.01)</f>
        <v>0.01</v>
      </c>
    </row>
    <row r="3984" spans="1:18" x14ac:dyDescent="0.2">
      <c r="A3984" s="2">
        <v>38300</v>
      </c>
      <c r="B3984" s="1">
        <v>1863.55</v>
      </c>
      <c r="C3984" s="1">
        <v>1869.45</v>
      </c>
      <c r="D3984" s="1">
        <v>1853.45</v>
      </c>
      <c r="E3984" s="1">
        <v>1858.75</v>
      </c>
      <c r="F3984" s="1">
        <v>63300470</v>
      </c>
      <c r="G3984" s="1">
        <v>2226.62</v>
      </c>
      <c r="H3984" s="6" t="str">
        <f>TEXT(NiftyData[[#This Row],[Date]], "yyyy")</f>
        <v>2004</v>
      </c>
      <c r="I3984" s="6" t="str">
        <f>TEXT(NiftyData[[#This Row],[Date]], "mmm")</f>
        <v>Nov</v>
      </c>
      <c r="J3984" s="6" t="str">
        <f>TEXT(NiftyData[[#This Row],[Date]], "ddd")</f>
        <v>Tue</v>
      </c>
      <c r="K3984" s="6" t="str">
        <f>TEXT(NiftyData[[#This Row],[Date]], "mmm-yyyy")</f>
        <v>Nov-2004</v>
      </c>
      <c r="L3984" s="6" t="str">
        <f>IF(NiftyData[[#This Row],[Day]]="Thu", "Expiry", "")</f>
        <v/>
      </c>
      <c r="M3984" s="6">
        <f>NiftyData[[#This Row],[Close]]-NiftyData[[#This Row],[Open]]</f>
        <v>-4.7999999999999545</v>
      </c>
      <c r="N3984" s="4">
        <f>NiftyData[[#This Row],[Intraday Change]]/NiftyData[[#This Row],[Open]]</f>
        <v>-2.5757291191542777E-3</v>
      </c>
      <c r="O3984" s="4">
        <f>_xlfn.CEILING.MATH(ABS(NiftyData[[#This Row],[Intraday Change %]]), 0.01)</f>
        <v>0.01</v>
      </c>
      <c r="P3984" s="6">
        <f>NiftyData[[#This Row],[Close]]-E3985</f>
        <v>-4.0499999999999545</v>
      </c>
      <c r="Q3984" s="4">
        <f>NiftyData[[#This Row],[DayChange]]/E3985</f>
        <v>-2.1741464462099822E-3</v>
      </c>
      <c r="R3984" s="7">
        <f>_xlfn.CEILING.MATH(ABS(NiftyData[[#This Row],[DayChange %]]), 0.01)</f>
        <v>0.01</v>
      </c>
    </row>
    <row r="3985" spans="1:18" x14ac:dyDescent="0.2">
      <c r="A3985" s="2">
        <v>38299</v>
      </c>
      <c r="B3985" s="1">
        <v>1852.45</v>
      </c>
      <c r="C3985" s="1">
        <v>1871.05</v>
      </c>
      <c r="D3985" s="1">
        <v>1852.45</v>
      </c>
      <c r="E3985" s="1">
        <v>1862.8</v>
      </c>
      <c r="F3985" s="1">
        <v>63019704</v>
      </c>
      <c r="G3985" s="1">
        <v>2475.89</v>
      </c>
      <c r="H3985" s="6" t="str">
        <f>TEXT(NiftyData[[#This Row],[Date]], "yyyy")</f>
        <v>2004</v>
      </c>
      <c r="I3985" s="6" t="str">
        <f>TEXT(NiftyData[[#This Row],[Date]], "mmm")</f>
        <v>Nov</v>
      </c>
      <c r="J3985" s="6" t="str">
        <f>TEXT(NiftyData[[#This Row],[Date]], "ddd")</f>
        <v>Mon</v>
      </c>
      <c r="K3985" s="6" t="str">
        <f>TEXT(NiftyData[[#This Row],[Date]], "mmm-yyyy")</f>
        <v>Nov-2004</v>
      </c>
      <c r="L3985" s="6" t="str">
        <f>IF(NiftyData[[#This Row],[Day]]="Thu", "Expiry", "")</f>
        <v/>
      </c>
      <c r="M3985" s="6">
        <f>NiftyData[[#This Row],[Close]]-NiftyData[[#This Row],[Open]]</f>
        <v>10.349999999999909</v>
      </c>
      <c r="N3985" s="4">
        <f>NiftyData[[#This Row],[Intraday Change]]/NiftyData[[#This Row],[Open]]</f>
        <v>5.5871953359064534E-3</v>
      </c>
      <c r="O3985" s="4">
        <f>_xlfn.CEILING.MATH(ABS(NiftyData[[#This Row],[Intraday Change %]]), 0.01)</f>
        <v>0.01</v>
      </c>
      <c r="P3985" s="6">
        <f>NiftyData[[#This Row],[Close]]-E3986</f>
        <v>10.5</v>
      </c>
      <c r="Q3985" s="4">
        <f>NiftyData[[#This Row],[DayChange]]/E3986</f>
        <v>5.6686281919775417E-3</v>
      </c>
      <c r="R3985" s="7">
        <f>_xlfn.CEILING.MATH(ABS(NiftyData[[#This Row],[DayChange %]]), 0.01)</f>
        <v>0.01</v>
      </c>
    </row>
    <row r="3986" spans="1:18" x14ac:dyDescent="0.2">
      <c r="A3986" s="2">
        <v>38296</v>
      </c>
      <c r="B3986" s="1">
        <v>1836.05</v>
      </c>
      <c r="C3986" s="1">
        <v>1854.4</v>
      </c>
      <c r="D3986" s="1">
        <v>1836</v>
      </c>
      <c r="E3986" s="1">
        <v>1852.3</v>
      </c>
      <c r="F3986" s="1">
        <v>63624259</v>
      </c>
      <c r="G3986" s="1">
        <v>2153.09</v>
      </c>
      <c r="H3986" s="6" t="str">
        <f>TEXT(NiftyData[[#This Row],[Date]], "yyyy")</f>
        <v>2004</v>
      </c>
      <c r="I3986" s="6" t="str">
        <f>TEXT(NiftyData[[#This Row],[Date]], "mmm")</f>
        <v>Nov</v>
      </c>
      <c r="J3986" s="6" t="str">
        <f>TEXT(NiftyData[[#This Row],[Date]], "ddd")</f>
        <v>Fri</v>
      </c>
      <c r="K3986" s="6" t="str">
        <f>TEXT(NiftyData[[#This Row],[Date]], "mmm-yyyy")</f>
        <v>Nov-2004</v>
      </c>
      <c r="L3986" s="6" t="str">
        <f>IF(NiftyData[[#This Row],[Day]]="Thu", "Expiry", "")</f>
        <v/>
      </c>
      <c r="M3986" s="6">
        <f>NiftyData[[#This Row],[Close]]-NiftyData[[#This Row],[Open]]</f>
        <v>16.25</v>
      </c>
      <c r="N3986" s="4">
        <f>NiftyData[[#This Row],[Intraday Change]]/NiftyData[[#This Row],[Open]]</f>
        <v>8.8505214999591523E-3</v>
      </c>
      <c r="O3986" s="4">
        <f>_xlfn.CEILING.MATH(ABS(NiftyData[[#This Row],[Intraday Change %]]), 0.01)</f>
        <v>0.01</v>
      </c>
      <c r="P3986" s="6">
        <f>NiftyData[[#This Row],[Close]]-E3987</f>
        <v>17.450000000000045</v>
      </c>
      <c r="Q3986" s="4">
        <f>NiftyData[[#This Row],[DayChange]]/E3987</f>
        <v>9.5103141946208392E-3</v>
      </c>
      <c r="R3986" s="7">
        <f>_xlfn.CEILING.MATH(ABS(NiftyData[[#This Row],[DayChange %]]), 0.01)</f>
        <v>0.01</v>
      </c>
    </row>
    <row r="3987" spans="1:18" x14ac:dyDescent="0.2">
      <c r="A3987" s="2">
        <v>38295</v>
      </c>
      <c r="B3987" s="1">
        <v>1837.8</v>
      </c>
      <c r="C3987" s="1">
        <v>1853.05</v>
      </c>
      <c r="D3987" s="1">
        <v>1830.5</v>
      </c>
      <c r="E3987" s="1">
        <v>1834.85</v>
      </c>
      <c r="F3987" s="1">
        <v>85025973</v>
      </c>
      <c r="G3987" s="1">
        <v>2486.12</v>
      </c>
      <c r="H3987" s="6" t="str">
        <f>TEXT(NiftyData[[#This Row],[Date]], "yyyy")</f>
        <v>2004</v>
      </c>
      <c r="I3987" s="6" t="str">
        <f>TEXT(NiftyData[[#This Row],[Date]], "mmm")</f>
        <v>Nov</v>
      </c>
      <c r="J3987" s="6" t="str">
        <f>TEXT(NiftyData[[#This Row],[Date]], "ddd")</f>
        <v>Thu</v>
      </c>
      <c r="K3987" s="6" t="str">
        <f>TEXT(NiftyData[[#This Row],[Date]], "mmm-yyyy")</f>
        <v>Nov-2004</v>
      </c>
      <c r="L3987" s="6" t="str">
        <f>IF(NiftyData[[#This Row],[Day]]="Thu", "Expiry", "")</f>
        <v>Expiry</v>
      </c>
      <c r="M3987" s="6">
        <f>NiftyData[[#This Row],[Close]]-NiftyData[[#This Row],[Open]]</f>
        <v>-2.9500000000000455</v>
      </c>
      <c r="N3987" s="4">
        <f>NiftyData[[#This Row],[Intraday Change]]/NiftyData[[#This Row],[Open]]</f>
        <v>-1.6051801066492794E-3</v>
      </c>
      <c r="O3987" s="4">
        <f>_xlfn.CEILING.MATH(ABS(NiftyData[[#This Row],[Intraday Change %]]), 0.01)</f>
        <v>0.01</v>
      </c>
      <c r="P3987" s="6">
        <f>NiftyData[[#This Row],[Close]]-E3988</f>
        <v>-2.5500000000001819</v>
      </c>
      <c r="Q3987" s="4">
        <f>NiftyData[[#This Row],[DayChange]]/E3988</f>
        <v>-1.3878306302384793E-3</v>
      </c>
      <c r="R3987" s="7">
        <f>_xlfn.CEILING.MATH(ABS(NiftyData[[#This Row],[DayChange %]]), 0.01)</f>
        <v>0.01</v>
      </c>
    </row>
    <row r="3988" spans="1:18" x14ac:dyDescent="0.2">
      <c r="A3988" s="2">
        <v>38294</v>
      </c>
      <c r="B3988" s="1">
        <v>1814.15</v>
      </c>
      <c r="C3988" s="1">
        <v>1838.4</v>
      </c>
      <c r="D3988" s="1">
        <v>1814.15</v>
      </c>
      <c r="E3988" s="1">
        <v>1837.4</v>
      </c>
      <c r="F3988" s="1">
        <v>86217947</v>
      </c>
      <c r="G3988" s="1">
        <v>2674.47</v>
      </c>
      <c r="H3988" s="6" t="str">
        <f>TEXT(NiftyData[[#This Row],[Date]], "yyyy")</f>
        <v>2004</v>
      </c>
      <c r="I3988" s="6" t="str">
        <f>TEXT(NiftyData[[#This Row],[Date]], "mmm")</f>
        <v>Nov</v>
      </c>
      <c r="J3988" s="6" t="str">
        <f>TEXT(NiftyData[[#This Row],[Date]], "ddd")</f>
        <v>Wed</v>
      </c>
      <c r="K3988" s="6" t="str">
        <f>TEXT(NiftyData[[#This Row],[Date]], "mmm-yyyy")</f>
        <v>Nov-2004</v>
      </c>
      <c r="L3988" s="6" t="str">
        <f>IF(NiftyData[[#This Row],[Day]]="Thu", "Expiry", "")</f>
        <v/>
      </c>
      <c r="M3988" s="6">
        <f>NiftyData[[#This Row],[Close]]-NiftyData[[#This Row],[Open]]</f>
        <v>23.25</v>
      </c>
      <c r="N3988" s="4">
        <f>NiftyData[[#This Row],[Intraday Change]]/NiftyData[[#This Row],[Open]]</f>
        <v>1.2815919301050077E-2</v>
      </c>
      <c r="O3988" s="4">
        <f>_xlfn.CEILING.MATH(ABS(NiftyData[[#This Row],[Intraday Change %]]), 0.01)</f>
        <v>0.02</v>
      </c>
      <c r="P3988" s="6">
        <f>NiftyData[[#This Row],[Close]]-E3989</f>
        <v>23.700000000000045</v>
      </c>
      <c r="Q3988" s="4">
        <f>NiftyData[[#This Row],[DayChange]]/E3989</f>
        <v>1.3067210674312204E-2</v>
      </c>
      <c r="R3988" s="7">
        <f>_xlfn.CEILING.MATH(ABS(NiftyData[[#This Row],[DayChange %]]), 0.01)</f>
        <v>0.02</v>
      </c>
    </row>
    <row r="3989" spans="1:18" x14ac:dyDescent="0.2">
      <c r="A3989" s="2">
        <v>38293</v>
      </c>
      <c r="B3989" s="1">
        <v>1798.3</v>
      </c>
      <c r="C3989" s="1">
        <v>1817.1</v>
      </c>
      <c r="D3989" s="1">
        <v>1798.3</v>
      </c>
      <c r="E3989" s="1">
        <v>1813.7</v>
      </c>
      <c r="F3989" s="1">
        <v>76288479</v>
      </c>
      <c r="G3989" s="1">
        <v>2158.3000000000002</v>
      </c>
      <c r="H3989" s="6" t="str">
        <f>TEXT(NiftyData[[#This Row],[Date]], "yyyy")</f>
        <v>2004</v>
      </c>
      <c r="I3989" s="6" t="str">
        <f>TEXT(NiftyData[[#This Row],[Date]], "mmm")</f>
        <v>Nov</v>
      </c>
      <c r="J3989" s="6" t="str">
        <f>TEXT(NiftyData[[#This Row],[Date]], "ddd")</f>
        <v>Tue</v>
      </c>
      <c r="K3989" s="6" t="str">
        <f>TEXT(NiftyData[[#This Row],[Date]], "mmm-yyyy")</f>
        <v>Nov-2004</v>
      </c>
      <c r="L3989" s="6" t="str">
        <f>IF(NiftyData[[#This Row],[Day]]="Thu", "Expiry", "")</f>
        <v/>
      </c>
      <c r="M3989" s="6">
        <f>NiftyData[[#This Row],[Close]]-NiftyData[[#This Row],[Open]]</f>
        <v>15.400000000000091</v>
      </c>
      <c r="N3989" s="4">
        <f>NiftyData[[#This Row],[Intraday Change]]/NiftyData[[#This Row],[Open]]</f>
        <v>8.5636434410276876E-3</v>
      </c>
      <c r="O3989" s="4">
        <f>_xlfn.CEILING.MATH(ABS(NiftyData[[#This Row],[Intraday Change %]]), 0.01)</f>
        <v>0.01</v>
      </c>
      <c r="P3989" s="6">
        <f>NiftyData[[#This Row],[Close]]-E3990</f>
        <v>15.950000000000045</v>
      </c>
      <c r="Q3989" s="4">
        <f>NiftyData[[#This Row],[DayChange]]/E3990</f>
        <v>8.8722013628146548E-3</v>
      </c>
      <c r="R3989" s="7">
        <f>_xlfn.CEILING.MATH(ABS(NiftyData[[#This Row],[DayChange %]]), 0.01)</f>
        <v>0.01</v>
      </c>
    </row>
    <row r="3990" spans="1:18" x14ac:dyDescent="0.2">
      <c r="A3990" s="2">
        <v>38292</v>
      </c>
      <c r="B3990" s="1">
        <v>1787.3</v>
      </c>
      <c r="C3990" s="1">
        <v>1800.25</v>
      </c>
      <c r="D3990" s="1">
        <v>1776.7</v>
      </c>
      <c r="E3990" s="1">
        <v>1797.75</v>
      </c>
      <c r="F3990" s="1">
        <v>79012229</v>
      </c>
      <c r="G3990" s="1">
        <v>2186.1799999999998</v>
      </c>
      <c r="H3990" s="6" t="str">
        <f>TEXT(NiftyData[[#This Row],[Date]], "yyyy")</f>
        <v>2004</v>
      </c>
      <c r="I3990" s="6" t="str">
        <f>TEXT(NiftyData[[#This Row],[Date]], "mmm")</f>
        <v>Nov</v>
      </c>
      <c r="J3990" s="6" t="str">
        <f>TEXT(NiftyData[[#This Row],[Date]], "ddd")</f>
        <v>Mon</v>
      </c>
      <c r="K3990" s="6" t="str">
        <f>TEXT(NiftyData[[#This Row],[Date]], "mmm-yyyy")</f>
        <v>Nov-2004</v>
      </c>
      <c r="L3990" s="6" t="str">
        <f>IF(NiftyData[[#This Row],[Day]]="Thu", "Expiry", "")</f>
        <v/>
      </c>
      <c r="M3990" s="6">
        <f>NiftyData[[#This Row],[Close]]-NiftyData[[#This Row],[Open]]</f>
        <v>10.450000000000045</v>
      </c>
      <c r="N3990" s="4">
        <f>NiftyData[[#This Row],[Intraday Change]]/NiftyData[[#This Row],[Open]]</f>
        <v>5.8468080344654203E-3</v>
      </c>
      <c r="O3990" s="4">
        <f>_xlfn.CEILING.MATH(ABS(NiftyData[[#This Row],[Intraday Change %]]), 0.01)</f>
        <v>0.01</v>
      </c>
      <c r="P3990" s="6">
        <f>NiftyData[[#This Row],[Close]]-E3991</f>
        <v>10.849999999999909</v>
      </c>
      <c r="Q3990" s="4">
        <f>NiftyData[[#This Row],[DayChange]]/E3991</f>
        <v>6.0719682131064462E-3</v>
      </c>
      <c r="R3990" s="7">
        <f>_xlfn.CEILING.MATH(ABS(NiftyData[[#This Row],[DayChange %]]), 0.01)</f>
        <v>0.01</v>
      </c>
    </row>
    <row r="3991" spans="1:18" x14ac:dyDescent="0.2">
      <c r="A3991" s="2">
        <v>38289</v>
      </c>
      <c r="B3991" s="1">
        <v>1800.85</v>
      </c>
      <c r="C3991" s="1">
        <v>1808.85</v>
      </c>
      <c r="D3991" s="1">
        <v>1783.1</v>
      </c>
      <c r="E3991" s="1">
        <v>1786.9</v>
      </c>
      <c r="F3991" s="1">
        <v>125107570</v>
      </c>
      <c r="G3991" s="1">
        <v>2764.04</v>
      </c>
      <c r="H3991" s="6" t="str">
        <f>TEXT(NiftyData[[#This Row],[Date]], "yyyy")</f>
        <v>2004</v>
      </c>
      <c r="I3991" s="6" t="str">
        <f>TEXT(NiftyData[[#This Row],[Date]], "mmm")</f>
        <v>Oct</v>
      </c>
      <c r="J3991" s="6" t="str">
        <f>TEXT(NiftyData[[#This Row],[Date]], "ddd")</f>
        <v>Fri</v>
      </c>
      <c r="K3991" s="6" t="str">
        <f>TEXT(NiftyData[[#This Row],[Date]], "mmm-yyyy")</f>
        <v>Oct-2004</v>
      </c>
      <c r="L3991" s="6" t="str">
        <f>IF(NiftyData[[#This Row],[Day]]="Thu", "Expiry", "")</f>
        <v/>
      </c>
      <c r="M3991" s="6">
        <f>NiftyData[[#This Row],[Close]]-NiftyData[[#This Row],[Open]]</f>
        <v>-13.949999999999818</v>
      </c>
      <c r="N3991" s="4">
        <f>NiftyData[[#This Row],[Intraday Change]]/NiftyData[[#This Row],[Open]]</f>
        <v>-7.7463420051641276E-3</v>
      </c>
      <c r="O3991" s="4">
        <f>_xlfn.CEILING.MATH(ABS(NiftyData[[#This Row],[Intraday Change %]]), 0.01)</f>
        <v>0.01</v>
      </c>
      <c r="P3991" s="6">
        <f>NiftyData[[#This Row],[Close]]-E3992</f>
        <v>-13.199999999999818</v>
      </c>
      <c r="Q3991" s="4">
        <f>NiftyData[[#This Row],[DayChange]]/E3992</f>
        <v>-7.3329259485583123E-3</v>
      </c>
      <c r="R3991" s="7">
        <f>_xlfn.CEILING.MATH(ABS(NiftyData[[#This Row],[DayChange %]]), 0.01)</f>
        <v>0.01</v>
      </c>
    </row>
    <row r="3992" spans="1:18" x14ac:dyDescent="0.2">
      <c r="A3992" s="2">
        <v>38288</v>
      </c>
      <c r="B3992" s="1">
        <v>1783.9</v>
      </c>
      <c r="C3992" s="1">
        <v>1808.15</v>
      </c>
      <c r="D3992" s="1">
        <v>1783.9</v>
      </c>
      <c r="E3992" s="1">
        <v>1800.1</v>
      </c>
      <c r="F3992" s="1">
        <v>113058113</v>
      </c>
      <c r="G3992" s="1">
        <v>3488.47</v>
      </c>
      <c r="H3992" s="6" t="str">
        <f>TEXT(NiftyData[[#This Row],[Date]], "yyyy")</f>
        <v>2004</v>
      </c>
      <c r="I3992" s="6" t="str">
        <f>TEXT(NiftyData[[#This Row],[Date]], "mmm")</f>
        <v>Oct</v>
      </c>
      <c r="J3992" s="6" t="str">
        <f>TEXT(NiftyData[[#This Row],[Date]], "ddd")</f>
        <v>Thu</v>
      </c>
      <c r="K3992" s="6" t="str">
        <f>TEXT(NiftyData[[#This Row],[Date]], "mmm-yyyy")</f>
        <v>Oct-2004</v>
      </c>
      <c r="L3992" s="6" t="str">
        <f>IF(NiftyData[[#This Row],[Day]]="Thu", "Expiry", "")</f>
        <v>Expiry</v>
      </c>
      <c r="M3992" s="6">
        <f>NiftyData[[#This Row],[Close]]-NiftyData[[#This Row],[Open]]</f>
        <v>16.199999999999818</v>
      </c>
      <c r="N3992" s="4">
        <f>NiftyData[[#This Row],[Intraday Change]]/NiftyData[[#This Row],[Open]]</f>
        <v>9.0812265261504665E-3</v>
      </c>
      <c r="O3992" s="4">
        <f>_xlfn.CEILING.MATH(ABS(NiftyData[[#This Row],[Intraday Change %]]), 0.01)</f>
        <v>0.01</v>
      </c>
      <c r="P3992" s="6">
        <f>NiftyData[[#This Row],[Close]]-E3993</f>
        <v>16.25</v>
      </c>
      <c r="Q3992" s="4">
        <f>NiftyData[[#This Row],[DayChange]]/E3993</f>
        <v>9.1095103287832501E-3</v>
      </c>
      <c r="R3992" s="7">
        <f>_xlfn.CEILING.MATH(ABS(NiftyData[[#This Row],[DayChange %]]), 0.01)</f>
        <v>0.01</v>
      </c>
    </row>
    <row r="3993" spans="1:18" x14ac:dyDescent="0.2">
      <c r="A3993" s="2">
        <v>38287</v>
      </c>
      <c r="B3993" s="1">
        <v>1781.15</v>
      </c>
      <c r="C3993" s="1">
        <v>1797.55</v>
      </c>
      <c r="D3993" s="1">
        <v>1774.2</v>
      </c>
      <c r="E3993" s="1">
        <v>1783.85</v>
      </c>
      <c r="F3993" s="1">
        <v>87521515</v>
      </c>
      <c r="G3993" s="1">
        <v>2732.38</v>
      </c>
      <c r="H3993" s="6" t="str">
        <f>TEXT(NiftyData[[#This Row],[Date]], "yyyy")</f>
        <v>2004</v>
      </c>
      <c r="I3993" s="6" t="str">
        <f>TEXT(NiftyData[[#This Row],[Date]], "mmm")</f>
        <v>Oct</v>
      </c>
      <c r="J3993" s="6" t="str">
        <f>TEXT(NiftyData[[#This Row],[Date]], "ddd")</f>
        <v>Wed</v>
      </c>
      <c r="K3993" s="6" t="str">
        <f>TEXT(NiftyData[[#This Row],[Date]], "mmm-yyyy")</f>
        <v>Oct-2004</v>
      </c>
      <c r="L3993" s="6" t="str">
        <f>IF(NiftyData[[#This Row],[Day]]="Thu", "Expiry", "")</f>
        <v/>
      </c>
      <c r="M3993" s="6">
        <f>NiftyData[[#This Row],[Close]]-NiftyData[[#This Row],[Open]]</f>
        <v>2.6999999999998181</v>
      </c>
      <c r="N3993" s="4">
        <f>NiftyData[[#This Row],[Intraday Change]]/NiftyData[[#This Row],[Open]]</f>
        <v>1.5158745754146579E-3</v>
      </c>
      <c r="O3993" s="4">
        <f>_xlfn.CEILING.MATH(ABS(NiftyData[[#This Row],[Intraday Change %]]), 0.01)</f>
        <v>0.01</v>
      </c>
      <c r="P3993" s="6">
        <f>NiftyData[[#This Row],[Close]]-E3994</f>
        <v>2.7999999999999545</v>
      </c>
      <c r="Q3993" s="4">
        <f>NiftyData[[#This Row],[DayChange]]/E3994</f>
        <v>1.5721063417646639E-3</v>
      </c>
      <c r="R3993" s="7">
        <f>_xlfn.CEILING.MATH(ABS(NiftyData[[#This Row],[DayChange %]]), 0.01)</f>
        <v>0.01</v>
      </c>
    </row>
    <row r="3994" spans="1:18" x14ac:dyDescent="0.2">
      <c r="A3994" s="2">
        <v>38286</v>
      </c>
      <c r="B3994" s="1">
        <v>1777.85</v>
      </c>
      <c r="C3994" s="1">
        <v>1782.1</v>
      </c>
      <c r="D3994" s="1">
        <v>1750.3</v>
      </c>
      <c r="E3994" s="1">
        <v>1781.05</v>
      </c>
      <c r="F3994" s="1">
        <v>99726392</v>
      </c>
      <c r="G3994" s="1">
        <v>2767.66</v>
      </c>
      <c r="H3994" s="6" t="str">
        <f>TEXT(NiftyData[[#This Row],[Date]], "yyyy")</f>
        <v>2004</v>
      </c>
      <c r="I3994" s="6" t="str">
        <f>TEXT(NiftyData[[#This Row],[Date]], "mmm")</f>
        <v>Oct</v>
      </c>
      <c r="J3994" s="6" t="str">
        <f>TEXT(NiftyData[[#This Row],[Date]], "ddd")</f>
        <v>Tue</v>
      </c>
      <c r="K3994" s="6" t="str">
        <f>TEXT(NiftyData[[#This Row],[Date]], "mmm-yyyy")</f>
        <v>Oct-2004</v>
      </c>
      <c r="L3994" s="6" t="str">
        <f>IF(NiftyData[[#This Row],[Day]]="Thu", "Expiry", "")</f>
        <v/>
      </c>
      <c r="M3994" s="6">
        <f>NiftyData[[#This Row],[Close]]-NiftyData[[#This Row],[Open]]</f>
        <v>3.2000000000000455</v>
      </c>
      <c r="N3994" s="4">
        <f>NiftyData[[#This Row],[Intraday Change]]/NiftyData[[#This Row],[Open]]</f>
        <v>1.7999268779706082E-3</v>
      </c>
      <c r="O3994" s="4">
        <f>_xlfn.CEILING.MATH(ABS(NiftyData[[#This Row],[Intraday Change %]]), 0.01)</f>
        <v>0.01</v>
      </c>
      <c r="P3994" s="6">
        <f>NiftyData[[#This Row],[Close]]-E3995</f>
        <v>23.799999999999955</v>
      </c>
      <c r="Q3994" s="4">
        <f>NiftyData[[#This Row],[DayChange]]/E3995</f>
        <v>1.3543889600227602E-2</v>
      </c>
      <c r="R3994" s="7">
        <f>_xlfn.CEILING.MATH(ABS(NiftyData[[#This Row],[DayChange %]]), 0.01)</f>
        <v>0.02</v>
      </c>
    </row>
    <row r="3995" spans="1:18" x14ac:dyDescent="0.2">
      <c r="A3995" s="2">
        <v>38285</v>
      </c>
      <c r="B3995" s="1">
        <v>1780</v>
      </c>
      <c r="C3995" s="1">
        <v>1783.55</v>
      </c>
      <c r="D3995" s="1">
        <v>1753.5</v>
      </c>
      <c r="E3995" s="1">
        <v>1757.25</v>
      </c>
      <c r="F3995" s="1">
        <v>78085684</v>
      </c>
      <c r="G3995" s="1">
        <v>2519.1</v>
      </c>
      <c r="H3995" s="6" t="str">
        <f>TEXT(NiftyData[[#This Row],[Date]], "yyyy")</f>
        <v>2004</v>
      </c>
      <c r="I3995" s="6" t="str">
        <f>TEXT(NiftyData[[#This Row],[Date]], "mmm")</f>
        <v>Oct</v>
      </c>
      <c r="J3995" s="6" t="str">
        <f>TEXT(NiftyData[[#This Row],[Date]], "ddd")</f>
        <v>Mon</v>
      </c>
      <c r="K3995" s="6" t="str">
        <f>TEXT(NiftyData[[#This Row],[Date]], "mmm-yyyy")</f>
        <v>Oct-2004</v>
      </c>
      <c r="L3995" s="6" t="str">
        <f>IF(NiftyData[[#This Row],[Day]]="Thu", "Expiry", "")</f>
        <v/>
      </c>
      <c r="M3995" s="6">
        <f>NiftyData[[#This Row],[Close]]-NiftyData[[#This Row],[Open]]</f>
        <v>-22.75</v>
      </c>
      <c r="N3995" s="4">
        <f>NiftyData[[#This Row],[Intraday Change]]/NiftyData[[#This Row],[Open]]</f>
        <v>-1.2780898876404495E-2</v>
      </c>
      <c r="O3995" s="4">
        <f>_xlfn.CEILING.MATH(ABS(NiftyData[[#This Row],[Intraday Change %]]), 0.01)</f>
        <v>0.02</v>
      </c>
      <c r="P3995" s="6">
        <f>NiftyData[[#This Row],[Close]]-E3996</f>
        <v>-22.5</v>
      </c>
      <c r="Q3995" s="4">
        <f>NiftyData[[#This Row],[DayChange]]/E3996</f>
        <v>-1.2642225031605562E-2</v>
      </c>
      <c r="R3995" s="7">
        <f>_xlfn.CEILING.MATH(ABS(NiftyData[[#This Row],[DayChange %]]), 0.01)</f>
        <v>0.02</v>
      </c>
    </row>
    <row r="3996" spans="1:18" x14ac:dyDescent="0.2">
      <c r="A3996" s="2">
        <v>38281</v>
      </c>
      <c r="B3996" s="1">
        <v>1790.35</v>
      </c>
      <c r="C3996" s="1">
        <v>1795.4</v>
      </c>
      <c r="D3996" s="1">
        <v>1772.4</v>
      </c>
      <c r="E3996" s="1">
        <v>1779.75</v>
      </c>
      <c r="F3996" s="1">
        <v>69150111</v>
      </c>
      <c r="G3996" s="1">
        <v>2104.67</v>
      </c>
      <c r="H3996" s="6" t="str">
        <f>TEXT(NiftyData[[#This Row],[Date]], "yyyy")</f>
        <v>2004</v>
      </c>
      <c r="I3996" s="6" t="str">
        <f>TEXT(NiftyData[[#This Row],[Date]], "mmm")</f>
        <v>Oct</v>
      </c>
      <c r="J3996" s="6" t="str">
        <f>TEXT(NiftyData[[#This Row],[Date]], "ddd")</f>
        <v>Thu</v>
      </c>
      <c r="K3996" s="6" t="str">
        <f>TEXT(NiftyData[[#This Row],[Date]], "mmm-yyyy")</f>
        <v>Oct-2004</v>
      </c>
      <c r="L3996" s="6" t="str">
        <f>IF(NiftyData[[#This Row],[Day]]="Thu", "Expiry", "")</f>
        <v>Expiry</v>
      </c>
      <c r="M3996" s="6">
        <f>NiftyData[[#This Row],[Close]]-NiftyData[[#This Row],[Open]]</f>
        <v>-10.599999999999909</v>
      </c>
      <c r="N3996" s="4">
        <f>NiftyData[[#This Row],[Intraday Change]]/NiftyData[[#This Row],[Open]]</f>
        <v>-5.9206300444046749E-3</v>
      </c>
      <c r="O3996" s="4">
        <f>_xlfn.CEILING.MATH(ABS(NiftyData[[#This Row],[Intraday Change %]]), 0.01)</f>
        <v>0.01</v>
      </c>
      <c r="P3996" s="6">
        <f>NiftyData[[#This Row],[Close]]-E3997</f>
        <v>-10.299999999999955</v>
      </c>
      <c r="Q3996" s="4">
        <f>NiftyData[[#This Row],[DayChange]]/E3997</f>
        <v>-5.7540292170609507E-3</v>
      </c>
      <c r="R3996" s="7">
        <f>_xlfn.CEILING.MATH(ABS(NiftyData[[#This Row],[DayChange %]]), 0.01)</f>
        <v>0.01</v>
      </c>
    </row>
    <row r="3997" spans="1:18" x14ac:dyDescent="0.2">
      <c r="A3997" s="2">
        <v>38280</v>
      </c>
      <c r="B3997" s="1">
        <v>1808.6</v>
      </c>
      <c r="C3997" s="1">
        <v>1815.2</v>
      </c>
      <c r="D3997" s="1">
        <v>1785.45</v>
      </c>
      <c r="E3997" s="1">
        <v>1790.05</v>
      </c>
      <c r="F3997" s="1">
        <v>80483375</v>
      </c>
      <c r="G3997" s="1">
        <v>2583.48</v>
      </c>
      <c r="H3997" s="6" t="str">
        <f>TEXT(NiftyData[[#This Row],[Date]], "yyyy")</f>
        <v>2004</v>
      </c>
      <c r="I3997" s="6" t="str">
        <f>TEXT(NiftyData[[#This Row],[Date]], "mmm")</f>
        <v>Oct</v>
      </c>
      <c r="J3997" s="6" t="str">
        <f>TEXT(NiftyData[[#This Row],[Date]], "ddd")</f>
        <v>Wed</v>
      </c>
      <c r="K3997" s="6" t="str">
        <f>TEXT(NiftyData[[#This Row],[Date]], "mmm-yyyy")</f>
        <v>Oct-2004</v>
      </c>
      <c r="L3997" s="6" t="str">
        <f>IF(NiftyData[[#This Row],[Day]]="Thu", "Expiry", "")</f>
        <v/>
      </c>
      <c r="M3997" s="6">
        <f>NiftyData[[#This Row],[Close]]-NiftyData[[#This Row],[Open]]</f>
        <v>-18.549999999999955</v>
      </c>
      <c r="N3997" s="4">
        <f>NiftyData[[#This Row],[Intraday Change]]/NiftyData[[#This Row],[Open]]</f>
        <v>-1.0256552029193827E-2</v>
      </c>
      <c r="O3997" s="4">
        <f>_xlfn.CEILING.MATH(ABS(NiftyData[[#This Row],[Intraday Change %]]), 0.01)</f>
        <v>0.02</v>
      </c>
      <c r="P3997" s="6">
        <f>NiftyData[[#This Row],[Close]]-E3998</f>
        <v>-18.350000000000136</v>
      </c>
      <c r="Q3997" s="4">
        <f>NiftyData[[#This Row],[DayChange]]/E3998</f>
        <v>-1.0147091351470988E-2</v>
      </c>
      <c r="R3997" s="7">
        <f>_xlfn.CEILING.MATH(ABS(NiftyData[[#This Row],[DayChange %]]), 0.01)</f>
        <v>0.02</v>
      </c>
    </row>
    <row r="3998" spans="1:18" x14ac:dyDescent="0.2">
      <c r="A3998" s="2">
        <v>38279</v>
      </c>
      <c r="B3998" s="1">
        <v>1787.2</v>
      </c>
      <c r="C3998" s="1">
        <v>1813.9</v>
      </c>
      <c r="D3998" s="1">
        <v>1787.2</v>
      </c>
      <c r="E3998" s="1">
        <v>1808.4</v>
      </c>
      <c r="F3998" s="1">
        <v>73752799</v>
      </c>
      <c r="G3998" s="1">
        <v>2356.35</v>
      </c>
      <c r="H3998" s="6" t="str">
        <f>TEXT(NiftyData[[#This Row],[Date]], "yyyy")</f>
        <v>2004</v>
      </c>
      <c r="I3998" s="6" t="str">
        <f>TEXT(NiftyData[[#This Row],[Date]], "mmm")</f>
        <v>Oct</v>
      </c>
      <c r="J3998" s="6" t="str">
        <f>TEXT(NiftyData[[#This Row],[Date]], "ddd")</f>
        <v>Tue</v>
      </c>
      <c r="K3998" s="6" t="str">
        <f>TEXT(NiftyData[[#This Row],[Date]], "mmm-yyyy")</f>
        <v>Oct-2004</v>
      </c>
      <c r="L3998" s="6" t="str">
        <f>IF(NiftyData[[#This Row],[Day]]="Thu", "Expiry", "")</f>
        <v/>
      </c>
      <c r="M3998" s="6">
        <f>NiftyData[[#This Row],[Close]]-NiftyData[[#This Row],[Open]]</f>
        <v>21.200000000000045</v>
      </c>
      <c r="N3998" s="4">
        <f>NiftyData[[#This Row],[Intraday Change]]/NiftyData[[#This Row],[Open]]</f>
        <v>1.1862130707251593E-2</v>
      </c>
      <c r="O3998" s="4">
        <f>_xlfn.CEILING.MATH(ABS(NiftyData[[#This Row],[Intraday Change %]]), 0.01)</f>
        <v>0.02</v>
      </c>
      <c r="P3998" s="6">
        <f>NiftyData[[#This Row],[Close]]-E3999</f>
        <v>22.400000000000091</v>
      </c>
      <c r="Q3998" s="4">
        <f>NiftyData[[#This Row],[DayChange]]/E3999</f>
        <v>1.2541993281075079E-2</v>
      </c>
      <c r="R3998" s="7">
        <f>_xlfn.CEILING.MATH(ABS(NiftyData[[#This Row],[DayChange %]]), 0.01)</f>
        <v>0.02</v>
      </c>
    </row>
    <row r="3999" spans="1:18" x14ac:dyDescent="0.2">
      <c r="A3999" s="2">
        <v>38278</v>
      </c>
      <c r="B3999" s="1">
        <v>1796.05</v>
      </c>
      <c r="C3999" s="1">
        <v>1806.15</v>
      </c>
      <c r="D3999" s="1">
        <v>1782.95</v>
      </c>
      <c r="E3999" s="1">
        <v>1786</v>
      </c>
      <c r="F3999" s="1">
        <v>64342310</v>
      </c>
      <c r="G3999" s="1">
        <v>1984</v>
      </c>
      <c r="H3999" s="6" t="str">
        <f>TEXT(NiftyData[[#This Row],[Date]], "yyyy")</f>
        <v>2004</v>
      </c>
      <c r="I3999" s="6" t="str">
        <f>TEXT(NiftyData[[#This Row],[Date]], "mmm")</f>
        <v>Oct</v>
      </c>
      <c r="J3999" s="6" t="str">
        <f>TEXT(NiftyData[[#This Row],[Date]], "ddd")</f>
        <v>Mon</v>
      </c>
      <c r="K3999" s="6" t="str">
        <f>TEXT(NiftyData[[#This Row],[Date]], "mmm-yyyy")</f>
        <v>Oct-2004</v>
      </c>
      <c r="L3999" s="6" t="str">
        <f>IF(NiftyData[[#This Row],[Day]]="Thu", "Expiry", "")</f>
        <v/>
      </c>
      <c r="M3999" s="6">
        <f>NiftyData[[#This Row],[Close]]-NiftyData[[#This Row],[Open]]</f>
        <v>-10.049999999999955</v>
      </c>
      <c r="N3999" s="4">
        <f>NiftyData[[#This Row],[Intraday Change]]/NiftyData[[#This Row],[Open]]</f>
        <v>-5.5956125943041422E-3</v>
      </c>
      <c r="O3999" s="4">
        <f>_xlfn.CEILING.MATH(ABS(NiftyData[[#This Row],[Intraday Change %]]), 0.01)</f>
        <v>0.01</v>
      </c>
      <c r="P3999" s="6">
        <f>NiftyData[[#This Row],[Close]]-E4000</f>
        <v>-9</v>
      </c>
      <c r="Q3999" s="4">
        <f>NiftyData[[#This Row],[DayChange]]/E4000</f>
        <v>-5.0139275766016714E-3</v>
      </c>
      <c r="R3999" s="7">
        <f>_xlfn.CEILING.MATH(ABS(NiftyData[[#This Row],[DayChange %]]), 0.01)</f>
        <v>0.01</v>
      </c>
    </row>
    <row r="4000" spans="1:18" x14ac:dyDescent="0.2">
      <c r="A4000" s="2">
        <v>38275</v>
      </c>
      <c r="B4000" s="1">
        <v>1794.8</v>
      </c>
      <c r="C4000" s="1">
        <v>1814.05</v>
      </c>
      <c r="D4000" s="1">
        <v>1789.55</v>
      </c>
      <c r="E4000" s="1">
        <v>1795</v>
      </c>
      <c r="F4000" s="1">
        <v>82579352</v>
      </c>
      <c r="G4000" s="1">
        <v>2480.4699999999998</v>
      </c>
      <c r="H4000" s="6" t="str">
        <f>TEXT(NiftyData[[#This Row],[Date]], "yyyy")</f>
        <v>2004</v>
      </c>
      <c r="I4000" s="6" t="str">
        <f>TEXT(NiftyData[[#This Row],[Date]], "mmm")</f>
        <v>Oct</v>
      </c>
      <c r="J4000" s="6" t="str">
        <f>TEXT(NiftyData[[#This Row],[Date]], "ddd")</f>
        <v>Fri</v>
      </c>
      <c r="K4000" s="6" t="str">
        <f>TEXT(NiftyData[[#This Row],[Date]], "mmm-yyyy")</f>
        <v>Oct-2004</v>
      </c>
      <c r="L4000" s="6" t="str">
        <f>IF(NiftyData[[#This Row],[Day]]="Thu", "Expiry", "")</f>
        <v/>
      </c>
      <c r="M4000" s="6">
        <f>NiftyData[[#This Row],[Close]]-NiftyData[[#This Row],[Open]]</f>
        <v>0.20000000000004547</v>
      </c>
      <c r="N4000" s="4">
        <f>NiftyData[[#This Row],[Intraday Change]]/NiftyData[[#This Row],[Open]]</f>
        <v>1.1143302874974675E-4</v>
      </c>
      <c r="O4000" s="4">
        <f>_xlfn.CEILING.MATH(ABS(NiftyData[[#This Row],[Intraday Change %]]), 0.01)</f>
        <v>0.01</v>
      </c>
      <c r="P4000" s="6">
        <f>NiftyData[[#This Row],[Close]]-E4001</f>
        <v>0.25</v>
      </c>
      <c r="Q4000" s="4">
        <f>NiftyData[[#This Row],[DayChange]]/E4001</f>
        <v>1.3929516645772391E-4</v>
      </c>
      <c r="R4000" s="7">
        <f>_xlfn.CEILING.MATH(ABS(NiftyData[[#This Row],[DayChange %]]), 0.01)</f>
        <v>0.01</v>
      </c>
    </row>
    <row r="4001" spans="1:18" x14ac:dyDescent="0.2">
      <c r="A4001" s="2">
        <v>38274</v>
      </c>
      <c r="B4001" s="1">
        <v>1784.8</v>
      </c>
      <c r="C4001" s="1">
        <v>1805.7</v>
      </c>
      <c r="D4001" s="1">
        <v>1773</v>
      </c>
      <c r="E4001" s="1">
        <v>1794.75</v>
      </c>
      <c r="F4001" s="1">
        <v>96789923</v>
      </c>
      <c r="G4001" s="1">
        <v>2752.88</v>
      </c>
      <c r="H4001" s="6" t="str">
        <f>TEXT(NiftyData[[#This Row],[Date]], "yyyy")</f>
        <v>2004</v>
      </c>
      <c r="I4001" s="6" t="str">
        <f>TEXT(NiftyData[[#This Row],[Date]], "mmm")</f>
        <v>Oct</v>
      </c>
      <c r="J4001" s="6" t="str">
        <f>TEXT(NiftyData[[#This Row],[Date]], "ddd")</f>
        <v>Thu</v>
      </c>
      <c r="K4001" s="6" t="str">
        <f>TEXT(NiftyData[[#This Row],[Date]], "mmm-yyyy")</f>
        <v>Oct-2004</v>
      </c>
      <c r="L4001" s="6" t="str">
        <f>IF(NiftyData[[#This Row],[Day]]="Thu", "Expiry", "")</f>
        <v>Expiry</v>
      </c>
      <c r="M4001" s="6">
        <f>NiftyData[[#This Row],[Close]]-NiftyData[[#This Row],[Open]]</f>
        <v>9.9500000000000455</v>
      </c>
      <c r="N4001" s="4">
        <f>NiftyData[[#This Row],[Intraday Change]]/NiftyData[[#This Row],[Open]]</f>
        <v>5.5748543254146377E-3</v>
      </c>
      <c r="O4001" s="4">
        <f>_xlfn.CEILING.MATH(ABS(NiftyData[[#This Row],[Intraday Change %]]), 0.01)</f>
        <v>0.01</v>
      </c>
      <c r="P4001" s="6">
        <f>NiftyData[[#This Row],[Close]]-E4002</f>
        <v>7.8499999999999091</v>
      </c>
      <c r="Q4001" s="4">
        <f>NiftyData[[#This Row],[DayChange]]/E4002</f>
        <v>4.3930829928926678E-3</v>
      </c>
      <c r="R4001" s="7">
        <f>_xlfn.CEILING.MATH(ABS(NiftyData[[#This Row],[DayChange %]]), 0.01)</f>
        <v>0.01</v>
      </c>
    </row>
    <row r="4002" spans="1:18" x14ac:dyDescent="0.2">
      <c r="A4002" s="2">
        <v>38272</v>
      </c>
      <c r="B4002" s="1">
        <v>1808.45</v>
      </c>
      <c r="C4002" s="1">
        <v>1820.9</v>
      </c>
      <c r="D4002" s="1">
        <v>1783.05</v>
      </c>
      <c r="E4002" s="1">
        <v>1786.9</v>
      </c>
      <c r="F4002" s="1">
        <v>87627308</v>
      </c>
      <c r="G4002" s="1">
        <v>2429.3000000000002</v>
      </c>
      <c r="H4002" s="6" t="str">
        <f>TEXT(NiftyData[[#This Row],[Date]], "yyyy")</f>
        <v>2004</v>
      </c>
      <c r="I4002" s="6" t="str">
        <f>TEXT(NiftyData[[#This Row],[Date]], "mmm")</f>
        <v>Oct</v>
      </c>
      <c r="J4002" s="6" t="str">
        <f>TEXT(NiftyData[[#This Row],[Date]], "ddd")</f>
        <v>Tue</v>
      </c>
      <c r="K4002" s="6" t="str">
        <f>TEXT(NiftyData[[#This Row],[Date]], "mmm-yyyy")</f>
        <v>Oct-2004</v>
      </c>
      <c r="L4002" s="6" t="str">
        <f>IF(NiftyData[[#This Row],[Day]]="Thu", "Expiry", "")</f>
        <v/>
      </c>
      <c r="M4002" s="6">
        <f>NiftyData[[#This Row],[Close]]-NiftyData[[#This Row],[Open]]</f>
        <v>-21.549999999999955</v>
      </c>
      <c r="N4002" s="4">
        <f>NiftyData[[#This Row],[Intraday Change]]/NiftyData[[#This Row],[Open]]</f>
        <v>-1.1916281898863642E-2</v>
      </c>
      <c r="O4002" s="4">
        <f>_xlfn.CEILING.MATH(ABS(NiftyData[[#This Row],[Intraday Change %]]), 0.01)</f>
        <v>0.02</v>
      </c>
      <c r="P4002" s="6">
        <f>NiftyData[[#This Row],[Close]]-E4003</f>
        <v>-20.849999999999909</v>
      </c>
      <c r="Q4002" s="4">
        <f>NiftyData[[#This Row],[DayChange]]/E4003</f>
        <v>-1.1533674457198124E-2</v>
      </c>
      <c r="R4002" s="7">
        <f>_xlfn.CEILING.MATH(ABS(NiftyData[[#This Row],[DayChange %]]), 0.01)</f>
        <v>0.02</v>
      </c>
    </row>
    <row r="4003" spans="1:18" x14ac:dyDescent="0.2">
      <c r="A4003" s="2">
        <v>38271</v>
      </c>
      <c r="B4003" s="1">
        <v>1817.85</v>
      </c>
      <c r="C4003" s="1">
        <v>1829.45</v>
      </c>
      <c r="D4003" s="1">
        <v>1803.5</v>
      </c>
      <c r="E4003" s="1">
        <v>1807.75</v>
      </c>
      <c r="F4003" s="1">
        <v>71941685</v>
      </c>
      <c r="G4003" s="1">
        <v>1840.57</v>
      </c>
      <c r="H4003" s="6" t="str">
        <f>TEXT(NiftyData[[#This Row],[Date]], "yyyy")</f>
        <v>2004</v>
      </c>
      <c r="I4003" s="6" t="str">
        <f>TEXT(NiftyData[[#This Row],[Date]], "mmm")</f>
        <v>Oct</v>
      </c>
      <c r="J4003" s="6" t="str">
        <f>TEXT(NiftyData[[#This Row],[Date]], "ddd")</f>
        <v>Mon</v>
      </c>
      <c r="K4003" s="6" t="str">
        <f>TEXT(NiftyData[[#This Row],[Date]], "mmm-yyyy")</f>
        <v>Oct-2004</v>
      </c>
      <c r="L4003" s="6" t="str">
        <f>IF(NiftyData[[#This Row],[Day]]="Thu", "Expiry", "")</f>
        <v/>
      </c>
      <c r="M4003" s="6">
        <f>NiftyData[[#This Row],[Close]]-NiftyData[[#This Row],[Open]]</f>
        <v>-10.099999999999909</v>
      </c>
      <c r="N4003" s="4">
        <f>NiftyData[[#This Row],[Intraday Change]]/NiftyData[[#This Row],[Open]]</f>
        <v>-5.556013972549941E-3</v>
      </c>
      <c r="O4003" s="4">
        <f>_xlfn.CEILING.MATH(ABS(NiftyData[[#This Row],[Intraday Change %]]), 0.01)</f>
        <v>0.01</v>
      </c>
      <c r="P4003" s="6">
        <f>NiftyData[[#This Row],[Close]]-E4004</f>
        <v>-10.049999999999955</v>
      </c>
      <c r="Q4003" s="4">
        <f>NiftyData[[#This Row],[DayChange]]/E4004</f>
        <v>-5.5286610188139259E-3</v>
      </c>
      <c r="R4003" s="7">
        <f>_xlfn.CEILING.MATH(ABS(NiftyData[[#This Row],[DayChange %]]), 0.01)</f>
        <v>0.01</v>
      </c>
    </row>
    <row r="4004" spans="1:18" x14ac:dyDescent="0.2">
      <c r="A4004" s="2">
        <v>38269</v>
      </c>
      <c r="B4004" s="1">
        <v>1812.85</v>
      </c>
      <c r="C4004" s="1">
        <v>1824.9</v>
      </c>
      <c r="D4004" s="1">
        <v>1812.8</v>
      </c>
      <c r="E4004" s="1">
        <v>1817.8</v>
      </c>
      <c r="F4004" s="1">
        <v>25796168</v>
      </c>
      <c r="G4004" s="1">
        <v>476.09</v>
      </c>
      <c r="H4004" s="6" t="str">
        <f>TEXT(NiftyData[[#This Row],[Date]], "yyyy")</f>
        <v>2004</v>
      </c>
      <c r="I4004" s="6" t="str">
        <f>TEXT(NiftyData[[#This Row],[Date]], "mmm")</f>
        <v>Oct</v>
      </c>
      <c r="J4004" s="6" t="str">
        <f>TEXT(NiftyData[[#This Row],[Date]], "ddd")</f>
        <v>Sat</v>
      </c>
      <c r="K4004" s="6" t="str">
        <f>TEXT(NiftyData[[#This Row],[Date]], "mmm-yyyy")</f>
        <v>Oct-2004</v>
      </c>
      <c r="L4004" s="6" t="str">
        <f>IF(NiftyData[[#This Row],[Day]]="Thu", "Expiry", "")</f>
        <v/>
      </c>
      <c r="M4004" s="6">
        <f>NiftyData[[#This Row],[Close]]-NiftyData[[#This Row],[Open]]</f>
        <v>4.9500000000000455</v>
      </c>
      <c r="N4004" s="4">
        <f>NiftyData[[#This Row],[Intraday Change]]/NiftyData[[#This Row],[Open]]</f>
        <v>2.7305072124003895E-3</v>
      </c>
      <c r="O4004" s="4">
        <f>_xlfn.CEILING.MATH(ABS(NiftyData[[#This Row],[Intraday Change %]]), 0.01)</f>
        <v>0.01</v>
      </c>
      <c r="P4004" s="6">
        <f>NiftyData[[#This Row],[Close]]-E4005</f>
        <v>-2.4000000000000909</v>
      </c>
      <c r="Q4004" s="4">
        <f>NiftyData[[#This Row],[DayChange]]/E4005</f>
        <v>-1.3185364245687787E-3</v>
      </c>
      <c r="R4004" s="7">
        <f>_xlfn.CEILING.MATH(ABS(NiftyData[[#This Row],[DayChange %]]), 0.01)</f>
        <v>0.01</v>
      </c>
    </row>
    <row r="4005" spans="1:18" x14ac:dyDescent="0.2">
      <c r="A4005" s="2">
        <v>38268</v>
      </c>
      <c r="B4005" s="1">
        <v>1815.65</v>
      </c>
      <c r="C4005" s="1">
        <v>1825.15</v>
      </c>
      <c r="D4005" s="1">
        <v>1808.75</v>
      </c>
      <c r="E4005" s="1">
        <v>1820.2</v>
      </c>
      <c r="F4005" s="1">
        <v>94300969</v>
      </c>
      <c r="G4005" s="1">
        <v>2373.06</v>
      </c>
      <c r="H4005" s="6" t="str">
        <f>TEXT(NiftyData[[#This Row],[Date]], "yyyy")</f>
        <v>2004</v>
      </c>
      <c r="I4005" s="6" t="str">
        <f>TEXT(NiftyData[[#This Row],[Date]], "mmm")</f>
        <v>Oct</v>
      </c>
      <c r="J4005" s="6" t="str">
        <f>TEXT(NiftyData[[#This Row],[Date]], "ddd")</f>
        <v>Fri</v>
      </c>
      <c r="K4005" s="6" t="str">
        <f>TEXT(NiftyData[[#This Row],[Date]], "mmm-yyyy")</f>
        <v>Oct-2004</v>
      </c>
      <c r="L4005" s="6" t="str">
        <f>IF(NiftyData[[#This Row],[Day]]="Thu", "Expiry", "")</f>
        <v/>
      </c>
      <c r="M4005" s="6">
        <f>NiftyData[[#This Row],[Close]]-NiftyData[[#This Row],[Open]]</f>
        <v>4.5499999999999545</v>
      </c>
      <c r="N4005" s="4">
        <f>NiftyData[[#This Row],[Intraday Change]]/NiftyData[[#This Row],[Open]]</f>
        <v>2.5059895905047529E-3</v>
      </c>
      <c r="O4005" s="4">
        <f>_xlfn.CEILING.MATH(ABS(NiftyData[[#This Row],[Intraday Change %]]), 0.01)</f>
        <v>0.01</v>
      </c>
      <c r="P4005" s="6">
        <f>NiftyData[[#This Row],[Close]]-E4006</f>
        <v>4.5</v>
      </c>
      <c r="Q4005" s="4">
        <f>NiftyData[[#This Row],[DayChange]]/E4006</f>
        <v>2.4783829927851517E-3</v>
      </c>
      <c r="R4005" s="7">
        <f>_xlfn.CEILING.MATH(ABS(NiftyData[[#This Row],[DayChange %]]), 0.01)</f>
        <v>0.01</v>
      </c>
    </row>
    <row r="4006" spans="1:18" x14ac:dyDescent="0.2">
      <c r="A4006" s="2">
        <v>38267</v>
      </c>
      <c r="B4006" s="1">
        <v>1793</v>
      </c>
      <c r="C4006" s="1">
        <v>1821.85</v>
      </c>
      <c r="D4006" s="1">
        <v>1793</v>
      </c>
      <c r="E4006" s="1">
        <v>1815.7</v>
      </c>
      <c r="F4006" s="1">
        <v>90730956</v>
      </c>
      <c r="G4006" s="1">
        <v>2648.33</v>
      </c>
      <c r="H4006" s="6" t="str">
        <f>TEXT(NiftyData[[#This Row],[Date]], "yyyy")</f>
        <v>2004</v>
      </c>
      <c r="I4006" s="6" t="str">
        <f>TEXT(NiftyData[[#This Row],[Date]], "mmm")</f>
        <v>Oct</v>
      </c>
      <c r="J4006" s="6" t="str">
        <f>TEXT(NiftyData[[#This Row],[Date]], "ddd")</f>
        <v>Thu</v>
      </c>
      <c r="K4006" s="6" t="str">
        <f>TEXT(NiftyData[[#This Row],[Date]], "mmm-yyyy")</f>
        <v>Oct-2004</v>
      </c>
      <c r="L4006" s="6" t="str">
        <f>IF(NiftyData[[#This Row],[Day]]="Thu", "Expiry", "")</f>
        <v>Expiry</v>
      </c>
      <c r="M4006" s="6">
        <f>NiftyData[[#This Row],[Close]]-NiftyData[[#This Row],[Open]]</f>
        <v>22.700000000000045</v>
      </c>
      <c r="N4006" s="4">
        <f>NiftyData[[#This Row],[Intraday Change]]/NiftyData[[#This Row],[Open]]</f>
        <v>1.2660345789180171E-2</v>
      </c>
      <c r="O4006" s="4">
        <f>_xlfn.CEILING.MATH(ABS(NiftyData[[#This Row],[Intraday Change %]]), 0.01)</f>
        <v>0.02</v>
      </c>
      <c r="P4006" s="6">
        <f>NiftyData[[#This Row],[Close]]-E4007</f>
        <v>20.799999999999955</v>
      </c>
      <c r="Q4006" s="4">
        <f>NiftyData[[#This Row],[DayChange]]/E4007</f>
        <v>1.1588389325310576E-2</v>
      </c>
      <c r="R4006" s="7">
        <f>_xlfn.CEILING.MATH(ABS(NiftyData[[#This Row],[DayChange %]]), 0.01)</f>
        <v>0.02</v>
      </c>
    </row>
    <row r="4007" spans="1:18" x14ac:dyDescent="0.2">
      <c r="A4007" s="2">
        <v>38266</v>
      </c>
      <c r="B4007" s="1">
        <v>1811.7</v>
      </c>
      <c r="C4007" s="1">
        <v>1824.8</v>
      </c>
      <c r="D4007" s="1">
        <v>1790.6</v>
      </c>
      <c r="E4007" s="1">
        <v>1794.9</v>
      </c>
      <c r="F4007" s="1">
        <v>106347877</v>
      </c>
      <c r="G4007" s="1">
        <v>3046.63</v>
      </c>
      <c r="H4007" s="6" t="str">
        <f>TEXT(NiftyData[[#This Row],[Date]], "yyyy")</f>
        <v>2004</v>
      </c>
      <c r="I4007" s="6" t="str">
        <f>TEXT(NiftyData[[#This Row],[Date]], "mmm")</f>
        <v>Oct</v>
      </c>
      <c r="J4007" s="6" t="str">
        <f>TEXT(NiftyData[[#This Row],[Date]], "ddd")</f>
        <v>Wed</v>
      </c>
      <c r="K4007" s="6" t="str">
        <f>TEXT(NiftyData[[#This Row],[Date]], "mmm-yyyy")</f>
        <v>Oct-2004</v>
      </c>
      <c r="L4007" s="6" t="str">
        <f>IF(NiftyData[[#This Row],[Day]]="Thu", "Expiry", "")</f>
        <v/>
      </c>
      <c r="M4007" s="6">
        <f>NiftyData[[#This Row],[Close]]-NiftyData[[#This Row],[Open]]</f>
        <v>-16.799999999999955</v>
      </c>
      <c r="N4007" s="4">
        <f>NiftyData[[#This Row],[Intraday Change]]/NiftyData[[#This Row],[Open]]</f>
        <v>-9.2730584533862962E-3</v>
      </c>
      <c r="O4007" s="4">
        <f>_xlfn.CEILING.MATH(ABS(NiftyData[[#This Row],[Intraday Change %]]), 0.01)</f>
        <v>0.01</v>
      </c>
      <c r="P4007" s="6">
        <f>NiftyData[[#This Row],[Close]]-E4008</f>
        <v>-17.549999999999955</v>
      </c>
      <c r="Q4007" s="4">
        <f>NiftyData[[#This Row],[DayChange]]/E4008</f>
        <v>-9.6830257386410403E-3</v>
      </c>
      <c r="R4007" s="7">
        <f>_xlfn.CEILING.MATH(ABS(NiftyData[[#This Row],[DayChange %]]), 0.01)</f>
        <v>0.01</v>
      </c>
    </row>
    <row r="4008" spans="1:18" x14ac:dyDescent="0.2">
      <c r="A4008" s="2">
        <v>38265</v>
      </c>
      <c r="B4008" s="1">
        <v>1805.85</v>
      </c>
      <c r="C4008" s="1">
        <v>1816.55</v>
      </c>
      <c r="D4008" s="1">
        <v>1798.6</v>
      </c>
      <c r="E4008" s="1">
        <v>1812.45</v>
      </c>
      <c r="F4008" s="1">
        <v>96076661</v>
      </c>
      <c r="G4008" s="1">
        <v>2683.17</v>
      </c>
      <c r="H4008" s="6" t="str">
        <f>TEXT(NiftyData[[#This Row],[Date]], "yyyy")</f>
        <v>2004</v>
      </c>
      <c r="I4008" s="6" t="str">
        <f>TEXT(NiftyData[[#This Row],[Date]], "mmm")</f>
        <v>Oct</v>
      </c>
      <c r="J4008" s="6" t="str">
        <f>TEXT(NiftyData[[#This Row],[Date]], "ddd")</f>
        <v>Tue</v>
      </c>
      <c r="K4008" s="6" t="str">
        <f>TEXT(NiftyData[[#This Row],[Date]], "mmm-yyyy")</f>
        <v>Oct-2004</v>
      </c>
      <c r="L4008" s="6" t="str">
        <f>IF(NiftyData[[#This Row],[Day]]="Thu", "Expiry", "")</f>
        <v/>
      </c>
      <c r="M4008" s="6">
        <f>NiftyData[[#This Row],[Close]]-NiftyData[[#This Row],[Open]]</f>
        <v>6.6000000000001364</v>
      </c>
      <c r="N4008" s="4">
        <f>NiftyData[[#This Row],[Intraday Change]]/NiftyData[[#This Row],[Open]]</f>
        <v>3.6547886037047025E-3</v>
      </c>
      <c r="O4008" s="4">
        <f>_xlfn.CEILING.MATH(ABS(NiftyData[[#This Row],[Intraday Change %]]), 0.01)</f>
        <v>0.01</v>
      </c>
      <c r="P4008" s="6">
        <f>NiftyData[[#This Row],[Close]]-E4009</f>
        <v>6.7999999999999545</v>
      </c>
      <c r="Q4008" s="4">
        <f>NiftyData[[#This Row],[DayChange]]/E4009</f>
        <v>3.765956857641267E-3</v>
      </c>
      <c r="R4008" s="7">
        <f>_xlfn.CEILING.MATH(ABS(NiftyData[[#This Row],[DayChange %]]), 0.01)</f>
        <v>0.01</v>
      </c>
    </row>
    <row r="4009" spans="1:18" x14ac:dyDescent="0.2">
      <c r="A4009" s="2">
        <v>38264</v>
      </c>
      <c r="B4009" s="1">
        <v>1776.75</v>
      </c>
      <c r="C4009" s="1">
        <v>1813.9</v>
      </c>
      <c r="D4009" s="1">
        <v>1775.45</v>
      </c>
      <c r="E4009" s="1">
        <v>1805.65</v>
      </c>
      <c r="F4009" s="1">
        <v>94391831</v>
      </c>
      <c r="G4009" s="1">
        <v>2827.59</v>
      </c>
      <c r="H4009" s="6" t="str">
        <f>TEXT(NiftyData[[#This Row],[Date]], "yyyy")</f>
        <v>2004</v>
      </c>
      <c r="I4009" s="6" t="str">
        <f>TEXT(NiftyData[[#This Row],[Date]], "mmm")</f>
        <v>Oct</v>
      </c>
      <c r="J4009" s="6" t="str">
        <f>TEXT(NiftyData[[#This Row],[Date]], "ddd")</f>
        <v>Mon</v>
      </c>
      <c r="K4009" s="6" t="str">
        <f>TEXT(NiftyData[[#This Row],[Date]], "mmm-yyyy")</f>
        <v>Oct-2004</v>
      </c>
      <c r="L4009" s="6" t="str">
        <f>IF(NiftyData[[#This Row],[Day]]="Thu", "Expiry", "")</f>
        <v/>
      </c>
      <c r="M4009" s="6">
        <f>NiftyData[[#This Row],[Close]]-NiftyData[[#This Row],[Open]]</f>
        <v>28.900000000000091</v>
      </c>
      <c r="N4009" s="4">
        <f>NiftyData[[#This Row],[Intraday Change]]/NiftyData[[#This Row],[Open]]</f>
        <v>1.6265653580976553E-2</v>
      </c>
      <c r="O4009" s="4">
        <f>_xlfn.CEILING.MATH(ABS(NiftyData[[#This Row],[Intraday Change %]]), 0.01)</f>
        <v>0.02</v>
      </c>
      <c r="P4009" s="6">
        <f>NiftyData[[#This Row],[Close]]-E4010</f>
        <v>30.5</v>
      </c>
      <c r="Q4009" s="4">
        <f>NiftyData[[#This Row],[DayChange]]/E4010</f>
        <v>1.7181646621412274E-2</v>
      </c>
      <c r="R4009" s="7">
        <f>_xlfn.CEILING.MATH(ABS(NiftyData[[#This Row],[DayChange %]]), 0.01)</f>
        <v>0.02</v>
      </c>
    </row>
    <row r="4010" spans="1:18" x14ac:dyDescent="0.2">
      <c r="A4010" s="2">
        <v>38261</v>
      </c>
      <c r="B4010" s="1">
        <v>1744.4</v>
      </c>
      <c r="C4010" s="1">
        <v>1778.65</v>
      </c>
      <c r="D4010" s="1">
        <v>1737.85</v>
      </c>
      <c r="E4010" s="1">
        <v>1775.15</v>
      </c>
      <c r="F4010" s="1">
        <v>95830753</v>
      </c>
      <c r="G4010" s="1">
        <v>2792.65</v>
      </c>
      <c r="H4010" s="6" t="str">
        <f>TEXT(NiftyData[[#This Row],[Date]], "yyyy")</f>
        <v>2004</v>
      </c>
      <c r="I4010" s="6" t="str">
        <f>TEXT(NiftyData[[#This Row],[Date]], "mmm")</f>
        <v>Oct</v>
      </c>
      <c r="J4010" s="6" t="str">
        <f>TEXT(NiftyData[[#This Row],[Date]], "ddd")</f>
        <v>Fri</v>
      </c>
      <c r="K4010" s="6" t="str">
        <f>TEXT(NiftyData[[#This Row],[Date]], "mmm-yyyy")</f>
        <v>Oct-2004</v>
      </c>
      <c r="L4010" s="6" t="str">
        <f>IF(NiftyData[[#This Row],[Day]]="Thu", "Expiry", "")</f>
        <v/>
      </c>
      <c r="M4010" s="6">
        <f>NiftyData[[#This Row],[Close]]-NiftyData[[#This Row],[Open]]</f>
        <v>30.75</v>
      </c>
      <c r="N4010" s="4">
        <f>NiftyData[[#This Row],[Intraday Change]]/NiftyData[[#This Row],[Open]]</f>
        <v>1.7627837651914696E-2</v>
      </c>
      <c r="O4010" s="4">
        <f>_xlfn.CEILING.MATH(ABS(NiftyData[[#This Row],[Intraday Change %]]), 0.01)</f>
        <v>0.02</v>
      </c>
      <c r="P4010" s="6">
        <f>NiftyData[[#This Row],[Close]]-E4011</f>
        <v>29.650000000000091</v>
      </c>
      <c r="Q4010" s="4">
        <f>NiftyData[[#This Row],[DayChange]]/E4011</f>
        <v>1.698653680893732E-2</v>
      </c>
      <c r="R4010" s="7">
        <f>_xlfn.CEILING.MATH(ABS(NiftyData[[#This Row],[DayChange %]]), 0.01)</f>
        <v>0.02</v>
      </c>
    </row>
    <row r="4011" spans="1:18" x14ac:dyDescent="0.2">
      <c r="A4011" s="2">
        <v>38260</v>
      </c>
      <c r="B4011" s="1">
        <v>1728.3</v>
      </c>
      <c r="C4011" s="1">
        <v>1748.2</v>
      </c>
      <c r="D4011" s="1">
        <v>1728.2</v>
      </c>
      <c r="E4011" s="1">
        <v>1745.5</v>
      </c>
      <c r="F4011" s="1">
        <v>125084761</v>
      </c>
      <c r="G4011" s="1">
        <v>3497.3</v>
      </c>
      <c r="H4011" s="6" t="str">
        <f>TEXT(NiftyData[[#This Row],[Date]], "yyyy")</f>
        <v>2004</v>
      </c>
      <c r="I4011" s="6" t="str">
        <f>TEXT(NiftyData[[#This Row],[Date]], "mmm")</f>
        <v>Sep</v>
      </c>
      <c r="J4011" s="6" t="str">
        <f>TEXT(NiftyData[[#This Row],[Date]], "ddd")</f>
        <v>Thu</v>
      </c>
      <c r="K4011" s="6" t="str">
        <f>TEXT(NiftyData[[#This Row],[Date]], "mmm-yyyy")</f>
        <v>Sep-2004</v>
      </c>
      <c r="L4011" s="6" t="str">
        <f>IF(NiftyData[[#This Row],[Day]]="Thu", "Expiry", "")</f>
        <v>Expiry</v>
      </c>
      <c r="M4011" s="6">
        <f>NiftyData[[#This Row],[Close]]-NiftyData[[#This Row],[Open]]</f>
        <v>17.200000000000045</v>
      </c>
      <c r="N4011" s="4">
        <f>NiftyData[[#This Row],[Intraday Change]]/NiftyData[[#This Row],[Open]]</f>
        <v>9.9519759301047537E-3</v>
      </c>
      <c r="O4011" s="4">
        <f>_xlfn.CEILING.MATH(ABS(NiftyData[[#This Row],[Intraday Change %]]), 0.01)</f>
        <v>0.01</v>
      </c>
      <c r="P4011" s="6">
        <f>NiftyData[[#This Row],[Close]]-E4012</f>
        <v>17.549999999999955</v>
      </c>
      <c r="Q4011" s="4">
        <f>NiftyData[[#This Row],[DayChange]]/E4012</f>
        <v>1.0156543881478025E-2</v>
      </c>
      <c r="R4011" s="7">
        <f>_xlfn.CEILING.MATH(ABS(NiftyData[[#This Row],[DayChange %]]), 0.01)</f>
        <v>0.02</v>
      </c>
    </row>
    <row r="4012" spans="1:18" x14ac:dyDescent="0.2">
      <c r="A4012" s="2">
        <v>38259</v>
      </c>
      <c r="B4012" s="1">
        <v>1700.55</v>
      </c>
      <c r="C4012" s="1">
        <v>1730.3</v>
      </c>
      <c r="D4012" s="1">
        <v>1695.7</v>
      </c>
      <c r="E4012" s="1">
        <v>1727.95</v>
      </c>
      <c r="F4012" s="1">
        <v>144119600</v>
      </c>
      <c r="G4012" s="1">
        <v>3062.45</v>
      </c>
      <c r="H4012" s="6" t="str">
        <f>TEXT(NiftyData[[#This Row],[Date]], "yyyy")</f>
        <v>2004</v>
      </c>
      <c r="I4012" s="6" t="str">
        <f>TEXT(NiftyData[[#This Row],[Date]], "mmm")</f>
        <v>Sep</v>
      </c>
      <c r="J4012" s="6" t="str">
        <f>TEXT(NiftyData[[#This Row],[Date]], "ddd")</f>
        <v>Wed</v>
      </c>
      <c r="K4012" s="6" t="str">
        <f>TEXT(NiftyData[[#This Row],[Date]], "mmm-yyyy")</f>
        <v>Sep-2004</v>
      </c>
      <c r="L4012" s="6" t="str">
        <f>IF(NiftyData[[#This Row],[Day]]="Thu", "Expiry", "")</f>
        <v/>
      </c>
      <c r="M4012" s="6">
        <f>NiftyData[[#This Row],[Close]]-NiftyData[[#This Row],[Open]]</f>
        <v>27.400000000000091</v>
      </c>
      <c r="N4012" s="4">
        <f>NiftyData[[#This Row],[Intraday Change]]/NiftyData[[#This Row],[Open]]</f>
        <v>1.6112434212460728E-2</v>
      </c>
      <c r="O4012" s="4">
        <f>_xlfn.CEILING.MATH(ABS(NiftyData[[#This Row],[Intraday Change %]]), 0.01)</f>
        <v>0.02</v>
      </c>
      <c r="P4012" s="6">
        <f>NiftyData[[#This Row],[Close]]-E4013</f>
        <v>27.700000000000045</v>
      </c>
      <c r="Q4012" s="4">
        <f>NiftyData[[#This Row],[DayChange]]/E4013</f>
        <v>1.6291721805616846E-2</v>
      </c>
      <c r="R4012" s="7">
        <f>_xlfn.CEILING.MATH(ABS(NiftyData[[#This Row],[DayChange %]]), 0.01)</f>
        <v>0.02</v>
      </c>
    </row>
    <row r="4013" spans="1:18" x14ac:dyDescent="0.2">
      <c r="A4013" s="2">
        <v>38258</v>
      </c>
      <c r="B4013" s="1">
        <v>1717.45</v>
      </c>
      <c r="C4013" s="1">
        <v>1717.9</v>
      </c>
      <c r="D4013" s="1">
        <v>1697.4</v>
      </c>
      <c r="E4013" s="1">
        <v>1700.25</v>
      </c>
      <c r="F4013" s="1">
        <v>98870177</v>
      </c>
      <c r="G4013" s="1">
        <v>2337.5</v>
      </c>
      <c r="H4013" s="6" t="str">
        <f>TEXT(NiftyData[[#This Row],[Date]], "yyyy")</f>
        <v>2004</v>
      </c>
      <c r="I4013" s="6" t="str">
        <f>TEXT(NiftyData[[#This Row],[Date]], "mmm")</f>
        <v>Sep</v>
      </c>
      <c r="J4013" s="6" t="str">
        <f>TEXT(NiftyData[[#This Row],[Date]], "ddd")</f>
        <v>Tue</v>
      </c>
      <c r="K4013" s="6" t="str">
        <f>TEXT(NiftyData[[#This Row],[Date]], "mmm-yyyy")</f>
        <v>Sep-2004</v>
      </c>
      <c r="L4013" s="6" t="str">
        <f>IF(NiftyData[[#This Row],[Day]]="Thu", "Expiry", "")</f>
        <v/>
      </c>
      <c r="M4013" s="6">
        <f>NiftyData[[#This Row],[Close]]-NiftyData[[#This Row],[Open]]</f>
        <v>-17.200000000000045</v>
      </c>
      <c r="N4013" s="4">
        <f>NiftyData[[#This Row],[Intraday Change]]/NiftyData[[#This Row],[Open]]</f>
        <v>-1.0014847593816441E-2</v>
      </c>
      <c r="O4013" s="4">
        <f>_xlfn.CEILING.MATH(ABS(NiftyData[[#This Row],[Intraday Change %]]), 0.01)</f>
        <v>0.02</v>
      </c>
      <c r="P4013" s="6">
        <f>NiftyData[[#This Row],[Close]]-E4014</f>
        <v>-17.25</v>
      </c>
      <c r="Q4013" s="4">
        <f>NiftyData[[#This Row],[DayChange]]/E4014</f>
        <v>-1.0043668122270743E-2</v>
      </c>
      <c r="R4013" s="7">
        <f>_xlfn.CEILING.MATH(ABS(NiftyData[[#This Row],[DayChange %]]), 0.01)</f>
        <v>0.02</v>
      </c>
    </row>
    <row r="4014" spans="1:18" x14ac:dyDescent="0.2">
      <c r="A4014" s="2">
        <v>38257</v>
      </c>
      <c r="B4014" s="1">
        <v>1722.4</v>
      </c>
      <c r="C4014" s="1">
        <v>1726.15</v>
      </c>
      <c r="D4014" s="1">
        <v>1707.95</v>
      </c>
      <c r="E4014" s="1">
        <v>1717.5</v>
      </c>
      <c r="F4014" s="1">
        <v>81158865</v>
      </c>
      <c r="G4014" s="1">
        <v>2082</v>
      </c>
      <c r="H4014" s="6" t="str">
        <f>TEXT(NiftyData[[#This Row],[Date]], "yyyy")</f>
        <v>2004</v>
      </c>
      <c r="I4014" s="6" t="str">
        <f>TEXT(NiftyData[[#This Row],[Date]], "mmm")</f>
        <v>Sep</v>
      </c>
      <c r="J4014" s="6" t="str">
        <f>TEXT(NiftyData[[#This Row],[Date]], "ddd")</f>
        <v>Mon</v>
      </c>
      <c r="K4014" s="6" t="str">
        <f>TEXT(NiftyData[[#This Row],[Date]], "mmm-yyyy")</f>
        <v>Sep-2004</v>
      </c>
      <c r="L4014" s="6" t="str">
        <f>IF(NiftyData[[#This Row],[Day]]="Thu", "Expiry", "")</f>
        <v/>
      </c>
      <c r="M4014" s="6">
        <f>NiftyData[[#This Row],[Close]]-NiftyData[[#This Row],[Open]]</f>
        <v>-4.9000000000000909</v>
      </c>
      <c r="N4014" s="4">
        <f>NiftyData[[#This Row],[Intraday Change]]/NiftyData[[#This Row],[Open]]</f>
        <v>-2.8448676265676329E-3</v>
      </c>
      <c r="O4014" s="4">
        <f>_xlfn.CEILING.MATH(ABS(NiftyData[[#This Row],[Intraday Change %]]), 0.01)</f>
        <v>0.01</v>
      </c>
      <c r="P4014" s="6">
        <f>NiftyData[[#This Row],[Close]]-E4015</f>
        <v>-5</v>
      </c>
      <c r="Q4014" s="4">
        <f>NiftyData[[#This Row],[DayChange]]/E4015</f>
        <v>-2.9027576197387518E-3</v>
      </c>
      <c r="R4014" s="7">
        <f>_xlfn.CEILING.MATH(ABS(NiftyData[[#This Row],[DayChange %]]), 0.01)</f>
        <v>0.01</v>
      </c>
    </row>
    <row r="4015" spans="1:18" x14ac:dyDescent="0.2">
      <c r="A4015" s="2">
        <v>38254</v>
      </c>
      <c r="B4015" s="1">
        <v>1726.15</v>
      </c>
      <c r="C4015" s="1">
        <v>1736.9</v>
      </c>
      <c r="D4015" s="1">
        <v>1717.2</v>
      </c>
      <c r="E4015" s="1">
        <v>1722.5</v>
      </c>
      <c r="F4015" s="1">
        <v>101667012</v>
      </c>
      <c r="G4015" s="1">
        <v>2558.88</v>
      </c>
      <c r="H4015" s="6" t="str">
        <f>TEXT(NiftyData[[#This Row],[Date]], "yyyy")</f>
        <v>2004</v>
      </c>
      <c r="I4015" s="6" t="str">
        <f>TEXT(NiftyData[[#This Row],[Date]], "mmm")</f>
        <v>Sep</v>
      </c>
      <c r="J4015" s="6" t="str">
        <f>TEXT(NiftyData[[#This Row],[Date]], "ddd")</f>
        <v>Fri</v>
      </c>
      <c r="K4015" s="6" t="str">
        <f>TEXT(NiftyData[[#This Row],[Date]], "mmm-yyyy")</f>
        <v>Sep-2004</v>
      </c>
      <c r="L4015" s="6" t="str">
        <f>IF(NiftyData[[#This Row],[Day]]="Thu", "Expiry", "")</f>
        <v/>
      </c>
      <c r="M4015" s="6">
        <f>NiftyData[[#This Row],[Close]]-NiftyData[[#This Row],[Open]]</f>
        <v>-3.6500000000000909</v>
      </c>
      <c r="N4015" s="4">
        <f>NiftyData[[#This Row],[Intraday Change]]/NiftyData[[#This Row],[Open]]</f>
        <v>-2.1145323407583878E-3</v>
      </c>
      <c r="O4015" s="4">
        <f>_xlfn.CEILING.MATH(ABS(NiftyData[[#This Row],[Intraday Change %]]), 0.01)</f>
        <v>0.01</v>
      </c>
      <c r="P4015" s="6">
        <f>NiftyData[[#This Row],[Close]]-E4016</f>
        <v>-3.6500000000000909</v>
      </c>
      <c r="Q4015" s="4">
        <f>NiftyData[[#This Row],[DayChange]]/E4016</f>
        <v>-2.1145323407583878E-3</v>
      </c>
      <c r="R4015" s="7">
        <f>_xlfn.CEILING.MATH(ABS(NiftyData[[#This Row],[DayChange %]]), 0.01)</f>
        <v>0.01</v>
      </c>
    </row>
    <row r="4016" spans="1:18" x14ac:dyDescent="0.2">
      <c r="A4016" s="2">
        <v>38253</v>
      </c>
      <c r="B4016" s="1">
        <v>1753.1</v>
      </c>
      <c r="C4016" s="1">
        <v>1753.15</v>
      </c>
      <c r="D4016" s="1">
        <v>1723.4</v>
      </c>
      <c r="E4016" s="1">
        <v>1726.15</v>
      </c>
      <c r="F4016" s="1">
        <v>142285668</v>
      </c>
      <c r="G4016" s="1">
        <v>3312.3</v>
      </c>
      <c r="H4016" s="6" t="str">
        <f>TEXT(NiftyData[[#This Row],[Date]], "yyyy")</f>
        <v>2004</v>
      </c>
      <c r="I4016" s="6" t="str">
        <f>TEXT(NiftyData[[#This Row],[Date]], "mmm")</f>
        <v>Sep</v>
      </c>
      <c r="J4016" s="6" t="str">
        <f>TEXT(NiftyData[[#This Row],[Date]], "ddd")</f>
        <v>Thu</v>
      </c>
      <c r="K4016" s="6" t="str">
        <f>TEXT(NiftyData[[#This Row],[Date]], "mmm-yyyy")</f>
        <v>Sep-2004</v>
      </c>
      <c r="L4016" s="6" t="str">
        <f>IF(NiftyData[[#This Row],[Day]]="Thu", "Expiry", "")</f>
        <v>Expiry</v>
      </c>
      <c r="M4016" s="6">
        <f>NiftyData[[#This Row],[Close]]-NiftyData[[#This Row],[Open]]</f>
        <v>-26.949999999999818</v>
      </c>
      <c r="N4016" s="4">
        <f>NiftyData[[#This Row],[Intraday Change]]/NiftyData[[#This Row],[Open]]</f>
        <v>-1.5372768239119171E-2</v>
      </c>
      <c r="O4016" s="4">
        <f>_xlfn.CEILING.MATH(ABS(NiftyData[[#This Row],[Intraday Change %]]), 0.01)</f>
        <v>0.02</v>
      </c>
      <c r="P4016" s="6">
        <f>NiftyData[[#This Row],[Close]]-E4017</f>
        <v>-27.75</v>
      </c>
      <c r="Q4016" s="4">
        <f>NiftyData[[#This Row],[DayChange]]/E4017</f>
        <v>-1.5821882661497234E-2</v>
      </c>
      <c r="R4016" s="7">
        <f>_xlfn.CEILING.MATH(ABS(NiftyData[[#This Row],[DayChange %]]), 0.01)</f>
        <v>0.02</v>
      </c>
    </row>
    <row r="4017" spans="1:18" x14ac:dyDescent="0.2">
      <c r="A4017" s="2">
        <v>38252</v>
      </c>
      <c r="B4017" s="1">
        <v>1749.75</v>
      </c>
      <c r="C4017" s="1">
        <v>1760.8</v>
      </c>
      <c r="D4017" s="1">
        <v>1736.3</v>
      </c>
      <c r="E4017" s="1">
        <v>1753.9</v>
      </c>
      <c r="F4017" s="1">
        <v>123805174</v>
      </c>
      <c r="G4017" s="1">
        <v>3369.28</v>
      </c>
      <c r="H4017" s="6" t="str">
        <f>TEXT(NiftyData[[#This Row],[Date]], "yyyy")</f>
        <v>2004</v>
      </c>
      <c r="I4017" s="6" t="str">
        <f>TEXT(NiftyData[[#This Row],[Date]], "mmm")</f>
        <v>Sep</v>
      </c>
      <c r="J4017" s="6" t="str">
        <f>TEXT(NiftyData[[#This Row],[Date]], "ddd")</f>
        <v>Wed</v>
      </c>
      <c r="K4017" s="6" t="str">
        <f>TEXT(NiftyData[[#This Row],[Date]], "mmm-yyyy")</f>
        <v>Sep-2004</v>
      </c>
      <c r="L4017" s="6" t="str">
        <f>IF(NiftyData[[#This Row],[Day]]="Thu", "Expiry", "")</f>
        <v/>
      </c>
      <c r="M4017" s="6">
        <f>NiftyData[[#This Row],[Close]]-NiftyData[[#This Row],[Open]]</f>
        <v>4.1500000000000909</v>
      </c>
      <c r="N4017" s="4">
        <f>NiftyData[[#This Row],[Intraday Change]]/NiftyData[[#This Row],[Open]]</f>
        <v>2.3717673953422436E-3</v>
      </c>
      <c r="O4017" s="4">
        <f>_xlfn.CEILING.MATH(ABS(NiftyData[[#This Row],[Intraday Change %]]), 0.01)</f>
        <v>0.01</v>
      </c>
      <c r="P4017" s="6">
        <f>NiftyData[[#This Row],[Close]]-E4018</f>
        <v>3.7000000000000455</v>
      </c>
      <c r="Q4017" s="4">
        <f>NiftyData[[#This Row],[DayChange]]/E4018</f>
        <v>2.1140441092446839E-3</v>
      </c>
      <c r="R4017" s="7">
        <f>_xlfn.CEILING.MATH(ABS(NiftyData[[#This Row],[DayChange %]]), 0.01)</f>
        <v>0.01</v>
      </c>
    </row>
    <row r="4018" spans="1:18" x14ac:dyDescent="0.2">
      <c r="A4018" s="2">
        <v>38251</v>
      </c>
      <c r="B4018" s="1">
        <v>1728.75</v>
      </c>
      <c r="C4018" s="1">
        <v>1753</v>
      </c>
      <c r="D4018" s="1">
        <v>1724.7</v>
      </c>
      <c r="E4018" s="1">
        <v>1750.2</v>
      </c>
      <c r="F4018" s="1">
        <v>122449459</v>
      </c>
      <c r="G4018" s="1">
        <v>3157.29</v>
      </c>
      <c r="H4018" s="6" t="str">
        <f>TEXT(NiftyData[[#This Row],[Date]], "yyyy")</f>
        <v>2004</v>
      </c>
      <c r="I4018" s="6" t="str">
        <f>TEXT(NiftyData[[#This Row],[Date]], "mmm")</f>
        <v>Sep</v>
      </c>
      <c r="J4018" s="6" t="str">
        <f>TEXT(NiftyData[[#This Row],[Date]], "ddd")</f>
        <v>Tue</v>
      </c>
      <c r="K4018" s="6" t="str">
        <f>TEXT(NiftyData[[#This Row],[Date]], "mmm-yyyy")</f>
        <v>Sep-2004</v>
      </c>
      <c r="L4018" s="6" t="str">
        <f>IF(NiftyData[[#This Row],[Day]]="Thu", "Expiry", "")</f>
        <v/>
      </c>
      <c r="M4018" s="6">
        <f>NiftyData[[#This Row],[Close]]-NiftyData[[#This Row],[Open]]</f>
        <v>21.450000000000045</v>
      </c>
      <c r="N4018" s="4">
        <f>NiftyData[[#This Row],[Intraday Change]]/NiftyData[[#This Row],[Open]]</f>
        <v>1.2407809110629093E-2</v>
      </c>
      <c r="O4018" s="4">
        <f>_xlfn.CEILING.MATH(ABS(NiftyData[[#This Row],[Intraday Change %]]), 0.01)</f>
        <v>0.02</v>
      </c>
      <c r="P4018" s="6">
        <f>NiftyData[[#This Row],[Close]]-E4019</f>
        <v>21.400000000000091</v>
      </c>
      <c r="Q4018" s="4">
        <f>NiftyData[[#This Row],[DayChange]]/E4019</f>
        <v>1.237852845904679E-2</v>
      </c>
      <c r="R4018" s="7">
        <f>_xlfn.CEILING.MATH(ABS(NiftyData[[#This Row],[DayChange %]]), 0.01)</f>
        <v>0.02</v>
      </c>
    </row>
    <row r="4019" spans="1:18" x14ac:dyDescent="0.2">
      <c r="A4019" s="2">
        <v>38250</v>
      </c>
      <c r="B4019" s="1">
        <v>1734.05</v>
      </c>
      <c r="C4019" s="1">
        <v>1741.55</v>
      </c>
      <c r="D4019" s="1">
        <v>1725.3</v>
      </c>
      <c r="E4019" s="1">
        <v>1728.8</v>
      </c>
      <c r="F4019" s="1">
        <v>132546554</v>
      </c>
      <c r="G4019" s="1">
        <v>3119.04</v>
      </c>
      <c r="H4019" s="6" t="str">
        <f>TEXT(NiftyData[[#This Row],[Date]], "yyyy")</f>
        <v>2004</v>
      </c>
      <c r="I4019" s="6" t="str">
        <f>TEXT(NiftyData[[#This Row],[Date]], "mmm")</f>
        <v>Sep</v>
      </c>
      <c r="J4019" s="6" t="str">
        <f>TEXT(NiftyData[[#This Row],[Date]], "ddd")</f>
        <v>Mon</v>
      </c>
      <c r="K4019" s="6" t="str">
        <f>TEXT(NiftyData[[#This Row],[Date]], "mmm-yyyy")</f>
        <v>Sep-2004</v>
      </c>
      <c r="L4019" s="6" t="str">
        <f>IF(NiftyData[[#This Row],[Day]]="Thu", "Expiry", "")</f>
        <v/>
      </c>
      <c r="M4019" s="6">
        <f>NiftyData[[#This Row],[Close]]-NiftyData[[#This Row],[Open]]</f>
        <v>-5.25</v>
      </c>
      <c r="N4019" s="4">
        <f>NiftyData[[#This Row],[Intraday Change]]/NiftyData[[#This Row],[Open]]</f>
        <v>-3.0275943600242207E-3</v>
      </c>
      <c r="O4019" s="4">
        <f>_xlfn.CEILING.MATH(ABS(NiftyData[[#This Row],[Intraday Change %]]), 0.01)</f>
        <v>0.01</v>
      </c>
      <c r="P4019" s="6">
        <f>NiftyData[[#This Row],[Close]]-E4020</f>
        <v>-4.8500000000001364</v>
      </c>
      <c r="Q4019" s="4">
        <f>NiftyData[[#This Row],[DayChange]]/E4020</f>
        <v>-2.797565829319722E-3</v>
      </c>
      <c r="R4019" s="7">
        <f>_xlfn.CEILING.MATH(ABS(NiftyData[[#This Row],[DayChange %]]), 0.01)</f>
        <v>0.01</v>
      </c>
    </row>
    <row r="4020" spans="1:18" x14ac:dyDescent="0.2">
      <c r="A4020" s="2">
        <v>38247</v>
      </c>
      <c r="B4020" s="1">
        <v>1702.7</v>
      </c>
      <c r="C4020" s="1">
        <v>1736.4</v>
      </c>
      <c r="D4020" s="1">
        <v>1702.7</v>
      </c>
      <c r="E4020" s="1">
        <v>1733.65</v>
      </c>
      <c r="F4020" s="1">
        <v>159703813</v>
      </c>
      <c r="G4020" s="1">
        <v>3302.78</v>
      </c>
      <c r="H4020" s="6" t="str">
        <f>TEXT(NiftyData[[#This Row],[Date]], "yyyy")</f>
        <v>2004</v>
      </c>
      <c r="I4020" s="6" t="str">
        <f>TEXT(NiftyData[[#This Row],[Date]], "mmm")</f>
        <v>Sep</v>
      </c>
      <c r="J4020" s="6" t="str">
        <f>TEXT(NiftyData[[#This Row],[Date]], "ddd")</f>
        <v>Fri</v>
      </c>
      <c r="K4020" s="6" t="str">
        <f>TEXT(NiftyData[[#This Row],[Date]], "mmm-yyyy")</f>
        <v>Sep-2004</v>
      </c>
      <c r="L4020" s="6" t="str">
        <f>IF(NiftyData[[#This Row],[Day]]="Thu", "Expiry", "")</f>
        <v/>
      </c>
      <c r="M4020" s="6">
        <f>NiftyData[[#This Row],[Close]]-NiftyData[[#This Row],[Open]]</f>
        <v>30.950000000000045</v>
      </c>
      <c r="N4020" s="4">
        <f>NiftyData[[#This Row],[Intraday Change]]/NiftyData[[#This Row],[Open]]</f>
        <v>1.8177012979385707E-2</v>
      </c>
      <c r="O4020" s="4">
        <f>_xlfn.CEILING.MATH(ABS(NiftyData[[#This Row],[Intraday Change %]]), 0.01)</f>
        <v>0.02</v>
      </c>
      <c r="P4020" s="6">
        <f>NiftyData[[#This Row],[Close]]-E4021</f>
        <v>27.950000000000045</v>
      </c>
      <c r="Q4020" s="4">
        <f>NiftyData[[#This Row],[DayChange]]/E4021</f>
        <v>1.6386234390572813E-2</v>
      </c>
      <c r="R4020" s="7">
        <f>_xlfn.CEILING.MATH(ABS(NiftyData[[#This Row],[DayChange %]]), 0.01)</f>
        <v>0.02</v>
      </c>
    </row>
    <row r="4021" spans="1:18" x14ac:dyDescent="0.2">
      <c r="A4021" s="2">
        <v>38246</v>
      </c>
      <c r="B4021" s="1">
        <v>1683.6</v>
      </c>
      <c r="C4021" s="1">
        <v>1708</v>
      </c>
      <c r="D4021" s="1">
        <v>1677.35</v>
      </c>
      <c r="E4021" s="1">
        <v>1705.7</v>
      </c>
      <c r="F4021" s="1">
        <v>139089131</v>
      </c>
      <c r="G4021" s="1">
        <v>2642.31</v>
      </c>
      <c r="H4021" s="6" t="str">
        <f>TEXT(NiftyData[[#This Row],[Date]], "yyyy")</f>
        <v>2004</v>
      </c>
      <c r="I4021" s="6" t="str">
        <f>TEXT(NiftyData[[#This Row],[Date]], "mmm")</f>
        <v>Sep</v>
      </c>
      <c r="J4021" s="6" t="str">
        <f>TEXT(NiftyData[[#This Row],[Date]], "ddd")</f>
        <v>Thu</v>
      </c>
      <c r="K4021" s="6" t="str">
        <f>TEXT(NiftyData[[#This Row],[Date]], "mmm-yyyy")</f>
        <v>Sep-2004</v>
      </c>
      <c r="L4021" s="6" t="str">
        <f>IF(NiftyData[[#This Row],[Day]]="Thu", "Expiry", "")</f>
        <v>Expiry</v>
      </c>
      <c r="M4021" s="6">
        <f>NiftyData[[#This Row],[Close]]-NiftyData[[#This Row],[Open]]</f>
        <v>22.100000000000136</v>
      </c>
      <c r="N4021" s="4">
        <f>NiftyData[[#This Row],[Intraday Change]]/NiftyData[[#This Row],[Open]]</f>
        <v>1.3126633404609253E-2</v>
      </c>
      <c r="O4021" s="4">
        <f>_xlfn.CEILING.MATH(ABS(NiftyData[[#This Row],[Intraday Change %]]), 0.01)</f>
        <v>0.02</v>
      </c>
      <c r="P4021" s="6">
        <f>NiftyData[[#This Row],[Close]]-E4022</f>
        <v>22.5</v>
      </c>
      <c r="Q4021" s="4">
        <f>NiftyData[[#This Row],[DayChange]]/E4022</f>
        <v>1.3367395437262357E-2</v>
      </c>
      <c r="R4021" s="7">
        <f>_xlfn.CEILING.MATH(ABS(NiftyData[[#This Row],[DayChange %]]), 0.01)</f>
        <v>0.02</v>
      </c>
    </row>
    <row r="4022" spans="1:18" x14ac:dyDescent="0.2">
      <c r="A4022" s="2">
        <v>38245</v>
      </c>
      <c r="B4022" s="1">
        <v>1685.7</v>
      </c>
      <c r="C4022" s="1">
        <v>1694.45</v>
      </c>
      <c r="D4022" s="1">
        <v>1675.85</v>
      </c>
      <c r="E4022" s="1">
        <v>1683.2</v>
      </c>
      <c r="F4022" s="1">
        <v>104918054</v>
      </c>
      <c r="G4022" s="1">
        <v>2971.55</v>
      </c>
      <c r="H4022" s="6" t="str">
        <f>TEXT(NiftyData[[#This Row],[Date]], "yyyy")</f>
        <v>2004</v>
      </c>
      <c r="I4022" s="6" t="str">
        <f>TEXT(NiftyData[[#This Row],[Date]], "mmm")</f>
        <v>Sep</v>
      </c>
      <c r="J4022" s="6" t="str">
        <f>TEXT(NiftyData[[#This Row],[Date]], "ddd")</f>
        <v>Wed</v>
      </c>
      <c r="K4022" s="6" t="str">
        <f>TEXT(NiftyData[[#This Row],[Date]], "mmm-yyyy")</f>
        <v>Sep-2004</v>
      </c>
      <c r="L4022" s="6" t="str">
        <f>IF(NiftyData[[#This Row],[Day]]="Thu", "Expiry", "")</f>
        <v/>
      </c>
      <c r="M4022" s="6">
        <f>NiftyData[[#This Row],[Close]]-NiftyData[[#This Row],[Open]]</f>
        <v>-2.5</v>
      </c>
      <c r="N4022" s="4">
        <f>NiftyData[[#This Row],[Intraday Change]]/NiftyData[[#This Row],[Open]]</f>
        <v>-1.4830634157916593E-3</v>
      </c>
      <c r="O4022" s="4">
        <f>_xlfn.CEILING.MATH(ABS(NiftyData[[#This Row],[Intraday Change %]]), 0.01)</f>
        <v>0.01</v>
      </c>
      <c r="P4022" s="6">
        <f>NiftyData[[#This Row],[Close]]-E4023</f>
        <v>-2.3499999999999091</v>
      </c>
      <c r="Q4022" s="4">
        <f>NiftyData[[#This Row],[DayChange]]/E4023</f>
        <v>-1.394203672391747E-3</v>
      </c>
      <c r="R4022" s="7">
        <f>_xlfn.CEILING.MATH(ABS(NiftyData[[#This Row],[DayChange %]]), 0.01)</f>
        <v>0.01</v>
      </c>
    </row>
    <row r="4023" spans="1:18" x14ac:dyDescent="0.2">
      <c r="A4023" s="2">
        <v>38244</v>
      </c>
      <c r="B4023" s="1">
        <v>1675.2</v>
      </c>
      <c r="C4023" s="1">
        <v>1686.8</v>
      </c>
      <c r="D4023" s="1">
        <v>1668.45</v>
      </c>
      <c r="E4023" s="1">
        <v>1685.55</v>
      </c>
      <c r="F4023" s="1">
        <v>90528039</v>
      </c>
      <c r="G4023" s="1">
        <v>2905.73</v>
      </c>
      <c r="H4023" s="6" t="str">
        <f>TEXT(NiftyData[[#This Row],[Date]], "yyyy")</f>
        <v>2004</v>
      </c>
      <c r="I4023" s="6" t="str">
        <f>TEXT(NiftyData[[#This Row],[Date]], "mmm")</f>
        <v>Sep</v>
      </c>
      <c r="J4023" s="6" t="str">
        <f>TEXT(NiftyData[[#This Row],[Date]], "ddd")</f>
        <v>Tue</v>
      </c>
      <c r="K4023" s="6" t="str">
        <f>TEXT(NiftyData[[#This Row],[Date]], "mmm-yyyy")</f>
        <v>Sep-2004</v>
      </c>
      <c r="L4023" s="6" t="str">
        <f>IF(NiftyData[[#This Row],[Day]]="Thu", "Expiry", "")</f>
        <v/>
      </c>
      <c r="M4023" s="6">
        <f>NiftyData[[#This Row],[Close]]-NiftyData[[#This Row],[Open]]</f>
        <v>10.349999999999909</v>
      </c>
      <c r="N4023" s="4">
        <f>NiftyData[[#This Row],[Intraday Change]]/NiftyData[[#This Row],[Open]]</f>
        <v>6.1783667621775956E-3</v>
      </c>
      <c r="O4023" s="4">
        <f>_xlfn.CEILING.MATH(ABS(NiftyData[[#This Row],[Intraday Change %]]), 0.01)</f>
        <v>0.01</v>
      </c>
      <c r="P4023" s="6">
        <f>NiftyData[[#This Row],[Close]]-E4024</f>
        <v>10.349999999999909</v>
      </c>
      <c r="Q4023" s="4">
        <f>NiftyData[[#This Row],[DayChange]]/E4024</f>
        <v>6.1783667621775956E-3</v>
      </c>
      <c r="R4023" s="7">
        <f>_xlfn.CEILING.MATH(ABS(NiftyData[[#This Row],[DayChange %]]), 0.01)</f>
        <v>0.01</v>
      </c>
    </row>
    <row r="4024" spans="1:18" x14ac:dyDescent="0.2">
      <c r="A4024" s="2">
        <v>38243</v>
      </c>
      <c r="B4024" s="1">
        <v>1668.25</v>
      </c>
      <c r="C4024" s="1">
        <v>1681.75</v>
      </c>
      <c r="D4024" s="1">
        <v>1668.05</v>
      </c>
      <c r="E4024" s="1">
        <v>1675.2</v>
      </c>
      <c r="F4024" s="1">
        <v>81533998</v>
      </c>
      <c r="G4024" s="1">
        <v>2356.7199999999998</v>
      </c>
      <c r="H4024" s="6" t="str">
        <f>TEXT(NiftyData[[#This Row],[Date]], "yyyy")</f>
        <v>2004</v>
      </c>
      <c r="I4024" s="6" t="str">
        <f>TEXT(NiftyData[[#This Row],[Date]], "mmm")</f>
        <v>Sep</v>
      </c>
      <c r="J4024" s="6" t="str">
        <f>TEXT(NiftyData[[#This Row],[Date]], "ddd")</f>
        <v>Mon</v>
      </c>
      <c r="K4024" s="6" t="str">
        <f>TEXT(NiftyData[[#This Row],[Date]], "mmm-yyyy")</f>
        <v>Sep-2004</v>
      </c>
      <c r="L4024" s="6" t="str">
        <f>IF(NiftyData[[#This Row],[Day]]="Thu", "Expiry", "")</f>
        <v/>
      </c>
      <c r="M4024" s="6">
        <f>NiftyData[[#This Row],[Close]]-NiftyData[[#This Row],[Open]]</f>
        <v>6.9500000000000455</v>
      </c>
      <c r="N4024" s="4">
        <f>NiftyData[[#This Row],[Intraday Change]]/NiftyData[[#This Row],[Open]]</f>
        <v>4.1660422598531668E-3</v>
      </c>
      <c r="O4024" s="4">
        <f>_xlfn.CEILING.MATH(ABS(NiftyData[[#This Row],[Intraday Change %]]), 0.01)</f>
        <v>0.01</v>
      </c>
      <c r="P4024" s="6">
        <f>NiftyData[[#This Row],[Close]]-E4025</f>
        <v>6.4500000000000455</v>
      </c>
      <c r="Q4024" s="4">
        <f>NiftyData[[#This Row],[DayChange]]/E4025</f>
        <v>3.86516853932587E-3</v>
      </c>
      <c r="R4024" s="7">
        <f>_xlfn.CEILING.MATH(ABS(NiftyData[[#This Row],[DayChange %]]), 0.01)</f>
        <v>0.01</v>
      </c>
    </row>
    <row r="4025" spans="1:18" x14ac:dyDescent="0.2">
      <c r="A4025" s="2">
        <v>38240</v>
      </c>
      <c r="B4025" s="1">
        <v>1649.45</v>
      </c>
      <c r="C4025" s="1">
        <v>1670.95</v>
      </c>
      <c r="D4025" s="1">
        <v>1642.35</v>
      </c>
      <c r="E4025" s="1">
        <v>1668.75</v>
      </c>
      <c r="F4025" s="1">
        <v>78599722</v>
      </c>
      <c r="G4025" s="1">
        <v>2245.1999999999998</v>
      </c>
      <c r="H4025" s="6" t="str">
        <f>TEXT(NiftyData[[#This Row],[Date]], "yyyy")</f>
        <v>2004</v>
      </c>
      <c r="I4025" s="6" t="str">
        <f>TEXT(NiftyData[[#This Row],[Date]], "mmm")</f>
        <v>Sep</v>
      </c>
      <c r="J4025" s="6" t="str">
        <f>TEXT(NiftyData[[#This Row],[Date]], "ddd")</f>
        <v>Fri</v>
      </c>
      <c r="K4025" s="6" t="str">
        <f>TEXT(NiftyData[[#This Row],[Date]], "mmm-yyyy")</f>
        <v>Sep-2004</v>
      </c>
      <c r="L4025" s="6" t="str">
        <f>IF(NiftyData[[#This Row],[Day]]="Thu", "Expiry", "")</f>
        <v/>
      </c>
      <c r="M4025" s="6">
        <f>NiftyData[[#This Row],[Close]]-NiftyData[[#This Row],[Open]]</f>
        <v>19.299999999999955</v>
      </c>
      <c r="N4025" s="4">
        <f>NiftyData[[#This Row],[Intraday Change]]/NiftyData[[#This Row],[Open]]</f>
        <v>1.1700869986965325E-2</v>
      </c>
      <c r="O4025" s="4">
        <f>_xlfn.CEILING.MATH(ABS(NiftyData[[#This Row],[Intraday Change %]]), 0.01)</f>
        <v>0.02</v>
      </c>
      <c r="P4025" s="6">
        <f>NiftyData[[#This Row],[Close]]-E4026</f>
        <v>19.75</v>
      </c>
      <c r="Q4025" s="4">
        <f>NiftyData[[#This Row],[DayChange]]/E4026</f>
        <v>1.1976955730745907E-2</v>
      </c>
      <c r="R4025" s="7">
        <f>_xlfn.CEILING.MATH(ABS(NiftyData[[#This Row],[DayChange %]]), 0.01)</f>
        <v>0.02</v>
      </c>
    </row>
    <row r="4026" spans="1:18" x14ac:dyDescent="0.2">
      <c r="A4026" s="2">
        <v>38239</v>
      </c>
      <c r="B4026" s="1">
        <v>1656.25</v>
      </c>
      <c r="C4026" s="1">
        <v>1662.4</v>
      </c>
      <c r="D4026" s="1">
        <v>1640.25</v>
      </c>
      <c r="E4026" s="1">
        <v>1649</v>
      </c>
      <c r="F4026" s="1">
        <v>86876535</v>
      </c>
      <c r="G4026" s="1">
        <v>2271.5100000000002</v>
      </c>
      <c r="H4026" s="6" t="str">
        <f>TEXT(NiftyData[[#This Row],[Date]], "yyyy")</f>
        <v>2004</v>
      </c>
      <c r="I4026" s="6" t="str">
        <f>TEXT(NiftyData[[#This Row],[Date]], "mmm")</f>
        <v>Sep</v>
      </c>
      <c r="J4026" s="6" t="str">
        <f>TEXT(NiftyData[[#This Row],[Date]], "ddd")</f>
        <v>Thu</v>
      </c>
      <c r="K4026" s="6" t="str">
        <f>TEXT(NiftyData[[#This Row],[Date]], "mmm-yyyy")</f>
        <v>Sep-2004</v>
      </c>
      <c r="L4026" s="6" t="str">
        <f>IF(NiftyData[[#This Row],[Day]]="Thu", "Expiry", "")</f>
        <v>Expiry</v>
      </c>
      <c r="M4026" s="6">
        <f>NiftyData[[#This Row],[Close]]-NiftyData[[#This Row],[Open]]</f>
        <v>-7.25</v>
      </c>
      <c r="N4026" s="4">
        <f>NiftyData[[#This Row],[Intraday Change]]/NiftyData[[#This Row],[Open]]</f>
        <v>-4.3773584905660379E-3</v>
      </c>
      <c r="O4026" s="4">
        <f>_xlfn.CEILING.MATH(ABS(NiftyData[[#This Row],[Intraday Change %]]), 0.01)</f>
        <v>0.01</v>
      </c>
      <c r="P4026" s="6">
        <f>NiftyData[[#This Row],[Close]]-E4027</f>
        <v>-7.25</v>
      </c>
      <c r="Q4026" s="4">
        <f>NiftyData[[#This Row],[DayChange]]/E4027</f>
        <v>-4.3773584905660379E-3</v>
      </c>
      <c r="R4026" s="7">
        <f>_xlfn.CEILING.MATH(ABS(NiftyData[[#This Row],[DayChange %]]), 0.01)</f>
        <v>0.01</v>
      </c>
    </row>
    <row r="4027" spans="1:18" x14ac:dyDescent="0.2">
      <c r="A4027" s="2">
        <v>38238</v>
      </c>
      <c r="B4027" s="1">
        <v>1650.6</v>
      </c>
      <c r="C4027" s="1">
        <v>1658.85</v>
      </c>
      <c r="D4027" s="1">
        <v>1648.25</v>
      </c>
      <c r="E4027" s="1">
        <v>1656.25</v>
      </c>
      <c r="F4027" s="1">
        <v>75592478</v>
      </c>
      <c r="G4027" s="1">
        <v>2109.73</v>
      </c>
      <c r="H4027" s="6" t="str">
        <f>TEXT(NiftyData[[#This Row],[Date]], "yyyy")</f>
        <v>2004</v>
      </c>
      <c r="I4027" s="6" t="str">
        <f>TEXT(NiftyData[[#This Row],[Date]], "mmm")</f>
        <v>Sep</v>
      </c>
      <c r="J4027" s="6" t="str">
        <f>TEXT(NiftyData[[#This Row],[Date]], "ddd")</f>
        <v>Wed</v>
      </c>
      <c r="K4027" s="6" t="str">
        <f>TEXT(NiftyData[[#This Row],[Date]], "mmm-yyyy")</f>
        <v>Sep-2004</v>
      </c>
      <c r="L4027" s="6" t="str">
        <f>IF(NiftyData[[#This Row],[Day]]="Thu", "Expiry", "")</f>
        <v/>
      </c>
      <c r="M4027" s="6">
        <f>NiftyData[[#This Row],[Close]]-NiftyData[[#This Row],[Open]]</f>
        <v>5.6500000000000909</v>
      </c>
      <c r="N4027" s="4">
        <f>NiftyData[[#This Row],[Intraday Change]]/NiftyData[[#This Row],[Open]]</f>
        <v>3.4229976978069135E-3</v>
      </c>
      <c r="O4027" s="4">
        <f>_xlfn.CEILING.MATH(ABS(NiftyData[[#This Row],[Intraday Change %]]), 0.01)</f>
        <v>0.01</v>
      </c>
      <c r="P4027" s="6">
        <f>NiftyData[[#This Row],[Close]]-E4028</f>
        <v>6.0999999999999091</v>
      </c>
      <c r="Q4027" s="4">
        <f>NiftyData[[#This Row],[DayChange]]/E4028</f>
        <v>3.6966336393660631E-3</v>
      </c>
      <c r="R4027" s="7">
        <f>_xlfn.CEILING.MATH(ABS(NiftyData[[#This Row],[DayChange %]]), 0.01)</f>
        <v>0.01</v>
      </c>
    </row>
    <row r="4028" spans="1:18" x14ac:dyDescent="0.2">
      <c r="A4028" s="2">
        <v>38237</v>
      </c>
      <c r="B4028" s="1">
        <v>1643.95</v>
      </c>
      <c r="C4028" s="1">
        <v>1653.15</v>
      </c>
      <c r="D4028" s="1">
        <v>1641.8</v>
      </c>
      <c r="E4028" s="1">
        <v>1650.15</v>
      </c>
      <c r="F4028" s="1">
        <v>73203629</v>
      </c>
      <c r="G4028" s="1">
        <v>2043.04</v>
      </c>
      <c r="H4028" s="6" t="str">
        <f>TEXT(NiftyData[[#This Row],[Date]], "yyyy")</f>
        <v>2004</v>
      </c>
      <c r="I4028" s="6" t="str">
        <f>TEXT(NiftyData[[#This Row],[Date]], "mmm")</f>
        <v>Sep</v>
      </c>
      <c r="J4028" s="6" t="str">
        <f>TEXT(NiftyData[[#This Row],[Date]], "ddd")</f>
        <v>Tue</v>
      </c>
      <c r="K4028" s="6" t="str">
        <f>TEXT(NiftyData[[#This Row],[Date]], "mmm-yyyy")</f>
        <v>Sep-2004</v>
      </c>
      <c r="L4028" s="6" t="str">
        <f>IF(NiftyData[[#This Row],[Day]]="Thu", "Expiry", "")</f>
        <v/>
      </c>
      <c r="M4028" s="6">
        <f>NiftyData[[#This Row],[Close]]-NiftyData[[#This Row],[Open]]</f>
        <v>6.2000000000000455</v>
      </c>
      <c r="N4028" s="4">
        <f>NiftyData[[#This Row],[Intraday Change]]/NiftyData[[#This Row],[Open]]</f>
        <v>3.7714042397883423E-3</v>
      </c>
      <c r="O4028" s="4">
        <f>_xlfn.CEILING.MATH(ABS(NiftyData[[#This Row],[Intraday Change %]]), 0.01)</f>
        <v>0.01</v>
      </c>
      <c r="P4028" s="6">
        <f>NiftyData[[#This Row],[Close]]-E4029</f>
        <v>6.1500000000000909</v>
      </c>
      <c r="Q4028" s="4">
        <f>NiftyData[[#This Row],[DayChange]]/E4029</f>
        <v>3.7408759124088146E-3</v>
      </c>
      <c r="R4028" s="7">
        <f>_xlfn.CEILING.MATH(ABS(NiftyData[[#This Row],[DayChange %]]), 0.01)</f>
        <v>0.01</v>
      </c>
    </row>
    <row r="4029" spans="1:18" x14ac:dyDescent="0.2">
      <c r="A4029" s="2">
        <v>38236</v>
      </c>
      <c r="B4029" s="1">
        <v>1634.6</v>
      </c>
      <c r="C4029" s="1">
        <v>1649.15</v>
      </c>
      <c r="D4029" s="1">
        <v>1634.45</v>
      </c>
      <c r="E4029" s="1">
        <v>1644</v>
      </c>
      <c r="F4029" s="1">
        <v>68876077</v>
      </c>
      <c r="G4029" s="1">
        <v>1845.01</v>
      </c>
      <c r="H4029" s="6" t="str">
        <f>TEXT(NiftyData[[#This Row],[Date]], "yyyy")</f>
        <v>2004</v>
      </c>
      <c r="I4029" s="6" t="str">
        <f>TEXT(NiftyData[[#This Row],[Date]], "mmm")</f>
        <v>Sep</v>
      </c>
      <c r="J4029" s="6" t="str">
        <f>TEXT(NiftyData[[#This Row],[Date]], "ddd")</f>
        <v>Mon</v>
      </c>
      <c r="K4029" s="6" t="str">
        <f>TEXT(NiftyData[[#This Row],[Date]], "mmm-yyyy")</f>
        <v>Sep-2004</v>
      </c>
      <c r="L4029" s="6" t="str">
        <f>IF(NiftyData[[#This Row],[Day]]="Thu", "Expiry", "")</f>
        <v/>
      </c>
      <c r="M4029" s="6">
        <f>NiftyData[[#This Row],[Close]]-NiftyData[[#This Row],[Open]]</f>
        <v>9.4000000000000909</v>
      </c>
      <c r="N4029" s="4">
        <f>NiftyData[[#This Row],[Intraday Change]]/NiftyData[[#This Row],[Open]]</f>
        <v>5.7506423589869637E-3</v>
      </c>
      <c r="O4029" s="4">
        <f>_xlfn.CEILING.MATH(ABS(NiftyData[[#This Row],[Intraday Change %]]), 0.01)</f>
        <v>0.01</v>
      </c>
      <c r="P4029" s="6">
        <f>NiftyData[[#This Row],[Close]]-E4030</f>
        <v>9.9000000000000909</v>
      </c>
      <c r="Q4029" s="4">
        <f>NiftyData[[#This Row],[DayChange]]/E4030</f>
        <v>6.0583807600514605E-3</v>
      </c>
      <c r="R4029" s="7">
        <f>_xlfn.CEILING.MATH(ABS(NiftyData[[#This Row],[DayChange %]]), 0.01)</f>
        <v>0.01</v>
      </c>
    </row>
    <row r="4030" spans="1:18" x14ac:dyDescent="0.2">
      <c r="A4030" s="2">
        <v>38233</v>
      </c>
      <c r="B4030" s="1">
        <v>1629.65</v>
      </c>
      <c r="C4030" s="1">
        <v>1636.1</v>
      </c>
      <c r="D4030" s="1">
        <v>1622.1</v>
      </c>
      <c r="E4030" s="1">
        <v>1634.1</v>
      </c>
      <c r="F4030" s="1">
        <v>81209846</v>
      </c>
      <c r="G4030" s="1">
        <v>2064.5</v>
      </c>
      <c r="H4030" s="6" t="str">
        <f>TEXT(NiftyData[[#This Row],[Date]], "yyyy")</f>
        <v>2004</v>
      </c>
      <c r="I4030" s="6" t="str">
        <f>TEXT(NiftyData[[#This Row],[Date]], "mmm")</f>
        <v>Sep</v>
      </c>
      <c r="J4030" s="6" t="str">
        <f>TEXT(NiftyData[[#This Row],[Date]], "ddd")</f>
        <v>Fri</v>
      </c>
      <c r="K4030" s="6" t="str">
        <f>TEXT(NiftyData[[#This Row],[Date]], "mmm-yyyy")</f>
        <v>Sep-2004</v>
      </c>
      <c r="L4030" s="6" t="str">
        <f>IF(NiftyData[[#This Row],[Day]]="Thu", "Expiry", "")</f>
        <v/>
      </c>
      <c r="M4030" s="6">
        <f>NiftyData[[#This Row],[Close]]-NiftyData[[#This Row],[Open]]</f>
        <v>4.4499999999998181</v>
      </c>
      <c r="N4030" s="4">
        <f>NiftyData[[#This Row],[Intraday Change]]/NiftyData[[#This Row],[Open]]</f>
        <v>2.7306476850856428E-3</v>
      </c>
      <c r="O4030" s="4">
        <f>_xlfn.CEILING.MATH(ABS(NiftyData[[#This Row],[Intraday Change %]]), 0.01)</f>
        <v>0.01</v>
      </c>
      <c r="P4030" s="6">
        <f>NiftyData[[#This Row],[Close]]-E4031</f>
        <v>4.7999999999999545</v>
      </c>
      <c r="Q4030" s="4">
        <f>NiftyData[[#This Row],[DayChange]]/E4031</f>
        <v>2.9460504511139474E-3</v>
      </c>
      <c r="R4030" s="7">
        <f>_xlfn.CEILING.MATH(ABS(NiftyData[[#This Row],[DayChange %]]), 0.01)</f>
        <v>0.01</v>
      </c>
    </row>
    <row r="4031" spans="1:18" x14ac:dyDescent="0.2">
      <c r="A4031" s="2">
        <v>38232</v>
      </c>
      <c r="B4031" s="1">
        <v>1635.5</v>
      </c>
      <c r="C4031" s="1">
        <v>1641.25</v>
      </c>
      <c r="D4031" s="1">
        <v>1619.9</v>
      </c>
      <c r="E4031" s="1">
        <v>1629.3</v>
      </c>
      <c r="F4031" s="1">
        <v>73762856</v>
      </c>
      <c r="G4031" s="1">
        <v>2109.39</v>
      </c>
      <c r="H4031" s="6" t="str">
        <f>TEXT(NiftyData[[#This Row],[Date]], "yyyy")</f>
        <v>2004</v>
      </c>
      <c r="I4031" s="6" t="str">
        <f>TEXT(NiftyData[[#This Row],[Date]], "mmm")</f>
        <v>Sep</v>
      </c>
      <c r="J4031" s="6" t="str">
        <f>TEXT(NiftyData[[#This Row],[Date]], "ddd")</f>
        <v>Thu</v>
      </c>
      <c r="K4031" s="6" t="str">
        <f>TEXT(NiftyData[[#This Row],[Date]], "mmm-yyyy")</f>
        <v>Sep-2004</v>
      </c>
      <c r="L4031" s="6" t="str">
        <f>IF(NiftyData[[#This Row],[Day]]="Thu", "Expiry", "")</f>
        <v>Expiry</v>
      </c>
      <c r="M4031" s="6">
        <f>NiftyData[[#This Row],[Close]]-NiftyData[[#This Row],[Open]]</f>
        <v>-6.2000000000000455</v>
      </c>
      <c r="N4031" s="4">
        <f>NiftyData[[#This Row],[Intraday Change]]/NiftyData[[#This Row],[Open]]</f>
        <v>-3.7908896361969094E-3</v>
      </c>
      <c r="O4031" s="4">
        <f>_xlfn.CEILING.MATH(ABS(NiftyData[[#This Row],[Intraday Change %]]), 0.01)</f>
        <v>0.01</v>
      </c>
      <c r="P4031" s="6">
        <f>NiftyData[[#This Row],[Close]]-E4032</f>
        <v>-6.1500000000000909</v>
      </c>
      <c r="Q4031" s="4">
        <f>NiftyData[[#This Row],[DayChange]]/E4032</f>
        <v>-3.7604329083738976E-3</v>
      </c>
      <c r="R4031" s="7">
        <f>_xlfn.CEILING.MATH(ABS(NiftyData[[#This Row],[DayChange %]]), 0.01)</f>
        <v>0.01</v>
      </c>
    </row>
    <row r="4032" spans="1:18" x14ac:dyDescent="0.2">
      <c r="A4032" s="2">
        <v>38231</v>
      </c>
      <c r="B4032" s="1">
        <v>1631.7</v>
      </c>
      <c r="C4032" s="1">
        <v>1640.55</v>
      </c>
      <c r="D4032" s="1">
        <v>1631.1</v>
      </c>
      <c r="E4032" s="1">
        <v>1635.45</v>
      </c>
      <c r="F4032" s="1">
        <v>80868524</v>
      </c>
      <c r="G4032" s="1">
        <v>1886.89</v>
      </c>
      <c r="H4032" s="6" t="str">
        <f>TEXT(NiftyData[[#This Row],[Date]], "yyyy")</f>
        <v>2004</v>
      </c>
      <c r="I4032" s="6" t="str">
        <f>TEXT(NiftyData[[#This Row],[Date]], "mmm")</f>
        <v>Sep</v>
      </c>
      <c r="J4032" s="6" t="str">
        <f>TEXT(NiftyData[[#This Row],[Date]], "ddd")</f>
        <v>Wed</v>
      </c>
      <c r="K4032" s="6" t="str">
        <f>TEXT(NiftyData[[#This Row],[Date]], "mmm-yyyy")</f>
        <v>Sep-2004</v>
      </c>
      <c r="L4032" s="6" t="str">
        <f>IF(NiftyData[[#This Row],[Day]]="Thu", "Expiry", "")</f>
        <v/>
      </c>
      <c r="M4032" s="6">
        <f>NiftyData[[#This Row],[Close]]-NiftyData[[#This Row],[Open]]</f>
        <v>3.75</v>
      </c>
      <c r="N4032" s="4">
        <f>NiftyData[[#This Row],[Intraday Change]]/NiftyData[[#This Row],[Open]]</f>
        <v>2.2982165839308694E-3</v>
      </c>
      <c r="O4032" s="4">
        <f>_xlfn.CEILING.MATH(ABS(NiftyData[[#This Row],[Intraday Change %]]), 0.01)</f>
        <v>0.01</v>
      </c>
      <c r="P4032" s="6">
        <f>NiftyData[[#This Row],[Close]]-E4033</f>
        <v>3.7000000000000455</v>
      </c>
      <c r="Q4032" s="4">
        <f>NiftyData[[#This Row],[DayChange]]/E4033</f>
        <v>2.2675042132679919E-3</v>
      </c>
      <c r="R4032" s="7">
        <f>_xlfn.CEILING.MATH(ABS(NiftyData[[#This Row],[DayChange %]]), 0.01)</f>
        <v>0.01</v>
      </c>
    </row>
    <row r="4033" spans="1:18" x14ac:dyDescent="0.2">
      <c r="A4033" s="2">
        <v>38230</v>
      </c>
      <c r="B4033" s="1">
        <v>1628.5</v>
      </c>
      <c r="C4033" s="1">
        <v>1634.8</v>
      </c>
      <c r="D4033" s="1">
        <v>1618.3</v>
      </c>
      <c r="E4033" s="1">
        <v>1631.75</v>
      </c>
      <c r="F4033" s="1">
        <v>92193309</v>
      </c>
      <c r="G4033" s="1">
        <v>2025.51</v>
      </c>
      <c r="H4033" s="6" t="str">
        <f>TEXT(NiftyData[[#This Row],[Date]], "yyyy")</f>
        <v>2004</v>
      </c>
      <c r="I4033" s="6" t="str">
        <f>TEXT(NiftyData[[#This Row],[Date]], "mmm")</f>
        <v>Aug</v>
      </c>
      <c r="J4033" s="6" t="str">
        <f>TEXT(NiftyData[[#This Row],[Date]], "ddd")</f>
        <v>Tue</v>
      </c>
      <c r="K4033" s="6" t="str">
        <f>TEXT(NiftyData[[#This Row],[Date]], "mmm-yyyy")</f>
        <v>Aug-2004</v>
      </c>
      <c r="L4033" s="6" t="str">
        <f>IF(NiftyData[[#This Row],[Day]]="Thu", "Expiry", "")</f>
        <v/>
      </c>
      <c r="M4033" s="6">
        <f>NiftyData[[#This Row],[Close]]-NiftyData[[#This Row],[Open]]</f>
        <v>3.25</v>
      </c>
      <c r="N4033" s="4">
        <f>NiftyData[[#This Row],[Intraday Change]]/NiftyData[[#This Row],[Open]]</f>
        <v>1.9957015658581515E-3</v>
      </c>
      <c r="O4033" s="4">
        <f>_xlfn.CEILING.MATH(ABS(NiftyData[[#This Row],[Intraday Change %]]), 0.01)</f>
        <v>0.01</v>
      </c>
      <c r="P4033" s="6">
        <f>NiftyData[[#This Row],[Close]]-E4034</f>
        <v>3.2999999999999545</v>
      </c>
      <c r="Q4033" s="4">
        <f>NiftyData[[#This Row],[DayChange]]/E4034</f>
        <v>2.0264668856888172E-3</v>
      </c>
      <c r="R4033" s="7">
        <f>_xlfn.CEILING.MATH(ABS(NiftyData[[#This Row],[DayChange %]]), 0.01)</f>
        <v>0.01</v>
      </c>
    </row>
    <row r="4034" spans="1:18" x14ac:dyDescent="0.2">
      <c r="A4034" s="2">
        <v>38229</v>
      </c>
      <c r="B4034" s="1">
        <v>1609.45</v>
      </c>
      <c r="C4034" s="1">
        <v>1629.9</v>
      </c>
      <c r="D4034" s="1">
        <v>1609.2</v>
      </c>
      <c r="E4034" s="1">
        <v>1628.45</v>
      </c>
      <c r="F4034" s="1">
        <v>62840641</v>
      </c>
      <c r="G4034" s="1">
        <v>1757.61</v>
      </c>
      <c r="H4034" s="6" t="str">
        <f>TEXT(NiftyData[[#This Row],[Date]], "yyyy")</f>
        <v>2004</v>
      </c>
      <c r="I4034" s="6" t="str">
        <f>TEXT(NiftyData[[#This Row],[Date]], "mmm")</f>
        <v>Aug</v>
      </c>
      <c r="J4034" s="6" t="str">
        <f>TEXT(NiftyData[[#This Row],[Date]], "ddd")</f>
        <v>Mon</v>
      </c>
      <c r="K4034" s="6" t="str">
        <f>TEXT(NiftyData[[#This Row],[Date]], "mmm-yyyy")</f>
        <v>Aug-2004</v>
      </c>
      <c r="L4034" s="6" t="str">
        <f>IF(NiftyData[[#This Row],[Day]]="Thu", "Expiry", "")</f>
        <v/>
      </c>
      <c r="M4034" s="6">
        <f>NiftyData[[#This Row],[Close]]-NiftyData[[#This Row],[Open]]</f>
        <v>19</v>
      </c>
      <c r="N4034" s="4">
        <f>NiftyData[[#This Row],[Intraday Change]]/NiftyData[[#This Row],[Open]]</f>
        <v>1.1805275093976202E-2</v>
      </c>
      <c r="O4034" s="4">
        <f>_xlfn.CEILING.MATH(ABS(NiftyData[[#This Row],[Intraday Change %]]), 0.01)</f>
        <v>0.02</v>
      </c>
      <c r="P4034" s="6">
        <f>NiftyData[[#This Row],[Close]]-E4035</f>
        <v>19.450000000000045</v>
      </c>
      <c r="Q4034" s="4">
        <f>NiftyData[[#This Row],[DayChange]]/E4035</f>
        <v>1.2088253573648258E-2</v>
      </c>
      <c r="R4034" s="7">
        <f>_xlfn.CEILING.MATH(ABS(NiftyData[[#This Row],[DayChange %]]), 0.01)</f>
        <v>0.02</v>
      </c>
    </row>
    <row r="4035" spans="1:18" x14ac:dyDescent="0.2">
      <c r="A4035" s="2">
        <v>38226</v>
      </c>
      <c r="B4035" s="1">
        <v>1610.85</v>
      </c>
      <c r="C4035" s="1">
        <v>1617.25</v>
      </c>
      <c r="D4035" s="1">
        <v>1600.15</v>
      </c>
      <c r="E4035" s="1">
        <v>1609</v>
      </c>
      <c r="F4035" s="1">
        <v>66373587</v>
      </c>
      <c r="G4035" s="1">
        <v>1932.14</v>
      </c>
      <c r="H4035" s="6" t="str">
        <f>TEXT(NiftyData[[#This Row],[Date]], "yyyy")</f>
        <v>2004</v>
      </c>
      <c r="I4035" s="6" t="str">
        <f>TEXT(NiftyData[[#This Row],[Date]], "mmm")</f>
        <v>Aug</v>
      </c>
      <c r="J4035" s="6" t="str">
        <f>TEXT(NiftyData[[#This Row],[Date]], "ddd")</f>
        <v>Fri</v>
      </c>
      <c r="K4035" s="6" t="str">
        <f>TEXT(NiftyData[[#This Row],[Date]], "mmm-yyyy")</f>
        <v>Aug-2004</v>
      </c>
      <c r="L4035" s="6" t="str">
        <f>IF(NiftyData[[#This Row],[Day]]="Thu", "Expiry", "")</f>
        <v/>
      </c>
      <c r="M4035" s="6">
        <f>NiftyData[[#This Row],[Close]]-NiftyData[[#This Row],[Open]]</f>
        <v>-1.8499999999999091</v>
      </c>
      <c r="N4035" s="4">
        <f>NiftyData[[#This Row],[Intraday Change]]/NiftyData[[#This Row],[Open]]</f>
        <v>-1.1484619921159071E-3</v>
      </c>
      <c r="O4035" s="4">
        <f>_xlfn.CEILING.MATH(ABS(NiftyData[[#This Row],[Intraday Change %]]), 0.01)</f>
        <v>0.01</v>
      </c>
      <c r="P4035" s="6">
        <f>NiftyData[[#This Row],[Close]]-E4036</f>
        <v>-1.75</v>
      </c>
      <c r="Q4035" s="4">
        <f>NiftyData[[#This Row],[DayChange]]/E4036</f>
        <v>-1.0864504112990843E-3</v>
      </c>
      <c r="R4035" s="7">
        <f>_xlfn.CEILING.MATH(ABS(NiftyData[[#This Row],[DayChange %]]), 0.01)</f>
        <v>0.01</v>
      </c>
    </row>
    <row r="4036" spans="1:18" x14ac:dyDescent="0.2">
      <c r="A4036" s="2">
        <v>38225</v>
      </c>
      <c r="B4036" s="1">
        <v>1595.75</v>
      </c>
      <c r="C4036" s="1">
        <v>1613.25</v>
      </c>
      <c r="D4036" s="1">
        <v>1593.45</v>
      </c>
      <c r="E4036" s="1">
        <v>1610.75</v>
      </c>
      <c r="F4036" s="1">
        <v>96018805</v>
      </c>
      <c r="G4036" s="1">
        <v>2752.72</v>
      </c>
      <c r="H4036" s="6" t="str">
        <f>TEXT(NiftyData[[#This Row],[Date]], "yyyy")</f>
        <v>2004</v>
      </c>
      <c r="I4036" s="6" t="str">
        <f>TEXT(NiftyData[[#This Row],[Date]], "mmm")</f>
        <v>Aug</v>
      </c>
      <c r="J4036" s="6" t="str">
        <f>TEXT(NiftyData[[#This Row],[Date]], "ddd")</f>
        <v>Thu</v>
      </c>
      <c r="K4036" s="6" t="str">
        <f>TEXT(NiftyData[[#This Row],[Date]], "mmm-yyyy")</f>
        <v>Aug-2004</v>
      </c>
      <c r="L4036" s="6" t="str">
        <f>IF(NiftyData[[#This Row],[Day]]="Thu", "Expiry", "")</f>
        <v>Expiry</v>
      </c>
      <c r="M4036" s="6">
        <f>NiftyData[[#This Row],[Close]]-NiftyData[[#This Row],[Open]]</f>
        <v>15</v>
      </c>
      <c r="N4036" s="4">
        <f>NiftyData[[#This Row],[Intraday Change]]/NiftyData[[#This Row],[Open]]</f>
        <v>9.3999686667711104E-3</v>
      </c>
      <c r="O4036" s="4">
        <f>_xlfn.CEILING.MATH(ABS(NiftyData[[#This Row],[Intraday Change %]]), 0.01)</f>
        <v>0.01</v>
      </c>
      <c r="P4036" s="6">
        <f>NiftyData[[#This Row],[Close]]-E4037</f>
        <v>15.049999999999955</v>
      </c>
      <c r="Q4036" s="4">
        <f>NiftyData[[#This Row],[DayChange]]/E4037</f>
        <v>9.4315974180610111E-3</v>
      </c>
      <c r="R4036" s="7">
        <f>_xlfn.CEILING.MATH(ABS(NiftyData[[#This Row],[DayChange %]]), 0.01)</f>
        <v>0.01</v>
      </c>
    </row>
    <row r="4037" spans="1:18" x14ac:dyDescent="0.2">
      <c r="A4037" s="2">
        <v>38224</v>
      </c>
      <c r="B4037" s="1">
        <v>1592.2</v>
      </c>
      <c r="C4037" s="1">
        <v>1598.55</v>
      </c>
      <c r="D4037" s="1">
        <v>1586.35</v>
      </c>
      <c r="E4037" s="1">
        <v>1595.7</v>
      </c>
      <c r="F4037" s="1">
        <v>70779892</v>
      </c>
      <c r="G4037" s="1">
        <v>2018.74</v>
      </c>
      <c r="H4037" s="6" t="str">
        <f>TEXT(NiftyData[[#This Row],[Date]], "yyyy")</f>
        <v>2004</v>
      </c>
      <c r="I4037" s="6" t="str">
        <f>TEXT(NiftyData[[#This Row],[Date]], "mmm")</f>
        <v>Aug</v>
      </c>
      <c r="J4037" s="6" t="str">
        <f>TEXT(NiftyData[[#This Row],[Date]], "ddd")</f>
        <v>Wed</v>
      </c>
      <c r="K4037" s="6" t="str">
        <f>TEXT(NiftyData[[#This Row],[Date]], "mmm-yyyy")</f>
        <v>Aug-2004</v>
      </c>
      <c r="L4037" s="6" t="str">
        <f>IF(NiftyData[[#This Row],[Day]]="Thu", "Expiry", "")</f>
        <v/>
      </c>
      <c r="M4037" s="6">
        <f>NiftyData[[#This Row],[Close]]-NiftyData[[#This Row],[Open]]</f>
        <v>3.5</v>
      </c>
      <c r="N4037" s="4">
        <f>NiftyData[[#This Row],[Intraday Change]]/NiftyData[[#This Row],[Open]]</f>
        <v>2.1982163044843611E-3</v>
      </c>
      <c r="O4037" s="4">
        <f>_xlfn.CEILING.MATH(ABS(NiftyData[[#This Row],[Intraday Change %]]), 0.01)</f>
        <v>0.01</v>
      </c>
      <c r="P4037" s="6">
        <f>NiftyData[[#This Row],[Close]]-E4038</f>
        <v>4.1000000000001364</v>
      </c>
      <c r="Q4037" s="4">
        <f>NiftyData[[#This Row],[DayChange]]/E4038</f>
        <v>2.576024126665077E-3</v>
      </c>
      <c r="R4037" s="7">
        <f>_xlfn.CEILING.MATH(ABS(NiftyData[[#This Row],[DayChange %]]), 0.01)</f>
        <v>0.01</v>
      </c>
    </row>
    <row r="4038" spans="1:18" x14ac:dyDescent="0.2">
      <c r="A4038" s="2">
        <v>38223</v>
      </c>
      <c r="B4038" s="1">
        <v>1578.2</v>
      </c>
      <c r="C4038" s="1">
        <v>1597.9</v>
      </c>
      <c r="D4038" s="1">
        <v>1578.05</v>
      </c>
      <c r="E4038" s="1">
        <v>1591.6</v>
      </c>
      <c r="F4038" s="1">
        <v>94198546</v>
      </c>
      <c r="G4038" s="1">
        <v>2380.67</v>
      </c>
      <c r="H4038" s="6" t="str">
        <f>TEXT(NiftyData[[#This Row],[Date]], "yyyy")</f>
        <v>2004</v>
      </c>
      <c r="I4038" s="6" t="str">
        <f>TEXT(NiftyData[[#This Row],[Date]], "mmm")</f>
        <v>Aug</v>
      </c>
      <c r="J4038" s="6" t="str">
        <f>TEXT(NiftyData[[#This Row],[Date]], "ddd")</f>
        <v>Tue</v>
      </c>
      <c r="K4038" s="6" t="str">
        <f>TEXT(NiftyData[[#This Row],[Date]], "mmm-yyyy")</f>
        <v>Aug-2004</v>
      </c>
      <c r="L4038" s="6" t="str">
        <f>IF(NiftyData[[#This Row],[Day]]="Thu", "Expiry", "")</f>
        <v/>
      </c>
      <c r="M4038" s="6">
        <f>NiftyData[[#This Row],[Close]]-NiftyData[[#This Row],[Open]]</f>
        <v>13.399999999999864</v>
      </c>
      <c r="N4038" s="4">
        <f>NiftyData[[#This Row],[Intraday Change]]/NiftyData[[#This Row],[Open]]</f>
        <v>8.4906855911797384E-3</v>
      </c>
      <c r="O4038" s="4">
        <f>_xlfn.CEILING.MATH(ABS(NiftyData[[#This Row],[Intraday Change %]]), 0.01)</f>
        <v>0.01</v>
      </c>
      <c r="P4038" s="6">
        <f>NiftyData[[#This Row],[Close]]-E4039</f>
        <v>13.399999999999864</v>
      </c>
      <c r="Q4038" s="4">
        <f>NiftyData[[#This Row],[DayChange]]/E4039</f>
        <v>8.4906855911797384E-3</v>
      </c>
      <c r="R4038" s="7">
        <f>_xlfn.CEILING.MATH(ABS(NiftyData[[#This Row],[DayChange %]]), 0.01)</f>
        <v>0.01</v>
      </c>
    </row>
    <row r="4039" spans="1:18" x14ac:dyDescent="0.2">
      <c r="A4039" s="2">
        <v>38222</v>
      </c>
      <c r="B4039" s="1">
        <v>1590.9</v>
      </c>
      <c r="C4039" s="1">
        <v>1595.55</v>
      </c>
      <c r="D4039" s="1">
        <v>1573.7</v>
      </c>
      <c r="E4039" s="1">
        <v>1578.2</v>
      </c>
      <c r="F4039" s="1">
        <v>128548070</v>
      </c>
      <c r="G4039" s="1">
        <v>2626.53</v>
      </c>
      <c r="H4039" s="6" t="str">
        <f>TEXT(NiftyData[[#This Row],[Date]], "yyyy")</f>
        <v>2004</v>
      </c>
      <c r="I4039" s="6" t="str">
        <f>TEXT(NiftyData[[#This Row],[Date]], "mmm")</f>
        <v>Aug</v>
      </c>
      <c r="J4039" s="6" t="str">
        <f>TEXT(NiftyData[[#This Row],[Date]], "ddd")</f>
        <v>Mon</v>
      </c>
      <c r="K4039" s="6" t="str">
        <f>TEXT(NiftyData[[#This Row],[Date]], "mmm-yyyy")</f>
        <v>Aug-2004</v>
      </c>
      <c r="L4039" s="6" t="str">
        <f>IF(NiftyData[[#This Row],[Day]]="Thu", "Expiry", "")</f>
        <v/>
      </c>
      <c r="M4039" s="6">
        <f>NiftyData[[#This Row],[Close]]-NiftyData[[#This Row],[Open]]</f>
        <v>-12.700000000000045</v>
      </c>
      <c r="N4039" s="4">
        <f>NiftyData[[#This Row],[Intraday Change]]/NiftyData[[#This Row],[Open]]</f>
        <v>-7.9829027594443686E-3</v>
      </c>
      <c r="O4039" s="4">
        <f>_xlfn.CEILING.MATH(ABS(NiftyData[[#This Row],[Intraday Change %]]), 0.01)</f>
        <v>0.01</v>
      </c>
      <c r="P4039" s="6">
        <f>NiftyData[[#This Row],[Close]]-E4040</f>
        <v>-12.149999999999864</v>
      </c>
      <c r="Q4039" s="4">
        <f>NiftyData[[#This Row],[DayChange]]/E4040</f>
        <v>-7.6398277108811674E-3</v>
      </c>
      <c r="R4039" s="7">
        <f>_xlfn.CEILING.MATH(ABS(NiftyData[[#This Row],[DayChange %]]), 0.01)</f>
        <v>0.01</v>
      </c>
    </row>
    <row r="4040" spans="1:18" x14ac:dyDescent="0.2">
      <c r="A4040" s="2">
        <v>38219</v>
      </c>
      <c r="B4040" s="1">
        <v>1609.2</v>
      </c>
      <c r="C4040" s="1">
        <v>1610.6</v>
      </c>
      <c r="D4040" s="1">
        <v>1584.05</v>
      </c>
      <c r="E4040" s="1">
        <v>1590.35</v>
      </c>
      <c r="F4040" s="1">
        <v>108919261</v>
      </c>
      <c r="G4040" s="1">
        <v>2516.87</v>
      </c>
      <c r="H4040" s="6" t="str">
        <f>TEXT(NiftyData[[#This Row],[Date]], "yyyy")</f>
        <v>2004</v>
      </c>
      <c r="I4040" s="6" t="str">
        <f>TEXT(NiftyData[[#This Row],[Date]], "mmm")</f>
        <v>Aug</v>
      </c>
      <c r="J4040" s="6" t="str">
        <f>TEXT(NiftyData[[#This Row],[Date]], "ddd")</f>
        <v>Fri</v>
      </c>
      <c r="K4040" s="6" t="str">
        <f>TEXT(NiftyData[[#This Row],[Date]], "mmm-yyyy")</f>
        <v>Aug-2004</v>
      </c>
      <c r="L4040" s="6" t="str">
        <f>IF(NiftyData[[#This Row],[Day]]="Thu", "Expiry", "")</f>
        <v/>
      </c>
      <c r="M4040" s="6">
        <f>NiftyData[[#This Row],[Close]]-NiftyData[[#This Row],[Open]]</f>
        <v>-18.850000000000136</v>
      </c>
      <c r="N4040" s="4">
        <f>NiftyData[[#This Row],[Intraday Change]]/NiftyData[[#This Row],[Open]]</f>
        <v>-1.1713895103156933E-2</v>
      </c>
      <c r="O4040" s="4">
        <f>_xlfn.CEILING.MATH(ABS(NiftyData[[#This Row],[Intraday Change %]]), 0.01)</f>
        <v>0.02</v>
      </c>
      <c r="P4040" s="6">
        <f>NiftyData[[#This Row],[Close]]-E4041</f>
        <v>-18.850000000000136</v>
      </c>
      <c r="Q4040" s="4">
        <f>NiftyData[[#This Row],[DayChange]]/E4041</f>
        <v>-1.1713895103156933E-2</v>
      </c>
      <c r="R4040" s="7">
        <f>_xlfn.CEILING.MATH(ABS(NiftyData[[#This Row],[DayChange %]]), 0.01)</f>
        <v>0.02</v>
      </c>
    </row>
    <row r="4041" spans="1:18" x14ac:dyDescent="0.2">
      <c r="A4041" s="2">
        <v>38218</v>
      </c>
      <c r="B4041" s="1">
        <v>1581.9</v>
      </c>
      <c r="C4041" s="1">
        <v>1612.5</v>
      </c>
      <c r="D4041" s="1">
        <v>1581.9</v>
      </c>
      <c r="E4041" s="1">
        <v>1609.2</v>
      </c>
      <c r="F4041" s="1">
        <v>111167429</v>
      </c>
      <c r="G4041" s="1">
        <v>2740.83</v>
      </c>
      <c r="H4041" s="6" t="str">
        <f>TEXT(NiftyData[[#This Row],[Date]], "yyyy")</f>
        <v>2004</v>
      </c>
      <c r="I4041" s="6" t="str">
        <f>TEXT(NiftyData[[#This Row],[Date]], "mmm")</f>
        <v>Aug</v>
      </c>
      <c r="J4041" s="6" t="str">
        <f>TEXT(NiftyData[[#This Row],[Date]], "ddd")</f>
        <v>Thu</v>
      </c>
      <c r="K4041" s="6" t="str">
        <f>TEXT(NiftyData[[#This Row],[Date]], "mmm-yyyy")</f>
        <v>Aug-2004</v>
      </c>
      <c r="L4041" s="6" t="str">
        <f>IF(NiftyData[[#This Row],[Day]]="Thu", "Expiry", "")</f>
        <v>Expiry</v>
      </c>
      <c r="M4041" s="6">
        <f>NiftyData[[#This Row],[Close]]-NiftyData[[#This Row],[Open]]</f>
        <v>27.299999999999955</v>
      </c>
      <c r="N4041" s="4">
        <f>NiftyData[[#This Row],[Intraday Change]]/NiftyData[[#This Row],[Open]]</f>
        <v>1.7257728048549182E-2</v>
      </c>
      <c r="O4041" s="4">
        <f>_xlfn.CEILING.MATH(ABS(NiftyData[[#This Row],[Intraday Change %]]), 0.01)</f>
        <v>0.02</v>
      </c>
      <c r="P4041" s="6">
        <f>NiftyData[[#This Row],[Close]]-E4042</f>
        <v>27.400000000000091</v>
      </c>
      <c r="Q4041" s="4">
        <f>NiftyData[[#This Row],[DayChange]]/E4042</f>
        <v>1.7322038184347004E-2</v>
      </c>
      <c r="R4041" s="7">
        <f>_xlfn.CEILING.MATH(ABS(NiftyData[[#This Row],[DayChange %]]), 0.01)</f>
        <v>0.02</v>
      </c>
    </row>
    <row r="4042" spans="1:18" x14ac:dyDescent="0.2">
      <c r="A4042" s="2">
        <v>38217</v>
      </c>
      <c r="B4042" s="1">
        <v>1604.15</v>
      </c>
      <c r="C4042" s="1">
        <v>1604.15</v>
      </c>
      <c r="D4042" s="1">
        <v>1577.25</v>
      </c>
      <c r="E4042" s="1">
        <v>1581.8</v>
      </c>
      <c r="F4042" s="1">
        <v>105910219</v>
      </c>
      <c r="G4042" s="1">
        <v>2368.08</v>
      </c>
      <c r="H4042" s="6" t="str">
        <f>TEXT(NiftyData[[#This Row],[Date]], "yyyy")</f>
        <v>2004</v>
      </c>
      <c r="I4042" s="6" t="str">
        <f>TEXT(NiftyData[[#This Row],[Date]], "mmm")</f>
        <v>Aug</v>
      </c>
      <c r="J4042" s="6" t="str">
        <f>TEXT(NiftyData[[#This Row],[Date]], "ddd")</f>
        <v>Wed</v>
      </c>
      <c r="K4042" s="6" t="str">
        <f>TEXT(NiftyData[[#This Row],[Date]], "mmm-yyyy")</f>
        <v>Aug-2004</v>
      </c>
      <c r="L4042" s="6" t="str">
        <f>IF(NiftyData[[#This Row],[Day]]="Thu", "Expiry", "")</f>
        <v/>
      </c>
      <c r="M4042" s="6">
        <f>NiftyData[[#This Row],[Close]]-NiftyData[[#This Row],[Open]]</f>
        <v>-22.350000000000136</v>
      </c>
      <c r="N4042" s="4">
        <f>NiftyData[[#This Row],[Intraday Change]]/NiftyData[[#This Row],[Open]]</f>
        <v>-1.3932612286880986E-2</v>
      </c>
      <c r="O4042" s="4">
        <f>_xlfn.CEILING.MATH(ABS(NiftyData[[#This Row],[Intraday Change %]]), 0.01)</f>
        <v>0.02</v>
      </c>
      <c r="P4042" s="6">
        <f>NiftyData[[#This Row],[Close]]-E4043</f>
        <v>-22.549999999999955</v>
      </c>
      <c r="Q4042" s="4">
        <f>NiftyData[[#This Row],[DayChange]]/E4043</f>
        <v>-1.4055536510113103E-2</v>
      </c>
      <c r="R4042" s="7">
        <f>_xlfn.CEILING.MATH(ABS(NiftyData[[#This Row],[DayChange %]]), 0.01)</f>
        <v>0.02</v>
      </c>
    </row>
    <row r="4043" spans="1:18" x14ac:dyDescent="0.2">
      <c r="A4043" s="2">
        <v>38216</v>
      </c>
      <c r="B4043" s="1">
        <v>1624</v>
      </c>
      <c r="C4043" s="1">
        <v>1628.45</v>
      </c>
      <c r="D4043" s="1">
        <v>1597.45</v>
      </c>
      <c r="E4043" s="1">
        <v>1604.35</v>
      </c>
      <c r="F4043" s="1">
        <v>139522764</v>
      </c>
      <c r="G4043" s="1">
        <v>2808.93</v>
      </c>
      <c r="H4043" s="6" t="str">
        <f>TEXT(NiftyData[[#This Row],[Date]], "yyyy")</f>
        <v>2004</v>
      </c>
      <c r="I4043" s="6" t="str">
        <f>TEXT(NiftyData[[#This Row],[Date]], "mmm")</f>
        <v>Aug</v>
      </c>
      <c r="J4043" s="6" t="str">
        <f>TEXT(NiftyData[[#This Row],[Date]], "ddd")</f>
        <v>Tue</v>
      </c>
      <c r="K4043" s="6" t="str">
        <f>TEXT(NiftyData[[#This Row],[Date]], "mmm-yyyy")</f>
        <v>Aug-2004</v>
      </c>
      <c r="L4043" s="6" t="str">
        <f>IF(NiftyData[[#This Row],[Day]]="Thu", "Expiry", "")</f>
        <v/>
      </c>
      <c r="M4043" s="6">
        <f>NiftyData[[#This Row],[Close]]-NiftyData[[#This Row],[Open]]</f>
        <v>-19.650000000000091</v>
      </c>
      <c r="N4043" s="4">
        <f>NiftyData[[#This Row],[Intraday Change]]/NiftyData[[#This Row],[Open]]</f>
        <v>-1.2099753694581336E-2</v>
      </c>
      <c r="O4043" s="4">
        <f>_xlfn.CEILING.MATH(ABS(NiftyData[[#This Row],[Intraday Change %]]), 0.01)</f>
        <v>0.02</v>
      </c>
      <c r="P4043" s="6">
        <f>NiftyData[[#This Row],[Close]]-E4044</f>
        <v>5.1999999999998181</v>
      </c>
      <c r="Q4043" s="4">
        <f>NiftyData[[#This Row],[DayChange]]/E4044</f>
        <v>3.2517274802237551E-3</v>
      </c>
      <c r="R4043" s="7">
        <f>_xlfn.CEILING.MATH(ABS(NiftyData[[#This Row],[DayChange %]]), 0.01)</f>
        <v>0.01</v>
      </c>
    </row>
    <row r="4044" spans="1:18" x14ac:dyDescent="0.2">
      <c r="A4044" s="2">
        <v>38215</v>
      </c>
      <c r="B4044" s="1">
        <v>1597.5</v>
      </c>
      <c r="C4044" s="1">
        <v>1603.2</v>
      </c>
      <c r="D4044" s="1">
        <v>1582.35</v>
      </c>
      <c r="E4044" s="1">
        <v>1599.15</v>
      </c>
      <c r="F4044" s="1">
        <v>142520329</v>
      </c>
      <c r="G4044" s="1">
        <v>2664.7</v>
      </c>
      <c r="H4044" s="6" t="str">
        <f>TEXT(NiftyData[[#This Row],[Date]], "yyyy")</f>
        <v>2004</v>
      </c>
      <c r="I4044" s="6" t="str">
        <f>TEXT(NiftyData[[#This Row],[Date]], "mmm")</f>
        <v>Aug</v>
      </c>
      <c r="J4044" s="6" t="str">
        <f>TEXT(NiftyData[[#This Row],[Date]], "ddd")</f>
        <v>Mon</v>
      </c>
      <c r="K4044" s="6" t="str">
        <f>TEXT(NiftyData[[#This Row],[Date]], "mmm-yyyy")</f>
        <v>Aug-2004</v>
      </c>
      <c r="L4044" s="6" t="str">
        <f>IF(NiftyData[[#This Row],[Day]]="Thu", "Expiry", "")</f>
        <v/>
      </c>
      <c r="M4044" s="6">
        <f>NiftyData[[#This Row],[Close]]-NiftyData[[#This Row],[Open]]</f>
        <v>1.6500000000000909</v>
      </c>
      <c r="N4044" s="4">
        <f>NiftyData[[#This Row],[Intraday Change]]/NiftyData[[#This Row],[Open]]</f>
        <v>1.0328638497653152E-3</v>
      </c>
      <c r="O4044" s="4">
        <f>_xlfn.CEILING.MATH(ABS(NiftyData[[#This Row],[Intraday Change %]]), 0.01)</f>
        <v>0.01</v>
      </c>
      <c r="P4044" s="6">
        <f>NiftyData[[#This Row],[Close]]-E4045</f>
        <v>0.95000000000004547</v>
      </c>
      <c r="Q4044" s="4">
        <f>NiftyData[[#This Row],[DayChange]]/E4045</f>
        <v>5.9441872106122233E-4</v>
      </c>
      <c r="R4044" s="7">
        <f>_xlfn.CEILING.MATH(ABS(NiftyData[[#This Row],[DayChange %]]), 0.01)</f>
        <v>0.01</v>
      </c>
    </row>
    <row r="4045" spans="1:18" x14ac:dyDescent="0.2">
      <c r="A4045" s="2">
        <v>38212</v>
      </c>
      <c r="B4045" s="1">
        <v>1598.2</v>
      </c>
      <c r="C4045" s="1">
        <v>1612.7</v>
      </c>
      <c r="D4045" s="1">
        <v>1591.6</v>
      </c>
      <c r="E4045" s="1">
        <v>1598.2</v>
      </c>
      <c r="F4045" s="1">
        <v>110483689</v>
      </c>
      <c r="G4045" s="1">
        <v>3019.8</v>
      </c>
      <c r="H4045" s="6" t="str">
        <f>TEXT(NiftyData[[#This Row],[Date]], "yyyy")</f>
        <v>2004</v>
      </c>
      <c r="I4045" s="6" t="str">
        <f>TEXT(NiftyData[[#This Row],[Date]], "mmm")</f>
        <v>Aug</v>
      </c>
      <c r="J4045" s="6" t="str">
        <f>TEXT(NiftyData[[#This Row],[Date]], "ddd")</f>
        <v>Fri</v>
      </c>
      <c r="K4045" s="6" t="str">
        <f>TEXT(NiftyData[[#This Row],[Date]], "mmm-yyyy")</f>
        <v>Aug-2004</v>
      </c>
      <c r="L4045" s="6" t="str">
        <f>IF(NiftyData[[#This Row],[Day]]="Thu", "Expiry", "")</f>
        <v/>
      </c>
      <c r="M4045" s="6">
        <f>NiftyData[[#This Row],[Close]]-NiftyData[[#This Row],[Open]]</f>
        <v>0</v>
      </c>
      <c r="N4045" s="4">
        <f>NiftyData[[#This Row],[Intraday Change]]/NiftyData[[#This Row],[Open]]</f>
        <v>0</v>
      </c>
      <c r="O4045" s="4">
        <f>_xlfn.CEILING.MATH(ABS(NiftyData[[#This Row],[Intraday Change %]]), 0.01)</f>
        <v>0</v>
      </c>
      <c r="P4045" s="6">
        <f>NiftyData[[#This Row],[Close]]-E4046</f>
        <v>-9</v>
      </c>
      <c r="Q4045" s="4">
        <f>NiftyData[[#This Row],[DayChange]]/E4046</f>
        <v>-5.5998008959681428E-3</v>
      </c>
      <c r="R4045" s="7">
        <f>_xlfn.CEILING.MATH(ABS(NiftyData[[#This Row],[DayChange %]]), 0.01)</f>
        <v>0.01</v>
      </c>
    </row>
    <row r="4046" spans="1:18" x14ac:dyDescent="0.2">
      <c r="A4046" s="2">
        <v>38211</v>
      </c>
      <c r="B4046" s="1">
        <v>1624.3</v>
      </c>
      <c r="C4046" s="1">
        <v>1629.15</v>
      </c>
      <c r="D4046" s="1">
        <v>1599.5</v>
      </c>
      <c r="E4046" s="1">
        <v>1607.2</v>
      </c>
      <c r="F4046" s="1">
        <v>125121830</v>
      </c>
      <c r="G4046" s="1">
        <v>3015.95</v>
      </c>
      <c r="H4046" s="6" t="str">
        <f>TEXT(NiftyData[[#This Row],[Date]], "yyyy")</f>
        <v>2004</v>
      </c>
      <c r="I4046" s="6" t="str">
        <f>TEXT(NiftyData[[#This Row],[Date]], "mmm")</f>
        <v>Aug</v>
      </c>
      <c r="J4046" s="6" t="str">
        <f>TEXT(NiftyData[[#This Row],[Date]], "ddd")</f>
        <v>Thu</v>
      </c>
      <c r="K4046" s="6" t="str">
        <f>TEXT(NiftyData[[#This Row],[Date]], "mmm-yyyy")</f>
        <v>Aug-2004</v>
      </c>
      <c r="L4046" s="6" t="str">
        <f>IF(NiftyData[[#This Row],[Day]]="Thu", "Expiry", "")</f>
        <v>Expiry</v>
      </c>
      <c r="M4046" s="6">
        <f>NiftyData[[#This Row],[Close]]-NiftyData[[#This Row],[Open]]</f>
        <v>-17.099999999999909</v>
      </c>
      <c r="N4046" s="4">
        <f>NiftyData[[#This Row],[Intraday Change]]/NiftyData[[#This Row],[Open]]</f>
        <v>-1.0527611894354435E-2</v>
      </c>
      <c r="O4046" s="4">
        <f>_xlfn.CEILING.MATH(ABS(NiftyData[[#This Row],[Intraday Change %]]), 0.01)</f>
        <v>0.02</v>
      </c>
      <c r="P4046" s="6">
        <f>NiftyData[[#This Row],[Close]]-E4047</f>
        <v>-14.399999999999864</v>
      </c>
      <c r="Q4046" s="4">
        <f>NiftyData[[#This Row],[DayChange]]/E4047</f>
        <v>-8.8801184015786048E-3</v>
      </c>
      <c r="R4046" s="7">
        <f>_xlfn.CEILING.MATH(ABS(NiftyData[[#This Row],[DayChange %]]), 0.01)</f>
        <v>0.01</v>
      </c>
    </row>
    <row r="4047" spans="1:18" x14ac:dyDescent="0.2">
      <c r="A4047" s="2">
        <v>38210</v>
      </c>
      <c r="B4047" s="1">
        <v>1652.1</v>
      </c>
      <c r="C4047" s="1">
        <v>1658.9</v>
      </c>
      <c r="D4047" s="1">
        <v>1616.85</v>
      </c>
      <c r="E4047" s="1">
        <v>1621.6</v>
      </c>
      <c r="F4047" s="1">
        <v>138797784</v>
      </c>
      <c r="G4047" s="1">
        <v>3404.88</v>
      </c>
      <c r="H4047" s="6" t="str">
        <f>TEXT(NiftyData[[#This Row],[Date]], "yyyy")</f>
        <v>2004</v>
      </c>
      <c r="I4047" s="6" t="str">
        <f>TEXT(NiftyData[[#This Row],[Date]], "mmm")</f>
        <v>Aug</v>
      </c>
      <c r="J4047" s="6" t="str">
        <f>TEXT(NiftyData[[#This Row],[Date]], "ddd")</f>
        <v>Wed</v>
      </c>
      <c r="K4047" s="6" t="str">
        <f>TEXT(NiftyData[[#This Row],[Date]], "mmm-yyyy")</f>
        <v>Aug-2004</v>
      </c>
      <c r="L4047" s="6" t="str">
        <f>IF(NiftyData[[#This Row],[Day]]="Thu", "Expiry", "")</f>
        <v/>
      </c>
      <c r="M4047" s="6">
        <f>NiftyData[[#This Row],[Close]]-NiftyData[[#This Row],[Open]]</f>
        <v>-30.5</v>
      </c>
      <c r="N4047" s="4">
        <f>NiftyData[[#This Row],[Intraday Change]]/NiftyData[[#This Row],[Open]]</f>
        <v>-1.8461352218388717E-2</v>
      </c>
      <c r="O4047" s="4">
        <f>_xlfn.CEILING.MATH(ABS(NiftyData[[#This Row],[Intraday Change %]]), 0.01)</f>
        <v>0.02</v>
      </c>
      <c r="P4047" s="6">
        <f>NiftyData[[#This Row],[Close]]-E4048</f>
        <v>-30.550000000000182</v>
      </c>
      <c r="Q4047" s="4">
        <f>NiftyData[[#This Row],[DayChange]]/E4048</f>
        <v>-1.849105710740561E-2</v>
      </c>
      <c r="R4047" s="7">
        <f>_xlfn.CEILING.MATH(ABS(NiftyData[[#This Row],[DayChange %]]), 0.01)</f>
        <v>0.02</v>
      </c>
    </row>
    <row r="4048" spans="1:18" x14ac:dyDescent="0.2">
      <c r="A4048" s="2">
        <v>38209</v>
      </c>
      <c r="B4048" s="1">
        <v>1642.75</v>
      </c>
      <c r="C4048" s="1">
        <v>1656.6</v>
      </c>
      <c r="D4048" s="1">
        <v>1637.7</v>
      </c>
      <c r="E4048" s="1">
        <v>1652.15</v>
      </c>
      <c r="F4048" s="1">
        <v>120498596</v>
      </c>
      <c r="G4048" s="1">
        <v>3144.47</v>
      </c>
      <c r="H4048" s="6" t="str">
        <f>TEXT(NiftyData[[#This Row],[Date]], "yyyy")</f>
        <v>2004</v>
      </c>
      <c r="I4048" s="6" t="str">
        <f>TEXT(NiftyData[[#This Row],[Date]], "mmm")</f>
        <v>Aug</v>
      </c>
      <c r="J4048" s="6" t="str">
        <f>TEXT(NiftyData[[#This Row],[Date]], "ddd")</f>
        <v>Tue</v>
      </c>
      <c r="K4048" s="6" t="str">
        <f>TEXT(NiftyData[[#This Row],[Date]], "mmm-yyyy")</f>
        <v>Aug-2004</v>
      </c>
      <c r="L4048" s="6" t="str">
        <f>IF(NiftyData[[#This Row],[Day]]="Thu", "Expiry", "")</f>
        <v/>
      </c>
      <c r="M4048" s="6">
        <f>NiftyData[[#This Row],[Close]]-NiftyData[[#This Row],[Open]]</f>
        <v>9.4000000000000909</v>
      </c>
      <c r="N4048" s="4">
        <f>NiftyData[[#This Row],[Intraday Change]]/NiftyData[[#This Row],[Open]]</f>
        <v>5.7221123116725555E-3</v>
      </c>
      <c r="O4048" s="4">
        <f>_xlfn.CEILING.MATH(ABS(NiftyData[[#This Row],[Intraday Change %]]), 0.01)</f>
        <v>0.01</v>
      </c>
      <c r="P4048" s="6">
        <f>NiftyData[[#This Row],[Close]]-E4049</f>
        <v>9.5500000000001819</v>
      </c>
      <c r="Q4048" s="4">
        <f>NiftyData[[#This Row],[DayChange]]/E4049</f>
        <v>5.813953488372204E-3</v>
      </c>
      <c r="R4048" s="7">
        <f>_xlfn.CEILING.MATH(ABS(NiftyData[[#This Row],[DayChange %]]), 0.01)</f>
        <v>0.01</v>
      </c>
    </row>
    <row r="4049" spans="1:18" x14ac:dyDescent="0.2">
      <c r="A4049" s="2">
        <v>38208</v>
      </c>
      <c r="B4049" s="1">
        <v>1633.25</v>
      </c>
      <c r="C4049" s="1">
        <v>1644.4</v>
      </c>
      <c r="D4049" s="1">
        <v>1617.05</v>
      </c>
      <c r="E4049" s="1">
        <v>1642.6</v>
      </c>
      <c r="F4049" s="1">
        <v>107649584</v>
      </c>
      <c r="G4049" s="1">
        <v>3014.48</v>
      </c>
      <c r="H4049" s="6" t="str">
        <f>TEXT(NiftyData[[#This Row],[Date]], "yyyy")</f>
        <v>2004</v>
      </c>
      <c r="I4049" s="6" t="str">
        <f>TEXT(NiftyData[[#This Row],[Date]], "mmm")</f>
        <v>Aug</v>
      </c>
      <c r="J4049" s="6" t="str">
        <f>TEXT(NiftyData[[#This Row],[Date]], "ddd")</f>
        <v>Mon</v>
      </c>
      <c r="K4049" s="6" t="str">
        <f>TEXT(NiftyData[[#This Row],[Date]], "mmm-yyyy")</f>
        <v>Aug-2004</v>
      </c>
      <c r="L4049" s="6" t="str">
        <f>IF(NiftyData[[#This Row],[Day]]="Thu", "Expiry", "")</f>
        <v/>
      </c>
      <c r="M4049" s="6">
        <f>NiftyData[[#This Row],[Close]]-NiftyData[[#This Row],[Open]]</f>
        <v>9.3499999999999091</v>
      </c>
      <c r="N4049" s="4">
        <f>NiftyData[[#This Row],[Intraday Change]]/NiftyData[[#This Row],[Open]]</f>
        <v>5.7247818766263028E-3</v>
      </c>
      <c r="O4049" s="4">
        <f>_xlfn.CEILING.MATH(ABS(NiftyData[[#This Row],[Intraday Change %]]), 0.01)</f>
        <v>0.01</v>
      </c>
      <c r="P4049" s="6">
        <f>NiftyData[[#This Row],[Close]]-E4050</f>
        <v>9.1999999999998181</v>
      </c>
      <c r="Q4049" s="4">
        <f>NiftyData[[#This Row],[DayChange]]/E4050</f>
        <v>5.6324231664012601E-3</v>
      </c>
      <c r="R4049" s="7">
        <f>_xlfn.CEILING.MATH(ABS(NiftyData[[#This Row],[DayChange %]]), 0.01)</f>
        <v>0.01</v>
      </c>
    </row>
    <row r="4050" spans="1:18" x14ac:dyDescent="0.2">
      <c r="A4050" s="2">
        <v>38205</v>
      </c>
      <c r="B4050" s="1">
        <v>1654.85</v>
      </c>
      <c r="C4050" s="1">
        <v>1658.7</v>
      </c>
      <c r="D4050" s="1">
        <v>1626.7</v>
      </c>
      <c r="E4050" s="1">
        <v>1633.4</v>
      </c>
      <c r="F4050" s="1">
        <v>141536623</v>
      </c>
      <c r="G4050" s="1">
        <v>3540.65</v>
      </c>
      <c r="H4050" s="6" t="str">
        <f>TEXT(NiftyData[[#This Row],[Date]], "yyyy")</f>
        <v>2004</v>
      </c>
      <c r="I4050" s="6" t="str">
        <f>TEXT(NiftyData[[#This Row],[Date]], "mmm")</f>
        <v>Aug</v>
      </c>
      <c r="J4050" s="6" t="str">
        <f>TEXT(NiftyData[[#This Row],[Date]], "ddd")</f>
        <v>Fri</v>
      </c>
      <c r="K4050" s="6" t="str">
        <f>TEXT(NiftyData[[#This Row],[Date]], "mmm-yyyy")</f>
        <v>Aug-2004</v>
      </c>
      <c r="L4050" s="6" t="str">
        <f>IF(NiftyData[[#This Row],[Day]]="Thu", "Expiry", "")</f>
        <v/>
      </c>
      <c r="M4050" s="6">
        <f>NiftyData[[#This Row],[Close]]-NiftyData[[#This Row],[Open]]</f>
        <v>-21.449999999999818</v>
      </c>
      <c r="N4050" s="4">
        <f>NiftyData[[#This Row],[Intraday Change]]/NiftyData[[#This Row],[Open]]</f>
        <v>-1.2961899870078749E-2</v>
      </c>
      <c r="O4050" s="4">
        <f>_xlfn.CEILING.MATH(ABS(NiftyData[[#This Row],[Intraday Change %]]), 0.01)</f>
        <v>0.02</v>
      </c>
      <c r="P4050" s="6">
        <f>NiftyData[[#This Row],[Close]]-E4051</f>
        <v>-21.549999999999955</v>
      </c>
      <c r="Q4050" s="4">
        <f>NiftyData[[#This Row],[DayChange]]/E4051</f>
        <v>-1.3021541436297142E-2</v>
      </c>
      <c r="R4050" s="7">
        <f>_xlfn.CEILING.MATH(ABS(NiftyData[[#This Row],[DayChange %]]), 0.01)</f>
        <v>0.02</v>
      </c>
    </row>
    <row r="4051" spans="1:18" x14ac:dyDescent="0.2">
      <c r="A4051" s="2">
        <v>38204</v>
      </c>
      <c r="B4051" s="1">
        <v>1626.4</v>
      </c>
      <c r="C4051" s="1">
        <v>1656.25</v>
      </c>
      <c r="D4051" s="1">
        <v>1626.4</v>
      </c>
      <c r="E4051" s="1">
        <v>1654.95</v>
      </c>
      <c r="F4051" s="1">
        <v>134331831</v>
      </c>
      <c r="G4051" s="1">
        <v>3137.55</v>
      </c>
      <c r="H4051" s="6" t="str">
        <f>TEXT(NiftyData[[#This Row],[Date]], "yyyy")</f>
        <v>2004</v>
      </c>
      <c r="I4051" s="6" t="str">
        <f>TEXT(NiftyData[[#This Row],[Date]], "mmm")</f>
        <v>Aug</v>
      </c>
      <c r="J4051" s="6" t="str">
        <f>TEXT(NiftyData[[#This Row],[Date]], "ddd")</f>
        <v>Thu</v>
      </c>
      <c r="K4051" s="6" t="str">
        <f>TEXT(NiftyData[[#This Row],[Date]], "mmm-yyyy")</f>
        <v>Aug-2004</v>
      </c>
      <c r="L4051" s="6" t="str">
        <f>IF(NiftyData[[#This Row],[Day]]="Thu", "Expiry", "")</f>
        <v>Expiry</v>
      </c>
      <c r="M4051" s="6">
        <f>NiftyData[[#This Row],[Close]]-NiftyData[[#This Row],[Open]]</f>
        <v>28.549999999999955</v>
      </c>
      <c r="N4051" s="4">
        <f>NiftyData[[#This Row],[Intraday Change]]/NiftyData[[#This Row],[Open]]</f>
        <v>1.7554107230693526E-2</v>
      </c>
      <c r="O4051" s="4">
        <f>_xlfn.CEILING.MATH(ABS(NiftyData[[#This Row],[Intraday Change %]]), 0.01)</f>
        <v>0.02</v>
      </c>
      <c r="P4051" s="6">
        <f>NiftyData[[#This Row],[Close]]-E4052</f>
        <v>28.400000000000091</v>
      </c>
      <c r="Q4051" s="4">
        <f>NiftyData[[#This Row],[DayChange]]/E4052</f>
        <v>1.7460268666810178E-2</v>
      </c>
      <c r="R4051" s="7">
        <f>_xlfn.CEILING.MATH(ABS(NiftyData[[#This Row],[DayChange %]]), 0.01)</f>
        <v>0.02</v>
      </c>
    </row>
    <row r="4052" spans="1:18" x14ac:dyDescent="0.2">
      <c r="A4052" s="2">
        <v>38203</v>
      </c>
      <c r="B4052" s="1">
        <v>1631.3</v>
      </c>
      <c r="C4052" s="1">
        <v>1635.95</v>
      </c>
      <c r="D4052" s="1">
        <v>1618.2</v>
      </c>
      <c r="E4052" s="1">
        <v>1626.55</v>
      </c>
      <c r="F4052" s="1">
        <v>105081166</v>
      </c>
      <c r="G4052" s="1">
        <v>2911.92</v>
      </c>
      <c r="H4052" s="6" t="str">
        <f>TEXT(NiftyData[[#This Row],[Date]], "yyyy")</f>
        <v>2004</v>
      </c>
      <c r="I4052" s="6" t="str">
        <f>TEXT(NiftyData[[#This Row],[Date]], "mmm")</f>
        <v>Aug</v>
      </c>
      <c r="J4052" s="6" t="str">
        <f>TEXT(NiftyData[[#This Row],[Date]], "ddd")</f>
        <v>Wed</v>
      </c>
      <c r="K4052" s="6" t="str">
        <f>TEXT(NiftyData[[#This Row],[Date]], "mmm-yyyy")</f>
        <v>Aug-2004</v>
      </c>
      <c r="L4052" s="6" t="str">
        <f>IF(NiftyData[[#This Row],[Day]]="Thu", "Expiry", "")</f>
        <v/>
      </c>
      <c r="M4052" s="6">
        <f>NiftyData[[#This Row],[Close]]-NiftyData[[#This Row],[Open]]</f>
        <v>-4.75</v>
      </c>
      <c r="N4052" s="4">
        <f>NiftyData[[#This Row],[Intraday Change]]/NiftyData[[#This Row],[Open]]</f>
        <v>-2.911788144424692E-3</v>
      </c>
      <c r="O4052" s="4">
        <f>_xlfn.CEILING.MATH(ABS(NiftyData[[#This Row],[Intraday Change %]]), 0.01)</f>
        <v>0.01</v>
      </c>
      <c r="P4052" s="6">
        <f>NiftyData[[#This Row],[Close]]-E4053</f>
        <v>-4.0499999999999545</v>
      </c>
      <c r="Q4052" s="4">
        <f>NiftyData[[#This Row],[DayChange]]/E4053</f>
        <v>-2.483748313504204E-3</v>
      </c>
      <c r="R4052" s="7">
        <f>_xlfn.CEILING.MATH(ABS(NiftyData[[#This Row],[DayChange %]]), 0.01)</f>
        <v>0.01</v>
      </c>
    </row>
    <row r="4053" spans="1:18" x14ac:dyDescent="0.2">
      <c r="A4053" s="2">
        <v>38202</v>
      </c>
      <c r="B4053" s="1">
        <v>1639.95</v>
      </c>
      <c r="C4053" s="1">
        <v>1648.35</v>
      </c>
      <c r="D4053" s="1">
        <v>1626.3</v>
      </c>
      <c r="E4053" s="1">
        <v>1630.6</v>
      </c>
      <c r="F4053" s="1">
        <v>135832403</v>
      </c>
      <c r="G4053" s="1">
        <v>3680.29</v>
      </c>
      <c r="H4053" s="6" t="str">
        <f>TEXT(NiftyData[[#This Row],[Date]], "yyyy")</f>
        <v>2004</v>
      </c>
      <c r="I4053" s="6" t="str">
        <f>TEXT(NiftyData[[#This Row],[Date]], "mmm")</f>
        <v>Aug</v>
      </c>
      <c r="J4053" s="6" t="str">
        <f>TEXT(NiftyData[[#This Row],[Date]], "ddd")</f>
        <v>Tue</v>
      </c>
      <c r="K4053" s="6" t="str">
        <f>TEXT(NiftyData[[#This Row],[Date]], "mmm-yyyy")</f>
        <v>Aug-2004</v>
      </c>
      <c r="L4053" s="6" t="str">
        <f>IF(NiftyData[[#This Row],[Day]]="Thu", "Expiry", "")</f>
        <v/>
      </c>
      <c r="M4053" s="6">
        <f>NiftyData[[#This Row],[Close]]-NiftyData[[#This Row],[Open]]</f>
        <v>-9.3500000000001364</v>
      </c>
      <c r="N4053" s="4">
        <f>NiftyData[[#This Row],[Intraday Change]]/NiftyData[[#This Row],[Open]]</f>
        <v>-5.7013933351627404E-3</v>
      </c>
      <c r="O4053" s="4">
        <f>_xlfn.CEILING.MATH(ABS(NiftyData[[#This Row],[Intraday Change %]]), 0.01)</f>
        <v>0.01</v>
      </c>
      <c r="P4053" s="6">
        <f>NiftyData[[#This Row],[Close]]-E4054</f>
        <v>-8.4500000000000455</v>
      </c>
      <c r="Q4053" s="4">
        <f>NiftyData[[#This Row],[DayChange]]/E4054</f>
        <v>-5.1554253988591228E-3</v>
      </c>
      <c r="R4053" s="7">
        <f>_xlfn.CEILING.MATH(ABS(NiftyData[[#This Row],[DayChange %]]), 0.01)</f>
        <v>0.01</v>
      </c>
    </row>
    <row r="4054" spans="1:18" x14ac:dyDescent="0.2">
      <c r="A4054" s="2">
        <v>38201</v>
      </c>
      <c r="B4054" s="1">
        <v>1631.55</v>
      </c>
      <c r="C4054" s="1">
        <v>1643.8</v>
      </c>
      <c r="D4054" s="1">
        <v>1627.25</v>
      </c>
      <c r="E4054" s="1">
        <v>1639.05</v>
      </c>
      <c r="F4054" s="1">
        <v>96477681</v>
      </c>
      <c r="G4054" s="1">
        <v>2666.62</v>
      </c>
      <c r="H4054" s="6" t="str">
        <f>TEXT(NiftyData[[#This Row],[Date]], "yyyy")</f>
        <v>2004</v>
      </c>
      <c r="I4054" s="6" t="str">
        <f>TEXT(NiftyData[[#This Row],[Date]], "mmm")</f>
        <v>Aug</v>
      </c>
      <c r="J4054" s="6" t="str">
        <f>TEXT(NiftyData[[#This Row],[Date]], "ddd")</f>
        <v>Mon</v>
      </c>
      <c r="K4054" s="6" t="str">
        <f>TEXT(NiftyData[[#This Row],[Date]], "mmm-yyyy")</f>
        <v>Aug-2004</v>
      </c>
      <c r="L4054" s="6" t="str">
        <f>IF(NiftyData[[#This Row],[Day]]="Thu", "Expiry", "")</f>
        <v/>
      </c>
      <c r="M4054" s="6">
        <f>NiftyData[[#This Row],[Close]]-NiftyData[[#This Row],[Open]]</f>
        <v>7.5</v>
      </c>
      <c r="N4054" s="4">
        <f>NiftyData[[#This Row],[Intraday Change]]/NiftyData[[#This Row],[Open]]</f>
        <v>4.5968557506665441E-3</v>
      </c>
      <c r="O4054" s="4">
        <f>_xlfn.CEILING.MATH(ABS(NiftyData[[#This Row],[Intraday Change %]]), 0.01)</f>
        <v>0.01</v>
      </c>
      <c r="P4054" s="6">
        <f>NiftyData[[#This Row],[Close]]-E4055</f>
        <v>6.75</v>
      </c>
      <c r="Q4054" s="4">
        <f>NiftyData[[#This Row],[DayChange]]/E4055</f>
        <v>4.1352692519757402E-3</v>
      </c>
      <c r="R4054" s="7">
        <f>_xlfn.CEILING.MATH(ABS(NiftyData[[#This Row],[DayChange %]]), 0.01)</f>
        <v>0.01</v>
      </c>
    </row>
    <row r="4055" spans="1:18" x14ac:dyDescent="0.2">
      <c r="A4055" s="2">
        <v>38198</v>
      </c>
      <c r="B4055" s="1">
        <v>1618.9</v>
      </c>
      <c r="C4055" s="1">
        <v>1638.7</v>
      </c>
      <c r="D4055" s="1">
        <v>1609.9</v>
      </c>
      <c r="E4055" s="1">
        <v>1632.3</v>
      </c>
      <c r="F4055" s="1">
        <v>150998622</v>
      </c>
      <c r="G4055" s="1">
        <v>3518.68</v>
      </c>
      <c r="H4055" s="6" t="str">
        <f>TEXT(NiftyData[[#This Row],[Date]], "yyyy")</f>
        <v>2004</v>
      </c>
      <c r="I4055" s="6" t="str">
        <f>TEXT(NiftyData[[#This Row],[Date]], "mmm")</f>
        <v>Jul</v>
      </c>
      <c r="J4055" s="6" t="str">
        <f>TEXT(NiftyData[[#This Row],[Date]], "ddd")</f>
        <v>Fri</v>
      </c>
      <c r="K4055" s="6" t="str">
        <f>TEXT(NiftyData[[#This Row],[Date]], "mmm-yyyy")</f>
        <v>Jul-2004</v>
      </c>
      <c r="L4055" s="6" t="str">
        <f>IF(NiftyData[[#This Row],[Day]]="Thu", "Expiry", "")</f>
        <v/>
      </c>
      <c r="M4055" s="6">
        <f>NiftyData[[#This Row],[Close]]-NiftyData[[#This Row],[Open]]</f>
        <v>13.399999999999864</v>
      </c>
      <c r="N4055" s="4">
        <f>NiftyData[[#This Row],[Intraday Change]]/NiftyData[[#This Row],[Open]]</f>
        <v>8.2772252764221777E-3</v>
      </c>
      <c r="O4055" s="4">
        <f>_xlfn.CEILING.MATH(ABS(NiftyData[[#This Row],[Intraday Change %]]), 0.01)</f>
        <v>0.01</v>
      </c>
      <c r="P4055" s="6">
        <f>NiftyData[[#This Row],[Close]]-E4056</f>
        <v>13.599999999999909</v>
      </c>
      <c r="Q4055" s="4">
        <f>NiftyData[[#This Row],[DayChange]]/E4056</f>
        <v>8.4018039167232401E-3</v>
      </c>
      <c r="R4055" s="7">
        <f>_xlfn.CEILING.MATH(ABS(NiftyData[[#This Row],[DayChange %]]), 0.01)</f>
        <v>0.01</v>
      </c>
    </row>
    <row r="4056" spans="1:18" x14ac:dyDescent="0.2">
      <c r="A4056" s="2">
        <v>38197</v>
      </c>
      <c r="B4056" s="1">
        <v>1594.7</v>
      </c>
      <c r="C4056" s="1">
        <v>1624.3</v>
      </c>
      <c r="D4056" s="1">
        <v>1590.15</v>
      </c>
      <c r="E4056" s="1">
        <v>1618.7</v>
      </c>
      <c r="F4056" s="1">
        <v>167182154</v>
      </c>
      <c r="G4056" s="1">
        <v>3976.64</v>
      </c>
      <c r="H4056" s="6" t="str">
        <f>TEXT(NiftyData[[#This Row],[Date]], "yyyy")</f>
        <v>2004</v>
      </c>
      <c r="I4056" s="6" t="str">
        <f>TEXT(NiftyData[[#This Row],[Date]], "mmm")</f>
        <v>Jul</v>
      </c>
      <c r="J4056" s="6" t="str">
        <f>TEXT(NiftyData[[#This Row],[Date]], "ddd")</f>
        <v>Thu</v>
      </c>
      <c r="K4056" s="6" t="str">
        <f>TEXT(NiftyData[[#This Row],[Date]], "mmm-yyyy")</f>
        <v>Jul-2004</v>
      </c>
      <c r="L4056" s="6" t="str">
        <f>IF(NiftyData[[#This Row],[Day]]="Thu", "Expiry", "")</f>
        <v>Expiry</v>
      </c>
      <c r="M4056" s="6">
        <f>NiftyData[[#This Row],[Close]]-NiftyData[[#This Row],[Open]]</f>
        <v>24</v>
      </c>
      <c r="N4056" s="4">
        <f>NiftyData[[#This Row],[Intraday Change]]/NiftyData[[#This Row],[Open]]</f>
        <v>1.5049852636859597E-2</v>
      </c>
      <c r="O4056" s="4">
        <f>_xlfn.CEILING.MATH(ABS(NiftyData[[#This Row],[Intraday Change %]]), 0.01)</f>
        <v>0.02</v>
      </c>
      <c r="P4056" s="6">
        <f>NiftyData[[#This Row],[Close]]-E4057</f>
        <v>24.549999999999955</v>
      </c>
      <c r="Q4056" s="4">
        <f>NiftyData[[#This Row],[DayChange]]/E4057</f>
        <v>1.5400056456418752E-2</v>
      </c>
      <c r="R4056" s="7">
        <f>_xlfn.CEILING.MATH(ABS(NiftyData[[#This Row],[DayChange %]]), 0.01)</f>
        <v>0.02</v>
      </c>
    </row>
    <row r="4057" spans="1:18" x14ac:dyDescent="0.2">
      <c r="A4057" s="2">
        <v>38196</v>
      </c>
      <c r="B4057" s="1">
        <v>1600.85</v>
      </c>
      <c r="C4057" s="1">
        <v>1609.45</v>
      </c>
      <c r="D4057" s="1">
        <v>1586.15</v>
      </c>
      <c r="E4057" s="1">
        <v>1594.15</v>
      </c>
      <c r="F4057" s="1">
        <v>147021678</v>
      </c>
      <c r="G4057" s="1">
        <v>3430.09</v>
      </c>
      <c r="H4057" s="6" t="str">
        <f>TEXT(NiftyData[[#This Row],[Date]], "yyyy")</f>
        <v>2004</v>
      </c>
      <c r="I4057" s="6" t="str">
        <f>TEXT(NiftyData[[#This Row],[Date]], "mmm")</f>
        <v>Jul</v>
      </c>
      <c r="J4057" s="6" t="str">
        <f>TEXT(NiftyData[[#This Row],[Date]], "ddd")</f>
        <v>Wed</v>
      </c>
      <c r="K4057" s="6" t="str">
        <f>TEXT(NiftyData[[#This Row],[Date]], "mmm-yyyy")</f>
        <v>Jul-2004</v>
      </c>
      <c r="L4057" s="6" t="str">
        <f>IF(NiftyData[[#This Row],[Day]]="Thu", "Expiry", "")</f>
        <v/>
      </c>
      <c r="M4057" s="6">
        <f>NiftyData[[#This Row],[Close]]-NiftyData[[#This Row],[Open]]</f>
        <v>-6.6999999999998181</v>
      </c>
      <c r="N4057" s="4">
        <f>NiftyData[[#This Row],[Intraday Change]]/NiftyData[[#This Row],[Open]]</f>
        <v>-4.1852765718211069E-3</v>
      </c>
      <c r="O4057" s="4">
        <f>_xlfn.CEILING.MATH(ABS(NiftyData[[#This Row],[Intraday Change %]]), 0.01)</f>
        <v>0.01</v>
      </c>
      <c r="P4057" s="6">
        <f>NiftyData[[#This Row],[Close]]-E4058</f>
        <v>-6.5999999999999091</v>
      </c>
      <c r="Q4057" s="4">
        <f>NiftyData[[#This Row],[DayChange]]/E4058</f>
        <v>-4.1230673121973507E-3</v>
      </c>
      <c r="R4057" s="7">
        <f>_xlfn.CEILING.MATH(ABS(NiftyData[[#This Row],[DayChange %]]), 0.01)</f>
        <v>0.01</v>
      </c>
    </row>
    <row r="4058" spans="1:18" x14ac:dyDescent="0.2">
      <c r="A4058" s="2">
        <v>38195</v>
      </c>
      <c r="B4058" s="1">
        <v>1617.95</v>
      </c>
      <c r="C4058" s="1">
        <v>1629.35</v>
      </c>
      <c r="D4058" s="1">
        <v>1597.2</v>
      </c>
      <c r="E4058" s="1">
        <v>1600.75</v>
      </c>
      <c r="F4058" s="1">
        <v>167540739</v>
      </c>
      <c r="G4058" s="1">
        <v>3908.75</v>
      </c>
      <c r="H4058" s="6" t="str">
        <f>TEXT(NiftyData[[#This Row],[Date]], "yyyy")</f>
        <v>2004</v>
      </c>
      <c r="I4058" s="6" t="str">
        <f>TEXT(NiftyData[[#This Row],[Date]], "mmm")</f>
        <v>Jul</v>
      </c>
      <c r="J4058" s="6" t="str">
        <f>TEXT(NiftyData[[#This Row],[Date]], "ddd")</f>
        <v>Tue</v>
      </c>
      <c r="K4058" s="6" t="str">
        <f>TEXT(NiftyData[[#This Row],[Date]], "mmm-yyyy")</f>
        <v>Jul-2004</v>
      </c>
      <c r="L4058" s="6" t="str">
        <f>IF(NiftyData[[#This Row],[Day]]="Thu", "Expiry", "")</f>
        <v/>
      </c>
      <c r="M4058" s="6">
        <f>NiftyData[[#This Row],[Close]]-NiftyData[[#This Row],[Open]]</f>
        <v>-17.200000000000045</v>
      </c>
      <c r="N4058" s="4">
        <f>NiftyData[[#This Row],[Intraday Change]]/NiftyData[[#This Row],[Open]]</f>
        <v>-1.0630736425723937E-2</v>
      </c>
      <c r="O4058" s="4">
        <f>_xlfn.CEILING.MATH(ABS(NiftyData[[#This Row],[Intraday Change %]]), 0.01)</f>
        <v>0.02</v>
      </c>
      <c r="P4058" s="6">
        <f>NiftyData[[#This Row],[Close]]-E4059</f>
        <v>-17.25</v>
      </c>
      <c r="Q4058" s="4">
        <f>NiftyData[[#This Row],[DayChange]]/E4059</f>
        <v>-1.0661310259579728E-2</v>
      </c>
      <c r="R4058" s="7">
        <f>_xlfn.CEILING.MATH(ABS(NiftyData[[#This Row],[DayChange %]]), 0.01)</f>
        <v>0.02</v>
      </c>
    </row>
    <row r="4059" spans="1:18" x14ac:dyDescent="0.2">
      <c r="A4059" s="2">
        <v>38194</v>
      </c>
      <c r="B4059" s="1">
        <v>1602.15</v>
      </c>
      <c r="C4059" s="1">
        <v>1620.35</v>
      </c>
      <c r="D4059" s="1">
        <v>1584.65</v>
      </c>
      <c r="E4059" s="1">
        <v>1618</v>
      </c>
      <c r="F4059" s="1">
        <v>138957185</v>
      </c>
      <c r="G4059" s="1">
        <v>3282.33</v>
      </c>
      <c r="H4059" s="6" t="str">
        <f>TEXT(NiftyData[[#This Row],[Date]], "yyyy")</f>
        <v>2004</v>
      </c>
      <c r="I4059" s="6" t="str">
        <f>TEXT(NiftyData[[#This Row],[Date]], "mmm")</f>
        <v>Jul</v>
      </c>
      <c r="J4059" s="6" t="str">
        <f>TEXT(NiftyData[[#This Row],[Date]], "ddd")</f>
        <v>Mon</v>
      </c>
      <c r="K4059" s="6" t="str">
        <f>TEXT(NiftyData[[#This Row],[Date]], "mmm-yyyy")</f>
        <v>Jul-2004</v>
      </c>
      <c r="L4059" s="6" t="str">
        <f>IF(NiftyData[[#This Row],[Day]]="Thu", "Expiry", "")</f>
        <v/>
      </c>
      <c r="M4059" s="6">
        <f>NiftyData[[#This Row],[Close]]-NiftyData[[#This Row],[Open]]</f>
        <v>15.849999999999909</v>
      </c>
      <c r="N4059" s="4">
        <f>NiftyData[[#This Row],[Intraday Change]]/NiftyData[[#This Row],[Open]]</f>
        <v>9.8929563399181783E-3</v>
      </c>
      <c r="O4059" s="4">
        <f>_xlfn.CEILING.MATH(ABS(NiftyData[[#This Row],[Intraday Change %]]), 0.01)</f>
        <v>0.01</v>
      </c>
      <c r="P4059" s="6">
        <f>NiftyData[[#This Row],[Close]]-E4060</f>
        <v>16.400000000000091</v>
      </c>
      <c r="Q4059" s="4">
        <f>NiftyData[[#This Row],[DayChange]]/E4060</f>
        <v>1.0239760239760297E-2</v>
      </c>
      <c r="R4059" s="7">
        <f>_xlfn.CEILING.MATH(ABS(NiftyData[[#This Row],[DayChange %]]), 0.01)</f>
        <v>0.02</v>
      </c>
    </row>
    <row r="4060" spans="1:18" x14ac:dyDescent="0.2">
      <c r="A4060" s="2">
        <v>38191</v>
      </c>
      <c r="B4060" s="1">
        <v>1587.6</v>
      </c>
      <c r="C4060" s="1">
        <v>1610.85</v>
      </c>
      <c r="D4060" s="1">
        <v>1587.6</v>
      </c>
      <c r="E4060" s="1">
        <v>1601.6</v>
      </c>
      <c r="F4060" s="1">
        <v>152832431</v>
      </c>
      <c r="G4060" s="1">
        <v>3261.47</v>
      </c>
      <c r="H4060" s="6" t="str">
        <f>TEXT(NiftyData[[#This Row],[Date]], "yyyy")</f>
        <v>2004</v>
      </c>
      <c r="I4060" s="6" t="str">
        <f>TEXT(NiftyData[[#This Row],[Date]], "mmm")</f>
        <v>Jul</v>
      </c>
      <c r="J4060" s="6" t="str">
        <f>TEXT(NiftyData[[#This Row],[Date]], "ddd")</f>
        <v>Fri</v>
      </c>
      <c r="K4060" s="6" t="str">
        <f>TEXT(NiftyData[[#This Row],[Date]], "mmm-yyyy")</f>
        <v>Jul-2004</v>
      </c>
      <c r="L4060" s="6" t="str">
        <f>IF(NiftyData[[#This Row],[Day]]="Thu", "Expiry", "")</f>
        <v/>
      </c>
      <c r="M4060" s="6">
        <f>NiftyData[[#This Row],[Close]]-NiftyData[[#This Row],[Open]]</f>
        <v>14</v>
      </c>
      <c r="N4060" s="4">
        <f>NiftyData[[#This Row],[Intraday Change]]/NiftyData[[#This Row],[Open]]</f>
        <v>8.8183421516754863E-3</v>
      </c>
      <c r="O4060" s="4">
        <f>_xlfn.CEILING.MATH(ABS(NiftyData[[#This Row],[Intraday Change %]]), 0.01)</f>
        <v>0.01</v>
      </c>
      <c r="P4060" s="6">
        <f>NiftyData[[#This Row],[Close]]-E4061</f>
        <v>3.5</v>
      </c>
      <c r="Q4060" s="4">
        <f>NiftyData[[#This Row],[DayChange]]/E4061</f>
        <v>2.1901007446342535E-3</v>
      </c>
      <c r="R4060" s="7">
        <f>_xlfn.CEILING.MATH(ABS(NiftyData[[#This Row],[DayChange %]]), 0.01)</f>
        <v>0.01</v>
      </c>
    </row>
    <row r="4061" spans="1:18" x14ac:dyDescent="0.2">
      <c r="A4061" s="2">
        <v>38190</v>
      </c>
      <c r="B4061" s="1">
        <v>1581.6</v>
      </c>
      <c r="C4061" s="1">
        <v>1609.55</v>
      </c>
      <c r="D4061" s="1">
        <v>1580.95</v>
      </c>
      <c r="E4061" s="1">
        <v>1598.1</v>
      </c>
      <c r="F4061" s="1">
        <v>170678158</v>
      </c>
      <c r="G4061" s="1">
        <v>3863.38</v>
      </c>
      <c r="H4061" s="6" t="str">
        <f>TEXT(NiftyData[[#This Row],[Date]], "yyyy")</f>
        <v>2004</v>
      </c>
      <c r="I4061" s="6" t="str">
        <f>TEXT(NiftyData[[#This Row],[Date]], "mmm")</f>
        <v>Jul</v>
      </c>
      <c r="J4061" s="6" t="str">
        <f>TEXT(NiftyData[[#This Row],[Date]], "ddd")</f>
        <v>Thu</v>
      </c>
      <c r="K4061" s="6" t="str">
        <f>TEXT(NiftyData[[#This Row],[Date]], "mmm-yyyy")</f>
        <v>Jul-2004</v>
      </c>
      <c r="L4061" s="6" t="str">
        <f>IF(NiftyData[[#This Row],[Day]]="Thu", "Expiry", "")</f>
        <v>Expiry</v>
      </c>
      <c r="M4061" s="6">
        <f>NiftyData[[#This Row],[Close]]-NiftyData[[#This Row],[Open]]</f>
        <v>16.5</v>
      </c>
      <c r="N4061" s="4">
        <f>NiftyData[[#This Row],[Intraday Change]]/NiftyData[[#This Row],[Open]]</f>
        <v>1.0432473444613051E-2</v>
      </c>
      <c r="O4061" s="4">
        <f>_xlfn.CEILING.MATH(ABS(NiftyData[[#This Row],[Intraday Change %]]), 0.01)</f>
        <v>0.02</v>
      </c>
      <c r="P4061" s="6">
        <f>NiftyData[[#This Row],[Close]]-E4062</f>
        <v>16.699999999999818</v>
      </c>
      <c r="Q4061" s="4">
        <f>NiftyData[[#This Row],[DayChange]]/E4062</f>
        <v>1.0560263058049713E-2</v>
      </c>
      <c r="R4061" s="7">
        <f>_xlfn.CEILING.MATH(ABS(NiftyData[[#This Row],[DayChange %]]), 0.01)</f>
        <v>0.02</v>
      </c>
    </row>
    <row r="4062" spans="1:18" x14ac:dyDescent="0.2">
      <c r="A4062" s="2">
        <v>38189</v>
      </c>
      <c r="B4062" s="1">
        <v>1566.15</v>
      </c>
      <c r="C4062" s="1">
        <v>1600.7</v>
      </c>
      <c r="D4062" s="1">
        <v>1562.9</v>
      </c>
      <c r="E4062" s="1">
        <v>1581.4</v>
      </c>
      <c r="F4062" s="1">
        <v>112756067</v>
      </c>
      <c r="G4062" s="1">
        <v>2630.54</v>
      </c>
      <c r="H4062" s="6" t="str">
        <f>TEXT(NiftyData[[#This Row],[Date]], "yyyy")</f>
        <v>2004</v>
      </c>
      <c r="I4062" s="6" t="str">
        <f>TEXT(NiftyData[[#This Row],[Date]], "mmm")</f>
        <v>Jul</v>
      </c>
      <c r="J4062" s="6" t="str">
        <f>TEXT(NiftyData[[#This Row],[Date]], "ddd")</f>
        <v>Wed</v>
      </c>
      <c r="K4062" s="6" t="str">
        <f>TEXT(NiftyData[[#This Row],[Date]], "mmm-yyyy")</f>
        <v>Jul-2004</v>
      </c>
      <c r="L4062" s="6" t="str">
        <f>IF(NiftyData[[#This Row],[Day]]="Thu", "Expiry", "")</f>
        <v/>
      </c>
      <c r="M4062" s="6">
        <f>NiftyData[[#This Row],[Close]]-NiftyData[[#This Row],[Open]]</f>
        <v>15.25</v>
      </c>
      <c r="N4062" s="4">
        <f>NiftyData[[#This Row],[Intraday Change]]/NiftyData[[#This Row],[Open]]</f>
        <v>9.7372537751811757E-3</v>
      </c>
      <c r="O4062" s="4">
        <f>_xlfn.CEILING.MATH(ABS(NiftyData[[#This Row],[Intraday Change %]]), 0.01)</f>
        <v>0.01</v>
      </c>
      <c r="P4062" s="6">
        <f>NiftyData[[#This Row],[Close]]-E4063</f>
        <v>15.300000000000182</v>
      </c>
      <c r="Q4062" s="4">
        <f>NiftyData[[#This Row],[DayChange]]/E4063</f>
        <v>9.7694910925229441E-3</v>
      </c>
      <c r="R4062" s="7">
        <f>_xlfn.CEILING.MATH(ABS(NiftyData[[#This Row],[DayChange %]]), 0.01)</f>
        <v>0.01</v>
      </c>
    </row>
    <row r="4063" spans="1:18" x14ac:dyDescent="0.2">
      <c r="A4063" s="2">
        <v>38188</v>
      </c>
      <c r="B4063" s="1">
        <v>1571.7</v>
      </c>
      <c r="C4063" s="1">
        <v>1581.05</v>
      </c>
      <c r="D4063" s="1">
        <v>1555.55</v>
      </c>
      <c r="E4063" s="1">
        <v>1566.1</v>
      </c>
      <c r="F4063" s="1">
        <v>121193509</v>
      </c>
      <c r="G4063" s="1">
        <v>2753.34</v>
      </c>
      <c r="H4063" s="6" t="str">
        <f>TEXT(NiftyData[[#This Row],[Date]], "yyyy")</f>
        <v>2004</v>
      </c>
      <c r="I4063" s="6" t="str">
        <f>TEXT(NiftyData[[#This Row],[Date]], "mmm")</f>
        <v>Jul</v>
      </c>
      <c r="J4063" s="6" t="str">
        <f>TEXT(NiftyData[[#This Row],[Date]], "ddd")</f>
        <v>Tue</v>
      </c>
      <c r="K4063" s="6" t="str">
        <f>TEXT(NiftyData[[#This Row],[Date]], "mmm-yyyy")</f>
        <v>Jul-2004</v>
      </c>
      <c r="L4063" s="6" t="str">
        <f>IF(NiftyData[[#This Row],[Day]]="Thu", "Expiry", "")</f>
        <v/>
      </c>
      <c r="M4063" s="6">
        <f>NiftyData[[#This Row],[Close]]-NiftyData[[#This Row],[Open]]</f>
        <v>-5.6000000000001364</v>
      </c>
      <c r="N4063" s="4">
        <f>NiftyData[[#This Row],[Intraday Change]]/NiftyData[[#This Row],[Open]]</f>
        <v>-3.5630209327480668E-3</v>
      </c>
      <c r="O4063" s="4">
        <f>_xlfn.CEILING.MATH(ABS(NiftyData[[#This Row],[Intraday Change %]]), 0.01)</f>
        <v>0.01</v>
      </c>
      <c r="P4063" s="6">
        <f>NiftyData[[#This Row],[Close]]-E4064</f>
        <v>-5.5</v>
      </c>
      <c r="Q4063" s="4">
        <f>NiftyData[[#This Row],[DayChange]]/E4064</f>
        <v>-3.4996182234665312E-3</v>
      </c>
      <c r="R4063" s="7">
        <f>_xlfn.CEILING.MATH(ABS(NiftyData[[#This Row],[DayChange %]]), 0.01)</f>
        <v>0.01</v>
      </c>
    </row>
    <row r="4064" spans="1:18" x14ac:dyDescent="0.2">
      <c r="A4064" s="2">
        <v>38187</v>
      </c>
      <c r="B4064" s="1">
        <v>1559.2</v>
      </c>
      <c r="C4064" s="1">
        <v>1582.35</v>
      </c>
      <c r="D4064" s="1">
        <v>1556.55</v>
      </c>
      <c r="E4064" s="1">
        <v>1571.6</v>
      </c>
      <c r="F4064" s="1">
        <v>112369129</v>
      </c>
      <c r="G4064" s="1">
        <v>2731.76</v>
      </c>
      <c r="H4064" s="6" t="str">
        <f>TEXT(NiftyData[[#This Row],[Date]], "yyyy")</f>
        <v>2004</v>
      </c>
      <c r="I4064" s="6" t="str">
        <f>TEXT(NiftyData[[#This Row],[Date]], "mmm")</f>
        <v>Jul</v>
      </c>
      <c r="J4064" s="6" t="str">
        <f>TEXT(NiftyData[[#This Row],[Date]], "ddd")</f>
        <v>Mon</v>
      </c>
      <c r="K4064" s="6" t="str">
        <f>TEXT(NiftyData[[#This Row],[Date]], "mmm-yyyy")</f>
        <v>Jul-2004</v>
      </c>
      <c r="L4064" s="6" t="str">
        <f>IF(NiftyData[[#This Row],[Day]]="Thu", "Expiry", "")</f>
        <v/>
      </c>
      <c r="M4064" s="6">
        <f>NiftyData[[#This Row],[Close]]-NiftyData[[#This Row],[Open]]</f>
        <v>12.399999999999864</v>
      </c>
      <c r="N4064" s="4">
        <f>NiftyData[[#This Row],[Intraday Change]]/NiftyData[[#This Row],[Open]]</f>
        <v>7.9527963057977567E-3</v>
      </c>
      <c r="O4064" s="4">
        <f>_xlfn.CEILING.MATH(ABS(NiftyData[[#This Row],[Intraday Change %]]), 0.01)</f>
        <v>0.01</v>
      </c>
      <c r="P4064" s="6">
        <f>NiftyData[[#This Row],[Close]]-E4065</f>
        <v>12.799999999999955</v>
      </c>
      <c r="Q4064" s="4">
        <f>NiftyData[[#This Row],[DayChange]]/E4065</f>
        <v>8.2114447010520619E-3</v>
      </c>
      <c r="R4064" s="7">
        <f>_xlfn.CEILING.MATH(ABS(NiftyData[[#This Row],[DayChange %]]), 0.01)</f>
        <v>0.01</v>
      </c>
    </row>
    <row r="4065" spans="1:18" x14ac:dyDescent="0.2">
      <c r="A4065" s="2">
        <v>38184</v>
      </c>
      <c r="B4065" s="1">
        <v>1538.15</v>
      </c>
      <c r="C4065" s="1">
        <v>1562</v>
      </c>
      <c r="D4065" s="1">
        <v>1533.65</v>
      </c>
      <c r="E4065" s="1">
        <v>1558.8</v>
      </c>
      <c r="F4065" s="1">
        <v>138318933</v>
      </c>
      <c r="G4065" s="1">
        <v>3143.87</v>
      </c>
      <c r="H4065" s="6" t="str">
        <f>TEXT(NiftyData[[#This Row],[Date]], "yyyy")</f>
        <v>2004</v>
      </c>
      <c r="I4065" s="6" t="str">
        <f>TEXT(NiftyData[[#This Row],[Date]], "mmm")</f>
        <v>Jul</v>
      </c>
      <c r="J4065" s="6" t="str">
        <f>TEXT(NiftyData[[#This Row],[Date]], "ddd")</f>
        <v>Fri</v>
      </c>
      <c r="K4065" s="6" t="str">
        <f>TEXT(NiftyData[[#This Row],[Date]], "mmm-yyyy")</f>
        <v>Jul-2004</v>
      </c>
      <c r="L4065" s="6" t="str">
        <f>IF(NiftyData[[#This Row],[Day]]="Thu", "Expiry", "")</f>
        <v/>
      </c>
      <c r="M4065" s="6">
        <f>NiftyData[[#This Row],[Close]]-NiftyData[[#This Row],[Open]]</f>
        <v>20.649999999999864</v>
      </c>
      <c r="N4065" s="4">
        <f>NiftyData[[#This Row],[Intraday Change]]/NiftyData[[#This Row],[Open]]</f>
        <v>1.3425218606767781E-2</v>
      </c>
      <c r="O4065" s="4">
        <f>_xlfn.CEILING.MATH(ABS(NiftyData[[#This Row],[Intraday Change %]]), 0.01)</f>
        <v>0.02</v>
      </c>
      <c r="P4065" s="6">
        <f>NiftyData[[#This Row],[Close]]-E4066</f>
        <v>19.399999999999864</v>
      </c>
      <c r="Q4065" s="4">
        <f>NiftyData[[#This Row],[DayChange]]/E4066</f>
        <v>1.2602312589320425E-2</v>
      </c>
      <c r="R4065" s="7">
        <f>_xlfn.CEILING.MATH(ABS(NiftyData[[#This Row],[DayChange %]]), 0.01)</f>
        <v>0.02</v>
      </c>
    </row>
    <row r="4066" spans="1:18" x14ac:dyDescent="0.2">
      <c r="A4066" s="2">
        <v>38183</v>
      </c>
      <c r="B4066" s="1">
        <v>1523.1</v>
      </c>
      <c r="C4066" s="1">
        <v>1543.25</v>
      </c>
      <c r="D4066" s="1">
        <v>1517.8</v>
      </c>
      <c r="E4066" s="1">
        <v>1539.4</v>
      </c>
      <c r="F4066" s="1">
        <v>141173783</v>
      </c>
      <c r="G4066" s="1">
        <v>3092.33</v>
      </c>
      <c r="H4066" s="6" t="str">
        <f>TEXT(NiftyData[[#This Row],[Date]], "yyyy")</f>
        <v>2004</v>
      </c>
      <c r="I4066" s="6" t="str">
        <f>TEXT(NiftyData[[#This Row],[Date]], "mmm")</f>
        <v>Jul</v>
      </c>
      <c r="J4066" s="6" t="str">
        <f>TEXT(NiftyData[[#This Row],[Date]], "ddd")</f>
        <v>Thu</v>
      </c>
      <c r="K4066" s="6" t="str">
        <f>TEXT(NiftyData[[#This Row],[Date]], "mmm-yyyy")</f>
        <v>Jul-2004</v>
      </c>
      <c r="L4066" s="6" t="str">
        <f>IF(NiftyData[[#This Row],[Day]]="Thu", "Expiry", "")</f>
        <v>Expiry</v>
      </c>
      <c r="M4066" s="6">
        <f>NiftyData[[#This Row],[Close]]-NiftyData[[#This Row],[Open]]</f>
        <v>16.300000000000182</v>
      </c>
      <c r="N4066" s="4">
        <f>NiftyData[[#This Row],[Intraday Change]]/NiftyData[[#This Row],[Open]]</f>
        <v>1.0701858052655888E-2</v>
      </c>
      <c r="O4066" s="4">
        <f>_xlfn.CEILING.MATH(ABS(NiftyData[[#This Row],[Intraday Change %]]), 0.01)</f>
        <v>0.02</v>
      </c>
      <c r="P4066" s="6">
        <f>NiftyData[[#This Row],[Close]]-E4067</f>
        <v>16.650000000000091</v>
      </c>
      <c r="Q4066" s="4">
        <f>NiftyData[[#This Row],[DayChange]]/E4067</f>
        <v>1.0934165161714063E-2</v>
      </c>
      <c r="R4066" s="7">
        <f>_xlfn.CEILING.MATH(ABS(NiftyData[[#This Row],[DayChange %]]), 0.01)</f>
        <v>0.02</v>
      </c>
    </row>
    <row r="4067" spans="1:18" x14ac:dyDescent="0.2">
      <c r="A4067" s="2">
        <v>38182</v>
      </c>
      <c r="B4067" s="1">
        <v>1535.1</v>
      </c>
      <c r="C4067" s="1">
        <v>1552.25</v>
      </c>
      <c r="D4067" s="1">
        <v>1519.35</v>
      </c>
      <c r="E4067" s="1">
        <v>1522.75</v>
      </c>
      <c r="F4067" s="1">
        <v>109996034</v>
      </c>
      <c r="G4067" s="1">
        <v>2906.68</v>
      </c>
      <c r="H4067" s="6" t="str">
        <f>TEXT(NiftyData[[#This Row],[Date]], "yyyy")</f>
        <v>2004</v>
      </c>
      <c r="I4067" s="6" t="str">
        <f>TEXT(NiftyData[[#This Row],[Date]], "mmm")</f>
        <v>Jul</v>
      </c>
      <c r="J4067" s="6" t="str">
        <f>TEXT(NiftyData[[#This Row],[Date]], "ddd")</f>
        <v>Wed</v>
      </c>
      <c r="K4067" s="6" t="str">
        <f>TEXT(NiftyData[[#This Row],[Date]], "mmm-yyyy")</f>
        <v>Jul-2004</v>
      </c>
      <c r="L4067" s="6" t="str">
        <f>IF(NiftyData[[#This Row],[Day]]="Thu", "Expiry", "")</f>
        <v/>
      </c>
      <c r="M4067" s="6">
        <f>NiftyData[[#This Row],[Close]]-NiftyData[[#This Row],[Open]]</f>
        <v>-12.349999999999909</v>
      </c>
      <c r="N4067" s="4">
        <f>NiftyData[[#This Row],[Intraday Change]]/NiftyData[[#This Row],[Open]]</f>
        <v>-8.0450784965148264E-3</v>
      </c>
      <c r="O4067" s="4">
        <f>_xlfn.CEILING.MATH(ABS(NiftyData[[#This Row],[Intraday Change %]]), 0.01)</f>
        <v>0.01</v>
      </c>
      <c r="P4067" s="6">
        <f>NiftyData[[#This Row],[Close]]-E4068</f>
        <v>-16.549999999999955</v>
      </c>
      <c r="Q4067" s="4">
        <f>NiftyData[[#This Row],[DayChange]]/E4068</f>
        <v>-1.0751640356005947E-2</v>
      </c>
      <c r="R4067" s="7">
        <f>_xlfn.CEILING.MATH(ABS(NiftyData[[#This Row],[DayChange %]]), 0.01)</f>
        <v>0.02</v>
      </c>
    </row>
    <row r="4068" spans="1:18" x14ac:dyDescent="0.2">
      <c r="A4068" s="2">
        <v>38181</v>
      </c>
      <c r="B4068" s="1">
        <v>1560</v>
      </c>
      <c r="C4068" s="1">
        <v>1569.75</v>
      </c>
      <c r="D4068" s="1">
        <v>1530.6</v>
      </c>
      <c r="E4068" s="1">
        <v>1539.3</v>
      </c>
      <c r="F4068" s="1">
        <v>79361213</v>
      </c>
      <c r="G4068" s="1">
        <v>2291.9299999999998</v>
      </c>
      <c r="H4068" s="6" t="str">
        <f>TEXT(NiftyData[[#This Row],[Date]], "yyyy")</f>
        <v>2004</v>
      </c>
      <c r="I4068" s="6" t="str">
        <f>TEXT(NiftyData[[#This Row],[Date]], "mmm")</f>
        <v>Jul</v>
      </c>
      <c r="J4068" s="6" t="str">
        <f>TEXT(NiftyData[[#This Row],[Date]], "ddd")</f>
        <v>Tue</v>
      </c>
      <c r="K4068" s="6" t="str">
        <f>TEXT(NiftyData[[#This Row],[Date]], "mmm-yyyy")</f>
        <v>Jul-2004</v>
      </c>
      <c r="L4068" s="6" t="str">
        <f>IF(NiftyData[[#This Row],[Day]]="Thu", "Expiry", "")</f>
        <v/>
      </c>
      <c r="M4068" s="6">
        <f>NiftyData[[#This Row],[Close]]-NiftyData[[#This Row],[Open]]</f>
        <v>-20.700000000000045</v>
      </c>
      <c r="N4068" s="4">
        <f>NiftyData[[#This Row],[Intraday Change]]/NiftyData[[#This Row],[Open]]</f>
        <v>-1.3269230769230799E-2</v>
      </c>
      <c r="O4068" s="4">
        <f>_xlfn.CEILING.MATH(ABS(NiftyData[[#This Row],[Intraday Change %]]), 0.01)</f>
        <v>0.02</v>
      </c>
      <c r="P4068" s="6">
        <f>NiftyData[[#This Row],[Close]]-E4069</f>
        <v>-17.650000000000091</v>
      </c>
      <c r="Q4068" s="4">
        <f>NiftyData[[#This Row],[DayChange]]/E4069</f>
        <v>-1.1336266418317923E-2</v>
      </c>
      <c r="R4068" s="7">
        <f>_xlfn.CEILING.MATH(ABS(NiftyData[[#This Row],[DayChange %]]), 0.01)</f>
        <v>0.02</v>
      </c>
    </row>
    <row r="4069" spans="1:18" x14ac:dyDescent="0.2">
      <c r="A4069" s="2">
        <v>38180</v>
      </c>
      <c r="B4069" s="1">
        <v>1548.6</v>
      </c>
      <c r="C4069" s="1">
        <v>1562.8</v>
      </c>
      <c r="D4069" s="1">
        <v>1537.7</v>
      </c>
      <c r="E4069" s="1">
        <v>1556.95</v>
      </c>
      <c r="F4069" s="1">
        <v>82414320</v>
      </c>
      <c r="G4069" s="1">
        <v>2231.79</v>
      </c>
      <c r="H4069" s="6" t="str">
        <f>TEXT(NiftyData[[#This Row],[Date]], "yyyy")</f>
        <v>2004</v>
      </c>
      <c r="I4069" s="6" t="str">
        <f>TEXT(NiftyData[[#This Row],[Date]], "mmm")</f>
        <v>Jul</v>
      </c>
      <c r="J4069" s="6" t="str">
        <f>TEXT(NiftyData[[#This Row],[Date]], "ddd")</f>
        <v>Mon</v>
      </c>
      <c r="K4069" s="6" t="str">
        <f>TEXT(NiftyData[[#This Row],[Date]], "mmm-yyyy")</f>
        <v>Jul-2004</v>
      </c>
      <c r="L4069" s="6" t="str">
        <f>IF(NiftyData[[#This Row],[Day]]="Thu", "Expiry", "")</f>
        <v/>
      </c>
      <c r="M4069" s="6">
        <f>NiftyData[[#This Row],[Close]]-NiftyData[[#This Row],[Open]]</f>
        <v>8.3500000000001364</v>
      </c>
      <c r="N4069" s="4">
        <f>NiftyData[[#This Row],[Intraday Change]]/NiftyData[[#This Row],[Open]]</f>
        <v>5.3919669378794631E-3</v>
      </c>
      <c r="O4069" s="4">
        <f>_xlfn.CEILING.MATH(ABS(NiftyData[[#This Row],[Intraday Change %]]), 0.01)</f>
        <v>0.01</v>
      </c>
      <c r="P4069" s="6">
        <f>NiftyData[[#This Row],[Close]]-E4070</f>
        <v>3.75</v>
      </c>
      <c r="Q4069" s="4">
        <f>NiftyData[[#This Row],[DayChange]]/E4070</f>
        <v>2.4143703322173577E-3</v>
      </c>
      <c r="R4069" s="7">
        <f>_xlfn.CEILING.MATH(ABS(NiftyData[[#This Row],[DayChange %]]), 0.01)</f>
        <v>0.01</v>
      </c>
    </row>
    <row r="4070" spans="1:18" x14ac:dyDescent="0.2">
      <c r="A4070" s="2">
        <v>38177</v>
      </c>
      <c r="B4070" s="1">
        <v>1517.45</v>
      </c>
      <c r="C4070" s="1">
        <v>1557.75</v>
      </c>
      <c r="D4070" s="1">
        <v>1472.55</v>
      </c>
      <c r="E4070" s="1">
        <v>1553.2</v>
      </c>
      <c r="F4070" s="1">
        <v>104348113</v>
      </c>
      <c r="G4070" s="1">
        <v>2723.9</v>
      </c>
      <c r="H4070" s="6" t="str">
        <f>TEXT(NiftyData[[#This Row],[Date]], "yyyy")</f>
        <v>2004</v>
      </c>
      <c r="I4070" s="6" t="str">
        <f>TEXT(NiftyData[[#This Row],[Date]], "mmm")</f>
        <v>Jul</v>
      </c>
      <c r="J4070" s="6" t="str">
        <f>TEXT(NiftyData[[#This Row],[Date]], "ddd")</f>
        <v>Fri</v>
      </c>
      <c r="K4070" s="6" t="str">
        <f>TEXT(NiftyData[[#This Row],[Date]], "mmm-yyyy")</f>
        <v>Jul-2004</v>
      </c>
      <c r="L4070" s="6" t="str">
        <f>IF(NiftyData[[#This Row],[Day]]="Thu", "Expiry", "")</f>
        <v/>
      </c>
      <c r="M4070" s="6">
        <f>NiftyData[[#This Row],[Close]]-NiftyData[[#This Row],[Open]]</f>
        <v>35.75</v>
      </c>
      <c r="N4070" s="4">
        <f>NiftyData[[#This Row],[Intraday Change]]/NiftyData[[#This Row],[Open]]</f>
        <v>2.355926060166727E-2</v>
      </c>
      <c r="O4070" s="4">
        <f>_xlfn.CEILING.MATH(ABS(NiftyData[[#This Row],[Intraday Change %]]), 0.01)</f>
        <v>0.03</v>
      </c>
      <c r="P4070" s="6">
        <f>NiftyData[[#This Row],[Close]]-E4071</f>
        <v>35.049999999999955</v>
      </c>
      <c r="Q4070" s="4">
        <f>NiftyData[[#This Row],[DayChange]]/E4071</f>
        <v>2.3087310213088266E-2</v>
      </c>
      <c r="R4070" s="7">
        <f>_xlfn.CEILING.MATH(ABS(NiftyData[[#This Row],[DayChange %]]), 0.01)</f>
        <v>0.03</v>
      </c>
    </row>
    <row r="4071" spans="1:18" x14ac:dyDescent="0.2">
      <c r="A4071" s="2">
        <v>38176</v>
      </c>
      <c r="B4071" s="1">
        <v>1567.25</v>
      </c>
      <c r="C4071" s="1">
        <v>1586.55</v>
      </c>
      <c r="D4071" s="1">
        <v>1504.5</v>
      </c>
      <c r="E4071" s="1">
        <v>1518.15</v>
      </c>
      <c r="F4071" s="1">
        <v>204439801</v>
      </c>
      <c r="G4071" s="1">
        <v>5071.51</v>
      </c>
      <c r="H4071" s="6" t="str">
        <f>TEXT(NiftyData[[#This Row],[Date]], "yyyy")</f>
        <v>2004</v>
      </c>
      <c r="I4071" s="6" t="str">
        <f>TEXT(NiftyData[[#This Row],[Date]], "mmm")</f>
        <v>Jul</v>
      </c>
      <c r="J4071" s="6" t="str">
        <f>TEXT(NiftyData[[#This Row],[Date]], "ddd")</f>
        <v>Thu</v>
      </c>
      <c r="K4071" s="6" t="str">
        <f>TEXT(NiftyData[[#This Row],[Date]], "mmm-yyyy")</f>
        <v>Jul-2004</v>
      </c>
      <c r="L4071" s="6" t="str">
        <f>IF(NiftyData[[#This Row],[Day]]="Thu", "Expiry", "")</f>
        <v>Expiry</v>
      </c>
      <c r="M4071" s="6">
        <f>NiftyData[[#This Row],[Close]]-NiftyData[[#This Row],[Open]]</f>
        <v>-49.099999999999909</v>
      </c>
      <c r="N4071" s="4">
        <f>NiftyData[[#This Row],[Intraday Change]]/NiftyData[[#This Row],[Open]]</f>
        <v>-3.1328760567873606E-2</v>
      </c>
      <c r="O4071" s="4">
        <f>_xlfn.CEILING.MATH(ABS(NiftyData[[#This Row],[Intraday Change %]]), 0.01)</f>
        <v>0.04</v>
      </c>
      <c r="P4071" s="6">
        <f>NiftyData[[#This Row],[Close]]-E4072</f>
        <v>-48.649999999999864</v>
      </c>
      <c r="Q4071" s="4">
        <f>NiftyData[[#This Row],[DayChange]]/E4072</f>
        <v>-3.1050548889456131E-2</v>
      </c>
      <c r="R4071" s="7">
        <f>_xlfn.CEILING.MATH(ABS(NiftyData[[#This Row],[DayChange %]]), 0.01)</f>
        <v>0.04</v>
      </c>
    </row>
    <row r="4072" spans="1:18" x14ac:dyDescent="0.2">
      <c r="A4072" s="2">
        <v>38175</v>
      </c>
      <c r="B4072" s="1">
        <v>1558.05</v>
      </c>
      <c r="C4072" s="1">
        <v>1578.5</v>
      </c>
      <c r="D4072" s="1">
        <v>1551.35</v>
      </c>
      <c r="E4072" s="1">
        <v>1566.8</v>
      </c>
      <c r="F4072" s="1">
        <v>159590341</v>
      </c>
      <c r="G4072" s="1">
        <v>4030.35</v>
      </c>
      <c r="H4072" s="6" t="str">
        <f>TEXT(NiftyData[[#This Row],[Date]], "yyyy")</f>
        <v>2004</v>
      </c>
      <c r="I4072" s="6" t="str">
        <f>TEXT(NiftyData[[#This Row],[Date]], "mmm")</f>
        <v>Jul</v>
      </c>
      <c r="J4072" s="6" t="str">
        <f>TEXT(NiftyData[[#This Row],[Date]], "ddd")</f>
        <v>Wed</v>
      </c>
      <c r="K4072" s="6" t="str">
        <f>TEXT(NiftyData[[#This Row],[Date]], "mmm-yyyy")</f>
        <v>Jul-2004</v>
      </c>
      <c r="L4072" s="6" t="str">
        <f>IF(NiftyData[[#This Row],[Day]]="Thu", "Expiry", "")</f>
        <v/>
      </c>
      <c r="M4072" s="6">
        <f>NiftyData[[#This Row],[Close]]-NiftyData[[#This Row],[Open]]</f>
        <v>8.75</v>
      </c>
      <c r="N4072" s="4">
        <f>NiftyData[[#This Row],[Intraday Change]]/NiftyData[[#This Row],[Open]]</f>
        <v>5.6159943519142521E-3</v>
      </c>
      <c r="O4072" s="4">
        <f>_xlfn.CEILING.MATH(ABS(NiftyData[[#This Row],[Intraday Change %]]), 0.01)</f>
        <v>0.01</v>
      </c>
      <c r="P4072" s="6">
        <f>NiftyData[[#This Row],[Close]]-E4073</f>
        <v>8.5499999999999545</v>
      </c>
      <c r="Q4072" s="4">
        <f>NiftyData[[#This Row],[DayChange]]/E4073</f>
        <v>5.4869244344617069E-3</v>
      </c>
      <c r="R4072" s="7">
        <f>_xlfn.CEILING.MATH(ABS(NiftyData[[#This Row],[DayChange %]]), 0.01)</f>
        <v>0.01</v>
      </c>
    </row>
    <row r="4073" spans="1:18" x14ac:dyDescent="0.2">
      <c r="A4073" s="2">
        <v>38174</v>
      </c>
      <c r="B4073" s="1">
        <v>1526.65</v>
      </c>
      <c r="C4073" s="1">
        <v>1561</v>
      </c>
      <c r="D4073" s="1">
        <v>1524.15</v>
      </c>
      <c r="E4073" s="1">
        <v>1558.25</v>
      </c>
      <c r="F4073" s="1">
        <v>131317837</v>
      </c>
      <c r="G4073" s="1">
        <v>3127.59</v>
      </c>
      <c r="H4073" s="6" t="str">
        <f>TEXT(NiftyData[[#This Row],[Date]], "yyyy")</f>
        <v>2004</v>
      </c>
      <c r="I4073" s="6" t="str">
        <f>TEXT(NiftyData[[#This Row],[Date]], "mmm")</f>
        <v>Jul</v>
      </c>
      <c r="J4073" s="6" t="str">
        <f>TEXT(NiftyData[[#This Row],[Date]], "ddd")</f>
        <v>Tue</v>
      </c>
      <c r="K4073" s="6" t="str">
        <f>TEXT(NiftyData[[#This Row],[Date]], "mmm-yyyy")</f>
        <v>Jul-2004</v>
      </c>
      <c r="L4073" s="6" t="str">
        <f>IF(NiftyData[[#This Row],[Day]]="Thu", "Expiry", "")</f>
        <v/>
      </c>
      <c r="M4073" s="6">
        <f>NiftyData[[#This Row],[Close]]-NiftyData[[#This Row],[Open]]</f>
        <v>31.599999999999909</v>
      </c>
      <c r="N4073" s="4">
        <f>NiftyData[[#This Row],[Intraday Change]]/NiftyData[[#This Row],[Open]]</f>
        <v>2.0698915927029712E-2</v>
      </c>
      <c r="O4073" s="4">
        <f>_xlfn.CEILING.MATH(ABS(NiftyData[[#This Row],[Intraday Change %]]), 0.01)</f>
        <v>0.03</v>
      </c>
      <c r="P4073" s="6">
        <f>NiftyData[[#This Row],[Close]]-E4074</f>
        <v>31.400000000000091</v>
      </c>
      <c r="Q4073" s="4">
        <f>NiftyData[[#This Row],[DayChange]]/E4074</f>
        <v>2.0565215967514879E-2</v>
      </c>
      <c r="R4073" s="7">
        <f>_xlfn.CEILING.MATH(ABS(NiftyData[[#This Row],[DayChange %]]), 0.01)</f>
        <v>0.03</v>
      </c>
    </row>
    <row r="4074" spans="1:18" x14ac:dyDescent="0.2">
      <c r="A4074" s="2">
        <v>38173</v>
      </c>
      <c r="B4074" s="1">
        <v>1537.55</v>
      </c>
      <c r="C4074" s="1">
        <v>1546</v>
      </c>
      <c r="D4074" s="1">
        <v>1522.9</v>
      </c>
      <c r="E4074" s="1">
        <v>1526.85</v>
      </c>
      <c r="F4074" s="1">
        <v>101154967</v>
      </c>
      <c r="G4074" s="1">
        <v>2575.44</v>
      </c>
      <c r="H4074" s="6" t="str">
        <f>TEXT(NiftyData[[#This Row],[Date]], "yyyy")</f>
        <v>2004</v>
      </c>
      <c r="I4074" s="6" t="str">
        <f>TEXT(NiftyData[[#This Row],[Date]], "mmm")</f>
        <v>Jul</v>
      </c>
      <c r="J4074" s="6" t="str">
        <f>TEXT(NiftyData[[#This Row],[Date]], "ddd")</f>
        <v>Mon</v>
      </c>
      <c r="K4074" s="6" t="str">
        <f>TEXT(NiftyData[[#This Row],[Date]], "mmm-yyyy")</f>
        <v>Jul-2004</v>
      </c>
      <c r="L4074" s="6" t="str">
        <f>IF(NiftyData[[#This Row],[Day]]="Thu", "Expiry", "")</f>
        <v/>
      </c>
      <c r="M4074" s="6">
        <f>NiftyData[[#This Row],[Close]]-NiftyData[[#This Row],[Open]]</f>
        <v>-10.700000000000045</v>
      </c>
      <c r="N4074" s="4">
        <f>NiftyData[[#This Row],[Intraday Change]]/NiftyData[[#This Row],[Open]]</f>
        <v>-6.9591232805437516E-3</v>
      </c>
      <c r="O4074" s="4">
        <f>_xlfn.CEILING.MATH(ABS(NiftyData[[#This Row],[Intraday Change %]]), 0.01)</f>
        <v>0.01</v>
      </c>
      <c r="P4074" s="6">
        <f>NiftyData[[#This Row],[Close]]-E4075</f>
        <v>-10.650000000000091</v>
      </c>
      <c r="Q4074" s="4">
        <f>NiftyData[[#This Row],[DayChange]]/E4075</f>
        <v>-6.926829268292742E-3</v>
      </c>
      <c r="R4074" s="7">
        <f>_xlfn.CEILING.MATH(ABS(NiftyData[[#This Row],[DayChange %]]), 0.01)</f>
        <v>0.01</v>
      </c>
    </row>
    <row r="4075" spans="1:18" x14ac:dyDescent="0.2">
      <c r="A4075" s="2">
        <v>38170</v>
      </c>
      <c r="B4075" s="1">
        <v>1537.05</v>
      </c>
      <c r="C4075" s="1">
        <v>1547.65</v>
      </c>
      <c r="D4075" s="1">
        <v>1516.15</v>
      </c>
      <c r="E4075" s="1">
        <v>1537.5</v>
      </c>
      <c r="F4075" s="1">
        <v>127491075</v>
      </c>
      <c r="G4075" s="1">
        <v>3427.55</v>
      </c>
      <c r="H4075" s="6" t="str">
        <f>TEXT(NiftyData[[#This Row],[Date]], "yyyy")</f>
        <v>2004</v>
      </c>
      <c r="I4075" s="6" t="str">
        <f>TEXT(NiftyData[[#This Row],[Date]], "mmm")</f>
        <v>Jul</v>
      </c>
      <c r="J4075" s="6" t="str">
        <f>TEXT(NiftyData[[#This Row],[Date]], "ddd")</f>
        <v>Fri</v>
      </c>
      <c r="K4075" s="6" t="str">
        <f>TEXT(NiftyData[[#This Row],[Date]], "mmm-yyyy")</f>
        <v>Jul-2004</v>
      </c>
      <c r="L4075" s="6" t="str">
        <f>IF(NiftyData[[#This Row],[Day]]="Thu", "Expiry", "")</f>
        <v/>
      </c>
      <c r="M4075" s="6">
        <f>NiftyData[[#This Row],[Close]]-NiftyData[[#This Row],[Open]]</f>
        <v>0.45000000000004547</v>
      </c>
      <c r="N4075" s="4">
        <f>NiftyData[[#This Row],[Intraday Change]]/NiftyData[[#This Row],[Open]]</f>
        <v>2.927686152044797E-4</v>
      </c>
      <c r="O4075" s="4">
        <f>_xlfn.CEILING.MATH(ABS(NiftyData[[#This Row],[Intraday Change %]]), 0.01)</f>
        <v>0.01</v>
      </c>
      <c r="P4075" s="6">
        <f>NiftyData[[#This Row],[Close]]-E4076</f>
        <v>0.29999999999995453</v>
      </c>
      <c r="Q4075" s="4">
        <f>NiftyData[[#This Row],[DayChange]]/E4076</f>
        <v>1.951600312255754E-4</v>
      </c>
      <c r="R4075" s="7">
        <f>_xlfn.CEILING.MATH(ABS(NiftyData[[#This Row],[DayChange %]]), 0.01)</f>
        <v>0.01</v>
      </c>
    </row>
    <row r="4076" spans="1:18" x14ac:dyDescent="0.2">
      <c r="A4076" s="2">
        <v>38169</v>
      </c>
      <c r="B4076" s="1">
        <v>1506.65</v>
      </c>
      <c r="C4076" s="1">
        <v>1539.15</v>
      </c>
      <c r="D4076" s="1">
        <v>1504.55</v>
      </c>
      <c r="E4076" s="1">
        <v>1537.2</v>
      </c>
      <c r="F4076" s="1">
        <v>113007107</v>
      </c>
      <c r="G4076" s="1">
        <v>3317.12</v>
      </c>
      <c r="H4076" s="6" t="str">
        <f>TEXT(NiftyData[[#This Row],[Date]], "yyyy")</f>
        <v>2004</v>
      </c>
      <c r="I4076" s="6" t="str">
        <f>TEXT(NiftyData[[#This Row],[Date]], "mmm")</f>
        <v>Jul</v>
      </c>
      <c r="J4076" s="6" t="str">
        <f>TEXT(NiftyData[[#This Row],[Date]], "ddd")</f>
        <v>Thu</v>
      </c>
      <c r="K4076" s="6" t="str">
        <f>TEXT(NiftyData[[#This Row],[Date]], "mmm-yyyy")</f>
        <v>Jul-2004</v>
      </c>
      <c r="L4076" s="6" t="str">
        <f>IF(NiftyData[[#This Row],[Day]]="Thu", "Expiry", "")</f>
        <v>Expiry</v>
      </c>
      <c r="M4076" s="6">
        <f>NiftyData[[#This Row],[Close]]-NiftyData[[#This Row],[Open]]</f>
        <v>30.549999999999955</v>
      </c>
      <c r="N4076" s="4">
        <f>NiftyData[[#This Row],[Intraday Change]]/NiftyData[[#This Row],[Open]]</f>
        <v>2.0276772973152328E-2</v>
      </c>
      <c r="O4076" s="4">
        <f>_xlfn.CEILING.MATH(ABS(NiftyData[[#This Row],[Intraday Change %]]), 0.01)</f>
        <v>0.03</v>
      </c>
      <c r="P4076" s="6">
        <f>NiftyData[[#This Row],[Close]]-E4077</f>
        <v>31.600000000000136</v>
      </c>
      <c r="Q4076" s="4">
        <f>NiftyData[[#This Row],[DayChange]]/E4077</f>
        <v>2.0988310308182875E-2</v>
      </c>
      <c r="R4076" s="7">
        <f>_xlfn.CEILING.MATH(ABS(NiftyData[[#This Row],[DayChange %]]), 0.01)</f>
        <v>0.03</v>
      </c>
    </row>
    <row r="4077" spans="1:18" x14ac:dyDescent="0.2">
      <c r="A4077" s="2">
        <v>38168</v>
      </c>
      <c r="B4077" s="1">
        <v>1518.7</v>
      </c>
      <c r="C4077" s="1">
        <v>1532.15</v>
      </c>
      <c r="D4077" s="1">
        <v>1501.7</v>
      </c>
      <c r="E4077" s="1">
        <v>1505.6</v>
      </c>
      <c r="F4077" s="1">
        <v>132032819</v>
      </c>
      <c r="G4077" s="1">
        <v>3528.42</v>
      </c>
      <c r="H4077" s="6" t="str">
        <f>TEXT(NiftyData[[#This Row],[Date]], "yyyy")</f>
        <v>2004</v>
      </c>
      <c r="I4077" s="6" t="str">
        <f>TEXT(NiftyData[[#This Row],[Date]], "mmm")</f>
        <v>Jun</v>
      </c>
      <c r="J4077" s="6" t="str">
        <f>TEXT(NiftyData[[#This Row],[Date]], "ddd")</f>
        <v>Wed</v>
      </c>
      <c r="K4077" s="6" t="str">
        <f>TEXT(NiftyData[[#This Row],[Date]], "mmm-yyyy")</f>
        <v>Jun-2004</v>
      </c>
      <c r="L4077" s="6" t="str">
        <f>IF(NiftyData[[#This Row],[Day]]="Thu", "Expiry", "")</f>
        <v/>
      </c>
      <c r="M4077" s="6">
        <f>NiftyData[[#This Row],[Close]]-NiftyData[[#This Row],[Open]]</f>
        <v>-13.100000000000136</v>
      </c>
      <c r="N4077" s="4">
        <f>NiftyData[[#This Row],[Intraday Change]]/NiftyData[[#This Row],[Open]]</f>
        <v>-8.6257983801936756E-3</v>
      </c>
      <c r="O4077" s="4">
        <f>_xlfn.CEILING.MATH(ABS(NiftyData[[#This Row],[Intraday Change %]]), 0.01)</f>
        <v>0.01</v>
      </c>
      <c r="P4077" s="6">
        <f>NiftyData[[#This Row],[Close]]-E4078</f>
        <v>-12.700000000000045</v>
      </c>
      <c r="Q4077" s="4">
        <f>NiftyData[[#This Row],[DayChange]]/E4078</f>
        <v>-8.3646183231245782E-3</v>
      </c>
      <c r="R4077" s="7">
        <f>_xlfn.CEILING.MATH(ABS(NiftyData[[#This Row],[DayChange %]]), 0.01)</f>
        <v>0.01</v>
      </c>
    </row>
    <row r="4078" spans="1:18" x14ac:dyDescent="0.2">
      <c r="A4078" s="2">
        <v>38167</v>
      </c>
      <c r="B4078" s="1">
        <v>1514.35</v>
      </c>
      <c r="C4078" s="1">
        <v>1528.5</v>
      </c>
      <c r="D4078" s="1">
        <v>1503.3</v>
      </c>
      <c r="E4078" s="1">
        <v>1518.3</v>
      </c>
      <c r="F4078" s="1">
        <v>135420339</v>
      </c>
      <c r="G4078" s="1">
        <v>3739.42</v>
      </c>
      <c r="H4078" s="6" t="str">
        <f>TEXT(NiftyData[[#This Row],[Date]], "yyyy")</f>
        <v>2004</v>
      </c>
      <c r="I4078" s="6" t="str">
        <f>TEXT(NiftyData[[#This Row],[Date]], "mmm")</f>
        <v>Jun</v>
      </c>
      <c r="J4078" s="6" t="str">
        <f>TEXT(NiftyData[[#This Row],[Date]], "ddd")</f>
        <v>Tue</v>
      </c>
      <c r="K4078" s="6" t="str">
        <f>TEXT(NiftyData[[#This Row],[Date]], "mmm-yyyy")</f>
        <v>Jun-2004</v>
      </c>
      <c r="L4078" s="6" t="str">
        <f>IF(NiftyData[[#This Row],[Day]]="Thu", "Expiry", "")</f>
        <v/>
      </c>
      <c r="M4078" s="6">
        <f>NiftyData[[#This Row],[Close]]-NiftyData[[#This Row],[Open]]</f>
        <v>3.9500000000000455</v>
      </c>
      <c r="N4078" s="4">
        <f>NiftyData[[#This Row],[Intraday Change]]/NiftyData[[#This Row],[Open]]</f>
        <v>2.6083798329316508E-3</v>
      </c>
      <c r="O4078" s="4">
        <f>_xlfn.CEILING.MATH(ABS(NiftyData[[#This Row],[Intraday Change %]]), 0.01)</f>
        <v>0.01</v>
      </c>
      <c r="P4078" s="6">
        <f>NiftyData[[#This Row],[Close]]-E4079</f>
        <v>3.9500000000000455</v>
      </c>
      <c r="Q4078" s="4">
        <f>NiftyData[[#This Row],[DayChange]]/E4079</f>
        <v>2.6083798329316508E-3</v>
      </c>
      <c r="R4078" s="7">
        <f>_xlfn.CEILING.MATH(ABS(NiftyData[[#This Row],[DayChange %]]), 0.01)</f>
        <v>0.01</v>
      </c>
    </row>
    <row r="4079" spans="1:18" x14ac:dyDescent="0.2">
      <c r="A4079" s="2">
        <v>38166</v>
      </c>
      <c r="B4079" s="1">
        <v>1488.6</v>
      </c>
      <c r="C4079" s="1">
        <v>1516.95</v>
      </c>
      <c r="D4079" s="1">
        <v>1488.6</v>
      </c>
      <c r="E4079" s="1">
        <v>1514.35</v>
      </c>
      <c r="F4079" s="1">
        <v>127919681</v>
      </c>
      <c r="G4079" s="1">
        <v>3082.24</v>
      </c>
      <c r="H4079" s="6" t="str">
        <f>TEXT(NiftyData[[#This Row],[Date]], "yyyy")</f>
        <v>2004</v>
      </c>
      <c r="I4079" s="6" t="str">
        <f>TEXT(NiftyData[[#This Row],[Date]], "mmm")</f>
        <v>Jun</v>
      </c>
      <c r="J4079" s="6" t="str">
        <f>TEXT(NiftyData[[#This Row],[Date]], "ddd")</f>
        <v>Mon</v>
      </c>
      <c r="K4079" s="6" t="str">
        <f>TEXT(NiftyData[[#This Row],[Date]], "mmm-yyyy")</f>
        <v>Jun-2004</v>
      </c>
      <c r="L4079" s="6" t="str">
        <f>IF(NiftyData[[#This Row],[Day]]="Thu", "Expiry", "")</f>
        <v/>
      </c>
      <c r="M4079" s="6">
        <f>NiftyData[[#This Row],[Close]]-NiftyData[[#This Row],[Open]]</f>
        <v>25.75</v>
      </c>
      <c r="N4079" s="4">
        <f>NiftyData[[#This Row],[Intraday Change]]/NiftyData[[#This Row],[Open]]</f>
        <v>1.7298132473465001E-2</v>
      </c>
      <c r="O4079" s="4">
        <f>_xlfn.CEILING.MATH(ABS(NiftyData[[#This Row],[Intraday Change %]]), 0.01)</f>
        <v>0.02</v>
      </c>
      <c r="P4079" s="6">
        <f>NiftyData[[#This Row],[Close]]-E4080</f>
        <v>25.849999999999909</v>
      </c>
      <c r="Q4079" s="4">
        <f>NiftyData[[#This Row],[DayChange]]/E4080</f>
        <v>1.7366476318441324E-2</v>
      </c>
      <c r="R4079" s="7">
        <f>_xlfn.CEILING.MATH(ABS(NiftyData[[#This Row],[DayChange %]]), 0.01)</f>
        <v>0.02</v>
      </c>
    </row>
    <row r="4080" spans="1:18" x14ac:dyDescent="0.2">
      <c r="A4080" s="2">
        <v>38163</v>
      </c>
      <c r="B4080" s="1">
        <v>1471.5</v>
      </c>
      <c r="C4080" s="1">
        <v>1494</v>
      </c>
      <c r="D4080" s="1">
        <v>1459.55</v>
      </c>
      <c r="E4080" s="1">
        <v>1488.5</v>
      </c>
      <c r="F4080" s="1">
        <v>148717352</v>
      </c>
      <c r="G4080" s="1">
        <v>3377.37</v>
      </c>
      <c r="H4080" s="6" t="str">
        <f>TEXT(NiftyData[[#This Row],[Date]], "yyyy")</f>
        <v>2004</v>
      </c>
      <c r="I4080" s="6" t="str">
        <f>TEXT(NiftyData[[#This Row],[Date]], "mmm")</f>
        <v>Jun</v>
      </c>
      <c r="J4080" s="6" t="str">
        <f>TEXT(NiftyData[[#This Row],[Date]], "ddd")</f>
        <v>Fri</v>
      </c>
      <c r="K4080" s="6" t="str">
        <f>TEXT(NiftyData[[#This Row],[Date]], "mmm-yyyy")</f>
        <v>Jun-2004</v>
      </c>
      <c r="L4080" s="6" t="str">
        <f>IF(NiftyData[[#This Row],[Day]]="Thu", "Expiry", "")</f>
        <v/>
      </c>
      <c r="M4080" s="6">
        <f>NiftyData[[#This Row],[Close]]-NiftyData[[#This Row],[Open]]</f>
        <v>17</v>
      </c>
      <c r="N4080" s="4">
        <f>NiftyData[[#This Row],[Intraday Change]]/NiftyData[[#This Row],[Open]]</f>
        <v>1.1552837240910635E-2</v>
      </c>
      <c r="O4080" s="4">
        <f>_xlfn.CEILING.MATH(ABS(NiftyData[[#This Row],[Intraday Change %]]), 0.01)</f>
        <v>0.02</v>
      </c>
      <c r="P4080" s="6">
        <f>NiftyData[[#This Row],[Close]]-E4081</f>
        <v>17.75</v>
      </c>
      <c r="Q4080" s="4">
        <f>NiftyData[[#This Row],[DayChange]]/E4081</f>
        <v>1.2068672446030937E-2</v>
      </c>
      <c r="R4080" s="7">
        <f>_xlfn.CEILING.MATH(ABS(NiftyData[[#This Row],[DayChange %]]), 0.01)</f>
        <v>0.02</v>
      </c>
    </row>
    <row r="4081" spans="1:18" x14ac:dyDescent="0.2">
      <c r="A4081" s="2">
        <v>38162</v>
      </c>
      <c r="B4081" s="1">
        <v>1445.35</v>
      </c>
      <c r="C4081" s="1">
        <v>1474.3</v>
      </c>
      <c r="D4081" s="1">
        <v>1437.9</v>
      </c>
      <c r="E4081" s="1">
        <v>1470.75</v>
      </c>
      <c r="F4081" s="1">
        <v>136457145</v>
      </c>
      <c r="G4081" s="1">
        <v>4306.05</v>
      </c>
      <c r="H4081" s="6" t="str">
        <f>TEXT(NiftyData[[#This Row],[Date]], "yyyy")</f>
        <v>2004</v>
      </c>
      <c r="I4081" s="6" t="str">
        <f>TEXT(NiftyData[[#This Row],[Date]], "mmm")</f>
        <v>Jun</v>
      </c>
      <c r="J4081" s="6" t="str">
        <f>TEXT(NiftyData[[#This Row],[Date]], "ddd")</f>
        <v>Thu</v>
      </c>
      <c r="K4081" s="6" t="str">
        <f>TEXT(NiftyData[[#This Row],[Date]], "mmm-yyyy")</f>
        <v>Jun-2004</v>
      </c>
      <c r="L4081" s="6" t="str">
        <f>IF(NiftyData[[#This Row],[Day]]="Thu", "Expiry", "")</f>
        <v>Expiry</v>
      </c>
      <c r="M4081" s="6">
        <f>NiftyData[[#This Row],[Close]]-NiftyData[[#This Row],[Open]]</f>
        <v>25.400000000000091</v>
      </c>
      <c r="N4081" s="4">
        <f>NiftyData[[#This Row],[Intraday Change]]/NiftyData[[#This Row],[Open]]</f>
        <v>1.7573598090427987E-2</v>
      </c>
      <c r="O4081" s="4">
        <f>_xlfn.CEILING.MATH(ABS(NiftyData[[#This Row],[Intraday Change %]]), 0.01)</f>
        <v>0.02</v>
      </c>
      <c r="P4081" s="6">
        <f>NiftyData[[#This Row],[Close]]-E4082</f>
        <v>24.650000000000091</v>
      </c>
      <c r="Q4081" s="4">
        <f>NiftyData[[#This Row],[DayChange]]/E4082</f>
        <v>1.7045847451766884E-2</v>
      </c>
      <c r="R4081" s="7">
        <f>_xlfn.CEILING.MATH(ABS(NiftyData[[#This Row],[DayChange %]]), 0.01)</f>
        <v>0.02</v>
      </c>
    </row>
    <row r="4082" spans="1:18" x14ac:dyDescent="0.2">
      <c r="A4082" s="2">
        <v>38161</v>
      </c>
      <c r="B4082" s="1">
        <v>1474.8</v>
      </c>
      <c r="C4082" s="1">
        <v>1481.45</v>
      </c>
      <c r="D4082" s="1">
        <v>1442.55</v>
      </c>
      <c r="E4082" s="1">
        <v>1446.1</v>
      </c>
      <c r="F4082" s="1">
        <v>102698050</v>
      </c>
      <c r="G4082" s="1">
        <v>3358.19</v>
      </c>
      <c r="H4082" s="6" t="str">
        <f>TEXT(NiftyData[[#This Row],[Date]], "yyyy")</f>
        <v>2004</v>
      </c>
      <c r="I4082" s="6" t="str">
        <f>TEXT(NiftyData[[#This Row],[Date]], "mmm")</f>
        <v>Jun</v>
      </c>
      <c r="J4082" s="6" t="str">
        <f>TEXT(NiftyData[[#This Row],[Date]], "ddd")</f>
        <v>Wed</v>
      </c>
      <c r="K4082" s="6" t="str">
        <f>TEXT(NiftyData[[#This Row],[Date]], "mmm-yyyy")</f>
        <v>Jun-2004</v>
      </c>
      <c r="L4082" s="6" t="str">
        <f>IF(NiftyData[[#This Row],[Day]]="Thu", "Expiry", "")</f>
        <v/>
      </c>
      <c r="M4082" s="6">
        <f>NiftyData[[#This Row],[Close]]-NiftyData[[#This Row],[Open]]</f>
        <v>-28.700000000000045</v>
      </c>
      <c r="N4082" s="4">
        <f>NiftyData[[#This Row],[Intraday Change]]/NiftyData[[#This Row],[Open]]</f>
        <v>-1.9460265798752405E-2</v>
      </c>
      <c r="O4082" s="4">
        <f>_xlfn.CEILING.MATH(ABS(NiftyData[[#This Row],[Intraday Change %]]), 0.01)</f>
        <v>0.02</v>
      </c>
      <c r="P4082" s="6">
        <f>NiftyData[[#This Row],[Close]]-E4083</f>
        <v>-28.600000000000136</v>
      </c>
      <c r="Q4082" s="4">
        <f>NiftyData[[#This Row],[DayChange]]/E4083</f>
        <v>-1.9393775005085871E-2</v>
      </c>
      <c r="R4082" s="7">
        <f>_xlfn.CEILING.MATH(ABS(NiftyData[[#This Row],[DayChange %]]), 0.01)</f>
        <v>0.02</v>
      </c>
    </row>
    <row r="4083" spans="1:18" x14ac:dyDescent="0.2">
      <c r="A4083" s="2">
        <v>38160</v>
      </c>
      <c r="B4083" s="1">
        <v>1482.85</v>
      </c>
      <c r="C4083" s="1">
        <v>1489.6</v>
      </c>
      <c r="D4083" s="1">
        <v>1467.65</v>
      </c>
      <c r="E4083" s="1">
        <v>1474.7</v>
      </c>
      <c r="F4083" s="1">
        <v>90058699</v>
      </c>
      <c r="G4083" s="1">
        <v>2982.61</v>
      </c>
      <c r="H4083" s="6" t="str">
        <f>TEXT(NiftyData[[#This Row],[Date]], "yyyy")</f>
        <v>2004</v>
      </c>
      <c r="I4083" s="6" t="str">
        <f>TEXT(NiftyData[[#This Row],[Date]], "mmm")</f>
        <v>Jun</v>
      </c>
      <c r="J4083" s="6" t="str">
        <f>TEXT(NiftyData[[#This Row],[Date]], "ddd")</f>
        <v>Tue</v>
      </c>
      <c r="K4083" s="6" t="str">
        <f>TEXT(NiftyData[[#This Row],[Date]], "mmm-yyyy")</f>
        <v>Jun-2004</v>
      </c>
      <c r="L4083" s="6" t="str">
        <f>IF(NiftyData[[#This Row],[Day]]="Thu", "Expiry", "")</f>
        <v/>
      </c>
      <c r="M4083" s="6">
        <f>NiftyData[[#This Row],[Close]]-NiftyData[[#This Row],[Open]]</f>
        <v>-8.1499999999998636</v>
      </c>
      <c r="N4083" s="4">
        <f>NiftyData[[#This Row],[Intraday Change]]/NiftyData[[#This Row],[Open]]</f>
        <v>-5.4961729102740425E-3</v>
      </c>
      <c r="O4083" s="4">
        <f>_xlfn.CEILING.MATH(ABS(NiftyData[[#This Row],[Intraday Change %]]), 0.01)</f>
        <v>0.01</v>
      </c>
      <c r="P4083" s="6">
        <f>NiftyData[[#This Row],[Close]]-E4084</f>
        <v>-7.2999999999999545</v>
      </c>
      <c r="Q4083" s="4">
        <f>NiftyData[[#This Row],[DayChange]]/E4084</f>
        <v>-4.9257759784075263E-3</v>
      </c>
      <c r="R4083" s="7">
        <f>_xlfn.CEILING.MATH(ABS(NiftyData[[#This Row],[DayChange %]]), 0.01)</f>
        <v>0.01</v>
      </c>
    </row>
    <row r="4084" spans="1:18" x14ac:dyDescent="0.2">
      <c r="A4084" s="2">
        <v>38159</v>
      </c>
      <c r="B4084" s="1">
        <v>1490.75</v>
      </c>
      <c r="C4084" s="1">
        <v>1499.8</v>
      </c>
      <c r="D4084" s="1">
        <v>1478.85</v>
      </c>
      <c r="E4084" s="1">
        <v>1482</v>
      </c>
      <c r="F4084" s="1">
        <v>80291533</v>
      </c>
      <c r="G4084" s="1">
        <v>2748.07</v>
      </c>
      <c r="H4084" s="6" t="str">
        <f>TEXT(NiftyData[[#This Row],[Date]], "yyyy")</f>
        <v>2004</v>
      </c>
      <c r="I4084" s="6" t="str">
        <f>TEXT(NiftyData[[#This Row],[Date]], "mmm")</f>
        <v>Jun</v>
      </c>
      <c r="J4084" s="6" t="str">
        <f>TEXT(NiftyData[[#This Row],[Date]], "ddd")</f>
        <v>Mon</v>
      </c>
      <c r="K4084" s="6" t="str">
        <f>TEXT(NiftyData[[#This Row],[Date]], "mmm-yyyy")</f>
        <v>Jun-2004</v>
      </c>
      <c r="L4084" s="6" t="str">
        <f>IF(NiftyData[[#This Row],[Day]]="Thu", "Expiry", "")</f>
        <v/>
      </c>
      <c r="M4084" s="6">
        <f>NiftyData[[#This Row],[Close]]-NiftyData[[#This Row],[Open]]</f>
        <v>-8.75</v>
      </c>
      <c r="N4084" s="4">
        <f>NiftyData[[#This Row],[Intraday Change]]/NiftyData[[#This Row],[Open]]</f>
        <v>-5.8695287606909275E-3</v>
      </c>
      <c r="O4084" s="4">
        <f>_xlfn.CEILING.MATH(ABS(NiftyData[[#This Row],[Intraday Change %]]), 0.01)</f>
        <v>0.01</v>
      </c>
      <c r="P4084" s="6">
        <f>NiftyData[[#This Row],[Close]]-E4085</f>
        <v>-9.2000000000000455</v>
      </c>
      <c r="Q4084" s="4">
        <f>NiftyData[[#This Row],[DayChange]]/E4085</f>
        <v>-6.1695278969957383E-3</v>
      </c>
      <c r="R4084" s="7">
        <f>_xlfn.CEILING.MATH(ABS(NiftyData[[#This Row],[DayChange %]]), 0.01)</f>
        <v>0.01</v>
      </c>
    </row>
    <row r="4085" spans="1:18" x14ac:dyDescent="0.2">
      <c r="A4085" s="2">
        <v>38156</v>
      </c>
      <c r="B4085" s="1">
        <v>1511.95</v>
      </c>
      <c r="C4085" s="1">
        <v>1515.05</v>
      </c>
      <c r="D4085" s="1">
        <v>1485.05</v>
      </c>
      <c r="E4085" s="1">
        <v>1491.2</v>
      </c>
      <c r="F4085" s="1">
        <v>89863436</v>
      </c>
      <c r="G4085" s="1">
        <v>3018.17</v>
      </c>
      <c r="H4085" s="6" t="str">
        <f>TEXT(NiftyData[[#This Row],[Date]], "yyyy")</f>
        <v>2004</v>
      </c>
      <c r="I4085" s="6" t="str">
        <f>TEXT(NiftyData[[#This Row],[Date]], "mmm")</f>
        <v>Jun</v>
      </c>
      <c r="J4085" s="6" t="str">
        <f>TEXT(NiftyData[[#This Row],[Date]], "ddd")</f>
        <v>Fri</v>
      </c>
      <c r="K4085" s="6" t="str">
        <f>TEXT(NiftyData[[#This Row],[Date]], "mmm-yyyy")</f>
        <v>Jun-2004</v>
      </c>
      <c r="L4085" s="6" t="str">
        <f>IF(NiftyData[[#This Row],[Day]]="Thu", "Expiry", "")</f>
        <v/>
      </c>
      <c r="M4085" s="6">
        <f>NiftyData[[#This Row],[Close]]-NiftyData[[#This Row],[Open]]</f>
        <v>-20.75</v>
      </c>
      <c r="N4085" s="4">
        <f>NiftyData[[#This Row],[Intraday Change]]/NiftyData[[#This Row],[Open]]</f>
        <v>-1.3723998809484441E-2</v>
      </c>
      <c r="O4085" s="4">
        <f>_xlfn.CEILING.MATH(ABS(NiftyData[[#This Row],[Intraday Change %]]), 0.01)</f>
        <v>0.02</v>
      </c>
      <c r="P4085" s="6">
        <f>NiftyData[[#This Row],[Close]]-E4086</f>
        <v>-20.849999999999909</v>
      </c>
      <c r="Q4085" s="4">
        <f>NiftyData[[#This Row],[DayChange]]/E4086</f>
        <v>-1.3789226546741119E-2</v>
      </c>
      <c r="R4085" s="7">
        <f>_xlfn.CEILING.MATH(ABS(NiftyData[[#This Row],[DayChange %]]), 0.01)</f>
        <v>0.02</v>
      </c>
    </row>
    <row r="4086" spans="1:18" x14ac:dyDescent="0.2">
      <c r="A4086" s="2">
        <v>38155</v>
      </c>
      <c r="B4086" s="1">
        <v>1494.7</v>
      </c>
      <c r="C4086" s="1">
        <v>1519.2</v>
      </c>
      <c r="D4086" s="1">
        <v>1482.2</v>
      </c>
      <c r="E4086" s="1">
        <v>1512.05</v>
      </c>
      <c r="F4086" s="1">
        <v>88057448</v>
      </c>
      <c r="G4086" s="1">
        <v>2804.31</v>
      </c>
      <c r="H4086" s="6" t="str">
        <f>TEXT(NiftyData[[#This Row],[Date]], "yyyy")</f>
        <v>2004</v>
      </c>
      <c r="I4086" s="6" t="str">
        <f>TEXT(NiftyData[[#This Row],[Date]], "mmm")</f>
        <v>Jun</v>
      </c>
      <c r="J4086" s="6" t="str">
        <f>TEXT(NiftyData[[#This Row],[Date]], "ddd")</f>
        <v>Thu</v>
      </c>
      <c r="K4086" s="6" t="str">
        <f>TEXT(NiftyData[[#This Row],[Date]], "mmm-yyyy")</f>
        <v>Jun-2004</v>
      </c>
      <c r="L4086" s="6" t="str">
        <f>IF(NiftyData[[#This Row],[Day]]="Thu", "Expiry", "")</f>
        <v>Expiry</v>
      </c>
      <c r="M4086" s="6">
        <f>NiftyData[[#This Row],[Close]]-NiftyData[[#This Row],[Open]]</f>
        <v>17.349999999999909</v>
      </c>
      <c r="N4086" s="4">
        <f>NiftyData[[#This Row],[Intraday Change]]/NiftyData[[#This Row],[Open]]</f>
        <v>1.1607680470997464E-2</v>
      </c>
      <c r="O4086" s="4">
        <f>_xlfn.CEILING.MATH(ABS(NiftyData[[#This Row],[Intraday Change %]]), 0.01)</f>
        <v>0.02</v>
      </c>
      <c r="P4086" s="6">
        <f>NiftyData[[#This Row],[Close]]-E4087</f>
        <v>17.299999999999955</v>
      </c>
      <c r="Q4086" s="4">
        <f>NiftyData[[#This Row],[DayChange]]/E4087</f>
        <v>1.1573841779561769E-2</v>
      </c>
      <c r="R4086" s="7">
        <f>_xlfn.CEILING.MATH(ABS(NiftyData[[#This Row],[DayChange %]]), 0.01)</f>
        <v>0.02</v>
      </c>
    </row>
    <row r="4087" spans="1:18" x14ac:dyDescent="0.2">
      <c r="A4087" s="2">
        <v>38154</v>
      </c>
      <c r="B4087" s="1">
        <v>1500.95</v>
      </c>
      <c r="C4087" s="1">
        <v>1525.2</v>
      </c>
      <c r="D4087" s="1">
        <v>1490.45</v>
      </c>
      <c r="E4087" s="1">
        <v>1494.75</v>
      </c>
      <c r="F4087" s="1">
        <v>88673485</v>
      </c>
      <c r="G4087" s="1">
        <v>2757.74</v>
      </c>
      <c r="H4087" s="6" t="str">
        <f>TEXT(NiftyData[[#This Row],[Date]], "yyyy")</f>
        <v>2004</v>
      </c>
      <c r="I4087" s="6" t="str">
        <f>TEXT(NiftyData[[#This Row],[Date]], "mmm")</f>
        <v>Jun</v>
      </c>
      <c r="J4087" s="6" t="str">
        <f>TEXT(NiftyData[[#This Row],[Date]], "ddd")</f>
        <v>Wed</v>
      </c>
      <c r="K4087" s="6" t="str">
        <f>TEXT(NiftyData[[#This Row],[Date]], "mmm-yyyy")</f>
        <v>Jun-2004</v>
      </c>
      <c r="L4087" s="6" t="str">
        <f>IF(NiftyData[[#This Row],[Day]]="Thu", "Expiry", "")</f>
        <v/>
      </c>
      <c r="M4087" s="6">
        <f>NiftyData[[#This Row],[Close]]-NiftyData[[#This Row],[Open]]</f>
        <v>-6.2000000000000455</v>
      </c>
      <c r="N4087" s="4">
        <f>NiftyData[[#This Row],[Intraday Change]]/NiftyData[[#This Row],[Open]]</f>
        <v>-4.1307172124321568E-3</v>
      </c>
      <c r="O4087" s="4">
        <f>_xlfn.CEILING.MATH(ABS(NiftyData[[#This Row],[Intraday Change %]]), 0.01)</f>
        <v>0.01</v>
      </c>
      <c r="P4087" s="6">
        <f>NiftyData[[#This Row],[Close]]-E4088</f>
        <v>-6.25</v>
      </c>
      <c r="Q4087" s="4">
        <f>NiftyData[[#This Row],[DayChange]]/E4088</f>
        <v>-4.1638907395069955E-3</v>
      </c>
      <c r="R4087" s="7">
        <f>_xlfn.CEILING.MATH(ABS(NiftyData[[#This Row],[DayChange %]]), 0.01)</f>
        <v>0.01</v>
      </c>
    </row>
    <row r="4088" spans="1:18" x14ac:dyDescent="0.2">
      <c r="A4088" s="2">
        <v>38153</v>
      </c>
      <c r="B4088" s="1">
        <v>1481.45</v>
      </c>
      <c r="C4088" s="1">
        <v>1507.85</v>
      </c>
      <c r="D4088" s="1">
        <v>1481</v>
      </c>
      <c r="E4088" s="1">
        <v>1501</v>
      </c>
      <c r="F4088" s="1">
        <v>97738521</v>
      </c>
      <c r="G4088" s="1">
        <v>2967.28</v>
      </c>
      <c r="H4088" s="6" t="str">
        <f>TEXT(NiftyData[[#This Row],[Date]], "yyyy")</f>
        <v>2004</v>
      </c>
      <c r="I4088" s="6" t="str">
        <f>TEXT(NiftyData[[#This Row],[Date]], "mmm")</f>
        <v>Jun</v>
      </c>
      <c r="J4088" s="6" t="str">
        <f>TEXT(NiftyData[[#This Row],[Date]], "ddd")</f>
        <v>Tue</v>
      </c>
      <c r="K4088" s="6" t="str">
        <f>TEXT(NiftyData[[#This Row],[Date]], "mmm-yyyy")</f>
        <v>Jun-2004</v>
      </c>
      <c r="L4088" s="6" t="str">
        <f>IF(NiftyData[[#This Row],[Day]]="Thu", "Expiry", "")</f>
        <v/>
      </c>
      <c r="M4088" s="6">
        <f>NiftyData[[#This Row],[Close]]-NiftyData[[#This Row],[Open]]</f>
        <v>19.549999999999955</v>
      </c>
      <c r="N4088" s="4">
        <f>NiftyData[[#This Row],[Intraday Change]]/NiftyData[[#This Row],[Open]]</f>
        <v>1.3196530426271526E-2</v>
      </c>
      <c r="O4088" s="4">
        <f>_xlfn.CEILING.MATH(ABS(NiftyData[[#This Row],[Intraday Change %]]), 0.01)</f>
        <v>0.02</v>
      </c>
      <c r="P4088" s="6">
        <f>NiftyData[[#This Row],[Close]]-E4089</f>
        <v>19.650000000000091</v>
      </c>
      <c r="Q4088" s="4">
        <f>NiftyData[[#This Row],[DayChange]]/E4089</f>
        <v>1.3264927262294592E-2</v>
      </c>
      <c r="R4088" s="7">
        <f>_xlfn.CEILING.MATH(ABS(NiftyData[[#This Row],[DayChange %]]), 0.01)</f>
        <v>0.02</v>
      </c>
    </row>
    <row r="4089" spans="1:18" x14ac:dyDescent="0.2">
      <c r="A4089" s="2">
        <v>38152</v>
      </c>
      <c r="B4089" s="1">
        <v>1508.15</v>
      </c>
      <c r="C4089" s="1">
        <v>1509.6</v>
      </c>
      <c r="D4089" s="1">
        <v>1474.65</v>
      </c>
      <c r="E4089" s="1">
        <v>1481.35</v>
      </c>
      <c r="F4089" s="1">
        <v>96831363</v>
      </c>
      <c r="G4089" s="1">
        <v>2815.43</v>
      </c>
      <c r="H4089" s="6" t="str">
        <f>TEXT(NiftyData[[#This Row],[Date]], "yyyy")</f>
        <v>2004</v>
      </c>
      <c r="I4089" s="6" t="str">
        <f>TEXT(NiftyData[[#This Row],[Date]], "mmm")</f>
        <v>Jun</v>
      </c>
      <c r="J4089" s="6" t="str">
        <f>TEXT(NiftyData[[#This Row],[Date]], "ddd")</f>
        <v>Mon</v>
      </c>
      <c r="K4089" s="6" t="str">
        <f>TEXT(NiftyData[[#This Row],[Date]], "mmm-yyyy")</f>
        <v>Jun-2004</v>
      </c>
      <c r="L4089" s="6" t="str">
        <f>IF(NiftyData[[#This Row],[Day]]="Thu", "Expiry", "")</f>
        <v/>
      </c>
      <c r="M4089" s="6">
        <f>NiftyData[[#This Row],[Close]]-NiftyData[[#This Row],[Open]]</f>
        <v>-26.800000000000182</v>
      </c>
      <c r="N4089" s="4">
        <f>NiftyData[[#This Row],[Intraday Change]]/NiftyData[[#This Row],[Open]]</f>
        <v>-1.7770115704671404E-2</v>
      </c>
      <c r="O4089" s="4">
        <f>_xlfn.CEILING.MATH(ABS(NiftyData[[#This Row],[Intraday Change %]]), 0.01)</f>
        <v>0.02</v>
      </c>
      <c r="P4089" s="6">
        <f>NiftyData[[#This Row],[Close]]-E4090</f>
        <v>-27.100000000000136</v>
      </c>
      <c r="Q4089" s="4">
        <f>NiftyData[[#This Row],[DayChange]]/E4090</f>
        <v>-1.7965461235042682E-2</v>
      </c>
      <c r="R4089" s="7">
        <f>_xlfn.CEILING.MATH(ABS(NiftyData[[#This Row],[DayChange %]]), 0.01)</f>
        <v>0.02</v>
      </c>
    </row>
    <row r="4090" spans="1:18" x14ac:dyDescent="0.2">
      <c r="A4090" s="2">
        <v>38149</v>
      </c>
      <c r="B4090" s="1">
        <v>1544.95</v>
      </c>
      <c r="C4090" s="1">
        <v>1547.4</v>
      </c>
      <c r="D4090" s="1">
        <v>1504.8</v>
      </c>
      <c r="E4090" s="1">
        <v>1508.45</v>
      </c>
      <c r="F4090" s="1">
        <v>85740531</v>
      </c>
      <c r="G4090" s="1">
        <v>2765.35</v>
      </c>
      <c r="H4090" s="6" t="str">
        <f>TEXT(NiftyData[[#This Row],[Date]], "yyyy")</f>
        <v>2004</v>
      </c>
      <c r="I4090" s="6" t="str">
        <f>TEXT(NiftyData[[#This Row],[Date]], "mmm")</f>
        <v>Jun</v>
      </c>
      <c r="J4090" s="6" t="str">
        <f>TEXT(NiftyData[[#This Row],[Date]], "ddd")</f>
        <v>Fri</v>
      </c>
      <c r="K4090" s="6" t="str">
        <f>TEXT(NiftyData[[#This Row],[Date]], "mmm-yyyy")</f>
        <v>Jun-2004</v>
      </c>
      <c r="L4090" s="6" t="str">
        <f>IF(NiftyData[[#This Row],[Day]]="Thu", "Expiry", "")</f>
        <v/>
      </c>
      <c r="M4090" s="6">
        <f>NiftyData[[#This Row],[Close]]-NiftyData[[#This Row],[Open]]</f>
        <v>-36.5</v>
      </c>
      <c r="N4090" s="4">
        <f>NiftyData[[#This Row],[Intraday Change]]/NiftyData[[#This Row],[Open]]</f>
        <v>-2.362536004401437E-2</v>
      </c>
      <c r="O4090" s="4">
        <f>_xlfn.CEILING.MATH(ABS(NiftyData[[#This Row],[Intraday Change %]]), 0.01)</f>
        <v>0.03</v>
      </c>
      <c r="P4090" s="6">
        <f>NiftyData[[#This Row],[Close]]-E4091</f>
        <v>-36.299999999999955</v>
      </c>
      <c r="Q4090" s="4">
        <f>NiftyData[[#This Row],[DayChange]]/E4091</f>
        <v>-2.3498948049846223E-2</v>
      </c>
      <c r="R4090" s="7">
        <f>_xlfn.CEILING.MATH(ABS(NiftyData[[#This Row],[DayChange %]]), 0.01)</f>
        <v>0.03</v>
      </c>
    </row>
    <row r="4091" spans="1:18" x14ac:dyDescent="0.2">
      <c r="A4091" s="2">
        <v>38148</v>
      </c>
      <c r="B4091" s="1">
        <v>1547.7</v>
      </c>
      <c r="C4091" s="1">
        <v>1552.75</v>
      </c>
      <c r="D4091" s="1">
        <v>1535</v>
      </c>
      <c r="E4091" s="1">
        <v>1544.75</v>
      </c>
      <c r="F4091" s="1">
        <v>78627977</v>
      </c>
      <c r="G4091" s="1">
        <v>2502.91</v>
      </c>
      <c r="H4091" s="6" t="str">
        <f>TEXT(NiftyData[[#This Row],[Date]], "yyyy")</f>
        <v>2004</v>
      </c>
      <c r="I4091" s="6" t="str">
        <f>TEXT(NiftyData[[#This Row],[Date]], "mmm")</f>
        <v>Jun</v>
      </c>
      <c r="J4091" s="6" t="str">
        <f>TEXT(NiftyData[[#This Row],[Date]], "ddd")</f>
        <v>Thu</v>
      </c>
      <c r="K4091" s="6" t="str">
        <f>TEXT(NiftyData[[#This Row],[Date]], "mmm-yyyy")</f>
        <v>Jun-2004</v>
      </c>
      <c r="L4091" s="6" t="str">
        <f>IF(NiftyData[[#This Row],[Day]]="Thu", "Expiry", "")</f>
        <v>Expiry</v>
      </c>
      <c r="M4091" s="6">
        <f>NiftyData[[#This Row],[Close]]-NiftyData[[#This Row],[Open]]</f>
        <v>-2.9500000000000455</v>
      </c>
      <c r="N4091" s="4">
        <f>NiftyData[[#This Row],[Intraday Change]]/NiftyData[[#This Row],[Open]]</f>
        <v>-1.9060541448601444E-3</v>
      </c>
      <c r="O4091" s="4">
        <f>_xlfn.CEILING.MATH(ABS(NiftyData[[#This Row],[Intraday Change %]]), 0.01)</f>
        <v>0.01</v>
      </c>
      <c r="P4091" s="6">
        <f>NiftyData[[#This Row],[Close]]-E4092</f>
        <v>-3.5499999999999545</v>
      </c>
      <c r="Q4091" s="4">
        <f>NiftyData[[#This Row],[DayChange]]/E4092</f>
        <v>-2.2928373054317344E-3</v>
      </c>
      <c r="R4091" s="7">
        <f>_xlfn.CEILING.MATH(ABS(NiftyData[[#This Row],[DayChange %]]), 0.01)</f>
        <v>0.01</v>
      </c>
    </row>
    <row r="4092" spans="1:18" x14ac:dyDescent="0.2">
      <c r="A4092" s="2">
        <v>38147</v>
      </c>
      <c r="B4092" s="1">
        <v>1550.45</v>
      </c>
      <c r="C4092" s="1">
        <v>1561.6</v>
      </c>
      <c r="D4092" s="1">
        <v>1541.6</v>
      </c>
      <c r="E4092" s="1">
        <v>1548.3</v>
      </c>
      <c r="F4092" s="1">
        <v>93462741</v>
      </c>
      <c r="G4092" s="1">
        <v>3018.55</v>
      </c>
      <c r="H4092" s="6" t="str">
        <f>TEXT(NiftyData[[#This Row],[Date]], "yyyy")</f>
        <v>2004</v>
      </c>
      <c r="I4092" s="6" t="str">
        <f>TEXT(NiftyData[[#This Row],[Date]], "mmm")</f>
        <v>Jun</v>
      </c>
      <c r="J4092" s="6" t="str">
        <f>TEXT(NiftyData[[#This Row],[Date]], "ddd")</f>
        <v>Wed</v>
      </c>
      <c r="K4092" s="6" t="str">
        <f>TEXT(NiftyData[[#This Row],[Date]], "mmm-yyyy")</f>
        <v>Jun-2004</v>
      </c>
      <c r="L4092" s="6" t="str">
        <f>IF(NiftyData[[#This Row],[Day]]="Thu", "Expiry", "")</f>
        <v/>
      </c>
      <c r="M4092" s="6">
        <f>NiftyData[[#This Row],[Close]]-NiftyData[[#This Row],[Open]]</f>
        <v>-2.1500000000000909</v>
      </c>
      <c r="N4092" s="4">
        <f>NiftyData[[#This Row],[Intraday Change]]/NiftyData[[#This Row],[Open]]</f>
        <v>-1.38669418555909E-3</v>
      </c>
      <c r="O4092" s="4">
        <f>_xlfn.CEILING.MATH(ABS(NiftyData[[#This Row],[Intraday Change %]]), 0.01)</f>
        <v>0.01</v>
      </c>
      <c r="P4092" s="6">
        <f>NiftyData[[#This Row],[Close]]-E4093</f>
        <v>-2.25</v>
      </c>
      <c r="Q4092" s="4">
        <f>NiftyData[[#This Row],[DayChange]]/E4093</f>
        <v>-1.4510979974847636E-3</v>
      </c>
      <c r="R4092" s="7">
        <f>_xlfn.CEILING.MATH(ABS(NiftyData[[#This Row],[DayChange %]]), 0.01)</f>
        <v>0.01</v>
      </c>
    </row>
    <row r="4093" spans="1:18" x14ac:dyDescent="0.2">
      <c r="A4093" s="2">
        <v>38146</v>
      </c>
      <c r="B4093" s="1">
        <v>1542.6</v>
      </c>
      <c r="C4093" s="1">
        <v>1557</v>
      </c>
      <c r="D4093" s="1">
        <v>1526.45</v>
      </c>
      <c r="E4093" s="1">
        <v>1550.55</v>
      </c>
      <c r="F4093" s="1">
        <v>91169729</v>
      </c>
      <c r="G4093" s="1">
        <v>2982.37</v>
      </c>
      <c r="H4093" s="6" t="str">
        <f>TEXT(NiftyData[[#This Row],[Date]], "yyyy")</f>
        <v>2004</v>
      </c>
      <c r="I4093" s="6" t="str">
        <f>TEXT(NiftyData[[#This Row],[Date]], "mmm")</f>
        <v>Jun</v>
      </c>
      <c r="J4093" s="6" t="str">
        <f>TEXT(NiftyData[[#This Row],[Date]], "ddd")</f>
        <v>Tue</v>
      </c>
      <c r="K4093" s="6" t="str">
        <f>TEXT(NiftyData[[#This Row],[Date]], "mmm-yyyy")</f>
        <v>Jun-2004</v>
      </c>
      <c r="L4093" s="6" t="str">
        <f>IF(NiftyData[[#This Row],[Day]]="Thu", "Expiry", "")</f>
        <v/>
      </c>
      <c r="M4093" s="6">
        <f>NiftyData[[#This Row],[Close]]-NiftyData[[#This Row],[Open]]</f>
        <v>7.9500000000000455</v>
      </c>
      <c r="N4093" s="4">
        <f>NiftyData[[#This Row],[Intraday Change]]/NiftyData[[#This Row],[Open]]</f>
        <v>5.153636717230679E-3</v>
      </c>
      <c r="O4093" s="4">
        <f>_xlfn.CEILING.MATH(ABS(NiftyData[[#This Row],[Intraday Change %]]), 0.01)</f>
        <v>0.01</v>
      </c>
      <c r="P4093" s="6">
        <f>NiftyData[[#This Row],[Close]]-E4094</f>
        <v>8</v>
      </c>
      <c r="Q4093" s="4">
        <f>NiftyData[[#This Row],[DayChange]]/E4094</f>
        <v>5.1862176266571584E-3</v>
      </c>
      <c r="R4093" s="7">
        <f>_xlfn.CEILING.MATH(ABS(NiftyData[[#This Row],[DayChange %]]), 0.01)</f>
        <v>0.01</v>
      </c>
    </row>
    <row r="4094" spans="1:18" x14ac:dyDescent="0.2">
      <c r="A4094" s="2">
        <v>38145</v>
      </c>
      <c r="B4094" s="1">
        <v>1521.6</v>
      </c>
      <c r="C4094" s="1">
        <v>1557.5</v>
      </c>
      <c r="D4094" s="1">
        <v>1521.6</v>
      </c>
      <c r="E4094" s="1">
        <v>1542.55</v>
      </c>
      <c r="F4094" s="1">
        <v>105183587</v>
      </c>
      <c r="G4094" s="1">
        <v>3253.18</v>
      </c>
      <c r="H4094" s="6" t="str">
        <f>TEXT(NiftyData[[#This Row],[Date]], "yyyy")</f>
        <v>2004</v>
      </c>
      <c r="I4094" s="6" t="str">
        <f>TEXT(NiftyData[[#This Row],[Date]], "mmm")</f>
        <v>Jun</v>
      </c>
      <c r="J4094" s="6" t="str">
        <f>TEXT(NiftyData[[#This Row],[Date]], "ddd")</f>
        <v>Mon</v>
      </c>
      <c r="K4094" s="6" t="str">
        <f>TEXT(NiftyData[[#This Row],[Date]], "mmm-yyyy")</f>
        <v>Jun-2004</v>
      </c>
      <c r="L4094" s="6" t="str">
        <f>IF(NiftyData[[#This Row],[Day]]="Thu", "Expiry", "")</f>
        <v/>
      </c>
      <c r="M4094" s="6">
        <f>NiftyData[[#This Row],[Close]]-NiftyData[[#This Row],[Open]]</f>
        <v>20.950000000000045</v>
      </c>
      <c r="N4094" s="4">
        <f>NiftyData[[#This Row],[Intraday Change]]/NiftyData[[#This Row],[Open]]</f>
        <v>1.3768401682439568E-2</v>
      </c>
      <c r="O4094" s="4">
        <f>_xlfn.CEILING.MATH(ABS(NiftyData[[#This Row],[Intraday Change %]]), 0.01)</f>
        <v>0.02</v>
      </c>
      <c r="P4094" s="6">
        <f>NiftyData[[#This Row],[Close]]-E4095</f>
        <v>21.450000000000045</v>
      </c>
      <c r="Q4094" s="4">
        <f>NiftyData[[#This Row],[DayChange]]/E4095</f>
        <v>1.4101636973243079E-2</v>
      </c>
      <c r="R4094" s="7">
        <f>_xlfn.CEILING.MATH(ABS(NiftyData[[#This Row],[DayChange %]]), 0.01)</f>
        <v>0.02</v>
      </c>
    </row>
    <row r="4095" spans="1:18" x14ac:dyDescent="0.2">
      <c r="A4095" s="2">
        <v>38142</v>
      </c>
      <c r="B4095" s="1">
        <v>1494.85</v>
      </c>
      <c r="C4095" s="1">
        <v>1527</v>
      </c>
      <c r="D4095" s="1">
        <v>1480.8</v>
      </c>
      <c r="E4095" s="1">
        <v>1521.1</v>
      </c>
      <c r="F4095" s="1">
        <v>106871617</v>
      </c>
      <c r="G4095" s="1">
        <v>3176.73</v>
      </c>
      <c r="H4095" s="6" t="str">
        <f>TEXT(NiftyData[[#This Row],[Date]], "yyyy")</f>
        <v>2004</v>
      </c>
      <c r="I4095" s="6" t="str">
        <f>TEXT(NiftyData[[#This Row],[Date]], "mmm")</f>
        <v>Jun</v>
      </c>
      <c r="J4095" s="6" t="str">
        <f>TEXT(NiftyData[[#This Row],[Date]], "ddd")</f>
        <v>Fri</v>
      </c>
      <c r="K4095" s="6" t="str">
        <f>TEXT(NiftyData[[#This Row],[Date]], "mmm-yyyy")</f>
        <v>Jun-2004</v>
      </c>
      <c r="L4095" s="6" t="str">
        <f>IF(NiftyData[[#This Row],[Day]]="Thu", "Expiry", "")</f>
        <v/>
      </c>
      <c r="M4095" s="6">
        <f>NiftyData[[#This Row],[Close]]-NiftyData[[#This Row],[Open]]</f>
        <v>26.25</v>
      </c>
      <c r="N4095" s="4">
        <f>NiftyData[[#This Row],[Intraday Change]]/NiftyData[[#This Row],[Open]]</f>
        <v>1.7560290330133458E-2</v>
      </c>
      <c r="O4095" s="4">
        <f>_xlfn.CEILING.MATH(ABS(NiftyData[[#This Row],[Intraday Change %]]), 0.01)</f>
        <v>0.02</v>
      </c>
      <c r="P4095" s="6">
        <f>NiftyData[[#This Row],[Close]]-E4096</f>
        <v>26</v>
      </c>
      <c r="Q4095" s="4">
        <f>NiftyData[[#This Row],[DayChange]]/E4096</f>
        <v>1.7390141127683768E-2</v>
      </c>
      <c r="R4095" s="7">
        <f>_xlfn.CEILING.MATH(ABS(NiftyData[[#This Row],[DayChange %]]), 0.01)</f>
        <v>0.02</v>
      </c>
    </row>
    <row r="4096" spans="1:18" x14ac:dyDescent="0.2">
      <c r="A4096" s="2">
        <v>38141</v>
      </c>
      <c r="B4096" s="1">
        <v>1535.8</v>
      </c>
      <c r="C4096" s="1">
        <v>1566.5</v>
      </c>
      <c r="D4096" s="1">
        <v>1484.5</v>
      </c>
      <c r="E4096" s="1">
        <v>1495.1</v>
      </c>
      <c r="F4096" s="1">
        <v>112497745</v>
      </c>
      <c r="G4096" s="1">
        <v>3585.09</v>
      </c>
      <c r="H4096" s="6" t="str">
        <f>TEXT(NiftyData[[#This Row],[Date]], "yyyy")</f>
        <v>2004</v>
      </c>
      <c r="I4096" s="6" t="str">
        <f>TEXT(NiftyData[[#This Row],[Date]], "mmm")</f>
        <v>Jun</v>
      </c>
      <c r="J4096" s="6" t="str">
        <f>TEXT(NiftyData[[#This Row],[Date]], "ddd")</f>
        <v>Thu</v>
      </c>
      <c r="K4096" s="6" t="str">
        <f>TEXT(NiftyData[[#This Row],[Date]], "mmm-yyyy")</f>
        <v>Jun-2004</v>
      </c>
      <c r="L4096" s="6" t="str">
        <f>IF(NiftyData[[#This Row],[Day]]="Thu", "Expiry", "")</f>
        <v>Expiry</v>
      </c>
      <c r="M4096" s="6">
        <f>NiftyData[[#This Row],[Close]]-NiftyData[[#This Row],[Open]]</f>
        <v>-40.700000000000045</v>
      </c>
      <c r="N4096" s="4">
        <f>NiftyData[[#This Row],[Intraday Change]]/NiftyData[[#This Row],[Open]]</f>
        <v>-2.6500846464383415E-2</v>
      </c>
      <c r="O4096" s="4">
        <f>_xlfn.CEILING.MATH(ABS(NiftyData[[#This Row],[Intraday Change %]]), 0.01)</f>
        <v>0.03</v>
      </c>
      <c r="P4096" s="6">
        <f>NiftyData[[#This Row],[Close]]-E4097</f>
        <v>-40.100000000000136</v>
      </c>
      <c r="Q4096" s="4">
        <f>NiftyData[[#This Row],[DayChange]]/E4097</f>
        <v>-2.6120375195414366E-2</v>
      </c>
      <c r="R4096" s="7">
        <f>_xlfn.CEILING.MATH(ABS(NiftyData[[#This Row],[DayChange %]]), 0.01)</f>
        <v>0.03</v>
      </c>
    </row>
    <row r="4097" spans="1:18" x14ac:dyDescent="0.2">
      <c r="A4097" s="2">
        <v>38140</v>
      </c>
      <c r="B4097" s="1">
        <v>1508</v>
      </c>
      <c r="C4097" s="1">
        <v>1543.3</v>
      </c>
      <c r="D4097" s="1">
        <v>1508</v>
      </c>
      <c r="E4097" s="1">
        <v>1535.2</v>
      </c>
      <c r="F4097" s="1">
        <v>87161946</v>
      </c>
      <c r="G4097" s="1">
        <v>2814.24</v>
      </c>
      <c r="H4097" s="6" t="str">
        <f>TEXT(NiftyData[[#This Row],[Date]], "yyyy")</f>
        <v>2004</v>
      </c>
      <c r="I4097" s="6" t="str">
        <f>TEXT(NiftyData[[#This Row],[Date]], "mmm")</f>
        <v>Jun</v>
      </c>
      <c r="J4097" s="6" t="str">
        <f>TEXT(NiftyData[[#This Row],[Date]], "ddd")</f>
        <v>Wed</v>
      </c>
      <c r="K4097" s="6" t="str">
        <f>TEXT(NiftyData[[#This Row],[Date]], "mmm-yyyy")</f>
        <v>Jun-2004</v>
      </c>
      <c r="L4097" s="6" t="str">
        <f>IF(NiftyData[[#This Row],[Day]]="Thu", "Expiry", "")</f>
        <v/>
      </c>
      <c r="M4097" s="6">
        <f>NiftyData[[#This Row],[Close]]-NiftyData[[#This Row],[Open]]</f>
        <v>27.200000000000045</v>
      </c>
      <c r="N4097" s="4">
        <f>NiftyData[[#This Row],[Intraday Change]]/NiftyData[[#This Row],[Open]]</f>
        <v>1.803713527851462E-2</v>
      </c>
      <c r="O4097" s="4">
        <f>_xlfn.CEILING.MATH(ABS(NiftyData[[#This Row],[Intraday Change %]]), 0.01)</f>
        <v>0.02</v>
      </c>
      <c r="P4097" s="6">
        <f>NiftyData[[#This Row],[Close]]-E4098</f>
        <v>27.299999999999955</v>
      </c>
      <c r="Q4097" s="4">
        <f>NiftyData[[#This Row],[DayChange]]/E4098</f>
        <v>1.8104648849393164E-2</v>
      </c>
      <c r="R4097" s="7">
        <f>_xlfn.CEILING.MATH(ABS(NiftyData[[#This Row],[DayChange %]]), 0.01)</f>
        <v>0.02</v>
      </c>
    </row>
    <row r="4098" spans="1:18" x14ac:dyDescent="0.2">
      <c r="A4098" s="2">
        <v>38139</v>
      </c>
      <c r="B4098" s="1">
        <v>1483.9</v>
      </c>
      <c r="C4098" s="1">
        <v>1529.6</v>
      </c>
      <c r="D4098" s="1">
        <v>1483.9</v>
      </c>
      <c r="E4098" s="1">
        <v>1507.9</v>
      </c>
      <c r="F4098" s="1">
        <v>107046479</v>
      </c>
      <c r="G4098" s="1">
        <v>3417.82</v>
      </c>
      <c r="H4098" s="6" t="str">
        <f>TEXT(NiftyData[[#This Row],[Date]], "yyyy")</f>
        <v>2004</v>
      </c>
      <c r="I4098" s="6" t="str">
        <f>TEXT(NiftyData[[#This Row],[Date]], "mmm")</f>
        <v>Jun</v>
      </c>
      <c r="J4098" s="6" t="str">
        <f>TEXT(NiftyData[[#This Row],[Date]], "ddd")</f>
        <v>Tue</v>
      </c>
      <c r="K4098" s="6" t="str">
        <f>TEXT(NiftyData[[#This Row],[Date]], "mmm-yyyy")</f>
        <v>Jun-2004</v>
      </c>
      <c r="L4098" s="6" t="str">
        <f>IF(NiftyData[[#This Row],[Day]]="Thu", "Expiry", "")</f>
        <v/>
      </c>
      <c r="M4098" s="6">
        <f>NiftyData[[#This Row],[Close]]-NiftyData[[#This Row],[Open]]</f>
        <v>24</v>
      </c>
      <c r="N4098" s="4">
        <f>NiftyData[[#This Row],[Intraday Change]]/NiftyData[[#This Row],[Open]]</f>
        <v>1.6173596603544713E-2</v>
      </c>
      <c r="O4098" s="4">
        <f>_xlfn.CEILING.MATH(ABS(NiftyData[[#This Row],[Intraday Change %]]), 0.01)</f>
        <v>0.02</v>
      </c>
      <c r="P4098" s="6">
        <f>NiftyData[[#This Row],[Close]]-E4099</f>
        <v>24.300000000000182</v>
      </c>
      <c r="Q4098" s="4">
        <f>NiftyData[[#This Row],[DayChange]]/E4099</f>
        <v>1.6379077918576561E-2</v>
      </c>
      <c r="R4098" s="7">
        <f>_xlfn.CEILING.MATH(ABS(NiftyData[[#This Row],[DayChange %]]), 0.01)</f>
        <v>0.02</v>
      </c>
    </row>
    <row r="4099" spans="1:18" x14ac:dyDescent="0.2">
      <c r="A4099" s="2">
        <v>38138</v>
      </c>
      <c r="B4099" s="1">
        <v>1507.05</v>
      </c>
      <c r="C4099" s="1">
        <v>1509.05</v>
      </c>
      <c r="D4099" s="1">
        <v>1456.2</v>
      </c>
      <c r="E4099" s="1">
        <v>1483.6</v>
      </c>
      <c r="F4099" s="1">
        <v>127192663</v>
      </c>
      <c r="G4099" s="1">
        <v>3731.2</v>
      </c>
      <c r="H4099" s="6" t="str">
        <f>TEXT(NiftyData[[#This Row],[Date]], "yyyy")</f>
        <v>2004</v>
      </c>
      <c r="I4099" s="6" t="str">
        <f>TEXT(NiftyData[[#This Row],[Date]], "mmm")</f>
        <v>May</v>
      </c>
      <c r="J4099" s="6" t="str">
        <f>TEXT(NiftyData[[#This Row],[Date]], "ddd")</f>
        <v>Mon</v>
      </c>
      <c r="K4099" s="6" t="str">
        <f>TEXT(NiftyData[[#This Row],[Date]], "mmm-yyyy")</f>
        <v>May-2004</v>
      </c>
      <c r="L4099" s="6" t="str">
        <f>IF(NiftyData[[#This Row],[Day]]="Thu", "Expiry", "")</f>
        <v/>
      </c>
      <c r="M4099" s="6">
        <f>NiftyData[[#This Row],[Close]]-NiftyData[[#This Row],[Open]]</f>
        <v>-23.450000000000045</v>
      </c>
      <c r="N4099" s="4">
        <f>NiftyData[[#This Row],[Intraday Change]]/NiftyData[[#This Row],[Open]]</f>
        <v>-1.5560200391493346E-2</v>
      </c>
      <c r="O4099" s="4">
        <f>_xlfn.CEILING.MATH(ABS(NiftyData[[#This Row],[Intraday Change %]]), 0.01)</f>
        <v>0.02</v>
      </c>
      <c r="P4099" s="6">
        <f>NiftyData[[#This Row],[Close]]-E4100</f>
        <v>-25.150000000000091</v>
      </c>
      <c r="Q4099" s="4">
        <f>NiftyData[[#This Row],[DayChange]]/E4100</f>
        <v>-1.6669428334714229E-2</v>
      </c>
      <c r="R4099" s="7">
        <f>_xlfn.CEILING.MATH(ABS(NiftyData[[#This Row],[DayChange %]]), 0.01)</f>
        <v>0.02</v>
      </c>
    </row>
    <row r="4100" spans="1:18" x14ac:dyDescent="0.2">
      <c r="A4100" s="2">
        <v>38135</v>
      </c>
      <c r="B4100" s="1">
        <v>1586.35</v>
      </c>
      <c r="C4100" s="1">
        <v>1587.1</v>
      </c>
      <c r="D4100" s="1">
        <v>1504</v>
      </c>
      <c r="E4100" s="1">
        <v>1508.75</v>
      </c>
      <c r="F4100" s="1">
        <v>134295973</v>
      </c>
      <c r="G4100" s="1">
        <v>3981.89</v>
      </c>
      <c r="H4100" s="6" t="str">
        <f>TEXT(NiftyData[[#This Row],[Date]], "yyyy")</f>
        <v>2004</v>
      </c>
      <c r="I4100" s="6" t="str">
        <f>TEXT(NiftyData[[#This Row],[Date]], "mmm")</f>
        <v>May</v>
      </c>
      <c r="J4100" s="6" t="str">
        <f>TEXT(NiftyData[[#This Row],[Date]], "ddd")</f>
        <v>Fri</v>
      </c>
      <c r="K4100" s="6" t="str">
        <f>TEXT(NiftyData[[#This Row],[Date]], "mmm-yyyy")</f>
        <v>May-2004</v>
      </c>
      <c r="L4100" s="6" t="str">
        <f>IF(NiftyData[[#This Row],[Day]]="Thu", "Expiry", "")</f>
        <v/>
      </c>
      <c r="M4100" s="6">
        <f>NiftyData[[#This Row],[Close]]-NiftyData[[#This Row],[Open]]</f>
        <v>-77.599999999999909</v>
      </c>
      <c r="N4100" s="4">
        <f>NiftyData[[#This Row],[Intraday Change]]/NiftyData[[#This Row],[Open]]</f>
        <v>-4.8917325936899118E-2</v>
      </c>
      <c r="O4100" s="4">
        <f>_xlfn.CEILING.MATH(ABS(NiftyData[[#This Row],[Intraday Change %]]), 0.01)</f>
        <v>0.05</v>
      </c>
      <c r="P4100" s="6">
        <f>NiftyData[[#This Row],[Close]]-E4101</f>
        <v>-77.650000000000091</v>
      </c>
      <c r="Q4100" s="4">
        <f>NiftyData[[#This Row],[DayChange]]/E4101</f>
        <v>-4.8947302067574437E-2</v>
      </c>
      <c r="R4100" s="7">
        <f>_xlfn.CEILING.MATH(ABS(NiftyData[[#This Row],[DayChange %]]), 0.01)</f>
        <v>0.05</v>
      </c>
    </row>
    <row r="4101" spans="1:18" x14ac:dyDescent="0.2">
      <c r="A4101" s="2">
        <v>38134</v>
      </c>
      <c r="B4101" s="1">
        <v>1590.15</v>
      </c>
      <c r="C4101" s="1">
        <v>1606</v>
      </c>
      <c r="D4101" s="1">
        <v>1576.05</v>
      </c>
      <c r="E4101" s="1">
        <v>1586.4</v>
      </c>
      <c r="F4101" s="1">
        <v>101143246</v>
      </c>
      <c r="G4101" s="1">
        <v>3366.55</v>
      </c>
      <c r="H4101" s="6" t="str">
        <f>TEXT(NiftyData[[#This Row],[Date]], "yyyy")</f>
        <v>2004</v>
      </c>
      <c r="I4101" s="6" t="str">
        <f>TEXT(NiftyData[[#This Row],[Date]], "mmm")</f>
        <v>May</v>
      </c>
      <c r="J4101" s="6" t="str">
        <f>TEXT(NiftyData[[#This Row],[Date]], "ddd")</f>
        <v>Thu</v>
      </c>
      <c r="K4101" s="6" t="str">
        <f>TEXT(NiftyData[[#This Row],[Date]], "mmm-yyyy")</f>
        <v>May-2004</v>
      </c>
      <c r="L4101" s="6" t="str">
        <f>IF(NiftyData[[#This Row],[Day]]="Thu", "Expiry", "")</f>
        <v>Expiry</v>
      </c>
      <c r="M4101" s="6">
        <f>NiftyData[[#This Row],[Close]]-NiftyData[[#This Row],[Open]]</f>
        <v>-3.75</v>
      </c>
      <c r="N4101" s="4">
        <f>NiftyData[[#This Row],[Intraday Change]]/NiftyData[[#This Row],[Open]]</f>
        <v>-2.3582680879162344E-3</v>
      </c>
      <c r="O4101" s="4">
        <f>_xlfn.CEILING.MATH(ABS(NiftyData[[#This Row],[Intraday Change %]]), 0.01)</f>
        <v>0.01</v>
      </c>
      <c r="P4101" s="6">
        <f>NiftyData[[#This Row],[Close]]-E4102</f>
        <v>-12.399999999999864</v>
      </c>
      <c r="Q4101" s="4">
        <f>NiftyData[[#This Row],[DayChange]]/E4102</f>
        <v>-7.7558168626469005E-3</v>
      </c>
      <c r="R4101" s="7">
        <f>_xlfn.CEILING.MATH(ABS(NiftyData[[#This Row],[DayChange %]]), 0.01)</f>
        <v>0.01</v>
      </c>
    </row>
    <row r="4102" spans="1:18" x14ac:dyDescent="0.2">
      <c r="A4102" s="2">
        <v>38133</v>
      </c>
      <c r="B4102" s="1">
        <v>1608.15</v>
      </c>
      <c r="C4102" s="1">
        <v>1625.7</v>
      </c>
      <c r="D4102" s="1">
        <v>1587</v>
      </c>
      <c r="E4102" s="1">
        <v>1598.8</v>
      </c>
      <c r="F4102" s="1">
        <v>101450235</v>
      </c>
      <c r="G4102" s="1">
        <v>3256.47</v>
      </c>
      <c r="H4102" s="6" t="str">
        <f>TEXT(NiftyData[[#This Row],[Date]], "yyyy")</f>
        <v>2004</v>
      </c>
      <c r="I4102" s="6" t="str">
        <f>TEXT(NiftyData[[#This Row],[Date]], "mmm")</f>
        <v>May</v>
      </c>
      <c r="J4102" s="6" t="str">
        <f>TEXT(NiftyData[[#This Row],[Date]], "ddd")</f>
        <v>Wed</v>
      </c>
      <c r="K4102" s="6" t="str">
        <f>TEXT(NiftyData[[#This Row],[Date]], "mmm-yyyy")</f>
        <v>May-2004</v>
      </c>
      <c r="L4102" s="6" t="str">
        <f>IF(NiftyData[[#This Row],[Day]]="Thu", "Expiry", "")</f>
        <v/>
      </c>
      <c r="M4102" s="6">
        <f>NiftyData[[#This Row],[Close]]-NiftyData[[#This Row],[Open]]</f>
        <v>-9.3500000000001364</v>
      </c>
      <c r="N4102" s="4">
        <f>NiftyData[[#This Row],[Intraday Change]]/NiftyData[[#This Row],[Open]]</f>
        <v>-5.8141342536455779E-3</v>
      </c>
      <c r="O4102" s="4">
        <f>_xlfn.CEILING.MATH(ABS(NiftyData[[#This Row],[Intraday Change %]]), 0.01)</f>
        <v>0.01</v>
      </c>
      <c r="P4102" s="6">
        <f>NiftyData[[#This Row],[Close]]-E4103</f>
        <v>-7.9000000000000909</v>
      </c>
      <c r="Q4102" s="4">
        <f>NiftyData[[#This Row],[DayChange]]/E4103</f>
        <v>-4.9169104375428457E-3</v>
      </c>
      <c r="R4102" s="7">
        <f>_xlfn.CEILING.MATH(ABS(NiftyData[[#This Row],[DayChange %]]), 0.01)</f>
        <v>0.01</v>
      </c>
    </row>
    <row r="4103" spans="1:18" x14ac:dyDescent="0.2">
      <c r="A4103" s="2">
        <v>38132</v>
      </c>
      <c r="B4103" s="1">
        <v>1608.9</v>
      </c>
      <c r="C4103" s="1">
        <v>1621.45</v>
      </c>
      <c r="D4103" s="1">
        <v>1566.4</v>
      </c>
      <c r="E4103" s="1">
        <v>1606.7</v>
      </c>
      <c r="F4103" s="1">
        <v>101368524</v>
      </c>
      <c r="G4103" s="1">
        <v>3451.03</v>
      </c>
      <c r="H4103" s="6" t="str">
        <f>TEXT(NiftyData[[#This Row],[Date]], "yyyy")</f>
        <v>2004</v>
      </c>
      <c r="I4103" s="6" t="str">
        <f>TEXT(NiftyData[[#This Row],[Date]], "mmm")</f>
        <v>May</v>
      </c>
      <c r="J4103" s="6" t="str">
        <f>TEXT(NiftyData[[#This Row],[Date]], "ddd")</f>
        <v>Tue</v>
      </c>
      <c r="K4103" s="6" t="str">
        <f>TEXT(NiftyData[[#This Row],[Date]], "mmm-yyyy")</f>
        <v>May-2004</v>
      </c>
      <c r="L4103" s="6" t="str">
        <f>IF(NiftyData[[#This Row],[Day]]="Thu", "Expiry", "")</f>
        <v/>
      </c>
      <c r="M4103" s="6">
        <f>NiftyData[[#This Row],[Close]]-NiftyData[[#This Row],[Open]]</f>
        <v>-2.2000000000000455</v>
      </c>
      <c r="N4103" s="4">
        <f>NiftyData[[#This Row],[Intraday Change]]/NiftyData[[#This Row],[Open]]</f>
        <v>-1.3673938715893128E-3</v>
      </c>
      <c r="O4103" s="4">
        <f>_xlfn.CEILING.MATH(ABS(NiftyData[[#This Row],[Intraday Change %]]), 0.01)</f>
        <v>0.01</v>
      </c>
      <c r="P4103" s="6">
        <f>NiftyData[[#This Row],[Close]]-E4104</f>
        <v>-2.1499999999998636</v>
      </c>
      <c r="Q4103" s="4">
        <f>NiftyData[[#This Row],[DayChange]]/E4104</f>
        <v>-1.3363582683282244E-3</v>
      </c>
      <c r="R4103" s="7">
        <f>_xlfn.CEILING.MATH(ABS(NiftyData[[#This Row],[DayChange %]]), 0.01)</f>
        <v>0.01</v>
      </c>
    </row>
    <row r="4104" spans="1:18" x14ac:dyDescent="0.2">
      <c r="A4104" s="2">
        <v>38131</v>
      </c>
      <c r="B4104" s="1">
        <v>1563.65</v>
      </c>
      <c r="C4104" s="1">
        <v>1613.6</v>
      </c>
      <c r="D4104" s="1">
        <v>1563.05</v>
      </c>
      <c r="E4104" s="1">
        <v>1608.85</v>
      </c>
      <c r="F4104" s="1">
        <v>93125853</v>
      </c>
      <c r="G4104" s="1">
        <v>3078.95</v>
      </c>
      <c r="H4104" s="6" t="str">
        <f>TEXT(NiftyData[[#This Row],[Date]], "yyyy")</f>
        <v>2004</v>
      </c>
      <c r="I4104" s="6" t="str">
        <f>TEXT(NiftyData[[#This Row],[Date]], "mmm")</f>
        <v>May</v>
      </c>
      <c r="J4104" s="6" t="str">
        <f>TEXT(NiftyData[[#This Row],[Date]], "ddd")</f>
        <v>Mon</v>
      </c>
      <c r="K4104" s="6" t="str">
        <f>TEXT(NiftyData[[#This Row],[Date]], "mmm-yyyy")</f>
        <v>May-2004</v>
      </c>
      <c r="L4104" s="6" t="str">
        <f>IF(NiftyData[[#This Row],[Day]]="Thu", "Expiry", "")</f>
        <v/>
      </c>
      <c r="M4104" s="6">
        <f>NiftyData[[#This Row],[Close]]-NiftyData[[#This Row],[Open]]</f>
        <v>45.199999999999818</v>
      </c>
      <c r="N4104" s="4">
        <f>NiftyData[[#This Row],[Intraday Change]]/NiftyData[[#This Row],[Open]]</f>
        <v>2.8906724650656999E-2</v>
      </c>
      <c r="O4104" s="4">
        <f>_xlfn.CEILING.MATH(ABS(NiftyData[[#This Row],[Intraday Change %]]), 0.01)</f>
        <v>0.03</v>
      </c>
      <c r="P4104" s="6">
        <f>NiftyData[[#This Row],[Close]]-E4105</f>
        <v>48.649999999999864</v>
      </c>
      <c r="Q4104" s="4">
        <f>NiftyData[[#This Row],[DayChange]]/E4105</f>
        <v>3.1181899756441395E-2</v>
      </c>
      <c r="R4104" s="7">
        <f>_xlfn.CEILING.MATH(ABS(NiftyData[[#This Row],[DayChange %]]), 0.01)</f>
        <v>0.04</v>
      </c>
    </row>
    <row r="4105" spans="1:18" x14ac:dyDescent="0.2">
      <c r="A4105" s="2">
        <v>38128</v>
      </c>
      <c r="B4105" s="1">
        <v>1545.05</v>
      </c>
      <c r="C4105" s="1">
        <v>1566.15</v>
      </c>
      <c r="D4105" s="1">
        <v>1498.1</v>
      </c>
      <c r="E4105" s="1">
        <v>1560.2</v>
      </c>
      <c r="F4105" s="1">
        <v>113119146</v>
      </c>
      <c r="G4105" s="1">
        <v>3323.52</v>
      </c>
      <c r="H4105" s="6" t="str">
        <f>TEXT(NiftyData[[#This Row],[Date]], "yyyy")</f>
        <v>2004</v>
      </c>
      <c r="I4105" s="6" t="str">
        <f>TEXT(NiftyData[[#This Row],[Date]], "mmm")</f>
        <v>May</v>
      </c>
      <c r="J4105" s="6" t="str">
        <f>TEXT(NiftyData[[#This Row],[Date]], "ddd")</f>
        <v>Fri</v>
      </c>
      <c r="K4105" s="6" t="str">
        <f>TEXT(NiftyData[[#This Row],[Date]], "mmm-yyyy")</f>
        <v>May-2004</v>
      </c>
      <c r="L4105" s="6" t="str">
        <f>IF(NiftyData[[#This Row],[Day]]="Thu", "Expiry", "")</f>
        <v/>
      </c>
      <c r="M4105" s="6">
        <f>NiftyData[[#This Row],[Close]]-NiftyData[[#This Row],[Open]]</f>
        <v>15.150000000000091</v>
      </c>
      <c r="N4105" s="4">
        <f>NiftyData[[#This Row],[Intraday Change]]/NiftyData[[#This Row],[Open]]</f>
        <v>9.8055079123653549E-3</v>
      </c>
      <c r="O4105" s="4">
        <f>_xlfn.CEILING.MATH(ABS(NiftyData[[#This Row],[Intraday Change %]]), 0.01)</f>
        <v>0.01</v>
      </c>
      <c r="P4105" s="6">
        <f>NiftyData[[#This Row],[Close]]-E4106</f>
        <v>16.350000000000136</v>
      </c>
      <c r="Q4105" s="4">
        <f>NiftyData[[#This Row],[DayChange]]/E4106</f>
        <v>1.0590407099135368E-2</v>
      </c>
      <c r="R4105" s="7">
        <f>_xlfn.CEILING.MATH(ABS(NiftyData[[#This Row],[DayChange %]]), 0.01)</f>
        <v>0.02</v>
      </c>
    </row>
    <row r="4106" spans="1:18" x14ac:dyDescent="0.2">
      <c r="A4106" s="2">
        <v>38127</v>
      </c>
      <c r="B4106" s="1">
        <v>1566.5</v>
      </c>
      <c r="C4106" s="1">
        <v>1591.05</v>
      </c>
      <c r="D4106" s="1">
        <v>1531.3</v>
      </c>
      <c r="E4106" s="1">
        <v>1543.85</v>
      </c>
      <c r="F4106" s="1">
        <v>134939278</v>
      </c>
      <c r="G4106" s="1">
        <v>3642.73</v>
      </c>
      <c r="H4106" s="6" t="str">
        <f>TEXT(NiftyData[[#This Row],[Date]], "yyyy")</f>
        <v>2004</v>
      </c>
      <c r="I4106" s="6" t="str">
        <f>TEXT(NiftyData[[#This Row],[Date]], "mmm")</f>
        <v>May</v>
      </c>
      <c r="J4106" s="6" t="str">
        <f>TEXT(NiftyData[[#This Row],[Date]], "ddd")</f>
        <v>Thu</v>
      </c>
      <c r="K4106" s="6" t="str">
        <f>TEXT(NiftyData[[#This Row],[Date]], "mmm-yyyy")</f>
        <v>May-2004</v>
      </c>
      <c r="L4106" s="6" t="str">
        <f>IF(NiftyData[[#This Row],[Day]]="Thu", "Expiry", "")</f>
        <v>Expiry</v>
      </c>
      <c r="M4106" s="6">
        <f>NiftyData[[#This Row],[Close]]-NiftyData[[#This Row],[Open]]</f>
        <v>-22.650000000000091</v>
      </c>
      <c r="N4106" s="4">
        <f>NiftyData[[#This Row],[Intraday Change]]/NiftyData[[#This Row],[Open]]</f>
        <v>-1.4458984998404143E-2</v>
      </c>
      <c r="O4106" s="4">
        <f>_xlfn.CEILING.MATH(ABS(NiftyData[[#This Row],[Intraday Change %]]), 0.01)</f>
        <v>0.02</v>
      </c>
      <c r="P4106" s="6">
        <f>NiftyData[[#This Row],[Close]]-E4107</f>
        <v>-24</v>
      </c>
      <c r="Q4106" s="4">
        <f>NiftyData[[#This Row],[DayChange]]/E4107</f>
        <v>-1.5307586822719011E-2</v>
      </c>
      <c r="R4106" s="7">
        <f>_xlfn.CEILING.MATH(ABS(NiftyData[[#This Row],[DayChange %]]), 0.01)</f>
        <v>0.02</v>
      </c>
    </row>
    <row r="4107" spans="1:18" x14ac:dyDescent="0.2">
      <c r="A4107" s="2">
        <v>38126</v>
      </c>
      <c r="B4107" s="1">
        <v>1508.05</v>
      </c>
      <c r="C4107" s="1">
        <v>1576.05</v>
      </c>
      <c r="D4107" s="1">
        <v>1508.05</v>
      </c>
      <c r="E4107" s="1">
        <v>1567.85</v>
      </c>
      <c r="F4107" s="1">
        <v>141941997</v>
      </c>
      <c r="G4107" s="1">
        <v>4088.33</v>
      </c>
      <c r="H4107" s="6" t="str">
        <f>TEXT(NiftyData[[#This Row],[Date]], "yyyy")</f>
        <v>2004</v>
      </c>
      <c r="I4107" s="6" t="str">
        <f>TEXT(NiftyData[[#This Row],[Date]], "mmm")</f>
        <v>May</v>
      </c>
      <c r="J4107" s="6" t="str">
        <f>TEXT(NiftyData[[#This Row],[Date]], "ddd")</f>
        <v>Wed</v>
      </c>
      <c r="K4107" s="6" t="str">
        <f>TEXT(NiftyData[[#This Row],[Date]], "mmm-yyyy")</f>
        <v>May-2004</v>
      </c>
      <c r="L4107" s="6" t="str">
        <f>IF(NiftyData[[#This Row],[Day]]="Thu", "Expiry", "")</f>
        <v/>
      </c>
      <c r="M4107" s="6">
        <f>NiftyData[[#This Row],[Close]]-NiftyData[[#This Row],[Open]]</f>
        <v>59.799999999999955</v>
      </c>
      <c r="N4107" s="4">
        <f>NiftyData[[#This Row],[Intraday Change]]/NiftyData[[#This Row],[Open]]</f>
        <v>3.9653857630715134E-2</v>
      </c>
      <c r="O4107" s="4">
        <f>_xlfn.CEILING.MATH(ABS(NiftyData[[#This Row],[Intraday Change %]]), 0.01)</f>
        <v>0.04</v>
      </c>
      <c r="P4107" s="6">
        <f>NiftyData[[#This Row],[Close]]-E4108</f>
        <v>63.899999999999864</v>
      </c>
      <c r="Q4107" s="4">
        <f>NiftyData[[#This Row],[DayChange]]/E4108</f>
        <v>4.2488114631470369E-2</v>
      </c>
      <c r="R4107" s="7">
        <f>_xlfn.CEILING.MATH(ABS(NiftyData[[#This Row],[DayChange %]]), 0.01)</f>
        <v>0.05</v>
      </c>
    </row>
    <row r="4108" spans="1:18" x14ac:dyDescent="0.2">
      <c r="A4108" s="2">
        <v>38125</v>
      </c>
      <c r="B4108" s="1">
        <v>1392.95</v>
      </c>
      <c r="C4108" s="1">
        <v>1517.6</v>
      </c>
      <c r="D4108" s="1">
        <v>1389.65</v>
      </c>
      <c r="E4108" s="1">
        <v>1503.95</v>
      </c>
      <c r="F4108" s="1">
        <v>148414213</v>
      </c>
      <c r="G4108" s="1">
        <v>4332.9399999999996</v>
      </c>
      <c r="H4108" s="6" t="str">
        <f>TEXT(NiftyData[[#This Row],[Date]], "yyyy")</f>
        <v>2004</v>
      </c>
      <c r="I4108" s="6" t="str">
        <f>TEXT(NiftyData[[#This Row],[Date]], "mmm")</f>
        <v>May</v>
      </c>
      <c r="J4108" s="6" t="str">
        <f>TEXT(NiftyData[[#This Row],[Date]], "ddd")</f>
        <v>Tue</v>
      </c>
      <c r="K4108" s="6" t="str">
        <f>TEXT(NiftyData[[#This Row],[Date]], "mmm-yyyy")</f>
        <v>May-2004</v>
      </c>
      <c r="L4108" s="6" t="str">
        <f>IF(NiftyData[[#This Row],[Day]]="Thu", "Expiry", "")</f>
        <v/>
      </c>
      <c r="M4108" s="6">
        <f>NiftyData[[#This Row],[Close]]-NiftyData[[#This Row],[Open]]</f>
        <v>111</v>
      </c>
      <c r="N4108" s="4">
        <f>NiftyData[[#This Row],[Intraday Change]]/NiftyData[[#This Row],[Open]]</f>
        <v>7.968699522595929E-2</v>
      </c>
      <c r="O4108" s="4">
        <f>_xlfn.CEILING.MATH(ABS(NiftyData[[#This Row],[Intraday Change %]]), 0.01)</f>
        <v>0.08</v>
      </c>
      <c r="P4108" s="6">
        <f>NiftyData[[#This Row],[Close]]-E4109</f>
        <v>115.20000000000005</v>
      </c>
      <c r="Q4108" s="4">
        <f>NiftyData[[#This Row],[DayChange]]/E4109</f>
        <v>8.2952295229522979E-2</v>
      </c>
      <c r="R4108" s="7">
        <f>_xlfn.CEILING.MATH(ABS(NiftyData[[#This Row],[DayChange %]]), 0.01)</f>
        <v>0.09</v>
      </c>
    </row>
    <row r="4109" spans="1:18" x14ac:dyDescent="0.2">
      <c r="A4109" s="2">
        <v>38124</v>
      </c>
      <c r="B4109" s="1">
        <v>1582.5</v>
      </c>
      <c r="C4109" s="1">
        <v>1583.8</v>
      </c>
      <c r="D4109" s="1">
        <v>1292.2</v>
      </c>
      <c r="E4109" s="1">
        <v>1388.75</v>
      </c>
      <c r="F4109" s="1">
        <v>114967105</v>
      </c>
      <c r="G4109" s="1">
        <v>3253.17</v>
      </c>
      <c r="H4109" s="6" t="str">
        <f>TEXT(NiftyData[[#This Row],[Date]], "yyyy")</f>
        <v>2004</v>
      </c>
      <c r="I4109" s="6" t="str">
        <f>TEXT(NiftyData[[#This Row],[Date]], "mmm")</f>
        <v>May</v>
      </c>
      <c r="J4109" s="6" t="str">
        <f>TEXT(NiftyData[[#This Row],[Date]], "ddd")</f>
        <v>Mon</v>
      </c>
      <c r="K4109" s="6" t="str">
        <f>TEXT(NiftyData[[#This Row],[Date]], "mmm-yyyy")</f>
        <v>May-2004</v>
      </c>
      <c r="L4109" s="6" t="str">
        <f>IF(NiftyData[[#This Row],[Day]]="Thu", "Expiry", "")</f>
        <v/>
      </c>
      <c r="M4109" s="6">
        <f>NiftyData[[#This Row],[Close]]-NiftyData[[#This Row],[Open]]</f>
        <v>-193.75</v>
      </c>
      <c r="N4109" s="4">
        <f>NiftyData[[#This Row],[Intraday Change]]/NiftyData[[#This Row],[Open]]</f>
        <v>-0.12243285939968404</v>
      </c>
      <c r="O4109" s="4">
        <f>_xlfn.CEILING.MATH(ABS(NiftyData[[#This Row],[Intraday Change %]]), 0.01)</f>
        <v>0.13</v>
      </c>
      <c r="P4109" s="6">
        <f>NiftyData[[#This Row],[Close]]-E4110</f>
        <v>-193.65000000000009</v>
      </c>
      <c r="Q4109" s="4">
        <f>NiftyData[[#This Row],[DayChange]]/E4110</f>
        <v>-0.12237740141557134</v>
      </c>
      <c r="R4109" s="7">
        <f>_xlfn.CEILING.MATH(ABS(NiftyData[[#This Row],[DayChange %]]), 0.01)</f>
        <v>0.13</v>
      </c>
    </row>
    <row r="4110" spans="1:18" x14ac:dyDescent="0.2">
      <c r="A4110" s="2">
        <v>38121</v>
      </c>
      <c r="B4110" s="1">
        <v>1717.05</v>
      </c>
      <c r="C4110" s="1">
        <v>1722.8</v>
      </c>
      <c r="D4110" s="1">
        <v>1566.95</v>
      </c>
      <c r="E4110" s="1">
        <v>1582.4</v>
      </c>
      <c r="F4110" s="1">
        <v>177163472</v>
      </c>
      <c r="G4110" s="1">
        <v>5387.79</v>
      </c>
      <c r="H4110" s="6" t="str">
        <f>TEXT(NiftyData[[#This Row],[Date]], "yyyy")</f>
        <v>2004</v>
      </c>
      <c r="I4110" s="6" t="str">
        <f>TEXT(NiftyData[[#This Row],[Date]], "mmm")</f>
        <v>May</v>
      </c>
      <c r="J4110" s="6" t="str">
        <f>TEXT(NiftyData[[#This Row],[Date]], "ddd")</f>
        <v>Fri</v>
      </c>
      <c r="K4110" s="6" t="str">
        <f>TEXT(NiftyData[[#This Row],[Date]], "mmm-yyyy")</f>
        <v>May-2004</v>
      </c>
      <c r="L4110" s="6" t="str">
        <f>IF(NiftyData[[#This Row],[Day]]="Thu", "Expiry", "")</f>
        <v/>
      </c>
      <c r="M4110" s="6">
        <f>NiftyData[[#This Row],[Close]]-NiftyData[[#This Row],[Open]]</f>
        <v>-134.64999999999986</v>
      </c>
      <c r="N4110" s="4">
        <f>NiftyData[[#This Row],[Intraday Change]]/NiftyData[[#This Row],[Open]]</f>
        <v>-7.8419382079729691E-2</v>
      </c>
      <c r="O4110" s="4">
        <f>_xlfn.CEILING.MATH(ABS(NiftyData[[#This Row],[Intraday Change %]]), 0.01)</f>
        <v>0.08</v>
      </c>
      <c r="P4110" s="6">
        <f>NiftyData[[#This Row],[Close]]-E4111</f>
        <v>-135.09999999999991</v>
      </c>
      <c r="Q4110" s="4">
        <f>NiftyData[[#This Row],[DayChange]]/E4111</f>
        <v>-7.8660844250363848E-2</v>
      </c>
      <c r="R4110" s="7">
        <f>_xlfn.CEILING.MATH(ABS(NiftyData[[#This Row],[DayChange %]]), 0.01)</f>
        <v>0.08</v>
      </c>
    </row>
    <row r="4111" spans="1:18" x14ac:dyDescent="0.2">
      <c r="A4111" s="2">
        <v>38120</v>
      </c>
      <c r="B4111" s="1">
        <v>1707.95</v>
      </c>
      <c r="C4111" s="1">
        <v>1750.3</v>
      </c>
      <c r="D4111" s="1">
        <v>1625.1</v>
      </c>
      <c r="E4111" s="1">
        <v>1717.5</v>
      </c>
      <c r="F4111" s="1">
        <v>155582005</v>
      </c>
      <c r="G4111" s="1">
        <v>5238.04</v>
      </c>
      <c r="H4111" s="6" t="str">
        <f>TEXT(NiftyData[[#This Row],[Date]], "yyyy")</f>
        <v>2004</v>
      </c>
      <c r="I4111" s="6" t="str">
        <f>TEXT(NiftyData[[#This Row],[Date]], "mmm")</f>
        <v>May</v>
      </c>
      <c r="J4111" s="6" t="str">
        <f>TEXT(NiftyData[[#This Row],[Date]], "ddd")</f>
        <v>Thu</v>
      </c>
      <c r="K4111" s="6" t="str">
        <f>TEXT(NiftyData[[#This Row],[Date]], "mmm-yyyy")</f>
        <v>May-2004</v>
      </c>
      <c r="L4111" s="6" t="str">
        <f>IF(NiftyData[[#This Row],[Day]]="Thu", "Expiry", "")</f>
        <v>Expiry</v>
      </c>
      <c r="M4111" s="6">
        <f>NiftyData[[#This Row],[Close]]-NiftyData[[#This Row],[Open]]</f>
        <v>9.5499999999999545</v>
      </c>
      <c r="N4111" s="4">
        <f>NiftyData[[#This Row],[Intraday Change]]/NiftyData[[#This Row],[Open]]</f>
        <v>5.5914985801691821E-3</v>
      </c>
      <c r="O4111" s="4">
        <f>_xlfn.CEILING.MATH(ABS(NiftyData[[#This Row],[Intraday Change %]]), 0.01)</f>
        <v>0.01</v>
      </c>
      <c r="P4111" s="6">
        <f>NiftyData[[#This Row],[Close]]-E4112</f>
        <v>6.4000000000000909</v>
      </c>
      <c r="Q4111" s="4">
        <f>NiftyData[[#This Row],[DayChange]]/E4112</f>
        <v>3.7402840278184159E-3</v>
      </c>
      <c r="R4111" s="7">
        <f>_xlfn.CEILING.MATH(ABS(NiftyData[[#This Row],[DayChange %]]), 0.01)</f>
        <v>0.01</v>
      </c>
    </row>
    <row r="4112" spans="1:18" x14ac:dyDescent="0.2">
      <c r="A4112" s="2">
        <v>38119</v>
      </c>
      <c r="B4112" s="1">
        <v>1699.25</v>
      </c>
      <c r="C4112" s="1">
        <v>1721.35</v>
      </c>
      <c r="D4112" s="1">
        <v>1689.85</v>
      </c>
      <c r="E4112" s="1">
        <v>1711.1</v>
      </c>
      <c r="F4112" s="1">
        <v>106577371</v>
      </c>
      <c r="G4112" s="1">
        <v>3635.13</v>
      </c>
      <c r="H4112" s="6" t="str">
        <f>TEXT(NiftyData[[#This Row],[Date]], "yyyy")</f>
        <v>2004</v>
      </c>
      <c r="I4112" s="6" t="str">
        <f>TEXT(NiftyData[[#This Row],[Date]], "mmm")</f>
        <v>May</v>
      </c>
      <c r="J4112" s="6" t="str">
        <f>TEXT(NiftyData[[#This Row],[Date]], "ddd")</f>
        <v>Wed</v>
      </c>
      <c r="K4112" s="6" t="str">
        <f>TEXT(NiftyData[[#This Row],[Date]], "mmm-yyyy")</f>
        <v>May-2004</v>
      </c>
      <c r="L4112" s="6" t="str">
        <f>IF(NiftyData[[#This Row],[Day]]="Thu", "Expiry", "")</f>
        <v/>
      </c>
      <c r="M4112" s="6">
        <f>NiftyData[[#This Row],[Close]]-NiftyData[[#This Row],[Open]]</f>
        <v>11.849999999999909</v>
      </c>
      <c r="N4112" s="4">
        <f>NiftyData[[#This Row],[Intraday Change]]/NiftyData[[#This Row],[Open]]</f>
        <v>6.9736648521405969E-3</v>
      </c>
      <c r="O4112" s="4">
        <f>_xlfn.CEILING.MATH(ABS(NiftyData[[#This Row],[Intraday Change %]]), 0.01)</f>
        <v>0.01</v>
      </c>
      <c r="P4112" s="6">
        <f>NiftyData[[#This Row],[Close]]-E4113</f>
        <v>11.649999999999864</v>
      </c>
      <c r="Q4112" s="4">
        <f>NiftyData[[#This Row],[DayChange]]/E4113</f>
        <v>6.8551590220364608E-3</v>
      </c>
      <c r="R4112" s="7">
        <f>_xlfn.CEILING.MATH(ABS(NiftyData[[#This Row],[DayChange %]]), 0.01)</f>
        <v>0.01</v>
      </c>
    </row>
    <row r="4113" spans="1:18" x14ac:dyDescent="0.2">
      <c r="A4113" s="2">
        <v>38118</v>
      </c>
      <c r="B4113" s="1">
        <v>1768.7</v>
      </c>
      <c r="C4113" s="1">
        <v>1768.7</v>
      </c>
      <c r="D4113" s="1">
        <v>1692.9</v>
      </c>
      <c r="E4113" s="1">
        <v>1699.45</v>
      </c>
      <c r="F4113" s="1">
        <v>98598870</v>
      </c>
      <c r="G4113" s="1">
        <v>3395.03</v>
      </c>
      <c r="H4113" s="6" t="str">
        <f>TEXT(NiftyData[[#This Row],[Date]], "yyyy")</f>
        <v>2004</v>
      </c>
      <c r="I4113" s="6" t="str">
        <f>TEXT(NiftyData[[#This Row],[Date]], "mmm")</f>
        <v>May</v>
      </c>
      <c r="J4113" s="6" t="str">
        <f>TEXT(NiftyData[[#This Row],[Date]], "ddd")</f>
        <v>Tue</v>
      </c>
      <c r="K4113" s="6" t="str">
        <f>TEXT(NiftyData[[#This Row],[Date]], "mmm-yyyy")</f>
        <v>May-2004</v>
      </c>
      <c r="L4113" s="6" t="str">
        <f>IF(NiftyData[[#This Row],[Day]]="Thu", "Expiry", "")</f>
        <v/>
      </c>
      <c r="M4113" s="6">
        <f>NiftyData[[#This Row],[Close]]-NiftyData[[#This Row],[Open]]</f>
        <v>-69.25</v>
      </c>
      <c r="N4113" s="4">
        <f>NiftyData[[#This Row],[Intraday Change]]/NiftyData[[#This Row],[Open]]</f>
        <v>-3.9153050262904956E-2</v>
      </c>
      <c r="O4113" s="4">
        <f>_xlfn.CEILING.MATH(ABS(NiftyData[[#This Row],[Intraday Change %]]), 0.01)</f>
        <v>0.04</v>
      </c>
      <c r="P4113" s="6">
        <f>NiftyData[[#This Row],[Close]]-E4114</f>
        <v>-69.649999999999864</v>
      </c>
      <c r="Q4113" s="4">
        <f>NiftyData[[#This Row],[DayChange]]/E4114</f>
        <v>-3.9370301283138245E-2</v>
      </c>
      <c r="R4113" s="7">
        <f>_xlfn.CEILING.MATH(ABS(NiftyData[[#This Row],[DayChange %]]), 0.01)</f>
        <v>0.04</v>
      </c>
    </row>
    <row r="4114" spans="1:18" x14ac:dyDescent="0.2">
      <c r="A4114" s="2">
        <v>38117</v>
      </c>
      <c r="B4114" s="1">
        <v>1804.4</v>
      </c>
      <c r="C4114" s="1">
        <v>1804.4</v>
      </c>
      <c r="D4114" s="1">
        <v>1753.8</v>
      </c>
      <c r="E4114" s="1">
        <v>1769.1</v>
      </c>
      <c r="F4114" s="1">
        <v>98002184</v>
      </c>
      <c r="G4114" s="1">
        <v>3201.51</v>
      </c>
      <c r="H4114" s="6" t="str">
        <f>TEXT(NiftyData[[#This Row],[Date]], "yyyy")</f>
        <v>2004</v>
      </c>
      <c r="I4114" s="6" t="str">
        <f>TEXT(NiftyData[[#This Row],[Date]], "mmm")</f>
        <v>May</v>
      </c>
      <c r="J4114" s="6" t="str">
        <f>TEXT(NiftyData[[#This Row],[Date]], "ddd")</f>
        <v>Mon</v>
      </c>
      <c r="K4114" s="6" t="str">
        <f>TEXT(NiftyData[[#This Row],[Date]], "mmm-yyyy")</f>
        <v>May-2004</v>
      </c>
      <c r="L4114" s="6" t="str">
        <f>IF(NiftyData[[#This Row],[Day]]="Thu", "Expiry", "")</f>
        <v/>
      </c>
      <c r="M4114" s="6">
        <f>NiftyData[[#This Row],[Close]]-NiftyData[[#This Row],[Open]]</f>
        <v>-35.300000000000182</v>
      </c>
      <c r="N4114" s="4">
        <f>NiftyData[[#This Row],[Intraday Change]]/NiftyData[[#This Row],[Open]]</f>
        <v>-1.9563289736200497E-2</v>
      </c>
      <c r="O4114" s="4">
        <f>_xlfn.CEILING.MATH(ABS(NiftyData[[#This Row],[Intraday Change %]]), 0.01)</f>
        <v>0.02</v>
      </c>
      <c r="P4114" s="6">
        <f>NiftyData[[#This Row],[Close]]-E4115</f>
        <v>-35.350000000000136</v>
      </c>
      <c r="Q4114" s="4">
        <f>NiftyData[[#This Row],[DayChange]]/E4115</f>
        <v>-1.9590456925933183E-2</v>
      </c>
      <c r="R4114" s="7">
        <f>_xlfn.CEILING.MATH(ABS(NiftyData[[#This Row],[DayChange %]]), 0.01)</f>
        <v>0.02</v>
      </c>
    </row>
    <row r="4115" spans="1:18" x14ac:dyDescent="0.2">
      <c r="A4115" s="2">
        <v>38114</v>
      </c>
      <c r="B4115" s="1">
        <v>1832.85</v>
      </c>
      <c r="C4115" s="1">
        <v>1833.15</v>
      </c>
      <c r="D4115" s="1">
        <v>1796.95</v>
      </c>
      <c r="E4115" s="1">
        <v>1804.45</v>
      </c>
      <c r="F4115" s="1">
        <v>84070586</v>
      </c>
      <c r="G4115" s="1">
        <v>2908.05</v>
      </c>
      <c r="H4115" s="6" t="str">
        <f>TEXT(NiftyData[[#This Row],[Date]], "yyyy")</f>
        <v>2004</v>
      </c>
      <c r="I4115" s="6" t="str">
        <f>TEXT(NiftyData[[#This Row],[Date]], "mmm")</f>
        <v>May</v>
      </c>
      <c r="J4115" s="6" t="str">
        <f>TEXT(NiftyData[[#This Row],[Date]], "ddd")</f>
        <v>Fri</v>
      </c>
      <c r="K4115" s="6" t="str">
        <f>TEXT(NiftyData[[#This Row],[Date]], "mmm-yyyy")</f>
        <v>May-2004</v>
      </c>
      <c r="L4115" s="6" t="str">
        <f>IF(NiftyData[[#This Row],[Day]]="Thu", "Expiry", "")</f>
        <v/>
      </c>
      <c r="M4115" s="6">
        <f>NiftyData[[#This Row],[Close]]-NiftyData[[#This Row],[Open]]</f>
        <v>-28.399999999999864</v>
      </c>
      <c r="N4115" s="4">
        <f>NiftyData[[#This Row],[Intraday Change]]/NiftyData[[#This Row],[Open]]</f>
        <v>-1.5494994134817287E-2</v>
      </c>
      <c r="O4115" s="4">
        <f>_xlfn.CEILING.MATH(ABS(NiftyData[[#This Row],[Intraday Change %]]), 0.01)</f>
        <v>0.02</v>
      </c>
      <c r="P4115" s="6">
        <f>NiftyData[[#This Row],[Close]]-E4116</f>
        <v>-28.349999999999909</v>
      </c>
      <c r="Q4115" s="4">
        <f>NiftyData[[#This Row],[DayChange]]/E4116</f>
        <v>-1.5468136185071972E-2</v>
      </c>
      <c r="R4115" s="7">
        <f>_xlfn.CEILING.MATH(ABS(NiftyData[[#This Row],[DayChange %]]), 0.01)</f>
        <v>0.02</v>
      </c>
    </row>
    <row r="4116" spans="1:18" x14ac:dyDescent="0.2">
      <c r="A4116" s="2">
        <v>38113</v>
      </c>
      <c r="B4116" s="1">
        <v>1810.3</v>
      </c>
      <c r="C4116" s="1">
        <v>1837.95</v>
      </c>
      <c r="D4116" s="1">
        <v>1810.3</v>
      </c>
      <c r="E4116" s="1">
        <v>1832.8</v>
      </c>
      <c r="F4116" s="1">
        <v>83788972</v>
      </c>
      <c r="G4116" s="1">
        <v>2949.29</v>
      </c>
      <c r="H4116" s="6" t="str">
        <f>TEXT(NiftyData[[#This Row],[Date]], "yyyy")</f>
        <v>2004</v>
      </c>
      <c r="I4116" s="6" t="str">
        <f>TEXT(NiftyData[[#This Row],[Date]], "mmm")</f>
        <v>May</v>
      </c>
      <c r="J4116" s="6" t="str">
        <f>TEXT(NiftyData[[#This Row],[Date]], "ddd")</f>
        <v>Thu</v>
      </c>
      <c r="K4116" s="6" t="str">
        <f>TEXT(NiftyData[[#This Row],[Date]], "mmm-yyyy")</f>
        <v>May-2004</v>
      </c>
      <c r="L4116" s="6" t="str">
        <f>IF(NiftyData[[#This Row],[Day]]="Thu", "Expiry", "")</f>
        <v>Expiry</v>
      </c>
      <c r="M4116" s="6">
        <f>NiftyData[[#This Row],[Close]]-NiftyData[[#This Row],[Open]]</f>
        <v>22.5</v>
      </c>
      <c r="N4116" s="4">
        <f>NiftyData[[#This Row],[Intraday Change]]/NiftyData[[#This Row],[Open]]</f>
        <v>1.242887919129426E-2</v>
      </c>
      <c r="O4116" s="4">
        <f>_xlfn.CEILING.MATH(ABS(NiftyData[[#This Row],[Intraday Change %]]), 0.01)</f>
        <v>0.02</v>
      </c>
      <c r="P4116" s="6">
        <f>NiftyData[[#This Row],[Close]]-E4117</f>
        <v>22.899999999999864</v>
      </c>
      <c r="Q4116" s="4">
        <f>NiftyData[[#This Row],[DayChange]]/E4117</f>
        <v>1.2652632742140374E-2</v>
      </c>
      <c r="R4116" s="7">
        <f>_xlfn.CEILING.MATH(ABS(NiftyData[[#This Row],[DayChange %]]), 0.01)</f>
        <v>0.02</v>
      </c>
    </row>
    <row r="4117" spans="1:18" x14ac:dyDescent="0.2">
      <c r="A4117" s="2">
        <v>38112</v>
      </c>
      <c r="B4117" s="1">
        <v>1789.45</v>
      </c>
      <c r="C4117" s="1">
        <v>1814.35</v>
      </c>
      <c r="D4117" s="1">
        <v>1788.1</v>
      </c>
      <c r="E4117" s="1">
        <v>1809.9</v>
      </c>
      <c r="F4117" s="1">
        <v>76697398</v>
      </c>
      <c r="G4117" s="1">
        <v>2629.28</v>
      </c>
      <c r="H4117" s="6" t="str">
        <f>TEXT(NiftyData[[#This Row],[Date]], "yyyy")</f>
        <v>2004</v>
      </c>
      <c r="I4117" s="6" t="str">
        <f>TEXT(NiftyData[[#This Row],[Date]], "mmm")</f>
        <v>May</v>
      </c>
      <c r="J4117" s="6" t="str">
        <f>TEXT(NiftyData[[#This Row],[Date]], "ddd")</f>
        <v>Wed</v>
      </c>
      <c r="K4117" s="6" t="str">
        <f>TEXT(NiftyData[[#This Row],[Date]], "mmm-yyyy")</f>
        <v>May-2004</v>
      </c>
      <c r="L4117" s="6" t="str">
        <f>IF(NiftyData[[#This Row],[Day]]="Thu", "Expiry", "")</f>
        <v/>
      </c>
      <c r="M4117" s="6">
        <f>NiftyData[[#This Row],[Close]]-NiftyData[[#This Row],[Open]]</f>
        <v>20.450000000000045</v>
      </c>
      <c r="N4117" s="4">
        <f>NiftyData[[#This Row],[Intraday Change]]/NiftyData[[#This Row],[Open]]</f>
        <v>1.1428092430635136E-2</v>
      </c>
      <c r="O4117" s="4">
        <f>_xlfn.CEILING.MATH(ABS(NiftyData[[#This Row],[Intraday Change %]]), 0.01)</f>
        <v>0.02</v>
      </c>
      <c r="P4117" s="6">
        <f>NiftyData[[#This Row],[Close]]-E4118</f>
        <v>16.800000000000182</v>
      </c>
      <c r="Q4117" s="4">
        <f>NiftyData[[#This Row],[DayChange]]/E4118</f>
        <v>9.3692487870170003E-3</v>
      </c>
      <c r="R4117" s="7">
        <f>_xlfn.CEILING.MATH(ABS(NiftyData[[#This Row],[DayChange %]]), 0.01)</f>
        <v>0.01</v>
      </c>
    </row>
    <row r="4118" spans="1:18" x14ac:dyDescent="0.2">
      <c r="A4118" s="2">
        <v>38111</v>
      </c>
      <c r="B4118" s="1">
        <v>1769.1</v>
      </c>
      <c r="C4118" s="1">
        <v>1803.15</v>
      </c>
      <c r="D4118" s="1">
        <v>1768.8</v>
      </c>
      <c r="E4118" s="1">
        <v>1793.1</v>
      </c>
      <c r="F4118" s="1">
        <v>89713100</v>
      </c>
      <c r="G4118" s="1">
        <v>3094.57</v>
      </c>
      <c r="H4118" s="6" t="str">
        <f>TEXT(NiftyData[[#This Row],[Date]], "yyyy")</f>
        <v>2004</v>
      </c>
      <c r="I4118" s="6" t="str">
        <f>TEXT(NiftyData[[#This Row],[Date]], "mmm")</f>
        <v>May</v>
      </c>
      <c r="J4118" s="6" t="str">
        <f>TEXT(NiftyData[[#This Row],[Date]], "ddd")</f>
        <v>Tue</v>
      </c>
      <c r="K4118" s="6" t="str">
        <f>TEXT(NiftyData[[#This Row],[Date]], "mmm-yyyy")</f>
        <v>May-2004</v>
      </c>
      <c r="L4118" s="6" t="str">
        <f>IF(NiftyData[[#This Row],[Day]]="Thu", "Expiry", "")</f>
        <v/>
      </c>
      <c r="M4118" s="6">
        <f>NiftyData[[#This Row],[Close]]-NiftyData[[#This Row],[Open]]</f>
        <v>24</v>
      </c>
      <c r="N4118" s="4">
        <f>NiftyData[[#This Row],[Intraday Change]]/NiftyData[[#This Row],[Open]]</f>
        <v>1.3566220111921316E-2</v>
      </c>
      <c r="O4118" s="4">
        <f>_xlfn.CEILING.MATH(ABS(NiftyData[[#This Row],[Intraday Change %]]), 0.01)</f>
        <v>0.02</v>
      </c>
      <c r="P4118" s="6">
        <f>NiftyData[[#This Row],[Close]]-E4119</f>
        <v>26.399999999999864</v>
      </c>
      <c r="Q4118" s="4">
        <f>NiftyData[[#This Row],[DayChange]]/E4119</f>
        <v>1.4943114280862547E-2</v>
      </c>
      <c r="R4118" s="7">
        <f>_xlfn.CEILING.MATH(ABS(NiftyData[[#This Row],[DayChange %]]), 0.01)</f>
        <v>0.02</v>
      </c>
    </row>
    <row r="4119" spans="1:18" x14ac:dyDescent="0.2">
      <c r="A4119" s="2">
        <v>38110</v>
      </c>
      <c r="B4119" s="1">
        <v>1796.1</v>
      </c>
      <c r="C4119" s="1">
        <v>1801.45</v>
      </c>
      <c r="D4119" s="1">
        <v>1742.8</v>
      </c>
      <c r="E4119" s="1">
        <v>1766.7</v>
      </c>
      <c r="F4119" s="1">
        <v>105961228</v>
      </c>
      <c r="G4119" s="1">
        <v>3650.08</v>
      </c>
      <c r="H4119" s="6" t="str">
        <f>TEXT(NiftyData[[#This Row],[Date]], "yyyy")</f>
        <v>2004</v>
      </c>
      <c r="I4119" s="6" t="str">
        <f>TEXT(NiftyData[[#This Row],[Date]], "mmm")</f>
        <v>May</v>
      </c>
      <c r="J4119" s="6" t="str">
        <f>TEXT(NiftyData[[#This Row],[Date]], "ddd")</f>
        <v>Mon</v>
      </c>
      <c r="K4119" s="6" t="str">
        <f>TEXT(NiftyData[[#This Row],[Date]], "mmm-yyyy")</f>
        <v>May-2004</v>
      </c>
      <c r="L4119" s="6" t="str">
        <f>IF(NiftyData[[#This Row],[Day]]="Thu", "Expiry", "")</f>
        <v/>
      </c>
      <c r="M4119" s="6">
        <f>NiftyData[[#This Row],[Close]]-NiftyData[[#This Row],[Open]]</f>
        <v>-29.399999999999864</v>
      </c>
      <c r="N4119" s="4">
        <f>NiftyData[[#This Row],[Intraday Change]]/NiftyData[[#This Row],[Open]]</f>
        <v>-1.6368799064639977E-2</v>
      </c>
      <c r="O4119" s="4">
        <f>_xlfn.CEILING.MATH(ABS(NiftyData[[#This Row],[Intraday Change %]]), 0.01)</f>
        <v>0.02</v>
      </c>
      <c r="P4119" s="6">
        <f>NiftyData[[#This Row],[Close]]-E4120</f>
        <v>-29.399999999999864</v>
      </c>
      <c r="Q4119" s="4">
        <f>NiftyData[[#This Row],[DayChange]]/E4120</f>
        <v>-1.6368799064639977E-2</v>
      </c>
      <c r="R4119" s="7">
        <f>_xlfn.CEILING.MATH(ABS(NiftyData[[#This Row],[DayChange %]]), 0.01)</f>
        <v>0.02</v>
      </c>
    </row>
    <row r="4120" spans="1:18" x14ac:dyDescent="0.2">
      <c r="A4120" s="2">
        <v>38107</v>
      </c>
      <c r="B4120" s="1">
        <v>1820.55</v>
      </c>
      <c r="C4120" s="1">
        <v>1841.45</v>
      </c>
      <c r="D4120" s="1">
        <v>1788.3</v>
      </c>
      <c r="E4120" s="1">
        <v>1796.1</v>
      </c>
      <c r="F4120" s="1">
        <v>105820820</v>
      </c>
      <c r="G4120" s="1">
        <v>3326.59</v>
      </c>
      <c r="H4120" s="6" t="str">
        <f>TEXT(NiftyData[[#This Row],[Date]], "yyyy")</f>
        <v>2004</v>
      </c>
      <c r="I4120" s="6" t="str">
        <f>TEXT(NiftyData[[#This Row],[Date]], "mmm")</f>
        <v>Apr</v>
      </c>
      <c r="J4120" s="6" t="str">
        <f>TEXT(NiftyData[[#This Row],[Date]], "ddd")</f>
        <v>Fri</v>
      </c>
      <c r="K4120" s="6" t="str">
        <f>TEXT(NiftyData[[#This Row],[Date]], "mmm-yyyy")</f>
        <v>Apr-2004</v>
      </c>
      <c r="L4120" s="6" t="str">
        <f>IF(NiftyData[[#This Row],[Day]]="Thu", "Expiry", "")</f>
        <v/>
      </c>
      <c r="M4120" s="6">
        <f>NiftyData[[#This Row],[Close]]-NiftyData[[#This Row],[Open]]</f>
        <v>-24.450000000000045</v>
      </c>
      <c r="N4120" s="4">
        <f>NiftyData[[#This Row],[Intraday Change]]/NiftyData[[#This Row],[Open]]</f>
        <v>-1.3430007415341543E-2</v>
      </c>
      <c r="O4120" s="4">
        <f>_xlfn.CEILING.MATH(ABS(NiftyData[[#This Row],[Intraday Change %]]), 0.01)</f>
        <v>0.02</v>
      </c>
      <c r="P4120" s="6">
        <f>NiftyData[[#This Row],[Close]]-E4121</f>
        <v>-12.850000000000136</v>
      </c>
      <c r="Q4120" s="4">
        <f>NiftyData[[#This Row],[DayChange]]/E4121</f>
        <v>-7.1035683683905778E-3</v>
      </c>
      <c r="R4120" s="7">
        <f>_xlfn.CEILING.MATH(ABS(NiftyData[[#This Row],[DayChange %]]), 0.01)</f>
        <v>0.01</v>
      </c>
    </row>
    <row r="4121" spans="1:18" x14ac:dyDescent="0.2">
      <c r="A4121" s="2">
        <v>38106</v>
      </c>
      <c r="B4121" s="1">
        <v>1816.7</v>
      </c>
      <c r="C4121" s="1">
        <v>1818.9</v>
      </c>
      <c r="D4121" s="1">
        <v>1793.1</v>
      </c>
      <c r="E4121" s="1">
        <v>1808.95</v>
      </c>
      <c r="F4121" s="1">
        <v>136948059</v>
      </c>
      <c r="G4121" s="1">
        <v>4883.42</v>
      </c>
      <c r="H4121" s="6" t="str">
        <f>TEXT(NiftyData[[#This Row],[Date]], "yyyy")</f>
        <v>2004</v>
      </c>
      <c r="I4121" s="6" t="str">
        <f>TEXT(NiftyData[[#This Row],[Date]], "mmm")</f>
        <v>Apr</v>
      </c>
      <c r="J4121" s="6" t="str">
        <f>TEXT(NiftyData[[#This Row],[Date]], "ddd")</f>
        <v>Thu</v>
      </c>
      <c r="K4121" s="6" t="str">
        <f>TEXT(NiftyData[[#This Row],[Date]], "mmm-yyyy")</f>
        <v>Apr-2004</v>
      </c>
      <c r="L4121" s="6" t="str">
        <f>IF(NiftyData[[#This Row],[Day]]="Thu", "Expiry", "")</f>
        <v>Expiry</v>
      </c>
      <c r="M4121" s="6">
        <f>NiftyData[[#This Row],[Close]]-NiftyData[[#This Row],[Open]]</f>
        <v>-7.75</v>
      </c>
      <c r="N4121" s="4">
        <f>NiftyData[[#This Row],[Intraday Change]]/NiftyData[[#This Row],[Open]]</f>
        <v>-4.2659767710684204E-3</v>
      </c>
      <c r="O4121" s="4">
        <f>_xlfn.CEILING.MATH(ABS(NiftyData[[#This Row],[Intraday Change %]]), 0.01)</f>
        <v>0.01</v>
      </c>
      <c r="P4121" s="6">
        <f>NiftyData[[#This Row],[Close]]-E4122</f>
        <v>-7.5999999999999091</v>
      </c>
      <c r="Q4121" s="4">
        <f>NiftyData[[#This Row],[DayChange]]/E4122</f>
        <v>-4.1837549200406865E-3</v>
      </c>
      <c r="R4121" s="7">
        <f>_xlfn.CEILING.MATH(ABS(NiftyData[[#This Row],[DayChange %]]), 0.01)</f>
        <v>0.01</v>
      </c>
    </row>
    <row r="4122" spans="1:18" x14ac:dyDescent="0.2">
      <c r="A4122" s="2">
        <v>38105</v>
      </c>
      <c r="B4122" s="1">
        <v>1819</v>
      </c>
      <c r="C4122" s="1">
        <v>1833.95</v>
      </c>
      <c r="D4122" s="1">
        <v>1801.8</v>
      </c>
      <c r="E4122" s="1">
        <v>1816.55</v>
      </c>
      <c r="F4122" s="1">
        <v>117150482</v>
      </c>
      <c r="G4122" s="1">
        <v>3899.16</v>
      </c>
      <c r="H4122" s="6" t="str">
        <f>TEXT(NiftyData[[#This Row],[Date]], "yyyy")</f>
        <v>2004</v>
      </c>
      <c r="I4122" s="6" t="str">
        <f>TEXT(NiftyData[[#This Row],[Date]], "mmm")</f>
        <v>Apr</v>
      </c>
      <c r="J4122" s="6" t="str">
        <f>TEXT(NiftyData[[#This Row],[Date]], "ddd")</f>
        <v>Wed</v>
      </c>
      <c r="K4122" s="6" t="str">
        <f>TEXT(NiftyData[[#This Row],[Date]], "mmm-yyyy")</f>
        <v>Apr-2004</v>
      </c>
      <c r="L4122" s="6" t="str">
        <f>IF(NiftyData[[#This Row],[Day]]="Thu", "Expiry", "")</f>
        <v/>
      </c>
      <c r="M4122" s="6">
        <f>NiftyData[[#This Row],[Close]]-NiftyData[[#This Row],[Open]]</f>
        <v>-2.4500000000000455</v>
      </c>
      <c r="N4122" s="4">
        <f>NiftyData[[#This Row],[Intraday Change]]/NiftyData[[#This Row],[Open]]</f>
        <v>-1.3468938977460392E-3</v>
      </c>
      <c r="O4122" s="4">
        <f>_xlfn.CEILING.MATH(ABS(NiftyData[[#This Row],[Intraday Change %]]), 0.01)</f>
        <v>0.01</v>
      </c>
      <c r="P4122" s="6">
        <f>NiftyData[[#This Row],[Close]]-E4123</f>
        <v>-0.70000000000004547</v>
      </c>
      <c r="Q4122" s="4">
        <f>NiftyData[[#This Row],[DayChange]]/E4123</f>
        <v>-3.8519741367453321E-4</v>
      </c>
      <c r="R4122" s="7">
        <f>_xlfn.CEILING.MATH(ABS(NiftyData[[#This Row],[DayChange %]]), 0.01)</f>
        <v>0.01</v>
      </c>
    </row>
    <row r="4123" spans="1:18" x14ac:dyDescent="0.2">
      <c r="A4123" s="2">
        <v>38104</v>
      </c>
      <c r="B4123" s="1">
        <v>1890.05</v>
      </c>
      <c r="C4123" s="1">
        <v>1893.1</v>
      </c>
      <c r="D4123" s="1">
        <v>1814</v>
      </c>
      <c r="E4123" s="1">
        <v>1817.25</v>
      </c>
      <c r="F4123" s="1">
        <v>120420688</v>
      </c>
      <c r="G4123" s="1">
        <v>4020.06</v>
      </c>
      <c r="H4123" s="6" t="str">
        <f>TEXT(NiftyData[[#This Row],[Date]], "yyyy")</f>
        <v>2004</v>
      </c>
      <c r="I4123" s="6" t="str">
        <f>TEXT(NiftyData[[#This Row],[Date]], "mmm")</f>
        <v>Apr</v>
      </c>
      <c r="J4123" s="6" t="str">
        <f>TEXT(NiftyData[[#This Row],[Date]], "ddd")</f>
        <v>Tue</v>
      </c>
      <c r="K4123" s="6" t="str">
        <f>TEXT(NiftyData[[#This Row],[Date]], "mmm-yyyy")</f>
        <v>Apr-2004</v>
      </c>
      <c r="L4123" s="6" t="str">
        <f>IF(NiftyData[[#This Row],[Day]]="Thu", "Expiry", "")</f>
        <v/>
      </c>
      <c r="M4123" s="6">
        <f>NiftyData[[#This Row],[Close]]-NiftyData[[#This Row],[Open]]</f>
        <v>-72.799999999999955</v>
      </c>
      <c r="N4123" s="4">
        <f>NiftyData[[#This Row],[Intraday Change]]/NiftyData[[#This Row],[Open]]</f>
        <v>-3.8517499537049263E-2</v>
      </c>
      <c r="O4123" s="4">
        <f>_xlfn.CEILING.MATH(ABS(NiftyData[[#This Row],[Intraday Change %]]), 0.01)</f>
        <v>0.04</v>
      </c>
      <c r="P4123" s="6">
        <f>NiftyData[[#This Row],[Close]]-E4124</f>
        <v>-75.200000000000045</v>
      </c>
      <c r="Q4123" s="4">
        <f>NiftyData[[#This Row],[DayChange]]/E4124</f>
        <v>-3.9736849058099315E-2</v>
      </c>
      <c r="R4123" s="7">
        <f>_xlfn.CEILING.MATH(ABS(NiftyData[[#This Row],[DayChange %]]), 0.01)</f>
        <v>0.04</v>
      </c>
    </row>
    <row r="4124" spans="1:18" x14ac:dyDescent="0.2">
      <c r="A4124" s="2">
        <v>38100</v>
      </c>
      <c r="B4124" s="1">
        <v>1890.85</v>
      </c>
      <c r="C4124" s="1">
        <v>1912.35</v>
      </c>
      <c r="D4124" s="1">
        <v>1885.75</v>
      </c>
      <c r="E4124" s="1">
        <v>1892.45</v>
      </c>
      <c r="F4124" s="1">
        <v>127538156</v>
      </c>
      <c r="G4124" s="1">
        <v>4161.45</v>
      </c>
      <c r="H4124" s="6" t="str">
        <f>TEXT(NiftyData[[#This Row],[Date]], "yyyy")</f>
        <v>2004</v>
      </c>
      <c r="I4124" s="6" t="str">
        <f>TEXT(NiftyData[[#This Row],[Date]], "mmm")</f>
        <v>Apr</v>
      </c>
      <c r="J4124" s="6" t="str">
        <f>TEXT(NiftyData[[#This Row],[Date]], "ddd")</f>
        <v>Fri</v>
      </c>
      <c r="K4124" s="6" t="str">
        <f>TEXT(NiftyData[[#This Row],[Date]], "mmm-yyyy")</f>
        <v>Apr-2004</v>
      </c>
      <c r="L4124" s="6" t="str">
        <f>IF(NiftyData[[#This Row],[Day]]="Thu", "Expiry", "")</f>
        <v/>
      </c>
      <c r="M4124" s="6">
        <f>NiftyData[[#This Row],[Close]]-NiftyData[[#This Row],[Open]]</f>
        <v>1.6000000000001364</v>
      </c>
      <c r="N4124" s="4">
        <f>NiftyData[[#This Row],[Intraday Change]]/NiftyData[[#This Row],[Open]]</f>
        <v>8.4618028928795858E-4</v>
      </c>
      <c r="O4124" s="4">
        <f>_xlfn.CEILING.MATH(ABS(NiftyData[[#This Row],[Intraday Change %]]), 0.01)</f>
        <v>0.01</v>
      </c>
      <c r="P4124" s="6">
        <f>NiftyData[[#This Row],[Close]]-E4125</f>
        <v>2.9000000000000909</v>
      </c>
      <c r="Q4124" s="4">
        <f>NiftyData[[#This Row],[DayChange]]/E4125</f>
        <v>1.5347569527136573E-3</v>
      </c>
      <c r="R4124" s="7">
        <f>_xlfn.CEILING.MATH(ABS(NiftyData[[#This Row],[DayChange %]]), 0.01)</f>
        <v>0.01</v>
      </c>
    </row>
    <row r="4125" spans="1:18" x14ac:dyDescent="0.2">
      <c r="A4125" s="2">
        <v>38099</v>
      </c>
      <c r="B4125" s="1">
        <v>1873.55</v>
      </c>
      <c r="C4125" s="1">
        <v>1894.6</v>
      </c>
      <c r="D4125" s="1">
        <v>1871</v>
      </c>
      <c r="E4125" s="1">
        <v>1889.55</v>
      </c>
      <c r="F4125" s="1">
        <v>116776999</v>
      </c>
      <c r="G4125" s="1">
        <v>3565.58</v>
      </c>
      <c r="H4125" s="6" t="str">
        <f>TEXT(NiftyData[[#This Row],[Date]], "yyyy")</f>
        <v>2004</v>
      </c>
      <c r="I4125" s="6" t="str">
        <f>TEXT(NiftyData[[#This Row],[Date]], "mmm")</f>
        <v>Apr</v>
      </c>
      <c r="J4125" s="6" t="str">
        <f>TEXT(NiftyData[[#This Row],[Date]], "ddd")</f>
        <v>Thu</v>
      </c>
      <c r="K4125" s="6" t="str">
        <f>TEXT(NiftyData[[#This Row],[Date]], "mmm-yyyy")</f>
        <v>Apr-2004</v>
      </c>
      <c r="L4125" s="6" t="str">
        <f>IF(NiftyData[[#This Row],[Day]]="Thu", "Expiry", "")</f>
        <v>Expiry</v>
      </c>
      <c r="M4125" s="6">
        <f>NiftyData[[#This Row],[Close]]-NiftyData[[#This Row],[Open]]</f>
        <v>16</v>
      </c>
      <c r="N4125" s="4">
        <f>NiftyData[[#This Row],[Intraday Change]]/NiftyData[[#This Row],[Open]]</f>
        <v>8.5399375517066535E-3</v>
      </c>
      <c r="O4125" s="4">
        <f>_xlfn.CEILING.MATH(ABS(NiftyData[[#This Row],[Intraday Change %]]), 0.01)</f>
        <v>0.01</v>
      </c>
      <c r="P4125" s="6">
        <f>NiftyData[[#This Row],[Close]]-E4126</f>
        <v>16.200000000000045</v>
      </c>
      <c r="Q4125" s="4">
        <f>NiftyData[[#This Row],[DayChange]]/E4126</f>
        <v>8.6476098967091294E-3</v>
      </c>
      <c r="R4125" s="7">
        <f>_xlfn.CEILING.MATH(ABS(NiftyData[[#This Row],[DayChange %]]), 0.01)</f>
        <v>0.01</v>
      </c>
    </row>
    <row r="4126" spans="1:18" x14ac:dyDescent="0.2">
      <c r="A4126" s="2">
        <v>38098</v>
      </c>
      <c r="B4126" s="1">
        <v>1844.35</v>
      </c>
      <c r="C4126" s="1">
        <v>1876</v>
      </c>
      <c r="D4126" s="1">
        <v>1838.6</v>
      </c>
      <c r="E4126" s="1">
        <v>1873.35</v>
      </c>
      <c r="F4126" s="1">
        <v>114885658</v>
      </c>
      <c r="G4126" s="1">
        <v>3380.33</v>
      </c>
      <c r="H4126" s="6" t="str">
        <f>TEXT(NiftyData[[#This Row],[Date]], "yyyy")</f>
        <v>2004</v>
      </c>
      <c r="I4126" s="6" t="str">
        <f>TEXT(NiftyData[[#This Row],[Date]], "mmm")</f>
        <v>Apr</v>
      </c>
      <c r="J4126" s="6" t="str">
        <f>TEXT(NiftyData[[#This Row],[Date]], "ddd")</f>
        <v>Wed</v>
      </c>
      <c r="K4126" s="6" t="str">
        <f>TEXT(NiftyData[[#This Row],[Date]], "mmm-yyyy")</f>
        <v>Apr-2004</v>
      </c>
      <c r="L4126" s="6" t="str">
        <f>IF(NiftyData[[#This Row],[Day]]="Thu", "Expiry", "")</f>
        <v/>
      </c>
      <c r="M4126" s="6">
        <f>NiftyData[[#This Row],[Close]]-NiftyData[[#This Row],[Open]]</f>
        <v>29</v>
      </c>
      <c r="N4126" s="4">
        <f>NiftyData[[#This Row],[Intraday Change]]/NiftyData[[#This Row],[Open]]</f>
        <v>1.5723696695312712E-2</v>
      </c>
      <c r="O4126" s="4">
        <f>_xlfn.CEILING.MATH(ABS(NiftyData[[#This Row],[Intraday Change %]]), 0.01)</f>
        <v>0.02</v>
      </c>
      <c r="P4126" s="6">
        <f>NiftyData[[#This Row],[Close]]-E4127</f>
        <v>29.099999999999909</v>
      </c>
      <c r="Q4126" s="4">
        <f>NiftyData[[#This Row],[DayChange]]/E4127</f>
        <v>1.5778771858479007E-2</v>
      </c>
      <c r="R4126" s="7">
        <f>_xlfn.CEILING.MATH(ABS(NiftyData[[#This Row],[DayChange %]]), 0.01)</f>
        <v>0.02</v>
      </c>
    </row>
    <row r="4127" spans="1:18" x14ac:dyDescent="0.2">
      <c r="A4127" s="2">
        <v>38097</v>
      </c>
      <c r="B4127" s="1">
        <v>1844.4</v>
      </c>
      <c r="C4127" s="1">
        <v>1851</v>
      </c>
      <c r="D4127" s="1">
        <v>1832</v>
      </c>
      <c r="E4127" s="1">
        <v>1844.25</v>
      </c>
      <c r="F4127" s="1">
        <v>102774012</v>
      </c>
      <c r="G4127" s="1">
        <v>2792.83</v>
      </c>
      <c r="H4127" s="6" t="str">
        <f>TEXT(NiftyData[[#This Row],[Date]], "yyyy")</f>
        <v>2004</v>
      </c>
      <c r="I4127" s="6" t="str">
        <f>TEXT(NiftyData[[#This Row],[Date]], "mmm")</f>
        <v>Apr</v>
      </c>
      <c r="J4127" s="6" t="str">
        <f>TEXT(NiftyData[[#This Row],[Date]], "ddd")</f>
        <v>Tue</v>
      </c>
      <c r="K4127" s="6" t="str">
        <f>TEXT(NiftyData[[#This Row],[Date]], "mmm-yyyy")</f>
        <v>Apr-2004</v>
      </c>
      <c r="L4127" s="6" t="str">
        <f>IF(NiftyData[[#This Row],[Day]]="Thu", "Expiry", "")</f>
        <v/>
      </c>
      <c r="M4127" s="6">
        <f>NiftyData[[#This Row],[Close]]-NiftyData[[#This Row],[Open]]</f>
        <v>-0.15000000000009095</v>
      </c>
      <c r="N4127" s="4">
        <f>NiftyData[[#This Row],[Intraday Change]]/NiftyData[[#This Row],[Open]]</f>
        <v>-8.132726089790227E-5</v>
      </c>
      <c r="O4127" s="4">
        <f>_xlfn.CEILING.MATH(ABS(NiftyData[[#This Row],[Intraday Change %]]), 0.01)</f>
        <v>0.01</v>
      </c>
      <c r="P4127" s="6">
        <f>NiftyData[[#This Row],[Close]]-E4128</f>
        <v>0.20000000000004547</v>
      </c>
      <c r="Q4127" s="4">
        <f>NiftyData[[#This Row],[DayChange]]/E4128</f>
        <v>1.0845692904207884E-4</v>
      </c>
      <c r="R4127" s="7">
        <f>_xlfn.CEILING.MATH(ABS(NiftyData[[#This Row],[DayChange %]]), 0.01)</f>
        <v>0.01</v>
      </c>
    </row>
    <row r="4128" spans="1:18" x14ac:dyDescent="0.2">
      <c r="A4128" s="2">
        <v>38096</v>
      </c>
      <c r="B4128" s="1">
        <v>1868.2</v>
      </c>
      <c r="C4128" s="1">
        <v>1876.2</v>
      </c>
      <c r="D4128" s="1">
        <v>1837.4</v>
      </c>
      <c r="E4128" s="1">
        <v>1844.05</v>
      </c>
      <c r="F4128" s="1">
        <v>93078338</v>
      </c>
      <c r="G4128" s="1">
        <v>3050.44</v>
      </c>
      <c r="H4128" s="6" t="str">
        <f>TEXT(NiftyData[[#This Row],[Date]], "yyyy")</f>
        <v>2004</v>
      </c>
      <c r="I4128" s="6" t="str">
        <f>TEXT(NiftyData[[#This Row],[Date]], "mmm")</f>
        <v>Apr</v>
      </c>
      <c r="J4128" s="6" t="str">
        <f>TEXT(NiftyData[[#This Row],[Date]], "ddd")</f>
        <v>Mon</v>
      </c>
      <c r="K4128" s="6" t="str">
        <f>TEXT(NiftyData[[#This Row],[Date]], "mmm-yyyy")</f>
        <v>Apr-2004</v>
      </c>
      <c r="L4128" s="6" t="str">
        <f>IF(NiftyData[[#This Row],[Day]]="Thu", "Expiry", "")</f>
        <v/>
      </c>
      <c r="M4128" s="6">
        <f>NiftyData[[#This Row],[Close]]-NiftyData[[#This Row],[Open]]</f>
        <v>-24.150000000000091</v>
      </c>
      <c r="N4128" s="4">
        <f>NiftyData[[#This Row],[Intraday Change]]/NiftyData[[#This Row],[Open]]</f>
        <v>-1.2926881490204524E-2</v>
      </c>
      <c r="O4128" s="4">
        <f>_xlfn.CEILING.MATH(ABS(NiftyData[[#This Row],[Intraday Change %]]), 0.01)</f>
        <v>0.02</v>
      </c>
      <c r="P4128" s="6">
        <f>NiftyData[[#This Row],[Close]]-E4129</f>
        <v>-24.049999999999955</v>
      </c>
      <c r="Q4128" s="4">
        <f>NiftyData[[#This Row],[DayChange]]/E4129</f>
        <v>-1.2874043145441869E-2</v>
      </c>
      <c r="R4128" s="7">
        <f>_xlfn.CEILING.MATH(ABS(NiftyData[[#This Row],[DayChange %]]), 0.01)</f>
        <v>0.02</v>
      </c>
    </row>
    <row r="4129" spans="1:18" x14ac:dyDescent="0.2">
      <c r="A4129" s="2">
        <v>38094</v>
      </c>
      <c r="B4129" s="1">
        <v>1869.2</v>
      </c>
      <c r="C4129" s="1">
        <v>1875.95</v>
      </c>
      <c r="D4129" s="1">
        <v>1864.95</v>
      </c>
      <c r="E4129" s="1">
        <v>1868.1</v>
      </c>
      <c r="F4129" s="1">
        <v>23013538</v>
      </c>
      <c r="G4129" s="1">
        <v>765.8</v>
      </c>
      <c r="H4129" s="6" t="str">
        <f>TEXT(NiftyData[[#This Row],[Date]], "yyyy")</f>
        <v>2004</v>
      </c>
      <c r="I4129" s="6" t="str">
        <f>TEXT(NiftyData[[#This Row],[Date]], "mmm")</f>
        <v>Apr</v>
      </c>
      <c r="J4129" s="6" t="str">
        <f>TEXT(NiftyData[[#This Row],[Date]], "ddd")</f>
        <v>Sat</v>
      </c>
      <c r="K4129" s="6" t="str">
        <f>TEXT(NiftyData[[#This Row],[Date]], "mmm-yyyy")</f>
        <v>Apr-2004</v>
      </c>
      <c r="L4129" s="6" t="str">
        <f>IF(NiftyData[[#This Row],[Day]]="Thu", "Expiry", "")</f>
        <v/>
      </c>
      <c r="M4129" s="6">
        <f>NiftyData[[#This Row],[Close]]-NiftyData[[#This Row],[Open]]</f>
        <v>-1.1000000000001364</v>
      </c>
      <c r="N4129" s="4">
        <f>NiftyData[[#This Row],[Intraday Change]]/NiftyData[[#This Row],[Open]]</f>
        <v>-5.8848705328490075E-4</v>
      </c>
      <c r="O4129" s="4">
        <f>_xlfn.CEILING.MATH(ABS(NiftyData[[#This Row],[Intraday Change %]]), 0.01)</f>
        <v>0.01</v>
      </c>
      <c r="P4129" s="6">
        <f>NiftyData[[#This Row],[Close]]-E4130</f>
        <v>-0.85000000000013642</v>
      </c>
      <c r="Q4129" s="4">
        <f>NiftyData[[#This Row],[DayChange]]/E4130</f>
        <v>-4.5480082399215407E-4</v>
      </c>
      <c r="R4129" s="7">
        <f>_xlfn.CEILING.MATH(ABS(NiftyData[[#This Row],[DayChange %]]), 0.01)</f>
        <v>0.01</v>
      </c>
    </row>
    <row r="4130" spans="1:18" x14ac:dyDescent="0.2">
      <c r="A4130" s="2">
        <v>38093</v>
      </c>
      <c r="B4130" s="1">
        <v>1863.85</v>
      </c>
      <c r="C4130" s="1">
        <v>1882.55</v>
      </c>
      <c r="D4130" s="1">
        <v>1861.8</v>
      </c>
      <c r="E4130" s="1">
        <v>1868.95</v>
      </c>
      <c r="F4130" s="1">
        <v>83291614</v>
      </c>
      <c r="G4130" s="1">
        <v>3134.55</v>
      </c>
      <c r="H4130" s="6" t="str">
        <f>TEXT(NiftyData[[#This Row],[Date]], "yyyy")</f>
        <v>2004</v>
      </c>
      <c r="I4130" s="6" t="str">
        <f>TEXT(NiftyData[[#This Row],[Date]], "mmm")</f>
        <v>Apr</v>
      </c>
      <c r="J4130" s="6" t="str">
        <f>TEXT(NiftyData[[#This Row],[Date]], "ddd")</f>
        <v>Fri</v>
      </c>
      <c r="K4130" s="6" t="str">
        <f>TEXT(NiftyData[[#This Row],[Date]], "mmm-yyyy")</f>
        <v>Apr-2004</v>
      </c>
      <c r="L4130" s="6" t="str">
        <f>IF(NiftyData[[#This Row],[Day]]="Thu", "Expiry", "")</f>
        <v/>
      </c>
      <c r="M4130" s="6">
        <f>NiftyData[[#This Row],[Close]]-NiftyData[[#This Row],[Open]]</f>
        <v>5.1000000000001364</v>
      </c>
      <c r="N4130" s="4">
        <f>NiftyData[[#This Row],[Intraday Change]]/NiftyData[[#This Row],[Open]]</f>
        <v>2.7362716956837387E-3</v>
      </c>
      <c r="O4130" s="4">
        <f>_xlfn.CEILING.MATH(ABS(NiftyData[[#This Row],[Intraday Change %]]), 0.01)</f>
        <v>0.01</v>
      </c>
      <c r="P4130" s="6">
        <f>NiftyData[[#This Row],[Close]]-E4131</f>
        <v>7</v>
      </c>
      <c r="Q4130" s="4">
        <f>NiftyData[[#This Row],[DayChange]]/E4131</f>
        <v>3.7594994495018662E-3</v>
      </c>
      <c r="R4130" s="7">
        <f>_xlfn.CEILING.MATH(ABS(NiftyData[[#This Row],[DayChange %]]), 0.01)</f>
        <v>0.01</v>
      </c>
    </row>
    <row r="4131" spans="1:18" x14ac:dyDescent="0.2">
      <c r="A4131" s="2">
        <v>38092</v>
      </c>
      <c r="B4131" s="1">
        <v>1878.5</v>
      </c>
      <c r="C4131" s="1">
        <v>1884.5</v>
      </c>
      <c r="D4131" s="1">
        <v>1855</v>
      </c>
      <c r="E4131" s="1">
        <v>1861.95</v>
      </c>
      <c r="F4131" s="1">
        <v>112263936</v>
      </c>
      <c r="G4131" s="1">
        <v>4396.84</v>
      </c>
      <c r="H4131" s="6" t="str">
        <f>TEXT(NiftyData[[#This Row],[Date]], "yyyy")</f>
        <v>2004</v>
      </c>
      <c r="I4131" s="6" t="str">
        <f>TEXT(NiftyData[[#This Row],[Date]], "mmm")</f>
        <v>Apr</v>
      </c>
      <c r="J4131" s="6" t="str">
        <f>TEXT(NiftyData[[#This Row],[Date]], "ddd")</f>
        <v>Thu</v>
      </c>
      <c r="K4131" s="6" t="str">
        <f>TEXT(NiftyData[[#This Row],[Date]], "mmm-yyyy")</f>
        <v>Apr-2004</v>
      </c>
      <c r="L4131" s="6" t="str">
        <f>IF(NiftyData[[#This Row],[Day]]="Thu", "Expiry", "")</f>
        <v>Expiry</v>
      </c>
      <c r="M4131" s="6">
        <f>NiftyData[[#This Row],[Close]]-NiftyData[[#This Row],[Open]]</f>
        <v>-16.549999999999955</v>
      </c>
      <c r="N4131" s="4">
        <f>NiftyData[[#This Row],[Intraday Change]]/NiftyData[[#This Row],[Open]]</f>
        <v>-8.810220920947541E-3</v>
      </c>
      <c r="O4131" s="4">
        <f>_xlfn.CEILING.MATH(ABS(NiftyData[[#This Row],[Intraday Change %]]), 0.01)</f>
        <v>0.01</v>
      </c>
      <c r="P4131" s="6">
        <f>NiftyData[[#This Row],[Close]]-E4132</f>
        <v>-16.5</v>
      </c>
      <c r="Q4131" s="4">
        <f>NiftyData[[#This Row],[DayChange]]/E4132</f>
        <v>-8.7838377385610483E-3</v>
      </c>
      <c r="R4131" s="7">
        <f>_xlfn.CEILING.MATH(ABS(NiftyData[[#This Row],[DayChange %]]), 0.01)</f>
        <v>0.01</v>
      </c>
    </row>
    <row r="4132" spans="1:18" x14ac:dyDescent="0.2">
      <c r="A4132" s="2">
        <v>38090</v>
      </c>
      <c r="B4132" s="1">
        <v>1838.5</v>
      </c>
      <c r="C4132" s="1">
        <v>1885.15</v>
      </c>
      <c r="D4132" s="1">
        <v>1819.8</v>
      </c>
      <c r="E4132" s="1">
        <v>1878.45</v>
      </c>
      <c r="F4132" s="1">
        <v>85830602</v>
      </c>
      <c r="G4132" s="1">
        <v>3640.14</v>
      </c>
      <c r="H4132" s="6" t="str">
        <f>TEXT(NiftyData[[#This Row],[Date]], "yyyy")</f>
        <v>2004</v>
      </c>
      <c r="I4132" s="6" t="str">
        <f>TEXT(NiftyData[[#This Row],[Date]], "mmm")</f>
        <v>Apr</v>
      </c>
      <c r="J4132" s="6" t="str">
        <f>TEXT(NiftyData[[#This Row],[Date]], "ddd")</f>
        <v>Tue</v>
      </c>
      <c r="K4132" s="6" t="str">
        <f>TEXT(NiftyData[[#This Row],[Date]], "mmm-yyyy")</f>
        <v>Apr-2004</v>
      </c>
      <c r="L4132" s="6" t="str">
        <f>IF(NiftyData[[#This Row],[Day]]="Thu", "Expiry", "")</f>
        <v/>
      </c>
      <c r="M4132" s="6">
        <f>NiftyData[[#This Row],[Close]]-NiftyData[[#This Row],[Open]]</f>
        <v>39.950000000000045</v>
      </c>
      <c r="N4132" s="4">
        <f>NiftyData[[#This Row],[Intraday Change]]/NiftyData[[#This Row],[Open]]</f>
        <v>2.172967092738648E-2</v>
      </c>
      <c r="O4132" s="4">
        <f>_xlfn.CEILING.MATH(ABS(NiftyData[[#This Row],[Intraday Change %]]), 0.01)</f>
        <v>0.03</v>
      </c>
      <c r="P4132" s="6">
        <f>NiftyData[[#This Row],[Close]]-E4133</f>
        <v>40.25</v>
      </c>
      <c r="Q4132" s="4">
        <f>NiftyData[[#This Row],[DayChange]]/E4133</f>
        <v>2.1896420411271895E-2</v>
      </c>
      <c r="R4132" s="7">
        <f>_xlfn.CEILING.MATH(ABS(NiftyData[[#This Row],[DayChange %]]), 0.01)</f>
        <v>0.03</v>
      </c>
    </row>
    <row r="4133" spans="1:18" x14ac:dyDescent="0.2">
      <c r="A4133" s="2">
        <v>38089</v>
      </c>
      <c r="B4133" s="1">
        <v>1860.3</v>
      </c>
      <c r="C4133" s="1">
        <v>1873.75</v>
      </c>
      <c r="D4133" s="1">
        <v>1828.95</v>
      </c>
      <c r="E4133" s="1">
        <v>1838.2</v>
      </c>
      <c r="F4133" s="1">
        <v>80205015</v>
      </c>
      <c r="G4133" s="1">
        <v>2951.98</v>
      </c>
      <c r="H4133" s="6" t="str">
        <f>TEXT(NiftyData[[#This Row],[Date]], "yyyy")</f>
        <v>2004</v>
      </c>
      <c r="I4133" s="6" t="str">
        <f>TEXT(NiftyData[[#This Row],[Date]], "mmm")</f>
        <v>Apr</v>
      </c>
      <c r="J4133" s="6" t="str">
        <f>TEXT(NiftyData[[#This Row],[Date]], "ddd")</f>
        <v>Mon</v>
      </c>
      <c r="K4133" s="6" t="str">
        <f>TEXT(NiftyData[[#This Row],[Date]], "mmm-yyyy")</f>
        <v>Apr-2004</v>
      </c>
      <c r="L4133" s="6" t="str">
        <f>IF(NiftyData[[#This Row],[Day]]="Thu", "Expiry", "")</f>
        <v/>
      </c>
      <c r="M4133" s="6">
        <f>NiftyData[[#This Row],[Close]]-NiftyData[[#This Row],[Open]]</f>
        <v>-22.099999999999909</v>
      </c>
      <c r="N4133" s="4">
        <f>NiftyData[[#This Row],[Intraday Change]]/NiftyData[[#This Row],[Open]]</f>
        <v>-1.1879804332634473E-2</v>
      </c>
      <c r="O4133" s="4">
        <f>_xlfn.CEILING.MATH(ABS(NiftyData[[#This Row],[Intraday Change %]]), 0.01)</f>
        <v>0.02</v>
      </c>
      <c r="P4133" s="6">
        <f>NiftyData[[#This Row],[Close]]-E4134</f>
        <v>-15.349999999999909</v>
      </c>
      <c r="Q4133" s="4">
        <f>NiftyData[[#This Row],[DayChange]]/E4134</f>
        <v>-8.28140595074312E-3</v>
      </c>
      <c r="R4133" s="7">
        <f>_xlfn.CEILING.MATH(ABS(NiftyData[[#This Row],[DayChange %]]), 0.01)</f>
        <v>0.01</v>
      </c>
    </row>
    <row r="4134" spans="1:18" x14ac:dyDescent="0.2">
      <c r="A4134" s="2">
        <v>38085</v>
      </c>
      <c r="B4134" s="1">
        <v>1854</v>
      </c>
      <c r="C4134" s="1">
        <v>1864.95</v>
      </c>
      <c r="D4134" s="1">
        <v>1839.7</v>
      </c>
      <c r="E4134" s="1">
        <v>1853.55</v>
      </c>
      <c r="F4134" s="1">
        <v>93980684</v>
      </c>
      <c r="G4134" s="1">
        <v>3395.25</v>
      </c>
      <c r="H4134" s="6" t="str">
        <f>TEXT(NiftyData[[#This Row],[Date]], "yyyy")</f>
        <v>2004</v>
      </c>
      <c r="I4134" s="6" t="str">
        <f>TEXT(NiftyData[[#This Row],[Date]], "mmm")</f>
        <v>Apr</v>
      </c>
      <c r="J4134" s="6" t="str">
        <f>TEXT(NiftyData[[#This Row],[Date]], "ddd")</f>
        <v>Thu</v>
      </c>
      <c r="K4134" s="6" t="str">
        <f>TEXT(NiftyData[[#This Row],[Date]], "mmm-yyyy")</f>
        <v>Apr-2004</v>
      </c>
      <c r="L4134" s="6" t="str">
        <f>IF(NiftyData[[#This Row],[Day]]="Thu", "Expiry", "")</f>
        <v>Expiry</v>
      </c>
      <c r="M4134" s="6">
        <f>NiftyData[[#This Row],[Close]]-NiftyData[[#This Row],[Open]]</f>
        <v>-0.45000000000004547</v>
      </c>
      <c r="N4134" s="4">
        <f>NiftyData[[#This Row],[Intraday Change]]/NiftyData[[#This Row],[Open]]</f>
        <v>-2.4271844660196627E-4</v>
      </c>
      <c r="O4134" s="4">
        <f>_xlfn.CEILING.MATH(ABS(NiftyData[[#This Row],[Intraday Change %]]), 0.01)</f>
        <v>0.01</v>
      </c>
      <c r="P4134" s="6">
        <f>NiftyData[[#This Row],[Close]]-E4135</f>
        <v>4.8499999999999091</v>
      </c>
      <c r="Q4134" s="4">
        <f>NiftyData[[#This Row],[DayChange]]/E4135</f>
        <v>2.6234651376642556E-3</v>
      </c>
      <c r="R4134" s="7">
        <f>_xlfn.CEILING.MATH(ABS(NiftyData[[#This Row],[DayChange %]]), 0.01)</f>
        <v>0.01</v>
      </c>
    </row>
    <row r="4135" spans="1:18" x14ac:dyDescent="0.2">
      <c r="A4135" s="2">
        <v>38084</v>
      </c>
      <c r="B4135" s="1">
        <v>1856.4</v>
      </c>
      <c r="C4135" s="1">
        <v>1865.2</v>
      </c>
      <c r="D4135" s="1">
        <v>1833.95</v>
      </c>
      <c r="E4135" s="1">
        <v>1848.7</v>
      </c>
      <c r="F4135" s="1">
        <v>86260745</v>
      </c>
      <c r="G4135" s="1">
        <v>2987.03</v>
      </c>
      <c r="H4135" s="6" t="str">
        <f>TEXT(NiftyData[[#This Row],[Date]], "yyyy")</f>
        <v>2004</v>
      </c>
      <c r="I4135" s="6" t="str">
        <f>TEXT(NiftyData[[#This Row],[Date]], "mmm")</f>
        <v>Apr</v>
      </c>
      <c r="J4135" s="6" t="str">
        <f>TEXT(NiftyData[[#This Row],[Date]], "ddd")</f>
        <v>Wed</v>
      </c>
      <c r="K4135" s="6" t="str">
        <f>TEXT(NiftyData[[#This Row],[Date]], "mmm-yyyy")</f>
        <v>Apr-2004</v>
      </c>
      <c r="L4135" s="6" t="str">
        <f>IF(NiftyData[[#This Row],[Day]]="Thu", "Expiry", "")</f>
        <v/>
      </c>
      <c r="M4135" s="6">
        <f>NiftyData[[#This Row],[Close]]-NiftyData[[#This Row],[Open]]</f>
        <v>-7.7000000000000455</v>
      </c>
      <c r="N4135" s="4">
        <f>NiftyData[[#This Row],[Intraday Change]]/NiftyData[[#This Row],[Open]]</f>
        <v>-4.1478129713424074E-3</v>
      </c>
      <c r="O4135" s="4">
        <f>_xlfn.CEILING.MATH(ABS(NiftyData[[#This Row],[Intraday Change %]]), 0.01)</f>
        <v>0.01</v>
      </c>
      <c r="P4135" s="6">
        <f>NiftyData[[#This Row],[Close]]-E4136</f>
        <v>-2.4500000000000455</v>
      </c>
      <c r="Q4135" s="4">
        <f>NiftyData[[#This Row],[DayChange]]/E4136</f>
        <v>-1.3235016071091188E-3</v>
      </c>
      <c r="R4135" s="7">
        <f>_xlfn.CEILING.MATH(ABS(NiftyData[[#This Row],[DayChange %]]), 0.01)</f>
        <v>0.01</v>
      </c>
    </row>
    <row r="4136" spans="1:18" x14ac:dyDescent="0.2">
      <c r="A4136" s="2">
        <v>38083</v>
      </c>
      <c r="B4136" s="1">
        <v>1870.8</v>
      </c>
      <c r="C4136" s="1">
        <v>1876.15</v>
      </c>
      <c r="D4136" s="1">
        <v>1836.9</v>
      </c>
      <c r="E4136" s="1">
        <v>1851.15</v>
      </c>
      <c r="F4136" s="1">
        <v>109408750</v>
      </c>
      <c r="G4136" s="1">
        <v>4062.87</v>
      </c>
      <c r="H4136" s="6" t="str">
        <f>TEXT(NiftyData[[#This Row],[Date]], "yyyy")</f>
        <v>2004</v>
      </c>
      <c r="I4136" s="6" t="str">
        <f>TEXT(NiftyData[[#This Row],[Date]], "mmm")</f>
        <v>Apr</v>
      </c>
      <c r="J4136" s="6" t="str">
        <f>TEXT(NiftyData[[#This Row],[Date]], "ddd")</f>
        <v>Tue</v>
      </c>
      <c r="K4136" s="6" t="str">
        <f>TEXT(NiftyData[[#This Row],[Date]], "mmm-yyyy")</f>
        <v>Apr-2004</v>
      </c>
      <c r="L4136" s="6" t="str">
        <f>IF(NiftyData[[#This Row],[Day]]="Thu", "Expiry", "")</f>
        <v/>
      </c>
      <c r="M4136" s="6">
        <f>NiftyData[[#This Row],[Close]]-NiftyData[[#This Row],[Open]]</f>
        <v>-19.649999999999864</v>
      </c>
      <c r="N4136" s="4">
        <f>NiftyData[[#This Row],[Intraday Change]]/NiftyData[[#This Row],[Open]]</f>
        <v>-1.050352790250153E-2</v>
      </c>
      <c r="O4136" s="4">
        <f>_xlfn.CEILING.MATH(ABS(NiftyData[[#This Row],[Intraday Change %]]), 0.01)</f>
        <v>0.02</v>
      </c>
      <c r="P4136" s="6">
        <f>NiftyData[[#This Row],[Close]]-E4137</f>
        <v>-5.4499999999998181</v>
      </c>
      <c r="Q4136" s="4">
        <f>NiftyData[[#This Row],[DayChange]]/E4137</f>
        <v>-2.9354734460841424E-3</v>
      </c>
      <c r="R4136" s="7">
        <f>_xlfn.CEILING.MATH(ABS(NiftyData[[#This Row],[DayChange %]]), 0.01)</f>
        <v>0.01</v>
      </c>
    </row>
    <row r="4137" spans="1:18" x14ac:dyDescent="0.2">
      <c r="A4137" s="2">
        <v>38082</v>
      </c>
      <c r="B4137" s="1">
        <v>1841.1</v>
      </c>
      <c r="C4137" s="1">
        <v>1878.8</v>
      </c>
      <c r="D4137" s="1">
        <v>1840</v>
      </c>
      <c r="E4137" s="1">
        <v>1856.6</v>
      </c>
      <c r="F4137" s="1">
        <v>102595126</v>
      </c>
      <c r="G4137" s="1">
        <v>3401.78</v>
      </c>
      <c r="H4137" s="6" t="str">
        <f>TEXT(NiftyData[[#This Row],[Date]], "yyyy")</f>
        <v>2004</v>
      </c>
      <c r="I4137" s="6" t="str">
        <f>TEXT(NiftyData[[#This Row],[Date]], "mmm")</f>
        <v>Apr</v>
      </c>
      <c r="J4137" s="6" t="str">
        <f>TEXT(NiftyData[[#This Row],[Date]], "ddd")</f>
        <v>Mon</v>
      </c>
      <c r="K4137" s="6" t="str">
        <f>TEXT(NiftyData[[#This Row],[Date]], "mmm-yyyy")</f>
        <v>Apr-2004</v>
      </c>
      <c r="L4137" s="6" t="str">
        <f>IF(NiftyData[[#This Row],[Day]]="Thu", "Expiry", "")</f>
        <v/>
      </c>
      <c r="M4137" s="6">
        <f>NiftyData[[#This Row],[Close]]-NiftyData[[#This Row],[Open]]</f>
        <v>15.5</v>
      </c>
      <c r="N4137" s="4">
        <f>NiftyData[[#This Row],[Intraday Change]]/NiftyData[[#This Row],[Open]]</f>
        <v>8.4188800173809145E-3</v>
      </c>
      <c r="O4137" s="4">
        <f>_xlfn.CEILING.MATH(ABS(NiftyData[[#This Row],[Intraday Change %]]), 0.01)</f>
        <v>0.01</v>
      </c>
      <c r="P4137" s="6">
        <f>NiftyData[[#This Row],[Close]]-E4138</f>
        <v>15.5</v>
      </c>
      <c r="Q4137" s="4">
        <f>NiftyData[[#This Row],[DayChange]]/E4138</f>
        <v>8.4188800173809145E-3</v>
      </c>
      <c r="R4137" s="7">
        <f>_xlfn.CEILING.MATH(ABS(NiftyData[[#This Row],[DayChange %]]), 0.01)</f>
        <v>0.01</v>
      </c>
    </row>
    <row r="4138" spans="1:18" x14ac:dyDescent="0.2">
      <c r="A4138" s="2">
        <v>38079</v>
      </c>
      <c r="B4138" s="1">
        <v>1856.1</v>
      </c>
      <c r="C4138" s="1">
        <v>1856.3</v>
      </c>
      <c r="D4138" s="1">
        <v>1809</v>
      </c>
      <c r="E4138" s="1">
        <v>1841.1</v>
      </c>
      <c r="F4138" s="1">
        <v>118736971</v>
      </c>
      <c r="G4138" s="1">
        <v>3739.26</v>
      </c>
      <c r="H4138" s="6" t="str">
        <f>TEXT(NiftyData[[#This Row],[Date]], "yyyy")</f>
        <v>2004</v>
      </c>
      <c r="I4138" s="6" t="str">
        <f>TEXT(NiftyData[[#This Row],[Date]], "mmm")</f>
        <v>Apr</v>
      </c>
      <c r="J4138" s="6" t="str">
        <f>TEXT(NiftyData[[#This Row],[Date]], "ddd")</f>
        <v>Fri</v>
      </c>
      <c r="K4138" s="6" t="str">
        <f>TEXT(NiftyData[[#This Row],[Date]], "mmm-yyyy")</f>
        <v>Apr-2004</v>
      </c>
      <c r="L4138" s="6" t="str">
        <f>IF(NiftyData[[#This Row],[Day]]="Thu", "Expiry", "")</f>
        <v/>
      </c>
      <c r="M4138" s="6">
        <f>NiftyData[[#This Row],[Close]]-NiftyData[[#This Row],[Open]]</f>
        <v>-15</v>
      </c>
      <c r="N4138" s="4">
        <f>NiftyData[[#This Row],[Intraday Change]]/NiftyData[[#This Row],[Open]]</f>
        <v>-8.0814611281719746E-3</v>
      </c>
      <c r="O4138" s="4">
        <f>_xlfn.CEILING.MATH(ABS(NiftyData[[#This Row],[Intraday Change %]]), 0.01)</f>
        <v>0.01</v>
      </c>
      <c r="P4138" s="6">
        <f>NiftyData[[#This Row],[Close]]-E4139</f>
        <v>21.449999999999818</v>
      </c>
      <c r="Q4138" s="4">
        <f>NiftyData[[#This Row],[DayChange]]/E4139</f>
        <v>1.1787981205176719E-2</v>
      </c>
      <c r="R4138" s="7">
        <f>_xlfn.CEILING.MATH(ABS(NiftyData[[#This Row],[DayChange %]]), 0.01)</f>
        <v>0.02</v>
      </c>
    </row>
    <row r="4139" spans="1:18" x14ac:dyDescent="0.2">
      <c r="A4139" s="2">
        <v>38078</v>
      </c>
      <c r="B4139" s="1">
        <v>1771.45</v>
      </c>
      <c r="C4139" s="1">
        <v>1823.05</v>
      </c>
      <c r="D4139" s="1">
        <v>1771.45</v>
      </c>
      <c r="E4139" s="1">
        <v>1819.65</v>
      </c>
      <c r="F4139" s="1">
        <v>111071273</v>
      </c>
      <c r="G4139" s="1">
        <v>3379.44</v>
      </c>
      <c r="H4139" s="6" t="str">
        <f>TEXT(NiftyData[[#This Row],[Date]], "yyyy")</f>
        <v>2004</v>
      </c>
      <c r="I4139" s="6" t="str">
        <f>TEXT(NiftyData[[#This Row],[Date]], "mmm")</f>
        <v>Apr</v>
      </c>
      <c r="J4139" s="6" t="str">
        <f>TEXT(NiftyData[[#This Row],[Date]], "ddd")</f>
        <v>Thu</v>
      </c>
      <c r="K4139" s="6" t="str">
        <f>TEXT(NiftyData[[#This Row],[Date]], "mmm-yyyy")</f>
        <v>Apr-2004</v>
      </c>
      <c r="L4139" s="6" t="str">
        <f>IF(NiftyData[[#This Row],[Day]]="Thu", "Expiry", "")</f>
        <v>Expiry</v>
      </c>
      <c r="M4139" s="6">
        <f>NiftyData[[#This Row],[Close]]-NiftyData[[#This Row],[Open]]</f>
        <v>48.200000000000045</v>
      </c>
      <c r="N4139" s="4">
        <f>NiftyData[[#This Row],[Intraday Change]]/NiftyData[[#This Row],[Open]]</f>
        <v>2.7209348274012838E-2</v>
      </c>
      <c r="O4139" s="4">
        <f>_xlfn.CEILING.MATH(ABS(NiftyData[[#This Row],[Intraday Change %]]), 0.01)</f>
        <v>0.03</v>
      </c>
      <c r="P4139" s="6">
        <f>NiftyData[[#This Row],[Close]]-E4140</f>
        <v>47.75</v>
      </c>
      <c r="Q4139" s="4">
        <f>NiftyData[[#This Row],[DayChange]]/E4140</f>
        <v>2.6948473390146169E-2</v>
      </c>
      <c r="R4139" s="7">
        <f>_xlfn.CEILING.MATH(ABS(NiftyData[[#This Row],[DayChange %]]), 0.01)</f>
        <v>0.03</v>
      </c>
    </row>
    <row r="4140" spans="1:18" x14ac:dyDescent="0.2">
      <c r="A4140" s="2">
        <v>38077</v>
      </c>
      <c r="B4140" s="1">
        <v>1744.6</v>
      </c>
      <c r="C4140" s="1">
        <v>1775.3</v>
      </c>
      <c r="D4140" s="1">
        <v>1740.2</v>
      </c>
      <c r="E4140" s="1">
        <v>1771.9</v>
      </c>
      <c r="F4140" s="1">
        <v>93070841</v>
      </c>
      <c r="G4140" s="1">
        <v>3209.27</v>
      </c>
      <c r="H4140" s="6" t="str">
        <f>TEXT(NiftyData[[#This Row],[Date]], "yyyy")</f>
        <v>2004</v>
      </c>
      <c r="I4140" s="6" t="str">
        <f>TEXT(NiftyData[[#This Row],[Date]], "mmm")</f>
        <v>Mar</v>
      </c>
      <c r="J4140" s="6" t="str">
        <f>TEXT(NiftyData[[#This Row],[Date]], "ddd")</f>
        <v>Wed</v>
      </c>
      <c r="K4140" s="6" t="str">
        <f>TEXT(NiftyData[[#This Row],[Date]], "mmm-yyyy")</f>
        <v>Mar-2004</v>
      </c>
      <c r="L4140" s="6" t="str">
        <f>IF(NiftyData[[#This Row],[Day]]="Thu", "Expiry", "")</f>
        <v/>
      </c>
      <c r="M4140" s="6">
        <f>NiftyData[[#This Row],[Close]]-NiftyData[[#This Row],[Open]]</f>
        <v>27.300000000000182</v>
      </c>
      <c r="N4140" s="4">
        <f>NiftyData[[#This Row],[Intraday Change]]/NiftyData[[#This Row],[Open]]</f>
        <v>1.5648286140089524E-2</v>
      </c>
      <c r="O4140" s="4">
        <f>_xlfn.CEILING.MATH(ABS(NiftyData[[#This Row],[Intraday Change %]]), 0.01)</f>
        <v>0.02</v>
      </c>
      <c r="P4140" s="6">
        <f>NiftyData[[#This Row],[Close]]-E4141</f>
        <v>21.75</v>
      </c>
      <c r="Q4140" s="4">
        <f>NiftyData[[#This Row],[DayChange]]/E4141</f>
        <v>1.2427506213753107E-2</v>
      </c>
      <c r="R4140" s="7">
        <f>_xlfn.CEILING.MATH(ABS(NiftyData[[#This Row],[DayChange %]]), 0.01)</f>
        <v>0.02</v>
      </c>
    </row>
    <row r="4141" spans="1:18" x14ac:dyDescent="0.2">
      <c r="A4141" s="2">
        <v>38076</v>
      </c>
      <c r="B4141" s="1">
        <v>1762.15</v>
      </c>
      <c r="C4141" s="1">
        <v>1775.4</v>
      </c>
      <c r="D4141" s="1">
        <v>1746.25</v>
      </c>
      <c r="E4141" s="1">
        <v>1750.15</v>
      </c>
      <c r="F4141" s="1">
        <v>88665735</v>
      </c>
      <c r="G4141" s="1">
        <v>3027.82</v>
      </c>
      <c r="H4141" s="6" t="str">
        <f>TEXT(NiftyData[[#This Row],[Date]], "yyyy")</f>
        <v>2004</v>
      </c>
      <c r="I4141" s="6" t="str">
        <f>TEXT(NiftyData[[#This Row],[Date]], "mmm")</f>
        <v>Mar</v>
      </c>
      <c r="J4141" s="6" t="str">
        <f>TEXT(NiftyData[[#This Row],[Date]], "ddd")</f>
        <v>Tue</v>
      </c>
      <c r="K4141" s="6" t="str">
        <f>TEXT(NiftyData[[#This Row],[Date]], "mmm-yyyy")</f>
        <v>Mar-2004</v>
      </c>
      <c r="L4141" s="6" t="str">
        <f>IF(NiftyData[[#This Row],[Day]]="Thu", "Expiry", "")</f>
        <v/>
      </c>
      <c r="M4141" s="6">
        <f>NiftyData[[#This Row],[Close]]-NiftyData[[#This Row],[Open]]</f>
        <v>-12</v>
      </c>
      <c r="N4141" s="4">
        <f>NiftyData[[#This Row],[Intraday Change]]/NiftyData[[#This Row],[Open]]</f>
        <v>-6.8098629515081005E-3</v>
      </c>
      <c r="O4141" s="4">
        <f>_xlfn.CEILING.MATH(ABS(NiftyData[[#This Row],[Intraday Change %]]), 0.01)</f>
        <v>0.01</v>
      </c>
      <c r="P4141" s="6">
        <f>NiftyData[[#This Row],[Close]]-E4142</f>
        <v>-11.899999999999864</v>
      </c>
      <c r="Q4141" s="4">
        <f>NiftyData[[#This Row],[DayChange]]/E4142</f>
        <v>-6.7534973468402508E-3</v>
      </c>
      <c r="R4141" s="7">
        <f>_xlfn.CEILING.MATH(ABS(NiftyData[[#This Row],[DayChange %]]), 0.01)</f>
        <v>0.01</v>
      </c>
    </row>
    <row r="4142" spans="1:18" x14ac:dyDescent="0.2">
      <c r="A4142" s="2">
        <v>38075</v>
      </c>
      <c r="B4142" s="1">
        <v>1747.35</v>
      </c>
      <c r="C4142" s="1">
        <v>1766.15</v>
      </c>
      <c r="D4142" s="1">
        <v>1739.5</v>
      </c>
      <c r="E4142" s="1">
        <v>1762.05</v>
      </c>
      <c r="F4142" s="1">
        <v>81094296</v>
      </c>
      <c r="G4142" s="1">
        <v>2661.28</v>
      </c>
      <c r="H4142" s="6" t="str">
        <f>TEXT(NiftyData[[#This Row],[Date]], "yyyy")</f>
        <v>2004</v>
      </c>
      <c r="I4142" s="6" t="str">
        <f>TEXT(NiftyData[[#This Row],[Date]], "mmm")</f>
        <v>Mar</v>
      </c>
      <c r="J4142" s="6" t="str">
        <f>TEXT(NiftyData[[#This Row],[Date]], "ddd")</f>
        <v>Mon</v>
      </c>
      <c r="K4142" s="6" t="str">
        <f>TEXT(NiftyData[[#This Row],[Date]], "mmm-yyyy")</f>
        <v>Mar-2004</v>
      </c>
      <c r="L4142" s="6" t="str">
        <f>IF(NiftyData[[#This Row],[Day]]="Thu", "Expiry", "")</f>
        <v/>
      </c>
      <c r="M4142" s="6">
        <f>NiftyData[[#This Row],[Close]]-NiftyData[[#This Row],[Open]]</f>
        <v>14.700000000000045</v>
      </c>
      <c r="N4142" s="4">
        <f>NiftyData[[#This Row],[Intraday Change]]/NiftyData[[#This Row],[Open]]</f>
        <v>8.4127392909262855E-3</v>
      </c>
      <c r="O4142" s="4">
        <f>_xlfn.CEILING.MATH(ABS(NiftyData[[#This Row],[Intraday Change %]]), 0.01)</f>
        <v>0.01</v>
      </c>
      <c r="P4142" s="6">
        <f>NiftyData[[#This Row],[Close]]-E4143</f>
        <v>14.549999999999955</v>
      </c>
      <c r="Q4142" s="4">
        <f>NiftyData[[#This Row],[DayChange]]/E4143</f>
        <v>8.3261802575107027E-3</v>
      </c>
      <c r="R4142" s="7">
        <f>_xlfn.CEILING.MATH(ABS(NiftyData[[#This Row],[DayChange %]]), 0.01)</f>
        <v>0.01</v>
      </c>
    </row>
    <row r="4143" spans="1:18" x14ac:dyDescent="0.2">
      <c r="A4143" s="2">
        <v>38072</v>
      </c>
      <c r="B4143" s="1">
        <v>1704.45</v>
      </c>
      <c r="C4143" s="1">
        <v>1755.45</v>
      </c>
      <c r="D4143" s="1">
        <v>1703.8</v>
      </c>
      <c r="E4143" s="1">
        <v>1747.5</v>
      </c>
      <c r="F4143" s="1">
        <v>107611073</v>
      </c>
      <c r="G4143" s="1">
        <v>3338.39</v>
      </c>
      <c r="H4143" s="6" t="str">
        <f>TEXT(NiftyData[[#This Row],[Date]], "yyyy")</f>
        <v>2004</v>
      </c>
      <c r="I4143" s="6" t="str">
        <f>TEXT(NiftyData[[#This Row],[Date]], "mmm")</f>
        <v>Mar</v>
      </c>
      <c r="J4143" s="6" t="str">
        <f>TEXT(NiftyData[[#This Row],[Date]], "ddd")</f>
        <v>Fri</v>
      </c>
      <c r="K4143" s="6" t="str">
        <f>TEXT(NiftyData[[#This Row],[Date]], "mmm-yyyy")</f>
        <v>Mar-2004</v>
      </c>
      <c r="L4143" s="6" t="str">
        <f>IF(NiftyData[[#This Row],[Day]]="Thu", "Expiry", "")</f>
        <v/>
      </c>
      <c r="M4143" s="6">
        <f>NiftyData[[#This Row],[Close]]-NiftyData[[#This Row],[Open]]</f>
        <v>43.049999999999955</v>
      </c>
      <c r="N4143" s="4">
        <f>NiftyData[[#This Row],[Intraday Change]]/NiftyData[[#This Row],[Open]]</f>
        <v>2.5257414415207225E-2</v>
      </c>
      <c r="O4143" s="4">
        <f>_xlfn.CEILING.MATH(ABS(NiftyData[[#This Row],[Intraday Change %]]), 0.01)</f>
        <v>0.03</v>
      </c>
      <c r="P4143" s="6">
        <f>NiftyData[[#This Row],[Close]]-E4144</f>
        <v>43.049999999999955</v>
      </c>
      <c r="Q4143" s="4">
        <f>NiftyData[[#This Row],[DayChange]]/E4144</f>
        <v>2.5257414415207225E-2</v>
      </c>
      <c r="R4143" s="7">
        <f>_xlfn.CEILING.MATH(ABS(NiftyData[[#This Row],[DayChange %]]), 0.01)</f>
        <v>0.03</v>
      </c>
    </row>
    <row r="4144" spans="1:18" x14ac:dyDescent="0.2">
      <c r="A4144" s="2">
        <v>38071</v>
      </c>
      <c r="B4144" s="1">
        <v>1691.95</v>
      </c>
      <c r="C4144" s="1">
        <v>1720.65</v>
      </c>
      <c r="D4144" s="1">
        <v>1691.95</v>
      </c>
      <c r="E4144" s="1">
        <v>1704.45</v>
      </c>
      <c r="F4144" s="1">
        <v>108540393</v>
      </c>
      <c r="G4144" s="1">
        <v>3494.67</v>
      </c>
      <c r="H4144" s="6" t="str">
        <f>TEXT(NiftyData[[#This Row],[Date]], "yyyy")</f>
        <v>2004</v>
      </c>
      <c r="I4144" s="6" t="str">
        <f>TEXT(NiftyData[[#This Row],[Date]], "mmm")</f>
        <v>Mar</v>
      </c>
      <c r="J4144" s="6" t="str">
        <f>TEXT(NiftyData[[#This Row],[Date]], "ddd")</f>
        <v>Thu</v>
      </c>
      <c r="K4144" s="6" t="str">
        <f>TEXT(NiftyData[[#This Row],[Date]], "mmm-yyyy")</f>
        <v>Mar-2004</v>
      </c>
      <c r="L4144" s="6" t="str">
        <f>IF(NiftyData[[#This Row],[Day]]="Thu", "Expiry", "")</f>
        <v>Expiry</v>
      </c>
      <c r="M4144" s="6">
        <f>NiftyData[[#This Row],[Close]]-NiftyData[[#This Row],[Open]]</f>
        <v>12.5</v>
      </c>
      <c r="N4144" s="4">
        <f>NiftyData[[#This Row],[Intraday Change]]/NiftyData[[#This Row],[Open]]</f>
        <v>7.3879251750938266E-3</v>
      </c>
      <c r="O4144" s="4">
        <f>_xlfn.CEILING.MATH(ABS(NiftyData[[#This Row],[Intraday Change %]]), 0.01)</f>
        <v>0.01</v>
      </c>
      <c r="P4144" s="6">
        <f>NiftyData[[#This Row],[Close]]-E4145</f>
        <v>12.350000000000136</v>
      </c>
      <c r="Q4144" s="4">
        <f>NiftyData[[#This Row],[DayChange]]/E4145</f>
        <v>7.2986230128243819E-3</v>
      </c>
      <c r="R4144" s="7">
        <f>_xlfn.CEILING.MATH(ABS(NiftyData[[#This Row],[DayChange %]]), 0.01)</f>
        <v>0.01</v>
      </c>
    </row>
    <row r="4145" spans="1:18" x14ac:dyDescent="0.2">
      <c r="A4145" s="2">
        <v>38070</v>
      </c>
      <c r="B4145" s="1">
        <v>1697.4</v>
      </c>
      <c r="C4145" s="1">
        <v>1700.65</v>
      </c>
      <c r="D4145" s="1">
        <v>1676.4</v>
      </c>
      <c r="E4145" s="1">
        <v>1692.1</v>
      </c>
      <c r="F4145" s="1">
        <v>88912964</v>
      </c>
      <c r="G4145" s="1">
        <v>2743.1</v>
      </c>
      <c r="H4145" s="6" t="str">
        <f>TEXT(NiftyData[[#This Row],[Date]], "yyyy")</f>
        <v>2004</v>
      </c>
      <c r="I4145" s="6" t="str">
        <f>TEXT(NiftyData[[#This Row],[Date]], "mmm")</f>
        <v>Mar</v>
      </c>
      <c r="J4145" s="6" t="str">
        <f>TEXT(NiftyData[[#This Row],[Date]], "ddd")</f>
        <v>Wed</v>
      </c>
      <c r="K4145" s="6" t="str">
        <f>TEXT(NiftyData[[#This Row],[Date]], "mmm-yyyy")</f>
        <v>Mar-2004</v>
      </c>
      <c r="L4145" s="6" t="str">
        <f>IF(NiftyData[[#This Row],[Day]]="Thu", "Expiry", "")</f>
        <v/>
      </c>
      <c r="M4145" s="6">
        <f>NiftyData[[#This Row],[Close]]-NiftyData[[#This Row],[Open]]</f>
        <v>-5.3000000000001819</v>
      </c>
      <c r="N4145" s="4">
        <f>NiftyData[[#This Row],[Intraday Change]]/NiftyData[[#This Row],[Open]]</f>
        <v>-3.1224225285732187E-3</v>
      </c>
      <c r="O4145" s="4">
        <f>_xlfn.CEILING.MATH(ABS(NiftyData[[#This Row],[Intraday Change %]]), 0.01)</f>
        <v>0.01</v>
      </c>
      <c r="P4145" s="6">
        <f>NiftyData[[#This Row],[Close]]-E4146</f>
        <v>-4.3000000000001819</v>
      </c>
      <c r="Q4145" s="4">
        <f>NiftyData[[#This Row],[DayChange]]/E4146</f>
        <v>-2.534779533129086E-3</v>
      </c>
      <c r="R4145" s="7">
        <f>_xlfn.CEILING.MATH(ABS(NiftyData[[#This Row],[DayChange %]]), 0.01)</f>
        <v>0.01</v>
      </c>
    </row>
    <row r="4146" spans="1:18" x14ac:dyDescent="0.2">
      <c r="A4146" s="2">
        <v>38069</v>
      </c>
      <c r="B4146" s="1">
        <v>1685.15</v>
      </c>
      <c r="C4146" s="1">
        <v>1710.45</v>
      </c>
      <c r="D4146" s="1">
        <v>1669.7</v>
      </c>
      <c r="E4146" s="1">
        <v>1696.4</v>
      </c>
      <c r="F4146" s="1">
        <v>99199995</v>
      </c>
      <c r="G4146" s="1">
        <v>2919.1</v>
      </c>
      <c r="H4146" s="6" t="str">
        <f>TEXT(NiftyData[[#This Row],[Date]], "yyyy")</f>
        <v>2004</v>
      </c>
      <c r="I4146" s="6" t="str">
        <f>TEXT(NiftyData[[#This Row],[Date]], "mmm")</f>
        <v>Mar</v>
      </c>
      <c r="J4146" s="6" t="str">
        <f>TEXT(NiftyData[[#This Row],[Date]], "ddd")</f>
        <v>Tue</v>
      </c>
      <c r="K4146" s="6" t="str">
        <f>TEXT(NiftyData[[#This Row],[Date]], "mmm-yyyy")</f>
        <v>Mar-2004</v>
      </c>
      <c r="L4146" s="6" t="str">
        <f>IF(NiftyData[[#This Row],[Day]]="Thu", "Expiry", "")</f>
        <v/>
      </c>
      <c r="M4146" s="6">
        <f>NiftyData[[#This Row],[Close]]-NiftyData[[#This Row],[Open]]</f>
        <v>11.25</v>
      </c>
      <c r="N4146" s="4">
        <f>NiftyData[[#This Row],[Intraday Change]]/NiftyData[[#This Row],[Open]]</f>
        <v>6.675963564074414E-3</v>
      </c>
      <c r="O4146" s="4">
        <f>_xlfn.CEILING.MATH(ABS(NiftyData[[#This Row],[Intraday Change %]]), 0.01)</f>
        <v>0.01</v>
      </c>
      <c r="P4146" s="6">
        <f>NiftyData[[#This Row],[Close]]-E4147</f>
        <v>11.400000000000091</v>
      </c>
      <c r="Q4146" s="4">
        <f>NiftyData[[#This Row],[DayChange]]/E4147</f>
        <v>6.7655786350148909E-3</v>
      </c>
      <c r="R4146" s="7">
        <f>_xlfn.CEILING.MATH(ABS(NiftyData[[#This Row],[DayChange %]]), 0.01)</f>
        <v>0.01</v>
      </c>
    </row>
    <row r="4147" spans="1:18" x14ac:dyDescent="0.2">
      <c r="A4147" s="2">
        <v>38068</v>
      </c>
      <c r="B4147" s="1">
        <v>1726.3</v>
      </c>
      <c r="C4147" s="1">
        <v>1726.35</v>
      </c>
      <c r="D4147" s="1">
        <v>1678.4</v>
      </c>
      <c r="E4147" s="1">
        <v>1685</v>
      </c>
      <c r="F4147" s="1">
        <v>89144358</v>
      </c>
      <c r="G4147" s="1">
        <v>2764.75</v>
      </c>
      <c r="H4147" s="6" t="str">
        <f>TEXT(NiftyData[[#This Row],[Date]], "yyyy")</f>
        <v>2004</v>
      </c>
      <c r="I4147" s="6" t="str">
        <f>TEXT(NiftyData[[#This Row],[Date]], "mmm")</f>
        <v>Mar</v>
      </c>
      <c r="J4147" s="6" t="str">
        <f>TEXT(NiftyData[[#This Row],[Date]], "ddd")</f>
        <v>Mon</v>
      </c>
      <c r="K4147" s="6" t="str">
        <f>TEXT(NiftyData[[#This Row],[Date]], "mmm-yyyy")</f>
        <v>Mar-2004</v>
      </c>
      <c r="L4147" s="6" t="str">
        <f>IF(NiftyData[[#This Row],[Day]]="Thu", "Expiry", "")</f>
        <v/>
      </c>
      <c r="M4147" s="6">
        <f>NiftyData[[#This Row],[Close]]-NiftyData[[#This Row],[Open]]</f>
        <v>-41.299999999999955</v>
      </c>
      <c r="N4147" s="4">
        <f>NiftyData[[#This Row],[Intraday Change]]/NiftyData[[#This Row],[Open]]</f>
        <v>-2.3923999304871664E-2</v>
      </c>
      <c r="O4147" s="4">
        <f>_xlfn.CEILING.MATH(ABS(NiftyData[[#This Row],[Intraday Change %]]), 0.01)</f>
        <v>0.03</v>
      </c>
      <c r="P4147" s="6">
        <f>NiftyData[[#This Row],[Close]]-E4148</f>
        <v>-40.099999999999909</v>
      </c>
      <c r="Q4147" s="4">
        <f>NiftyData[[#This Row],[DayChange]]/E4148</f>
        <v>-2.3245029273665244E-2</v>
      </c>
      <c r="R4147" s="7">
        <f>_xlfn.CEILING.MATH(ABS(NiftyData[[#This Row],[DayChange %]]), 0.01)</f>
        <v>0.03</v>
      </c>
    </row>
    <row r="4148" spans="1:18" x14ac:dyDescent="0.2">
      <c r="A4148" s="2">
        <v>38065</v>
      </c>
      <c r="B4148" s="1">
        <v>1716.3</v>
      </c>
      <c r="C4148" s="1">
        <v>1738.6</v>
      </c>
      <c r="D4148" s="1">
        <v>1703.55</v>
      </c>
      <c r="E4148" s="1">
        <v>1725.1</v>
      </c>
      <c r="F4148" s="1">
        <v>98828472</v>
      </c>
      <c r="G4148" s="1">
        <v>3430.89</v>
      </c>
      <c r="H4148" s="6" t="str">
        <f>TEXT(NiftyData[[#This Row],[Date]], "yyyy")</f>
        <v>2004</v>
      </c>
      <c r="I4148" s="6" t="str">
        <f>TEXT(NiftyData[[#This Row],[Date]], "mmm")</f>
        <v>Mar</v>
      </c>
      <c r="J4148" s="6" t="str">
        <f>TEXT(NiftyData[[#This Row],[Date]], "ddd")</f>
        <v>Fri</v>
      </c>
      <c r="K4148" s="6" t="str">
        <f>TEXT(NiftyData[[#This Row],[Date]], "mmm-yyyy")</f>
        <v>Mar-2004</v>
      </c>
      <c r="L4148" s="6" t="str">
        <f>IF(NiftyData[[#This Row],[Day]]="Thu", "Expiry", "")</f>
        <v/>
      </c>
      <c r="M4148" s="6">
        <f>NiftyData[[#This Row],[Close]]-NiftyData[[#This Row],[Open]]</f>
        <v>8.7999999999999545</v>
      </c>
      <c r="N4148" s="4">
        <f>NiftyData[[#This Row],[Intraday Change]]/NiftyData[[#This Row],[Open]]</f>
        <v>5.1273087455572771E-3</v>
      </c>
      <c r="O4148" s="4">
        <f>_xlfn.CEILING.MATH(ABS(NiftyData[[#This Row],[Intraday Change %]]), 0.01)</f>
        <v>0.01</v>
      </c>
      <c r="P4148" s="6">
        <f>NiftyData[[#This Row],[Close]]-E4149</f>
        <v>8.4499999999998181</v>
      </c>
      <c r="Q4148" s="4">
        <f>NiftyData[[#This Row],[DayChange]]/E4149</f>
        <v>4.9223778871638471E-3</v>
      </c>
      <c r="R4148" s="7">
        <f>_xlfn.CEILING.MATH(ABS(NiftyData[[#This Row],[DayChange %]]), 0.01)</f>
        <v>0.01</v>
      </c>
    </row>
    <row r="4149" spans="1:18" x14ac:dyDescent="0.2">
      <c r="A4149" s="2">
        <v>38064</v>
      </c>
      <c r="B4149" s="1">
        <v>1750</v>
      </c>
      <c r="C4149" s="1">
        <v>1754.95</v>
      </c>
      <c r="D4149" s="1">
        <v>1708.3</v>
      </c>
      <c r="E4149" s="1">
        <v>1716.65</v>
      </c>
      <c r="F4149" s="1">
        <v>99544763</v>
      </c>
      <c r="G4149" s="1">
        <v>3311.3</v>
      </c>
      <c r="H4149" s="6" t="str">
        <f>TEXT(NiftyData[[#This Row],[Date]], "yyyy")</f>
        <v>2004</v>
      </c>
      <c r="I4149" s="6" t="str">
        <f>TEXT(NiftyData[[#This Row],[Date]], "mmm")</f>
        <v>Mar</v>
      </c>
      <c r="J4149" s="6" t="str">
        <f>TEXT(NiftyData[[#This Row],[Date]], "ddd")</f>
        <v>Thu</v>
      </c>
      <c r="K4149" s="6" t="str">
        <f>TEXT(NiftyData[[#This Row],[Date]], "mmm-yyyy")</f>
        <v>Mar-2004</v>
      </c>
      <c r="L4149" s="6" t="str">
        <f>IF(NiftyData[[#This Row],[Day]]="Thu", "Expiry", "")</f>
        <v>Expiry</v>
      </c>
      <c r="M4149" s="6">
        <f>NiftyData[[#This Row],[Close]]-NiftyData[[#This Row],[Open]]</f>
        <v>-33.349999999999909</v>
      </c>
      <c r="N4149" s="4">
        <f>NiftyData[[#This Row],[Intraday Change]]/NiftyData[[#This Row],[Open]]</f>
        <v>-1.9057142857142804E-2</v>
      </c>
      <c r="O4149" s="4">
        <f>_xlfn.CEILING.MATH(ABS(NiftyData[[#This Row],[Intraday Change %]]), 0.01)</f>
        <v>0.02</v>
      </c>
      <c r="P4149" s="6">
        <f>NiftyData[[#This Row],[Close]]-E4150</f>
        <v>-33.199999999999818</v>
      </c>
      <c r="Q4149" s="4">
        <f>NiftyData[[#This Row],[DayChange]]/E4150</f>
        <v>-1.897305483327132E-2</v>
      </c>
      <c r="R4149" s="7">
        <f>_xlfn.CEILING.MATH(ABS(NiftyData[[#This Row],[DayChange %]]), 0.01)</f>
        <v>0.02</v>
      </c>
    </row>
    <row r="4150" spans="1:18" x14ac:dyDescent="0.2">
      <c r="A4150" s="2">
        <v>38063</v>
      </c>
      <c r="B4150" s="1">
        <v>1749.6</v>
      </c>
      <c r="C4150" s="1">
        <v>1765.05</v>
      </c>
      <c r="D4150" s="1">
        <v>1738.85</v>
      </c>
      <c r="E4150" s="1">
        <v>1749.85</v>
      </c>
      <c r="F4150" s="1">
        <v>98285659</v>
      </c>
      <c r="G4150" s="1">
        <v>3413.1</v>
      </c>
      <c r="H4150" s="6" t="str">
        <f>TEXT(NiftyData[[#This Row],[Date]], "yyyy")</f>
        <v>2004</v>
      </c>
      <c r="I4150" s="6" t="str">
        <f>TEXT(NiftyData[[#This Row],[Date]], "mmm")</f>
        <v>Mar</v>
      </c>
      <c r="J4150" s="6" t="str">
        <f>TEXT(NiftyData[[#This Row],[Date]], "ddd")</f>
        <v>Wed</v>
      </c>
      <c r="K4150" s="6" t="str">
        <f>TEXT(NiftyData[[#This Row],[Date]], "mmm-yyyy")</f>
        <v>Mar-2004</v>
      </c>
      <c r="L4150" s="6" t="str">
        <f>IF(NiftyData[[#This Row],[Day]]="Thu", "Expiry", "")</f>
        <v/>
      </c>
      <c r="M4150" s="6">
        <f>NiftyData[[#This Row],[Close]]-NiftyData[[#This Row],[Open]]</f>
        <v>0.25</v>
      </c>
      <c r="N4150" s="4">
        <f>NiftyData[[#This Row],[Intraday Change]]/NiftyData[[#This Row],[Open]]</f>
        <v>1.4288980338363056E-4</v>
      </c>
      <c r="O4150" s="4">
        <f>_xlfn.CEILING.MATH(ABS(NiftyData[[#This Row],[Intraday Change %]]), 0.01)</f>
        <v>0.01</v>
      </c>
      <c r="P4150" s="6">
        <f>NiftyData[[#This Row],[Close]]-E4151</f>
        <v>0.5</v>
      </c>
      <c r="Q4150" s="4">
        <f>NiftyData[[#This Row],[DayChange]]/E4151</f>
        <v>2.8582044759482096E-4</v>
      </c>
      <c r="R4150" s="7">
        <f>_xlfn.CEILING.MATH(ABS(NiftyData[[#This Row],[DayChange %]]), 0.01)</f>
        <v>0.01</v>
      </c>
    </row>
    <row r="4151" spans="1:18" x14ac:dyDescent="0.2">
      <c r="A4151" s="2">
        <v>38062</v>
      </c>
      <c r="B4151" s="1">
        <v>1763.35</v>
      </c>
      <c r="C4151" s="1">
        <v>1769.5</v>
      </c>
      <c r="D4151" s="1">
        <v>1730.1</v>
      </c>
      <c r="E4151" s="1">
        <v>1749.35</v>
      </c>
      <c r="F4151" s="1">
        <v>145237359</v>
      </c>
      <c r="G4151" s="1">
        <v>4406.37</v>
      </c>
      <c r="H4151" s="6" t="str">
        <f>TEXT(NiftyData[[#This Row],[Date]], "yyyy")</f>
        <v>2004</v>
      </c>
      <c r="I4151" s="6" t="str">
        <f>TEXT(NiftyData[[#This Row],[Date]], "mmm")</f>
        <v>Mar</v>
      </c>
      <c r="J4151" s="6" t="str">
        <f>TEXT(NiftyData[[#This Row],[Date]], "ddd")</f>
        <v>Tue</v>
      </c>
      <c r="K4151" s="6" t="str">
        <f>TEXT(NiftyData[[#This Row],[Date]], "mmm-yyyy")</f>
        <v>Mar-2004</v>
      </c>
      <c r="L4151" s="6" t="str">
        <f>IF(NiftyData[[#This Row],[Day]]="Thu", "Expiry", "")</f>
        <v/>
      </c>
      <c r="M4151" s="6">
        <f>NiftyData[[#This Row],[Close]]-NiftyData[[#This Row],[Open]]</f>
        <v>-14</v>
      </c>
      <c r="N4151" s="4">
        <f>NiftyData[[#This Row],[Intraday Change]]/NiftyData[[#This Row],[Open]]</f>
        <v>-7.9394334647120545E-3</v>
      </c>
      <c r="O4151" s="4">
        <f>_xlfn.CEILING.MATH(ABS(NiftyData[[#This Row],[Intraday Change %]]), 0.01)</f>
        <v>0.01</v>
      </c>
      <c r="P4151" s="6">
        <f>NiftyData[[#This Row],[Close]]-E4152</f>
        <v>-14.050000000000182</v>
      </c>
      <c r="Q4151" s="4">
        <f>NiftyData[[#This Row],[DayChange]]/E4152</f>
        <v>-7.9675626630374176E-3</v>
      </c>
      <c r="R4151" s="7">
        <f>_xlfn.CEILING.MATH(ABS(NiftyData[[#This Row],[DayChange %]]), 0.01)</f>
        <v>0.01</v>
      </c>
    </row>
    <row r="4152" spans="1:18" x14ac:dyDescent="0.2">
      <c r="A4152" s="2">
        <v>38061</v>
      </c>
      <c r="B4152" s="1">
        <v>1812.45</v>
      </c>
      <c r="C4152" s="1">
        <v>1836</v>
      </c>
      <c r="D4152" s="1">
        <v>1751.8</v>
      </c>
      <c r="E4152" s="1">
        <v>1763.4</v>
      </c>
      <c r="F4152" s="1">
        <v>134128305</v>
      </c>
      <c r="G4152" s="1">
        <v>4196.72</v>
      </c>
      <c r="H4152" s="6" t="str">
        <f>TEXT(NiftyData[[#This Row],[Date]], "yyyy")</f>
        <v>2004</v>
      </c>
      <c r="I4152" s="6" t="str">
        <f>TEXT(NiftyData[[#This Row],[Date]], "mmm")</f>
        <v>Mar</v>
      </c>
      <c r="J4152" s="6" t="str">
        <f>TEXT(NiftyData[[#This Row],[Date]], "ddd")</f>
        <v>Mon</v>
      </c>
      <c r="K4152" s="6" t="str">
        <f>TEXT(NiftyData[[#This Row],[Date]], "mmm-yyyy")</f>
        <v>Mar-2004</v>
      </c>
      <c r="L4152" s="6" t="str">
        <f>IF(NiftyData[[#This Row],[Day]]="Thu", "Expiry", "")</f>
        <v/>
      </c>
      <c r="M4152" s="6">
        <f>NiftyData[[#This Row],[Close]]-NiftyData[[#This Row],[Open]]</f>
        <v>-49.049999999999955</v>
      </c>
      <c r="N4152" s="4">
        <f>NiftyData[[#This Row],[Intraday Change]]/NiftyData[[#This Row],[Open]]</f>
        <v>-2.7062815525945517E-2</v>
      </c>
      <c r="O4152" s="4">
        <f>_xlfn.CEILING.MATH(ABS(NiftyData[[#This Row],[Intraday Change %]]), 0.01)</f>
        <v>0.03</v>
      </c>
      <c r="P4152" s="6">
        <f>NiftyData[[#This Row],[Close]]-E4153</f>
        <v>-48.799999999999955</v>
      </c>
      <c r="Q4152" s="4">
        <f>NiftyData[[#This Row],[DayChange]]/E4153</f>
        <v>-2.6928595077805956E-2</v>
      </c>
      <c r="R4152" s="7">
        <f>_xlfn.CEILING.MATH(ABS(NiftyData[[#This Row],[DayChange %]]), 0.01)</f>
        <v>0.03</v>
      </c>
    </row>
    <row r="4153" spans="1:18" x14ac:dyDescent="0.2">
      <c r="A4153" s="2">
        <v>38058</v>
      </c>
      <c r="B4153" s="1">
        <v>1805.2</v>
      </c>
      <c r="C4153" s="1">
        <v>1820.95</v>
      </c>
      <c r="D4153" s="1">
        <v>1775.9</v>
      </c>
      <c r="E4153" s="1">
        <v>1812.2</v>
      </c>
      <c r="F4153" s="1">
        <v>126013646</v>
      </c>
      <c r="G4153" s="1">
        <v>4251.6000000000004</v>
      </c>
      <c r="H4153" s="6" t="str">
        <f>TEXT(NiftyData[[#This Row],[Date]], "yyyy")</f>
        <v>2004</v>
      </c>
      <c r="I4153" s="6" t="str">
        <f>TEXT(NiftyData[[#This Row],[Date]], "mmm")</f>
        <v>Mar</v>
      </c>
      <c r="J4153" s="6" t="str">
        <f>TEXT(NiftyData[[#This Row],[Date]], "ddd")</f>
        <v>Fri</v>
      </c>
      <c r="K4153" s="6" t="str">
        <f>TEXT(NiftyData[[#This Row],[Date]], "mmm-yyyy")</f>
        <v>Mar-2004</v>
      </c>
      <c r="L4153" s="6" t="str">
        <f>IF(NiftyData[[#This Row],[Day]]="Thu", "Expiry", "")</f>
        <v/>
      </c>
      <c r="M4153" s="6">
        <f>NiftyData[[#This Row],[Close]]-NiftyData[[#This Row],[Open]]</f>
        <v>7</v>
      </c>
      <c r="N4153" s="4">
        <f>NiftyData[[#This Row],[Intraday Change]]/NiftyData[[#This Row],[Open]]</f>
        <v>3.8776866829160202E-3</v>
      </c>
      <c r="O4153" s="4">
        <f>_xlfn.CEILING.MATH(ABS(NiftyData[[#This Row],[Intraday Change %]]), 0.01)</f>
        <v>0.01</v>
      </c>
      <c r="P4153" s="6">
        <f>NiftyData[[#This Row],[Close]]-E4154</f>
        <v>6.7999999999999545</v>
      </c>
      <c r="Q4153" s="4">
        <f>NiftyData[[#This Row],[DayChange]]/E4154</f>
        <v>3.7664783427495039E-3</v>
      </c>
      <c r="R4153" s="7">
        <f>_xlfn.CEILING.MATH(ABS(NiftyData[[#This Row],[DayChange %]]), 0.01)</f>
        <v>0.01</v>
      </c>
    </row>
    <row r="4154" spans="1:18" x14ac:dyDescent="0.2">
      <c r="A4154" s="2">
        <v>38057</v>
      </c>
      <c r="B4154" s="1">
        <v>1843.95</v>
      </c>
      <c r="C4154" s="1">
        <v>1843.95</v>
      </c>
      <c r="D4154" s="1">
        <v>1798.45</v>
      </c>
      <c r="E4154" s="1">
        <v>1805.4</v>
      </c>
      <c r="F4154" s="1">
        <v>116657246</v>
      </c>
      <c r="G4154" s="1">
        <v>3917.52</v>
      </c>
      <c r="H4154" s="6" t="str">
        <f>TEXT(NiftyData[[#This Row],[Date]], "yyyy")</f>
        <v>2004</v>
      </c>
      <c r="I4154" s="6" t="str">
        <f>TEXT(NiftyData[[#This Row],[Date]], "mmm")</f>
        <v>Mar</v>
      </c>
      <c r="J4154" s="6" t="str">
        <f>TEXT(NiftyData[[#This Row],[Date]], "ddd")</f>
        <v>Thu</v>
      </c>
      <c r="K4154" s="6" t="str">
        <f>TEXT(NiftyData[[#This Row],[Date]], "mmm-yyyy")</f>
        <v>Mar-2004</v>
      </c>
      <c r="L4154" s="6" t="str">
        <f>IF(NiftyData[[#This Row],[Day]]="Thu", "Expiry", "")</f>
        <v>Expiry</v>
      </c>
      <c r="M4154" s="6">
        <f>NiftyData[[#This Row],[Close]]-NiftyData[[#This Row],[Open]]</f>
        <v>-38.549999999999955</v>
      </c>
      <c r="N4154" s="4">
        <f>NiftyData[[#This Row],[Intraday Change]]/NiftyData[[#This Row],[Open]]</f>
        <v>-2.0906206784348791E-2</v>
      </c>
      <c r="O4154" s="4">
        <f>_xlfn.CEILING.MATH(ABS(NiftyData[[#This Row],[Intraday Change %]]), 0.01)</f>
        <v>0.03</v>
      </c>
      <c r="P4154" s="6">
        <f>NiftyData[[#This Row],[Close]]-E4155</f>
        <v>-38.949999999999818</v>
      </c>
      <c r="Q4154" s="4">
        <f>NiftyData[[#This Row],[DayChange]]/E4155</f>
        <v>-2.1118551251118181E-2</v>
      </c>
      <c r="R4154" s="7">
        <f>_xlfn.CEILING.MATH(ABS(NiftyData[[#This Row],[DayChange %]]), 0.01)</f>
        <v>0.03</v>
      </c>
    </row>
    <row r="4155" spans="1:18" x14ac:dyDescent="0.2">
      <c r="A4155" s="2">
        <v>38056</v>
      </c>
      <c r="B4155" s="1">
        <v>1866.3</v>
      </c>
      <c r="C4155" s="1">
        <v>1866.4</v>
      </c>
      <c r="D4155" s="1">
        <v>1835.8</v>
      </c>
      <c r="E4155" s="1">
        <v>1844.35</v>
      </c>
      <c r="F4155" s="1">
        <v>131854116</v>
      </c>
      <c r="G4155" s="1">
        <v>4195.6899999999996</v>
      </c>
      <c r="H4155" s="6" t="str">
        <f>TEXT(NiftyData[[#This Row],[Date]], "yyyy")</f>
        <v>2004</v>
      </c>
      <c r="I4155" s="6" t="str">
        <f>TEXT(NiftyData[[#This Row],[Date]], "mmm")</f>
        <v>Mar</v>
      </c>
      <c r="J4155" s="6" t="str">
        <f>TEXT(NiftyData[[#This Row],[Date]], "ddd")</f>
        <v>Wed</v>
      </c>
      <c r="K4155" s="6" t="str">
        <f>TEXT(NiftyData[[#This Row],[Date]], "mmm-yyyy")</f>
        <v>Mar-2004</v>
      </c>
      <c r="L4155" s="6" t="str">
        <f>IF(NiftyData[[#This Row],[Day]]="Thu", "Expiry", "")</f>
        <v/>
      </c>
      <c r="M4155" s="6">
        <f>NiftyData[[#This Row],[Close]]-NiftyData[[#This Row],[Open]]</f>
        <v>-21.950000000000045</v>
      </c>
      <c r="N4155" s="4">
        <f>NiftyData[[#This Row],[Intraday Change]]/NiftyData[[#This Row],[Open]]</f>
        <v>-1.1761238814767211E-2</v>
      </c>
      <c r="O4155" s="4">
        <f>_xlfn.CEILING.MATH(ABS(NiftyData[[#This Row],[Intraday Change %]]), 0.01)</f>
        <v>0.02</v>
      </c>
      <c r="P4155" s="6">
        <f>NiftyData[[#This Row],[Close]]-E4156</f>
        <v>-21.700000000000045</v>
      </c>
      <c r="Q4155" s="4">
        <f>NiftyData[[#This Row],[DayChange]]/E4156</f>
        <v>-1.1628841670909164E-2</v>
      </c>
      <c r="R4155" s="7">
        <f>_xlfn.CEILING.MATH(ABS(NiftyData[[#This Row],[DayChange %]]), 0.01)</f>
        <v>0.02</v>
      </c>
    </row>
    <row r="4156" spans="1:18" x14ac:dyDescent="0.2">
      <c r="A4156" s="2">
        <v>38055</v>
      </c>
      <c r="B4156" s="1">
        <v>1884.5</v>
      </c>
      <c r="C4156" s="1">
        <v>1898.7</v>
      </c>
      <c r="D4156" s="1">
        <v>1843</v>
      </c>
      <c r="E4156" s="1">
        <v>1866.05</v>
      </c>
      <c r="F4156" s="1">
        <v>127687024</v>
      </c>
      <c r="G4156" s="1">
        <v>4521.55</v>
      </c>
      <c r="H4156" s="6" t="str">
        <f>TEXT(NiftyData[[#This Row],[Date]], "yyyy")</f>
        <v>2004</v>
      </c>
      <c r="I4156" s="6" t="str">
        <f>TEXT(NiftyData[[#This Row],[Date]], "mmm")</f>
        <v>Mar</v>
      </c>
      <c r="J4156" s="6" t="str">
        <f>TEXT(NiftyData[[#This Row],[Date]], "ddd")</f>
        <v>Tue</v>
      </c>
      <c r="K4156" s="6" t="str">
        <f>TEXT(NiftyData[[#This Row],[Date]], "mmm-yyyy")</f>
        <v>Mar-2004</v>
      </c>
      <c r="L4156" s="6" t="str">
        <f>IF(NiftyData[[#This Row],[Day]]="Thu", "Expiry", "")</f>
        <v/>
      </c>
      <c r="M4156" s="6">
        <f>NiftyData[[#This Row],[Close]]-NiftyData[[#This Row],[Open]]</f>
        <v>-18.450000000000045</v>
      </c>
      <c r="N4156" s="4">
        <f>NiftyData[[#This Row],[Intraday Change]]/NiftyData[[#This Row],[Open]]</f>
        <v>-9.7903953303263708E-3</v>
      </c>
      <c r="O4156" s="4">
        <f>_xlfn.CEILING.MATH(ABS(NiftyData[[#This Row],[Intraday Change %]]), 0.01)</f>
        <v>0.01</v>
      </c>
      <c r="P4156" s="6">
        <f>NiftyData[[#This Row],[Close]]-E4157</f>
        <v>-19.200000000000045</v>
      </c>
      <c r="Q4156" s="4">
        <f>NiftyData[[#This Row],[DayChange]]/E4157</f>
        <v>-1.0184325686248533E-2</v>
      </c>
      <c r="R4156" s="7">
        <f>_xlfn.CEILING.MATH(ABS(NiftyData[[#This Row],[DayChange %]]), 0.01)</f>
        <v>0.02</v>
      </c>
    </row>
    <row r="4157" spans="1:18" x14ac:dyDescent="0.2">
      <c r="A4157" s="2">
        <v>38054</v>
      </c>
      <c r="B4157" s="1">
        <v>1868.15</v>
      </c>
      <c r="C4157" s="1">
        <v>1891.95</v>
      </c>
      <c r="D4157" s="1">
        <v>1867.95</v>
      </c>
      <c r="E4157" s="1">
        <v>1885.25</v>
      </c>
      <c r="F4157" s="1">
        <v>129103983</v>
      </c>
      <c r="G4157" s="1">
        <v>4066.08</v>
      </c>
      <c r="H4157" s="6" t="str">
        <f>TEXT(NiftyData[[#This Row],[Date]], "yyyy")</f>
        <v>2004</v>
      </c>
      <c r="I4157" s="6" t="str">
        <f>TEXT(NiftyData[[#This Row],[Date]], "mmm")</f>
        <v>Mar</v>
      </c>
      <c r="J4157" s="6" t="str">
        <f>TEXT(NiftyData[[#This Row],[Date]], "ddd")</f>
        <v>Mon</v>
      </c>
      <c r="K4157" s="6" t="str">
        <f>TEXT(NiftyData[[#This Row],[Date]], "mmm-yyyy")</f>
        <v>Mar-2004</v>
      </c>
      <c r="L4157" s="6" t="str">
        <f>IF(NiftyData[[#This Row],[Day]]="Thu", "Expiry", "")</f>
        <v/>
      </c>
      <c r="M4157" s="6">
        <f>NiftyData[[#This Row],[Close]]-NiftyData[[#This Row],[Open]]</f>
        <v>17.099999999999909</v>
      </c>
      <c r="N4157" s="4">
        <f>NiftyData[[#This Row],[Intraday Change]]/NiftyData[[#This Row],[Open]]</f>
        <v>9.1534405695473647E-3</v>
      </c>
      <c r="O4157" s="4">
        <f>_xlfn.CEILING.MATH(ABS(NiftyData[[#This Row],[Intraday Change %]]), 0.01)</f>
        <v>0.01</v>
      </c>
      <c r="P4157" s="6">
        <f>NiftyData[[#This Row],[Close]]-E4158</f>
        <v>17.549999999999955</v>
      </c>
      <c r="Q4157" s="4">
        <f>NiftyData[[#This Row],[DayChange]]/E4158</f>
        <v>9.3965840338383864E-3</v>
      </c>
      <c r="R4157" s="7">
        <f>_xlfn.CEILING.MATH(ABS(NiftyData[[#This Row],[DayChange %]]), 0.01)</f>
        <v>0.01</v>
      </c>
    </row>
    <row r="4158" spans="1:18" x14ac:dyDescent="0.2">
      <c r="A4158" s="2">
        <v>38051</v>
      </c>
      <c r="B4158" s="1">
        <v>1843.9</v>
      </c>
      <c r="C4158" s="1">
        <v>1871.1</v>
      </c>
      <c r="D4158" s="1">
        <v>1843.9</v>
      </c>
      <c r="E4158" s="1">
        <v>1867.7</v>
      </c>
      <c r="F4158" s="1">
        <v>116411628</v>
      </c>
      <c r="G4158" s="1">
        <v>3809.32</v>
      </c>
      <c r="H4158" s="6" t="str">
        <f>TEXT(NiftyData[[#This Row],[Date]], "yyyy")</f>
        <v>2004</v>
      </c>
      <c r="I4158" s="6" t="str">
        <f>TEXT(NiftyData[[#This Row],[Date]], "mmm")</f>
        <v>Mar</v>
      </c>
      <c r="J4158" s="6" t="str">
        <f>TEXT(NiftyData[[#This Row],[Date]], "ddd")</f>
        <v>Fri</v>
      </c>
      <c r="K4158" s="6" t="str">
        <f>TEXT(NiftyData[[#This Row],[Date]], "mmm-yyyy")</f>
        <v>Mar-2004</v>
      </c>
      <c r="L4158" s="6" t="str">
        <f>IF(NiftyData[[#This Row],[Day]]="Thu", "Expiry", "")</f>
        <v/>
      </c>
      <c r="M4158" s="6">
        <f>NiftyData[[#This Row],[Close]]-NiftyData[[#This Row],[Open]]</f>
        <v>23.799999999999955</v>
      </c>
      <c r="N4158" s="4">
        <f>NiftyData[[#This Row],[Intraday Change]]/NiftyData[[#This Row],[Open]]</f>
        <v>1.2907424480720187E-2</v>
      </c>
      <c r="O4158" s="4">
        <f>_xlfn.CEILING.MATH(ABS(NiftyData[[#This Row],[Intraday Change %]]), 0.01)</f>
        <v>0.02</v>
      </c>
      <c r="P4158" s="6">
        <f>NiftyData[[#This Row],[Close]]-E4159</f>
        <v>23.850000000000136</v>
      </c>
      <c r="Q4158" s="4">
        <f>NiftyData[[#This Row],[DayChange]]/E4159</f>
        <v>1.2934891666892719E-2</v>
      </c>
      <c r="R4158" s="7">
        <f>_xlfn.CEILING.MATH(ABS(NiftyData[[#This Row],[DayChange %]]), 0.01)</f>
        <v>0.02</v>
      </c>
    </row>
    <row r="4159" spans="1:18" x14ac:dyDescent="0.2">
      <c r="A4159" s="2">
        <v>38050</v>
      </c>
      <c r="B4159" s="1">
        <v>1859.3</v>
      </c>
      <c r="C4159" s="1">
        <v>1867.95</v>
      </c>
      <c r="D4159" s="1">
        <v>1831.2</v>
      </c>
      <c r="E4159" s="1">
        <v>1843.85</v>
      </c>
      <c r="F4159" s="1">
        <v>112524143</v>
      </c>
      <c r="G4159" s="1">
        <v>4227.16</v>
      </c>
      <c r="H4159" s="6" t="str">
        <f>TEXT(NiftyData[[#This Row],[Date]], "yyyy")</f>
        <v>2004</v>
      </c>
      <c r="I4159" s="6" t="str">
        <f>TEXT(NiftyData[[#This Row],[Date]], "mmm")</f>
        <v>Mar</v>
      </c>
      <c r="J4159" s="6" t="str">
        <f>TEXT(NiftyData[[#This Row],[Date]], "ddd")</f>
        <v>Thu</v>
      </c>
      <c r="K4159" s="6" t="str">
        <f>TEXT(NiftyData[[#This Row],[Date]], "mmm-yyyy")</f>
        <v>Mar-2004</v>
      </c>
      <c r="L4159" s="6" t="str">
        <f>IF(NiftyData[[#This Row],[Day]]="Thu", "Expiry", "")</f>
        <v>Expiry</v>
      </c>
      <c r="M4159" s="6">
        <f>NiftyData[[#This Row],[Close]]-NiftyData[[#This Row],[Open]]</f>
        <v>-15.450000000000045</v>
      </c>
      <c r="N4159" s="4">
        <f>NiftyData[[#This Row],[Intraday Change]]/NiftyData[[#This Row],[Open]]</f>
        <v>-8.309578873769723E-3</v>
      </c>
      <c r="O4159" s="4">
        <f>_xlfn.CEILING.MATH(ABS(NiftyData[[#This Row],[Intraday Change %]]), 0.01)</f>
        <v>0.01</v>
      </c>
      <c r="P4159" s="6">
        <f>NiftyData[[#This Row],[Close]]-E4160</f>
        <v>-16.550000000000182</v>
      </c>
      <c r="Q4159" s="4">
        <f>NiftyData[[#This Row],[DayChange]]/E4160</f>
        <v>-8.8959363577726189E-3</v>
      </c>
      <c r="R4159" s="7">
        <f>_xlfn.CEILING.MATH(ABS(NiftyData[[#This Row],[DayChange %]]), 0.01)</f>
        <v>0.01</v>
      </c>
    </row>
    <row r="4160" spans="1:18" x14ac:dyDescent="0.2">
      <c r="A4160" s="2">
        <v>38049</v>
      </c>
      <c r="B4160" s="1">
        <v>1852.45</v>
      </c>
      <c r="C4160" s="1">
        <v>1868.25</v>
      </c>
      <c r="D4160" s="1">
        <v>1842.45</v>
      </c>
      <c r="E4160" s="1">
        <v>1860.4</v>
      </c>
      <c r="F4160" s="1">
        <v>133763488</v>
      </c>
      <c r="G4160" s="1">
        <v>4701.32</v>
      </c>
      <c r="H4160" s="6" t="str">
        <f>TEXT(NiftyData[[#This Row],[Date]], "yyyy")</f>
        <v>2004</v>
      </c>
      <c r="I4160" s="6" t="str">
        <f>TEXT(NiftyData[[#This Row],[Date]], "mmm")</f>
        <v>Mar</v>
      </c>
      <c r="J4160" s="6" t="str">
        <f>TEXT(NiftyData[[#This Row],[Date]], "ddd")</f>
        <v>Wed</v>
      </c>
      <c r="K4160" s="6" t="str">
        <f>TEXT(NiftyData[[#This Row],[Date]], "mmm-yyyy")</f>
        <v>Mar-2004</v>
      </c>
      <c r="L4160" s="6" t="str">
        <f>IF(NiftyData[[#This Row],[Day]]="Thu", "Expiry", "")</f>
        <v/>
      </c>
      <c r="M4160" s="6">
        <f>NiftyData[[#This Row],[Close]]-NiftyData[[#This Row],[Open]]</f>
        <v>7.9500000000000455</v>
      </c>
      <c r="N4160" s="4">
        <f>NiftyData[[#This Row],[Intraday Change]]/NiftyData[[#This Row],[Open]]</f>
        <v>4.2916138087398014E-3</v>
      </c>
      <c r="O4160" s="4">
        <f>_xlfn.CEILING.MATH(ABS(NiftyData[[#This Row],[Intraday Change %]]), 0.01)</f>
        <v>0.01</v>
      </c>
      <c r="P4160" s="6">
        <f>NiftyData[[#This Row],[Close]]-E4161</f>
        <v>7.7000000000000455</v>
      </c>
      <c r="Q4160" s="4">
        <f>NiftyData[[#This Row],[DayChange]]/E4161</f>
        <v>4.1560965077994524E-3</v>
      </c>
      <c r="R4160" s="7">
        <f>_xlfn.CEILING.MATH(ABS(NiftyData[[#This Row],[DayChange %]]), 0.01)</f>
        <v>0.01</v>
      </c>
    </row>
    <row r="4161" spans="1:18" x14ac:dyDescent="0.2">
      <c r="A4161" s="2">
        <v>38047</v>
      </c>
      <c r="B4161" s="1">
        <v>1798.35</v>
      </c>
      <c r="C4161" s="1">
        <v>1856.45</v>
      </c>
      <c r="D4161" s="1">
        <v>1795.35</v>
      </c>
      <c r="E4161" s="1">
        <v>1852.7</v>
      </c>
      <c r="F4161" s="1">
        <v>113700489</v>
      </c>
      <c r="G4161" s="1">
        <v>3988.98</v>
      </c>
      <c r="H4161" s="6" t="str">
        <f>TEXT(NiftyData[[#This Row],[Date]], "yyyy")</f>
        <v>2004</v>
      </c>
      <c r="I4161" s="6" t="str">
        <f>TEXT(NiftyData[[#This Row],[Date]], "mmm")</f>
        <v>Mar</v>
      </c>
      <c r="J4161" s="6" t="str">
        <f>TEXT(NiftyData[[#This Row],[Date]], "ddd")</f>
        <v>Mon</v>
      </c>
      <c r="K4161" s="6" t="str">
        <f>TEXT(NiftyData[[#This Row],[Date]], "mmm-yyyy")</f>
        <v>Mar-2004</v>
      </c>
      <c r="L4161" s="6" t="str">
        <f>IF(NiftyData[[#This Row],[Day]]="Thu", "Expiry", "")</f>
        <v/>
      </c>
      <c r="M4161" s="6">
        <f>NiftyData[[#This Row],[Close]]-NiftyData[[#This Row],[Open]]</f>
        <v>54.350000000000136</v>
      </c>
      <c r="N4161" s="4">
        <f>NiftyData[[#This Row],[Intraday Change]]/NiftyData[[#This Row],[Open]]</f>
        <v>3.022214808018469E-2</v>
      </c>
      <c r="O4161" s="4">
        <f>_xlfn.CEILING.MATH(ABS(NiftyData[[#This Row],[Intraday Change %]]), 0.01)</f>
        <v>0.04</v>
      </c>
      <c r="P4161" s="6">
        <f>NiftyData[[#This Row],[Close]]-E4162</f>
        <v>52.400000000000091</v>
      </c>
      <c r="Q4161" s="4">
        <f>NiftyData[[#This Row],[DayChange]]/E4162</f>
        <v>2.9106260067766534E-2</v>
      </c>
      <c r="R4161" s="7">
        <f>_xlfn.CEILING.MATH(ABS(NiftyData[[#This Row],[DayChange %]]), 0.01)</f>
        <v>0.03</v>
      </c>
    </row>
    <row r="4162" spans="1:18" x14ac:dyDescent="0.2">
      <c r="A4162" s="2">
        <v>38044</v>
      </c>
      <c r="B4162" s="1">
        <v>1765.9</v>
      </c>
      <c r="C4162" s="1">
        <v>1807.45</v>
      </c>
      <c r="D4162" s="1">
        <v>1763.95</v>
      </c>
      <c r="E4162" s="1">
        <v>1800.3</v>
      </c>
      <c r="F4162" s="1">
        <v>128743251</v>
      </c>
      <c r="G4162" s="1">
        <v>4214.13</v>
      </c>
      <c r="H4162" s="6" t="str">
        <f>TEXT(NiftyData[[#This Row],[Date]], "yyyy")</f>
        <v>2004</v>
      </c>
      <c r="I4162" s="6" t="str">
        <f>TEXT(NiftyData[[#This Row],[Date]], "mmm")</f>
        <v>Feb</v>
      </c>
      <c r="J4162" s="6" t="str">
        <f>TEXT(NiftyData[[#This Row],[Date]], "ddd")</f>
        <v>Fri</v>
      </c>
      <c r="K4162" s="6" t="str">
        <f>TEXT(NiftyData[[#This Row],[Date]], "mmm-yyyy")</f>
        <v>Feb-2004</v>
      </c>
      <c r="L4162" s="6" t="str">
        <f>IF(NiftyData[[#This Row],[Day]]="Thu", "Expiry", "")</f>
        <v/>
      </c>
      <c r="M4162" s="6">
        <f>NiftyData[[#This Row],[Close]]-NiftyData[[#This Row],[Open]]</f>
        <v>34.399999999999864</v>
      </c>
      <c r="N4162" s="4">
        <f>NiftyData[[#This Row],[Intraday Change]]/NiftyData[[#This Row],[Open]]</f>
        <v>1.9480151763972966E-2</v>
      </c>
      <c r="O4162" s="4">
        <f>_xlfn.CEILING.MATH(ABS(NiftyData[[#This Row],[Intraday Change %]]), 0.01)</f>
        <v>0.02</v>
      </c>
      <c r="P4162" s="6">
        <f>NiftyData[[#This Row],[Close]]-E4163</f>
        <v>34.5</v>
      </c>
      <c r="Q4162" s="4">
        <f>NiftyData[[#This Row],[DayChange]]/E4163</f>
        <v>1.9537886510363575E-2</v>
      </c>
      <c r="R4162" s="7">
        <f>_xlfn.CEILING.MATH(ABS(NiftyData[[#This Row],[DayChange %]]), 0.01)</f>
        <v>0.02</v>
      </c>
    </row>
    <row r="4163" spans="1:18" x14ac:dyDescent="0.2">
      <c r="A4163" s="2">
        <v>38043</v>
      </c>
      <c r="B4163" s="1">
        <v>1787.45</v>
      </c>
      <c r="C4163" s="1">
        <v>1818.6</v>
      </c>
      <c r="D4163" s="1">
        <v>1760.55</v>
      </c>
      <c r="E4163" s="1">
        <v>1765.8</v>
      </c>
      <c r="F4163" s="1">
        <v>114138836</v>
      </c>
      <c r="G4163" s="1">
        <v>4340.0200000000004</v>
      </c>
      <c r="H4163" s="6" t="str">
        <f>TEXT(NiftyData[[#This Row],[Date]], "yyyy")</f>
        <v>2004</v>
      </c>
      <c r="I4163" s="6" t="str">
        <f>TEXT(NiftyData[[#This Row],[Date]], "mmm")</f>
        <v>Feb</v>
      </c>
      <c r="J4163" s="6" t="str">
        <f>TEXT(NiftyData[[#This Row],[Date]], "ddd")</f>
        <v>Thu</v>
      </c>
      <c r="K4163" s="6" t="str">
        <f>TEXT(NiftyData[[#This Row],[Date]], "mmm-yyyy")</f>
        <v>Feb-2004</v>
      </c>
      <c r="L4163" s="6" t="str">
        <f>IF(NiftyData[[#This Row],[Day]]="Thu", "Expiry", "")</f>
        <v>Expiry</v>
      </c>
      <c r="M4163" s="6">
        <f>NiftyData[[#This Row],[Close]]-NiftyData[[#This Row],[Open]]</f>
        <v>-21.650000000000091</v>
      </c>
      <c r="N4163" s="4">
        <f>NiftyData[[#This Row],[Intraday Change]]/NiftyData[[#This Row],[Open]]</f>
        <v>-1.2112226915438245E-2</v>
      </c>
      <c r="O4163" s="4">
        <f>_xlfn.CEILING.MATH(ABS(NiftyData[[#This Row],[Intraday Change %]]), 0.01)</f>
        <v>0.02</v>
      </c>
      <c r="P4163" s="6">
        <f>NiftyData[[#This Row],[Close]]-E4164</f>
        <v>-21</v>
      </c>
      <c r="Q4163" s="4">
        <f>NiftyData[[#This Row],[DayChange]]/E4164</f>
        <v>-1.1752854264607119E-2</v>
      </c>
      <c r="R4163" s="7">
        <f>_xlfn.CEILING.MATH(ABS(NiftyData[[#This Row],[DayChange %]]), 0.01)</f>
        <v>0.02</v>
      </c>
    </row>
    <row r="4164" spans="1:18" x14ac:dyDescent="0.2">
      <c r="A4164" s="2">
        <v>38042</v>
      </c>
      <c r="B4164" s="1">
        <v>1833.65</v>
      </c>
      <c r="C4164" s="1">
        <v>1834.1</v>
      </c>
      <c r="D4164" s="1">
        <v>1779</v>
      </c>
      <c r="E4164" s="1">
        <v>1786.8</v>
      </c>
      <c r="F4164" s="1">
        <v>102770698</v>
      </c>
      <c r="G4164" s="1">
        <v>3708.05</v>
      </c>
      <c r="H4164" s="6" t="str">
        <f>TEXT(NiftyData[[#This Row],[Date]], "yyyy")</f>
        <v>2004</v>
      </c>
      <c r="I4164" s="6" t="str">
        <f>TEXT(NiftyData[[#This Row],[Date]], "mmm")</f>
        <v>Feb</v>
      </c>
      <c r="J4164" s="6" t="str">
        <f>TEXT(NiftyData[[#This Row],[Date]], "ddd")</f>
        <v>Wed</v>
      </c>
      <c r="K4164" s="6" t="str">
        <f>TEXT(NiftyData[[#This Row],[Date]], "mmm-yyyy")</f>
        <v>Feb-2004</v>
      </c>
      <c r="L4164" s="6" t="str">
        <f>IF(NiftyData[[#This Row],[Day]]="Thu", "Expiry", "")</f>
        <v/>
      </c>
      <c r="M4164" s="6">
        <f>NiftyData[[#This Row],[Close]]-NiftyData[[#This Row],[Open]]</f>
        <v>-46.850000000000136</v>
      </c>
      <c r="N4164" s="4">
        <f>NiftyData[[#This Row],[Intraday Change]]/NiftyData[[#This Row],[Open]]</f>
        <v>-2.5550132249884182E-2</v>
      </c>
      <c r="O4164" s="4">
        <f>_xlfn.CEILING.MATH(ABS(NiftyData[[#This Row],[Intraday Change %]]), 0.01)</f>
        <v>0.03</v>
      </c>
      <c r="P4164" s="6">
        <f>NiftyData[[#This Row],[Close]]-E4165</f>
        <v>-34.549999999999955</v>
      </c>
      <c r="Q4164" s="4">
        <f>NiftyData[[#This Row],[DayChange]]/E4165</f>
        <v>-1.8969445740796637E-2</v>
      </c>
      <c r="R4164" s="7">
        <f>_xlfn.CEILING.MATH(ABS(NiftyData[[#This Row],[DayChange %]]), 0.01)</f>
        <v>0.02</v>
      </c>
    </row>
    <row r="4165" spans="1:18" x14ac:dyDescent="0.2">
      <c r="A4165" s="2">
        <v>38041</v>
      </c>
      <c r="B4165" s="1">
        <v>1808.4</v>
      </c>
      <c r="C4165" s="1">
        <v>1826.85</v>
      </c>
      <c r="D4165" s="1">
        <v>1780.35</v>
      </c>
      <c r="E4165" s="1">
        <v>1821.35</v>
      </c>
      <c r="F4165" s="1">
        <v>132737579</v>
      </c>
      <c r="G4165" s="1">
        <v>4570.6099999999997</v>
      </c>
      <c r="H4165" s="6" t="str">
        <f>TEXT(NiftyData[[#This Row],[Date]], "yyyy")</f>
        <v>2004</v>
      </c>
      <c r="I4165" s="6" t="str">
        <f>TEXT(NiftyData[[#This Row],[Date]], "mmm")</f>
        <v>Feb</v>
      </c>
      <c r="J4165" s="6" t="str">
        <f>TEXT(NiftyData[[#This Row],[Date]], "ddd")</f>
        <v>Tue</v>
      </c>
      <c r="K4165" s="6" t="str">
        <f>TEXT(NiftyData[[#This Row],[Date]], "mmm-yyyy")</f>
        <v>Feb-2004</v>
      </c>
      <c r="L4165" s="6" t="str">
        <f>IF(NiftyData[[#This Row],[Day]]="Thu", "Expiry", "")</f>
        <v/>
      </c>
      <c r="M4165" s="6">
        <f>NiftyData[[#This Row],[Close]]-NiftyData[[#This Row],[Open]]</f>
        <v>12.949999999999818</v>
      </c>
      <c r="N4165" s="4">
        <f>NiftyData[[#This Row],[Intraday Change]]/NiftyData[[#This Row],[Open]]</f>
        <v>7.1610263216101621E-3</v>
      </c>
      <c r="O4165" s="4">
        <f>_xlfn.CEILING.MATH(ABS(NiftyData[[#This Row],[Intraday Change %]]), 0.01)</f>
        <v>0.01</v>
      </c>
      <c r="P4165" s="6">
        <f>NiftyData[[#This Row],[Close]]-E4166</f>
        <v>13.149999999999864</v>
      </c>
      <c r="Q4165" s="4">
        <f>NiftyData[[#This Row],[DayChange]]/E4166</f>
        <v>7.2724256166352523E-3</v>
      </c>
      <c r="R4165" s="7">
        <f>_xlfn.CEILING.MATH(ABS(NiftyData[[#This Row],[DayChange %]]), 0.01)</f>
        <v>0.01</v>
      </c>
    </row>
    <row r="4166" spans="1:18" x14ac:dyDescent="0.2">
      <c r="A4166" s="2">
        <v>38040</v>
      </c>
      <c r="B4166" s="1">
        <v>1853</v>
      </c>
      <c r="C4166" s="1">
        <v>1867.25</v>
      </c>
      <c r="D4166" s="1">
        <v>1800.2</v>
      </c>
      <c r="E4166" s="1">
        <v>1808.2</v>
      </c>
      <c r="F4166" s="1">
        <v>99793235</v>
      </c>
      <c r="G4166" s="1">
        <v>3453.62</v>
      </c>
      <c r="H4166" s="6" t="str">
        <f>TEXT(NiftyData[[#This Row],[Date]], "yyyy")</f>
        <v>2004</v>
      </c>
      <c r="I4166" s="6" t="str">
        <f>TEXT(NiftyData[[#This Row],[Date]], "mmm")</f>
        <v>Feb</v>
      </c>
      <c r="J4166" s="6" t="str">
        <f>TEXT(NiftyData[[#This Row],[Date]], "ddd")</f>
        <v>Mon</v>
      </c>
      <c r="K4166" s="6" t="str">
        <f>TEXT(NiftyData[[#This Row],[Date]], "mmm-yyyy")</f>
        <v>Feb-2004</v>
      </c>
      <c r="L4166" s="6" t="str">
        <f>IF(NiftyData[[#This Row],[Day]]="Thu", "Expiry", "")</f>
        <v/>
      </c>
      <c r="M4166" s="6">
        <f>NiftyData[[#This Row],[Close]]-NiftyData[[#This Row],[Open]]</f>
        <v>-44.799999999999955</v>
      </c>
      <c r="N4166" s="4">
        <f>NiftyData[[#This Row],[Intraday Change]]/NiftyData[[#This Row],[Open]]</f>
        <v>-2.4177010253642717E-2</v>
      </c>
      <c r="O4166" s="4">
        <f>_xlfn.CEILING.MATH(ABS(NiftyData[[#This Row],[Intraday Change %]]), 0.01)</f>
        <v>0.03</v>
      </c>
      <c r="P4166" s="6">
        <f>NiftyData[[#This Row],[Close]]-E4167</f>
        <v>-44.450000000000045</v>
      </c>
      <c r="Q4166" s="4">
        <f>NiftyData[[#This Row],[DayChange]]/E4167</f>
        <v>-2.3992659163900382E-2</v>
      </c>
      <c r="R4166" s="7">
        <f>_xlfn.CEILING.MATH(ABS(NiftyData[[#This Row],[DayChange %]]), 0.01)</f>
        <v>0.03</v>
      </c>
    </row>
    <row r="4167" spans="1:18" x14ac:dyDescent="0.2">
      <c r="A4167" s="2">
        <v>38037</v>
      </c>
      <c r="B4167" s="1">
        <v>1858.25</v>
      </c>
      <c r="C4167" s="1">
        <v>1872.85</v>
      </c>
      <c r="D4167" s="1">
        <v>1831.15</v>
      </c>
      <c r="E4167" s="1">
        <v>1852.65</v>
      </c>
      <c r="F4167" s="1">
        <v>130222046</v>
      </c>
      <c r="G4167" s="1">
        <v>4679.07</v>
      </c>
      <c r="H4167" s="6" t="str">
        <f>TEXT(NiftyData[[#This Row],[Date]], "yyyy")</f>
        <v>2004</v>
      </c>
      <c r="I4167" s="6" t="str">
        <f>TEXT(NiftyData[[#This Row],[Date]], "mmm")</f>
        <v>Feb</v>
      </c>
      <c r="J4167" s="6" t="str">
        <f>TEXT(NiftyData[[#This Row],[Date]], "ddd")</f>
        <v>Fri</v>
      </c>
      <c r="K4167" s="6" t="str">
        <f>TEXT(NiftyData[[#This Row],[Date]], "mmm-yyyy")</f>
        <v>Feb-2004</v>
      </c>
      <c r="L4167" s="6" t="str">
        <f>IF(NiftyData[[#This Row],[Day]]="Thu", "Expiry", "")</f>
        <v/>
      </c>
      <c r="M4167" s="6">
        <f>NiftyData[[#This Row],[Close]]-NiftyData[[#This Row],[Open]]</f>
        <v>-5.5999999999999091</v>
      </c>
      <c r="N4167" s="4">
        <f>NiftyData[[#This Row],[Intraday Change]]/NiftyData[[#This Row],[Open]]</f>
        <v>-3.0135880532758826E-3</v>
      </c>
      <c r="O4167" s="4">
        <f>_xlfn.CEILING.MATH(ABS(NiftyData[[#This Row],[Intraday Change %]]), 0.01)</f>
        <v>0.01</v>
      </c>
      <c r="P4167" s="6">
        <f>NiftyData[[#This Row],[Close]]-E4168</f>
        <v>-5.6499999999998636</v>
      </c>
      <c r="Q4167" s="4">
        <f>NiftyData[[#This Row],[DayChange]]/E4168</f>
        <v>-3.040413280955639E-3</v>
      </c>
      <c r="R4167" s="7">
        <f>_xlfn.CEILING.MATH(ABS(NiftyData[[#This Row],[DayChange %]]), 0.01)</f>
        <v>0.01</v>
      </c>
    </row>
    <row r="4168" spans="1:18" x14ac:dyDescent="0.2">
      <c r="A4168" s="2">
        <v>38036</v>
      </c>
      <c r="B4168" s="1">
        <v>1916.65</v>
      </c>
      <c r="C4168" s="1">
        <v>1919.7</v>
      </c>
      <c r="D4168" s="1">
        <v>1851.8</v>
      </c>
      <c r="E4168" s="1">
        <v>1858.3</v>
      </c>
      <c r="F4168" s="1">
        <v>140471420</v>
      </c>
      <c r="G4168" s="1">
        <v>4599.88</v>
      </c>
      <c r="H4168" s="6" t="str">
        <f>TEXT(NiftyData[[#This Row],[Date]], "yyyy")</f>
        <v>2004</v>
      </c>
      <c r="I4168" s="6" t="str">
        <f>TEXT(NiftyData[[#This Row],[Date]], "mmm")</f>
        <v>Feb</v>
      </c>
      <c r="J4168" s="6" t="str">
        <f>TEXT(NiftyData[[#This Row],[Date]], "ddd")</f>
        <v>Thu</v>
      </c>
      <c r="K4168" s="6" t="str">
        <f>TEXT(NiftyData[[#This Row],[Date]], "mmm-yyyy")</f>
        <v>Feb-2004</v>
      </c>
      <c r="L4168" s="6" t="str">
        <f>IF(NiftyData[[#This Row],[Day]]="Thu", "Expiry", "")</f>
        <v>Expiry</v>
      </c>
      <c r="M4168" s="6">
        <f>NiftyData[[#This Row],[Close]]-NiftyData[[#This Row],[Open]]</f>
        <v>-58.350000000000136</v>
      </c>
      <c r="N4168" s="4">
        <f>NiftyData[[#This Row],[Intraday Change]]/NiftyData[[#This Row],[Open]]</f>
        <v>-3.0443742989069541E-2</v>
      </c>
      <c r="O4168" s="4">
        <f>_xlfn.CEILING.MATH(ABS(NiftyData[[#This Row],[Intraday Change %]]), 0.01)</f>
        <v>0.04</v>
      </c>
      <c r="P4168" s="6">
        <f>NiftyData[[#This Row],[Close]]-E4169</f>
        <v>-58.150000000000091</v>
      </c>
      <c r="Q4168" s="4">
        <f>NiftyData[[#This Row],[DayChange]]/E4169</f>
        <v>-3.0342560463356774E-2</v>
      </c>
      <c r="R4168" s="7">
        <f>_xlfn.CEILING.MATH(ABS(NiftyData[[#This Row],[DayChange %]]), 0.01)</f>
        <v>0.04</v>
      </c>
    </row>
    <row r="4169" spans="1:18" x14ac:dyDescent="0.2">
      <c r="A4169" s="2">
        <v>38035</v>
      </c>
      <c r="B4169" s="1">
        <v>1920</v>
      </c>
      <c r="C4169" s="1">
        <v>1935.8</v>
      </c>
      <c r="D4169" s="1">
        <v>1912.6</v>
      </c>
      <c r="E4169" s="1">
        <v>1916.45</v>
      </c>
      <c r="F4169" s="1">
        <v>109066831</v>
      </c>
      <c r="G4169" s="1">
        <v>3894.99</v>
      </c>
      <c r="H4169" s="6" t="str">
        <f>TEXT(NiftyData[[#This Row],[Date]], "yyyy")</f>
        <v>2004</v>
      </c>
      <c r="I4169" s="6" t="str">
        <f>TEXT(NiftyData[[#This Row],[Date]], "mmm")</f>
        <v>Feb</v>
      </c>
      <c r="J4169" s="6" t="str">
        <f>TEXT(NiftyData[[#This Row],[Date]], "ddd")</f>
        <v>Wed</v>
      </c>
      <c r="K4169" s="6" t="str">
        <f>TEXT(NiftyData[[#This Row],[Date]], "mmm-yyyy")</f>
        <v>Feb-2004</v>
      </c>
      <c r="L4169" s="6" t="str">
        <f>IF(NiftyData[[#This Row],[Day]]="Thu", "Expiry", "")</f>
        <v/>
      </c>
      <c r="M4169" s="6">
        <f>NiftyData[[#This Row],[Close]]-NiftyData[[#This Row],[Open]]</f>
        <v>-3.5499999999999545</v>
      </c>
      <c r="N4169" s="4">
        <f>NiftyData[[#This Row],[Intraday Change]]/NiftyData[[#This Row],[Open]]</f>
        <v>-1.8489583333333097E-3</v>
      </c>
      <c r="O4169" s="4">
        <f>_xlfn.CEILING.MATH(ABS(NiftyData[[#This Row],[Intraday Change %]]), 0.01)</f>
        <v>0.01</v>
      </c>
      <c r="P4169" s="6">
        <f>NiftyData[[#This Row],[Close]]-E4170</f>
        <v>-3.6499999999998636</v>
      </c>
      <c r="Q4169" s="4">
        <f>NiftyData[[#This Row],[DayChange]]/E4170</f>
        <v>-1.900942659236427E-3</v>
      </c>
      <c r="R4169" s="7">
        <f>_xlfn.CEILING.MATH(ABS(NiftyData[[#This Row],[DayChange %]]), 0.01)</f>
        <v>0.01</v>
      </c>
    </row>
    <row r="4170" spans="1:18" x14ac:dyDescent="0.2">
      <c r="A4170" s="2">
        <v>38034</v>
      </c>
      <c r="B4170" s="1">
        <v>1913.55</v>
      </c>
      <c r="C4170" s="1">
        <v>1926.15</v>
      </c>
      <c r="D4170" s="1">
        <v>1905.5</v>
      </c>
      <c r="E4170" s="1">
        <v>1920.1</v>
      </c>
      <c r="F4170" s="1">
        <v>122676414</v>
      </c>
      <c r="G4170" s="1">
        <v>3827.54</v>
      </c>
      <c r="H4170" s="6" t="str">
        <f>TEXT(NiftyData[[#This Row],[Date]], "yyyy")</f>
        <v>2004</v>
      </c>
      <c r="I4170" s="6" t="str">
        <f>TEXT(NiftyData[[#This Row],[Date]], "mmm")</f>
        <v>Feb</v>
      </c>
      <c r="J4170" s="6" t="str">
        <f>TEXT(NiftyData[[#This Row],[Date]], "ddd")</f>
        <v>Tue</v>
      </c>
      <c r="K4170" s="6" t="str">
        <f>TEXT(NiftyData[[#This Row],[Date]], "mmm-yyyy")</f>
        <v>Feb-2004</v>
      </c>
      <c r="L4170" s="6" t="str">
        <f>IF(NiftyData[[#This Row],[Day]]="Thu", "Expiry", "")</f>
        <v/>
      </c>
      <c r="M4170" s="6">
        <f>NiftyData[[#This Row],[Close]]-NiftyData[[#This Row],[Open]]</f>
        <v>6.5499999999999545</v>
      </c>
      <c r="N4170" s="4">
        <f>NiftyData[[#This Row],[Intraday Change]]/NiftyData[[#This Row],[Open]]</f>
        <v>3.4229573306158475E-3</v>
      </c>
      <c r="O4170" s="4">
        <f>_xlfn.CEILING.MATH(ABS(NiftyData[[#This Row],[Intraday Change %]]), 0.01)</f>
        <v>0.01</v>
      </c>
      <c r="P4170" s="6">
        <f>NiftyData[[#This Row],[Close]]-E4171</f>
        <v>6.5499999999999545</v>
      </c>
      <c r="Q4170" s="4">
        <f>NiftyData[[#This Row],[DayChange]]/E4171</f>
        <v>3.4229573306158475E-3</v>
      </c>
      <c r="R4170" s="7">
        <f>_xlfn.CEILING.MATH(ABS(NiftyData[[#This Row],[DayChange %]]), 0.01)</f>
        <v>0.01</v>
      </c>
    </row>
    <row r="4171" spans="1:18" x14ac:dyDescent="0.2">
      <c r="A4171" s="2">
        <v>38033</v>
      </c>
      <c r="B4171" s="1">
        <v>1914.45</v>
      </c>
      <c r="C4171" s="1">
        <v>1929.5</v>
      </c>
      <c r="D4171" s="1">
        <v>1909.45</v>
      </c>
      <c r="E4171" s="1">
        <v>1913.55</v>
      </c>
      <c r="F4171" s="1">
        <v>116669614</v>
      </c>
      <c r="G4171" s="1">
        <v>3681.99</v>
      </c>
      <c r="H4171" s="6" t="str">
        <f>TEXT(NiftyData[[#This Row],[Date]], "yyyy")</f>
        <v>2004</v>
      </c>
      <c r="I4171" s="6" t="str">
        <f>TEXT(NiftyData[[#This Row],[Date]], "mmm")</f>
        <v>Feb</v>
      </c>
      <c r="J4171" s="6" t="str">
        <f>TEXT(NiftyData[[#This Row],[Date]], "ddd")</f>
        <v>Mon</v>
      </c>
      <c r="K4171" s="6" t="str">
        <f>TEXT(NiftyData[[#This Row],[Date]], "mmm-yyyy")</f>
        <v>Feb-2004</v>
      </c>
      <c r="L4171" s="6" t="str">
        <f>IF(NiftyData[[#This Row],[Day]]="Thu", "Expiry", "")</f>
        <v/>
      </c>
      <c r="M4171" s="6">
        <f>NiftyData[[#This Row],[Close]]-NiftyData[[#This Row],[Open]]</f>
        <v>-0.90000000000009095</v>
      </c>
      <c r="N4171" s="4">
        <f>NiftyData[[#This Row],[Intraday Change]]/NiftyData[[#This Row],[Open]]</f>
        <v>-4.7010890856386477E-4</v>
      </c>
      <c r="O4171" s="4">
        <f>_xlfn.CEILING.MATH(ABS(NiftyData[[#This Row],[Intraday Change %]]), 0.01)</f>
        <v>0.01</v>
      </c>
      <c r="P4171" s="6">
        <f>NiftyData[[#This Row],[Close]]-E4172</f>
        <v>-4.9999999999954525E-2</v>
      </c>
      <c r="Q4171" s="4">
        <f>NiftyData[[#This Row],[DayChange]]/E4172</f>
        <v>-2.6128762541782259E-5</v>
      </c>
      <c r="R4171" s="7">
        <f>_xlfn.CEILING.MATH(ABS(NiftyData[[#This Row],[DayChange %]]), 0.01)</f>
        <v>0.01</v>
      </c>
    </row>
    <row r="4172" spans="1:18" x14ac:dyDescent="0.2">
      <c r="A4172" s="2">
        <v>38030</v>
      </c>
      <c r="B4172" s="1">
        <v>1875.6</v>
      </c>
      <c r="C4172" s="1">
        <v>1916.2</v>
      </c>
      <c r="D4172" s="1">
        <v>1873.25</v>
      </c>
      <c r="E4172" s="1">
        <v>1913.6</v>
      </c>
      <c r="F4172" s="1">
        <v>123505334</v>
      </c>
      <c r="G4172" s="1">
        <v>3636.58</v>
      </c>
      <c r="H4172" s="6" t="str">
        <f>TEXT(NiftyData[[#This Row],[Date]], "yyyy")</f>
        <v>2004</v>
      </c>
      <c r="I4172" s="6" t="str">
        <f>TEXT(NiftyData[[#This Row],[Date]], "mmm")</f>
        <v>Feb</v>
      </c>
      <c r="J4172" s="6" t="str">
        <f>TEXT(NiftyData[[#This Row],[Date]], "ddd")</f>
        <v>Fri</v>
      </c>
      <c r="K4172" s="6" t="str">
        <f>TEXT(NiftyData[[#This Row],[Date]], "mmm-yyyy")</f>
        <v>Feb-2004</v>
      </c>
      <c r="L4172" s="6" t="str">
        <f>IF(NiftyData[[#This Row],[Day]]="Thu", "Expiry", "")</f>
        <v/>
      </c>
      <c r="M4172" s="6">
        <f>NiftyData[[#This Row],[Close]]-NiftyData[[#This Row],[Open]]</f>
        <v>38</v>
      </c>
      <c r="N4172" s="4">
        <f>NiftyData[[#This Row],[Intraday Change]]/NiftyData[[#This Row],[Open]]</f>
        <v>2.0260183407976116E-2</v>
      </c>
      <c r="O4172" s="4">
        <f>_xlfn.CEILING.MATH(ABS(NiftyData[[#This Row],[Intraday Change %]]), 0.01)</f>
        <v>0.03</v>
      </c>
      <c r="P4172" s="6">
        <f>NiftyData[[#This Row],[Close]]-E4173</f>
        <v>28.299999999999955</v>
      </c>
      <c r="Q4172" s="4">
        <f>NiftyData[[#This Row],[DayChange]]/E4173</f>
        <v>1.5010873601018382E-2</v>
      </c>
      <c r="R4172" s="7">
        <f>_xlfn.CEILING.MATH(ABS(NiftyData[[#This Row],[DayChange %]]), 0.01)</f>
        <v>0.02</v>
      </c>
    </row>
    <row r="4173" spans="1:18" x14ac:dyDescent="0.2">
      <c r="A4173" s="2">
        <v>38029</v>
      </c>
      <c r="B4173" s="1">
        <v>1892.2</v>
      </c>
      <c r="C4173" s="1">
        <v>1906.1</v>
      </c>
      <c r="D4173" s="1">
        <v>1869.25</v>
      </c>
      <c r="E4173" s="1">
        <v>1885.3</v>
      </c>
      <c r="F4173" s="1">
        <v>109930676</v>
      </c>
      <c r="G4173" s="1">
        <v>4303.74</v>
      </c>
      <c r="H4173" s="6" t="str">
        <f>TEXT(NiftyData[[#This Row],[Date]], "yyyy")</f>
        <v>2004</v>
      </c>
      <c r="I4173" s="6" t="str">
        <f>TEXT(NiftyData[[#This Row],[Date]], "mmm")</f>
        <v>Feb</v>
      </c>
      <c r="J4173" s="6" t="str">
        <f>TEXT(NiftyData[[#This Row],[Date]], "ddd")</f>
        <v>Thu</v>
      </c>
      <c r="K4173" s="6" t="str">
        <f>TEXT(NiftyData[[#This Row],[Date]], "mmm-yyyy")</f>
        <v>Feb-2004</v>
      </c>
      <c r="L4173" s="6" t="str">
        <f>IF(NiftyData[[#This Row],[Day]]="Thu", "Expiry", "")</f>
        <v>Expiry</v>
      </c>
      <c r="M4173" s="6">
        <f>NiftyData[[#This Row],[Close]]-NiftyData[[#This Row],[Open]]</f>
        <v>-6.9000000000000909</v>
      </c>
      <c r="N4173" s="4">
        <f>NiftyData[[#This Row],[Intraday Change]]/NiftyData[[#This Row],[Open]]</f>
        <v>-3.6465489905930086E-3</v>
      </c>
      <c r="O4173" s="4">
        <f>_xlfn.CEILING.MATH(ABS(NiftyData[[#This Row],[Intraday Change %]]), 0.01)</f>
        <v>0.01</v>
      </c>
      <c r="P4173" s="6">
        <f>NiftyData[[#This Row],[Close]]-E4174</f>
        <v>-6.2000000000000455</v>
      </c>
      <c r="Q4173" s="4">
        <f>NiftyData[[#This Row],[DayChange]]/E4174</f>
        <v>-3.2778218345228894E-3</v>
      </c>
      <c r="R4173" s="7">
        <f>_xlfn.CEILING.MATH(ABS(NiftyData[[#This Row],[DayChange %]]), 0.01)</f>
        <v>0.01</v>
      </c>
    </row>
    <row r="4174" spans="1:18" x14ac:dyDescent="0.2">
      <c r="A4174" s="2">
        <v>38028</v>
      </c>
      <c r="B4174" s="1">
        <v>1891.8</v>
      </c>
      <c r="C4174" s="1">
        <v>1894.8</v>
      </c>
      <c r="D4174" s="1">
        <v>1874.5</v>
      </c>
      <c r="E4174" s="1">
        <v>1891.5</v>
      </c>
      <c r="F4174" s="1">
        <v>110956963</v>
      </c>
      <c r="G4174" s="1">
        <v>3716.93</v>
      </c>
      <c r="H4174" s="6" t="str">
        <f>TEXT(NiftyData[[#This Row],[Date]], "yyyy")</f>
        <v>2004</v>
      </c>
      <c r="I4174" s="6" t="str">
        <f>TEXT(NiftyData[[#This Row],[Date]], "mmm")</f>
        <v>Feb</v>
      </c>
      <c r="J4174" s="6" t="str">
        <f>TEXT(NiftyData[[#This Row],[Date]], "ddd")</f>
        <v>Wed</v>
      </c>
      <c r="K4174" s="6" t="str">
        <f>TEXT(NiftyData[[#This Row],[Date]], "mmm-yyyy")</f>
        <v>Feb-2004</v>
      </c>
      <c r="L4174" s="6" t="str">
        <f>IF(NiftyData[[#This Row],[Day]]="Thu", "Expiry", "")</f>
        <v/>
      </c>
      <c r="M4174" s="6">
        <f>NiftyData[[#This Row],[Close]]-NiftyData[[#This Row],[Open]]</f>
        <v>-0.29999999999995453</v>
      </c>
      <c r="N4174" s="4">
        <f>NiftyData[[#This Row],[Intraday Change]]/NiftyData[[#This Row],[Open]]</f>
        <v>-1.5857913098633815E-4</v>
      </c>
      <c r="O4174" s="4">
        <f>_xlfn.CEILING.MATH(ABS(NiftyData[[#This Row],[Intraday Change %]]), 0.01)</f>
        <v>0.01</v>
      </c>
      <c r="P4174" s="6">
        <f>NiftyData[[#This Row],[Close]]-E4175</f>
        <v>10.75</v>
      </c>
      <c r="Q4174" s="4">
        <f>NiftyData[[#This Row],[DayChange]]/E4175</f>
        <v>5.7158048650804202E-3</v>
      </c>
      <c r="R4174" s="7">
        <f>_xlfn.CEILING.MATH(ABS(NiftyData[[#This Row],[DayChange %]]), 0.01)</f>
        <v>0.01</v>
      </c>
    </row>
    <row r="4175" spans="1:18" x14ac:dyDescent="0.2">
      <c r="A4175" s="2">
        <v>38027</v>
      </c>
      <c r="B4175" s="1">
        <v>1880.85</v>
      </c>
      <c r="C4175" s="1">
        <v>1897</v>
      </c>
      <c r="D4175" s="1">
        <v>1861.65</v>
      </c>
      <c r="E4175" s="1">
        <v>1880.75</v>
      </c>
      <c r="F4175" s="1">
        <v>130427516</v>
      </c>
      <c r="G4175" s="1">
        <v>4704.5600000000004</v>
      </c>
      <c r="H4175" s="6" t="str">
        <f>TEXT(NiftyData[[#This Row],[Date]], "yyyy")</f>
        <v>2004</v>
      </c>
      <c r="I4175" s="6" t="str">
        <f>TEXT(NiftyData[[#This Row],[Date]], "mmm")</f>
        <v>Feb</v>
      </c>
      <c r="J4175" s="6" t="str">
        <f>TEXT(NiftyData[[#This Row],[Date]], "ddd")</f>
        <v>Tue</v>
      </c>
      <c r="K4175" s="6" t="str">
        <f>TEXT(NiftyData[[#This Row],[Date]], "mmm-yyyy")</f>
        <v>Feb-2004</v>
      </c>
      <c r="L4175" s="6" t="str">
        <f>IF(NiftyData[[#This Row],[Day]]="Thu", "Expiry", "")</f>
        <v/>
      </c>
      <c r="M4175" s="6">
        <f>NiftyData[[#This Row],[Close]]-NiftyData[[#This Row],[Open]]</f>
        <v>-9.9999999999909051E-2</v>
      </c>
      <c r="N4175" s="4">
        <f>NiftyData[[#This Row],[Intraday Change]]/NiftyData[[#This Row],[Open]]</f>
        <v>-5.3167450886518891E-5</v>
      </c>
      <c r="O4175" s="4">
        <f>_xlfn.CEILING.MATH(ABS(NiftyData[[#This Row],[Intraday Change %]]), 0.01)</f>
        <v>0.01</v>
      </c>
      <c r="P4175" s="6">
        <f>NiftyData[[#This Row],[Close]]-E4176</f>
        <v>4.9999999999954525E-2</v>
      </c>
      <c r="Q4175" s="4">
        <f>NiftyData[[#This Row],[DayChange]]/E4176</f>
        <v>2.6585845695727403E-5</v>
      </c>
      <c r="R4175" s="7">
        <f>_xlfn.CEILING.MATH(ABS(NiftyData[[#This Row],[DayChange %]]), 0.01)</f>
        <v>0.01</v>
      </c>
    </row>
    <row r="4176" spans="1:18" x14ac:dyDescent="0.2">
      <c r="A4176" s="2">
        <v>38026</v>
      </c>
      <c r="B4176" s="1">
        <v>1834.9</v>
      </c>
      <c r="C4176" s="1">
        <v>1885.2</v>
      </c>
      <c r="D4176" s="1">
        <v>1833.05</v>
      </c>
      <c r="E4176" s="1">
        <v>1880.7</v>
      </c>
      <c r="F4176" s="1">
        <v>102126031</v>
      </c>
      <c r="G4176" s="1">
        <v>3583.16</v>
      </c>
      <c r="H4176" s="6" t="str">
        <f>TEXT(NiftyData[[#This Row],[Date]], "yyyy")</f>
        <v>2004</v>
      </c>
      <c r="I4176" s="6" t="str">
        <f>TEXT(NiftyData[[#This Row],[Date]], "mmm")</f>
        <v>Feb</v>
      </c>
      <c r="J4176" s="6" t="str">
        <f>TEXT(NiftyData[[#This Row],[Date]], "ddd")</f>
        <v>Mon</v>
      </c>
      <c r="K4176" s="6" t="str">
        <f>TEXT(NiftyData[[#This Row],[Date]], "mmm-yyyy")</f>
        <v>Feb-2004</v>
      </c>
      <c r="L4176" s="6" t="str">
        <f>IF(NiftyData[[#This Row],[Day]]="Thu", "Expiry", "")</f>
        <v/>
      </c>
      <c r="M4176" s="6">
        <f>NiftyData[[#This Row],[Close]]-NiftyData[[#This Row],[Open]]</f>
        <v>45.799999999999955</v>
      </c>
      <c r="N4176" s="4">
        <f>NiftyData[[#This Row],[Intraday Change]]/NiftyData[[#This Row],[Open]]</f>
        <v>2.496048830998962E-2</v>
      </c>
      <c r="O4176" s="4">
        <f>_xlfn.CEILING.MATH(ABS(NiftyData[[#This Row],[Intraday Change %]]), 0.01)</f>
        <v>0.03</v>
      </c>
      <c r="P4176" s="6">
        <f>NiftyData[[#This Row],[Close]]-E4177</f>
        <v>47.049999999999955</v>
      </c>
      <c r="Q4176" s="4">
        <f>NiftyData[[#This Row],[DayChange]]/E4177</f>
        <v>2.565920431925392E-2</v>
      </c>
      <c r="R4176" s="7">
        <f>_xlfn.CEILING.MATH(ABS(NiftyData[[#This Row],[DayChange %]]), 0.01)</f>
        <v>0.03</v>
      </c>
    </row>
    <row r="4177" spans="1:18" x14ac:dyDescent="0.2">
      <c r="A4177" s="2">
        <v>38023</v>
      </c>
      <c r="B4177" s="1">
        <v>1804.35</v>
      </c>
      <c r="C4177" s="1">
        <v>1837.95</v>
      </c>
      <c r="D4177" s="1">
        <v>1797.95</v>
      </c>
      <c r="E4177" s="1">
        <v>1833.65</v>
      </c>
      <c r="F4177" s="1">
        <v>119124927</v>
      </c>
      <c r="G4177" s="1">
        <v>4133.4399999999996</v>
      </c>
      <c r="H4177" s="6" t="str">
        <f>TEXT(NiftyData[[#This Row],[Date]], "yyyy")</f>
        <v>2004</v>
      </c>
      <c r="I4177" s="6" t="str">
        <f>TEXT(NiftyData[[#This Row],[Date]], "mmm")</f>
        <v>Feb</v>
      </c>
      <c r="J4177" s="6" t="str">
        <f>TEXT(NiftyData[[#This Row],[Date]], "ddd")</f>
        <v>Fri</v>
      </c>
      <c r="K4177" s="6" t="str">
        <f>TEXT(NiftyData[[#This Row],[Date]], "mmm-yyyy")</f>
        <v>Feb-2004</v>
      </c>
      <c r="L4177" s="6" t="str">
        <f>IF(NiftyData[[#This Row],[Day]]="Thu", "Expiry", "")</f>
        <v/>
      </c>
      <c r="M4177" s="6">
        <f>NiftyData[[#This Row],[Close]]-NiftyData[[#This Row],[Open]]</f>
        <v>29.300000000000182</v>
      </c>
      <c r="N4177" s="4">
        <f>NiftyData[[#This Row],[Intraday Change]]/NiftyData[[#This Row],[Open]]</f>
        <v>1.6238534652367992E-2</v>
      </c>
      <c r="O4177" s="4">
        <f>_xlfn.CEILING.MATH(ABS(NiftyData[[#This Row],[Intraday Change %]]), 0.01)</f>
        <v>0.02</v>
      </c>
      <c r="P4177" s="6">
        <f>NiftyData[[#This Row],[Close]]-E4178</f>
        <v>29.150000000000091</v>
      </c>
      <c r="Q4177" s="4">
        <f>NiftyData[[#This Row],[DayChange]]/E4178</f>
        <v>1.6154059296203983E-2</v>
      </c>
      <c r="R4177" s="7">
        <f>_xlfn.CEILING.MATH(ABS(NiftyData[[#This Row],[DayChange %]]), 0.01)</f>
        <v>0.02</v>
      </c>
    </row>
    <row r="4178" spans="1:18" x14ac:dyDescent="0.2">
      <c r="A4178" s="2">
        <v>38022</v>
      </c>
      <c r="B4178" s="1">
        <v>1823.5</v>
      </c>
      <c r="C4178" s="1">
        <v>1846.75</v>
      </c>
      <c r="D4178" s="1">
        <v>1787.15</v>
      </c>
      <c r="E4178" s="1">
        <v>1804.5</v>
      </c>
      <c r="F4178" s="1">
        <v>152934389</v>
      </c>
      <c r="G4178" s="1">
        <v>4955.8900000000003</v>
      </c>
      <c r="H4178" s="6" t="str">
        <f>TEXT(NiftyData[[#This Row],[Date]], "yyyy")</f>
        <v>2004</v>
      </c>
      <c r="I4178" s="6" t="str">
        <f>TEXT(NiftyData[[#This Row],[Date]], "mmm")</f>
        <v>Feb</v>
      </c>
      <c r="J4178" s="6" t="str">
        <f>TEXT(NiftyData[[#This Row],[Date]], "ddd")</f>
        <v>Thu</v>
      </c>
      <c r="K4178" s="6" t="str">
        <f>TEXT(NiftyData[[#This Row],[Date]], "mmm-yyyy")</f>
        <v>Feb-2004</v>
      </c>
      <c r="L4178" s="6" t="str">
        <f>IF(NiftyData[[#This Row],[Day]]="Thu", "Expiry", "")</f>
        <v>Expiry</v>
      </c>
      <c r="M4178" s="6">
        <f>NiftyData[[#This Row],[Close]]-NiftyData[[#This Row],[Open]]</f>
        <v>-19</v>
      </c>
      <c r="N4178" s="4">
        <f>NiftyData[[#This Row],[Intraday Change]]/NiftyData[[#This Row],[Open]]</f>
        <v>-1.0419522895530574E-2</v>
      </c>
      <c r="O4178" s="4">
        <f>_xlfn.CEILING.MATH(ABS(NiftyData[[#This Row],[Intraday Change %]]), 0.01)</f>
        <v>0.02</v>
      </c>
      <c r="P4178" s="6">
        <f>NiftyData[[#This Row],[Close]]-E4179</f>
        <v>-17.700000000000045</v>
      </c>
      <c r="Q4178" s="4">
        <f>NiftyData[[#This Row],[DayChange]]/E4179</f>
        <v>-9.7135330918669983E-3</v>
      </c>
      <c r="R4178" s="7">
        <f>_xlfn.CEILING.MATH(ABS(NiftyData[[#This Row],[DayChange %]]), 0.01)</f>
        <v>0.01</v>
      </c>
    </row>
    <row r="4179" spans="1:18" x14ac:dyDescent="0.2">
      <c r="A4179" s="2">
        <v>38021</v>
      </c>
      <c r="B4179" s="1">
        <v>1769.1</v>
      </c>
      <c r="C4179" s="1">
        <v>1829.65</v>
      </c>
      <c r="D4179" s="1">
        <v>1761.75</v>
      </c>
      <c r="E4179" s="1">
        <v>1822.2</v>
      </c>
      <c r="F4179" s="1">
        <v>152457977</v>
      </c>
      <c r="G4179" s="1">
        <v>4511.8100000000004</v>
      </c>
      <c r="H4179" s="6" t="str">
        <f>TEXT(NiftyData[[#This Row],[Date]], "yyyy")</f>
        <v>2004</v>
      </c>
      <c r="I4179" s="6" t="str">
        <f>TEXT(NiftyData[[#This Row],[Date]], "mmm")</f>
        <v>Feb</v>
      </c>
      <c r="J4179" s="6" t="str">
        <f>TEXT(NiftyData[[#This Row],[Date]], "ddd")</f>
        <v>Wed</v>
      </c>
      <c r="K4179" s="6" t="str">
        <f>TEXT(NiftyData[[#This Row],[Date]], "mmm-yyyy")</f>
        <v>Feb-2004</v>
      </c>
      <c r="L4179" s="6" t="str">
        <f>IF(NiftyData[[#This Row],[Day]]="Thu", "Expiry", "")</f>
        <v/>
      </c>
      <c r="M4179" s="6">
        <f>NiftyData[[#This Row],[Close]]-NiftyData[[#This Row],[Open]]</f>
        <v>53.100000000000136</v>
      </c>
      <c r="N4179" s="4">
        <f>NiftyData[[#This Row],[Intraday Change]]/NiftyData[[#This Row],[Open]]</f>
        <v>3.001526199762599E-2</v>
      </c>
      <c r="O4179" s="4">
        <f>_xlfn.CEILING.MATH(ABS(NiftyData[[#This Row],[Intraday Change %]]), 0.01)</f>
        <v>0.04</v>
      </c>
      <c r="P4179" s="6">
        <f>NiftyData[[#This Row],[Close]]-E4180</f>
        <v>53.200000000000045</v>
      </c>
      <c r="Q4179" s="4">
        <f>NiftyData[[#This Row],[DayChange]]/E4180</f>
        <v>3.0073487846240841E-2</v>
      </c>
      <c r="R4179" s="7">
        <f>_xlfn.CEILING.MATH(ABS(NiftyData[[#This Row],[DayChange %]]), 0.01)</f>
        <v>0.04</v>
      </c>
    </row>
    <row r="4180" spans="1:18" x14ac:dyDescent="0.2">
      <c r="A4180" s="2">
        <v>38020</v>
      </c>
      <c r="B4180" s="1">
        <v>1809.3</v>
      </c>
      <c r="C4180" s="1">
        <v>1815.95</v>
      </c>
      <c r="D4180" s="1">
        <v>1755.65</v>
      </c>
      <c r="E4180" s="1">
        <v>1769</v>
      </c>
      <c r="F4180" s="1">
        <v>142154231</v>
      </c>
      <c r="G4180" s="1">
        <v>4535.66</v>
      </c>
      <c r="H4180" s="6" t="str">
        <f>TEXT(NiftyData[[#This Row],[Date]], "yyyy")</f>
        <v>2004</v>
      </c>
      <c r="I4180" s="6" t="str">
        <f>TEXT(NiftyData[[#This Row],[Date]], "mmm")</f>
        <v>Feb</v>
      </c>
      <c r="J4180" s="6" t="str">
        <f>TEXT(NiftyData[[#This Row],[Date]], "ddd")</f>
        <v>Tue</v>
      </c>
      <c r="K4180" s="6" t="str">
        <f>TEXT(NiftyData[[#This Row],[Date]], "mmm-yyyy")</f>
        <v>Feb-2004</v>
      </c>
      <c r="L4180" s="6" t="str">
        <f>IF(NiftyData[[#This Row],[Day]]="Thu", "Expiry", "")</f>
        <v/>
      </c>
      <c r="M4180" s="6">
        <f>NiftyData[[#This Row],[Close]]-NiftyData[[#This Row],[Open]]</f>
        <v>-40.299999999999955</v>
      </c>
      <c r="N4180" s="4">
        <f>NiftyData[[#This Row],[Intraday Change]]/NiftyData[[#This Row],[Open]]</f>
        <v>-2.2273807549881144E-2</v>
      </c>
      <c r="O4180" s="4">
        <f>_xlfn.CEILING.MATH(ABS(NiftyData[[#This Row],[Intraday Change %]]), 0.01)</f>
        <v>0.03</v>
      </c>
      <c r="P4180" s="6">
        <f>NiftyData[[#This Row],[Close]]-E4181</f>
        <v>-40.75</v>
      </c>
      <c r="Q4180" s="4">
        <f>NiftyData[[#This Row],[DayChange]]/E4181</f>
        <v>-2.251692222682691E-2</v>
      </c>
      <c r="R4180" s="7">
        <f>_xlfn.CEILING.MATH(ABS(NiftyData[[#This Row],[DayChange %]]), 0.01)</f>
        <v>0.03</v>
      </c>
    </row>
    <row r="4181" spans="1:18" x14ac:dyDescent="0.2">
      <c r="A4181" s="2">
        <v>38016</v>
      </c>
      <c r="B4181" s="1">
        <v>1843.7</v>
      </c>
      <c r="C4181" s="1">
        <v>1860.4</v>
      </c>
      <c r="D4181" s="1">
        <v>1804.3</v>
      </c>
      <c r="E4181" s="1">
        <v>1809.75</v>
      </c>
      <c r="F4181" s="1">
        <v>137217319</v>
      </c>
      <c r="G4181" s="1">
        <v>4236.83</v>
      </c>
      <c r="H4181" s="6" t="str">
        <f>TEXT(NiftyData[[#This Row],[Date]], "yyyy")</f>
        <v>2004</v>
      </c>
      <c r="I4181" s="6" t="str">
        <f>TEXT(NiftyData[[#This Row],[Date]], "mmm")</f>
        <v>Jan</v>
      </c>
      <c r="J4181" s="6" t="str">
        <f>TEXT(NiftyData[[#This Row],[Date]], "ddd")</f>
        <v>Fri</v>
      </c>
      <c r="K4181" s="6" t="str">
        <f>TEXT(NiftyData[[#This Row],[Date]], "mmm-yyyy")</f>
        <v>Jan-2004</v>
      </c>
      <c r="L4181" s="6" t="str">
        <f>IF(NiftyData[[#This Row],[Day]]="Thu", "Expiry", "")</f>
        <v/>
      </c>
      <c r="M4181" s="6">
        <f>NiftyData[[#This Row],[Close]]-NiftyData[[#This Row],[Open]]</f>
        <v>-33.950000000000045</v>
      </c>
      <c r="N4181" s="4">
        <f>NiftyData[[#This Row],[Intraday Change]]/NiftyData[[#This Row],[Open]]</f>
        <v>-1.8414058686337279E-2</v>
      </c>
      <c r="O4181" s="4">
        <f>_xlfn.CEILING.MATH(ABS(NiftyData[[#This Row],[Intraday Change %]]), 0.01)</f>
        <v>0.02</v>
      </c>
      <c r="P4181" s="6">
        <f>NiftyData[[#This Row],[Close]]-E4182</f>
        <v>-33.849999999999909</v>
      </c>
      <c r="Q4181" s="4">
        <f>NiftyData[[#This Row],[DayChange]]/E4182</f>
        <v>-1.836081579518329E-2</v>
      </c>
      <c r="R4181" s="7">
        <f>_xlfn.CEILING.MATH(ABS(NiftyData[[#This Row],[DayChange %]]), 0.01)</f>
        <v>0.02</v>
      </c>
    </row>
    <row r="4182" spans="1:18" x14ac:dyDescent="0.2">
      <c r="A4182" s="2">
        <v>38015</v>
      </c>
      <c r="B4182" s="1">
        <v>1863</v>
      </c>
      <c r="C4182" s="1">
        <v>1883.1</v>
      </c>
      <c r="D4182" s="1">
        <v>1827.25</v>
      </c>
      <c r="E4182" s="1">
        <v>1843.6</v>
      </c>
      <c r="F4182" s="1">
        <v>158143479</v>
      </c>
      <c r="G4182" s="1">
        <v>5404.84</v>
      </c>
      <c r="H4182" s="6" t="str">
        <f>TEXT(NiftyData[[#This Row],[Date]], "yyyy")</f>
        <v>2004</v>
      </c>
      <c r="I4182" s="6" t="str">
        <f>TEXT(NiftyData[[#This Row],[Date]], "mmm")</f>
        <v>Jan</v>
      </c>
      <c r="J4182" s="6" t="str">
        <f>TEXT(NiftyData[[#This Row],[Date]], "ddd")</f>
        <v>Thu</v>
      </c>
      <c r="K4182" s="6" t="str">
        <f>TEXT(NiftyData[[#This Row],[Date]], "mmm-yyyy")</f>
        <v>Jan-2004</v>
      </c>
      <c r="L4182" s="6" t="str">
        <f>IF(NiftyData[[#This Row],[Day]]="Thu", "Expiry", "")</f>
        <v>Expiry</v>
      </c>
      <c r="M4182" s="6">
        <f>NiftyData[[#This Row],[Close]]-NiftyData[[#This Row],[Open]]</f>
        <v>-19.400000000000091</v>
      </c>
      <c r="N4182" s="4">
        <f>NiftyData[[#This Row],[Intraday Change]]/NiftyData[[#This Row],[Open]]</f>
        <v>-1.0413311862587274E-2</v>
      </c>
      <c r="O4182" s="4">
        <f>_xlfn.CEILING.MATH(ABS(NiftyData[[#This Row],[Intraday Change %]]), 0.01)</f>
        <v>0.02</v>
      </c>
      <c r="P4182" s="6">
        <f>NiftyData[[#This Row],[Close]]-E4183</f>
        <v>-19.5</v>
      </c>
      <c r="Q4182" s="4">
        <f>NiftyData[[#This Row],[DayChange]]/E4183</f>
        <v>-1.0466426922870486E-2</v>
      </c>
      <c r="R4182" s="7">
        <f>_xlfn.CEILING.MATH(ABS(NiftyData[[#This Row],[DayChange %]]), 0.01)</f>
        <v>0.02</v>
      </c>
    </row>
    <row r="4183" spans="1:18" x14ac:dyDescent="0.2">
      <c r="A4183" s="2">
        <v>38014</v>
      </c>
      <c r="B4183" s="1">
        <v>1903.9</v>
      </c>
      <c r="C4183" s="1">
        <v>1918.45</v>
      </c>
      <c r="D4183" s="1">
        <v>1846.35</v>
      </c>
      <c r="E4183" s="1">
        <v>1863.1</v>
      </c>
      <c r="F4183" s="1">
        <v>153540516</v>
      </c>
      <c r="G4183" s="1">
        <v>5048.2299999999996</v>
      </c>
      <c r="H4183" s="6" t="str">
        <f>TEXT(NiftyData[[#This Row],[Date]], "yyyy")</f>
        <v>2004</v>
      </c>
      <c r="I4183" s="6" t="str">
        <f>TEXT(NiftyData[[#This Row],[Date]], "mmm")</f>
        <v>Jan</v>
      </c>
      <c r="J4183" s="6" t="str">
        <f>TEXT(NiftyData[[#This Row],[Date]], "ddd")</f>
        <v>Wed</v>
      </c>
      <c r="K4183" s="6" t="str">
        <f>TEXT(NiftyData[[#This Row],[Date]], "mmm-yyyy")</f>
        <v>Jan-2004</v>
      </c>
      <c r="L4183" s="6" t="str">
        <f>IF(NiftyData[[#This Row],[Day]]="Thu", "Expiry", "")</f>
        <v/>
      </c>
      <c r="M4183" s="6">
        <f>NiftyData[[#This Row],[Close]]-NiftyData[[#This Row],[Open]]</f>
        <v>-40.800000000000182</v>
      </c>
      <c r="N4183" s="4">
        <f>NiftyData[[#This Row],[Intraday Change]]/NiftyData[[#This Row],[Open]]</f>
        <v>-2.1429696937864479E-2</v>
      </c>
      <c r="O4183" s="4">
        <f>_xlfn.CEILING.MATH(ABS(NiftyData[[#This Row],[Intraday Change %]]), 0.01)</f>
        <v>0.03</v>
      </c>
      <c r="P4183" s="6">
        <f>NiftyData[[#This Row],[Close]]-E4184</f>
        <v>-41.600000000000136</v>
      </c>
      <c r="Q4183" s="4">
        <f>NiftyData[[#This Row],[DayChange]]/E4184</f>
        <v>-2.1840709823069321E-2</v>
      </c>
      <c r="R4183" s="7">
        <f>_xlfn.CEILING.MATH(ABS(NiftyData[[#This Row],[DayChange %]]), 0.01)</f>
        <v>0.03</v>
      </c>
    </row>
    <row r="4184" spans="1:18" x14ac:dyDescent="0.2">
      <c r="A4184" s="2">
        <v>38013</v>
      </c>
      <c r="B4184" s="1">
        <v>1847.9</v>
      </c>
      <c r="C4184" s="1">
        <v>1911.3</v>
      </c>
      <c r="D4184" s="1">
        <v>1844.65</v>
      </c>
      <c r="E4184" s="1">
        <v>1904.7</v>
      </c>
      <c r="F4184" s="1">
        <v>127781806</v>
      </c>
      <c r="G4184" s="1">
        <v>4122.1499999999996</v>
      </c>
      <c r="H4184" s="6" t="str">
        <f>TEXT(NiftyData[[#This Row],[Date]], "yyyy")</f>
        <v>2004</v>
      </c>
      <c r="I4184" s="6" t="str">
        <f>TEXT(NiftyData[[#This Row],[Date]], "mmm")</f>
        <v>Jan</v>
      </c>
      <c r="J4184" s="6" t="str">
        <f>TEXT(NiftyData[[#This Row],[Date]], "ddd")</f>
        <v>Tue</v>
      </c>
      <c r="K4184" s="6" t="str">
        <f>TEXT(NiftyData[[#This Row],[Date]], "mmm-yyyy")</f>
        <v>Jan-2004</v>
      </c>
      <c r="L4184" s="6" t="str">
        <f>IF(NiftyData[[#This Row],[Day]]="Thu", "Expiry", "")</f>
        <v/>
      </c>
      <c r="M4184" s="6">
        <f>NiftyData[[#This Row],[Close]]-NiftyData[[#This Row],[Open]]</f>
        <v>56.799999999999955</v>
      </c>
      <c r="N4184" s="4">
        <f>NiftyData[[#This Row],[Intraday Change]]/NiftyData[[#This Row],[Open]]</f>
        <v>3.0737594025650714E-2</v>
      </c>
      <c r="O4184" s="4">
        <f>_xlfn.CEILING.MATH(ABS(NiftyData[[#This Row],[Intraday Change %]]), 0.01)</f>
        <v>0.04</v>
      </c>
      <c r="P4184" s="6">
        <f>NiftyData[[#This Row],[Close]]-E4185</f>
        <v>57.150000000000091</v>
      </c>
      <c r="Q4184" s="4">
        <f>NiftyData[[#This Row],[DayChange]]/E4185</f>
        <v>3.0932857026873477E-2</v>
      </c>
      <c r="R4184" s="7">
        <f>_xlfn.CEILING.MATH(ABS(NiftyData[[#This Row],[DayChange %]]), 0.01)</f>
        <v>0.04</v>
      </c>
    </row>
    <row r="4185" spans="1:18" x14ac:dyDescent="0.2">
      <c r="A4185" s="2">
        <v>38009</v>
      </c>
      <c r="B4185" s="1">
        <v>1771.1</v>
      </c>
      <c r="C4185" s="1">
        <v>1858.5</v>
      </c>
      <c r="D4185" s="1">
        <v>1771.1</v>
      </c>
      <c r="E4185" s="1">
        <v>1847.55</v>
      </c>
      <c r="F4185" s="1">
        <v>130354915</v>
      </c>
      <c r="G4185" s="1">
        <v>4345.51</v>
      </c>
      <c r="H4185" s="6" t="str">
        <f>TEXT(NiftyData[[#This Row],[Date]], "yyyy")</f>
        <v>2004</v>
      </c>
      <c r="I4185" s="6" t="str">
        <f>TEXT(NiftyData[[#This Row],[Date]], "mmm")</f>
        <v>Jan</v>
      </c>
      <c r="J4185" s="6" t="str">
        <f>TEXT(NiftyData[[#This Row],[Date]], "ddd")</f>
        <v>Fri</v>
      </c>
      <c r="K4185" s="6" t="str">
        <f>TEXT(NiftyData[[#This Row],[Date]], "mmm-yyyy")</f>
        <v>Jan-2004</v>
      </c>
      <c r="L4185" s="6" t="str">
        <f>IF(NiftyData[[#This Row],[Day]]="Thu", "Expiry", "")</f>
        <v/>
      </c>
      <c r="M4185" s="6">
        <f>NiftyData[[#This Row],[Close]]-NiftyData[[#This Row],[Open]]</f>
        <v>76.450000000000045</v>
      </c>
      <c r="N4185" s="4">
        <f>NiftyData[[#This Row],[Intraday Change]]/NiftyData[[#This Row],[Open]]</f>
        <v>4.3165264524871579E-2</v>
      </c>
      <c r="O4185" s="4">
        <f>_xlfn.CEILING.MATH(ABS(NiftyData[[#This Row],[Intraday Change %]]), 0.01)</f>
        <v>0.05</v>
      </c>
      <c r="P4185" s="6">
        <f>NiftyData[[#This Row],[Close]]-E4186</f>
        <v>77.049999999999955</v>
      </c>
      <c r="Q4185" s="4">
        <f>NiftyData[[#This Row],[DayChange]]/E4186</f>
        <v>4.3518780005648093E-2</v>
      </c>
      <c r="R4185" s="7">
        <f>_xlfn.CEILING.MATH(ABS(NiftyData[[#This Row],[DayChange %]]), 0.01)</f>
        <v>0.05</v>
      </c>
    </row>
    <row r="4186" spans="1:18" x14ac:dyDescent="0.2">
      <c r="A4186" s="2">
        <v>38008</v>
      </c>
      <c r="B4186" s="1">
        <v>1824.7</v>
      </c>
      <c r="C4186" s="1">
        <v>1854.55</v>
      </c>
      <c r="D4186" s="1">
        <v>1756.25</v>
      </c>
      <c r="E4186" s="1">
        <v>1770.5</v>
      </c>
      <c r="F4186" s="1">
        <v>164347974</v>
      </c>
      <c r="G4186" s="1">
        <v>5409.25</v>
      </c>
      <c r="H4186" s="6" t="str">
        <f>TEXT(NiftyData[[#This Row],[Date]], "yyyy")</f>
        <v>2004</v>
      </c>
      <c r="I4186" s="6" t="str">
        <f>TEXT(NiftyData[[#This Row],[Date]], "mmm")</f>
        <v>Jan</v>
      </c>
      <c r="J4186" s="6" t="str">
        <f>TEXT(NiftyData[[#This Row],[Date]], "ddd")</f>
        <v>Thu</v>
      </c>
      <c r="K4186" s="6" t="str">
        <f>TEXT(NiftyData[[#This Row],[Date]], "mmm-yyyy")</f>
        <v>Jan-2004</v>
      </c>
      <c r="L4186" s="6" t="str">
        <f>IF(NiftyData[[#This Row],[Day]]="Thu", "Expiry", "")</f>
        <v>Expiry</v>
      </c>
      <c r="M4186" s="6">
        <f>NiftyData[[#This Row],[Close]]-NiftyData[[#This Row],[Open]]</f>
        <v>-54.200000000000045</v>
      </c>
      <c r="N4186" s="4">
        <f>NiftyData[[#This Row],[Intraday Change]]/NiftyData[[#This Row],[Open]]</f>
        <v>-2.9703512906231185E-2</v>
      </c>
      <c r="O4186" s="4">
        <f>_xlfn.CEILING.MATH(ABS(NiftyData[[#This Row],[Intraday Change %]]), 0.01)</f>
        <v>0.03</v>
      </c>
      <c r="P4186" s="6">
        <f>NiftyData[[#This Row],[Close]]-E4187</f>
        <v>-54.099999999999909</v>
      </c>
      <c r="Q4186" s="4">
        <f>NiftyData[[#This Row],[DayChange]]/E4187</f>
        <v>-2.9650334319850879E-2</v>
      </c>
      <c r="R4186" s="7">
        <f>_xlfn.CEILING.MATH(ABS(NiftyData[[#This Row],[DayChange %]]), 0.01)</f>
        <v>0.03</v>
      </c>
    </row>
    <row r="4187" spans="1:18" x14ac:dyDescent="0.2">
      <c r="A4187" s="2">
        <v>38007</v>
      </c>
      <c r="B4187" s="1">
        <v>1895.45</v>
      </c>
      <c r="C4187" s="1">
        <v>1899.55</v>
      </c>
      <c r="D4187" s="1">
        <v>1811.35</v>
      </c>
      <c r="E4187" s="1">
        <v>1824.6</v>
      </c>
      <c r="F4187" s="1">
        <v>142236140</v>
      </c>
      <c r="G4187" s="1">
        <v>4594.8</v>
      </c>
      <c r="H4187" s="6" t="str">
        <f>TEXT(NiftyData[[#This Row],[Date]], "yyyy")</f>
        <v>2004</v>
      </c>
      <c r="I4187" s="6" t="str">
        <f>TEXT(NiftyData[[#This Row],[Date]], "mmm")</f>
        <v>Jan</v>
      </c>
      <c r="J4187" s="6" t="str">
        <f>TEXT(NiftyData[[#This Row],[Date]], "ddd")</f>
        <v>Wed</v>
      </c>
      <c r="K4187" s="6" t="str">
        <f>TEXT(NiftyData[[#This Row],[Date]], "mmm-yyyy")</f>
        <v>Jan-2004</v>
      </c>
      <c r="L4187" s="6" t="str">
        <f>IF(NiftyData[[#This Row],[Day]]="Thu", "Expiry", "")</f>
        <v/>
      </c>
      <c r="M4187" s="6">
        <f>NiftyData[[#This Row],[Close]]-NiftyData[[#This Row],[Open]]</f>
        <v>-70.850000000000136</v>
      </c>
      <c r="N4187" s="4">
        <f>NiftyData[[#This Row],[Intraday Change]]/NiftyData[[#This Row],[Open]]</f>
        <v>-3.7378986520351438E-2</v>
      </c>
      <c r="O4187" s="4">
        <f>_xlfn.CEILING.MATH(ABS(NiftyData[[#This Row],[Intraday Change %]]), 0.01)</f>
        <v>0.04</v>
      </c>
      <c r="P4187" s="6">
        <f>NiftyData[[#This Row],[Close]]-E4188</f>
        <v>-68.650000000000091</v>
      </c>
      <c r="Q4187" s="4">
        <f>NiftyData[[#This Row],[DayChange]]/E4188</f>
        <v>-3.6260398785157848E-2</v>
      </c>
      <c r="R4187" s="7">
        <f>_xlfn.CEILING.MATH(ABS(NiftyData[[#This Row],[DayChange %]]), 0.01)</f>
        <v>0.04</v>
      </c>
    </row>
    <row r="4188" spans="1:18" x14ac:dyDescent="0.2">
      <c r="A4188" s="2">
        <v>38006</v>
      </c>
      <c r="B4188" s="1">
        <v>1928.8</v>
      </c>
      <c r="C4188" s="1">
        <v>1957.65</v>
      </c>
      <c r="D4188" s="1">
        <v>1876.85</v>
      </c>
      <c r="E4188" s="1">
        <v>1893.25</v>
      </c>
      <c r="F4188" s="1">
        <v>137946936</v>
      </c>
      <c r="G4188" s="1">
        <v>4262.71</v>
      </c>
      <c r="H4188" s="6" t="str">
        <f>TEXT(NiftyData[[#This Row],[Date]], "yyyy")</f>
        <v>2004</v>
      </c>
      <c r="I4188" s="6" t="str">
        <f>TEXT(NiftyData[[#This Row],[Date]], "mmm")</f>
        <v>Jan</v>
      </c>
      <c r="J4188" s="6" t="str">
        <f>TEXT(NiftyData[[#This Row],[Date]], "ddd")</f>
        <v>Tue</v>
      </c>
      <c r="K4188" s="6" t="str">
        <f>TEXT(NiftyData[[#This Row],[Date]], "mmm-yyyy")</f>
        <v>Jan-2004</v>
      </c>
      <c r="L4188" s="6" t="str">
        <f>IF(NiftyData[[#This Row],[Day]]="Thu", "Expiry", "")</f>
        <v/>
      </c>
      <c r="M4188" s="6">
        <f>NiftyData[[#This Row],[Close]]-NiftyData[[#This Row],[Open]]</f>
        <v>-35.549999999999955</v>
      </c>
      <c r="N4188" s="4">
        <f>NiftyData[[#This Row],[Intraday Change]]/NiftyData[[#This Row],[Open]]</f>
        <v>-1.8431148900870983E-2</v>
      </c>
      <c r="O4188" s="4">
        <f>_xlfn.CEILING.MATH(ABS(NiftyData[[#This Row],[Intraday Change %]]), 0.01)</f>
        <v>0.02</v>
      </c>
      <c r="P4188" s="6">
        <f>NiftyData[[#This Row],[Close]]-E4189</f>
        <v>-42.099999999999909</v>
      </c>
      <c r="Q4188" s="4">
        <f>NiftyData[[#This Row],[DayChange]]/E4189</f>
        <v>-2.1753171261012175E-2</v>
      </c>
      <c r="R4188" s="7">
        <f>_xlfn.CEILING.MATH(ABS(NiftyData[[#This Row],[DayChange %]]), 0.01)</f>
        <v>0.03</v>
      </c>
    </row>
    <row r="4189" spans="1:18" x14ac:dyDescent="0.2">
      <c r="A4189" s="2">
        <v>38005</v>
      </c>
      <c r="B4189" s="1">
        <v>1901.9</v>
      </c>
      <c r="C4189" s="1">
        <v>1943.1</v>
      </c>
      <c r="D4189" s="1">
        <v>1874.95</v>
      </c>
      <c r="E4189" s="1">
        <v>1935.35</v>
      </c>
      <c r="F4189" s="1">
        <v>120699191</v>
      </c>
      <c r="G4189" s="1">
        <v>3892.34</v>
      </c>
      <c r="H4189" s="6" t="str">
        <f>TEXT(NiftyData[[#This Row],[Date]], "yyyy")</f>
        <v>2004</v>
      </c>
      <c r="I4189" s="6" t="str">
        <f>TEXT(NiftyData[[#This Row],[Date]], "mmm")</f>
        <v>Jan</v>
      </c>
      <c r="J4189" s="6" t="str">
        <f>TEXT(NiftyData[[#This Row],[Date]], "ddd")</f>
        <v>Mon</v>
      </c>
      <c r="K4189" s="6" t="str">
        <f>TEXT(NiftyData[[#This Row],[Date]], "mmm-yyyy")</f>
        <v>Jan-2004</v>
      </c>
      <c r="L4189" s="6" t="str">
        <f>IF(NiftyData[[#This Row],[Day]]="Thu", "Expiry", "")</f>
        <v/>
      </c>
      <c r="M4189" s="6">
        <f>NiftyData[[#This Row],[Close]]-NiftyData[[#This Row],[Open]]</f>
        <v>33.449999999999818</v>
      </c>
      <c r="N4189" s="4">
        <f>NiftyData[[#This Row],[Intraday Change]]/NiftyData[[#This Row],[Open]]</f>
        <v>1.7587675482412229E-2</v>
      </c>
      <c r="O4189" s="4">
        <f>_xlfn.CEILING.MATH(ABS(NiftyData[[#This Row],[Intraday Change %]]), 0.01)</f>
        <v>0.02</v>
      </c>
      <c r="P4189" s="6">
        <f>NiftyData[[#This Row],[Close]]-E4190</f>
        <v>34.699999999999818</v>
      </c>
      <c r="Q4189" s="4">
        <f>NiftyData[[#This Row],[DayChange]]/E4190</f>
        <v>1.8256912109015241E-2</v>
      </c>
      <c r="R4189" s="7">
        <f>_xlfn.CEILING.MATH(ABS(NiftyData[[#This Row],[DayChange %]]), 0.01)</f>
        <v>0.02</v>
      </c>
    </row>
    <row r="4190" spans="1:18" x14ac:dyDescent="0.2">
      <c r="A4190" s="2">
        <v>38002</v>
      </c>
      <c r="B4190" s="1">
        <v>1944.15</v>
      </c>
      <c r="C4190" s="1">
        <v>1953.05</v>
      </c>
      <c r="D4190" s="1">
        <v>1887.1</v>
      </c>
      <c r="E4190" s="1">
        <v>1900.65</v>
      </c>
      <c r="F4190" s="1">
        <v>122454732</v>
      </c>
      <c r="G4190" s="1">
        <v>4310</v>
      </c>
      <c r="H4190" s="6" t="str">
        <f>TEXT(NiftyData[[#This Row],[Date]], "yyyy")</f>
        <v>2004</v>
      </c>
      <c r="I4190" s="6" t="str">
        <f>TEXT(NiftyData[[#This Row],[Date]], "mmm")</f>
        <v>Jan</v>
      </c>
      <c r="J4190" s="6" t="str">
        <f>TEXT(NiftyData[[#This Row],[Date]], "ddd")</f>
        <v>Fri</v>
      </c>
      <c r="K4190" s="6" t="str">
        <f>TEXT(NiftyData[[#This Row],[Date]], "mmm-yyyy")</f>
        <v>Jan-2004</v>
      </c>
      <c r="L4190" s="6" t="str">
        <f>IF(NiftyData[[#This Row],[Day]]="Thu", "Expiry", "")</f>
        <v/>
      </c>
      <c r="M4190" s="6">
        <f>NiftyData[[#This Row],[Close]]-NiftyData[[#This Row],[Open]]</f>
        <v>-43.5</v>
      </c>
      <c r="N4190" s="4">
        <f>NiftyData[[#This Row],[Intraday Change]]/NiftyData[[#This Row],[Open]]</f>
        <v>-2.2374816757966206E-2</v>
      </c>
      <c r="O4190" s="4">
        <f>_xlfn.CEILING.MATH(ABS(NiftyData[[#This Row],[Intraday Change %]]), 0.01)</f>
        <v>0.03</v>
      </c>
      <c r="P4190" s="6">
        <f>NiftyData[[#This Row],[Close]]-E4191</f>
        <v>-43.799999999999955</v>
      </c>
      <c r="Q4190" s="4">
        <f>NiftyData[[#This Row],[DayChange]]/E4191</f>
        <v>-2.2525649926714471E-2</v>
      </c>
      <c r="R4190" s="7">
        <f>_xlfn.CEILING.MATH(ABS(NiftyData[[#This Row],[DayChange %]]), 0.01)</f>
        <v>0.03</v>
      </c>
    </row>
    <row r="4191" spans="1:18" x14ac:dyDescent="0.2">
      <c r="A4191" s="2">
        <v>38001</v>
      </c>
      <c r="B4191" s="1">
        <v>1983.2</v>
      </c>
      <c r="C4191" s="1">
        <v>2000.3</v>
      </c>
      <c r="D4191" s="1">
        <v>1933.25</v>
      </c>
      <c r="E4191" s="1">
        <v>1944.45</v>
      </c>
      <c r="F4191" s="1">
        <v>121984544</v>
      </c>
      <c r="G4191" s="1">
        <v>4391.16</v>
      </c>
      <c r="H4191" s="6" t="str">
        <f>TEXT(NiftyData[[#This Row],[Date]], "yyyy")</f>
        <v>2004</v>
      </c>
      <c r="I4191" s="6" t="str">
        <f>TEXT(NiftyData[[#This Row],[Date]], "mmm")</f>
        <v>Jan</v>
      </c>
      <c r="J4191" s="6" t="str">
        <f>TEXT(NiftyData[[#This Row],[Date]], "ddd")</f>
        <v>Thu</v>
      </c>
      <c r="K4191" s="6" t="str">
        <f>TEXT(NiftyData[[#This Row],[Date]], "mmm-yyyy")</f>
        <v>Jan-2004</v>
      </c>
      <c r="L4191" s="6" t="str">
        <f>IF(NiftyData[[#This Row],[Day]]="Thu", "Expiry", "")</f>
        <v>Expiry</v>
      </c>
      <c r="M4191" s="6">
        <f>NiftyData[[#This Row],[Close]]-NiftyData[[#This Row],[Open]]</f>
        <v>-38.75</v>
      </c>
      <c r="N4191" s="4">
        <f>NiftyData[[#This Row],[Intraday Change]]/NiftyData[[#This Row],[Open]]</f>
        <v>-1.9539128680919726E-2</v>
      </c>
      <c r="O4191" s="4">
        <f>_xlfn.CEILING.MATH(ABS(NiftyData[[#This Row],[Intraday Change %]]), 0.01)</f>
        <v>0.02</v>
      </c>
      <c r="P4191" s="6">
        <f>NiftyData[[#This Row],[Close]]-E4192</f>
        <v>-37.700000000000045</v>
      </c>
      <c r="Q4191" s="4">
        <f>NiftyData[[#This Row],[DayChange]]/E4192</f>
        <v>-1.9019751280175589E-2</v>
      </c>
      <c r="R4191" s="7">
        <f>_xlfn.CEILING.MATH(ABS(NiftyData[[#This Row],[DayChange %]]), 0.01)</f>
        <v>0.02</v>
      </c>
    </row>
    <row r="4192" spans="1:18" x14ac:dyDescent="0.2">
      <c r="A4192" s="2">
        <v>38000</v>
      </c>
      <c r="B4192" s="1">
        <v>1987.4</v>
      </c>
      <c r="C4192" s="1">
        <v>1995.2</v>
      </c>
      <c r="D4192" s="1">
        <v>1970.1</v>
      </c>
      <c r="E4192" s="1">
        <v>1982.15</v>
      </c>
      <c r="F4192" s="1">
        <v>113207896</v>
      </c>
      <c r="G4192" s="1">
        <v>3931.87</v>
      </c>
      <c r="H4192" s="6" t="str">
        <f>TEXT(NiftyData[[#This Row],[Date]], "yyyy")</f>
        <v>2004</v>
      </c>
      <c r="I4192" s="6" t="str">
        <f>TEXT(NiftyData[[#This Row],[Date]], "mmm")</f>
        <v>Jan</v>
      </c>
      <c r="J4192" s="6" t="str">
        <f>TEXT(NiftyData[[#This Row],[Date]], "ddd")</f>
        <v>Wed</v>
      </c>
      <c r="K4192" s="6" t="str">
        <f>TEXT(NiftyData[[#This Row],[Date]], "mmm-yyyy")</f>
        <v>Jan-2004</v>
      </c>
      <c r="L4192" s="6" t="str">
        <f>IF(NiftyData[[#This Row],[Day]]="Thu", "Expiry", "")</f>
        <v/>
      </c>
      <c r="M4192" s="6">
        <f>NiftyData[[#This Row],[Close]]-NiftyData[[#This Row],[Open]]</f>
        <v>-5.25</v>
      </c>
      <c r="N4192" s="4">
        <f>NiftyData[[#This Row],[Intraday Change]]/NiftyData[[#This Row],[Open]]</f>
        <v>-2.6416423467847438E-3</v>
      </c>
      <c r="O4192" s="4">
        <f>_xlfn.CEILING.MATH(ABS(NiftyData[[#This Row],[Intraday Change %]]), 0.01)</f>
        <v>0.01</v>
      </c>
      <c r="P4192" s="6">
        <f>NiftyData[[#This Row],[Close]]-E4193</f>
        <v>18.550000000000182</v>
      </c>
      <c r="Q4192" s="4">
        <f>NiftyData[[#This Row],[DayChange]]/E4193</f>
        <v>9.4469342024853242E-3</v>
      </c>
      <c r="R4192" s="7">
        <f>_xlfn.CEILING.MATH(ABS(NiftyData[[#This Row],[DayChange %]]), 0.01)</f>
        <v>0.01</v>
      </c>
    </row>
    <row r="4193" spans="1:18" x14ac:dyDescent="0.2">
      <c r="A4193" s="2">
        <v>37999</v>
      </c>
      <c r="B4193" s="1">
        <v>1944.7</v>
      </c>
      <c r="C4193" s="1">
        <v>1967.85</v>
      </c>
      <c r="D4193" s="1">
        <v>1926.1</v>
      </c>
      <c r="E4193" s="1">
        <v>1963.6</v>
      </c>
      <c r="F4193" s="1">
        <v>109878698</v>
      </c>
      <c r="G4193" s="1">
        <v>3739.87</v>
      </c>
      <c r="H4193" s="6" t="str">
        <f>TEXT(NiftyData[[#This Row],[Date]], "yyyy")</f>
        <v>2004</v>
      </c>
      <c r="I4193" s="6" t="str">
        <f>TEXT(NiftyData[[#This Row],[Date]], "mmm")</f>
        <v>Jan</v>
      </c>
      <c r="J4193" s="6" t="str">
        <f>TEXT(NiftyData[[#This Row],[Date]], "ddd")</f>
        <v>Tue</v>
      </c>
      <c r="K4193" s="6" t="str">
        <f>TEXT(NiftyData[[#This Row],[Date]], "mmm-yyyy")</f>
        <v>Jan-2004</v>
      </c>
      <c r="L4193" s="6" t="str">
        <f>IF(NiftyData[[#This Row],[Day]]="Thu", "Expiry", "")</f>
        <v/>
      </c>
      <c r="M4193" s="6">
        <f>NiftyData[[#This Row],[Close]]-NiftyData[[#This Row],[Open]]</f>
        <v>18.899999999999864</v>
      </c>
      <c r="N4193" s="4">
        <f>NiftyData[[#This Row],[Intraday Change]]/NiftyData[[#This Row],[Open]]</f>
        <v>9.7187226821617029E-3</v>
      </c>
      <c r="O4193" s="4">
        <f>_xlfn.CEILING.MATH(ABS(NiftyData[[#This Row],[Intraday Change %]]), 0.01)</f>
        <v>0.01</v>
      </c>
      <c r="P4193" s="6">
        <f>NiftyData[[#This Row],[Close]]-E4194</f>
        <v>18</v>
      </c>
      <c r="Q4193" s="4">
        <f>NiftyData[[#This Row],[DayChange]]/E4194</f>
        <v>9.2516447368421063E-3</v>
      </c>
      <c r="R4193" s="7">
        <f>_xlfn.CEILING.MATH(ABS(NiftyData[[#This Row],[DayChange %]]), 0.01)</f>
        <v>0.01</v>
      </c>
    </row>
    <row r="4194" spans="1:18" x14ac:dyDescent="0.2">
      <c r="A4194" s="2">
        <v>37998</v>
      </c>
      <c r="B4194" s="1">
        <v>1972</v>
      </c>
      <c r="C4194" s="1">
        <v>1980.55</v>
      </c>
      <c r="D4194" s="1">
        <v>1936.75</v>
      </c>
      <c r="E4194" s="1">
        <v>1945.6</v>
      </c>
      <c r="F4194" s="1">
        <v>116680396</v>
      </c>
      <c r="G4194" s="1">
        <v>3798.33</v>
      </c>
      <c r="H4194" s="6" t="str">
        <f>TEXT(NiftyData[[#This Row],[Date]], "yyyy")</f>
        <v>2004</v>
      </c>
      <c r="I4194" s="6" t="str">
        <f>TEXT(NiftyData[[#This Row],[Date]], "mmm")</f>
        <v>Jan</v>
      </c>
      <c r="J4194" s="6" t="str">
        <f>TEXT(NiftyData[[#This Row],[Date]], "ddd")</f>
        <v>Mon</v>
      </c>
      <c r="K4194" s="6" t="str">
        <f>TEXT(NiftyData[[#This Row],[Date]], "mmm-yyyy")</f>
        <v>Jan-2004</v>
      </c>
      <c r="L4194" s="6" t="str">
        <f>IF(NiftyData[[#This Row],[Day]]="Thu", "Expiry", "")</f>
        <v/>
      </c>
      <c r="M4194" s="6">
        <f>NiftyData[[#This Row],[Close]]-NiftyData[[#This Row],[Open]]</f>
        <v>-26.400000000000091</v>
      </c>
      <c r="N4194" s="4">
        <f>NiftyData[[#This Row],[Intraday Change]]/NiftyData[[#This Row],[Open]]</f>
        <v>-1.3387423935091325E-2</v>
      </c>
      <c r="O4194" s="4">
        <f>_xlfn.CEILING.MATH(ABS(NiftyData[[#This Row],[Intraday Change %]]), 0.01)</f>
        <v>0.02</v>
      </c>
      <c r="P4194" s="6">
        <f>NiftyData[[#This Row],[Close]]-E4195</f>
        <v>-26.300000000000182</v>
      </c>
      <c r="Q4194" s="4">
        <f>NiftyData[[#This Row],[DayChange]]/E4195</f>
        <v>-1.3337390334195537E-2</v>
      </c>
      <c r="R4194" s="7">
        <f>_xlfn.CEILING.MATH(ABS(NiftyData[[#This Row],[DayChange %]]), 0.01)</f>
        <v>0.02</v>
      </c>
    </row>
    <row r="4195" spans="1:18" x14ac:dyDescent="0.2">
      <c r="A4195" s="2">
        <v>37995</v>
      </c>
      <c r="B4195" s="1">
        <v>1969</v>
      </c>
      <c r="C4195" s="1">
        <v>2014.65</v>
      </c>
      <c r="D4195" s="1">
        <v>1957.45</v>
      </c>
      <c r="E4195" s="1">
        <v>1971.9</v>
      </c>
      <c r="F4195" s="1">
        <v>153058574</v>
      </c>
      <c r="G4195" s="1">
        <v>5219.22</v>
      </c>
      <c r="H4195" s="6" t="str">
        <f>TEXT(NiftyData[[#This Row],[Date]], "yyyy")</f>
        <v>2004</v>
      </c>
      <c r="I4195" s="6" t="str">
        <f>TEXT(NiftyData[[#This Row],[Date]], "mmm")</f>
        <v>Jan</v>
      </c>
      <c r="J4195" s="6" t="str">
        <f>TEXT(NiftyData[[#This Row],[Date]], "ddd")</f>
        <v>Fri</v>
      </c>
      <c r="K4195" s="6" t="str">
        <f>TEXT(NiftyData[[#This Row],[Date]], "mmm-yyyy")</f>
        <v>Jan-2004</v>
      </c>
      <c r="L4195" s="6" t="str">
        <f>IF(NiftyData[[#This Row],[Day]]="Thu", "Expiry", "")</f>
        <v/>
      </c>
      <c r="M4195" s="6">
        <f>NiftyData[[#This Row],[Close]]-NiftyData[[#This Row],[Open]]</f>
        <v>2.9000000000000909</v>
      </c>
      <c r="N4195" s="4">
        <f>NiftyData[[#This Row],[Intraday Change]]/NiftyData[[#This Row],[Open]]</f>
        <v>1.4728288471305693E-3</v>
      </c>
      <c r="O4195" s="4">
        <f>_xlfn.CEILING.MATH(ABS(NiftyData[[#This Row],[Intraday Change %]]), 0.01)</f>
        <v>0.01</v>
      </c>
      <c r="P4195" s="6">
        <f>NiftyData[[#This Row],[Close]]-E4196</f>
        <v>3.3500000000001364</v>
      </c>
      <c r="Q4195" s="4">
        <f>NiftyData[[#This Row],[DayChange]]/E4196</f>
        <v>1.7017601788118851E-3</v>
      </c>
      <c r="R4195" s="7">
        <f>_xlfn.CEILING.MATH(ABS(NiftyData[[#This Row],[DayChange %]]), 0.01)</f>
        <v>0.01</v>
      </c>
    </row>
    <row r="4196" spans="1:18" x14ac:dyDescent="0.2">
      <c r="A4196" s="2">
        <v>37994</v>
      </c>
      <c r="B4196" s="1">
        <v>1918.1</v>
      </c>
      <c r="C4196" s="1">
        <v>1973.45</v>
      </c>
      <c r="D4196" s="1">
        <v>1918.1</v>
      </c>
      <c r="E4196" s="1">
        <v>1968.55</v>
      </c>
      <c r="F4196" s="1">
        <v>115681568</v>
      </c>
      <c r="G4196" s="1">
        <v>3707.92</v>
      </c>
      <c r="H4196" s="6" t="str">
        <f>TEXT(NiftyData[[#This Row],[Date]], "yyyy")</f>
        <v>2004</v>
      </c>
      <c r="I4196" s="6" t="str">
        <f>TEXT(NiftyData[[#This Row],[Date]], "mmm")</f>
        <v>Jan</v>
      </c>
      <c r="J4196" s="6" t="str">
        <f>TEXT(NiftyData[[#This Row],[Date]], "ddd")</f>
        <v>Thu</v>
      </c>
      <c r="K4196" s="6" t="str">
        <f>TEXT(NiftyData[[#This Row],[Date]], "mmm-yyyy")</f>
        <v>Jan-2004</v>
      </c>
      <c r="L4196" s="6" t="str">
        <f>IF(NiftyData[[#This Row],[Day]]="Thu", "Expiry", "")</f>
        <v>Expiry</v>
      </c>
      <c r="M4196" s="6">
        <f>NiftyData[[#This Row],[Close]]-NiftyData[[#This Row],[Open]]</f>
        <v>50.450000000000045</v>
      </c>
      <c r="N4196" s="4">
        <f>NiftyData[[#This Row],[Intraday Change]]/NiftyData[[#This Row],[Open]]</f>
        <v>2.6302069756529923E-2</v>
      </c>
      <c r="O4196" s="4">
        <f>_xlfn.CEILING.MATH(ABS(NiftyData[[#This Row],[Intraday Change %]]), 0.01)</f>
        <v>0.03</v>
      </c>
      <c r="P4196" s="6">
        <f>NiftyData[[#This Row],[Close]]-E4197</f>
        <v>51.799999999999955</v>
      </c>
      <c r="Q4196" s="4">
        <f>NiftyData[[#This Row],[DayChange]]/E4197</f>
        <v>2.7024911960349528E-2</v>
      </c>
      <c r="R4196" s="7">
        <f>_xlfn.CEILING.MATH(ABS(NiftyData[[#This Row],[DayChange %]]), 0.01)</f>
        <v>0.03</v>
      </c>
    </row>
    <row r="4197" spans="1:18" x14ac:dyDescent="0.2">
      <c r="A4197" s="2">
        <v>37993</v>
      </c>
      <c r="B4197" s="1">
        <v>1927.95</v>
      </c>
      <c r="C4197" s="1">
        <v>1930.95</v>
      </c>
      <c r="D4197" s="1">
        <v>1888.1</v>
      </c>
      <c r="E4197" s="1">
        <v>1916.75</v>
      </c>
      <c r="F4197" s="1">
        <v>119197257</v>
      </c>
      <c r="G4197" s="1">
        <v>4147.2299999999996</v>
      </c>
      <c r="H4197" s="6" t="str">
        <f>TEXT(NiftyData[[#This Row],[Date]], "yyyy")</f>
        <v>2004</v>
      </c>
      <c r="I4197" s="6" t="str">
        <f>TEXT(NiftyData[[#This Row],[Date]], "mmm")</f>
        <v>Jan</v>
      </c>
      <c r="J4197" s="6" t="str">
        <f>TEXT(NiftyData[[#This Row],[Date]], "ddd")</f>
        <v>Wed</v>
      </c>
      <c r="K4197" s="6" t="str">
        <f>TEXT(NiftyData[[#This Row],[Date]], "mmm-yyyy")</f>
        <v>Jan-2004</v>
      </c>
      <c r="L4197" s="6" t="str">
        <f>IF(NiftyData[[#This Row],[Day]]="Thu", "Expiry", "")</f>
        <v/>
      </c>
      <c r="M4197" s="6">
        <f>NiftyData[[#This Row],[Close]]-NiftyData[[#This Row],[Open]]</f>
        <v>-11.200000000000045</v>
      </c>
      <c r="N4197" s="4">
        <f>NiftyData[[#This Row],[Intraday Change]]/NiftyData[[#This Row],[Open]]</f>
        <v>-5.809279286288568E-3</v>
      </c>
      <c r="O4197" s="4">
        <f>_xlfn.CEILING.MATH(ABS(NiftyData[[#This Row],[Intraday Change %]]), 0.01)</f>
        <v>0.01</v>
      </c>
      <c r="P4197" s="6">
        <f>NiftyData[[#This Row],[Close]]-E4198</f>
        <v>-9.9500000000000455</v>
      </c>
      <c r="Q4197" s="4">
        <f>NiftyData[[#This Row],[DayChange]]/E4198</f>
        <v>-5.1642705143509866E-3</v>
      </c>
      <c r="R4197" s="7">
        <f>_xlfn.CEILING.MATH(ABS(NiftyData[[#This Row],[DayChange %]]), 0.01)</f>
        <v>0.01</v>
      </c>
    </row>
    <row r="4198" spans="1:18" x14ac:dyDescent="0.2">
      <c r="A4198" s="2">
        <v>37992</v>
      </c>
      <c r="B4198" s="1">
        <v>1955.1</v>
      </c>
      <c r="C4198" s="1">
        <v>1979.05</v>
      </c>
      <c r="D4198" s="1">
        <v>1908.75</v>
      </c>
      <c r="E4198" s="1">
        <v>1926.7</v>
      </c>
      <c r="F4198" s="1">
        <v>124014883</v>
      </c>
      <c r="G4198" s="1">
        <v>4331.43</v>
      </c>
      <c r="H4198" s="6" t="str">
        <f>TEXT(NiftyData[[#This Row],[Date]], "yyyy")</f>
        <v>2004</v>
      </c>
      <c r="I4198" s="6" t="str">
        <f>TEXT(NiftyData[[#This Row],[Date]], "mmm")</f>
        <v>Jan</v>
      </c>
      <c r="J4198" s="6" t="str">
        <f>TEXT(NiftyData[[#This Row],[Date]], "ddd")</f>
        <v>Tue</v>
      </c>
      <c r="K4198" s="6" t="str">
        <f>TEXT(NiftyData[[#This Row],[Date]], "mmm-yyyy")</f>
        <v>Jan-2004</v>
      </c>
      <c r="L4198" s="6" t="str">
        <f>IF(NiftyData[[#This Row],[Day]]="Thu", "Expiry", "")</f>
        <v/>
      </c>
      <c r="M4198" s="6">
        <f>NiftyData[[#This Row],[Close]]-NiftyData[[#This Row],[Open]]</f>
        <v>-28.399999999999864</v>
      </c>
      <c r="N4198" s="4">
        <f>NiftyData[[#This Row],[Intraday Change]]/NiftyData[[#This Row],[Open]]</f>
        <v>-1.4526111196358174E-2</v>
      </c>
      <c r="O4198" s="4">
        <f>_xlfn.CEILING.MATH(ABS(NiftyData[[#This Row],[Intraday Change %]]), 0.01)</f>
        <v>0.02</v>
      </c>
      <c r="P4198" s="6">
        <f>NiftyData[[#This Row],[Close]]-E4199</f>
        <v>-28.299999999999955</v>
      </c>
      <c r="Q4198" s="4">
        <f>NiftyData[[#This Row],[DayChange]]/E4199</f>
        <v>-1.4475703324808161E-2</v>
      </c>
      <c r="R4198" s="7">
        <f>_xlfn.CEILING.MATH(ABS(NiftyData[[#This Row],[DayChange %]]), 0.01)</f>
        <v>0.02</v>
      </c>
    </row>
    <row r="4199" spans="1:18" x14ac:dyDescent="0.2">
      <c r="A4199" s="2">
        <v>37991</v>
      </c>
      <c r="B4199" s="1">
        <v>1946.3</v>
      </c>
      <c r="C4199" s="1">
        <v>1969.2</v>
      </c>
      <c r="D4199" s="1">
        <v>1930.75</v>
      </c>
      <c r="E4199" s="1">
        <v>1955</v>
      </c>
      <c r="F4199" s="1">
        <v>129703252</v>
      </c>
      <c r="G4199" s="1">
        <v>4153.29</v>
      </c>
      <c r="H4199" s="6" t="str">
        <f>TEXT(NiftyData[[#This Row],[Date]], "yyyy")</f>
        <v>2004</v>
      </c>
      <c r="I4199" s="6" t="str">
        <f>TEXT(NiftyData[[#This Row],[Date]], "mmm")</f>
        <v>Jan</v>
      </c>
      <c r="J4199" s="6" t="str">
        <f>TEXT(NiftyData[[#This Row],[Date]], "ddd")</f>
        <v>Mon</v>
      </c>
      <c r="K4199" s="6" t="str">
        <f>TEXT(NiftyData[[#This Row],[Date]], "mmm-yyyy")</f>
        <v>Jan-2004</v>
      </c>
      <c r="L4199" s="6" t="str">
        <f>IF(NiftyData[[#This Row],[Day]]="Thu", "Expiry", "")</f>
        <v/>
      </c>
      <c r="M4199" s="6">
        <f>NiftyData[[#This Row],[Close]]-NiftyData[[#This Row],[Open]]</f>
        <v>8.7000000000000455</v>
      </c>
      <c r="N4199" s="4">
        <f>NiftyData[[#This Row],[Intraday Change]]/NiftyData[[#This Row],[Open]]</f>
        <v>4.4700200380208832E-3</v>
      </c>
      <c r="O4199" s="4">
        <f>_xlfn.CEILING.MATH(ABS(NiftyData[[#This Row],[Intraday Change %]]), 0.01)</f>
        <v>0.01</v>
      </c>
      <c r="P4199" s="6">
        <f>NiftyData[[#This Row],[Close]]-E4200</f>
        <v>8.9500000000000455</v>
      </c>
      <c r="Q4199" s="4">
        <f>NiftyData[[#This Row],[DayChange]]/E4200</f>
        <v>4.5990596336168369E-3</v>
      </c>
      <c r="R4199" s="7">
        <f>_xlfn.CEILING.MATH(ABS(NiftyData[[#This Row],[DayChange %]]), 0.01)</f>
        <v>0.01</v>
      </c>
    </row>
    <row r="4200" spans="1:18" x14ac:dyDescent="0.2">
      <c r="A4200" s="2">
        <v>37988</v>
      </c>
      <c r="B4200" s="1">
        <v>1912.25</v>
      </c>
      <c r="C4200" s="1">
        <v>1951.7</v>
      </c>
      <c r="D4200" s="1">
        <v>1911.05</v>
      </c>
      <c r="E4200" s="1">
        <v>1946.05</v>
      </c>
      <c r="F4200" s="1">
        <v>117079420</v>
      </c>
      <c r="G4200" s="1">
        <v>3407.72</v>
      </c>
      <c r="H4200" s="6" t="str">
        <f>TEXT(NiftyData[[#This Row],[Date]], "yyyy")</f>
        <v>2004</v>
      </c>
      <c r="I4200" s="6" t="str">
        <f>TEXT(NiftyData[[#This Row],[Date]], "mmm")</f>
        <v>Jan</v>
      </c>
      <c r="J4200" s="6" t="str">
        <f>TEXT(NiftyData[[#This Row],[Date]], "ddd")</f>
        <v>Fri</v>
      </c>
      <c r="K4200" s="6" t="str">
        <f>TEXT(NiftyData[[#This Row],[Date]], "mmm-yyyy")</f>
        <v>Jan-2004</v>
      </c>
      <c r="L4200" s="6" t="str">
        <f>IF(NiftyData[[#This Row],[Day]]="Thu", "Expiry", "")</f>
        <v/>
      </c>
      <c r="M4200" s="6">
        <f>NiftyData[[#This Row],[Close]]-NiftyData[[#This Row],[Open]]</f>
        <v>33.799999999999955</v>
      </c>
      <c r="N4200" s="4">
        <f>NiftyData[[#This Row],[Intraday Change]]/NiftyData[[#This Row],[Open]]</f>
        <v>1.7675513138972389E-2</v>
      </c>
      <c r="O4200" s="4">
        <f>_xlfn.CEILING.MATH(ABS(NiftyData[[#This Row],[Intraday Change %]]), 0.01)</f>
        <v>0.02</v>
      </c>
      <c r="P4200" s="6">
        <f>NiftyData[[#This Row],[Close]]-E4201</f>
        <v>33.799999999999955</v>
      </c>
      <c r="Q4200" s="4">
        <f>NiftyData[[#This Row],[DayChange]]/E4201</f>
        <v>1.7675513138972389E-2</v>
      </c>
      <c r="R4200" s="7">
        <f>_xlfn.CEILING.MATH(ABS(NiftyData[[#This Row],[DayChange %]]), 0.01)</f>
        <v>0.02</v>
      </c>
    </row>
    <row r="4201" spans="1:18" x14ac:dyDescent="0.2">
      <c r="A4201" s="2">
        <v>37987</v>
      </c>
      <c r="B4201" s="1">
        <v>1880.35</v>
      </c>
      <c r="C4201" s="1">
        <v>1917.05</v>
      </c>
      <c r="D4201" s="1">
        <v>1880.35</v>
      </c>
      <c r="E4201" s="1">
        <v>1912.25</v>
      </c>
      <c r="F4201" s="1">
        <v>102551958</v>
      </c>
      <c r="G4201" s="1">
        <v>2846.7</v>
      </c>
      <c r="H4201" s="6" t="str">
        <f>TEXT(NiftyData[[#This Row],[Date]], "yyyy")</f>
        <v>2004</v>
      </c>
      <c r="I4201" s="6" t="str">
        <f>TEXT(NiftyData[[#This Row],[Date]], "mmm")</f>
        <v>Jan</v>
      </c>
      <c r="J4201" s="6" t="str">
        <f>TEXT(NiftyData[[#This Row],[Date]], "ddd")</f>
        <v>Thu</v>
      </c>
      <c r="K4201" s="6" t="str">
        <f>TEXT(NiftyData[[#This Row],[Date]], "mmm-yyyy")</f>
        <v>Jan-2004</v>
      </c>
      <c r="L4201" s="6" t="str">
        <f>IF(NiftyData[[#This Row],[Day]]="Thu", "Expiry", "")</f>
        <v>Expiry</v>
      </c>
      <c r="M4201" s="6">
        <f>NiftyData[[#This Row],[Close]]-NiftyData[[#This Row],[Open]]</f>
        <v>31.900000000000091</v>
      </c>
      <c r="N4201" s="4">
        <f>NiftyData[[#This Row],[Intraday Change]]/NiftyData[[#This Row],[Open]]</f>
        <v>1.6964926742361844E-2</v>
      </c>
      <c r="O4201" s="4">
        <f>_xlfn.CEILING.MATH(ABS(NiftyData[[#This Row],[Intraday Change %]]), 0.01)</f>
        <v>0.02</v>
      </c>
      <c r="P4201" s="6">
        <f>NiftyData[[#This Row],[Close]]-E4202</f>
        <v>32.5</v>
      </c>
      <c r="Q4201" s="4">
        <f>NiftyData[[#This Row],[DayChange]]/E4202</f>
        <v>1.728953318260407E-2</v>
      </c>
      <c r="R4201" s="7">
        <f>_xlfn.CEILING.MATH(ABS(NiftyData[[#This Row],[DayChange %]]), 0.01)</f>
        <v>0.02</v>
      </c>
    </row>
    <row r="4202" spans="1:18" x14ac:dyDescent="0.2">
      <c r="A4202" s="2">
        <v>37986</v>
      </c>
      <c r="B4202" s="1">
        <v>1868.9</v>
      </c>
      <c r="C4202" s="1">
        <v>1895.65</v>
      </c>
      <c r="D4202" s="1">
        <v>1852.5</v>
      </c>
      <c r="E4202" s="1">
        <v>1879.75</v>
      </c>
      <c r="F4202" s="1">
        <v>114764846</v>
      </c>
      <c r="G4202" s="1">
        <v>3497.25</v>
      </c>
      <c r="H4202" s="6" t="str">
        <f>TEXT(NiftyData[[#This Row],[Date]], "yyyy")</f>
        <v>2003</v>
      </c>
      <c r="I4202" s="6" t="str">
        <f>TEXT(NiftyData[[#This Row],[Date]], "mmm")</f>
        <v>Dec</v>
      </c>
      <c r="J4202" s="6" t="str">
        <f>TEXT(NiftyData[[#This Row],[Date]], "ddd")</f>
        <v>Wed</v>
      </c>
      <c r="K4202" s="6" t="str">
        <f>TEXT(NiftyData[[#This Row],[Date]], "mmm-yyyy")</f>
        <v>Dec-2003</v>
      </c>
      <c r="L4202" s="6" t="str">
        <f>IF(NiftyData[[#This Row],[Day]]="Thu", "Expiry", "")</f>
        <v/>
      </c>
      <c r="M4202" s="6">
        <f>NiftyData[[#This Row],[Close]]-NiftyData[[#This Row],[Open]]</f>
        <v>10.849999999999909</v>
      </c>
      <c r="N4202" s="4">
        <f>NiftyData[[#This Row],[Intraday Change]]/NiftyData[[#This Row],[Open]]</f>
        <v>5.8055540692385403E-3</v>
      </c>
      <c r="O4202" s="4">
        <f>_xlfn.CEILING.MATH(ABS(NiftyData[[#This Row],[Intraday Change %]]), 0.01)</f>
        <v>0.01</v>
      </c>
      <c r="P4202" s="6">
        <f>NiftyData[[#This Row],[Close]]-E4203</f>
        <v>6.5</v>
      </c>
      <c r="Q4202" s="4">
        <f>NiftyData[[#This Row],[DayChange]]/E4203</f>
        <v>3.4699052448952357E-3</v>
      </c>
      <c r="R4202" s="7">
        <f>_xlfn.CEILING.MATH(ABS(NiftyData[[#This Row],[DayChange %]]), 0.01)</f>
        <v>0.01</v>
      </c>
    </row>
    <row r="4203" spans="1:18" x14ac:dyDescent="0.2">
      <c r="A4203" s="2">
        <v>37985</v>
      </c>
      <c r="B4203" s="1">
        <v>1878.9</v>
      </c>
      <c r="C4203" s="1">
        <v>1914.4</v>
      </c>
      <c r="D4203" s="1">
        <v>1858.55</v>
      </c>
      <c r="E4203" s="1">
        <v>1873.25</v>
      </c>
      <c r="F4203" s="1">
        <v>149042440</v>
      </c>
      <c r="G4203" s="1">
        <v>3983.29</v>
      </c>
      <c r="H4203" s="6" t="str">
        <f>TEXT(NiftyData[[#This Row],[Date]], "yyyy")</f>
        <v>2003</v>
      </c>
      <c r="I4203" s="6" t="str">
        <f>TEXT(NiftyData[[#This Row],[Date]], "mmm")</f>
        <v>Dec</v>
      </c>
      <c r="J4203" s="6" t="str">
        <f>TEXT(NiftyData[[#This Row],[Date]], "ddd")</f>
        <v>Tue</v>
      </c>
      <c r="K4203" s="6" t="str">
        <f>TEXT(NiftyData[[#This Row],[Date]], "mmm-yyyy")</f>
        <v>Dec-2003</v>
      </c>
      <c r="L4203" s="6" t="str">
        <f>IF(NiftyData[[#This Row],[Day]]="Thu", "Expiry", "")</f>
        <v/>
      </c>
      <c r="M4203" s="6">
        <f>NiftyData[[#This Row],[Close]]-NiftyData[[#This Row],[Open]]</f>
        <v>-5.6500000000000909</v>
      </c>
      <c r="N4203" s="4">
        <f>NiftyData[[#This Row],[Intraday Change]]/NiftyData[[#This Row],[Open]]</f>
        <v>-3.007078609824946E-3</v>
      </c>
      <c r="O4203" s="4">
        <f>_xlfn.CEILING.MATH(ABS(NiftyData[[#This Row],[Intraday Change %]]), 0.01)</f>
        <v>0.01</v>
      </c>
      <c r="P4203" s="6">
        <f>NiftyData[[#This Row],[Close]]-E4204</f>
        <v>-0.79999999999995453</v>
      </c>
      <c r="Q4203" s="4">
        <f>NiftyData[[#This Row],[DayChange]]/E4204</f>
        <v>-4.2688295403001765E-4</v>
      </c>
      <c r="R4203" s="7">
        <f>_xlfn.CEILING.MATH(ABS(NiftyData[[#This Row],[DayChange %]]), 0.01)</f>
        <v>0.01</v>
      </c>
    </row>
    <row r="4204" spans="1:18" x14ac:dyDescent="0.2">
      <c r="A4204" s="2">
        <v>37984</v>
      </c>
      <c r="B4204" s="1">
        <v>1838.05</v>
      </c>
      <c r="C4204" s="1">
        <v>1876</v>
      </c>
      <c r="D4204" s="1">
        <v>1837.65</v>
      </c>
      <c r="E4204" s="1">
        <v>1874.05</v>
      </c>
      <c r="F4204" s="1">
        <v>98547463</v>
      </c>
      <c r="G4204" s="1">
        <v>2703.6</v>
      </c>
      <c r="H4204" s="6" t="str">
        <f>TEXT(NiftyData[[#This Row],[Date]], "yyyy")</f>
        <v>2003</v>
      </c>
      <c r="I4204" s="6" t="str">
        <f>TEXT(NiftyData[[#This Row],[Date]], "mmm")</f>
        <v>Dec</v>
      </c>
      <c r="J4204" s="6" t="str">
        <f>TEXT(NiftyData[[#This Row],[Date]], "ddd")</f>
        <v>Mon</v>
      </c>
      <c r="K4204" s="6" t="str">
        <f>TEXT(NiftyData[[#This Row],[Date]], "mmm-yyyy")</f>
        <v>Dec-2003</v>
      </c>
      <c r="L4204" s="6" t="str">
        <f>IF(NiftyData[[#This Row],[Day]]="Thu", "Expiry", "")</f>
        <v/>
      </c>
      <c r="M4204" s="6">
        <f>NiftyData[[#This Row],[Close]]-NiftyData[[#This Row],[Open]]</f>
        <v>36</v>
      </c>
      <c r="N4204" s="4">
        <f>NiftyData[[#This Row],[Intraday Change]]/NiftyData[[#This Row],[Open]]</f>
        <v>1.9585974266206035E-2</v>
      </c>
      <c r="O4204" s="4">
        <f>_xlfn.CEILING.MATH(ABS(NiftyData[[#This Row],[Intraday Change %]]), 0.01)</f>
        <v>0.02</v>
      </c>
      <c r="P4204" s="6">
        <f>NiftyData[[#This Row],[Close]]-E4205</f>
        <v>37</v>
      </c>
      <c r="Q4204" s="4">
        <f>NiftyData[[#This Row],[DayChange]]/E4205</f>
        <v>2.014098690835851E-2</v>
      </c>
      <c r="R4204" s="7">
        <f>_xlfn.CEILING.MATH(ABS(NiftyData[[#This Row],[DayChange %]]), 0.01)</f>
        <v>0.03</v>
      </c>
    </row>
    <row r="4205" spans="1:18" x14ac:dyDescent="0.2">
      <c r="A4205" s="2">
        <v>37981</v>
      </c>
      <c r="B4205" s="1">
        <v>1804.7</v>
      </c>
      <c r="C4205" s="1">
        <v>1840.35</v>
      </c>
      <c r="D4205" s="1">
        <v>1804.7</v>
      </c>
      <c r="E4205" s="1">
        <v>1837.05</v>
      </c>
      <c r="F4205" s="1">
        <v>114224183</v>
      </c>
      <c r="G4205" s="1">
        <v>2610.62</v>
      </c>
      <c r="H4205" s="6" t="str">
        <f>TEXT(NiftyData[[#This Row],[Date]], "yyyy")</f>
        <v>2003</v>
      </c>
      <c r="I4205" s="6" t="str">
        <f>TEXT(NiftyData[[#This Row],[Date]], "mmm")</f>
        <v>Dec</v>
      </c>
      <c r="J4205" s="6" t="str">
        <f>TEXT(NiftyData[[#This Row],[Date]], "ddd")</f>
        <v>Fri</v>
      </c>
      <c r="K4205" s="6" t="str">
        <f>TEXT(NiftyData[[#This Row],[Date]], "mmm-yyyy")</f>
        <v>Dec-2003</v>
      </c>
      <c r="L4205" s="6" t="str">
        <f>IF(NiftyData[[#This Row],[Day]]="Thu", "Expiry", "")</f>
        <v/>
      </c>
      <c r="M4205" s="6">
        <f>NiftyData[[#This Row],[Close]]-NiftyData[[#This Row],[Open]]</f>
        <v>32.349999999999909</v>
      </c>
      <c r="N4205" s="4">
        <f>NiftyData[[#This Row],[Intraday Change]]/NiftyData[[#This Row],[Open]]</f>
        <v>1.7925416966808837E-2</v>
      </c>
      <c r="O4205" s="4">
        <f>_xlfn.CEILING.MATH(ABS(NiftyData[[#This Row],[Intraday Change %]]), 0.01)</f>
        <v>0.02</v>
      </c>
      <c r="P4205" s="6">
        <f>NiftyData[[#This Row],[Close]]-E4206</f>
        <v>28.349999999999909</v>
      </c>
      <c r="Q4205" s="4">
        <f>NiftyData[[#This Row],[DayChange]]/E4206</f>
        <v>1.5674241167689451E-2</v>
      </c>
      <c r="R4205" s="7">
        <f>_xlfn.CEILING.MATH(ABS(NiftyData[[#This Row],[DayChange %]]), 0.01)</f>
        <v>0.02</v>
      </c>
    </row>
    <row r="4206" spans="1:18" x14ac:dyDescent="0.2">
      <c r="A4206" s="2">
        <v>37979</v>
      </c>
      <c r="B4206" s="1">
        <v>1788.45</v>
      </c>
      <c r="C4206" s="1">
        <v>1815.6</v>
      </c>
      <c r="D4206" s="1">
        <v>1780.3</v>
      </c>
      <c r="E4206" s="1">
        <v>1808.7</v>
      </c>
      <c r="F4206" s="1">
        <v>134998248</v>
      </c>
      <c r="G4206" s="1">
        <v>3223.77</v>
      </c>
      <c r="H4206" s="6" t="str">
        <f>TEXT(NiftyData[[#This Row],[Date]], "yyyy")</f>
        <v>2003</v>
      </c>
      <c r="I4206" s="6" t="str">
        <f>TEXT(NiftyData[[#This Row],[Date]], "mmm")</f>
        <v>Dec</v>
      </c>
      <c r="J4206" s="6" t="str">
        <f>TEXT(NiftyData[[#This Row],[Date]], "ddd")</f>
        <v>Wed</v>
      </c>
      <c r="K4206" s="6" t="str">
        <f>TEXT(NiftyData[[#This Row],[Date]], "mmm-yyyy")</f>
        <v>Dec-2003</v>
      </c>
      <c r="L4206" s="6" t="str">
        <f>IF(NiftyData[[#This Row],[Day]]="Thu", "Expiry", "")</f>
        <v/>
      </c>
      <c r="M4206" s="6">
        <f>NiftyData[[#This Row],[Close]]-NiftyData[[#This Row],[Open]]</f>
        <v>20.25</v>
      </c>
      <c r="N4206" s="4">
        <f>NiftyData[[#This Row],[Intraday Change]]/NiftyData[[#This Row],[Open]]</f>
        <v>1.1322653694539964E-2</v>
      </c>
      <c r="O4206" s="4">
        <f>_xlfn.CEILING.MATH(ABS(NiftyData[[#This Row],[Intraday Change %]]), 0.01)</f>
        <v>0.02</v>
      </c>
      <c r="P4206" s="6">
        <f>NiftyData[[#This Row],[Close]]-E4207</f>
        <v>28.400000000000091</v>
      </c>
      <c r="Q4206" s="4">
        <f>NiftyData[[#This Row],[DayChange]]/E4207</f>
        <v>1.5952367578498057E-2</v>
      </c>
      <c r="R4206" s="7">
        <f>_xlfn.CEILING.MATH(ABS(NiftyData[[#This Row],[DayChange %]]), 0.01)</f>
        <v>0.02</v>
      </c>
    </row>
    <row r="4207" spans="1:18" x14ac:dyDescent="0.2">
      <c r="A4207" s="2">
        <v>37978</v>
      </c>
      <c r="B4207" s="1">
        <v>1789.1</v>
      </c>
      <c r="C4207" s="1">
        <v>1800.9</v>
      </c>
      <c r="D4207" s="1">
        <v>1751.05</v>
      </c>
      <c r="E4207" s="1">
        <v>1780.3</v>
      </c>
      <c r="F4207" s="1">
        <v>85978089</v>
      </c>
      <c r="G4207" s="1">
        <v>2749.22</v>
      </c>
      <c r="H4207" s="6" t="str">
        <f>TEXT(NiftyData[[#This Row],[Date]], "yyyy")</f>
        <v>2003</v>
      </c>
      <c r="I4207" s="6" t="str">
        <f>TEXT(NiftyData[[#This Row],[Date]], "mmm")</f>
        <v>Dec</v>
      </c>
      <c r="J4207" s="6" t="str">
        <f>TEXT(NiftyData[[#This Row],[Date]], "ddd")</f>
        <v>Tue</v>
      </c>
      <c r="K4207" s="6" t="str">
        <f>TEXT(NiftyData[[#This Row],[Date]], "mmm-yyyy")</f>
        <v>Dec-2003</v>
      </c>
      <c r="L4207" s="6" t="str">
        <f>IF(NiftyData[[#This Row],[Day]]="Thu", "Expiry", "")</f>
        <v/>
      </c>
      <c r="M4207" s="6">
        <f>NiftyData[[#This Row],[Close]]-NiftyData[[#This Row],[Open]]</f>
        <v>-8.7999999999999545</v>
      </c>
      <c r="N4207" s="4">
        <f>NiftyData[[#This Row],[Intraday Change]]/NiftyData[[#This Row],[Open]]</f>
        <v>-4.9186741937286655E-3</v>
      </c>
      <c r="O4207" s="4">
        <f>_xlfn.CEILING.MATH(ABS(NiftyData[[#This Row],[Intraday Change %]]), 0.01)</f>
        <v>0.01</v>
      </c>
      <c r="P4207" s="6">
        <f>NiftyData[[#This Row],[Close]]-E4208</f>
        <v>-8.8500000000001364</v>
      </c>
      <c r="Q4207" s="4">
        <f>NiftyData[[#This Row],[DayChange]]/E4208</f>
        <v>-4.9464829667720065E-3</v>
      </c>
      <c r="R4207" s="7">
        <f>_xlfn.CEILING.MATH(ABS(NiftyData[[#This Row],[DayChange %]]), 0.01)</f>
        <v>0.01</v>
      </c>
    </row>
    <row r="4208" spans="1:18" x14ac:dyDescent="0.2">
      <c r="A4208" s="2">
        <v>37977</v>
      </c>
      <c r="B4208" s="1">
        <v>1778.85</v>
      </c>
      <c r="C4208" s="1">
        <v>1794.3</v>
      </c>
      <c r="D4208" s="1">
        <v>1778.4</v>
      </c>
      <c r="E4208" s="1">
        <v>1789.15</v>
      </c>
      <c r="F4208" s="1">
        <v>93942619</v>
      </c>
      <c r="G4208" s="1">
        <v>2719.2</v>
      </c>
      <c r="H4208" s="6" t="str">
        <f>TEXT(NiftyData[[#This Row],[Date]], "yyyy")</f>
        <v>2003</v>
      </c>
      <c r="I4208" s="6" t="str">
        <f>TEXT(NiftyData[[#This Row],[Date]], "mmm")</f>
        <v>Dec</v>
      </c>
      <c r="J4208" s="6" t="str">
        <f>TEXT(NiftyData[[#This Row],[Date]], "ddd")</f>
        <v>Mon</v>
      </c>
      <c r="K4208" s="6" t="str">
        <f>TEXT(NiftyData[[#This Row],[Date]], "mmm-yyyy")</f>
        <v>Dec-2003</v>
      </c>
      <c r="L4208" s="6" t="str">
        <f>IF(NiftyData[[#This Row],[Day]]="Thu", "Expiry", "")</f>
        <v/>
      </c>
      <c r="M4208" s="6">
        <f>NiftyData[[#This Row],[Close]]-NiftyData[[#This Row],[Open]]</f>
        <v>10.300000000000182</v>
      </c>
      <c r="N4208" s="4">
        <f>NiftyData[[#This Row],[Intraday Change]]/NiftyData[[#This Row],[Open]]</f>
        <v>5.7902577507941552E-3</v>
      </c>
      <c r="O4208" s="4">
        <f>_xlfn.CEILING.MATH(ABS(NiftyData[[#This Row],[Intraday Change %]]), 0.01)</f>
        <v>0.01</v>
      </c>
      <c r="P4208" s="6">
        <f>NiftyData[[#This Row],[Close]]-E4209</f>
        <v>10.600000000000136</v>
      </c>
      <c r="Q4208" s="4">
        <f>NiftyData[[#This Row],[DayChange]]/E4209</f>
        <v>5.9599111635883929E-3</v>
      </c>
      <c r="R4208" s="7">
        <f>_xlfn.CEILING.MATH(ABS(NiftyData[[#This Row],[DayChange %]]), 0.01)</f>
        <v>0.01</v>
      </c>
    </row>
    <row r="4209" spans="1:18" x14ac:dyDescent="0.2">
      <c r="A4209" s="2">
        <v>37974</v>
      </c>
      <c r="B4209" s="1">
        <v>1757</v>
      </c>
      <c r="C4209" s="1">
        <v>1783.7</v>
      </c>
      <c r="D4209" s="1">
        <v>1755.4</v>
      </c>
      <c r="E4209" s="1">
        <v>1778.55</v>
      </c>
      <c r="F4209" s="1">
        <v>140662197</v>
      </c>
      <c r="G4209" s="1">
        <v>3602.88</v>
      </c>
      <c r="H4209" s="6" t="str">
        <f>TEXT(NiftyData[[#This Row],[Date]], "yyyy")</f>
        <v>2003</v>
      </c>
      <c r="I4209" s="6" t="str">
        <f>TEXT(NiftyData[[#This Row],[Date]], "mmm")</f>
        <v>Dec</v>
      </c>
      <c r="J4209" s="6" t="str">
        <f>TEXT(NiftyData[[#This Row],[Date]], "ddd")</f>
        <v>Fri</v>
      </c>
      <c r="K4209" s="6" t="str">
        <f>TEXT(NiftyData[[#This Row],[Date]], "mmm-yyyy")</f>
        <v>Dec-2003</v>
      </c>
      <c r="L4209" s="6" t="str">
        <f>IF(NiftyData[[#This Row],[Day]]="Thu", "Expiry", "")</f>
        <v/>
      </c>
      <c r="M4209" s="6">
        <f>NiftyData[[#This Row],[Close]]-NiftyData[[#This Row],[Open]]</f>
        <v>21.549999999999955</v>
      </c>
      <c r="N4209" s="4">
        <f>NiftyData[[#This Row],[Intraday Change]]/NiftyData[[#This Row],[Open]]</f>
        <v>1.2265224815025585E-2</v>
      </c>
      <c r="O4209" s="4">
        <f>_xlfn.CEILING.MATH(ABS(NiftyData[[#This Row],[Intraday Change %]]), 0.01)</f>
        <v>0.02</v>
      </c>
      <c r="P4209" s="6">
        <f>NiftyData[[#This Row],[Close]]-E4210</f>
        <v>22.450000000000045</v>
      </c>
      <c r="Q4209" s="4">
        <f>NiftyData[[#This Row],[DayChange]]/E4210</f>
        <v>1.2784010022208329E-2</v>
      </c>
      <c r="R4209" s="7">
        <f>_xlfn.CEILING.MATH(ABS(NiftyData[[#This Row],[DayChange %]]), 0.01)</f>
        <v>0.02</v>
      </c>
    </row>
    <row r="4210" spans="1:18" x14ac:dyDescent="0.2">
      <c r="A4210" s="2">
        <v>37973</v>
      </c>
      <c r="B4210" s="1">
        <v>1733.2</v>
      </c>
      <c r="C4210" s="1">
        <v>1759</v>
      </c>
      <c r="D4210" s="1">
        <v>1725.85</v>
      </c>
      <c r="E4210" s="1">
        <v>1756.1</v>
      </c>
      <c r="F4210" s="1">
        <v>114569624</v>
      </c>
      <c r="G4210" s="1">
        <v>3227.49</v>
      </c>
      <c r="H4210" s="6" t="str">
        <f>TEXT(NiftyData[[#This Row],[Date]], "yyyy")</f>
        <v>2003</v>
      </c>
      <c r="I4210" s="6" t="str">
        <f>TEXT(NiftyData[[#This Row],[Date]], "mmm")</f>
        <v>Dec</v>
      </c>
      <c r="J4210" s="6" t="str">
        <f>TEXT(NiftyData[[#This Row],[Date]], "ddd")</f>
        <v>Thu</v>
      </c>
      <c r="K4210" s="6" t="str">
        <f>TEXT(NiftyData[[#This Row],[Date]], "mmm-yyyy")</f>
        <v>Dec-2003</v>
      </c>
      <c r="L4210" s="6" t="str">
        <f>IF(NiftyData[[#This Row],[Day]]="Thu", "Expiry", "")</f>
        <v>Expiry</v>
      </c>
      <c r="M4210" s="6">
        <f>NiftyData[[#This Row],[Close]]-NiftyData[[#This Row],[Open]]</f>
        <v>22.899999999999864</v>
      </c>
      <c r="N4210" s="4">
        <f>NiftyData[[#This Row],[Intraday Change]]/NiftyData[[#This Row],[Open]]</f>
        <v>1.321255481190853E-2</v>
      </c>
      <c r="O4210" s="4">
        <f>_xlfn.CEILING.MATH(ABS(NiftyData[[#This Row],[Intraday Change %]]), 0.01)</f>
        <v>0.02</v>
      </c>
      <c r="P4210" s="6">
        <f>NiftyData[[#This Row],[Close]]-E4211</f>
        <v>22.849999999999909</v>
      </c>
      <c r="Q4210" s="4">
        <f>NiftyData[[#This Row],[DayChange]]/E4211</f>
        <v>1.3183326121448093E-2</v>
      </c>
      <c r="R4210" s="7">
        <f>_xlfn.CEILING.MATH(ABS(NiftyData[[#This Row],[DayChange %]]), 0.01)</f>
        <v>0.02</v>
      </c>
    </row>
    <row r="4211" spans="1:18" x14ac:dyDescent="0.2">
      <c r="A4211" s="2">
        <v>37972</v>
      </c>
      <c r="B4211" s="1">
        <v>1736.35</v>
      </c>
      <c r="C4211" s="1">
        <v>1746.2</v>
      </c>
      <c r="D4211" s="1">
        <v>1725.4</v>
      </c>
      <c r="E4211" s="1">
        <v>1733.25</v>
      </c>
      <c r="F4211" s="1">
        <v>101347785</v>
      </c>
      <c r="G4211" s="1">
        <v>2944.41</v>
      </c>
      <c r="H4211" s="6" t="str">
        <f>TEXT(NiftyData[[#This Row],[Date]], "yyyy")</f>
        <v>2003</v>
      </c>
      <c r="I4211" s="6" t="str">
        <f>TEXT(NiftyData[[#This Row],[Date]], "mmm")</f>
        <v>Dec</v>
      </c>
      <c r="J4211" s="6" t="str">
        <f>TEXT(NiftyData[[#This Row],[Date]], "ddd")</f>
        <v>Wed</v>
      </c>
      <c r="K4211" s="6" t="str">
        <f>TEXT(NiftyData[[#This Row],[Date]], "mmm-yyyy")</f>
        <v>Dec-2003</v>
      </c>
      <c r="L4211" s="6" t="str">
        <f>IF(NiftyData[[#This Row],[Day]]="Thu", "Expiry", "")</f>
        <v/>
      </c>
      <c r="M4211" s="6">
        <f>NiftyData[[#This Row],[Close]]-NiftyData[[#This Row],[Open]]</f>
        <v>-3.0999999999999091</v>
      </c>
      <c r="N4211" s="4">
        <f>NiftyData[[#This Row],[Intraday Change]]/NiftyData[[#This Row],[Open]]</f>
        <v>-1.7853543352434182E-3</v>
      </c>
      <c r="O4211" s="4">
        <f>_xlfn.CEILING.MATH(ABS(NiftyData[[#This Row],[Intraday Change %]]), 0.01)</f>
        <v>0.01</v>
      </c>
      <c r="P4211" s="6">
        <f>NiftyData[[#This Row],[Close]]-E4212</f>
        <v>-3</v>
      </c>
      <c r="Q4211" s="4">
        <f>NiftyData[[#This Row],[DayChange]]/E4212</f>
        <v>-1.7278617710583153E-3</v>
      </c>
      <c r="R4211" s="7">
        <f>_xlfn.CEILING.MATH(ABS(NiftyData[[#This Row],[DayChange %]]), 0.01)</f>
        <v>0.01</v>
      </c>
    </row>
    <row r="4212" spans="1:18" x14ac:dyDescent="0.2">
      <c r="A4212" s="2">
        <v>37971</v>
      </c>
      <c r="B4212" s="1">
        <v>1723.9</v>
      </c>
      <c r="C4212" s="1">
        <v>1740.3</v>
      </c>
      <c r="D4212" s="1">
        <v>1711.3</v>
      </c>
      <c r="E4212" s="1">
        <v>1736.25</v>
      </c>
      <c r="F4212" s="1">
        <v>105562816</v>
      </c>
      <c r="G4212" s="1">
        <v>3445.6</v>
      </c>
      <c r="H4212" s="6" t="str">
        <f>TEXT(NiftyData[[#This Row],[Date]], "yyyy")</f>
        <v>2003</v>
      </c>
      <c r="I4212" s="6" t="str">
        <f>TEXT(NiftyData[[#This Row],[Date]], "mmm")</f>
        <v>Dec</v>
      </c>
      <c r="J4212" s="6" t="str">
        <f>TEXT(NiftyData[[#This Row],[Date]], "ddd")</f>
        <v>Tue</v>
      </c>
      <c r="K4212" s="6" t="str">
        <f>TEXT(NiftyData[[#This Row],[Date]], "mmm-yyyy")</f>
        <v>Dec-2003</v>
      </c>
      <c r="L4212" s="6" t="str">
        <f>IF(NiftyData[[#This Row],[Day]]="Thu", "Expiry", "")</f>
        <v/>
      </c>
      <c r="M4212" s="6">
        <f>NiftyData[[#This Row],[Close]]-NiftyData[[#This Row],[Open]]</f>
        <v>12.349999999999909</v>
      </c>
      <c r="N4212" s="4">
        <f>NiftyData[[#This Row],[Intraday Change]]/NiftyData[[#This Row],[Open]]</f>
        <v>7.1639886304309466E-3</v>
      </c>
      <c r="O4212" s="4">
        <f>_xlfn.CEILING.MATH(ABS(NiftyData[[#This Row],[Intraday Change %]]), 0.01)</f>
        <v>0.01</v>
      </c>
      <c r="P4212" s="6">
        <f>NiftyData[[#This Row],[Close]]-E4213</f>
        <v>12.299999999999955</v>
      </c>
      <c r="Q4212" s="4">
        <f>NiftyData[[#This Row],[DayChange]]/E4213</f>
        <v>7.1347776907682674E-3</v>
      </c>
      <c r="R4212" s="7">
        <f>_xlfn.CEILING.MATH(ABS(NiftyData[[#This Row],[DayChange %]]), 0.01)</f>
        <v>0.01</v>
      </c>
    </row>
    <row r="4213" spans="1:18" x14ac:dyDescent="0.2">
      <c r="A4213" s="2">
        <v>37970</v>
      </c>
      <c r="B4213" s="1">
        <v>1699.7</v>
      </c>
      <c r="C4213" s="1">
        <v>1728</v>
      </c>
      <c r="D4213" s="1">
        <v>1699.7</v>
      </c>
      <c r="E4213" s="1">
        <v>1723.95</v>
      </c>
      <c r="F4213" s="1">
        <v>99575076</v>
      </c>
      <c r="G4213" s="1">
        <v>2654.9</v>
      </c>
      <c r="H4213" s="6" t="str">
        <f>TEXT(NiftyData[[#This Row],[Date]], "yyyy")</f>
        <v>2003</v>
      </c>
      <c r="I4213" s="6" t="str">
        <f>TEXT(NiftyData[[#This Row],[Date]], "mmm")</f>
        <v>Dec</v>
      </c>
      <c r="J4213" s="6" t="str">
        <f>TEXT(NiftyData[[#This Row],[Date]], "ddd")</f>
        <v>Mon</v>
      </c>
      <c r="K4213" s="6" t="str">
        <f>TEXT(NiftyData[[#This Row],[Date]], "mmm-yyyy")</f>
        <v>Dec-2003</v>
      </c>
      <c r="L4213" s="6" t="str">
        <f>IF(NiftyData[[#This Row],[Day]]="Thu", "Expiry", "")</f>
        <v/>
      </c>
      <c r="M4213" s="6">
        <f>NiftyData[[#This Row],[Close]]-NiftyData[[#This Row],[Open]]</f>
        <v>24.25</v>
      </c>
      <c r="N4213" s="4">
        <f>NiftyData[[#This Row],[Intraday Change]]/NiftyData[[#This Row],[Open]]</f>
        <v>1.4267223627699005E-2</v>
      </c>
      <c r="O4213" s="4">
        <f>_xlfn.CEILING.MATH(ABS(NiftyData[[#This Row],[Intraday Change %]]), 0.01)</f>
        <v>0.02</v>
      </c>
      <c r="P4213" s="6">
        <f>NiftyData[[#This Row],[Close]]-E4214</f>
        <v>25.049999999999955</v>
      </c>
      <c r="Q4213" s="4">
        <f>NiftyData[[#This Row],[DayChange]]/E4214</f>
        <v>1.4744834893166138E-2</v>
      </c>
      <c r="R4213" s="7">
        <f>_xlfn.CEILING.MATH(ABS(NiftyData[[#This Row],[DayChange %]]), 0.01)</f>
        <v>0.02</v>
      </c>
    </row>
    <row r="4214" spans="1:18" x14ac:dyDescent="0.2">
      <c r="A4214" s="2">
        <v>37967</v>
      </c>
      <c r="B4214" s="1">
        <v>1695.8</v>
      </c>
      <c r="C4214" s="1">
        <v>1705.95</v>
      </c>
      <c r="D4214" s="1">
        <v>1686.45</v>
      </c>
      <c r="E4214" s="1">
        <v>1698.9</v>
      </c>
      <c r="F4214" s="1">
        <v>95310528</v>
      </c>
      <c r="G4214" s="1">
        <v>2800.09</v>
      </c>
      <c r="H4214" s="6" t="str">
        <f>TEXT(NiftyData[[#This Row],[Date]], "yyyy")</f>
        <v>2003</v>
      </c>
      <c r="I4214" s="6" t="str">
        <f>TEXT(NiftyData[[#This Row],[Date]], "mmm")</f>
        <v>Dec</v>
      </c>
      <c r="J4214" s="6" t="str">
        <f>TEXT(NiftyData[[#This Row],[Date]], "ddd")</f>
        <v>Fri</v>
      </c>
      <c r="K4214" s="6" t="str">
        <f>TEXT(NiftyData[[#This Row],[Date]], "mmm-yyyy")</f>
        <v>Dec-2003</v>
      </c>
      <c r="L4214" s="6" t="str">
        <f>IF(NiftyData[[#This Row],[Day]]="Thu", "Expiry", "")</f>
        <v/>
      </c>
      <c r="M4214" s="6">
        <f>NiftyData[[#This Row],[Close]]-NiftyData[[#This Row],[Open]]</f>
        <v>3.1000000000001364</v>
      </c>
      <c r="N4214" s="4">
        <f>NiftyData[[#This Row],[Intraday Change]]/NiftyData[[#This Row],[Open]]</f>
        <v>1.8280457601133014E-3</v>
      </c>
      <c r="O4214" s="4">
        <f>_xlfn.CEILING.MATH(ABS(NiftyData[[#This Row],[Intraday Change %]]), 0.01)</f>
        <v>0.01</v>
      </c>
      <c r="P4214" s="6">
        <f>NiftyData[[#This Row],[Close]]-E4215</f>
        <v>3.5</v>
      </c>
      <c r="Q4214" s="4">
        <f>NiftyData[[#This Row],[DayChange]]/E4215</f>
        <v>2.0644095788604458E-3</v>
      </c>
      <c r="R4214" s="7">
        <f>_xlfn.CEILING.MATH(ABS(NiftyData[[#This Row],[DayChange %]]), 0.01)</f>
        <v>0.01</v>
      </c>
    </row>
    <row r="4215" spans="1:18" x14ac:dyDescent="0.2">
      <c r="A4215" s="2">
        <v>37966</v>
      </c>
      <c r="B4215" s="1">
        <v>1688.35</v>
      </c>
      <c r="C4215" s="1">
        <v>1701.7</v>
      </c>
      <c r="D4215" s="1">
        <v>1678.35</v>
      </c>
      <c r="E4215" s="1">
        <v>1695.4</v>
      </c>
      <c r="F4215" s="1">
        <v>85832630</v>
      </c>
      <c r="G4215" s="1">
        <v>2755.01</v>
      </c>
      <c r="H4215" s="6" t="str">
        <f>TEXT(NiftyData[[#This Row],[Date]], "yyyy")</f>
        <v>2003</v>
      </c>
      <c r="I4215" s="6" t="str">
        <f>TEXT(NiftyData[[#This Row],[Date]], "mmm")</f>
        <v>Dec</v>
      </c>
      <c r="J4215" s="6" t="str">
        <f>TEXT(NiftyData[[#This Row],[Date]], "ddd")</f>
        <v>Thu</v>
      </c>
      <c r="K4215" s="6" t="str">
        <f>TEXT(NiftyData[[#This Row],[Date]], "mmm-yyyy")</f>
        <v>Dec-2003</v>
      </c>
      <c r="L4215" s="6" t="str">
        <f>IF(NiftyData[[#This Row],[Day]]="Thu", "Expiry", "")</f>
        <v>Expiry</v>
      </c>
      <c r="M4215" s="6">
        <f>NiftyData[[#This Row],[Close]]-NiftyData[[#This Row],[Open]]</f>
        <v>7.0500000000001819</v>
      </c>
      <c r="N4215" s="4">
        <f>NiftyData[[#This Row],[Intraday Change]]/NiftyData[[#This Row],[Open]]</f>
        <v>4.1756744750793273E-3</v>
      </c>
      <c r="O4215" s="4">
        <f>_xlfn.CEILING.MATH(ABS(NiftyData[[#This Row],[Intraday Change %]]), 0.01)</f>
        <v>0.01</v>
      </c>
      <c r="P4215" s="6">
        <f>NiftyData[[#This Row],[Close]]-E4216</f>
        <v>8.5</v>
      </c>
      <c r="Q4215" s="4">
        <f>NiftyData[[#This Row],[DayChange]]/E4216</f>
        <v>5.0388286205465642E-3</v>
      </c>
      <c r="R4215" s="7">
        <f>_xlfn.CEILING.MATH(ABS(NiftyData[[#This Row],[DayChange %]]), 0.01)</f>
        <v>0.01</v>
      </c>
    </row>
    <row r="4216" spans="1:18" x14ac:dyDescent="0.2">
      <c r="A4216" s="2">
        <v>37965</v>
      </c>
      <c r="B4216" s="1">
        <v>1675.75</v>
      </c>
      <c r="C4216" s="1">
        <v>1697.3</v>
      </c>
      <c r="D4216" s="1">
        <v>1672.65</v>
      </c>
      <c r="E4216" s="1">
        <v>1686.9</v>
      </c>
      <c r="F4216" s="1">
        <v>102329931</v>
      </c>
      <c r="G4216" s="1">
        <v>3109.8</v>
      </c>
      <c r="H4216" s="6" t="str">
        <f>TEXT(NiftyData[[#This Row],[Date]], "yyyy")</f>
        <v>2003</v>
      </c>
      <c r="I4216" s="6" t="str">
        <f>TEXT(NiftyData[[#This Row],[Date]], "mmm")</f>
        <v>Dec</v>
      </c>
      <c r="J4216" s="6" t="str">
        <f>TEXT(NiftyData[[#This Row],[Date]], "ddd")</f>
        <v>Wed</v>
      </c>
      <c r="K4216" s="6" t="str">
        <f>TEXT(NiftyData[[#This Row],[Date]], "mmm-yyyy")</f>
        <v>Dec-2003</v>
      </c>
      <c r="L4216" s="6" t="str">
        <f>IF(NiftyData[[#This Row],[Day]]="Thu", "Expiry", "")</f>
        <v/>
      </c>
      <c r="M4216" s="6">
        <f>NiftyData[[#This Row],[Close]]-NiftyData[[#This Row],[Open]]</f>
        <v>11.150000000000091</v>
      </c>
      <c r="N4216" s="4">
        <f>NiftyData[[#This Row],[Intraday Change]]/NiftyData[[#This Row],[Open]]</f>
        <v>6.6537371326272363E-3</v>
      </c>
      <c r="O4216" s="4">
        <f>_xlfn.CEILING.MATH(ABS(NiftyData[[#This Row],[Intraday Change %]]), 0.01)</f>
        <v>0.01</v>
      </c>
      <c r="P4216" s="6">
        <f>NiftyData[[#This Row],[Close]]-E4217</f>
        <v>11.050000000000182</v>
      </c>
      <c r="Q4216" s="4">
        <f>NiftyData[[#This Row],[DayChange]]/E4217</f>
        <v>6.5936688844468079E-3</v>
      </c>
      <c r="R4216" s="7">
        <f>_xlfn.CEILING.MATH(ABS(NiftyData[[#This Row],[DayChange %]]), 0.01)</f>
        <v>0.01</v>
      </c>
    </row>
    <row r="4217" spans="1:18" x14ac:dyDescent="0.2">
      <c r="A4217" s="2">
        <v>37964</v>
      </c>
      <c r="B4217" s="1">
        <v>1646.4</v>
      </c>
      <c r="C4217" s="1">
        <v>1677.9</v>
      </c>
      <c r="D4217" s="1">
        <v>1646.4</v>
      </c>
      <c r="E4217" s="1">
        <v>1675.85</v>
      </c>
      <c r="F4217" s="1">
        <v>82349571</v>
      </c>
      <c r="G4217" s="1">
        <v>2463.83</v>
      </c>
      <c r="H4217" s="6" t="str">
        <f>TEXT(NiftyData[[#This Row],[Date]], "yyyy")</f>
        <v>2003</v>
      </c>
      <c r="I4217" s="6" t="str">
        <f>TEXT(NiftyData[[#This Row],[Date]], "mmm")</f>
        <v>Dec</v>
      </c>
      <c r="J4217" s="6" t="str">
        <f>TEXT(NiftyData[[#This Row],[Date]], "ddd")</f>
        <v>Tue</v>
      </c>
      <c r="K4217" s="6" t="str">
        <f>TEXT(NiftyData[[#This Row],[Date]], "mmm-yyyy")</f>
        <v>Dec-2003</v>
      </c>
      <c r="L4217" s="6" t="str">
        <f>IF(NiftyData[[#This Row],[Day]]="Thu", "Expiry", "")</f>
        <v/>
      </c>
      <c r="M4217" s="6">
        <f>NiftyData[[#This Row],[Close]]-NiftyData[[#This Row],[Open]]</f>
        <v>29.449999999999818</v>
      </c>
      <c r="N4217" s="4">
        <f>NiftyData[[#This Row],[Intraday Change]]/NiftyData[[#This Row],[Open]]</f>
        <v>1.7887512147716118E-2</v>
      </c>
      <c r="O4217" s="4">
        <f>_xlfn.CEILING.MATH(ABS(NiftyData[[#This Row],[Intraday Change %]]), 0.01)</f>
        <v>0.02</v>
      </c>
      <c r="P4217" s="6">
        <f>NiftyData[[#This Row],[Close]]-E4218</f>
        <v>29.599999999999909</v>
      </c>
      <c r="Q4217" s="4">
        <f>NiftyData[[#This Row],[DayChange]]/E4218</f>
        <v>1.7980258162490454E-2</v>
      </c>
      <c r="R4217" s="7">
        <f>_xlfn.CEILING.MATH(ABS(NiftyData[[#This Row],[DayChange %]]), 0.01)</f>
        <v>0.02</v>
      </c>
    </row>
    <row r="4218" spans="1:18" x14ac:dyDescent="0.2">
      <c r="A4218" s="2">
        <v>37963</v>
      </c>
      <c r="B4218" s="1">
        <v>1644.85</v>
      </c>
      <c r="C4218" s="1">
        <v>1654.35</v>
      </c>
      <c r="D4218" s="1">
        <v>1631.85</v>
      </c>
      <c r="E4218" s="1">
        <v>1646.25</v>
      </c>
      <c r="F4218" s="1">
        <v>95772821</v>
      </c>
      <c r="G4218" s="1">
        <v>2975.21</v>
      </c>
      <c r="H4218" s="6" t="str">
        <f>TEXT(NiftyData[[#This Row],[Date]], "yyyy")</f>
        <v>2003</v>
      </c>
      <c r="I4218" s="6" t="str">
        <f>TEXT(NiftyData[[#This Row],[Date]], "mmm")</f>
        <v>Dec</v>
      </c>
      <c r="J4218" s="6" t="str">
        <f>TEXT(NiftyData[[#This Row],[Date]], "ddd")</f>
        <v>Mon</v>
      </c>
      <c r="K4218" s="6" t="str">
        <f>TEXT(NiftyData[[#This Row],[Date]], "mmm-yyyy")</f>
        <v>Dec-2003</v>
      </c>
      <c r="L4218" s="6" t="str">
        <f>IF(NiftyData[[#This Row],[Day]]="Thu", "Expiry", "")</f>
        <v/>
      </c>
      <c r="M4218" s="6">
        <f>NiftyData[[#This Row],[Close]]-NiftyData[[#This Row],[Open]]</f>
        <v>1.4000000000000909</v>
      </c>
      <c r="N4218" s="4">
        <f>NiftyData[[#This Row],[Intraday Change]]/NiftyData[[#This Row],[Open]]</f>
        <v>8.5114144146888231E-4</v>
      </c>
      <c r="O4218" s="4">
        <f>_xlfn.CEILING.MATH(ABS(NiftyData[[#This Row],[Intraday Change %]]), 0.01)</f>
        <v>0.01</v>
      </c>
      <c r="P4218" s="6">
        <f>NiftyData[[#This Row],[Close]]-E4219</f>
        <v>0.45000000000004547</v>
      </c>
      <c r="Q4218" s="4">
        <f>NiftyData[[#This Row],[DayChange]]/E4219</f>
        <v>2.7342325920527737E-4</v>
      </c>
      <c r="R4218" s="7">
        <f>_xlfn.CEILING.MATH(ABS(NiftyData[[#This Row],[DayChange %]]), 0.01)</f>
        <v>0.01</v>
      </c>
    </row>
    <row r="4219" spans="1:18" x14ac:dyDescent="0.2">
      <c r="A4219" s="2">
        <v>37960</v>
      </c>
      <c r="B4219" s="1">
        <v>1675.5</v>
      </c>
      <c r="C4219" s="1">
        <v>1688.25</v>
      </c>
      <c r="D4219" s="1">
        <v>1642.05</v>
      </c>
      <c r="E4219" s="1">
        <v>1645.8</v>
      </c>
      <c r="F4219" s="1">
        <v>100930848</v>
      </c>
      <c r="G4219" s="1">
        <v>2994.09</v>
      </c>
      <c r="H4219" s="6" t="str">
        <f>TEXT(NiftyData[[#This Row],[Date]], "yyyy")</f>
        <v>2003</v>
      </c>
      <c r="I4219" s="6" t="str">
        <f>TEXT(NiftyData[[#This Row],[Date]], "mmm")</f>
        <v>Dec</v>
      </c>
      <c r="J4219" s="6" t="str">
        <f>TEXT(NiftyData[[#This Row],[Date]], "ddd")</f>
        <v>Fri</v>
      </c>
      <c r="K4219" s="6" t="str">
        <f>TEXT(NiftyData[[#This Row],[Date]], "mmm-yyyy")</f>
        <v>Dec-2003</v>
      </c>
      <c r="L4219" s="6" t="str">
        <f>IF(NiftyData[[#This Row],[Day]]="Thu", "Expiry", "")</f>
        <v/>
      </c>
      <c r="M4219" s="6">
        <f>NiftyData[[#This Row],[Close]]-NiftyData[[#This Row],[Open]]</f>
        <v>-29.700000000000045</v>
      </c>
      <c r="N4219" s="4">
        <f>NiftyData[[#This Row],[Intraday Change]]/NiftyData[[#This Row],[Open]]</f>
        <v>-1.7726051924798595E-2</v>
      </c>
      <c r="O4219" s="4">
        <f>_xlfn.CEILING.MATH(ABS(NiftyData[[#This Row],[Intraday Change %]]), 0.01)</f>
        <v>0.02</v>
      </c>
      <c r="P4219" s="6">
        <f>NiftyData[[#This Row],[Close]]-E4220</f>
        <v>-29.400000000000091</v>
      </c>
      <c r="Q4219" s="4">
        <f>NiftyData[[#This Row],[DayChange]]/E4220</f>
        <v>-1.75501432664757E-2</v>
      </c>
      <c r="R4219" s="7">
        <f>_xlfn.CEILING.MATH(ABS(NiftyData[[#This Row],[DayChange %]]), 0.01)</f>
        <v>0.02</v>
      </c>
    </row>
    <row r="4220" spans="1:18" x14ac:dyDescent="0.2">
      <c r="A4220" s="2">
        <v>37959</v>
      </c>
      <c r="B4220" s="1">
        <v>1670.65</v>
      </c>
      <c r="C4220" s="1">
        <v>1683.75</v>
      </c>
      <c r="D4220" s="1">
        <v>1656.1</v>
      </c>
      <c r="E4220" s="1">
        <v>1675.2</v>
      </c>
      <c r="F4220" s="1">
        <v>103573662</v>
      </c>
      <c r="G4220" s="1">
        <v>3315.14</v>
      </c>
      <c r="H4220" s="6" t="str">
        <f>TEXT(NiftyData[[#This Row],[Date]], "yyyy")</f>
        <v>2003</v>
      </c>
      <c r="I4220" s="6" t="str">
        <f>TEXT(NiftyData[[#This Row],[Date]], "mmm")</f>
        <v>Dec</v>
      </c>
      <c r="J4220" s="6" t="str">
        <f>TEXT(NiftyData[[#This Row],[Date]], "ddd")</f>
        <v>Thu</v>
      </c>
      <c r="K4220" s="6" t="str">
        <f>TEXT(NiftyData[[#This Row],[Date]], "mmm-yyyy")</f>
        <v>Dec-2003</v>
      </c>
      <c r="L4220" s="6" t="str">
        <f>IF(NiftyData[[#This Row],[Day]]="Thu", "Expiry", "")</f>
        <v>Expiry</v>
      </c>
      <c r="M4220" s="6">
        <f>NiftyData[[#This Row],[Close]]-NiftyData[[#This Row],[Open]]</f>
        <v>4.5499999999999545</v>
      </c>
      <c r="N4220" s="4">
        <f>NiftyData[[#This Row],[Intraday Change]]/NiftyData[[#This Row],[Open]]</f>
        <v>2.7234908568520961E-3</v>
      </c>
      <c r="O4220" s="4">
        <f>_xlfn.CEILING.MATH(ABS(NiftyData[[#This Row],[Intraday Change %]]), 0.01)</f>
        <v>0.01</v>
      </c>
      <c r="P4220" s="6">
        <f>NiftyData[[#This Row],[Close]]-E4221</f>
        <v>4.7000000000000455</v>
      </c>
      <c r="Q4220" s="4">
        <f>NiftyData[[#This Row],[DayChange]]/E4221</f>
        <v>2.8135288835678214E-3</v>
      </c>
      <c r="R4220" s="7">
        <f>_xlfn.CEILING.MATH(ABS(NiftyData[[#This Row],[DayChange %]]), 0.01)</f>
        <v>0.01</v>
      </c>
    </row>
    <row r="4221" spans="1:18" x14ac:dyDescent="0.2">
      <c r="A4221" s="2">
        <v>37958</v>
      </c>
      <c r="B4221" s="1">
        <v>1660.7</v>
      </c>
      <c r="C4221" s="1">
        <v>1676.2</v>
      </c>
      <c r="D4221" s="1">
        <v>1655.9</v>
      </c>
      <c r="E4221" s="1">
        <v>1670.5</v>
      </c>
      <c r="F4221" s="1">
        <v>97016649</v>
      </c>
      <c r="G4221" s="1">
        <v>3056.36</v>
      </c>
      <c r="H4221" s="6" t="str">
        <f>TEXT(NiftyData[[#This Row],[Date]], "yyyy")</f>
        <v>2003</v>
      </c>
      <c r="I4221" s="6" t="str">
        <f>TEXT(NiftyData[[#This Row],[Date]], "mmm")</f>
        <v>Dec</v>
      </c>
      <c r="J4221" s="6" t="str">
        <f>TEXT(NiftyData[[#This Row],[Date]], "ddd")</f>
        <v>Wed</v>
      </c>
      <c r="K4221" s="6" t="str">
        <f>TEXT(NiftyData[[#This Row],[Date]], "mmm-yyyy")</f>
        <v>Dec-2003</v>
      </c>
      <c r="L4221" s="6" t="str">
        <f>IF(NiftyData[[#This Row],[Day]]="Thu", "Expiry", "")</f>
        <v/>
      </c>
      <c r="M4221" s="6">
        <f>NiftyData[[#This Row],[Close]]-NiftyData[[#This Row],[Open]]</f>
        <v>9.7999999999999545</v>
      </c>
      <c r="N4221" s="4">
        <f>NiftyData[[#This Row],[Intraday Change]]/NiftyData[[#This Row],[Open]]</f>
        <v>5.9011260311916383E-3</v>
      </c>
      <c r="O4221" s="4">
        <f>_xlfn.CEILING.MATH(ABS(NiftyData[[#This Row],[Intraday Change %]]), 0.01)</f>
        <v>0.01</v>
      </c>
      <c r="P4221" s="6">
        <f>NiftyData[[#This Row],[Close]]-E4222</f>
        <v>12</v>
      </c>
      <c r="Q4221" s="4">
        <f>NiftyData[[#This Row],[DayChange]]/E4222</f>
        <v>7.2354537232438947E-3</v>
      </c>
      <c r="R4221" s="7">
        <f>_xlfn.CEILING.MATH(ABS(NiftyData[[#This Row],[DayChange %]]), 0.01)</f>
        <v>0.01</v>
      </c>
    </row>
    <row r="4222" spans="1:18" x14ac:dyDescent="0.2">
      <c r="A4222" s="2">
        <v>37957</v>
      </c>
      <c r="B4222" s="1">
        <v>1657.65</v>
      </c>
      <c r="C4222" s="1">
        <v>1671.85</v>
      </c>
      <c r="D4222" s="1">
        <v>1639.65</v>
      </c>
      <c r="E4222" s="1">
        <v>1658.5</v>
      </c>
      <c r="F4222" s="1">
        <v>117862704</v>
      </c>
      <c r="G4222" s="1">
        <v>3513.18</v>
      </c>
      <c r="H4222" s="6" t="str">
        <f>TEXT(NiftyData[[#This Row],[Date]], "yyyy")</f>
        <v>2003</v>
      </c>
      <c r="I4222" s="6" t="str">
        <f>TEXT(NiftyData[[#This Row],[Date]], "mmm")</f>
        <v>Dec</v>
      </c>
      <c r="J4222" s="6" t="str">
        <f>TEXT(NiftyData[[#This Row],[Date]], "ddd")</f>
        <v>Tue</v>
      </c>
      <c r="K4222" s="6" t="str">
        <f>TEXT(NiftyData[[#This Row],[Date]], "mmm-yyyy")</f>
        <v>Dec-2003</v>
      </c>
      <c r="L4222" s="6" t="str">
        <f>IF(NiftyData[[#This Row],[Day]]="Thu", "Expiry", "")</f>
        <v/>
      </c>
      <c r="M4222" s="6">
        <f>NiftyData[[#This Row],[Close]]-NiftyData[[#This Row],[Open]]</f>
        <v>0.84999999999990905</v>
      </c>
      <c r="N4222" s="4">
        <f>NiftyData[[#This Row],[Intraday Change]]/NiftyData[[#This Row],[Open]]</f>
        <v>5.1277410792381324E-4</v>
      </c>
      <c r="O4222" s="4">
        <f>_xlfn.CEILING.MATH(ABS(NiftyData[[#This Row],[Intraday Change %]]), 0.01)</f>
        <v>0.01</v>
      </c>
      <c r="P4222" s="6">
        <f>NiftyData[[#This Row],[Close]]-E4223</f>
        <v>0.84999999999990905</v>
      </c>
      <c r="Q4222" s="4">
        <f>NiftyData[[#This Row],[DayChange]]/E4223</f>
        <v>5.1277410792381324E-4</v>
      </c>
      <c r="R4222" s="7">
        <f>_xlfn.CEILING.MATH(ABS(NiftyData[[#This Row],[DayChange %]]), 0.01)</f>
        <v>0.01</v>
      </c>
    </row>
    <row r="4223" spans="1:18" x14ac:dyDescent="0.2">
      <c r="A4223" s="2">
        <v>37956</v>
      </c>
      <c r="B4223" s="1">
        <v>1615.85</v>
      </c>
      <c r="C4223" s="1">
        <v>1660.55</v>
      </c>
      <c r="D4223" s="1">
        <v>1615.7</v>
      </c>
      <c r="E4223" s="1">
        <v>1657.65</v>
      </c>
      <c r="F4223" s="1">
        <v>110444045</v>
      </c>
      <c r="G4223" s="1">
        <v>3091.43</v>
      </c>
      <c r="H4223" s="6" t="str">
        <f>TEXT(NiftyData[[#This Row],[Date]], "yyyy")</f>
        <v>2003</v>
      </c>
      <c r="I4223" s="6" t="str">
        <f>TEXT(NiftyData[[#This Row],[Date]], "mmm")</f>
        <v>Dec</v>
      </c>
      <c r="J4223" s="6" t="str">
        <f>TEXT(NiftyData[[#This Row],[Date]], "ddd")</f>
        <v>Mon</v>
      </c>
      <c r="K4223" s="6" t="str">
        <f>TEXT(NiftyData[[#This Row],[Date]], "mmm-yyyy")</f>
        <v>Dec-2003</v>
      </c>
      <c r="L4223" s="6" t="str">
        <f>IF(NiftyData[[#This Row],[Day]]="Thu", "Expiry", "")</f>
        <v/>
      </c>
      <c r="M4223" s="6">
        <f>NiftyData[[#This Row],[Close]]-NiftyData[[#This Row],[Open]]</f>
        <v>41.800000000000182</v>
      </c>
      <c r="N4223" s="4">
        <f>NiftyData[[#This Row],[Intraday Change]]/NiftyData[[#This Row],[Open]]</f>
        <v>2.5868737816010262E-2</v>
      </c>
      <c r="O4223" s="4">
        <f>_xlfn.CEILING.MATH(ABS(NiftyData[[#This Row],[Intraday Change %]]), 0.01)</f>
        <v>0.03</v>
      </c>
      <c r="P4223" s="6">
        <f>NiftyData[[#This Row],[Close]]-E4224</f>
        <v>42.400000000000091</v>
      </c>
      <c r="Q4223" s="4">
        <f>NiftyData[[#This Row],[DayChange]]/E4224</f>
        <v>2.6249806531496729E-2</v>
      </c>
      <c r="R4223" s="7">
        <f>_xlfn.CEILING.MATH(ABS(NiftyData[[#This Row],[DayChange %]]), 0.01)</f>
        <v>0.03</v>
      </c>
    </row>
    <row r="4224" spans="1:18" x14ac:dyDescent="0.2">
      <c r="A4224" s="2">
        <v>37953</v>
      </c>
      <c r="B4224" s="1">
        <v>1598.55</v>
      </c>
      <c r="C4224" s="1">
        <v>1618.95</v>
      </c>
      <c r="D4224" s="1">
        <v>1598.55</v>
      </c>
      <c r="E4224" s="1">
        <v>1615.25</v>
      </c>
      <c r="F4224" s="1">
        <v>99391295</v>
      </c>
      <c r="G4224" s="1">
        <v>2862.56</v>
      </c>
      <c r="H4224" s="6" t="str">
        <f>TEXT(NiftyData[[#This Row],[Date]], "yyyy")</f>
        <v>2003</v>
      </c>
      <c r="I4224" s="6" t="str">
        <f>TEXT(NiftyData[[#This Row],[Date]], "mmm")</f>
        <v>Nov</v>
      </c>
      <c r="J4224" s="6" t="str">
        <f>TEXT(NiftyData[[#This Row],[Date]], "ddd")</f>
        <v>Fri</v>
      </c>
      <c r="K4224" s="6" t="str">
        <f>TEXT(NiftyData[[#This Row],[Date]], "mmm-yyyy")</f>
        <v>Nov-2003</v>
      </c>
      <c r="L4224" s="6" t="str">
        <f>IF(NiftyData[[#This Row],[Day]]="Thu", "Expiry", "")</f>
        <v/>
      </c>
      <c r="M4224" s="6">
        <f>NiftyData[[#This Row],[Close]]-NiftyData[[#This Row],[Open]]</f>
        <v>16.700000000000045</v>
      </c>
      <c r="N4224" s="4">
        <f>NiftyData[[#This Row],[Intraday Change]]/NiftyData[[#This Row],[Open]]</f>
        <v>1.0446967564355225E-2</v>
      </c>
      <c r="O4224" s="4">
        <f>_xlfn.CEILING.MATH(ABS(NiftyData[[#This Row],[Intraday Change %]]), 0.01)</f>
        <v>0.02</v>
      </c>
      <c r="P4224" s="6">
        <f>NiftyData[[#This Row],[Close]]-E4225</f>
        <v>16.900000000000091</v>
      </c>
      <c r="Q4224" s="4">
        <f>NiftyData[[#This Row],[DayChange]]/E4225</f>
        <v>1.0573403822692208E-2</v>
      </c>
      <c r="R4224" s="7">
        <f>_xlfn.CEILING.MATH(ABS(NiftyData[[#This Row],[DayChange %]]), 0.01)</f>
        <v>0.02</v>
      </c>
    </row>
    <row r="4225" spans="1:18" x14ac:dyDescent="0.2">
      <c r="A4225" s="2">
        <v>37952</v>
      </c>
      <c r="B4225" s="1">
        <v>1568.85</v>
      </c>
      <c r="C4225" s="1">
        <v>1602.6</v>
      </c>
      <c r="D4225" s="1">
        <v>1568.7</v>
      </c>
      <c r="E4225" s="1">
        <v>1598.35</v>
      </c>
      <c r="F4225" s="1">
        <v>113548508</v>
      </c>
      <c r="G4225" s="1">
        <v>3712.09</v>
      </c>
      <c r="H4225" s="6" t="str">
        <f>TEXT(NiftyData[[#This Row],[Date]], "yyyy")</f>
        <v>2003</v>
      </c>
      <c r="I4225" s="6" t="str">
        <f>TEXT(NiftyData[[#This Row],[Date]], "mmm")</f>
        <v>Nov</v>
      </c>
      <c r="J4225" s="6" t="str">
        <f>TEXT(NiftyData[[#This Row],[Date]], "ddd")</f>
        <v>Thu</v>
      </c>
      <c r="K4225" s="6" t="str">
        <f>TEXT(NiftyData[[#This Row],[Date]], "mmm-yyyy")</f>
        <v>Nov-2003</v>
      </c>
      <c r="L4225" s="6" t="str">
        <f>IF(NiftyData[[#This Row],[Day]]="Thu", "Expiry", "")</f>
        <v>Expiry</v>
      </c>
      <c r="M4225" s="6">
        <f>NiftyData[[#This Row],[Close]]-NiftyData[[#This Row],[Open]]</f>
        <v>29.5</v>
      </c>
      <c r="N4225" s="4">
        <f>NiftyData[[#This Row],[Intraday Change]]/NiftyData[[#This Row],[Open]]</f>
        <v>1.8803582241769451E-2</v>
      </c>
      <c r="O4225" s="4">
        <f>_xlfn.CEILING.MATH(ABS(NiftyData[[#This Row],[Intraday Change %]]), 0.01)</f>
        <v>0.02</v>
      </c>
      <c r="P4225" s="6">
        <f>NiftyData[[#This Row],[Close]]-E4226</f>
        <v>29.699999999999818</v>
      </c>
      <c r="Q4225" s="4">
        <f>NiftyData[[#This Row],[DayChange]]/E4226</f>
        <v>1.8933477831256058E-2</v>
      </c>
      <c r="R4225" s="7">
        <f>_xlfn.CEILING.MATH(ABS(NiftyData[[#This Row],[DayChange %]]), 0.01)</f>
        <v>0.02</v>
      </c>
    </row>
    <row r="4226" spans="1:18" x14ac:dyDescent="0.2">
      <c r="A4226" s="2">
        <v>37950</v>
      </c>
      <c r="B4226" s="1">
        <v>1543.95</v>
      </c>
      <c r="C4226" s="1">
        <v>1572.05</v>
      </c>
      <c r="D4226" s="1">
        <v>1543.95</v>
      </c>
      <c r="E4226" s="1">
        <v>1568.65</v>
      </c>
      <c r="F4226" s="1">
        <v>95578818</v>
      </c>
      <c r="G4226" s="1">
        <v>2807.92</v>
      </c>
      <c r="H4226" s="6" t="str">
        <f>TEXT(NiftyData[[#This Row],[Date]], "yyyy")</f>
        <v>2003</v>
      </c>
      <c r="I4226" s="6" t="str">
        <f>TEXT(NiftyData[[#This Row],[Date]], "mmm")</f>
        <v>Nov</v>
      </c>
      <c r="J4226" s="6" t="str">
        <f>TEXT(NiftyData[[#This Row],[Date]], "ddd")</f>
        <v>Tue</v>
      </c>
      <c r="K4226" s="6" t="str">
        <f>TEXT(NiftyData[[#This Row],[Date]], "mmm-yyyy")</f>
        <v>Nov-2003</v>
      </c>
      <c r="L4226" s="6" t="str">
        <f>IF(NiftyData[[#This Row],[Day]]="Thu", "Expiry", "")</f>
        <v/>
      </c>
      <c r="M4226" s="6">
        <f>NiftyData[[#This Row],[Close]]-NiftyData[[#This Row],[Open]]</f>
        <v>24.700000000000045</v>
      </c>
      <c r="N4226" s="4">
        <f>NiftyData[[#This Row],[Intraday Change]]/NiftyData[[#This Row],[Open]]</f>
        <v>1.5997927394021855E-2</v>
      </c>
      <c r="O4226" s="4">
        <f>_xlfn.CEILING.MATH(ABS(NiftyData[[#This Row],[Intraday Change %]]), 0.01)</f>
        <v>0.02</v>
      </c>
      <c r="P4226" s="6">
        <f>NiftyData[[#This Row],[Close]]-E4227</f>
        <v>24.75</v>
      </c>
      <c r="Q4226" s="4">
        <f>NiftyData[[#This Row],[DayChange]]/E4227</f>
        <v>1.6030831012371266E-2</v>
      </c>
      <c r="R4226" s="7">
        <f>_xlfn.CEILING.MATH(ABS(NiftyData[[#This Row],[DayChange %]]), 0.01)</f>
        <v>0.02</v>
      </c>
    </row>
    <row r="4227" spans="1:18" x14ac:dyDescent="0.2">
      <c r="A4227" s="2">
        <v>37949</v>
      </c>
      <c r="B4227" s="1">
        <v>1541.35</v>
      </c>
      <c r="C4227" s="1">
        <v>1554.05</v>
      </c>
      <c r="D4227" s="1">
        <v>1536.5</v>
      </c>
      <c r="E4227" s="1">
        <v>1543.9</v>
      </c>
      <c r="F4227" s="1">
        <v>116684453</v>
      </c>
      <c r="G4227" s="1">
        <v>2698.2</v>
      </c>
      <c r="H4227" s="6" t="str">
        <f>TEXT(NiftyData[[#This Row],[Date]], "yyyy")</f>
        <v>2003</v>
      </c>
      <c r="I4227" s="6" t="str">
        <f>TEXT(NiftyData[[#This Row],[Date]], "mmm")</f>
        <v>Nov</v>
      </c>
      <c r="J4227" s="6" t="str">
        <f>TEXT(NiftyData[[#This Row],[Date]], "ddd")</f>
        <v>Mon</v>
      </c>
      <c r="K4227" s="6" t="str">
        <f>TEXT(NiftyData[[#This Row],[Date]], "mmm-yyyy")</f>
        <v>Nov-2003</v>
      </c>
      <c r="L4227" s="6" t="str">
        <f>IF(NiftyData[[#This Row],[Day]]="Thu", "Expiry", "")</f>
        <v/>
      </c>
      <c r="M4227" s="6">
        <f>NiftyData[[#This Row],[Close]]-NiftyData[[#This Row],[Open]]</f>
        <v>2.5500000000001819</v>
      </c>
      <c r="N4227" s="4">
        <f>NiftyData[[#This Row],[Intraday Change]]/NiftyData[[#This Row],[Open]]</f>
        <v>1.6543938754988692E-3</v>
      </c>
      <c r="O4227" s="4">
        <f>_xlfn.CEILING.MATH(ABS(NiftyData[[#This Row],[Intraday Change %]]), 0.01)</f>
        <v>0.01</v>
      </c>
      <c r="P4227" s="6">
        <f>NiftyData[[#This Row],[Close]]-E4228</f>
        <v>3.2000000000000455</v>
      </c>
      <c r="Q4227" s="4">
        <f>NiftyData[[#This Row],[DayChange]]/E4228</f>
        <v>2.0769779970143737E-3</v>
      </c>
      <c r="R4227" s="7">
        <f>_xlfn.CEILING.MATH(ABS(NiftyData[[#This Row],[DayChange %]]), 0.01)</f>
        <v>0.01</v>
      </c>
    </row>
    <row r="4228" spans="1:18" x14ac:dyDescent="0.2">
      <c r="A4228" s="2">
        <v>37946</v>
      </c>
      <c r="B4228" s="1">
        <v>1520.4</v>
      </c>
      <c r="C4228" s="1">
        <v>1547</v>
      </c>
      <c r="D4228" s="1">
        <v>1509.15</v>
      </c>
      <c r="E4228" s="1">
        <v>1540.7</v>
      </c>
      <c r="F4228" s="1">
        <v>112861081</v>
      </c>
      <c r="G4228" s="1">
        <v>3122.51</v>
      </c>
      <c r="H4228" s="6" t="str">
        <f>TEXT(NiftyData[[#This Row],[Date]], "yyyy")</f>
        <v>2003</v>
      </c>
      <c r="I4228" s="6" t="str">
        <f>TEXT(NiftyData[[#This Row],[Date]], "mmm")</f>
        <v>Nov</v>
      </c>
      <c r="J4228" s="6" t="str">
        <f>TEXT(NiftyData[[#This Row],[Date]], "ddd")</f>
        <v>Fri</v>
      </c>
      <c r="K4228" s="6" t="str">
        <f>TEXT(NiftyData[[#This Row],[Date]], "mmm-yyyy")</f>
        <v>Nov-2003</v>
      </c>
      <c r="L4228" s="6" t="str">
        <f>IF(NiftyData[[#This Row],[Day]]="Thu", "Expiry", "")</f>
        <v/>
      </c>
      <c r="M4228" s="6">
        <f>NiftyData[[#This Row],[Close]]-NiftyData[[#This Row],[Open]]</f>
        <v>20.299999999999955</v>
      </c>
      <c r="N4228" s="4">
        <f>NiftyData[[#This Row],[Intraday Change]]/NiftyData[[#This Row],[Open]]</f>
        <v>1.3351749539594813E-2</v>
      </c>
      <c r="O4228" s="4">
        <f>_xlfn.CEILING.MATH(ABS(NiftyData[[#This Row],[Intraday Change %]]), 0.01)</f>
        <v>0.02</v>
      </c>
      <c r="P4228" s="6">
        <f>NiftyData[[#This Row],[Close]]-E4229</f>
        <v>18.400000000000091</v>
      </c>
      <c r="Q4228" s="4">
        <f>NiftyData[[#This Row],[DayChange]]/E4229</f>
        <v>1.2086973658280294E-2</v>
      </c>
      <c r="R4228" s="7">
        <f>_xlfn.CEILING.MATH(ABS(NiftyData[[#This Row],[DayChange %]]), 0.01)</f>
        <v>0.02</v>
      </c>
    </row>
    <row r="4229" spans="1:18" x14ac:dyDescent="0.2">
      <c r="A4229" s="2">
        <v>37945</v>
      </c>
      <c r="B4229" s="1">
        <v>1542.85</v>
      </c>
      <c r="C4229" s="1">
        <v>1558.15</v>
      </c>
      <c r="D4229" s="1">
        <v>1517.9</v>
      </c>
      <c r="E4229" s="1">
        <v>1522.3</v>
      </c>
      <c r="F4229" s="1">
        <v>112465566</v>
      </c>
      <c r="G4229" s="1">
        <v>2901.75</v>
      </c>
      <c r="H4229" s="6" t="str">
        <f>TEXT(NiftyData[[#This Row],[Date]], "yyyy")</f>
        <v>2003</v>
      </c>
      <c r="I4229" s="6" t="str">
        <f>TEXT(NiftyData[[#This Row],[Date]], "mmm")</f>
        <v>Nov</v>
      </c>
      <c r="J4229" s="6" t="str">
        <f>TEXT(NiftyData[[#This Row],[Date]], "ddd")</f>
        <v>Thu</v>
      </c>
      <c r="K4229" s="6" t="str">
        <f>TEXT(NiftyData[[#This Row],[Date]], "mmm-yyyy")</f>
        <v>Nov-2003</v>
      </c>
      <c r="L4229" s="6" t="str">
        <f>IF(NiftyData[[#This Row],[Day]]="Thu", "Expiry", "")</f>
        <v>Expiry</v>
      </c>
      <c r="M4229" s="6">
        <f>NiftyData[[#This Row],[Close]]-NiftyData[[#This Row],[Open]]</f>
        <v>-20.549999999999955</v>
      </c>
      <c r="N4229" s="4">
        <f>NiftyData[[#This Row],[Intraday Change]]/NiftyData[[#This Row],[Open]]</f>
        <v>-1.3319506108824548E-2</v>
      </c>
      <c r="O4229" s="4">
        <f>_xlfn.CEILING.MATH(ABS(NiftyData[[#This Row],[Intraday Change %]]), 0.01)</f>
        <v>0.02</v>
      </c>
      <c r="P4229" s="6">
        <f>NiftyData[[#This Row],[Close]]-E4230</f>
        <v>-18.299999999999955</v>
      </c>
      <c r="Q4229" s="4">
        <f>NiftyData[[#This Row],[DayChange]]/E4230</f>
        <v>-1.1878488900428376E-2</v>
      </c>
      <c r="R4229" s="7">
        <f>_xlfn.CEILING.MATH(ABS(NiftyData[[#This Row],[DayChange %]]), 0.01)</f>
        <v>0.02</v>
      </c>
    </row>
    <row r="4230" spans="1:18" x14ac:dyDescent="0.2">
      <c r="A4230" s="2">
        <v>37944</v>
      </c>
      <c r="B4230" s="1">
        <v>1563.95</v>
      </c>
      <c r="C4230" s="1">
        <v>1564</v>
      </c>
      <c r="D4230" s="1">
        <v>1534.35</v>
      </c>
      <c r="E4230" s="1">
        <v>1540.6</v>
      </c>
      <c r="F4230" s="1">
        <v>110695451</v>
      </c>
      <c r="G4230" s="1">
        <v>3323.89</v>
      </c>
      <c r="H4230" s="6" t="str">
        <f>TEXT(NiftyData[[#This Row],[Date]], "yyyy")</f>
        <v>2003</v>
      </c>
      <c r="I4230" s="6" t="str">
        <f>TEXT(NiftyData[[#This Row],[Date]], "mmm")</f>
        <v>Nov</v>
      </c>
      <c r="J4230" s="6" t="str">
        <f>TEXT(NiftyData[[#This Row],[Date]], "ddd")</f>
        <v>Wed</v>
      </c>
      <c r="K4230" s="6" t="str">
        <f>TEXT(NiftyData[[#This Row],[Date]], "mmm-yyyy")</f>
        <v>Nov-2003</v>
      </c>
      <c r="L4230" s="6" t="str">
        <f>IF(NiftyData[[#This Row],[Day]]="Thu", "Expiry", "")</f>
        <v/>
      </c>
      <c r="M4230" s="6">
        <f>NiftyData[[#This Row],[Close]]-NiftyData[[#This Row],[Open]]</f>
        <v>-23.350000000000136</v>
      </c>
      <c r="N4230" s="4">
        <f>NiftyData[[#This Row],[Intraday Change]]/NiftyData[[#This Row],[Open]]</f>
        <v>-1.4930144825601928E-2</v>
      </c>
      <c r="O4230" s="4">
        <f>_xlfn.CEILING.MATH(ABS(NiftyData[[#This Row],[Intraday Change %]]), 0.01)</f>
        <v>0.02</v>
      </c>
      <c r="P4230" s="6">
        <f>NiftyData[[#This Row],[Close]]-E4231</f>
        <v>-23.800000000000182</v>
      </c>
      <c r="Q4230" s="4">
        <f>NiftyData[[#This Row],[DayChange]]/E4231</f>
        <v>-1.5213500383533739E-2</v>
      </c>
      <c r="R4230" s="7">
        <f>_xlfn.CEILING.MATH(ABS(NiftyData[[#This Row],[DayChange %]]), 0.01)</f>
        <v>0.02</v>
      </c>
    </row>
    <row r="4231" spans="1:18" x14ac:dyDescent="0.2">
      <c r="A4231" s="2">
        <v>37943</v>
      </c>
      <c r="B4231" s="1">
        <v>1579.15</v>
      </c>
      <c r="C4231" s="1">
        <v>1591.25</v>
      </c>
      <c r="D4231" s="1">
        <v>1557.2</v>
      </c>
      <c r="E4231" s="1">
        <v>1564.4</v>
      </c>
      <c r="F4231" s="1">
        <v>106234569</v>
      </c>
      <c r="G4231" s="1">
        <v>2962.55</v>
      </c>
      <c r="H4231" s="6" t="str">
        <f>TEXT(NiftyData[[#This Row],[Date]], "yyyy")</f>
        <v>2003</v>
      </c>
      <c r="I4231" s="6" t="str">
        <f>TEXT(NiftyData[[#This Row],[Date]], "mmm")</f>
        <v>Nov</v>
      </c>
      <c r="J4231" s="6" t="str">
        <f>TEXT(NiftyData[[#This Row],[Date]], "ddd")</f>
        <v>Tue</v>
      </c>
      <c r="K4231" s="6" t="str">
        <f>TEXT(NiftyData[[#This Row],[Date]], "mmm-yyyy")</f>
        <v>Nov-2003</v>
      </c>
      <c r="L4231" s="6" t="str">
        <f>IF(NiftyData[[#This Row],[Day]]="Thu", "Expiry", "")</f>
        <v/>
      </c>
      <c r="M4231" s="6">
        <f>NiftyData[[#This Row],[Close]]-NiftyData[[#This Row],[Open]]</f>
        <v>-14.75</v>
      </c>
      <c r="N4231" s="4">
        <f>NiftyData[[#This Row],[Intraday Change]]/NiftyData[[#This Row],[Open]]</f>
        <v>-9.3404679732767629E-3</v>
      </c>
      <c r="O4231" s="4">
        <f>_xlfn.CEILING.MATH(ABS(NiftyData[[#This Row],[Intraday Change %]]), 0.01)</f>
        <v>0.01</v>
      </c>
      <c r="P4231" s="6">
        <f>NiftyData[[#This Row],[Close]]-E4232</f>
        <v>-15.5</v>
      </c>
      <c r="Q4231" s="4">
        <f>NiftyData[[#This Row],[DayChange]]/E4232</f>
        <v>-9.8107475156655483E-3</v>
      </c>
      <c r="R4231" s="7">
        <f>_xlfn.CEILING.MATH(ABS(NiftyData[[#This Row],[DayChange %]]), 0.01)</f>
        <v>0.01</v>
      </c>
    </row>
    <row r="4232" spans="1:18" x14ac:dyDescent="0.2">
      <c r="A4232" s="2">
        <v>37942</v>
      </c>
      <c r="B4232" s="1">
        <v>1563.1</v>
      </c>
      <c r="C4232" s="1">
        <v>1584.75</v>
      </c>
      <c r="D4232" s="1">
        <v>1554.4</v>
      </c>
      <c r="E4232" s="1">
        <v>1579.9</v>
      </c>
      <c r="F4232" s="1">
        <v>89944517</v>
      </c>
      <c r="G4232" s="1">
        <v>2487.5100000000002</v>
      </c>
      <c r="H4232" s="6" t="str">
        <f>TEXT(NiftyData[[#This Row],[Date]], "yyyy")</f>
        <v>2003</v>
      </c>
      <c r="I4232" s="6" t="str">
        <f>TEXT(NiftyData[[#This Row],[Date]], "mmm")</f>
        <v>Nov</v>
      </c>
      <c r="J4232" s="6" t="str">
        <f>TEXT(NiftyData[[#This Row],[Date]], "ddd")</f>
        <v>Mon</v>
      </c>
      <c r="K4232" s="6" t="str">
        <f>TEXT(NiftyData[[#This Row],[Date]], "mmm-yyyy")</f>
        <v>Nov-2003</v>
      </c>
      <c r="L4232" s="6" t="str">
        <f>IF(NiftyData[[#This Row],[Day]]="Thu", "Expiry", "")</f>
        <v/>
      </c>
      <c r="M4232" s="6">
        <f>NiftyData[[#This Row],[Close]]-NiftyData[[#This Row],[Open]]</f>
        <v>16.800000000000182</v>
      </c>
      <c r="N4232" s="4">
        <f>NiftyData[[#This Row],[Intraday Change]]/NiftyData[[#This Row],[Open]]</f>
        <v>1.0747872816838451E-2</v>
      </c>
      <c r="O4232" s="4">
        <f>_xlfn.CEILING.MATH(ABS(NiftyData[[#This Row],[Intraday Change %]]), 0.01)</f>
        <v>0.02</v>
      </c>
      <c r="P4232" s="6">
        <f>NiftyData[[#This Row],[Close]]-E4233</f>
        <v>17.100000000000136</v>
      </c>
      <c r="Q4232" s="4">
        <f>NiftyData[[#This Row],[DayChange]]/E4233</f>
        <v>1.0941899155362258E-2</v>
      </c>
      <c r="R4232" s="7">
        <f>_xlfn.CEILING.MATH(ABS(NiftyData[[#This Row],[DayChange %]]), 0.01)</f>
        <v>0.02</v>
      </c>
    </row>
    <row r="4233" spans="1:18" x14ac:dyDescent="0.2">
      <c r="A4233" s="2">
        <v>37940</v>
      </c>
      <c r="B4233" s="1">
        <v>1549.65</v>
      </c>
      <c r="C4233" s="1">
        <v>1571.3</v>
      </c>
      <c r="D4233" s="1">
        <v>1542</v>
      </c>
      <c r="E4233" s="1">
        <v>1562.8</v>
      </c>
      <c r="F4233" s="1">
        <v>37842102</v>
      </c>
      <c r="G4233" s="1">
        <v>872.81</v>
      </c>
      <c r="H4233" s="6" t="str">
        <f>TEXT(NiftyData[[#This Row],[Date]], "yyyy")</f>
        <v>2003</v>
      </c>
      <c r="I4233" s="6" t="str">
        <f>TEXT(NiftyData[[#This Row],[Date]], "mmm")</f>
        <v>Nov</v>
      </c>
      <c r="J4233" s="6" t="str">
        <f>TEXT(NiftyData[[#This Row],[Date]], "ddd")</f>
        <v>Sat</v>
      </c>
      <c r="K4233" s="6" t="str">
        <f>TEXT(NiftyData[[#This Row],[Date]], "mmm-yyyy")</f>
        <v>Nov-2003</v>
      </c>
      <c r="L4233" s="6" t="str">
        <f>IF(NiftyData[[#This Row],[Day]]="Thu", "Expiry", "")</f>
        <v/>
      </c>
      <c r="M4233" s="6">
        <f>NiftyData[[#This Row],[Close]]-NiftyData[[#This Row],[Open]]</f>
        <v>13.149999999999864</v>
      </c>
      <c r="N4233" s="4">
        <f>NiftyData[[#This Row],[Intraday Change]]/NiftyData[[#This Row],[Open]]</f>
        <v>8.485787113219026E-3</v>
      </c>
      <c r="O4233" s="4">
        <f>_xlfn.CEILING.MATH(ABS(NiftyData[[#This Row],[Intraday Change %]]), 0.01)</f>
        <v>0.01</v>
      </c>
      <c r="P4233" s="6">
        <f>NiftyData[[#This Row],[Close]]-E4234</f>
        <v>12.349999999999909</v>
      </c>
      <c r="Q4233" s="4">
        <f>NiftyData[[#This Row],[DayChange]]/E4234</f>
        <v>7.9654293914669348E-3</v>
      </c>
      <c r="R4233" s="7">
        <f>_xlfn.CEILING.MATH(ABS(NiftyData[[#This Row],[DayChange %]]), 0.01)</f>
        <v>0.01</v>
      </c>
    </row>
    <row r="4234" spans="1:18" x14ac:dyDescent="0.2">
      <c r="A4234" s="2">
        <v>37939</v>
      </c>
      <c r="B4234" s="1">
        <v>1577.2</v>
      </c>
      <c r="C4234" s="1">
        <v>1580.3</v>
      </c>
      <c r="D4234" s="1">
        <v>1544.75</v>
      </c>
      <c r="E4234" s="1">
        <v>1550.45</v>
      </c>
      <c r="F4234" s="1">
        <v>109485525</v>
      </c>
      <c r="G4234" s="1">
        <v>2999.87</v>
      </c>
      <c r="H4234" s="6" t="str">
        <f>TEXT(NiftyData[[#This Row],[Date]], "yyyy")</f>
        <v>2003</v>
      </c>
      <c r="I4234" s="6" t="str">
        <f>TEXT(NiftyData[[#This Row],[Date]], "mmm")</f>
        <v>Nov</v>
      </c>
      <c r="J4234" s="6" t="str">
        <f>TEXT(NiftyData[[#This Row],[Date]], "ddd")</f>
        <v>Fri</v>
      </c>
      <c r="K4234" s="6" t="str">
        <f>TEXT(NiftyData[[#This Row],[Date]], "mmm-yyyy")</f>
        <v>Nov-2003</v>
      </c>
      <c r="L4234" s="6" t="str">
        <f>IF(NiftyData[[#This Row],[Day]]="Thu", "Expiry", "")</f>
        <v/>
      </c>
      <c r="M4234" s="6">
        <f>NiftyData[[#This Row],[Close]]-NiftyData[[#This Row],[Open]]</f>
        <v>-26.75</v>
      </c>
      <c r="N4234" s="4">
        <f>NiftyData[[#This Row],[Intraday Change]]/NiftyData[[#This Row],[Open]]</f>
        <v>-1.6960436216079126E-2</v>
      </c>
      <c r="O4234" s="4">
        <f>_xlfn.CEILING.MATH(ABS(NiftyData[[#This Row],[Intraday Change %]]), 0.01)</f>
        <v>0.02</v>
      </c>
      <c r="P4234" s="6">
        <f>NiftyData[[#This Row],[Close]]-E4235</f>
        <v>-29.5</v>
      </c>
      <c r="Q4234" s="4">
        <f>NiftyData[[#This Row],[DayChange]]/E4235</f>
        <v>-1.8671476945472956E-2</v>
      </c>
      <c r="R4234" s="7">
        <f>_xlfn.CEILING.MATH(ABS(NiftyData[[#This Row],[DayChange %]]), 0.01)</f>
        <v>0.02</v>
      </c>
    </row>
    <row r="4235" spans="1:18" x14ac:dyDescent="0.2">
      <c r="A4235" s="2">
        <v>37938</v>
      </c>
      <c r="B4235" s="1">
        <v>1610.4</v>
      </c>
      <c r="C4235" s="1">
        <v>1616.15</v>
      </c>
      <c r="D4235" s="1">
        <v>1573.6</v>
      </c>
      <c r="E4235" s="1">
        <v>1579.95</v>
      </c>
      <c r="F4235" s="1">
        <v>108845195</v>
      </c>
      <c r="G4235" s="1">
        <v>3184.99</v>
      </c>
      <c r="H4235" s="6" t="str">
        <f>TEXT(NiftyData[[#This Row],[Date]], "yyyy")</f>
        <v>2003</v>
      </c>
      <c r="I4235" s="6" t="str">
        <f>TEXT(NiftyData[[#This Row],[Date]], "mmm")</f>
        <v>Nov</v>
      </c>
      <c r="J4235" s="6" t="str">
        <f>TEXT(NiftyData[[#This Row],[Date]], "ddd")</f>
        <v>Thu</v>
      </c>
      <c r="K4235" s="6" t="str">
        <f>TEXT(NiftyData[[#This Row],[Date]], "mmm-yyyy")</f>
        <v>Nov-2003</v>
      </c>
      <c r="L4235" s="6" t="str">
        <f>IF(NiftyData[[#This Row],[Day]]="Thu", "Expiry", "")</f>
        <v>Expiry</v>
      </c>
      <c r="M4235" s="6">
        <f>NiftyData[[#This Row],[Close]]-NiftyData[[#This Row],[Open]]</f>
        <v>-30.450000000000045</v>
      </c>
      <c r="N4235" s="4">
        <f>NiftyData[[#This Row],[Intraday Change]]/NiftyData[[#This Row],[Open]]</f>
        <v>-1.8908345752608077E-2</v>
      </c>
      <c r="O4235" s="4">
        <f>_xlfn.CEILING.MATH(ABS(NiftyData[[#This Row],[Intraday Change %]]), 0.01)</f>
        <v>0.02</v>
      </c>
      <c r="P4235" s="6">
        <f>NiftyData[[#This Row],[Close]]-E4236</f>
        <v>-23.849999999999909</v>
      </c>
      <c r="Q4235" s="4">
        <f>NiftyData[[#This Row],[DayChange]]/E4236</f>
        <v>-1.4870931537598149E-2</v>
      </c>
      <c r="R4235" s="7">
        <f>_xlfn.CEILING.MATH(ABS(NiftyData[[#This Row],[DayChange %]]), 0.01)</f>
        <v>0.02</v>
      </c>
    </row>
    <row r="4236" spans="1:18" x14ac:dyDescent="0.2">
      <c r="A4236" s="2">
        <v>37937</v>
      </c>
      <c r="B4236" s="1">
        <v>1601.3</v>
      </c>
      <c r="C4236" s="1">
        <v>1617.75</v>
      </c>
      <c r="D4236" s="1">
        <v>1598</v>
      </c>
      <c r="E4236" s="1">
        <v>1603.8</v>
      </c>
      <c r="F4236" s="1">
        <v>107391704</v>
      </c>
      <c r="G4236" s="1">
        <v>3089.25</v>
      </c>
      <c r="H4236" s="6" t="str">
        <f>TEXT(NiftyData[[#This Row],[Date]], "yyyy")</f>
        <v>2003</v>
      </c>
      <c r="I4236" s="6" t="str">
        <f>TEXT(NiftyData[[#This Row],[Date]], "mmm")</f>
        <v>Nov</v>
      </c>
      <c r="J4236" s="6" t="str">
        <f>TEXT(NiftyData[[#This Row],[Date]], "ddd")</f>
        <v>Wed</v>
      </c>
      <c r="K4236" s="6" t="str">
        <f>TEXT(NiftyData[[#This Row],[Date]], "mmm-yyyy")</f>
        <v>Nov-2003</v>
      </c>
      <c r="L4236" s="6" t="str">
        <f>IF(NiftyData[[#This Row],[Day]]="Thu", "Expiry", "")</f>
        <v/>
      </c>
      <c r="M4236" s="6">
        <f>NiftyData[[#This Row],[Close]]-NiftyData[[#This Row],[Open]]</f>
        <v>2.5</v>
      </c>
      <c r="N4236" s="4">
        <f>NiftyData[[#This Row],[Intraday Change]]/NiftyData[[#This Row],[Open]]</f>
        <v>1.5612314994067321E-3</v>
      </c>
      <c r="O4236" s="4">
        <f>_xlfn.CEILING.MATH(ABS(NiftyData[[#This Row],[Intraday Change %]]), 0.01)</f>
        <v>0.01</v>
      </c>
      <c r="P4236" s="6">
        <f>NiftyData[[#This Row],[Close]]-E4237</f>
        <v>2.6499999999998636</v>
      </c>
      <c r="Q4236" s="4">
        <f>NiftyData[[#This Row],[DayChange]]/E4237</f>
        <v>1.6550604253192166E-3</v>
      </c>
      <c r="R4236" s="7">
        <f>_xlfn.CEILING.MATH(ABS(NiftyData[[#This Row],[DayChange %]]), 0.01)</f>
        <v>0.01</v>
      </c>
    </row>
    <row r="4237" spans="1:18" x14ac:dyDescent="0.2">
      <c r="A4237" s="2">
        <v>37936</v>
      </c>
      <c r="B4237" s="1">
        <v>1594.5</v>
      </c>
      <c r="C4237" s="1">
        <v>1608.85</v>
      </c>
      <c r="D4237" s="1">
        <v>1590.95</v>
      </c>
      <c r="E4237" s="1">
        <v>1601.15</v>
      </c>
      <c r="F4237" s="1">
        <v>108535273</v>
      </c>
      <c r="G4237" s="1">
        <v>2970.77</v>
      </c>
      <c r="H4237" s="6" t="str">
        <f>TEXT(NiftyData[[#This Row],[Date]], "yyyy")</f>
        <v>2003</v>
      </c>
      <c r="I4237" s="6" t="str">
        <f>TEXT(NiftyData[[#This Row],[Date]], "mmm")</f>
        <v>Nov</v>
      </c>
      <c r="J4237" s="6" t="str">
        <f>TEXT(NiftyData[[#This Row],[Date]], "ddd")</f>
        <v>Tue</v>
      </c>
      <c r="K4237" s="6" t="str">
        <f>TEXT(NiftyData[[#This Row],[Date]], "mmm-yyyy")</f>
        <v>Nov-2003</v>
      </c>
      <c r="L4237" s="6" t="str">
        <f>IF(NiftyData[[#This Row],[Day]]="Thu", "Expiry", "")</f>
        <v/>
      </c>
      <c r="M4237" s="6">
        <f>NiftyData[[#This Row],[Close]]-NiftyData[[#This Row],[Open]]</f>
        <v>6.6500000000000909</v>
      </c>
      <c r="N4237" s="4">
        <f>NiftyData[[#This Row],[Intraday Change]]/NiftyData[[#This Row],[Open]]</f>
        <v>4.1705863907181501E-3</v>
      </c>
      <c r="O4237" s="4">
        <f>_xlfn.CEILING.MATH(ABS(NiftyData[[#This Row],[Intraday Change %]]), 0.01)</f>
        <v>0.01</v>
      </c>
      <c r="P4237" s="6">
        <f>NiftyData[[#This Row],[Close]]-E4238</f>
        <v>6.6500000000000909</v>
      </c>
      <c r="Q4237" s="4">
        <f>NiftyData[[#This Row],[DayChange]]/E4238</f>
        <v>4.1705863907181501E-3</v>
      </c>
      <c r="R4237" s="7">
        <f>_xlfn.CEILING.MATH(ABS(NiftyData[[#This Row],[DayChange %]]), 0.01)</f>
        <v>0.01</v>
      </c>
    </row>
    <row r="4238" spans="1:18" x14ac:dyDescent="0.2">
      <c r="A4238" s="2">
        <v>37935</v>
      </c>
      <c r="B4238" s="1">
        <v>1603.55</v>
      </c>
      <c r="C4238" s="1">
        <v>1603.65</v>
      </c>
      <c r="D4238" s="1">
        <v>1568.1</v>
      </c>
      <c r="E4238" s="1">
        <v>1594.5</v>
      </c>
      <c r="F4238" s="1">
        <v>62348347</v>
      </c>
      <c r="G4238" s="1">
        <v>1742.77</v>
      </c>
      <c r="H4238" s="6" t="str">
        <f>TEXT(NiftyData[[#This Row],[Date]], "yyyy")</f>
        <v>2003</v>
      </c>
      <c r="I4238" s="6" t="str">
        <f>TEXT(NiftyData[[#This Row],[Date]], "mmm")</f>
        <v>Nov</v>
      </c>
      <c r="J4238" s="6" t="str">
        <f>TEXT(NiftyData[[#This Row],[Date]], "ddd")</f>
        <v>Mon</v>
      </c>
      <c r="K4238" s="6" t="str">
        <f>TEXT(NiftyData[[#This Row],[Date]], "mmm-yyyy")</f>
        <v>Nov-2003</v>
      </c>
      <c r="L4238" s="6" t="str">
        <f>IF(NiftyData[[#This Row],[Day]]="Thu", "Expiry", "")</f>
        <v/>
      </c>
      <c r="M4238" s="6">
        <f>NiftyData[[#This Row],[Close]]-NiftyData[[#This Row],[Open]]</f>
        <v>-9.0499999999999545</v>
      </c>
      <c r="N4238" s="4">
        <f>NiftyData[[#This Row],[Intraday Change]]/NiftyData[[#This Row],[Open]]</f>
        <v>-5.6437279785475697E-3</v>
      </c>
      <c r="O4238" s="4">
        <f>_xlfn.CEILING.MATH(ABS(NiftyData[[#This Row],[Intraday Change %]]), 0.01)</f>
        <v>0.01</v>
      </c>
      <c r="P4238" s="6">
        <f>NiftyData[[#This Row],[Close]]-E4239</f>
        <v>2.4500000000000455</v>
      </c>
      <c r="Q4238" s="4">
        <f>NiftyData[[#This Row],[DayChange]]/E4239</f>
        <v>1.5388963914450208E-3</v>
      </c>
      <c r="R4238" s="7">
        <f>_xlfn.CEILING.MATH(ABS(NiftyData[[#This Row],[DayChange %]]), 0.01)</f>
        <v>0.01</v>
      </c>
    </row>
    <row r="4239" spans="1:18" x14ac:dyDescent="0.2">
      <c r="A4239" s="2">
        <v>37932</v>
      </c>
      <c r="B4239" s="1">
        <v>1612.1</v>
      </c>
      <c r="C4239" s="1">
        <v>1624.5</v>
      </c>
      <c r="D4239" s="1">
        <v>1585.35</v>
      </c>
      <c r="E4239" s="1">
        <v>1592.05</v>
      </c>
      <c r="F4239" s="1">
        <v>138361140</v>
      </c>
      <c r="G4239" s="1">
        <v>3112.46</v>
      </c>
      <c r="H4239" s="6" t="str">
        <f>TEXT(NiftyData[[#This Row],[Date]], "yyyy")</f>
        <v>2003</v>
      </c>
      <c r="I4239" s="6" t="str">
        <f>TEXT(NiftyData[[#This Row],[Date]], "mmm")</f>
        <v>Nov</v>
      </c>
      <c r="J4239" s="6" t="str">
        <f>TEXT(NiftyData[[#This Row],[Date]], "ddd")</f>
        <v>Fri</v>
      </c>
      <c r="K4239" s="6" t="str">
        <f>TEXT(NiftyData[[#This Row],[Date]], "mmm-yyyy")</f>
        <v>Nov-2003</v>
      </c>
      <c r="L4239" s="6" t="str">
        <f>IF(NiftyData[[#This Row],[Day]]="Thu", "Expiry", "")</f>
        <v/>
      </c>
      <c r="M4239" s="6">
        <f>NiftyData[[#This Row],[Close]]-NiftyData[[#This Row],[Open]]</f>
        <v>-20.049999999999955</v>
      </c>
      <c r="N4239" s="4">
        <f>NiftyData[[#This Row],[Intraday Change]]/NiftyData[[#This Row],[Open]]</f>
        <v>-1.2437193722473764E-2</v>
      </c>
      <c r="O4239" s="4">
        <f>_xlfn.CEILING.MATH(ABS(NiftyData[[#This Row],[Intraday Change %]]), 0.01)</f>
        <v>0.02</v>
      </c>
      <c r="P4239" s="6">
        <f>NiftyData[[#This Row],[Close]]-E4240</f>
        <v>-20.150000000000091</v>
      </c>
      <c r="Q4239" s="4">
        <f>NiftyData[[#This Row],[DayChange]]/E4240</f>
        <v>-1.2498449323905279E-2</v>
      </c>
      <c r="R4239" s="7">
        <f>_xlfn.CEILING.MATH(ABS(NiftyData[[#This Row],[DayChange %]]), 0.01)</f>
        <v>0.02</v>
      </c>
    </row>
    <row r="4240" spans="1:18" x14ac:dyDescent="0.2">
      <c r="A4240" s="2">
        <v>37931</v>
      </c>
      <c r="B4240" s="1">
        <v>1610.55</v>
      </c>
      <c r="C4240" s="1">
        <v>1630.25</v>
      </c>
      <c r="D4240" s="1">
        <v>1605.4</v>
      </c>
      <c r="E4240" s="1">
        <v>1612.2</v>
      </c>
      <c r="F4240" s="1">
        <v>174022088</v>
      </c>
      <c r="G4240" s="1">
        <v>4036.51</v>
      </c>
      <c r="H4240" s="6" t="str">
        <f>TEXT(NiftyData[[#This Row],[Date]], "yyyy")</f>
        <v>2003</v>
      </c>
      <c r="I4240" s="6" t="str">
        <f>TEXT(NiftyData[[#This Row],[Date]], "mmm")</f>
        <v>Nov</v>
      </c>
      <c r="J4240" s="6" t="str">
        <f>TEXT(NiftyData[[#This Row],[Date]], "ddd")</f>
        <v>Thu</v>
      </c>
      <c r="K4240" s="6" t="str">
        <f>TEXT(NiftyData[[#This Row],[Date]], "mmm-yyyy")</f>
        <v>Nov-2003</v>
      </c>
      <c r="L4240" s="6" t="str">
        <f>IF(NiftyData[[#This Row],[Day]]="Thu", "Expiry", "")</f>
        <v>Expiry</v>
      </c>
      <c r="M4240" s="6">
        <f>NiftyData[[#This Row],[Close]]-NiftyData[[#This Row],[Open]]</f>
        <v>1.6500000000000909</v>
      </c>
      <c r="N4240" s="4">
        <f>NiftyData[[#This Row],[Intraday Change]]/NiftyData[[#This Row],[Open]]</f>
        <v>1.0244947378225395E-3</v>
      </c>
      <c r="O4240" s="4">
        <f>_xlfn.CEILING.MATH(ABS(NiftyData[[#This Row],[Intraday Change %]]), 0.01)</f>
        <v>0.01</v>
      </c>
      <c r="P4240" s="6">
        <f>NiftyData[[#This Row],[Close]]-E4241</f>
        <v>3.0499999999999545</v>
      </c>
      <c r="Q4240" s="4">
        <f>NiftyData[[#This Row],[DayChange]]/E4241</f>
        <v>1.8954106205139076E-3</v>
      </c>
      <c r="R4240" s="7">
        <f>_xlfn.CEILING.MATH(ABS(NiftyData[[#This Row],[DayChange %]]), 0.01)</f>
        <v>0.01</v>
      </c>
    </row>
    <row r="4241" spans="1:18" x14ac:dyDescent="0.2">
      <c r="A4241" s="2">
        <v>37930</v>
      </c>
      <c r="B4241" s="1">
        <v>1618.7</v>
      </c>
      <c r="C4241" s="1">
        <v>1627.6</v>
      </c>
      <c r="D4241" s="1">
        <v>1592.55</v>
      </c>
      <c r="E4241" s="1">
        <v>1609.15</v>
      </c>
      <c r="F4241" s="1">
        <v>151581079</v>
      </c>
      <c r="G4241" s="1">
        <v>4212.1099999999997</v>
      </c>
      <c r="H4241" s="6" t="str">
        <f>TEXT(NiftyData[[#This Row],[Date]], "yyyy")</f>
        <v>2003</v>
      </c>
      <c r="I4241" s="6" t="str">
        <f>TEXT(NiftyData[[#This Row],[Date]], "mmm")</f>
        <v>Nov</v>
      </c>
      <c r="J4241" s="6" t="str">
        <f>TEXT(NiftyData[[#This Row],[Date]], "ddd")</f>
        <v>Wed</v>
      </c>
      <c r="K4241" s="6" t="str">
        <f>TEXT(NiftyData[[#This Row],[Date]], "mmm-yyyy")</f>
        <v>Nov-2003</v>
      </c>
      <c r="L4241" s="6" t="str">
        <f>IF(NiftyData[[#This Row],[Day]]="Thu", "Expiry", "")</f>
        <v/>
      </c>
      <c r="M4241" s="6">
        <f>NiftyData[[#This Row],[Close]]-NiftyData[[#This Row],[Open]]</f>
        <v>-9.5499999999999545</v>
      </c>
      <c r="N4241" s="4">
        <f>NiftyData[[#This Row],[Intraday Change]]/NiftyData[[#This Row],[Open]]</f>
        <v>-5.8997961326990511E-3</v>
      </c>
      <c r="O4241" s="4">
        <f>_xlfn.CEILING.MATH(ABS(NiftyData[[#This Row],[Intraday Change %]]), 0.01)</f>
        <v>0.01</v>
      </c>
      <c r="P4241" s="6">
        <f>NiftyData[[#This Row],[Close]]-E4242</f>
        <v>-9.5499999999999545</v>
      </c>
      <c r="Q4241" s="4">
        <f>NiftyData[[#This Row],[DayChange]]/E4242</f>
        <v>-5.8997961326990511E-3</v>
      </c>
      <c r="R4241" s="7">
        <f>_xlfn.CEILING.MATH(ABS(NiftyData[[#This Row],[DayChange %]]), 0.01)</f>
        <v>0.01</v>
      </c>
    </row>
    <row r="4242" spans="1:18" x14ac:dyDescent="0.2">
      <c r="A4242" s="2">
        <v>37929</v>
      </c>
      <c r="B4242" s="1">
        <v>1601.3</v>
      </c>
      <c r="C4242" s="1">
        <v>1626.4</v>
      </c>
      <c r="D4242" s="1">
        <v>1601.3</v>
      </c>
      <c r="E4242" s="1">
        <v>1618.7</v>
      </c>
      <c r="F4242" s="1">
        <v>205241333</v>
      </c>
      <c r="G4242" s="1">
        <v>5100.6099999999997</v>
      </c>
      <c r="H4242" s="6" t="str">
        <f>TEXT(NiftyData[[#This Row],[Date]], "yyyy")</f>
        <v>2003</v>
      </c>
      <c r="I4242" s="6" t="str">
        <f>TEXT(NiftyData[[#This Row],[Date]], "mmm")</f>
        <v>Nov</v>
      </c>
      <c r="J4242" s="6" t="str">
        <f>TEXT(NiftyData[[#This Row],[Date]], "ddd")</f>
        <v>Tue</v>
      </c>
      <c r="K4242" s="6" t="str">
        <f>TEXT(NiftyData[[#This Row],[Date]], "mmm-yyyy")</f>
        <v>Nov-2003</v>
      </c>
      <c r="L4242" s="6" t="str">
        <f>IF(NiftyData[[#This Row],[Day]]="Thu", "Expiry", "")</f>
        <v/>
      </c>
      <c r="M4242" s="6">
        <f>NiftyData[[#This Row],[Close]]-NiftyData[[#This Row],[Open]]</f>
        <v>17.400000000000091</v>
      </c>
      <c r="N4242" s="4">
        <f>NiftyData[[#This Row],[Intraday Change]]/NiftyData[[#This Row],[Open]]</f>
        <v>1.0866171235870912E-2</v>
      </c>
      <c r="O4242" s="4">
        <f>_xlfn.CEILING.MATH(ABS(NiftyData[[#This Row],[Intraday Change %]]), 0.01)</f>
        <v>0.02</v>
      </c>
      <c r="P4242" s="6">
        <f>NiftyData[[#This Row],[Close]]-E4243</f>
        <v>17.049999999999955</v>
      </c>
      <c r="Q4242" s="4">
        <f>NiftyData[[#This Row],[DayChange]]/E4243</f>
        <v>1.0645272063184812E-2</v>
      </c>
      <c r="R4242" s="7">
        <f>_xlfn.CEILING.MATH(ABS(NiftyData[[#This Row],[DayChange %]]), 0.01)</f>
        <v>0.02</v>
      </c>
    </row>
    <row r="4243" spans="1:18" x14ac:dyDescent="0.2">
      <c r="A4243" s="2">
        <v>37928</v>
      </c>
      <c r="B4243" s="1">
        <v>1556.5</v>
      </c>
      <c r="C4243" s="1">
        <v>1605.6</v>
      </c>
      <c r="D4243" s="1">
        <v>1556.5</v>
      </c>
      <c r="E4243" s="1">
        <v>1601.65</v>
      </c>
      <c r="F4243" s="1">
        <v>151954886</v>
      </c>
      <c r="G4243" s="1">
        <v>4375.47</v>
      </c>
      <c r="H4243" s="6" t="str">
        <f>TEXT(NiftyData[[#This Row],[Date]], "yyyy")</f>
        <v>2003</v>
      </c>
      <c r="I4243" s="6" t="str">
        <f>TEXT(NiftyData[[#This Row],[Date]], "mmm")</f>
        <v>Nov</v>
      </c>
      <c r="J4243" s="6" t="str">
        <f>TEXT(NiftyData[[#This Row],[Date]], "ddd")</f>
        <v>Mon</v>
      </c>
      <c r="K4243" s="6" t="str">
        <f>TEXT(NiftyData[[#This Row],[Date]], "mmm-yyyy")</f>
        <v>Nov-2003</v>
      </c>
      <c r="L4243" s="6" t="str">
        <f>IF(NiftyData[[#This Row],[Day]]="Thu", "Expiry", "")</f>
        <v/>
      </c>
      <c r="M4243" s="6">
        <f>NiftyData[[#This Row],[Close]]-NiftyData[[#This Row],[Open]]</f>
        <v>45.150000000000091</v>
      </c>
      <c r="N4243" s="4">
        <f>NiftyData[[#This Row],[Intraday Change]]/NiftyData[[#This Row],[Open]]</f>
        <v>2.9007388371346025E-2</v>
      </c>
      <c r="O4243" s="4">
        <f>_xlfn.CEILING.MATH(ABS(NiftyData[[#This Row],[Intraday Change %]]), 0.01)</f>
        <v>0.03</v>
      </c>
      <c r="P4243" s="6">
        <f>NiftyData[[#This Row],[Close]]-E4244</f>
        <v>45.75</v>
      </c>
      <c r="Q4243" s="4">
        <f>NiftyData[[#This Row],[DayChange]]/E4244</f>
        <v>2.9404203354971396E-2</v>
      </c>
      <c r="R4243" s="7">
        <f>_xlfn.CEILING.MATH(ABS(NiftyData[[#This Row],[DayChange %]]), 0.01)</f>
        <v>0.03</v>
      </c>
    </row>
    <row r="4244" spans="1:18" x14ac:dyDescent="0.2">
      <c r="A4244" s="2">
        <v>37925</v>
      </c>
      <c r="B4244" s="1">
        <v>1517.1</v>
      </c>
      <c r="C4244" s="1">
        <v>1559.75</v>
      </c>
      <c r="D4244" s="1">
        <v>1515.55</v>
      </c>
      <c r="E4244" s="1">
        <v>1555.9</v>
      </c>
      <c r="F4244" s="1">
        <v>154475544</v>
      </c>
      <c r="G4244" s="1">
        <v>3908.81</v>
      </c>
      <c r="H4244" s="6" t="str">
        <f>TEXT(NiftyData[[#This Row],[Date]], "yyyy")</f>
        <v>2003</v>
      </c>
      <c r="I4244" s="6" t="str">
        <f>TEXT(NiftyData[[#This Row],[Date]], "mmm")</f>
        <v>Oct</v>
      </c>
      <c r="J4244" s="6" t="str">
        <f>TEXT(NiftyData[[#This Row],[Date]], "ddd")</f>
        <v>Fri</v>
      </c>
      <c r="K4244" s="6" t="str">
        <f>TEXT(NiftyData[[#This Row],[Date]], "mmm-yyyy")</f>
        <v>Oct-2003</v>
      </c>
      <c r="L4244" s="6" t="str">
        <f>IF(NiftyData[[#This Row],[Day]]="Thu", "Expiry", "")</f>
        <v/>
      </c>
      <c r="M4244" s="6">
        <f>NiftyData[[#This Row],[Close]]-NiftyData[[#This Row],[Open]]</f>
        <v>38.800000000000182</v>
      </c>
      <c r="N4244" s="4">
        <f>NiftyData[[#This Row],[Intraday Change]]/NiftyData[[#This Row],[Open]]</f>
        <v>2.5575110408015415E-2</v>
      </c>
      <c r="O4244" s="4">
        <f>_xlfn.CEILING.MATH(ABS(NiftyData[[#This Row],[Intraday Change %]]), 0.01)</f>
        <v>0.03</v>
      </c>
      <c r="P4244" s="6">
        <f>NiftyData[[#This Row],[Close]]-E4245</f>
        <v>39.050000000000182</v>
      </c>
      <c r="Q4244" s="4">
        <f>NiftyData[[#This Row],[DayChange]]/E4245</f>
        <v>2.5744140818142983E-2</v>
      </c>
      <c r="R4244" s="7">
        <f>_xlfn.CEILING.MATH(ABS(NiftyData[[#This Row],[DayChange %]]), 0.01)</f>
        <v>0.03</v>
      </c>
    </row>
    <row r="4245" spans="1:18" x14ac:dyDescent="0.2">
      <c r="A4245" s="2">
        <v>37924</v>
      </c>
      <c r="B4245" s="1">
        <v>1499.25</v>
      </c>
      <c r="C4245" s="1">
        <v>1524.25</v>
      </c>
      <c r="D4245" s="1">
        <v>1495.8</v>
      </c>
      <c r="E4245" s="1">
        <v>1516.85</v>
      </c>
      <c r="F4245" s="1">
        <v>202265871</v>
      </c>
      <c r="G4245" s="1">
        <v>4455.25</v>
      </c>
      <c r="H4245" s="6" t="str">
        <f>TEXT(NiftyData[[#This Row],[Date]], "yyyy")</f>
        <v>2003</v>
      </c>
      <c r="I4245" s="6" t="str">
        <f>TEXT(NiftyData[[#This Row],[Date]], "mmm")</f>
        <v>Oct</v>
      </c>
      <c r="J4245" s="6" t="str">
        <f>TEXT(NiftyData[[#This Row],[Date]], "ddd")</f>
        <v>Thu</v>
      </c>
      <c r="K4245" s="6" t="str">
        <f>TEXT(NiftyData[[#This Row],[Date]], "mmm-yyyy")</f>
        <v>Oct-2003</v>
      </c>
      <c r="L4245" s="6" t="str">
        <f>IF(NiftyData[[#This Row],[Day]]="Thu", "Expiry", "")</f>
        <v>Expiry</v>
      </c>
      <c r="M4245" s="6">
        <f>NiftyData[[#This Row],[Close]]-NiftyData[[#This Row],[Open]]</f>
        <v>17.599999999999909</v>
      </c>
      <c r="N4245" s="4">
        <f>NiftyData[[#This Row],[Intraday Change]]/NiftyData[[#This Row],[Open]]</f>
        <v>1.1739202934800673E-2</v>
      </c>
      <c r="O4245" s="4">
        <f>_xlfn.CEILING.MATH(ABS(NiftyData[[#This Row],[Intraday Change %]]), 0.01)</f>
        <v>0.02</v>
      </c>
      <c r="P4245" s="6">
        <f>NiftyData[[#This Row],[Close]]-E4246</f>
        <v>18.399999999999864</v>
      </c>
      <c r="Q4245" s="4">
        <f>NiftyData[[#This Row],[DayChange]]/E4246</f>
        <v>1.2279355333844881E-2</v>
      </c>
      <c r="R4245" s="7">
        <f>_xlfn.CEILING.MATH(ABS(NiftyData[[#This Row],[DayChange %]]), 0.01)</f>
        <v>0.02</v>
      </c>
    </row>
    <row r="4246" spans="1:18" x14ac:dyDescent="0.2">
      <c r="A4246" s="2">
        <v>37923</v>
      </c>
      <c r="B4246" s="1">
        <v>1481.3</v>
      </c>
      <c r="C4246" s="1">
        <v>1501.7</v>
      </c>
      <c r="D4246" s="1">
        <v>1477.1</v>
      </c>
      <c r="E4246" s="1">
        <v>1498.45</v>
      </c>
      <c r="F4246" s="1">
        <v>134071278</v>
      </c>
      <c r="G4246" s="1">
        <v>3415.49</v>
      </c>
      <c r="H4246" s="6" t="str">
        <f>TEXT(NiftyData[[#This Row],[Date]], "yyyy")</f>
        <v>2003</v>
      </c>
      <c r="I4246" s="6" t="str">
        <f>TEXT(NiftyData[[#This Row],[Date]], "mmm")</f>
        <v>Oct</v>
      </c>
      <c r="J4246" s="6" t="str">
        <f>TEXT(NiftyData[[#This Row],[Date]], "ddd")</f>
        <v>Wed</v>
      </c>
      <c r="K4246" s="6" t="str">
        <f>TEXT(NiftyData[[#This Row],[Date]], "mmm-yyyy")</f>
        <v>Oct-2003</v>
      </c>
      <c r="L4246" s="6" t="str">
        <f>IF(NiftyData[[#This Row],[Day]]="Thu", "Expiry", "")</f>
        <v/>
      </c>
      <c r="M4246" s="6">
        <f>NiftyData[[#This Row],[Close]]-NiftyData[[#This Row],[Open]]</f>
        <v>17.150000000000091</v>
      </c>
      <c r="N4246" s="4">
        <f>NiftyData[[#This Row],[Intraday Change]]/NiftyData[[#This Row],[Open]]</f>
        <v>1.1577668264362446E-2</v>
      </c>
      <c r="O4246" s="4">
        <f>_xlfn.CEILING.MATH(ABS(NiftyData[[#This Row],[Intraday Change %]]), 0.01)</f>
        <v>0.02</v>
      </c>
      <c r="P4246" s="6">
        <f>NiftyData[[#This Row],[Close]]-E4247</f>
        <v>16.700000000000045</v>
      </c>
      <c r="Q4246" s="4">
        <f>NiftyData[[#This Row],[DayChange]]/E4247</f>
        <v>1.127045722962716E-2</v>
      </c>
      <c r="R4246" s="7">
        <f>_xlfn.CEILING.MATH(ABS(NiftyData[[#This Row],[DayChange %]]), 0.01)</f>
        <v>0.02</v>
      </c>
    </row>
    <row r="4247" spans="1:18" x14ac:dyDescent="0.2">
      <c r="A4247" s="2">
        <v>37922</v>
      </c>
      <c r="B4247" s="1">
        <v>1485.45</v>
      </c>
      <c r="C4247" s="1">
        <v>1500.8</v>
      </c>
      <c r="D4247" s="1">
        <v>1471.3</v>
      </c>
      <c r="E4247" s="1">
        <v>1481.75</v>
      </c>
      <c r="F4247" s="1">
        <v>138887809</v>
      </c>
      <c r="G4247" s="1">
        <v>3705.95</v>
      </c>
      <c r="H4247" s="6" t="str">
        <f>TEXT(NiftyData[[#This Row],[Date]], "yyyy")</f>
        <v>2003</v>
      </c>
      <c r="I4247" s="6" t="str">
        <f>TEXT(NiftyData[[#This Row],[Date]], "mmm")</f>
        <v>Oct</v>
      </c>
      <c r="J4247" s="6" t="str">
        <f>TEXT(NiftyData[[#This Row],[Date]], "ddd")</f>
        <v>Tue</v>
      </c>
      <c r="K4247" s="6" t="str">
        <f>TEXT(NiftyData[[#This Row],[Date]], "mmm-yyyy")</f>
        <v>Oct-2003</v>
      </c>
      <c r="L4247" s="6" t="str">
        <f>IF(NiftyData[[#This Row],[Day]]="Thu", "Expiry", "")</f>
        <v/>
      </c>
      <c r="M4247" s="6">
        <f>NiftyData[[#This Row],[Close]]-NiftyData[[#This Row],[Open]]</f>
        <v>-3.7000000000000455</v>
      </c>
      <c r="N4247" s="4">
        <f>NiftyData[[#This Row],[Intraday Change]]/NiftyData[[#This Row],[Open]]</f>
        <v>-2.4908276953112159E-3</v>
      </c>
      <c r="O4247" s="4">
        <f>_xlfn.CEILING.MATH(ABS(NiftyData[[#This Row],[Intraday Change %]]), 0.01)</f>
        <v>0.01</v>
      </c>
      <c r="P4247" s="6">
        <f>NiftyData[[#This Row],[Close]]-E4248</f>
        <v>-3.5499999999999545</v>
      </c>
      <c r="Q4247" s="4">
        <f>NiftyData[[#This Row],[DayChange]]/E4248</f>
        <v>-2.3900895441997944E-3</v>
      </c>
      <c r="R4247" s="7">
        <f>_xlfn.CEILING.MATH(ABS(NiftyData[[#This Row],[DayChange %]]), 0.01)</f>
        <v>0.01</v>
      </c>
    </row>
    <row r="4248" spans="1:18" x14ac:dyDescent="0.2">
      <c r="A4248" s="2">
        <v>37921</v>
      </c>
      <c r="B4248" s="1">
        <v>1522.05</v>
      </c>
      <c r="C4248" s="1">
        <v>1524.05</v>
      </c>
      <c r="D4248" s="1">
        <v>1482</v>
      </c>
      <c r="E4248" s="1">
        <v>1485.3</v>
      </c>
      <c r="F4248" s="1">
        <v>135062137</v>
      </c>
      <c r="G4248" s="1">
        <v>3067.34</v>
      </c>
      <c r="H4248" s="6" t="str">
        <f>TEXT(NiftyData[[#This Row],[Date]], "yyyy")</f>
        <v>2003</v>
      </c>
      <c r="I4248" s="6" t="str">
        <f>TEXT(NiftyData[[#This Row],[Date]], "mmm")</f>
        <v>Oct</v>
      </c>
      <c r="J4248" s="6" t="str">
        <f>TEXT(NiftyData[[#This Row],[Date]], "ddd")</f>
        <v>Mon</v>
      </c>
      <c r="K4248" s="6" t="str">
        <f>TEXT(NiftyData[[#This Row],[Date]], "mmm-yyyy")</f>
        <v>Oct-2003</v>
      </c>
      <c r="L4248" s="6" t="str">
        <f>IF(NiftyData[[#This Row],[Day]]="Thu", "Expiry", "")</f>
        <v/>
      </c>
      <c r="M4248" s="6">
        <f>NiftyData[[#This Row],[Close]]-NiftyData[[#This Row],[Open]]</f>
        <v>-36.75</v>
      </c>
      <c r="N4248" s="4">
        <f>NiftyData[[#This Row],[Intraday Change]]/NiftyData[[#This Row],[Open]]</f>
        <v>-2.4145067507637726E-2</v>
      </c>
      <c r="O4248" s="4">
        <f>_xlfn.CEILING.MATH(ABS(NiftyData[[#This Row],[Intraday Change %]]), 0.01)</f>
        <v>0.03</v>
      </c>
      <c r="P4248" s="6">
        <f>NiftyData[[#This Row],[Close]]-E4249</f>
        <v>-36.650000000000091</v>
      </c>
      <c r="Q4248" s="4">
        <f>NiftyData[[#This Row],[DayChange]]/E4249</f>
        <v>-2.4080948782811584E-2</v>
      </c>
      <c r="R4248" s="7">
        <f>_xlfn.CEILING.MATH(ABS(NiftyData[[#This Row],[DayChange %]]), 0.01)</f>
        <v>0.03</v>
      </c>
    </row>
    <row r="4249" spans="1:18" x14ac:dyDescent="0.2">
      <c r="A4249" s="2">
        <v>37919</v>
      </c>
      <c r="B4249" s="1">
        <v>1506.05</v>
      </c>
      <c r="C4249" s="1">
        <v>1533.05</v>
      </c>
      <c r="D4249" s="1">
        <v>1506.05</v>
      </c>
      <c r="E4249" s="1">
        <v>1521.95</v>
      </c>
      <c r="F4249" s="1">
        <v>43192470</v>
      </c>
      <c r="G4249" s="1">
        <v>931.76</v>
      </c>
      <c r="H4249" s="6" t="str">
        <f>TEXT(NiftyData[[#This Row],[Date]], "yyyy")</f>
        <v>2003</v>
      </c>
      <c r="I4249" s="6" t="str">
        <f>TEXT(NiftyData[[#This Row],[Date]], "mmm")</f>
        <v>Oct</v>
      </c>
      <c r="J4249" s="6" t="str">
        <f>TEXT(NiftyData[[#This Row],[Date]], "ddd")</f>
        <v>Sat</v>
      </c>
      <c r="K4249" s="6" t="str">
        <f>TEXT(NiftyData[[#This Row],[Date]], "mmm-yyyy")</f>
        <v>Oct-2003</v>
      </c>
      <c r="L4249" s="6" t="str">
        <f>IF(NiftyData[[#This Row],[Day]]="Thu", "Expiry", "")</f>
        <v/>
      </c>
      <c r="M4249" s="6">
        <f>NiftyData[[#This Row],[Close]]-NiftyData[[#This Row],[Open]]</f>
        <v>15.900000000000091</v>
      </c>
      <c r="N4249" s="4">
        <f>NiftyData[[#This Row],[Intraday Change]]/NiftyData[[#This Row],[Open]]</f>
        <v>1.0557418412403367E-2</v>
      </c>
      <c r="O4249" s="4">
        <f>_xlfn.CEILING.MATH(ABS(NiftyData[[#This Row],[Intraday Change %]]), 0.01)</f>
        <v>0.02</v>
      </c>
      <c r="P4249" s="6">
        <f>NiftyData[[#This Row],[Close]]-E4250</f>
        <v>15.900000000000091</v>
      </c>
      <c r="Q4249" s="4">
        <f>NiftyData[[#This Row],[DayChange]]/E4250</f>
        <v>1.0557418412403367E-2</v>
      </c>
      <c r="R4249" s="7">
        <f>_xlfn.CEILING.MATH(ABS(NiftyData[[#This Row],[DayChange %]]), 0.01)</f>
        <v>0.02</v>
      </c>
    </row>
    <row r="4250" spans="1:18" x14ac:dyDescent="0.2">
      <c r="A4250" s="2">
        <v>37918</v>
      </c>
      <c r="B4250" s="1">
        <v>1485.8</v>
      </c>
      <c r="C4250" s="1">
        <v>1512.55</v>
      </c>
      <c r="D4250" s="1">
        <v>1434.75</v>
      </c>
      <c r="E4250" s="1">
        <v>1506.05</v>
      </c>
      <c r="F4250" s="1">
        <v>150857549</v>
      </c>
      <c r="G4250" s="1">
        <v>3885.74</v>
      </c>
      <c r="H4250" s="6" t="str">
        <f>TEXT(NiftyData[[#This Row],[Date]], "yyyy")</f>
        <v>2003</v>
      </c>
      <c r="I4250" s="6" t="str">
        <f>TEXT(NiftyData[[#This Row],[Date]], "mmm")</f>
        <v>Oct</v>
      </c>
      <c r="J4250" s="6" t="str">
        <f>TEXT(NiftyData[[#This Row],[Date]], "ddd")</f>
        <v>Fri</v>
      </c>
      <c r="K4250" s="6" t="str">
        <f>TEXT(NiftyData[[#This Row],[Date]], "mmm-yyyy")</f>
        <v>Oct-2003</v>
      </c>
      <c r="L4250" s="6" t="str">
        <f>IF(NiftyData[[#This Row],[Day]]="Thu", "Expiry", "")</f>
        <v/>
      </c>
      <c r="M4250" s="6">
        <f>NiftyData[[#This Row],[Close]]-NiftyData[[#This Row],[Open]]</f>
        <v>20.25</v>
      </c>
      <c r="N4250" s="4">
        <f>NiftyData[[#This Row],[Intraday Change]]/NiftyData[[#This Row],[Open]]</f>
        <v>1.3629021402611389E-2</v>
      </c>
      <c r="O4250" s="4">
        <f>_xlfn.CEILING.MATH(ABS(NiftyData[[#This Row],[Intraday Change %]]), 0.01)</f>
        <v>0.02</v>
      </c>
      <c r="P4250" s="6">
        <f>NiftyData[[#This Row],[Close]]-E4251</f>
        <v>35.599999999999909</v>
      </c>
      <c r="Q4250" s="4">
        <f>NiftyData[[#This Row],[DayChange]]/E4251</f>
        <v>2.4210275765921933E-2</v>
      </c>
      <c r="R4250" s="7">
        <f>_xlfn.CEILING.MATH(ABS(NiftyData[[#This Row],[DayChange %]]), 0.01)</f>
        <v>0.03</v>
      </c>
    </row>
    <row r="4251" spans="1:18" x14ac:dyDescent="0.2">
      <c r="A4251" s="2">
        <v>37917</v>
      </c>
      <c r="B4251" s="1">
        <v>1494.75</v>
      </c>
      <c r="C4251" s="1">
        <v>1503</v>
      </c>
      <c r="D4251" s="1">
        <v>1466.25</v>
      </c>
      <c r="E4251" s="1">
        <v>1470.45</v>
      </c>
      <c r="F4251" s="1">
        <v>133913651</v>
      </c>
      <c r="G4251" s="1">
        <v>3465.59</v>
      </c>
      <c r="H4251" s="6" t="str">
        <f>TEXT(NiftyData[[#This Row],[Date]], "yyyy")</f>
        <v>2003</v>
      </c>
      <c r="I4251" s="6" t="str">
        <f>TEXT(NiftyData[[#This Row],[Date]], "mmm")</f>
        <v>Oct</v>
      </c>
      <c r="J4251" s="6" t="str">
        <f>TEXT(NiftyData[[#This Row],[Date]], "ddd")</f>
        <v>Thu</v>
      </c>
      <c r="K4251" s="6" t="str">
        <f>TEXT(NiftyData[[#This Row],[Date]], "mmm-yyyy")</f>
        <v>Oct-2003</v>
      </c>
      <c r="L4251" s="6" t="str">
        <f>IF(NiftyData[[#This Row],[Day]]="Thu", "Expiry", "")</f>
        <v>Expiry</v>
      </c>
      <c r="M4251" s="6">
        <f>NiftyData[[#This Row],[Close]]-NiftyData[[#This Row],[Open]]</f>
        <v>-24.299999999999955</v>
      </c>
      <c r="N4251" s="4">
        <f>NiftyData[[#This Row],[Intraday Change]]/NiftyData[[#This Row],[Open]]</f>
        <v>-1.625689914701452E-2</v>
      </c>
      <c r="O4251" s="4">
        <f>_xlfn.CEILING.MATH(ABS(NiftyData[[#This Row],[Intraday Change %]]), 0.01)</f>
        <v>0.02</v>
      </c>
      <c r="P4251" s="6">
        <f>NiftyData[[#This Row],[Close]]-E4252</f>
        <v>-23.649999999999864</v>
      </c>
      <c r="Q4251" s="4">
        <f>NiftyData[[#This Row],[DayChange]]/E4252</f>
        <v>-1.5828927113312272E-2</v>
      </c>
      <c r="R4251" s="7">
        <f>_xlfn.CEILING.MATH(ABS(NiftyData[[#This Row],[DayChange %]]), 0.01)</f>
        <v>0.02</v>
      </c>
    </row>
    <row r="4252" spans="1:18" x14ac:dyDescent="0.2">
      <c r="A4252" s="2">
        <v>37916</v>
      </c>
      <c r="B4252" s="1">
        <v>1506.75</v>
      </c>
      <c r="C4252" s="1">
        <v>1522.65</v>
      </c>
      <c r="D4252" s="1">
        <v>1483</v>
      </c>
      <c r="E4252" s="1">
        <v>1494.1</v>
      </c>
      <c r="F4252" s="1">
        <v>152764083</v>
      </c>
      <c r="G4252" s="1">
        <v>3715.32</v>
      </c>
      <c r="H4252" s="6" t="str">
        <f>TEXT(NiftyData[[#This Row],[Date]], "yyyy")</f>
        <v>2003</v>
      </c>
      <c r="I4252" s="6" t="str">
        <f>TEXT(NiftyData[[#This Row],[Date]], "mmm")</f>
        <v>Oct</v>
      </c>
      <c r="J4252" s="6" t="str">
        <f>TEXT(NiftyData[[#This Row],[Date]], "ddd")</f>
        <v>Wed</v>
      </c>
      <c r="K4252" s="6" t="str">
        <f>TEXT(NiftyData[[#This Row],[Date]], "mmm-yyyy")</f>
        <v>Oct-2003</v>
      </c>
      <c r="L4252" s="6" t="str">
        <f>IF(NiftyData[[#This Row],[Day]]="Thu", "Expiry", "")</f>
        <v/>
      </c>
      <c r="M4252" s="6">
        <f>NiftyData[[#This Row],[Close]]-NiftyData[[#This Row],[Open]]</f>
        <v>-12.650000000000091</v>
      </c>
      <c r="N4252" s="4">
        <f>NiftyData[[#This Row],[Intraday Change]]/NiftyData[[#This Row],[Open]]</f>
        <v>-8.3955533432885955E-3</v>
      </c>
      <c r="O4252" s="4">
        <f>_xlfn.CEILING.MATH(ABS(NiftyData[[#This Row],[Intraday Change %]]), 0.01)</f>
        <v>0.01</v>
      </c>
      <c r="P4252" s="6">
        <f>NiftyData[[#This Row],[Close]]-E4253</f>
        <v>-12.400000000000091</v>
      </c>
      <c r="Q4252" s="4">
        <f>NiftyData[[#This Row],[DayChange]]/E4253</f>
        <v>-8.2309990043146972E-3</v>
      </c>
      <c r="R4252" s="7">
        <f>_xlfn.CEILING.MATH(ABS(NiftyData[[#This Row],[DayChange %]]), 0.01)</f>
        <v>0.01</v>
      </c>
    </row>
    <row r="4253" spans="1:18" x14ac:dyDescent="0.2">
      <c r="A4253" s="2">
        <v>37915</v>
      </c>
      <c r="B4253" s="1">
        <v>1546.2</v>
      </c>
      <c r="C4253" s="1">
        <v>1549.65</v>
      </c>
      <c r="D4253" s="1">
        <v>1496.95</v>
      </c>
      <c r="E4253" s="1">
        <v>1506.5</v>
      </c>
      <c r="F4253" s="1">
        <v>196133297</v>
      </c>
      <c r="G4253" s="1">
        <v>4336.88</v>
      </c>
      <c r="H4253" s="6" t="str">
        <f>TEXT(NiftyData[[#This Row],[Date]], "yyyy")</f>
        <v>2003</v>
      </c>
      <c r="I4253" s="6" t="str">
        <f>TEXT(NiftyData[[#This Row],[Date]], "mmm")</f>
        <v>Oct</v>
      </c>
      <c r="J4253" s="6" t="str">
        <f>TEXT(NiftyData[[#This Row],[Date]], "ddd")</f>
        <v>Tue</v>
      </c>
      <c r="K4253" s="6" t="str">
        <f>TEXT(NiftyData[[#This Row],[Date]], "mmm-yyyy")</f>
        <v>Oct-2003</v>
      </c>
      <c r="L4253" s="6" t="str">
        <f>IF(NiftyData[[#This Row],[Day]]="Thu", "Expiry", "")</f>
        <v/>
      </c>
      <c r="M4253" s="6">
        <f>NiftyData[[#This Row],[Close]]-NiftyData[[#This Row],[Open]]</f>
        <v>-39.700000000000045</v>
      </c>
      <c r="N4253" s="4">
        <f>NiftyData[[#This Row],[Intraday Change]]/NiftyData[[#This Row],[Open]]</f>
        <v>-2.5675850472125238E-2</v>
      </c>
      <c r="O4253" s="4">
        <f>_xlfn.CEILING.MATH(ABS(NiftyData[[#This Row],[Intraday Change %]]), 0.01)</f>
        <v>0.03</v>
      </c>
      <c r="P4253" s="6">
        <f>NiftyData[[#This Row],[Close]]-E4254</f>
        <v>-36.200000000000045</v>
      </c>
      <c r="Q4253" s="4">
        <f>NiftyData[[#This Row],[DayChange]]/E4254</f>
        <v>-2.3465352952615572E-2</v>
      </c>
      <c r="R4253" s="7">
        <f>_xlfn.CEILING.MATH(ABS(NiftyData[[#This Row],[DayChange %]]), 0.01)</f>
        <v>0.03</v>
      </c>
    </row>
    <row r="4254" spans="1:18" x14ac:dyDescent="0.2">
      <c r="A4254" s="2">
        <v>37914</v>
      </c>
      <c r="B4254" s="1">
        <v>1569.7</v>
      </c>
      <c r="C4254" s="1">
        <v>1574.1</v>
      </c>
      <c r="D4254" s="1">
        <v>1536.5</v>
      </c>
      <c r="E4254" s="1">
        <v>1542.7</v>
      </c>
      <c r="F4254" s="1">
        <v>167970501</v>
      </c>
      <c r="G4254" s="1">
        <v>3565.16</v>
      </c>
      <c r="H4254" s="6" t="str">
        <f>TEXT(NiftyData[[#This Row],[Date]], "yyyy")</f>
        <v>2003</v>
      </c>
      <c r="I4254" s="6" t="str">
        <f>TEXT(NiftyData[[#This Row],[Date]], "mmm")</f>
        <v>Oct</v>
      </c>
      <c r="J4254" s="6" t="str">
        <f>TEXT(NiftyData[[#This Row],[Date]], "ddd")</f>
        <v>Mon</v>
      </c>
      <c r="K4254" s="6" t="str">
        <f>TEXT(NiftyData[[#This Row],[Date]], "mmm-yyyy")</f>
        <v>Oct-2003</v>
      </c>
      <c r="L4254" s="6" t="str">
        <f>IF(NiftyData[[#This Row],[Day]]="Thu", "Expiry", "")</f>
        <v/>
      </c>
      <c r="M4254" s="6">
        <f>NiftyData[[#This Row],[Close]]-NiftyData[[#This Row],[Open]]</f>
        <v>-27</v>
      </c>
      <c r="N4254" s="4">
        <f>NiftyData[[#This Row],[Intraday Change]]/NiftyData[[#This Row],[Open]]</f>
        <v>-1.7200738994712365E-2</v>
      </c>
      <c r="O4254" s="4">
        <f>_xlfn.CEILING.MATH(ABS(NiftyData[[#This Row],[Intraday Change %]]), 0.01)</f>
        <v>0.02</v>
      </c>
      <c r="P4254" s="6">
        <f>NiftyData[[#This Row],[Close]]-E4255</f>
        <v>-26.75</v>
      </c>
      <c r="Q4254" s="4">
        <f>NiftyData[[#This Row],[DayChange]]/E4255</f>
        <v>-1.7044187454203701E-2</v>
      </c>
      <c r="R4254" s="7">
        <f>_xlfn.CEILING.MATH(ABS(NiftyData[[#This Row],[DayChange %]]), 0.01)</f>
        <v>0.02</v>
      </c>
    </row>
    <row r="4255" spans="1:18" x14ac:dyDescent="0.2">
      <c r="A4255" s="2">
        <v>37911</v>
      </c>
      <c r="B4255" s="1">
        <v>1565.2</v>
      </c>
      <c r="C4255" s="1">
        <v>1574.1</v>
      </c>
      <c r="D4255" s="1">
        <v>1552.15</v>
      </c>
      <c r="E4255" s="1">
        <v>1569.45</v>
      </c>
      <c r="F4255" s="1">
        <v>200565508</v>
      </c>
      <c r="G4255" s="1">
        <v>4341.95</v>
      </c>
      <c r="H4255" s="6" t="str">
        <f>TEXT(NiftyData[[#This Row],[Date]], "yyyy")</f>
        <v>2003</v>
      </c>
      <c r="I4255" s="6" t="str">
        <f>TEXT(NiftyData[[#This Row],[Date]], "mmm")</f>
        <v>Oct</v>
      </c>
      <c r="J4255" s="6" t="str">
        <f>TEXT(NiftyData[[#This Row],[Date]], "ddd")</f>
        <v>Fri</v>
      </c>
      <c r="K4255" s="6" t="str">
        <f>TEXT(NiftyData[[#This Row],[Date]], "mmm-yyyy")</f>
        <v>Oct-2003</v>
      </c>
      <c r="L4255" s="6" t="str">
        <f>IF(NiftyData[[#This Row],[Day]]="Thu", "Expiry", "")</f>
        <v/>
      </c>
      <c r="M4255" s="6">
        <f>NiftyData[[#This Row],[Close]]-NiftyData[[#This Row],[Open]]</f>
        <v>4.25</v>
      </c>
      <c r="N4255" s="4">
        <f>NiftyData[[#This Row],[Intraday Change]]/NiftyData[[#This Row],[Open]]</f>
        <v>2.7153079478660874E-3</v>
      </c>
      <c r="O4255" s="4">
        <f>_xlfn.CEILING.MATH(ABS(NiftyData[[#This Row],[Intraday Change %]]), 0.01)</f>
        <v>0.01</v>
      </c>
      <c r="P4255" s="6">
        <f>NiftyData[[#This Row],[Close]]-E4256</f>
        <v>13.75</v>
      </c>
      <c r="Q4255" s="4">
        <f>NiftyData[[#This Row],[DayChange]]/E4256</f>
        <v>8.8384649996786011E-3</v>
      </c>
      <c r="R4255" s="7">
        <f>_xlfn.CEILING.MATH(ABS(NiftyData[[#This Row],[DayChange %]]), 0.01)</f>
        <v>0.01</v>
      </c>
    </row>
    <row r="4256" spans="1:18" x14ac:dyDescent="0.2">
      <c r="A4256" s="2">
        <v>37910</v>
      </c>
      <c r="B4256" s="1">
        <v>1537.3</v>
      </c>
      <c r="C4256" s="1">
        <v>1563.4</v>
      </c>
      <c r="D4256" s="1">
        <v>1537.3</v>
      </c>
      <c r="E4256" s="1">
        <v>1555.7</v>
      </c>
      <c r="F4256" s="1">
        <v>162780171</v>
      </c>
      <c r="G4256" s="1">
        <v>4305.5200000000004</v>
      </c>
      <c r="H4256" s="6" t="str">
        <f>TEXT(NiftyData[[#This Row],[Date]], "yyyy")</f>
        <v>2003</v>
      </c>
      <c r="I4256" s="6" t="str">
        <f>TEXT(NiftyData[[#This Row],[Date]], "mmm")</f>
        <v>Oct</v>
      </c>
      <c r="J4256" s="6" t="str">
        <f>TEXT(NiftyData[[#This Row],[Date]], "ddd")</f>
        <v>Thu</v>
      </c>
      <c r="K4256" s="6" t="str">
        <f>TEXT(NiftyData[[#This Row],[Date]], "mmm-yyyy")</f>
        <v>Oct-2003</v>
      </c>
      <c r="L4256" s="6" t="str">
        <f>IF(NiftyData[[#This Row],[Day]]="Thu", "Expiry", "")</f>
        <v>Expiry</v>
      </c>
      <c r="M4256" s="6">
        <f>NiftyData[[#This Row],[Close]]-NiftyData[[#This Row],[Open]]</f>
        <v>18.400000000000091</v>
      </c>
      <c r="N4256" s="4">
        <f>NiftyData[[#This Row],[Intraday Change]]/NiftyData[[#This Row],[Open]]</f>
        <v>1.1969036622650161E-2</v>
      </c>
      <c r="O4256" s="4">
        <f>_xlfn.CEILING.MATH(ABS(NiftyData[[#This Row],[Intraday Change %]]), 0.01)</f>
        <v>0.02</v>
      </c>
      <c r="P4256" s="6">
        <f>NiftyData[[#This Row],[Close]]-E4257</f>
        <v>18.700000000000045</v>
      </c>
      <c r="Q4256" s="4">
        <f>NiftyData[[#This Row],[DayChange]]/E4257</f>
        <v>1.2166558230318833E-2</v>
      </c>
      <c r="R4256" s="7">
        <f>_xlfn.CEILING.MATH(ABS(NiftyData[[#This Row],[DayChange %]]), 0.01)</f>
        <v>0.02</v>
      </c>
    </row>
    <row r="4257" spans="1:18" x14ac:dyDescent="0.2">
      <c r="A4257" s="2">
        <v>37909</v>
      </c>
      <c r="B4257" s="1">
        <v>1521.45</v>
      </c>
      <c r="C4257" s="1">
        <v>1543.85</v>
      </c>
      <c r="D4257" s="1">
        <v>1503</v>
      </c>
      <c r="E4257" s="1">
        <v>1537</v>
      </c>
      <c r="F4257" s="1">
        <v>152159445</v>
      </c>
      <c r="G4257" s="1">
        <v>3788.59</v>
      </c>
      <c r="H4257" s="6" t="str">
        <f>TEXT(NiftyData[[#This Row],[Date]], "yyyy")</f>
        <v>2003</v>
      </c>
      <c r="I4257" s="6" t="str">
        <f>TEXT(NiftyData[[#This Row],[Date]], "mmm")</f>
        <v>Oct</v>
      </c>
      <c r="J4257" s="6" t="str">
        <f>TEXT(NiftyData[[#This Row],[Date]], "ddd")</f>
        <v>Wed</v>
      </c>
      <c r="K4257" s="6" t="str">
        <f>TEXT(NiftyData[[#This Row],[Date]], "mmm-yyyy")</f>
        <v>Oct-2003</v>
      </c>
      <c r="L4257" s="6" t="str">
        <f>IF(NiftyData[[#This Row],[Day]]="Thu", "Expiry", "")</f>
        <v/>
      </c>
      <c r="M4257" s="6">
        <f>NiftyData[[#This Row],[Close]]-NiftyData[[#This Row],[Open]]</f>
        <v>15.549999999999955</v>
      </c>
      <c r="N4257" s="4">
        <f>NiftyData[[#This Row],[Intraday Change]]/NiftyData[[#This Row],[Open]]</f>
        <v>1.0220513326103358E-2</v>
      </c>
      <c r="O4257" s="4">
        <f>_xlfn.CEILING.MATH(ABS(NiftyData[[#This Row],[Intraday Change %]]), 0.01)</f>
        <v>0.02</v>
      </c>
      <c r="P4257" s="6">
        <f>NiftyData[[#This Row],[Close]]-E4258</f>
        <v>16.200000000000045</v>
      </c>
      <c r="Q4257" s="4">
        <f>NiftyData[[#This Row],[DayChange]]/E4258</f>
        <v>1.0652288269331961E-2</v>
      </c>
      <c r="R4257" s="7">
        <f>_xlfn.CEILING.MATH(ABS(NiftyData[[#This Row],[DayChange %]]), 0.01)</f>
        <v>0.02</v>
      </c>
    </row>
    <row r="4258" spans="1:18" x14ac:dyDescent="0.2">
      <c r="A4258" s="2">
        <v>37908</v>
      </c>
      <c r="B4258" s="1">
        <v>1548.7</v>
      </c>
      <c r="C4258" s="1">
        <v>1562.85</v>
      </c>
      <c r="D4258" s="1">
        <v>1513.75</v>
      </c>
      <c r="E4258" s="1">
        <v>1520.8</v>
      </c>
      <c r="F4258" s="1">
        <v>182174604</v>
      </c>
      <c r="G4258" s="1">
        <v>4163.01</v>
      </c>
      <c r="H4258" s="6" t="str">
        <f>TEXT(NiftyData[[#This Row],[Date]], "yyyy")</f>
        <v>2003</v>
      </c>
      <c r="I4258" s="6" t="str">
        <f>TEXT(NiftyData[[#This Row],[Date]], "mmm")</f>
        <v>Oct</v>
      </c>
      <c r="J4258" s="6" t="str">
        <f>TEXT(NiftyData[[#This Row],[Date]], "ddd")</f>
        <v>Tue</v>
      </c>
      <c r="K4258" s="6" t="str">
        <f>TEXT(NiftyData[[#This Row],[Date]], "mmm-yyyy")</f>
        <v>Oct-2003</v>
      </c>
      <c r="L4258" s="6" t="str">
        <f>IF(NiftyData[[#This Row],[Day]]="Thu", "Expiry", "")</f>
        <v/>
      </c>
      <c r="M4258" s="6">
        <f>NiftyData[[#This Row],[Close]]-NiftyData[[#This Row],[Open]]</f>
        <v>-27.900000000000091</v>
      </c>
      <c r="N4258" s="4">
        <f>NiftyData[[#This Row],[Intraday Change]]/NiftyData[[#This Row],[Open]]</f>
        <v>-1.8015109446632718E-2</v>
      </c>
      <c r="O4258" s="4">
        <f>_xlfn.CEILING.MATH(ABS(NiftyData[[#This Row],[Intraday Change %]]), 0.01)</f>
        <v>0.02</v>
      </c>
      <c r="P4258" s="6">
        <f>NiftyData[[#This Row],[Close]]-E4259</f>
        <v>-25.950000000000045</v>
      </c>
      <c r="Q4258" s="4">
        <f>NiftyData[[#This Row],[DayChange]]/E4259</f>
        <v>-1.6777113302085048E-2</v>
      </c>
      <c r="R4258" s="7">
        <f>_xlfn.CEILING.MATH(ABS(NiftyData[[#This Row],[DayChange %]]), 0.01)</f>
        <v>0.02</v>
      </c>
    </row>
    <row r="4259" spans="1:18" x14ac:dyDescent="0.2">
      <c r="A4259" s="2">
        <v>37907</v>
      </c>
      <c r="B4259" s="1">
        <v>1523.35</v>
      </c>
      <c r="C4259" s="1">
        <v>1550.9</v>
      </c>
      <c r="D4259" s="1">
        <v>1516.05</v>
      </c>
      <c r="E4259" s="1">
        <v>1546.75</v>
      </c>
      <c r="F4259" s="1">
        <v>132233265</v>
      </c>
      <c r="G4259" s="1">
        <v>3385.63</v>
      </c>
      <c r="H4259" s="6" t="str">
        <f>TEXT(NiftyData[[#This Row],[Date]], "yyyy")</f>
        <v>2003</v>
      </c>
      <c r="I4259" s="6" t="str">
        <f>TEXT(NiftyData[[#This Row],[Date]], "mmm")</f>
        <v>Oct</v>
      </c>
      <c r="J4259" s="6" t="str">
        <f>TEXT(NiftyData[[#This Row],[Date]], "ddd")</f>
        <v>Mon</v>
      </c>
      <c r="K4259" s="6" t="str">
        <f>TEXT(NiftyData[[#This Row],[Date]], "mmm-yyyy")</f>
        <v>Oct-2003</v>
      </c>
      <c r="L4259" s="6" t="str">
        <f>IF(NiftyData[[#This Row],[Day]]="Thu", "Expiry", "")</f>
        <v/>
      </c>
      <c r="M4259" s="6">
        <f>NiftyData[[#This Row],[Close]]-NiftyData[[#This Row],[Open]]</f>
        <v>23.400000000000091</v>
      </c>
      <c r="N4259" s="4">
        <f>NiftyData[[#This Row],[Intraday Change]]/NiftyData[[#This Row],[Open]]</f>
        <v>1.5360882266058419E-2</v>
      </c>
      <c r="O4259" s="4">
        <f>_xlfn.CEILING.MATH(ABS(NiftyData[[#This Row],[Intraday Change %]]), 0.01)</f>
        <v>0.02</v>
      </c>
      <c r="P4259" s="6">
        <f>NiftyData[[#This Row],[Close]]-E4260</f>
        <v>23.650000000000091</v>
      </c>
      <c r="Q4259" s="4">
        <f>NiftyData[[#This Row],[DayChange]]/E4260</f>
        <v>1.5527542511982202E-2</v>
      </c>
      <c r="R4259" s="7">
        <f>_xlfn.CEILING.MATH(ABS(NiftyData[[#This Row],[DayChange %]]), 0.01)</f>
        <v>0.02</v>
      </c>
    </row>
    <row r="4260" spans="1:18" x14ac:dyDescent="0.2">
      <c r="A4260" s="2">
        <v>37904</v>
      </c>
      <c r="B4260" s="1">
        <v>1507.1</v>
      </c>
      <c r="C4260" s="1">
        <v>1527.25</v>
      </c>
      <c r="D4260" s="1">
        <v>1505.1</v>
      </c>
      <c r="E4260" s="1">
        <v>1523.1</v>
      </c>
      <c r="F4260" s="1">
        <v>152851144</v>
      </c>
      <c r="G4260" s="1">
        <v>3878.61</v>
      </c>
      <c r="H4260" s="6" t="str">
        <f>TEXT(NiftyData[[#This Row],[Date]], "yyyy")</f>
        <v>2003</v>
      </c>
      <c r="I4260" s="6" t="str">
        <f>TEXT(NiftyData[[#This Row],[Date]], "mmm")</f>
        <v>Oct</v>
      </c>
      <c r="J4260" s="6" t="str">
        <f>TEXT(NiftyData[[#This Row],[Date]], "ddd")</f>
        <v>Fri</v>
      </c>
      <c r="K4260" s="6" t="str">
        <f>TEXT(NiftyData[[#This Row],[Date]], "mmm-yyyy")</f>
        <v>Oct-2003</v>
      </c>
      <c r="L4260" s="6" t="str">
        <f>IF(NiftyData[[#This Row],[Day]]="Thu", "Expiry", "")</f>
        <v/>
      </c>
      <c r="M4260" s="6">
        <f>NiftyData[[#This Row],[Close]]-NiftyData[[#This Row],[Open]]</f>
        <v>16</v>
      </c>
      <c r="N4260" s="4">
        <f>NiftyData[[#This Row],[Intraday Change]]/NiftyData[[#This Row],[Open]]</f>
        <v>1.061641563267202E-2</v>
      </c>
      <c r="O4260" s="4">
        <f>_xlfn.CEILING.MATH(ABS(NiftyData[[#This Row],[Intraday Change %]]), 0.01)</f>
        <v>0.02</v>
      </c>
      <c r="P4260" s="6">
        <f>NiftyData[[#This Row],[Close]]-E4261</f>
        <v>21</v>
      </c>
      <c r="Q4260" s="4">
        <f>NiftyData[[#This Row],[DayChange]]/E4261</f>
        <v>1.3980427401637708E-2</v>
      </c>
      <c r="R4260" s="7">
        <f>_xlfn.CEILING.MATH(ABS(NiftyData[[#This Row],[DayChange %]]), 0.01)</f>
        <v>0.02</v>
      </c>
    </row>
    <row r="4261" spans="1:18" x14ac:dyDescent="0.2">
      <c r="A4261" s="2">
        <v>37903</v>
      </c>
      <c r="B4261" s="1">
        <v>1487.85</v>
      </c>
      <c r="C4261" s="1">
        <v>1505.05</v>
      </c>
      <c r="D4261" s="1">
        <v>1478.4</v>
      </c>
      <c r="E4261" s="1">
        <v>1502.1</v>
      </c>
      <c r="F4261" s="1">
        <v>117870572</v>
      </c>
      <c r="G4261" s="1">
        <v>2988.91</v>
      </c>
      <c r="H4261" s="6" t="str">
        <f>TEXT(NiftyData[[#This Row],[Date]], "yyyy")</f>
        <v>2003</v>
      </c>
      <c r="I4261" s="6" t="str">
        <f>TEXT(NiftyData[[#This Row],[Date]], "mmm")</f>
        <v>Oct</v>
      </c>
      <c r="J4261" s="6" t="str">
        <f>TEXT(NiftyData[[#This Row],[Date]], "ddd")</f>
        <v>Thu</v>
      </c>
      <c r="K4261" s="6" t="str">
        <f>TEXT(NiftyData[[#This Row],[Date]], "mmm-yyyy")</f>
        <v>Oct-2003</v>
      </c>
      <c r="L4261" s="6" t="str">
        <f>IF(NiftyData[[#This Row],[Day]]="Thu", "Expiry", "")</f>
        <v>Expiry</v>
      </c>
      <c r="M4261" s="6">
        <f>NiftyData[[#This Row],[Close]]-NiftyData[[#This Row],[Open]]</f>
        <v>14.25</v>
      </c>
      <c r="N4261" s="4">
        <f>NiftyData[[#This Row],[Intraday Change]]/NiftyData[[#This Row],[Open]]</f>
        <v>9.5775783849178352E-3</v>
      </c>
      <c r="O4261" s="4">
        <f>_xlfn.CEILING.MATH(ABS(NiftyData[[#This Row],[Intraday Change %]]), 0.01)</f>
        <v>0.01</v>
      </c>
      <c r="P4261" s="6">
        <f>NiftyData[[#This Row],[Close]]-E4262</f>
        <v>23.5</v>
      </c>
      <c r="Q4261" s="4">
        <f>NiftyData[[#This Row],[DayChange]]/E4262</f>
        <v>1.5893412687677532E-2</v>
      </c>
      <c r="R4261" s="7">
        <f>_xlfn.CEILING.MATH(ABS(NiftyData[[#This Row],[DayChange %]]), 0.01)</f>
        <v>0.02</v>
      </c>
    </row>
    <row r="4262" spans="1:18" x14ac:dyDescent="0.2">
      <c r="A4262" s="2">
        <v>37902</v>
      </c>
      <c r="B4262" s="1">
        <v>1477.85</v>
      </c>
      <c r="C4262" s="1">
        <v>1493.05</v>
      </c>
      <c r="D4262" s="1">
        <v>1460.6</v>
      </c>
      <c r="E4262" s="1">
        <v>1478.6</v>
      </c>
      <c r="F4262" s="1">
        <v>147781840</v>
      </c>
      <c r="G4262" s="1">
        <v>3236.05</v>
      </c>
      <c r="H4262" s="6" t="str">
        <f>TEXT(NiftyData[[#This Row],[Date]], "yyyy")</f>
        <v>2003</v>
      </c>
      <c r="I4262" s="6" t="str">
        <f>TEXT(NiftyData[[#This Row],[Date]], "mmm")</f>
        <v>Oct</v>
      </c>
      <c r="J4262" s="6" t="str">
        <f>TEXT(NiftyData[[#This Row],[Date]], "ddd")</f>
        <v>Wed</v>
      </c>
      <c r="K4262" s="6" t="str">
        <f>TEXT(NiftyData[[#This Row],[Date]], "mmm-yyyy")</f>
        <v>Oct-2003</v>
      </c>
      <c r="L4262" s="6" t="str">
        <f>IF(NiftyData[[#This Row],[Day]]="Thu", "Expiry", "")</f>
        <v/>
      </c>
      <c r="M4262" s="6">
        <f>NiftyData[[#This Row],[Close]]-NiftyData[[#This Row],[Open]]</f>
        <v>0.75</v>
      </c>
      <c r="N4262" s="4">
        <f>NiftyData[[#This Row],[Intraday Change]]/NiftyData[[#This Row],[Open]]</f>
        <v>5.0749399465439664E-4</v>
      </c>
      <c r="O4262" s="4">
        <f>_xlfn.CEILING.MATH(ABS(NiftyData[[#This Row],[Intraday Change %]]), 0.01)</f>
        <v>0.01</v>
      </c>
      <c r="P4262" s="6">
        <f>NiftyData[[#This Row],[Close]]-E4263</f>
        <v>0.75</v>
      </c>
      <c r="Q4262" s="4">
        <f>NiftyData[[#This Row],[DayChange]]/E4263</f>
        <v>5.0749399465439664E-4</v>
      </c>
      <c r="R4262" s="7">
        <f>_xlfn.CEILING.MATH(ABS(NiftyData[[#This Row],[DayChange %]]), 0.01)</f>
        <v>0.01</v>
      </c>
    </row>
    <row r="4263" spans="1:18" x14ac:dyDescent="0.2">
      <c r="A4263" s="2">
        <v>37901</v>
      </c>
      <c r="B4263" s="1">
        <v>1478.95</v>
      </c>
      <c r="C4263" s="1">
        <v>1498.45</v>
      </c>
      <c r="D4263" s="1">
        <v>1467.75</v>
      </c>
      <c r="E4263" s="1">
        <v>1477.85</v>
      </c>
      <c r="F4263" s="1">
        <v>210467958</v>
      </c>
      <c r="G4263" s="1">
        <v>3762.09</v>
      </c>
      <c r="H4263" s="6" t="str">
        <f>TEXT(NiftyData[[#This Row],[Date]], "yyyy")</f>
        <v>2003</v>
      </c>
      <c r="I4263" s="6" t="str">
        <f>TEXT(NiftyData[[#This Row],[Date]], "mmm")</f>
        <v>Oct</v>
      </c>
      <c r="J4263" s="6" t="str">
        <f>TEXT(NiftyData[[#This Row],[Date]], "ddd")</f>
        <v>Tue</v>
      </c>
      <c r="K4263" s="6" t="str">
        <f>TEXT(NiftyData[[#This Row],[Date]], "mmm-yyyy")</f>
        <v>Oct-2003</v>
      </c>
      <c r="L4263" s="6" t="str">
        <f>IF(NiftyData[[#This Row],[Day]]="Thu", "Expiry", "")</f>
        <v/>
      </c>
      <c r="M4263" s="6">
        <f>NiftyData[[#This Row],[Close]]-NiftyData[[#This Row],[Open]]</f>
        <v>-1.1000000000001364</v>
      </c>
      <c r="N4263" s="4">
        <f>NiftyData[[#This Row],[Intraday Change]]/NiftyData[[#This Row],[Open]]</f>
        <v>-7.4377091855717665E-4</v>
      </c>
      <c r="O4263" s="4">
        <f>_xlfn.CEILING.MATH(ABS(NiftyData[[#This Row],[Intraday Change %]]), 0.01)</f>
        <v>0.01</v>
      </c>
      <c r="P4263" s="6">
        <f>NiftyData[[#This Row],[Close]]-E4264</f>
        <v>-1.0500000000001819</v>
      </c>
      <c r="Q4263" s="4">
        <f>NiftyData[[#This Row],[DayChange]]/E4264</f>
        <v>-7.0998715261355182E-4</v>
      </c>
      <c r="R4263" s="7">
        <f>_xlfn.CEILING.MATH(ABS(NiftyData[[#This Row],[DayChange %]]), 0.01)</f>
        <v>0.01</v>
      </c>
    </row>
    <row r="4264" spans="1:18" x14ac:dyDescent="0.2">
      <c r="A4264" s="2">
        <v>37900</v>
      </c>
      <c r="B4264" s="1">
        <v>1449.45</v>
      </c>
      <c r="C4264" s="1">
        <v>1481.05</v>
      </c>
      <c r="D4264" s="1">
        <v>1423.75</v>
      </c>
      <c r="E4264" s="1">
        <v>1478.9</v>
      </c>
      <c r="F4264" s="1">
        <v>145928936</v>
      </c>
      <c r="G4264" s="1">
        <v>3116.42</v>
      </c>
      <c r="H4264" s="6" t="str">
        <f>TEXT(NiftyData[[#This Row],[Date]], "yyyy")</f>
        <v>2003</v>
      </c>
      <c r="I4264" s="6" t="str">
        <f>TEXT(NiftyData[[#This Row],[Date]], "mmm")</f>
        <v>Oct</v>
      </c>
      <c r="J4264" s="6" t="str">
        <f>TEXT(NiftyData[[#This Row],[Date]], "ddd")</f>
        <v>Mon</v>
      </c>
      <c r="K4264" s="6" t="str">
        <f>TEXT(NiftyData[[#This Row],[Date]], "mmm-yyyy")</f>
        <v>Oct-2003</v>
      </c>
      <c r="L4264" s="6" t="str">
        <f>IF(NiftyData[[#This Row],[Day]]="Thu", "Expiry", "")</f>
        <v/>
      </c>
      <c r="M4264" s="6">
        <f>NiftyData[[#This Row],[Close]]-NiftyData[[#This Row],[Open]]</f>
        <v>29.450000000000045</v>
      </c>
      <c r="N4264" s="4">
        <f>NiftyData[[#This Row],[Intraday Change]]/NiftyData[[#This Row],[Open]]</f>
        <v>2.031805167477322E-2</v>
      </c>
      <c r="O4264" s="4">
        <f>_xlfn.CEILING.MATH(ABS(NiftyData[[#This Row],[Intraday Change %]]), 0.01)</f>
        <v>0.03</v>
      </c>
      <c r="P4264" s="6">
        <f>NiftyData[[#This Row],[Close]]-E4265</f>
        <v>29.600000000000136</v>
      </c>
      <c r="Q4264" s="4">
        <f>NiftyData[[#This Row],[DayChange]]/E4265</f>
        <v>2.0423652797902529E-2</v>
      </c>
      <c r="R4264" s="7">
        <f>_xlfn.CEILING.MATH(ABS(NiftyData[[#This Row],[DayChange %]]), 0.01)</f>
        <v>0.03</v>
      </c>
    </row>
    <row r="4265" spans="1:18" x14ac:dyDescent="0.2">
      <c r="A4265" s="2">
        <v>37897</v>
      </c>
      <c r="B4265" s="1">
        <v>1420.85</v>
      </c>
      <c r="C4265" s="1">
        <v>1451.2</v>
      </c>
      <c r="D4265" s="1">
        <v>1420.85</v>
      </c>
      <c r="E4265" s="1">
        <v>1449.3</v>
      </c>
      <c r="F4265" s="1">
        <v>140535297</v>
      </c>
      <c r="G4265" s="1">
        <v>3245.39</v>
      </c>
      <c r="H4265" s="6" t="str">
        <f>TEXT(NiftyData[[#This Row],[Date]], "yyyy")</f>
        <v>2003</v>
      </c>
      <c r="I4265" s="6" t="str">
        <f>TEXT(NiftyData[[#This Row],[Date]], "mmm")</f>
        <v>Oct</v>
      </c>
      <c r="J4265" s="6" t="str">
        <f>TEXT(NiftyData[[#This Row],[Date]], "ddd")</f>
        <v>Fri</v>
      </c>
      <c r="K4265" s="6" t="str">
        <f>TEXT(NiftyData[[#This Row],[Date]], "mmm-yyyy")</f>
        <v>Oct-2003</v>
      </c>
      <c r="L4265" s="6" t="str">
        <f>IF(NiftyData[[#This Row],[Day]]="Thu", "Expiry", "")</f>
        <v/>
      </c>
      <c r="M4265" s="6">
        <f>NiftyData[[#This Row],[Close]]-NiftyData[[#This Row],[Open]]</f>
        <v>28.450000000000045</v>
      </c>
      <c r="N4265" s="4">
        <f>NiftyData[[#This Row],[Intraday Change]]/NiftyData[[#This Row],[Open]]</f>
        <v>2.0023225534011365E-2</v>
      </c>
      <c r="O4265" s="4">
        <f>_xlfn.CEILING.MATH(ABS(NiftyData[[#This Row],[Intraday Change %]]), 0.01)</f>
        <v>0.03</v>
      </c>
      <c r="P4265" s="6">
        <f>NiftyData[[#This Row],[Close]]-E4266</f>
        <v>28.450000000000045</v>
      </c>
      <c r="Q4265" s="4">
        <f>NiftyData[[#This Row],[DayChange]]/E4266</f>
        <v>2.0023225534011365E-2</v>
      </c>
      <c r="R4265" s="7">
        <f>_xlfn.CEILING.MATH(ABS(NiftyData[[#This Row],[DayChange %]]), 0.01)</f>
        <v>0.03</v>
      </c>
    </row>
    <row r="4266" spans="1:18" x14ac:dyDescent="0.2">
      <c r="A4266" s="2">
        <v>37895</v>
      </c>
      <c r="B4266" s="1">
        <v>1416.6</v>
      </c>
      <c r="C4266" s="1">
        <v>1430.9</v>
      </c>
      <c r="D4266" s="1">
        <v>1407.95</v>
      </c>
      <c r="E4266" s="1">
        <v>1420.85</v>
      </c>
      <c r="F4266" s="1">
        <v>118748942</v>
      </c>
      <c r="G4266" s="1">
        <v>2687.26</v>
      </c>
      <c r="H4266" s="6" t="str">
        <f>TEXT(NiftyData[[#This Row],[Date]], "yyyy")</f>
        <v>2003</v>
      </c>
      <c r="I4266" s="6" t="str">
        <f>TEXT(NiftyData[[#This Row],[Date]], "mmm")</f>
        <v>Oct</v>
      </c>
      <c r="J4266" s="6" t="str">
        <f>TEXT(NiftyData[[#This Row],[Date]], "ddd")</f>
        <v>Wed</v>
      </c>
      <c r="K4266" s="6" t="str">
        <f>TEXT(NiftyData[[#This Row],[Date]], "mmm-yyyy")</f>
        <v>Oct-2003</v>
      </c>
      <c r="L4266" s="6" t="str">
        <f>IF(NiftyData[[#This Row],[Day]]="Thu", "Expiry", "")</f>
        <v/>
      </c>
      <c r="M4266" s="6">
        <f>NiftyData[[#This Row],[Close]]-NiftyData[[#This Row],[Open]]</f>
        <v>4.25</v>
      </c>
      <c r="N4266" s="4">
        <f>NiftyData[[#This Row],[Intraday Change]]/NiftyData[[#This Row],[Open]]</f>
        <v>3.0001411831144997E-3</v>
      </c>
      <c r="O4266" s="4">
        <f>_xlfn.CEILING.MATH(ABS(NiftyData[[#This Row],[Intraday Change %]]), 0.01)</f>
        <v>0.01</v>
      </c>
      <c r="P4266" s="6">
        <f>NiftyData[[#This Row],[Close]]-E4267</f>
        <v>3.75</v>
      </c>
      <c r="Q4266" s="4">
        <f>NiftyData[[#This Row],[DayChange]]/E4267</f>
        <v>2.646249382541811E-3</v>
      </c>
      <c r="R4266" s="7">
        <f>_xlfn.CEILING.MATH(ABS(NiftyData[[#This Row],[DayChange %]]), 0.01)</f>
        <v>0.01</v>
      </c>
    </row>
    <row r="4267" spans="1:18" x14ac:dyDescent="0.2">
      <c r="A4267" s="2">
        <v>37894</v>
      </c>
      <c r="B4267" s="1">
        <v>1400.7</v>
      </c>
      <c r="C4267" s="1">
        <v>1418.1</v>
      </c>
      <c r="D4267" s="1">
        <v>1399.8</v>
      </c>
      <c r="E4267" s="1">
        <v>1417.1</v>
      </c>
      <c r="F4267" s="1">
        <v>117562513</v>
      </c>
      <c r="G4267" s="1">
        <v>2872.5</v>
      </c>
      <c r="H4267" s="6" t="str">
        <f>TEXT(NiftyData[[#This Row],[Date]], "yyyy")</f>
        <v>2003</v>
      </c>
      <c r="I4267" s="6" t="str">
        <f>TEXT(NiftyData[[#This Row],[Date]], "mmm")</f>
        <v>Sep</v>
      </c>
      <c r="J4267" s="6" t="str">
        <f>TEXT(NiftyData[[#This Row],[Date]], "ddd")</f>
        <v>Tue</v>
      </c>
      <c r="K4267" s="6" t="str">
        <f>TEXT(NiftyData[[#This Row],[Date]], "mmm-yyyy")</f>
        <v>Sep-2003</v>
      </c>
      <c r="L4267" s="6" t="str">
        <f>IF(NiftyData[[#This Row],[Day]]="Thu", "Expiry", "")</f>
        <v/>
      </c>
      <c r="M4267" s="6">
        <f>NiftyData[[#This Row],[Close]]-NiftyData[[#This Row],[Open]]</f>
        <v>16.399999999999864</v>
      </c>
      <c r="N4267" s="4">
        <f>NiftyData[[#This Row],[Intraday Change]]/NiftyData[[#This Row],[Open]]</f>
        <v>1.1708431498536348E-2</v>
      </c>
      <c r="O4267" s="4">
        <f>_xlfn.CEILING.MATH(ABS(NiftyData[[#This Row],[Intraday Change %]]), 0.01)</f>
        <v>0.02</v>
      </c>
      <c r="P4267" s="6">
        <f>NiftyData[[#This Row],[Close]]-E4268</f>
        <v>17.149999999999864</v>
      </c>
      <c r="Q4267" s="4">
        <f>NiftyData[[#This Row],[DayChange]]/E4268</f>
        <v>1.225043751562546E-2</v>
      </c>
      <c r="R4267" s="7">
        <f>_xlfn.CEILING.MATH(ABS(NiftyData[[#This Row],[DayChange %]]), 0.01)</f>
        <v>0.02</v>
      </c>
    </row>
    <row r="4268" spans="1:18" x14ac:dyDescent="0.2">
      <c r="A4268" s="2">
        <v>37893</v>
      </c>
      <c r="B4268" s="1">
        <v>1386.9</v>
      </c>
      <c r="C4268" s="1">
        <v>1422.35</v>
      </c>
      <c r="D4268" s="1">
        <v>1386.1</v>
      </c>
      <c r="E4268" s="1">
        <v>1399.95</v>
      </c>
      <c r="F4268" s="1">
        <v>139656652</v>
      </c>
      <c r="G4268" s="1">
        <v>2932.04</v>
      </c>
      <c r="H4268" s="6" t="str">
        <f>TEXT(NiftyData[[#This Row],[Date]], "yyyy")</f>
        <v>2003</v>
      </c>
      <c r="I4268" s="6" t="str">
        <f>TEXT(NiftyData[[#This Row],[Date]], "mmm")</f>
        <v>Sep</v>
      </c>
      <c r="J4268" s="6" t="str">
        <f>TEXT(NiftyData[[#This Row],[Date]], "ddd")</f>
        <v>Mon</v>
      </c>
      <c r="K4268" s="6" t="str">
        <f>TEXT(NiftyData[[#This Row],[Date]], "mmm-yyyy")</f>
        <v>Sep-2003</v>
      </c>
      <c r="L4268" s="6" t="str">
        <f>IF(NiftyData[[#This Row],[Day]]="Thu", "Expiry", "")</f>
        <v/>
      </c>
      <c r="M4268" s="6">
        <f>NiftyData[[#This Row],[Close]]-NiftyData[[#This Row],[Open]]</f>
        <v>13.049999999999955</v>
      </c>
      <c r="N4268" s="4">
        <f>NiftyData[[#This Row],[Intraday Change]]/NiftyData[[#This Row],[Open]]</f>
        <v>9.4094743672939324E-3</v>
      </c>
      <c r="O4268" s="4">
        <f>_xlfn.CEILING.MATH(ABS(NiftyData[[#This Row],[Intraday Change %]]), 0.01)</f>
        <v>0.01</v>
      </c>
      <c r="P4268" s="6">
        <f>NiftyData[[#This Row],[Close]]-E4269</f>
        <v>13</v>
      </c>
      <c r="Q4268" s="4">
        <f>NiftyData[[#This Row],[DayChange]]/E4269</f>
        <v>9.3730848264176794E-3</v>
      </c>
      <c r="R4268" s="7">
        <f>_xlfn.CEILING.MATH(ABS(NiftyData[[#This Row],[DayChange %]]), 0.01)</f>
        <v>0.01</v>
      </c>
    </row>
    <row r="4269" spans="1:18" x14ac:dyDescent="0.2">
      <c r="A4269" s="2">
        <v>37890</v>
      </c>
      <c r="B4269" s="1">
        <v>1357.55</v>
      </c>
      <c r="C4269" s="1">
        <v>1389.3</v>
      </c>
      <c r="D4269" s="1">
        <v>1357.35</v>
      </c>
      <c r="E4269" s="1">
        <v>1386.95</v>
      </c>
      <c r="F4269" s="1">
        <v>142165715</v>
      </c>
      <c r="G4269" s="1">
        <v>2936.25</v>
      </c>
      <c r="H4269" s="6" t="str">
        <f>TEXT(NiftyData[[#This Row],[Date]], "yyyy")</f>
        <v>2003</v>
      </c>
      <c r="I4269" s="6" t="str">
        <f>TEXT(NiftyData[[#This Row],[Date]], "mmm")</f>
        <v>Sep</v>
      </c>
      <c r="J4269" s="6" t="str">
        <f>TEXT(NiftyData[[#This Row],[Date]], "ddd")</f>
        <v>Fri</v>
      </c>
      <c r="K4269" s="6" t="str">
        <f>TEXT(NiftyData[[#This Row],[Date]], "mmm-yyyy")</f>
        <v>Sep-2003</v>
      </c>
      <c r="L4269" s="6" t="str">
        <f>IF(NiftyData[[#This Row],[Day]]="Thu", "Expiry", "")</f>
        <v/>
      </c>
      <c r="M4269" s="6">
        <f>NiftyData[[#This Row],[Close]]-NiftyData[[#This Row],[Open]]</f>
        <v>29.400000000000091</v>
      </c>
      <c r="N4269" s="4">
        <f>NiftyData[[#This Row],[Intraday Change]]/NiftyData[[#This Row],[Open]]</f>
        <v>2.165666089646797E-2</v>
      </c>
      <c r="O4269" s="4">
        <f>_xlfn.CEILING.MATH(ABS(NiftyData[[#This Row],[Intraday Change %]]), 0.01)</f>
        <v>0.03</v>
      </c>
      <c r="P4269" s="6">
        <f>NiftyData[[#This Row],[Close]]-E4270</f>
        <v>29.75</v>
      </c>
      <c r="Q4269" s="4">
        <f>NiftyData[[#This Row],[DayChange]]/E4270</f>
        <v>2.1920129678750368E-2</v>
      </c>
      <c r="R4269" s="7">
        <f>_xlfn.CEILING.MATH(ABS(NiftyData[[#This Row],[DayChange %]]), 0.01)</f>
        <v>0.03</v>
      </c>
    </row>
    <row r="4270" spans="1:18" x14ac:dyDescent="0.2">
      <c r="A4270" s="2">
        <v>37889</v>
      </c>
      <c r="B4270" s="1">
        <v>1371.45</v>
      </c>
      <c r="C4270" s="1">
        <v>1377.25</v>
      </c>
      <c r="D4270" s="1">
        <v>1352.8</v>
      </c>
      <c r="E4270" s="1">
        <v>1357.2</v>
      </c>
      <c r="F4270" s="1">
        <v>196918451</v>
      </c>
      <c r="G4270" s="1">
        <v>3775.7</v>
      </c>
      <c r="H4270" s="6" t="str">
        <f>TEXT(NiftyData[[#This Row],[Date]], "yyyy")</f>
        <v>2003</v>
      </c>
      <c r="I4270" s="6" t="str">
        <f>TEXT(NiftyData[[#This Row],[Date]], "mmm")</f>
        <v>Sep</v>
      </c>
      <c r="J4270" s="6" t="str">
        <f>TEXT(NiftyData[[#This Row],[Date]], "ddd")</f>
        <v>Thu</v>
      </c>
      <c r="K4270" s="6" t="str">
        <f>TEXT(NiftyData[[#This Row],[Date]], "mmm-yyyy")</f>
        <v>Sep-2003</v>
      </c>
      <c r="L4270" s="6" t="str">
        <f>IF(NiftyData[[#This Row],[Day]]="Thu", "Expiry", "")</f>
        <v>Expiry</v>
      </c>
      <c r="M4270" s="6">
        <f>NiftyData[[#This Row],[Close]]-NiftyData[[#This Row],[Open]]</f>
        <v>-14.25</v>
      </c>
      <c r="N4270" s="4">
        <f>NiftyData[[#This Row],[Intraday Change]]/NiftyData[[#This Row],[Open]]</f>
        <v>-1.0390462649021109E-2</v>
      </c>
      <c r="O4270" s="4">
        <f>_xlfn.CEILING.MATH(ABS(NiftyData[[#This Row],[Intraday Change %]]), 0.01)</f>
        <v>0.02</v>
      </c>
      <c r="P4270" s="6">
        <f>NiftyData[[#This Row],[Close]]-E4271</f>
        <v>-14.849999999999909</v>
      </c>
      <c r="Q4270" s="4">
        <f>NiftyData[[#This Row],[DayChange]]/E4271</f>
        <v>-1.082322072810751E-2</v>
      </c>
      <c r="R4270" s="7">
        <f>_xlfn.CEILING.MATH(ABS(NiftyData[[#This Row],[DayChange %]]), 0.01)</f>
        <v>0.02</v>
      </c>
    </row>
    <row r="4271" spans="1:18" x14ac:dyDescent="0.2">
      <c r="A4271" s="2">
        <v>37888</v>
      </c>
      <c r="B4271" s="1">
        <v>1324.85</v>
      </c>
      <c r="C4271" s="1">
        <v>1373.9</v>
      </c>
      <c r="D4271" s="1">
        <v>1322.65</v>
      </c>
      <c r="E4271" s="1">
        <v>1372.05</v>
      </c>
      <c r="F4271" s="1">
        <v>137395795</v>
      </c>
      <c r="G4271" s="1">
        <v>3286.89</v>
      </c>
      <c r="H4271" s="6" t="str">
        <f>TEXT(NiftyData[[#This Row],[Date]], "yyyy")</f>
        <v>2003</v>
      </c>
      <c r="I4271" s="6" t="str">
        <f>TEXT(NiftyData[[#This Row],[Date]], "mmm")</f>
        <v>Sep</v>
      </c>
      <c r="J4271" s="6" t="str">
        <f>TEXT(NiftyData[[#This Row],[Date]], "ddd")</f>
        <v>Wed</v>
      </c>
      <c r="K4271" s="6" t="str">
        <f>TEXT(NiftyData[[#This Row],[Date]], "mmm-yyyy")</f>
        <v>Sep-2003</v>
      </c>
      <c r="L4271" s="6" t="str">
        <f>IF(NiftyData[[#This Row],[Day]]="Thu", "Expiry", "")</f>
        <v/>
      </c>
      <c r="M4271" s="6">
        <f>NiftyData[[#This Row],[Close]]-NiftyData[[#This Row],[Open]]</f>
        <v>47.200000000000045</v>
      </c>
      <c r="N4271" s="4">
        <f>NiftyData[[#This Row],[Intraday Change]]/NiftyData[[#This Row],[Open]]</f>
        <v>3.5626674717892631E-2</v>
      </c>
      <c r="O4271" s="4">
        <f>_xlfn.CEILING.MATH(ABS(NiftyData[[#This Row],[Intraday Change %]]), 0.01)</f>
        <v>0.04</v>
      </c>
      <c r="P4271" s="6">
        <f>NiftyData[[#This Row],[Close]]-E4272</f>
        <v>43.849999999999909</v>
      </c>
      <c r="Q4271" s="4">
        <f>NiftyData[[#This Row],[DayChange]]/E4272</f>
        <v>3.3014606234000834E-2</v>
      </c>
      <c r="R4271" s="7">
        <f>_xlfn.CEILING.MATH(ABS(NiftyData[[#This Row],[DayChange %]]), 0.01)</f>
        <v>0.04</v>
      </c>
    </row>
    <row r="4272" spans="1:18" x14ac:dyDescent="0.2">
      <c r="A4272" s="2">
        <v>37887</v>
      </c>
      <c r="B4272" s="1">
        <v>1302.8499999999999</v>
      </c>
      <c r="C4272" s="1">
        <v>1333.7</v>
      </c>
      <c r="D4272" s="1">
        <v>1290.55</v>
      </c>
      <c r="E4272" s="1">
        <v>1328.2</v>
      </c>
      <c r="F4272" s="1">
        <v>118684243</v>
      </c>
      <c r="G4272" s="1">
        <v>2728.06</v>
      </c>
      <c r="H4272" s="6" t="str">
        <f>TEXT(NiftyData[[#This Row],[Date]], "yyyy")</f>
        <v>2003</v>
      </c>
      <c r="I4272" s="6" t="str">
        <f>TEXT(NiftyData[[#This Row],[Date]], "mmm")</f>
        <v>Sep</v>
      </c>
      <c r="J4272" s="6" t="str">
        <f>TEXT(NiftyData[[#This Row],[Date]], "ddd")</f>
        <v>Tue</v>
      </c>
      <c r="K4272" s="6" t="str">
        <f>TEXT(NiftyData[[#This Row],[Date]], "mmm-yyyy")</f>
        <v>Sep-2003</v>
      </c>
      <c r="L4272" s="6" t="str">
        <f>IF(NiftyData[[#This Row],[Day]]="Thu", "Expiry", "")</f>
        <v/>
      </c>
      <c r="M4272" s="6">
        <f>NiftyData[[#This Row],[Close]]-NiftyData[[#This Row],[Open]]</f>
        <v>25.350000000000136</v>
      </c>
      <c r="N4272" s="4">
        <f>NiftyData[[#This Row],[Intraday Change]]/NiftyData[[#This Row],[Open]]</f>
        <v>1.9457343516137805E-2</v>
      </c>
      <c r="O4272" s="4">
        <f>_xlfn.CEILING.MATH(ABS(NiftyData[[#This Row],[Intraday Change %]]), 0.01)</f>
        <v>0.02</v>
      </c>
      <c r="P4272" s="6">
        <f>NiftyData[[#This Row],[Close]]-E4273</f>
        <v>25.299999999999955</v>
      </c>
      <c r="Q4272" s="4">
        <f>NiftyData[[#This Row],[DayChange]]/E4273</f>
        <v>1.9418220891856592E-2</v>
      </c>
      <c r="R4272" s="7">
        <f>_xlfn.CEILING.MATH(ABS(NiftyData[[#This Row],[DayChange %]]), 0.01)</f>
        <v>0.02</v>
      </c>
    </row>
    <row r="4273" spans="1:18" x14ac:dyDescent="0.2">
      <c r="A4273" s="2">
        <v>37886</v>
      </c>
      <c r="B4273" s="1">
        <v>1319.25</v>
      </c>
      <c r="C4273" s="1">
        <v>1333.55</v>
      </c>
      <c r="D4273" s="1">
        <v>1300.25</v>
      </c>
      <c r="E4273" s="1">
        <v>1302.9000000000001</v>
      </c>
      <c r="F4273" s="1">
        <v>114650274</v>
      </c>
      <c r="G4273" s="1">
        <v>2477.9499999999998</v>
      </c>
      <c r="H4273" s="6" t="str">
        <f>TEXT(NiftyData[[#This Row],[Date]], "yyyy")</f>
        <v>2003</v>
      </c>
      <c r="I4273" s="6" t="str">
        <f>TEXT(NiftyData[[#This Row],[Date]], "mmm")</f>
        <v>Sep</v>
      </c>
      <c r="J4273" s="6" t="str">
        <f>TEXT(NiftyData[[#This Row],[Date]], "ddd")</f>
        <v>Mon</v>
      </c>
      <c r="K4273" s="6" t="str">
        <f>TEXT(NiftyData[[#This Row],[Date]], "mmm-yyyy")</f>
        <v>Sep-2003</v>
      </c>
      <c r="L4273" s="6" t="str">
        <f>IF(NiftyData[[#This Row],[Day]]="Thu", "Expiry", "")</f>
        <v/>
      </c>
      <c r="M4273" s="6">
        <f>NiftyData[[#This Row],[Close]]-NiftyData[[#This Row],[Open]]</f>
        <v>-16.349999999999909</v>
      </c>
      <c r="N4273" s="4">
        <f>NiftyData[[#This Row],[Intraday Change]]/NiftyData[[#This Row],[Open]]</f>
        <v>-1.2393405343945355E-2</v>
      </c>
      <c r="O4273" s="4">
        <f>_xlfn.CEILING.MATH(ABS(NiftyData[[#This Row],[Intraday Change %]]), 0.01)</f>
        <v>0.02</v>
      </c>
      <c r="P4273" s="6">
        <f>NiftyData[[#This Row],[Close]]-E4274</f>
        <v>-19.25</v>
      </c>
      <c r="Q4273" s="4">
        <f>NiftyData[[#This Row],[DayChange]]/E4274</f>
        <v>-1.4559618802707709E-2</v>
      </c>
      <c r="R4273" s="7">
        <f>_xlfn.CEILING.MATH(ABS(NiftyData[[#This Row],[DayChange %]]), 0.01)</f>
        <v>0.02</v>
      </c>
    </row>
    <row r="4274" spans="1:18" x14ac:dyDescent="0.2">
      <c r="A4274" s="2">
        <v>37883</v>
      </c>
      <c r="B4274" s="1">
        <v>1303.2</v>
      </c>
      <c r="C4274" s="1">
        <v>1331.05</v>
      </c>
      <c r="D4274" s="1">
        <v>1285.25</v>
      </c>
      <c r="E4274" s="1">
        <v>1322.15</v>
      </c>
      <c r="F4274" s="1">
        <v>152262512</v>
      </c>
      <c r="G4274" s="1">
        <v>3329.8</v>
      </c>
      <c r="H4274" s="6" t="str">
        <f>TEXT(NiftyData[[#This Row],[Date]], "yyyy")</f>
        <v>2003</v>
      </c>
      <c r="I4274" s="6" t="str">
        <f>TEXT(NiftyData[[#This Row],[Date]], "mmm")</f>
        <v>Sep</v>
      </c>
      <c r="J4274" s="6" t="str">
        <f>TEXT(NiftyData[[#This Row],[Date]], "ddd")</f>
        <v>Fri</v>
      </c>
      <c r="K4274" s="6" t="str">
        <f>TEXT(NiftyData[[#This Row],[Date]], "mmm-yyyy")</f>
        <v>Sep-2003</v>
      </c>
      <c r="L4274" s="6" t="str">
        <f>IF(NiftyData[[#This Row],[Day]]="Thu", "Expiry", "")</f>
        <v/>
      </c>
      <c r="M4274" s="6">
        <f>NiftyData[[#This Row],[Close]]-NiftyData[[#This Row],[Open]]</f>
        <v>18.950000000000045</v>
      </c>
      <c r="N4274" s="4">
        <f>NiftyData[[#This Row],[Intraday Change]]/NiftyData[[#This Row],[Open]]</f>
        <v>1.4541129527317407E-2</v>
      </c>
      <c r="O4274" s="4">
        <f>_xlfn.CEILING.MATH(ABS(NiftyData[[#This Row],[Intraday Change %]]), 0.01)</f>
        <v>0.02</v>
      </c>
      <c r="P4274" s="6">
        <f>NiftyData[[#This Row],[Close]]-E4275</f>
        <v>19.800000000000182</v>
      </c>
      <c r="Q4274" s="4">
        <f>NiftyData[[#This Row],[DayChange]]/E4275</f>
        <v>1.5203286366952189E-2</v>
      </c>
      <c r="R4274" s="7">
        <f>_xlfn.CEILING.MATH(ABS(NiftyData[[#This Row],[DayChange %]]), 0.01)</f>
        <v>0.02</v>
      </c>
    </row>
    <row r="4275" spans="1:18" x14ac:dyDescent="0.2">
      <c r="A4275" s="2">
        <v>37882</v>
      </c>
      <c r="B4275" s="1">
        <v>1341.45</v>
      </c>
      <c r="C4275" s="1">
        <v>1342.6</v>
      </c>
      <c r="D4275" s="1">
        <v>1299.25</v>
      </c>
      <c r="E4275" s="1">
        <v>1302.3499999999999</v>
      </c>
      <c r="F4275" s="1">
        <v>142763465</v>
      </c>
      <c r="G4275" s="1">
        <v>3159.16</v>
      </c>
      <c r="H4275" s="6" t="str">
        <f>TEXT(NiftyData[[#This Row],[Date]], "yyyy")</f>
        <v>2003</v>
      </c>
      <c r="I4275" s="6" t="str">
        <f>TEXT(NiftyData[[#This Row],[Date]], "mmm")</f>
        <v>Sep</v>
      </c>
      <c r="J4275" s="6" t="str">
        <f>TEXT(NiftyData[[#This Row],[Date]], "ddd")</f>
        <v>Thu</v>
      </c>
      <c r="K4275" s="6" t="str">
        <f>TEXT(NiftyData[[#This Row],[Date]], "mmm-yyyy")</f>
        <v>Sep-2003</v>
      </c>
      <c r="L4275" s="6" t="str">
        <f>IF(NiftyData[[#This Row],[Day]]="Thu", "Expiry", "")</f>
        <v>Expiry</v>
      </c>
      <c r="M4275" s="6">
        <f>NiftyData[[#This Row],[Close]]-NiftyData[[#This Row],[Open]]</f>
        <v>-39.100000000000136</v>
      </c>
      <c r="N4275" s="4">
        <f>NiftyData[[#This Row],[Intraday Change]]/NiftyData[[#This Row],[Open]]</f>
        <v>-2.9147564202914856E-2</v>
      </c>
      <c r="O4275" s="4">
        <f>_xlfn.CEILING.MATH(ABS(NiftyData[[#This Row],[Intraday Change %]]), 0.01)</f>
        <v>0.03</v>
      </c>
      <c r="P4275" s="6">
        <f>NiftyData[[#This Row],[Close]]-E4276</f>
        <v>-39.25</v>
      </c>
      <c r="Q4275" s="4">
        <f>NiftyData[[#This Row],[DayChange]]/E4276</f>
        <v>-2.9256112104949317E-2</v>
      </c>
      <c r="R4275" s="7">
        <f>_xlfn.CEILING.MATH(ABS(NiftyData[[#This Row],[DayChange %]]), 0.01)</f>
        <v>0.03</v>
      </c>
    </row>
    <row r="4276" spans="1:18" x14ac:dyDescent="0.2">
      <c r="A4276" s="2">
        <v>37881</v>
      </c>
      <c r="B4276" s="1">
        <v>1357.95</v>
      </c>
      <c r="C4276" s="1">
        <v>1377.45</v>
      </c>
      <c r="D4276" s="1">
        <v>1332.2</v>
      </c>
      <c r="E4276" s="1">
        <v>1341.6</v>
      </c>
      <c r="F4276" s="1">
        <v>165349781</v>
      </c>
      <c r="G4276" s="1">
        <v>3472.04</v>
      </c>
      <c r="H4276" s="6" t="str">
        <f>TEXT(NiftyData[[#This Row],[Date]], "yyyy")</f>
        <v>2003</v>
      </c>
      <c r="I4276" s="6" t="str">
        <f>TEXT(NiftyData[[#This Row],[Date]], "mmm")</f>
        <v>Sep</v>
      </c>
      <c r="J4276" s="6" t="str">
        <f>TEXT(NiftyData[[#This Row],[Date]], "ddd")</f>
        <v>Wed</v>
      </c>
      <c r="K4276" s="6" t="str">
        <f>TEXT(NiftyData[[#This Row],[Date]], "mmm-yyyy")</f>
        <v>Sep-2003</v>
      </c>
      <c r="L4276" s="6" t="str">
        <f>IF(NiftyData[[#This Row],[Day]]="Thu", "Expiry", "")</f>
        <v/>
      </c>
      <c r="M4276" s="6">
        <f>NiftyData[[#This Row],[Close]]-NiftyData[[#This Row],[Open]]</f>
        <v>-16.350000000000136</v>
      </c>
      <c r="N4276" s="4">
        <f>NiftyData[[#This Row],[Intraday Change]]/NiftyData[[#This Row],[Open]]</f>
        <v>-1.2040207665967183E-2</v>
      </c>
      <c r="O4276" s="4">
        <f>_xlfn.CEILING.MATH(ABS(NiftyData[[#This Row],[Intraday Change %]]), 0.01)</f>
        <v>0.02</v>
      </c>
      <c r="P4276" s="6">
        <f>NiftyData[[#This Row],[Close]]-E4277</f>
        <v>-16.350000000000136</v>
      </c>
      <c r="Q4276" s="4">
        <f>NiftyData[[#This Row],[DayChange]]/E4277</f>
        <v>-1.2040207665967183E-2</v>
      </c>
      <c r="R4276" s="7">
        <f>_xlfn.CEILING.MATH(ABS(NiftyData[[#This Row],[DayChange %]]), 0.01)</f>
        <v>0.02</v>
      </c>
    </row>
    <row r="4277" spans="1:18" x14ac:dyDescent="0.2">
      <c r="A4277" s="2">
        <v>37880</v>
      </c>
      <c r="B4277" s="1">
        <v>1330.15</v>
      </c>
      <c r="C4277" s="1">
        <v>1362.1</v>
      </c>
      <c r="D4277" s="1">
        <v>1299.5</v>
      </c>
      <c r="E4277" s="1">
        <v>1357.95</v>
      </c>
      <c r="F4277" s="1">
        <v>194591088</v>
      </c>
      <c r="G4277" s="1">
        <v>4080.27</v>
      </c>
      <c r="H4277" s="6" t="str">
        <f>TEXT(NiftyData[[#This Row],[Date]], "yyyy")</f>
        <v>2003</v>
      </c>
      <c r="I4277" s="6" t="str">
        <f>TEXT(NiftyData[[#This Row],[Date]], "mmm")</f>
        <v>Sep</v>
      </c>
      <c r="J4277" s="6" t="str">
        <f>TEXT(NiftyData[[#This Row],[Date]], "ddd")</f>
        <v>Tue</v>
      </c>
      <c r="K4277" s="6" t="str">
        <f>TEXT(NiftyData[[#This Row],[Date]], "mmm-yyyy")</f>
        <v>Sep-2003</v>
      </c>
      <c r="L4277" s="6" t="str">
        <f>IF(NiftyData[[#This Row],[Day]]="Thu", "Expiry", "")</f>
        <v/>
      </c>
      <c r="M4277" s="6">
        <f>NiftyData[[#This Row],[Close]]-NiftyData[[#This Row],[Open]]</f>
        <v>27.799999999999955</v>
      </c>
      <c r="N4277" s="4">
        <f>NiftyData[[#This Row],[Intraday Change]]/NiftyData[[#This Row],[Open]]</f>
        <v>2.0899898507687066E-2</v>
      </c>
      <c r="O4277" s="4">
        <f>_xlfn.CEILING.MATH(ABS(NiftyData[[#This Row],[Intraday Change %]]), 0.01)</f>
        <v>0.03</v>
      </c>
      <c r="P4277" s="6">
        <f>NiftyData[[#This Row],[Close]]-E4278</f>
        <v>28.700000000000045</v>
      </c>
      <c r="Q4277" s="4">
        <f>NiftyData[[#This Row],[DayChange]]/E4278</f>
        <v>2.1591122813616734E-2</v>
      </c>
      <c r="R4277" s="7">
        <f>_xlfn.CEILING.MATH(ABS(NiftyData[[#This Row],[DayChange %]]), 0.01)</f>
        <v>0.03</v>
      </c>
    </row>
    <row r="4278" spans="1:18" x14ac:dyDescent="0.2">
      <c r="A4278" s="2">
        <v>37879</v>
      </c>
      <c r="B4278" s="1">
        <v>1371.75</v>
      </c>
      <c r="C4278" s="1">
        <v>1371.85</v>
      </c>
      <c r="D4278" s="1">
        <v>1322.65</v>
      </c>
      <c r="E4278" s="1">
        <v>1329.25</v>
      </c>
      <c r="F4278" s="1">
        <v>144295345</v>
      </c>
      <c r="G4278" s="1">
        <v>2941.55</v>
      </c>
      <c r="H4278" s="6" t="str">
        <f>TEXT(NiftyData[[#This Row],[Date]], "yyyy")</f>
        <v>2003</v>
      </c>
      <c r="I4278" s="6" t="str">
        <f>TEXT(NiftyData[[#This Row],[Date]], "mmm")</f>
        <v>Sep</v>
      </c>
      <c r="J4278" s="6" t="str">
        <f>TEXT(NiftyData[[#This Row],[Date]], "ddd")</f>
        <v>Mon</v>
      </c>
      <c r="K4278" s="6" t="str">
        <f>TEXT(NiftyData[[#This Row],[Date]], "mmm-yyyy")</f>
        <v>Sep-2003</v>
      </c>
      <c r="L4278" s="6" t="str">
        <f>IF(NiftyData[[#This Row],[Day]]="Thu", "Expiry", "")</f>
        <v/>
      </c>
      <c r="M4278" s="6">
        <f>NiftyData[[#This Row],[Close]]-NiftyData[[#This Row],[Open]]</f>
        <v>-42.5</v>
      </c>
      <c r="N4278" s="4">
        <f>NiftyData[[#This Row],[Intraday Change]]/NiftyData[[#This Row],[Open]]</f>
        <v>-3.0982321851649352E-2</v>
      </c>
      <c r="O4278" s="4">
        <f>_xlfn.CEILING.MATH(ABS(NiftyData[[#This Row],[Intraday Change %]]), 0.01)</f>
        <v>0.04</v>
      </c>
      <c r="P4278" s="6">
        <f>NiftyData[[#This Row],[Close]]-E4279</f>
        <v>-42.849999999999909</v>
      </c>
      <c r="Q4278" s="4">
        <f>NiftyData[[#This Row],[DayChange]]/E4279</f>
        <v>-3.1229502222869989E-2</v>
      </c>
      <c r="R4278" s="7">
        <f>_xlfn.CEILING.MATH(ABS(NiftyData[[#This Row],[DayChange %]]), 0.01)</f>
        <v>0.04</v>
      </c>
    </row>
    <row r="4279" spans="1:18" x14ac:dyDescent="0.2">
      <c r="A4279" s="2">
        <v>37876</v>
      </c>
      <c r="B4279" s="1">
        <v>1405.55</v>
      </c>
      <c r="C4279" s="1">
        <v>1415.65</v>
      </c>
      <c r="D4279" s="1">
        <v>1367.15</v>
      </c>
      <c r="E4279" s="1">
        <v>1372.1</v>
      </c>
      <c r="F4279" s="1">
        <v>141936153</v>
      </c>
      <c r="G4279" s="1">
        <v>3001.56</v>
      </c>
      <c r="H4279" s="6" t="str">
        <f>TEXT(NiftyData[[#This Row],[Date]], "yyyy")</f>
        <v>2003</v>
      </c>
      <c r="I4279" s="6" t="str">
        <f>TEXT(NiftyData[[#This Row],[Date]], "mmm")</f>
        <v>Sep</v>
      </c>
      <c r="J4279" s="6" t="str">
        <f>TEXT(NiftyData[[#This Row],[Date]], "ddd")</f>
        <v>Fri</v>
      </c>
      <c r="K4279" s="6" t="str">
        <f>TEXT(NiftyData[[#This Row],[Date]], "mmm-yyyy")</f>
        <v>Sep-2003</v>
      </c>
      <c r="L4279" s="6" t="str">
        <f>IF(NiftyData[[#This Row],[Day]]="Thu", "Expiry", "")</f>
        <v/>
      </c>
      <c r="M4279" s="6">
        <f>NiftyData[[#This Row],[Close]]-NiftyData[[#This Row],[Open]]</f>
        <v>-33.450000000000045</v>
      </c>
      <c r="N4279" s="4">
        <f>NiftyData[[#This Row],[Intraday Change]]/NiftyData[[#This Row],[Open]]</f>
        <v>-2.3798513037600971E-2</v>
      </c>
      <c r="O4279" s="4">
        <f>_xlfn.CEILING.MATH(ABS(NiftyData[[#This Row],[Intraday Change %]]), 0.01)</f>
        <v>0.03</v>
      </c>
      <c r="P4279" s="6">
        <f>NiftyData[[#This Row],[Close]]-E4280</f>
        <v>-31.050000000000182</v>
      </c>
      <c r="Q4279" s="4">
        <f>NiftyData[[#This Row],[DayChange]]/E4280</f>
        <v>-2.2128781669814475E-2</v>
      </c>
      <c r="R4279" s="7">
        <f>_xlfn.CEILING.MATH(ABS(NiftyData[[#This Row],[DayChange %]]), 0.01)</f>
        <v>0.03</v>
      </c>
    </row>
    <row r="4280" spans="1:18" x14ac:dyDescent="0.2">
      <c r="A4280" s="2">
        <v>37875</v>
      </c>
      <c r="B4280" s="1">
        <v>1409.65</v>
      </c>
      <c r="C4280" s="1">
        <v>1422.4</v>
      </c>
      <c r="D4280" s="1">
        <v>1399.6</v>
      </c>
      <c r="E4280" s="1">
        <v>1403.15</v>
      </c>
      <c r="F4280" s="1">
        <v>154182208</v>
      </c>
      <c r="G4280" s="1">
        <v>3016.06</v>
      </c>
      <c r="H4280" s="6" t="str">
        <f>TEXT(NiftyData[[#This Row],[Date]], "yyyy")</f>
        <v>2003</v>
      </c>
      <c r="I4280" s="6" t="str">
        <f>TEXT(NiftyData[[#This Row],[Date]], "mmm")</f>
        <v>Sep</v>
      </c>
      <c r="J4280" s="6" t="str">
        <f>TEXT(NiftyData[[#This Row],[Date]], "ddd")</f>
        <v>Thu</v>
      </c>
      <c r="K4280" s="6" t="str">
        <f>TEXT(NiftyData[[#This Row],[Date]], "mmm-yyyy")</f>
        <v>Sep-2003</v>
      </c>
      <c r="L4280" s="6" t="str">
        <f>IF(NiftyData[[#This Row],[Day]]="Thu", "Expiry", "")</f>
        <v>Expiry</v>
      </c>
      <c r="M4280" s="6">
        <f>NiftyData[[#This Row],[Close]]-NiftyData[[#This Row],[Open]]</f>
        <v>-6.5</v>
      </c>
      <c r="N4280" s="4">
        <f>NiftyData[[#This Row],[Intraday Change]]/NiftyData[[#This Row],[Open]]</f>
        <v>-4.6110736707693396E-3</v>
      </c>
      <c r="O4280" s="4">
        <f>_xlfn.CEILING.MATH(ABS(NiftyData[[#This Row],[Intraday Change %]]), 0.01)</f>
        <v>0.01</v>
      </c>
      <c r="P4280" s="6">
        <f>NiftyData[[#This Row],[Close]]-E4281</f>
        <v>-6.3999999999998636</v>
      </c>
      <c r="Q4280" s="4">
        <f>NiftyData[[#This Row],[DayChange]]/E4281</f>
        <v>-4.5404561739561308E-3</v>
      </c>
      <c r="R4280" s="7">
        <f>_xlfn.CEILING.MATH(ABS(NiftyData[[#This Row],[DayChange %]]), 0.01)</f>
        <v>0.01</v>
      </c>
    </row>
    <row r="4281" spans="1:18" x14ac:dyDescent="0.2">
      <c r="A4281" s="2">
        <v>37874</v>
      </c>
      <c r="B4281" s="1">
        <v>1407</v>
      </c>
      <c r="C4281" s="1">
        <v>1414.1</v>
      </c>
      <c r="D4281" s="1">
        <v>1389.65</v>
      </c>
      <c r="E4281" s="1">
        <v>1409.55</v>
      </c>
      <c r="F4281" s="1">
        <v>184176199</v>
      </c>
      <c r="G4281" s="1">
        <v>3062.37</v>
      </c>
      <c r="H4281" s="6" t="str">
        <f>TEXT(NiftyData[[#This Row],[Date]], "yyyy")</f>
        <v>2003</v>
      </c>
      <c r="I4281" s="6" t="str">
        <f>TEXT(NiftyData[[#This Row],[Date]], "mmm")</f>
        <v>Sep</v>
      </c>
      <c r="J4281" s="6" t="str">
        <f>TEXT(NiftyData[[#This Row],[Date]], "ddd")</f>
        <v>Wed</v>
      </c>
      <c r="K4281" s="6" t="str">
        <f>TEXT(NiftyData[[#This Row],[Date]], "mmm-yyyy")</f>
        <v>Sep-2003</v>
      </c>
      <c r="L4281" s="6" t="str">
        <f>IF(NiftyData[[#This Row],[Day]]="Thu", "Expiry", "")</f>
        <v/>
      </c>
      <c r="M4281" s="6">
        <f>NiftyData[[#This Row],[Close]]-NiftyData[[#This Row],[Open]]</f>
        <v>2.5499999999999545</v>
      </c>
      <c r="N4281" s="4">
        <f>NiftyData[[#This Row],[Intraday Change]]/NiftyData[[#This Row],[Open]]</f>
        <v>1.8123667377398399E-3</v>
      </c>
      <c r="O4281" s="4">
        <f>_xlfn.CEILING.MATH(ABS(NiftyData[[#This Row],[Intraday Change %]]), 0.01)</f>
        <v>0.01</v>
      </c>
      <c r="P4281" s="6">
        <f>NiftyData[[#This Row],[Close]]-E4282</f>
        <v>2.5</v>
      </c>
      <c r="Q4281" s="4">
        <f>NiftyData[[#This Row],[DayChange]]/E4282</f>
        <v>1.7767669947763051E-3</v>
      </c>
      <c r="R4281" s="7">
        <f>_xlfn.CEILING.MATH(ABS(NiftyData[[#This Row],[DayChange %]]), 0.01)</f>
        <v>0.01</v>
      </c>
    </row>
    <row r="4282" spans="1:18" x14ac:dyDescent="0.2">
      <c r="A4282" s="2">
        <v>37873</v>
      </c>
      <c r="B4282" s="1">
        <v>1417.8</v>
      </c>
      <c r="C4282" s="1">
        <v>1430.7</v>
      </c>
      <c r="D4282" s="1">
        <v>1397.65</v>
      </c>
      <c r="E4282" s="1">
        <v>1407.05</v>
      </c>
      <c r="F4282" s="1">
        <v>132144013</v>
      </c>
      <c r="G4282" s="1">
        <v>3577.07</v>
      </c>
      <c r="H4282" s="6" t="str">
        <f>TEXT(NiftyData[[#This Row],[Date]], "yyyy")</f>
        <v>2003</v>
      </c>
      <c r="I4282" s="6" t="str">
        <f>TEXT(NiftyData[[#This Row],[Date]], "mmm")</f>
        <v>Sep</v>
      </c>
      <c r="J4282" s="6" t="str">
        <f>TEXT(NiftyData[[#This Row],[Date]], "ddd")</f>
        <v>Tue</v>
      </c>
      <c r="K4282" s="6" t="str">
        <f>TEXT(NiftyData[[#This Row],[Date]], "mmm-yyyy")</f>
        <v>Sep-2003</v>
      </c>
      <c r="L4282" s="6" t="str">
        <f>IF(NiftyData[[#This Row],[Day]]="Thu", "Expiry", "")</f>
        <v/>
      </c>
      <c r="M4282" s="6">
        <f>NiftyData[[#This Row],[Close]]-NiftyData[[#This Row],[Open]]</f>
        <v>-10.75</v>
      </c>
      <c r="N4282" s="4">
        <f>NiftyData[[#This Row],[Intraday Change]]/NiftyData[[#This Row],[Open]]</f>
        <v>-7.5821695584708708E-3</v>
      </c>
      <c r="O4282" s="4">
        <f>_xlfn.CEILING.MATH(ABS(NiftyData[[#This Row],[Intraday Change %]]), 0.01)</f>
        <v>0.01</v>
      </c>
      <c r="P4282" s="6">
        <f>NiftyData[[#This Row],[Close]]-E4283</f>
        <v>-10.299999999999955</v>
      </c>
      <c r="Q4282" s="4">
        <f>NiftyData[[#This Row],[DayChange]]/E4283</f>
        <v>-7.2670829364659085E-3</v>
      </c>
      <c r="R4282" s="7">
        <f>_xlfn.CEILING.MATH(ABS(NiftyData[[#This Row],[DayChange %]]), 0.01)</f>
        <v>0.01</v>
      </c>
    </row>
    <row r="4283" spans="1:18" x14ac:dyDescent="0.2">
      <c r="A4283" s="2">
        <v>37872</v>
      </c>
      <c r="B4283" s="1">
        <v>1398.4</v>
      </c>
      <c r="C4283" s="1">
        <v>1420.25</v>
      </c>
      <c r="D4283" s="1">
        <v>1398.35</v>
      </c>
      <c r="E4283" s="1">
        <v>1417.35</v>
      </c>
      <c r="F4283" s="1">
        <v>109014271</v>
      </c>
      <c r="G4283" s="1">
        <v>2796.74</v>
      </c>
      <c r="H4283" s="6" t="str">
        <f>TEXT(NiftyData[[#This Row],[Date]], "yyyy")</f>
        <v>2003</v>
      </c>
      <c r="I4283" s="6" t="str">
        <f>TEXT(NiftyData[[#This Row],[Date]], "mmm")</f>
        <v>Sep</v>
      </c>
      <c r="J4283" s="6" t="str">
        <f>TEXT(NiftyData[[#This Row],[Date]], "ddd")</f>
        <v>Mon</v>
      </c>
      <c r="K4283" s="6" t="str">
        <f>TEXT(NiftyData[[#This Row],[Date]], "mmm-yyyy")</f>
        <v>Sep-2003</v>
      </c>
      <c r="L4283" s="6" t="str">
        <f>IF(NiftyData[[#This Row],[Day]]="Thu", "Expiry", "")</f>
        <v/>
      </c>
      <c r="M4283" s="6">
        <f>NiftyData[[#This Row],[Close]]-NiftyData[[#This Row],[Open]]</f>
        <v>18.949999999999818</v>
      </c>
      <c r="N4283" s="4">
        <f>NiftyData[[#This Row],[Intraday Change]]/NiftyData[[#This Row],[Open]]</f>
        <v>1.3551201372997581E-2</v>
      </c>
      <c r="O4283" s="4">
        <f>_xlfn.CEILING.MATH(ABS(NiftyData[[#This Row],[Intraday Change %]]), 0.01)</f>
        <v>0.02</v>
      </c>
      <c r="P4283" s="6">
        <f>NiftyData[[#This Row],[Close]]-E4284</f>
        <v>18.949999999999818</v>
      </c>
      <c r="Q4283" s="4">
        <f>NiftyData[[#This Row],[DayChange]]/E4284</f>
        <v>1.3551201372997581E-2</v>
      </c>
      <c r="R4283" s="7">
        <f>_xlfn.CEILING.MATH(ABS(NiftyData[[#This Row],[DayChange %]]), 0.01)</f>
        <v>0.02</v>
      </c>
    </row>
    <row r="4284" spans="1:18" x14ac:dyDescent="0.2">
      <c r="A4284" s="2">
        <v>37869</v>
      </c>
      <c r="B4284" s="1">
        <v>1373</v>
      </c>
      <c r="C4284" s="1">
        <v>1400.9</v>
      </c>
      <c r="D4284" s="1">
        <v>1372.75</v>
      </c>
      <c r="E4284" s="1">
        <v>1398.4</v>
      </c>
      <c r="F4284" s="1">
        <v>139876884</v>
      </c>
      <c r="G4284" s="1">
        <v>3405.35</v>
      </c>
      <c r="H4284" s="6" t="str">
        <f>TEXT(NiftyData[[#This Row],[Date]], "yyyy")</f>
        <v>2003</v>
      </c>
      <c r="I4284" s="6" t="str">
        <f>TEXT(NiftyData[[#This Row],[Date]], "mmm")</f>
        <v>Sep</v>
      </c>
      <c r="J4284" s="6" t="str">
        <f>TEXT(NiftyData[[#This Row],[Date]], "ddd")</f>
        <v>Fri</v>
      </c>
      <c r="K4284" s="6" t="str">
        <f>TEXT(NiftyData[[#This Row],[Date]], "mmm-yyyy")</f>
        <v>Sep-2003</v>
      </c>
      <c r="L4284" s="6" t="str">
        <f>IF(NiftyData[[#This Row],[Day]]="Thu", "Expiry", "")</f>
        <v/>
      </c>
      <c r="M4284" s="6">
        <f>NiftyData[[#This Row],[Close]]-NiftyData[[#This Row],[Open]]</f>
        <v>25.400000000000091</v>
      </c>
      <c r="N4284" s="4">
        <f>NiftyData[[#This Row],[Intraday Change]]/NiftyData[[#This Row],[Open]]</f>
        <v>1.8499635833940344E-2</v>
      </c>
      <c r="O4284" s="4">
        <f>_xlfn.CEILING.MATH(ABS(NiftyData[[#This Row],[Intraday Change %]]), 0.01)</f>
        <v>0.02</v>
      </c>
      <c r="P4284" s="6">
        <f>NiftyData[[#This Row],[Close]]-E4285</f>
        <v>25.700000000000045</v>
      </c>
      <c r="Q4284" s="4">
        <f>NiftyData[[#This Row],[DayChange]]/E4285</f>
        <v>1.8722226269396115E-2</v>
      </c>
      <c r="R4284" s="7">
        <f>_xlfn.CEILING.MATH(ABS(NiftyData[[#This Row],[DayChange %]]), 0.01)</f>
        <v>0.02</v>
      </c>
    </row>
    <row r="4285" spans="1:18" x14ac:dyDescent="0.2">
      <c r="A4285" s="2">
        <v>37868</v>
      </c>
      <c r="B4285" s="1">
        <v>1358.9</v>
      </c>
      <c r="C4285" s="1">
        <v>1382.6</v>
      </c>
      <c r="D4285" s="1">
        <v>1355.8</v>
      </c>
      <c r="E4285" s="1">
        <v>1372.7</v>
      </c>
      <c r="F4285" s="1">
        <v>171389654</v>
      </c>
      <c r="G4285" s="1">
        <v>3796.39</v>
      </c>
      <c r="H4285" s="6" t="str">
        <f>TEXT(NiftyData[[#This Row],[Date]], "yyyy")</f>
        <v>2003</v>
      </c>
      <c r="I4285" s="6" t="str">
        <f>TEXT(NiftyData[[#This Row],[Date]], "mmm")</f>
        <v>Sep</v>
      </c>
      <c r="J4285" s="6" t="str">
        <f>TEXT(NiftyData[[#This Row],[Date]], "ddd")</f>
        <v>Thu</v>
      </c>
      <c r="K4285" s="6" t="str">
        <f>TEXT(NiftyData[[#This Row],[Date]], "mmm-yyyy")</f>
        <v>Sep-2003</v>
      </c>
      <c r="L4285" s="6" t="str">
        <f>IF(NiftyData[[#This Row],[Day]]="Thu", "Expiry", "")</f>
        <v>Expiry</v>
      </c>
      <c r="M4285" s="6">
        <f>NiftyData[[#This Row],[Close]]-NiftyData[[#This Row],[Open]]</f>
        <v>13.799999999999955</v>
      </c>
      <c r="N4285" s="4">
        <f>NiftyData[[#This Row],[Intraday Change]]/NiftyData[[#This Row],[Open]]</f>
        <v>1.0155272646993858E-2</v>
      </c>
      <c r="O4285" s="4">
        <f>_xlfn.CEILING.MATH(ABS(NiftyData[[#This Row],[Intraday Change %]]), 0.01)</f>
        <v>0.02</v>
      </c>
      <c r="P4285" s="6">
        <f>NiftyData[[#This Row],[Close]]-E4286</f>
        <v>13.350000000000136</v>
      </c>
      <c r="Q4285" s="4">
        <f>NiftyData[[#This Row],[DayChange]]/E4286</f>
        <v>9.8208702688786093E-3</v>
      </c>
      <c r="R4285" s="7">
        <f>_xlfn.CEILING.MATH(ABS(NiftyData[[#This Row],[DayChange %]]), 0.01)</f>
        <v>0.01</v>
      </c>
    </row>
    <row r="4286" spans="1:18" x14ac:dyDescent="0.2">
      <c r="A4286" s="2">
        <v>37867</v>
      </c>
      <c r="B4286" s="1">
        <v>1387.2</v>
      </c>
      <c r="C4286" s="1">
        <v>1394.95</v>
      </c>
      <c r="D4286" s="1">
        <v>1353.6</v>
      </c>
      <c r="E4286" s="1">
        <v>1359.35</v>
      </c>
      <c r="F4286" s="1">
        <v>169287905</v>
      </c>
      <c r="G4286" s="1">
        <v>3155.04</v>
      </c>
      <c r="H4286" s="6" t="str">
        <f>TEXT(NiftyData[[#This Row],[Date]], "yyyy")</f>
        <v>2003</v>
      </c>
      <c r="I4286" s="6" t="str">
        <f>TEXT(NiftyData[[#This Row],[Date]], "mmm")</f>
        <v>Sep</v>
      </c>
      <c r="J4286" s="6" t="str">
        <f>TEXT(NiftyData[[#This Row],[Date]], "ddd")</f>
        <v>Wed</v>
      </c>
      <c r="K4286" s="6" t="str">
        <f>TEXT(NiftyData[[#This Row],[Date]], "mmm-yyyy")</f>
        <v>Sep-2003</v>
      </c>
      <c r="L4286" s="6" t="str">
        <f>IF(NiftyData[[#This Row],[Day]]="Thu", "Expiry", "")</f>
        <v/>
      </c>
      <c r="M4286" s="6">
        <f>NiftyData[[#This Row],[Close]]-NiftyData[[#This Row],[Open]]</f>
        <v>-27.850000000000136</v>
      </c>
      <c r="N4286" s="4">
        <f>NiftyData[[#This Row],[Intraday Change]]/NiftyData[[#This Row],[Open]]</f>
        <v>-2.0076412918108518E-2</v>
      </c>
      <c r="O4286" s="4">
        <f>_xlfn.CEILING.MATH(ABS(NiftyData[[#This Row],[Intraday Change %]]), 0.01)</f>
        <v>0.03</v>
      </c>
      <c r="P4286" s="6">
        <f>NiftyData[[#This Row],[Close]]-E4287</f>
        <v>-26.100000000000136</v>
      </c>
      <c r="Q4286" s="4">
        <f>NiftyData[[#This Row],[DayChange]]/E4287</f>
        <v>-1.8838644483741843E-2</v>
      </c>
      <c r="R4286" s="7">
        <f>_xlfn.CEILING.MATH(ABS(NiftyData[[#This Row],[DayChange %]]), 0.01)</f>
        <v>0.02</v>
      </c>
    </row>
    <row r="4287" spans="1:18" x14ac:dyDescent="0.2">
      <c r="A4287" s="2">
        <v>37866</v>
      </c>
      <c r="B4287" s="1">
        <v>1375.95</v>
      </c>
      <c r="C4287" s="1">
        <v>1388.95</v>
      </c>
      <c r="D4287" s="1">
        <v>1366.9</v>
      </c>
      <c r="E4287" s="1">
        <v>1385.45</v>
      </c>
      <c r="F4287" s="1">
        <v>129850160</v>
      </c>
      <c r="G4287" s="1">
        <v>2985.08</v>
      </c>
      <c r="H4287" s="6" t="str">
        <f>TEXT(NiftyData[[#This Row],[Date]], "yyyy")</f>
        <v>2003</v>
      </c>
      <c r="I4287" s="6" t="str">
        <f>TEXT(NiftyData[[#This Row],[Date]], "mmm")</f>
        <v>Sep</v>
      </c>
      <c r="J4287" s="6" t="str">
        <f>TEXT(NiftyData[[#This Row],[Date]], "ddd")</f>
        <v>Tue</v>
      </c>
      <c r="K4287" s="6" t="str">
        <f>TEXT(NiftyData[[#This Row],[Date]], "mmm-yyyy")</f>
        <v>Sep-2003</v>
      </c>
      <c r="L4287" s="6" t="str">
        <f>IF(NiftyData[[#This Row],[Day]]="Thu", "Expiry", "")</f>
        <v/>
      </c>
      <c r="M4287" s="6">
        <f>NiftyData[[#This Row],[Close]]-NiftyData[[#This Row],[Open]]</f>
        <v>9.5</v>
      </c>
      <c r="N4287" s="4">
        <f>NiftyData[[#This Row],[Intraday Change]]/NiftyData[[#This Row],[Open]]</f>
        <v>6.9043206511864531E-3</v>
      </c>
      <c r="O4287" s="4">
        <f>_xlfn.CEILING.MATH(ABS(NiftyData[[#This Row],[Intraday Change %]]), 0.01)</f>
        <v>0.01</v>
      </c>
      <c r="P4287" s="6">
        <f>NiftyData[[#This Row],[Close]]-E4288</f>
        <v>9.5</v>
      </c>
      <c r="Q4287" s="4">
        <f>NiftyData[[#This Row],[DayChange]]/E4288</f>
        <v>6.9043206511864531E-3</v>
      </c>
      <c r="R4287" s="7">
        <f>_xlfn.CEILING.MATH(ABS(NiftyData[[#This Row],[DayChange %]]), 0.01)</f>
        <v>0.01</v>
      </c>
    </row>
    <row r="4288" spans="1:18" x14ac:dyDescent="0.2">
      <c r="A4288" s="2">
        <v>37865</v>
      </c>
      <c r="B4288" s="1">
        <v>1356.7</v>
      </c>
      <c r="C4288" s="1">
        <v>1379.4</v>
      </c>
      <c r="D4288" s="1">
        <v>1356.65</v>
      </c>
      <c r="E4288" s="1">
        <v>1375.95</v>
      </c>
      <c r="F4288" s="1">
        <v>120487114</v>
      </c>
      <c r="G4288" s="1">
        <v>2649.57</v>
      </c>
      <c r="H4288" s="6" t="str">
        <f>TEXT(NiftyData[[#This Row],[Date]], "yyyy")</f>
        <v>2003</v>
      </c>
      <c r="I4288" s="6" t="str">
        <f>TEXT(NiftyData[[#This Row],[Date]], "mmm")</f>
        <v>Sep</v>
      </c>
      <c r="J4288" s="6" t="str">
        <f>TEXT(NiftyData[[#This Row],[Date]], "ddd")</f>
        <v>Mon</v>
      </c>
      <c r="K4288" s="6" t="str">
        <f>TEXT(NiftyData[[#This Row],[Date]], "mmm-yyyy")</f>
        <v>Sep-2003</v>
      </c>
      <c r="L4288" s="6" t="str">
        <f>IF(NiftyData[[#This Row],[Day]]="Thu", "Expiry", "")</f>
        <v/>
      </c>
      <c r="M4288" s="6">
        <f>NiftyData[[#This Row],[Close]]-NiftyData[[#This Row],[Open]]</f>
        <v>19.25</v>
      </c>
      <c r="N4288" s="4">
        <f>NiftyData[[#This Row],[Intraday Change]]/NiftyData[[#This Row],[Open]]</f>
        <v>1.4188840569027788E-2</v>
      </c>
      <c r="O4288" s="4">
        <f>_xlfn.CEILING.MATH(ABS(NiftyData[[#This Row],[Intraday Change %]]), 0.01)</f>
        <v>0.02</v>
      </c>
      <c r="P4288" s="6">
        <f>NiftyData[[#This Row],[Close]]-E4289</f>
        <v>19.400000000000091</v>
      </c>
      <c r="Q4288" s="4">
        <f>NiftyData[[#This Row],[DayChange]]/E4289</f>
        <v>1.4300984114113074E-2</v>
      </c>
      <c r="R4288" s="7">
        <f>_xlfn.CEILING.MATH(ABS(NiftyData[[#This Row],[DayChange %]]), 0.01)</f>
        <v>0.02</v>
      </c>
    </row>
    <row r="4289" spans="1:18" x14ac:dyDescent="0.2">
      <c r="A4289" s="2">
        <v>37862</v>
      </c>
      <c r="B4289" s="1">
        <v>1341.2</v>
      </c>
      <c r="C4289" s="1">
        <v>1365.8</v>
      </c>
      <c r="D4289" s="1">
        <v>1340.8</v>
      </c>
      <c r="E4289" s="1">
        <v>1356.55</v>
      </c>
      <c r="F4289" s="1">
        <v>187820071</v>
      </c>
      <c r="G4289" s="1">
        <v>3538.66</v>
      </c>
      <c r="H4289" s="6" t="str">
        <f>TEXT(NiftyData[[#This Row],[Date]], "yyyy")</f>
        <v>2003</v>
      </c>
      <c r="I4289" s="6" t="str">
        <f>TEXT(NiftyData[[#This Row],[Date]], "mmm")</f>
        <v>Aug</v>
      </c>
      <c r="J4289" s="6" t="str">
        <f>TEXT(NiftyData[[#This Row],[Date]], "ddd")</f>
        <v>Fri</v>
      </c>
      <c r="K4289" s="6" t="str">
        <f>TEXT(NiftyData[[#This Row],[Date]], "mmm-yyyy")</f>
        <v>Aug-2003</v>
      </c>
      <c r="L4289" s="6" t="str">
        <f>IF(NiftyData[[#This Row],[Day]]="Thu", "Expiry", "")</f>
        <v/>
      </c>
      <c r="M4289" s="6">
        <f>NiftyData[[#This Row],[Close]]-NiftyData[[#This Row],[Open]]</f>
        <v>15.349999999999909</v>
      </c>
      <c r="N4289" s="4">
        <f>NiftyData[[#This Row],[Intraday Change]]/NiftyData[[#This Row],[Open]]</f>
        <v>1.1444974649567483E-2</v>
      </c>
      <c r="O4289" s="4">
        <f>_xlfn.CEILING.MATH(ABS(NiftyData[[#This Row],[Intraday Change %]]), 0.01)</f>
        <v>0.02</v>
      </c>
      <c r="P4289" s="6">
        <f>NiftyData[[#This Row],[Close]]-E4290</f>
        <v>15.5</v>
      </c>
      <c r="Q4289" s="4">
        <f>NiftyData[[#This Row],[DayChange]]/E4290</f>
        <v>1.1558107453115097E-2</v>
      </c>
      <c r="R4289" s="7">
        <f>_xlfn.CEILING.MATH(ABS(NiftyData[[#This Row],[DayChange %]]), 0.01)</f>
        <v>0.02</v>
      </c>
    </row>
    <row r="4290" spans="1:18" x14ac:dyDescent="0.2">
      <c r="A4290" s="2">
        <v>37861</v>
      </c>
      <c r="B4290" s="1">
        <v>1340.2</v>
      </c>
      <c r="C4290" s="1">
        <v>1349</v>
      </c>
      <c r="D4290" s="1">
        <v>1328.35</v>
      </c>
      <c r="E4290" s="1">
        <v>1341.05</v>
      </c>
      <c r="F4290" s="1">
        <v>147158684</v>
      </c>
      <c r="G4290" s="1">
        <v>3288.23</v>
      </c>
      <c r="H4290" s="6" t="str">
        <f>TEXT(NiftyData[[#This Row],[Date]], "yyyy")</f>
        <v>2003</v>
      </c>
      <c r="I4290" s="6" t="str">
        <f>TEXT(NiftyData[[#This Row],[Date]], "mmm")</f>
        <v>Aug</v>
      </c>
      <c r="J4290" s="6" t="str">
        <f>TEXT(NiftyData[[#This Row],[Date]], "ddd")</f>
        <v>Thu</v>
      </c>
      <c r="K4290" s="6" t="str">
        <f>TEXT(NiftyData[[#This Row],[Date]], "mmm-yyyy")</f>
        <v>Aug-2003</v>
      </c>
      <c r="L4290" s="6" t="str">
        <f>IF(NiftyData[[#This Row],[Day]]="Thu", "Expiry", "")</f>
        <v>Expiry</v>
      </c>
      <c r="M4290" s="6">
        <f>NiftyData[[#This Row],[Close]]-NiftyData[[#This Row],[Open]]</f>
        <v>0.84999999999990905</v>
      </c>
      <c r="N4290" s="4">
        <f>NiftyData[[#This Row],[Intraday Change]]/NiftyData[[#This Row],[Open]]</f>
        <v>6.3423369646314659E-4</v>
      </c>
      <c r="O4290" s="4">
        <f>_xlfn.CEILING.MATH(ABS(NiftyData[[#This Row],[Intraday Change %]]), 0.01)</f>
        <v>0.01</v>
      </c>
      <c r="P4290" s="6">
        <f>NiftyData[[#This Row],[Close]]-E4291</f>
        <v>0.75</v>
      </c>
      <c r="Q4290" s="4">
        <f>NiftyData[[#This Row],[DayChange]]/E4291</f>
        <v>5.5957621428038499E-4</v>
      </c>
      <c r="R4290" s="7">
        <f>_xlfn.CEILING.MATH(ABS(NiftyData[[#This Row],[DayChange %]]), 0.01)</f>
        <v>0.01</v>
      </c>
    </row>
    <row r="4291" spans="1:18" x14ac:dyDescent="0.2">
      <c r="A4291" s="2">
        <v>37860</v>
      </c>
      <c r="B4291" s="1">
        <v>1318.75</v>
      </c>
      <c r="C4291" s="1">
        <v>1346.3</v>
      </c>
      <c r="D4291" s="1">
        <v>1318.75</v>
      </c>
      <c r="E4291" s="1">
        <v>1340.3</v>
      </c>
      <c r="F4291" s="1">
        <v>186171921</v>
      </c>
      <c r="G4291" s="1">
        <v>3023.73</v>
      </c>
      <c r="H4291" s="6" t="str">
        <f>TEXT(NiftyData[[#This Row],[Date]], "yyyy")</f>
        <v>2003</v>
      </c>
      <c r="I4291" s="6" t="str">
        <f>TEXT(NiftyData[[#This Row],[Date]], "mmm")</f>
        <v>Aug</v>
      </c>
      <c r="J4291" s="6" t="str">
        <f>TEXT(NiftyData[[#This Row],[Date]], "ddd")</f>
        <v>Wed</v>
      </c>
      <c r="K4291" s="6" t="str">
        <f>TEXT(NiftyData[[#This Row],[Date]], "mmm-yyyy")</f>
        <v>Aug-2003</v>
      </c>
      <c r="L4291" s="6" t="str">
        <f>IF(NiftyData[[#This Row],[Day]]="Thu", "Expiry", "")</f>
        <v/>
      </c>
      <c r="M4291" s="6">
        <f>NiftyData[[#This Row],[Close]]-NiftyData[[#This Row],[Open]]</f>
        <v>21.549999999999955</v>
      </c>
      <c r="N4291" s="4">
        <f>NiftyData[[#This Row],[Intraday Change]]/NiftyData[[#This Row],[Open]]</f>
        <v>1.6341232227488116E-2</v>
      </c>
      <c r="O4291" s="4">
        <f>_xlfn.CEILING.MATH(ABS(NiftyData[[#This Row],[Intraday Change %]]), 0.01)</f>
        <v>0.02</v>
      </c>
      <c r="P4291" s="6">
        <f>NiftyData[[#This Row],[Close]]-E4292</f>
        <v>22.099999999999909</v>
      </c>
      <c r="Q4291" s="4">
        <f>NiftyData[[#This Row],[DayChange]]/E4292</f>
        <v>1.6765285996055156E-2</v>
      </c>
      <c r="R4291" s="7">
        <f>_xlfn.CEILING.MATH(ABS(NiftyData[[#This Row],[DayChange %]]), 0.01)</f>
        <v>0.02</v>
      </c>
    </row>
    <row r="4292" spans="1:18" x14ac:dyDescent="0.2">
      <c r="A4292" s="2">
        <v>37859</v>
      </c>
      <c r="B4292" s="1">
        <v>1270.2</v>
      </c>
      <c r="C4292" s="1">
        <v>1322.95</v>
      </c>
      <c r="D4292" s="1">
        <v>1269.5</v>
      </c>
      <c r="E4292" s="1">
        <v>1318.2</v>
      </c>
      <c r="F4292" s="1">
        <v>203044555</v>
      </c>
      <c r="G4292" s="1">
        <v>3038.54</v>
      </c>
      <c r="H4292" s="6" t="str">
        <f>TEXT(NiftyData[[#This Row],[Date]], "yyyy")</f>
        <v>2003</v>
      </c>
      <c r="I4292" s="6" t="str">
        <f>TEXT(NiftyData[[#This Row],[Date]], "mmm")</f>
        <v>Aug</v>
      </c>
      <c r="J4292" s="6" t="str">
        <f>TEXT(NiftyData[[#This Row],[Date]], "ddd")</f>
        <v>Tue</v>
      </c>
      <c r="K4292" s="6" t="str">
        <f>TEXT(NiftyData[[#This Row],[Date]], "mmm-yyyy")</f>
        <v>Aug-2003</v>
      </c>
      <c r="L4292" s="6" t="str">
        <f>IF(NiftyData[[#This Row],[Day]]="Thu", "Expiry", "")</f>
        <v/>
      </c>
      <c r="M4292" s="6">
        <f>NiftyData[[#This Row],[Close]]-NiftyData[[#This Row],[Open]]</f>
        <v>48</v>
      </c>
      <c r="N4292" s="4">
        <f>NiftyData[[#This Row],[Intraday Change]]/NiftyData[[#This Row],[Open]]</f>
        <v>3.7789324515824278E-2</v>
      </c>
      <c r="O4292" s="4">
        <f>_xlfn.CEILING.MATH(ABS(NiftyData[[#This Row],[Intraday Change %]]), 0.01)</f>
        <v>0.04</v>
      </c>
      <c r="P4292" s="6">
        <f>NiftyData[[#This Row],[Close]]-E4293</f>
        <v>47.100000000000136</v>
      </c>
      <c r="Q4292" s="4">
        <f>NiftyData[[#This Row],[DayChange]]/E4293</f>
        <v>3.7054519707340208E-2</v>
      </c>
      <c r="R4292" s="7">
        <f>_xlfn.CEILING.MATH(ABS(NiftyData[[#This Row],[DayChange %]]), 0.01)</f>
        <v>0.04</v>
      </c>
    </row>
    <row r="4293" spans="1:18" x14ac:dyDescent="0.2">
      <c r="A4293" s="2">
        <v>37858</v>
      </c>
      <c r="B4293" s="1">
        <v>1311.95</v>
      </c>
      <c r="C4293" s="1">
        <v>1332.55</v>
      </c>
      <c r="D4293" s="1">
        <v>1245.8499999999999</v>
      </c>
      <c r="E4293" s="1">
        <v>1271.0999999999999</v>
      </c>
      <c r="F4293" s="1">
        <v>189194819</v>
      </c>
      <c r="G4293" s="1">
        <v>3514.94</v>
      </c>
      <c r="H4293" s="6" t="str">
        <f>TEXT(NiftyData[[#This Row],[Date]], "yyyy")</f>
        <v>2003</v>
      </c>
      <c r="I4293" s="6" t="str">
        <f>TEXT(NiftyData[[#This Row],[Date]], "mmm")</f>
        <v>Aug</v>
      </c>
      <c r="J4293" s="6" t="str">
        <f>TEXT(NiftyData[[#This Row],[Date]], "ddd")</f>
        <v>Mon</v>
      </c>
      <c r="K4293" s="6" t="str">
        <f>TEXT(NiftyData[[#This Row],[Date]], "mmm-yyyy")</f>
        <v>Aug-2003</v>
      </c>
      <c r="L4293" s="6" t="str">
        <f>IF(NiftyData[[#This Row],[Day]]="Thu", "Expiry", "")</f>
        <v/>
      </c>
      <c r="M4293" s="6">
        <f>NiftyData[[#This Row],[Close]]-NiftyData[[#This Row],[Open]]</f>
        <v>-40.850000000000136</v>
      </c>
      <c r="N4293" s="4">
        <f>NiftyData[[#This Row],[Intraday Change]]/NiftyData[[#This Row],[Open]]</f>
        <v>-3.1136857349746663E-2</v>
      </c>
      <c r="O4293" s="4">
        <f>_xlfn.CEILING.MATH(ABS(NiftyData[[#This Row],[Intraday Change %]]), 0.01)</f>
        <v>0.04</v>
      </c>
      <c r="P4293" s="6">
        <f>NiftyData[[#This Row],[Close]]-E4294</f>
        <v>-40.050000000000182</v>
      </c>
      <c r="Q4293" s="4">
        <f>NiftyData[[#This Row],[DayChange]]/E4294</f>
        <v>-3.0545704152843061E-2</v>
      </c>
      <c r="R4293" s="7">
        <f>_xlfn.CEILING.MATH(ABS(NiftyData[[#This Row],[DayChange %]]), 0.01)</f>
        <v>0.04</v>
      </c>
    </row>
    <row r="4294" spans="1:18" x14ac:dyDescent="0.2">
      <c r="A4294" s="2">
        <v>37855</v>
      </c>
      <c r="B4294" s="1">
        <v>1301.5</v>
      </c>
      <c r="C4294" s="1">
        <v>1319.45</v>
      </c>
      <c r="D4294" s="1">
        <v>1298.8</v>
      </c>
      <c r="E4294" s="1">
        <v>1311.15</v>
      </c>
      <c r="F4294" s="1">
        <v>174012616</v>
      </c>
      <c r="G4294" s="1">
        <v>2969.23</v>
      </c>
      <c r="H4294" s="6" t="str">
        <f>TEXT(NiftyData[[#This Row],[Date]], "yyyy")</f>
        <v>2003</v>
      </c>
      <c r="I4294" s="6" t="str">
        <f>TEXT(NiftyData[[#This Row],[Date]], "mmm")</f>
        <v>Aug</v>
      </c>
      <c r="J4294" s="6" t="str">
        <f>TEXT(NiftyData[[#This Row],[Date]], "ddd")</f>
        <v>Fri</v>
      </c>
      <c r="K4294" s="6" t="str">
        <f>TEXT(NiftyData[[#This Row],[Date]], "mmm-yyyy")</f>
        <v>Aug-2003</v>
      </c>
      <c r="L4294" s="6" t="str">
        <f>IF(NiftyData[[#This Row],[Day]]="Thu", "Expiry", "")</f>
        <v/>
      </c>
      <c r="M4294" s="6">
        <f>NiftyData[[#This Row],[Close]]-NiftyData[[#This Row],[Open]]</f>
        <v>9.6500000000000909</v>
      </c>
      <c r="N4294" s="4">
        <f>NiftyData[[#This Row],[Intraday Change]]/NiftyData[[#This Row],[Open]]</f>
        <v>7.4145217057242346E-3</v>
      </c>
      <c r="O4294" s="4">
        <f>_xlfn.CEILING.MATH(ABS(NiftyData[[#This Row],[Intraday Change %]]), 0.01)</f>
        <v>0.01</v>
      </c>
      <c r="P4294" s="6">
        <f>NiftyData[[#This Row],[Close]]-E4295</f>
        <v>10.200000000000045</v>
      </c>
      <c r="Q4294" s="4">
        <f>NiftyData[[#This Row],[DayChange]]/E4295</f>
        <v>7.840424305315381E-3</v>
      </c>
      <c r="R4294" s="7">
        <f>_xlfn.CEILING.MATH(ABS(NiftyData[[#This Row],[DayChange %]]), 0.01)</f>
        <v>0.01</v>
      </c>
    </row>
    <row r="4295" spans="1:18" x14ac:dyDescent="0.2">
      <c r="A4295" s="2">
        <v>37854</v>
      </c>
      <c r="B4295" s="1">
        <v>1288.2</v>
      </c>
      <c r="C4295" s="1">
        <v>1304.1500000000001</v>
      </c>
      <c r="D4295" s="1">
        <v>1287</v>
      </c>
      <c r="E4295" s="1">
        <v>1300.95</v>
      </c>
      <c r="F4295" s="1">
        <v>147954336</v>
      </c>
      <c r="G4295" s="1">
        <v>2541.9699999999998</v>
      </c>
      <c r="H4295" s="6" t="str">
        <f>TEXT(NiftyData[[#This Row],[Date]], "yyyy")</f>
        <v>2003</v>
      </c>
      <c r="I4295" s="6" t="str">
        <f>TEXT(NiftyData[[#This Row],[Date]], "mmm")</f>
        <v>Aug</v>
      </c>
      <c r="J4295" s="6" t="str">
        <f>TEXT(NiftyData[[#This Row],[Date]], "ddd")</f>
        <v>Thu</v>
      </c>
      <c r="K4295" s="6" t="str">
        <f>TEXT(NiftyData[[#This Row],[Date]], "mmm-yyyy")</f>
        <v>Aug-2003</v>
      </c>
      <c r="L4295" s="6" t="str">
        <f>IF(NiftyData[[#This Row],[Day]]="Thu", "Expiry", "")</f>
        <v>Expiry</v>
      </c>
      <c r="M4295" s="6">
        <f>NiftyData[[#This Row],[Close]]-NiftyData[[#This Row],[Open]]</f>
        <v>12.75</v>
      </c>
      <c r="N4295" s="4">
        <f>NiftyData[[#This Row],[Intraday Change]]/NiftyData[[#This Row],[Open]]</f>
        <v>9.8975314392175124E-3</v>
      </c>
      <c r="O4295" s="4">
        <f>_xlfn.CEILING.MATH(ABS(NiftyData[[#This Row],[Intraday Change %]]), 0.01)</f>
        <v>0.01</v>
      </c>
      <c r="P4295" s="6">
        <f>NiftyData[[#This Row],[Close]]-E4296</f>
        <v>13.549999999999955</v>
      </c>
      <c r="Q4295" s="4">
        <f>NiftyData[[#This Row],[DayChange]]/E4296</f>
        <v>1.0525089327326358E-2</v>
      </c>
      <c r="R4295" s="7">
        <f>_xlfn.CEILING.MATH(ABS(NiftyData[[#This Row],[DayChange %]]), 0.01)</f>
        <v>0.02</v>
      </c>
    </row>
    <row r="4296" spans="1:18" x14ac:dyDescent="0.2">
      <c r="A4296" s="2">
        <v>37853</v>
      </c>
      <c r="B4296" s="1">
        <v>1280.8</v>
      </c>
      <c r="C4296" s="1">
        <v>1292.95</v>
      </c>
      <c r="D4296" s="1">
        <v>1280.8</v>
      </c>
      <c r="E4296" s="1">
        <v>1287.4000000000001</v>
      </c>
      <c r="F4296" s="1">
        <v>179404320</v>
      </c>
      <c r="G4296" s="1">
        <v>2491.63</v>
      </c>
      <c r="H4296" s="6" t="str">
        <f>TEXT(NiftyData[[#This Row],[Date]], "yyyy")</f>
        <v>2003</v>
      </c>
      <c r="I4296" s="6" t="str">
        <f>TEXT(NiftyData[[#This Row],[Date]], "mmm")</f>
        <v>Aug</v>
      </c>
      <c r="J4296" s="6" t="str">
        <f>TEXT(NiftyData[[#This Row],[Date]], "ddd")</f>
        <v>Wed</v>
      </c>
      <c r="K4296" s="6" t="str">
        <f>TEXT(NiftyData[[#This Row],[Date]], "mmm-yyyy")</f>
        <v>Aug-2003</v>
      </c>
      <c r="L4296" s="6" t="str">
        <f>IF(NiftyData[[#This Row],[Day]]="Thu", "Expiry", "")</f>
        <v/>
      </c>
      <c r="M4296" s="6">
        <f>NiftyData[[#This Row],[Close]]-NiftyData[[#This Row],[Open]]</f>
        <v>6.6000000000001364</v>
      </c>
      <c r="N4296" s="4">
        <f>NiftyData[[#This Row],[Intraday Change]]/NiftyData[[#This Row],[Open]]</f>
        <v>5.153029356652199E-3</v>
      </c>
      <c r="O4296" s="4">
        <f>_xlfn.CEILING.MATH(ABS(NiftyData[[#This Row],[Intraday Change %]]), 0.01)</f>
        <v>0.01</v>
      </c>
      <c r="P4296" s="6">
        <f>NiftyData[[#This Row],[Close]]-E4297</f>
        <v>9.7000000000000455</v>
      </c>
      <c r="Q4296" s="4">
        <f>NiftyData[[#This Row],[DayChange]]/E4297</f>
        <v>7.5917664553494914E-3</v>
      </c>
      <c r="R4296" s="7">
        <f>_xlfn.CEILING.MATH(ABS(NiftyData[[#This Row],[DayChange %]]), 0.01)</f>
        <v>0.01</v>
      </c>
    </row>
    <row r="4297" spans="1:18" x14ac:dyDescent="0.2">
      <c r="A4297" s="2">
        <v>37852</v>
      </c>
      <c r="B4297" s="1">
        <v>1286.05</v>
      </c>
      <c r="C4297" s="1">
        <v>1307.5999999999999</v>
      </c>
      <c r="D4297" s="1">
        <v>1268.0999999999999</v>
      </c>
      <c r="E4297" s="1">
        <v>1277.7</v>
      </c>
      <c r="F4297" s="1">
        <v>233905141</v>
      </c>
      <c r="G4297" s="1">
        <v>2763.35</v>
      </c>
      <c r="H4297" s="6" t="str">
        <f>TEXT(NiftyData[[#This Row],[Date]], "yyyy")</f>
        <v>2003</v>
      </c>
      <c r="I4297" s="6" t="str">
        <f>TEXT(NiftyData[[#This Row],[Date]], "mmm")</f>
        <v>Aug</v>
      </c>
      <c r="J4297" s="6" t="str">
        <f>TEXT(NiftyData[[#This Row],[Date]], "ddd")</f>
        <v>Tue</v>
      </c>
      <c r="K4297" s="6" t="str">
        <f>TEXT(NiftyData[[#This Row],[Date]], "mmm-yyyy")</f>
        <v>Aug-2003</v>
      </c>
      <c r="L4297" s="6" t="str">
        <f>IF(NiftyData[[#This Row],[Day]]="Thu", "Expiry", "")</f>
        <v/>
      </c>
      <c r="M4297" s="6">
        <f>NiftyData[[#This Row],[Close]]-NiftyData[[#This Row],[Open]]</f>
        <v>-8.3499999999999091</v>
      </c>
      <c r="N4297" s="4">
        <f>NiftyData[[#This Row],[Intraday Change]]/NiftyData[[#This Row],[Open]]</f>
        <v>-6.4927491155086581E-3</v>
      </c>
      <c r="O4297" s="4">
        <f>_xlfn.CEILING.MATH(ABS(NiftyData[[#This Row],[Intraday Change %]]), 0.01)</f>
        <v>0.01</v>
      </c>
      <c r="P4297" s="6">
        <f>NiftyData[[#This Row],[Close]]-E4298</f>
        <v>-3.7000000000000455</v>
      </c>
      <c r="Q4297" s="4">
        <f>NiftyData[[#This Row],[DayChange]]/E4298</f>
        <v>-2.8874668331512763E-3</v>
      </c>
      <c r="R4297" s="7">
        <f>_xlfn.CEILING.MATH(ABS(NiftyData[[#This Row],[DayChange %]]), 0.01)</f>
        <v>0.01</v>
      </c>
    </row>
    <row r="4298" spans="1:18" x14ac:dyDescent="0.2">
      <c r="A4298" s="2">
        <v>37851</v>
      </c>
      <c r="B4298" s="1">
        <v>1247.9000000000001</v>
      </c>
      <c r="C4298" s="1">
        <v>1285.7</v>
      </c>
      <c r="D4298" s="1">
        <v>1247.9000000000001</v>
      </c>
      <c r="E4298" s="1">
        <v>1281.4000000000001</v>
      </c>
      <c r="F4298" s="1">
        <v>214890048</v>
      </c>
      <c r="G4298" s="1">
        <v>2719.4</v>
      </c>
      <c r="H4298" s="6" t="str">
        <f>TEXT(NiftyData[[#This Row],[Date]], "yyyy")</f>
        <v>2003</v>
      </c>
      <c r="I4298" s="6" t="str">
        <f>TEXT(NiftyData[[#This Row],[Date]], "mmm")</f>
        <v>Aug</v>
      </c>
      <c r="J4298" s="6" t="str">
        <f>TEXT(NiftyData[[#This Row],[Date]], "ddd")</f>
        <v>Mon</v>
      </c>
      <c r="K4298" s="6" t="str">
        <f>TEXT(NiftyData[[#This Row],[Date]], "mmm-yyyy")</f>
        <v>Aug-2003</v>
      </c>
      <c r="L4298" s="6" t="str">
        <f>IF(NiftyData[[#This Row],[Day]]="Thu", "Expiry", "")</f>
        <v/>
      </c>
      <c r="M4298" s="6">
        <f>NiftyData[[#This Row],[Close]]-NiftyData[[#This Row],[Open]]</f>
        <v>33.5</v>
      </c>
      <c r="N4298" s="4">
        <f>NiftyData[[#This Row],[Intraday Change]]/NiftyData[[#This Row],[Open]]</f>
        <v>2.6845099767609581E-2</v>
      </c>
      <c r="O4298" s="4">
        <f>_xlfn.CEILING.MATH(ABS(NiftyData[[#This Row],[Intraday Change %]]), 0.01)</f>
        <v>0.03</v>
      </c>
      <c r="P4298" s="6">
        <f>NiftyData[[#This Row],[Close]]-E4299</f>
        <v>33.650000000000091</v>
      </c>
      <c r="Q4298" s="4">
        <f>NiftyData[[#This Row],[DayChange]]/E4299</f>
        <v>2.6968543378080616E-2</v>
      </c>
      <c r="R4298" s="7">
        <f>_xlfn.CEILING.MATH(ABS(NiftyData[[#This Row],[DayChange %]]), 0.01)</f>
        <v>0.03</v>
      </c>
    </row>
    <row r="4299" spans="1:18" x14ac:dyDescent="0.2">
      <c r="A4299" s="2">
        <v>37847</v>
      </c>
      <c r="B4299" s="1">
        <v>1247</v>
      </c>
      <c r="C4299" s="1">
        <v>1260.3499999999999</v>
      </c>
      <c r="D4299" s="1">
        <v>1243.4000000000001</v>
      </c>
      <c r="E4299" s="1">
        <v>1247.75</v>
      </c>
      <c r="F4299" s="1">
        <v>150830207</v>
      </c>
      <c r="G4299" s="1">
        <v>2339.1999999999998</v>
      </c>
      <c r="H4299" s="6" t="str">
        <f>TEXT(NiftyData[[#This Row],[Date]], "yyyy")</f>
        <v>2003</v>
      </c>
      <c r="I4299" s="6" t="str">
        <f>TEXT(NiftyData[[#This Row],[Date]], "mmm")</f>
        <v>Aug</v>
      </c>
      <c r="J4299" s="6" t="str">
        <f>TEXT(NiftyData[[#This Row],[Date]], "ddd")</f>
        <v>Thu</v>
      </c>
      <c r="K4299" s="6" t="str">
        <f>TEXT(NiftyData[[#This Row],[Date]], "mmm-yyyy")</f>
        <v>Aug-2003</v>
      </c>
      <c r="L4299" s="6" t="str">
        <f>IF(NiftyData[[#This Row],[Day]]="Thu", "Expiry", "")</f>
        <v>Expiry</v>
      </c>
      <c r="M4299" s="6">
        <f>NiftyData[[#This Row],[Close]]-NiftyData[[#This Row],[Open]]</f>
        <v>0.75</v>
      </c>
      <c r="N4299" s="4">
        <f>NiftyData[[#This Row],[Intraday Change]]/NiftyData[[#This Row],[Open]]</f>
        <v>6.0144346431435444E-4</v>
      </c>
      <c r="O4299" s="4">
        <f>_xlfn.CEILING.MATH(ABS(NiftyData[[#This Row],[Intraday Change %]]), 0.01)</f>
        <v>0.01</v>
      </c>
      <c r="P4299" s="6">
        <f>NiftyData[[#This Row],[Close]]-E4300</f>
        <v>0.84999999999990905</v>
      </c>
      <c r="Q4299" s="4">
        <f>NiftyData[[#This Row],[DayChange]]/E4300</f>
        <v>6.8169059266974812E-4</v>
      </c>
      <c r="R4299" s="7">
        <f>_xlfn.CEILING.MATH(ABS(NiftyData[[#This Row],[DayChange %]]), 0.01)</f>
        <v>0.01</v>
      </c>
    </row>
    <row r="4300" spans="1:18" x14ac:dyDescent="0.2">
      <c r="A4300" s="2">
        <v>37846</v>
      </c>
      <c r="B4300" s="1">
        <v>1235.3499999999999</v>
      </c>
      <c r="C4300" s="1">
        <v>1249.3499999999999</v>
      </c>
      <c r="D4300" s="1">
        <v>1229.3</v>
      </c>
      <c r="E4300" s="1">
        <v>1246.9000000000001</v>
      </c>
      <c r="F4300" s="1">
        <v>127521351</v>
      </c>
      <c r="G4300" s="1">
        <v>2383.9699999999998</v>
      </c>
      <c r="H4300" s="6" t="str">
        <f>TEXT(NiftyData[[#This Row],[Date]], "yyyy")</f>
        <v>2003</v>
      </c>
      <c r="I4300" s="6" t="str">
        <f>TEXT(NiftyData[[#This Row],[Date]], "mmm")</f>
        <v>Aug</v>
      </c>
      <c r="J4300" s="6" t="str">
        <f>TEXT(NiftyData[[#This Row],[Date]], "ddd")</f>
        <v>Wed</v>
      </c>
      <c r="K4300" s="6" t="str">
        <f>TEXT(NiftyData[[#This Row],[Date]], "mmm-yyyy")</f>
        <v>Aug-2003</v>
      </c>
      <c r="L4300" s="6" t="str">
        <f>IF(NiftyData[[#This Row],[Day]]="Thu", "Expiry", "")</f>
        <v/>
      </c>
      <c r="M4300" s="6">
        <f>NiftyData[[#This Row],[Close]]-NiftyData[[#This Row],[Open]]</f>
        <v>11.550000000000182</v>
      </c>
      <c r="N4300" s="4">
        <f>NiftyData[[#This Row],[Intraday Change]]/NiftyData[[#This Row],[Open]]</f>
        <v>9.3495770429434435E-3</v>
      </c>
      <c r="O4300" s="4">
        <f>_xlfn.CEILING.MATH(ABS(NiftyData[[#This Row],[Intraday Change %]]), 0.01)</f>
        <v>0.01</v>
      </c>
      <c r="P4300" s="6">
        <f>NiftyData[[#This Row],[Close]]-E4301</f>
        <v>12.150000000000091</v>
      </c>
      <c r="Q4300" s="4">
        <f>NiftyData[[#This Row],[DayChange]]/E4301</f>
        <v>9.8400485928326308E-3</v>
      </c>
      <c r="R4300" s="7">
        <f>_xlfn.CEILING.MATH(ABS(NiftyData[[#This Row],[DayChange %]]), 0.01)</f>
        <v>0.01</v>
      </c>
    </row>
    <row r="4301" spans="1:18" x14ac:dyDescent="0.2">
      <c r="A4301" s="2">
        <v>37845</v>
      </c>
      <c r="B4301" s="1">
        <v>1233.95</v>
      </c>
      <c r="C4301" s="1">
        <v>1249.3499999999999</v>
      </c>
      <c r="D4301" s="1">
        <v>1229.8</v>
      </c>
      <c r="E4301" s="1">
        <v>1234.75</v>
      </c>
      <c r="F4301" s="1">
        <v>146062165</v>
      </c>
      <c r="G4301" s="1">
        <v>2521.63</v>
      </c>
      <c r="H4301" s="6" t="str">
        <f>TEXT(NiftyData[[#This Row],[Date]], "yyyy")</f>
        <v>2003</v>
      </c>
      <c r="I4301" s="6" t="str">
        <f>TEXT(NiftyData[[#This Row],[Date]], "mmm")</f>
        <v>Aug</v>
      </c>
      <c r="J4301" s="6" t="str">
        <f>TEXT(NiftyData[[#This Row],[Date]], "ddd")</f>
        <v>Tue</v>
      </c>
      <c r="K4301" s="6" t="str">
        <f>TEXT(NiftyData[[#This Row],[Date]], "mmm-yyyy")</f>
        <v>Aug-2003</v>
      </c>
      <c r="L4301" s="6" t="str">
        <f>IF(NiftyData[[#This Row],[Day]]="Thu", "Expiry", "")</f>
        <v/>
      </c>
      <c r="M4301" s="6">
        <f>NiftyData[[#This Row],[Close]]-NiftyData[[#This Row],[Open]]</f>
        <v>0.79999999999995453</v>
      </c>
      <c r="N4301" s="4">
        <f>NiftyData[[#This Row],[Intraday Change]]/NiftyData[[#This Row],[Open]]</f>
        <v>6.4832448640540904E-4</v>
      </c>
      <c r="O4301" s="4">
        <f>_xlfn.CEILING.MATH(ABS(NiftyData[[#This Row],[Intraday Change %]]), 0.01)</f>
        <v>0.01</v>
      </c>
      <c r="P4301" s="6">
        <f>NiftyData[[#This Row],[Close]]-E4302</f>
        <v>1.9000000000000909</v>
      </c>
      <c r="Q4301" s="4">
        <f>NiftyData[[#This Row],[DayChange]]/E4302</f>
        <v>1.5411445025754074E-3</v>
      </c>
      <c r="R4301" s="7">
        <f>_xlfn.CEILING.MATH(ABS(NiftyData[[#This Row],[DayChange %]]), 0.01)</f>
        <v>0.01</v>
      </c>
    </row>
    <row r="4302" spans="1:18" x14ac:dyDescent="0.2">
      <c r="A4302" s="2">
        <v>37844</v>
      </c>
      <c r="B4302" s="1">
        <v>1222.5999999999999</v>
      </c>
      <c r="C4302" s="1">
        <v>1240.3499999999999</v>
      </c>
      <c r="D4302" s="1">
        <v>1215.75</v>
      </c>
      <c r="E4302" s="1">
        <v>1232.8499999999999</v>
      </c>
      <c r="F4302" s="1">
        <v>154664395</v>
      </c>
      <c r="G4302" s="1">
        <v>2475.54</v>
      </c>
      <c r="H4302" s="6" t="str">
        <f>TEXT(NiftyData[[#This Row],[Date]], "yyyy")</f>
        <v>2003</v>
      </c>
      <c r="I4302" s="6" t="str">
        <f>TEXT(NiftyData[[#This Row],[Date]], "mmm")</f>
        <v>Aug</v>
      </c>
      <c r="J4302" s="6" t="str">
        <f>TEXT(NiftyData[[#This Row],[Date]], "ddd")</f>
        <v>Mon</v>
      </c>
      <c r="K4302" s="6" t="str">
        <f>TEXT(NiftyData[[#This Row],[Date]], "mmm-yyyy")</f>
        <v>Aug-2003</v>
      </c>
      <c r="L4302" s="6" t="str">
        <f>IF(NiftyData[[#This Row],[Day]]="Thu", "Expiry", "")</f>
        <v/>
      </c>
      <c r="M4302" s="6">
        <f>NiftyData[[#This Row],[Close]]-NiftyData[[#This Row],[Open]]</f>
        <v>10.25</v>
      </c>
      <c r="N4302" s="4">
        <f>NiftyData[[#This Row],[Intraday Change]]/NiftyData[[#This Row],[Open]]</f>
        <v>8.3837722885653533E-3</v>
      </c>
      <c r="O4302" s="4">
        <f>_xlfn.CEILING.MATH(ABS(NiftyData[[#This Row],[Intraday Change %]]), 0.01)</f>
        <v>0.01</v>
      </c>
      <c r="P4302" s="6">
        <f>NiftyData[[#This Row],[Close]]-E4303</f>
        <v>10.199999999999818</v>
      </c>
      <c r="Q4302" s="4">
        <f>NiftyData[[#This Row],[DayChange]]/E4303</f>
        <v>8.3425346583239825E-3</v>
      </c>
      <c r="R4302" s="7">
        <f>_xlfn.CEILING.MATH(ABS(NiftyData[[#This Row],[DayChange %]]), 0.01)</f>
        <v>0.01</v>
      </c>
    </row>
    <row r="4303" spans="1:18" x14ac:dyDescent="0.2">
      <c r="A4303" s="2">
        <v>37841</v>
      </c>
      <c r="B4303" s="1">
        <v>1199.7</v>
      </c>
      <c r="C4303" s="1">
        <v>1224.5</v>
      </c>
      <c r="D4303" s="1">
        <v>1199.7</v>
      </c>
      <c r="E4303" s="1">
        <v>1222.6500000000001</v>
      </c>
      <c r="F4303" s="1">
        <v>130088954</v>
      </c>
      <c r="G4303" s="1">
        <v>2666.67</v>
      </c>
      <c r="H4303" s="6" t="str">
        <f>TEXT(NiftyData[[#This Row],[Date]], "yyyy")</f>
        <v>2003</v>
      </c>
      <c r="I4303" s="6" t="str">
        <f>TEXT(NiftyData[[#This Row],[Date]], "mmm")</f>
        <v>Aug</v>
      </c>
      <c r="J4303" s="6" t="str">
        <f>TEXT(NiftyData[[#This Row],[Date]], "ddd")</f>
        <v>Fri</v>
      </c>
      <c r="K4303" s="6" t="str">
        <f>TEXT(NiftyData[[#This Row],[Date]], "mmm-yyyy")</f>
        <v>Aug-2003</v>
      </c>
      <c r="L4303" s="6" t="str">
        <f>IF(NiftyData[[#This Row],[Day]]="Thu", "Expiry", "")</f>
        <v/>
      </c>
      <c r="M4303" s="6">
        <f>NiftyData[[#This Row],[Close]]-NiftyData[[#This Row],[Open]]</f>
        <v>22.950000000000045</v>
      </c>
      <c r="N4303" s="4">
        <f>NiftyData[[#This Row],[Intraday Change]]/NiftyData[[#This Row],[Open]]</f>
        <v>1.9129782445611442E-2</v>
      </c>
      <c r="O4303" s="4">
        <f>_xlfn.CEILING.MATH(ABS(NiftyData[[#This Row],[Intraday Change %]]), 0.01)</f>
        <v>0.02</v>
      </c>
      <c r="P4303" s="6">
        <f>NiftyData[[#This Row],[Close]]-E4304</f>
        <v>25.700000000000045</v>
      </c>
      <c r="Q4303" s="4">
        <f>NiftyData[[#This Row],[DayChange]]/E4304</f>
        <v>2.1471239400142065E-2</v>
      </c>
      <c r="R4303" s="7">
        <f>_xlfn.CEILING.MATH(ABS(NiftyData[[#This Row],[DayChange %]]), 0.01)</f>
        <v>0.03</v>
      </c>
    </row>
    <row r="4304" spans="1:18" x14ac:dyDescent="0.2">
      <c r="A4304" s="2">
        <v>37840</v>
      </c>
      <c r="B4304" s="1">
        <v>1170.75</v>
      </c>
      <c r="C4304" s="1">
        <v>1199.7</v>
      </c>
      <c r="D4304" s="1">
        <v>1170.75</v>
      </c>
      <c r="E4304" s="1">
        <v>1196.95</v>
      </c>
      <c r="F4304" s="1">
        <v>112321440</v>
      </c>
      <c r="G4304" s="1">
        <v>2490.1799999999998</v>
      </c>
      <c r="H4304" s="6" t="str">
        <f>TEXT(NiftyData[[#This Row],[Date]], "yyyy")</f>
        <v>2003</v>
      </c>
      <c r="I4304" s="6" t="str">
        <f>TEXT(NiftyData[[#This Row],[Date]], "mmm")</f>
        <v>Aug</v>
      </c>
      <c r="J4304" s="6" t="str">
        <f>TEXT(NiftyData[[#This Row],[Date]], "ddd")</f>
        <v>Thu</v>
      </c>
      <c r="K4304" s="6" t="str">
        <f>TEXT(NiftyData[[#This Row],[Date]], "mmm-yyyy")</f>
        <v>Aug-2003</v>
      </c>
      <c r="L4304" s="6" t="str">
        <f>IF(NiftyData[[#This Row],[Day]]="Thu", "Expiry", "")</f>
        <v>Expiry</v>
      </c>
      <c r="M4304" s="6">
        <f>NiftyData[[#This Row],[Close]]-NiftyData[[#This Row],[Open]]</f>
        <v>26.200000000000045</v>
      </c>
      <c r="N4304" s="4">
        <f>NiftyData[[#This Row],[Intraday Change]]/NiftyData[[#This Row],[Open]]</f>
        <v>2.2378816997651117E-2</v>
      </c>
      <c r="O4304" s="4">
        <f>_xlfn.CEILING.MATH(ABS(NiftyData[[#This Row],[Intraday Change %]]), 0.01)</f>
        <v>0.03</v>
      </c>
      <c r="P4304" s="6">
        <f>NiftyData[[#This Row],[Close]]-E4305</f>
        <v>25.900000000000091</v>
      </c>
      <c r="Q4304" s="4">
        <f>NiftyData[[#This Row],[DayChange]]/E4305</f>
        <v>2.2116903633491388E-2</v>
      </c>
      <c r="R4304" s="7">
        <f>_xlfn.CEILING.MATH(ABS(NiftyData[[#This Row],[DayChange %]]), 0.01)</f>
        <v>0.03</v>
      </c>
    </row>
    <row r="4305" spans="1:18" x14ac:dyDescent="0.2">
      <c r="A4305" s="2">
        <v>37839</v>
      </c>
      <c r="B4305" s="1">
        <v>1184.0999999999999</v>
      </c>
      <c r="C4305" s="1">
        <v>1191.05</v>
      </c>
      <c r="D4305" s="1">
        <v>1164.75</v>
      </c>
      <c r="E4305" s="1">
        <v>1171.05</v>
      </c>
      <c r="F4305" s="1">
        <v>112282482</v>
      </c>
      <c r="G4305" s="1">
        <v>2751.61</v>
      </c>
      <c r="H4305" s="6" t="str">
        <f>TEXT(NiftyData[[#This Row],[Date]], "yyyy")</f>
        <v>2003</v>
      </c>
      <c r="I4305" s="6" t="str">
        <f>TEXT(NiftyData[[#This Row],[Date]], "mmm")</f>
        <v>Aug</v>
      </c>
      <c r="J4305" s="6" t="str">
        <f>TEXT(NiftyData[[#This Row],[Date]], "ddd")</f>
        <v>Wed</v>
      </c>
      <c r="K4305" s="6" t="str">
        <f>TEXT(NiftyData[[#This Row],[Date]], "mmm-yyyy")</f>
        <v>Aug-2003</v>
      </c>
      <c r="L4305" s="6" t="str">
        <f>IF(NiftyData[[#This Row],[Day]]="Thu", "Expiry", "")</f>
        <v/>
      </c>
      <c r="M4305" s="6">
        <f>NiftyData[[#This Row],[Close]]-NiftyData[[#This Row],[Open]]</f>
        <v>-13.049999999999955</v>
      </c>
      <c r="N4305" s="4">
        <f>NiftyData[[#This Row],[Intraday Change]]/NiftyData[[#This Row],[Open]]</f>
        <v>-1.1021028629338701E-2</v>
      </c>
      <c r="O4305" s="4">
        <f>_xlfn.CEILING.MATH(ABS(NiftyData[[#This Row],[Intraday Change %]]), 0.01)</f>
        <v>0.02</v>
      </c>
      <c r="P4305" s="6">
        <f>NiftyData[[#This Row],[Close]]-E4306</f>
        <v>-13.400000000000091</v>
      </c>
      <c r="Q4305" s="4">
        <f>NiftyData[[#This Row],[DayChange]]/E4306</f>
        <v>-1.1313267761408325E-2</v>
      </c>
      <c r="R4305" s="7">
        <f>_xlfn.CEILING.MATH(ABS(NiftyData[[#This Row],[DayChange %]]), 0.01)</f>
        <v>0.02</v>
      </c>
    </row>
    <row r="4306" spans="1:18" x14ac:dyDescent="0.2">
      <c r="A4306" s="2">
        <v>37838</v>
      </c>
      <c r="B4306" s="1">
        <v>1203.9000000000001</v>
      </c>
      <c r="C4306" s="1">
        <v>1218.5</v>
      </c>
      <c r="D4306" s="1">
        <v>1181</v>
      </c>
      <c r="E4306" s="1">
        <v>1184.45</v>
      </c>
      <c r="F4306" s="1">
        <v>108251167</v>
      </c>
      <c r="G4306" s="1">
        <v>2541.3000000000002</v>
      </c>
      <c r="H4306" s="6" t="str">
        <f>TEXT(NiftyData[[#This Row],[Date]], "yyyy")</f>
        <v>2003</v>
      </c>
      <c r="I4306" s="6" t="str">
        <f>TEXT(NiftyData[[#This Row],[Date]], "mmm")</f>
        <v>Aug</v>
      </c>
      <c r="J4306" s="6" t="str">
        <f>TEXT(NiftyData[[#This Row],[Date]], "ddd")</f>
        <v>Tue</v>
      </c>
      <c r="K4306" s="6" t="str">
        <f>TEXT(NiftyData[[#This Row],[Date]], "mmm-yyyy")</f>
        <v>Aug-2003</v>
      </c>
      <c r="L4306" s="6" t="str">
        <f>IF(NiftyData[[#This Row],[Day]]="Thu", "Expiry", "")</f>
        <v/>
      </c>
      <c r="M4306" s="6">
        <f>NiftyData[[#This Row],[Close]]-NiftyData[[#This Row],[Open]]</f>
        <v>-19.450000000000045</v>
      </c>
      <c r="N4306" s="4">
        <f>NiftyData[[#This Row],[Intraday Change]]/NiftyData[[#This Row],[Open]]</f>
        <v>-1.6155826895921623E-2</v>
      </c>
      <c r="O4306" s="4">
        <f>_xlfn.CEILING.MATH(ABS(NiftyData[[#This Row],[Intraday Change %]]), 0.01)</f>
        <v>0.02</v>
      </c>
      <c r="P4306" s="6">
        <f>NiftyData[[#This Row],[Close]]-E4307</f>
        <v>-19.149999999999864</v>
      </c>
      <c r="Q4306" s="4">
        <f>NiftyData[[#This Row],[DayChange]]/E4307</f>
        <v>-1.591060152874698E-2</v>
      </c>
      <c r="R4306" s="7">
        <f>_xlfn.CEILING.MATH(ABS(NiftyData[[#This Row],[DayChange %]]), 0.01)</f>
        <v>0.02</v>
      </c>
    </row>
    <row r="4307" spans="1:18" x14ac:dyDescent="0.2">
      <c r="A4307" s="2">
        <v>37837</v>
      </c>
      <c r="B4307" s="1">
        <v>1196.05</v>
      </c>
      <c r="C4307" s="1">
        <v>1206.0999999999999</v>
      </c>
      <c r="D4307" s="1">
        <v>1185.95</v>
      </c>
      <c r="E4307" s="1">
        <v>1203.5999999999999</v>
      </c>
      <c r="F4307" s="1">
        <v>101511770</v>
      </c>
      <c r="G4307" s="1">
        <v>2211.21</v>
      </c>
      <c r="H4307" s="6" t="str">
        <f>TEXT(NiftyData[[#This Row],[Date]], "yyyy")</f>
        <v>2003</v>
      </c>
      <c r="I4307" s="6" t="str">
        <f>TEXT(NiftyData[[#This Row],[Date]], "mmm")</f>
        <v>Aug</v>
      </c>
      <c r="J4307" s="6" t="str">
        <f>TEXT(NiftyData[[#This Row],[Date]], "ddd")</f>
        <v>Mon</v>
      </c>
      <c r="K4307" s="6" t="str">
        <f>TEXT(NiftyData[[#This Row],[Date]], "mmm-yyyy")</f>
        <v>Aug-2003</v>
      </c>
      <c r="L4307" s="6" t="str">
        <f>IF(NiftyData[[#This Row],[Day]]="Thu", "Expiry", "")</f>
        <v/>
      </c>
      <c r="M4307" s="6">
        <f>NiftyData[[#This Row],[Close]]-NiftyData[[#This Row],[Open]]</f>
        <v>7.5499999999999545</v>
      </c>
      <c r="N4307" s="4">
        <f>NiftyData[[#This Row],[Intraday Change]]/NiftyData[[#This Row],[Open]]</f>
        <v>6.3124451318924413E-3</v>
      </c>
      <c r="O4307" s="4">
        <f>_xlfn.CEILING.MATH(ABS(NiftyData[[#This Row],[Intraday Change %]]), 0.01)</f>
        <v>0.01</v>
      </c>
      <c r="P4307" s="6">
        <f>NiftyData[[#This Row],[Close]]-E4308</f>
        <v>7.8499999999999091</v>
      </c>
      <c r="Q4307" s="4">
        <f>NiftyData[[#This Row],[DayChange]]/E4308</f>
        <v>6.5649174158477182E-3</v>
      </c>
      <c r="R4307" s="7">
        <f>_xlfn.CEILING.MATH(ABS(NiftyData[[#This Row],[DayChange %]]), 0.01)</f>
        <v>0.01</v>
      </c>
    </row>
    <row r="4308" spans="1:18" x14ac:dyDescent="0.2">
      <c r="A4308" s="2">
        <v>37834</v>
      </c>
      <c r="B4308" s="1">
        <v>1185.8</v>
      </c>
      <c r="C4308" s="1">
        <v>1198.8</v>
      </c>
      <c r="D4308" s="1">
        <v>1180.3</v>
      </c>
      <c r="E4308" s="1">
        <v>1195.75</v>
      </c>
      <c r="F4308" s="1">
        <v>86333839</v>
      </c>
      <c r="G4308" s="1">
        <v>2451.81</v>
      </c>
      <c r="H4308" s="6" t="str">
        <f>TEXT(NiftyData[[#This Row],[Date]], "yyyy")</f>
        <v>2003</v>
      </c>
      <c r="I4308" s="6" t="str">
        <f>TEXT(NiftyData[[#This Row],[Date]], "mmm")</f>
        <v>Aug</v>
      </c>
      <c r="J4308" s="6" t="str">
        <f>TEXT(NiftyData[[#This Row],[Date]], "ddd")</f>
        <v>Fri</v>
      </c>
      <c r="K4308" s="6" t="str">
        <f>TEXT(NiftyData[[#This Row],[Date]], "mmm-yyyy")</f>
        <v>Aug-2003</v>
      </c>
      <c r="L4308" s="6" t="str">
        <f>IF(NiftyData[[#This Row],[Day]]="Thu", "Expiry", "")</f>
        <v/>
      </c>
      <c r="M4308" s="6">
        <f>NiftyData[[#This Row],[Close]]-NiftyData[[#This Row],[Open]]</f>
        <v>9.9500000000000455</v>
      </c>
      <c r="N4308" s="4">
        <f>NiftyData[[#This Row],[Intraday Change]]/NiftyData[[#This Row],[Open]]</f>
        <v>8.3909596896610279E-3</v>
      </c>
      <c r="O4308" s="4">
        <f>_xlfn.CEILING.MATH(ABS(NiftyData[[#This Row],[Intraday Change %]]), 0.01)</f>
        <v>0.01</v>
      </c>
      <c r="P4308" s="6">
        <f>NiftyData[[#This Row],[Close]]-E4309</f>
        <v>9.9000000000000909</v>
      </c>
      <c r="Q4308" s="4">
        <f>NiftyData[[#This Row],[DayChange]]/E4309</f>
        <v>8.3484420457900169E-3</v>
      </c>
      <c r="R4308" s="7">
        <f>_xlfn.CEILING.MATH(ABS(NiftyData[[#This Row],[DayChange %]]), 0.01)</f>
        <v>0.01</v>
      </c>
    </row>
    <row r="4309" spans="1:18" x14ac:dyDescent="0.2">
      <c r="A4309" s="2">
        <v>37833</v>
      </c>
      <c r="B4309" s="1">
        <v>1183.3</v>
      </c>
      <c r="C4309" s="1">
        <v>1198.5</v>
      </c>
      <c r="D4309" s="1">
        <v>1181.9000000000001</v>
      </c>
      <c r="E4309" s="1">
        <v>1185.8499999999999</v>
      </c>
      <c r="F4309" s="1">
        <v>117341864</v>
      </c>
      <c r="G4309" s="1">
        <v>3179.42</v>
      </c>
      <c r="H4309" s="6" t="str">
        <f>TEXT(NiftyData[[#This Row],[Date]], "yyyy")</f>
        <v>2003</v>
      </c>
      <c r="I4309" s="6" t="str">
        <f>TEXT(NiftyData[[#This Row],[Date]], "mmm")</f>
        <v>Jul</v>
      </c>
      <c r="J4309" s="6" t="str">
        <f>TEXT(NiftyData[[#This Row],[Date]], "ddd")</f>
        <v>Thu</v>
      </c>
      <c r="K4309" s="6" t="str">
        <f>TEXT(NiftyData[[#This Row],[Date]], "mmm-yyyy")</f>
        <v>Jul-2003</v>
      </c>
      <c r="L4309" s="6" t="str">
        <f>IF(NiftyData[[#This Row],[Day]]="Thu", "Expiry", "")</f>
        <v>Expiry</v>
      </c>
      <c r="M4309" s="6">
        <f>NiftyData[[#This Row],[Close]]-NiftyData[[#This Row],[Open]]</f>
        <v>2.5499999999999545</v>
      </c>
      <c r="N4309" s="4">
        <f>NiftyData[[#This Row],[Intraday Change]]/NiftyData[[#This Row],[Open]]</f>
        <v>2.1549902814163397E-3</v>
      </c>
      <c r="O4309" s="4">
        <f>_xlfn.CEILING.MATH(ABS(NiftyData[[#This Row],[Intraday Change %]]), 0.01)</f>
        <v>0.01</v>
      </c>
      <c r="P4309" s="6">
        <f>NiftyData[[#This Row],[Close]]-E4310</f>
        <v>2.8499999999999091</v>
      </c>
      <c r="Q4309" s="4">
        <f>NiftyData[[#This Row],[DayChange]]/E4310</f>
        <v>2.4091293322061782E-3</v>
      </c>
      <c r="R4309" s="7">
        <f>_xlfn.CEILING.MATH(ABS(NiftyData[[#This Row],[DayChange %]]), 0.01)</f>
        <v>0.01</v>
      </c>
    </row>
    <row r="4310" spans="1:18" x14ac:dyDescent="0.2">
      <c r="A4310" s="2">
        <v>37832</v>
      </c>
      <c r="B4310" s="1">
        <v>1175.3</v>
      </c>
      <c r="C4310" s="1">
        <v>1187.7</v>
      </c>
      <c r="D4310" s="1">
        <v>1168.45</v>
      </c>
      <c r="E4310" s="1">
        <v>1183</v>
      </c>
      <c r="F4310" s="1">
        <v>82323601</v>
      </c>
      <c r="G4310" s="1">
        <v>2163.4299999999998</v>
      </c>
      <c r="H4310" s="6" t="str">
        <f>TEXT(NiftyData[[#This Row],[Date]], "yyyy")</f>
        <v>2003</v>
      </c>
      <c r="I4310" s="6" t="str">
        <f>TEXT(NiftyData[[#This Row],[Date]], "mmm")</f>
        <v>Jul</v>
      </c>
      <c r="J4310" s="6" t="str">
        <f>TEXT(NiftyData[[#This Row],[Date]], "ddd")</f>
        <v>Wed</v>
      </c>
      <c r="K4310" s="6" t="str">
        <f>TEXT(NiftyData[[#This Row],[Date]], "mmm-yyyy")</f>
        <v>Jul-2003</v>
      </c>
      <c r="L4310" s="6" t="str">
        <f>IF(NiftyData[[#This Row],[Day]]="Thu", "Expiry", "")</f>
        <v/>
      </c>
      <c r="M4310" s="6">
        <f>NiftyData[[#This Row],[Close]]-NiftyData[[#This Row],[Open]]</f>
        <v>7.7000000000000455</v>
      </c>
      <c r="N4310" s="4">
        <f>NiftyData[[#This Row],[Intraday Change]]/NiftyData[[#This Row],[Open]]</f>
        <v>6.5515187611674E-3</v>
      </c>
      <c r="O4310" s="4">
        <f>_xlfn.CEILING.MATH(ABS(NiftyData[[#This Row],[Intraday Change %]]), 0.01)</f>
        <v>0.01</v>
      </c>
      <c r="P4310" s="6">
        <f>NiftyData[[#This Row],[Close]]-E4311</f>
        <v>8.25</v>
      </c>
      <c r="Q4310" s="4">
        <f>NiftyData[[#This Row],[DayChange]]/E4311</f>
        <v>7.0227708022983617E-3</v>
      </c>
      <c r="R4310" s="7">
        <f>_xlfn.CEILING.MATH(ABS(NiftyData[[#This Row],[DayChange %]]), 0.01)</f>
        <v>0.01</v>
      </c>
    </row>
    <row r="4311" spans="1:18" x14ac:dyDescent="0.2">
      <c r="A4311" s="2">
        <v>37831</v>
      </c>
      <c r="B4311" s="1">
        <v>1169.25</v>
      </c>
      <c r="C4311" s="1">
        <v>1177.25</v>
      </c>
      <c r="D4311" s="1">
        <v>1154.8</v>
      </c>
      <c r="E4311" s="1">
        <v>1174.75</v>
      </c>
      <c r="F4311" s="1">
        <v>76214167</v>
      </c>
      <c r="G4311" s="1">
        <v>2048.25</v>
      </c>
      <c r="H4311" s="6" t="str">
        <f>TEXT(NiftyData[[#This Row],[Date]], "yyyy")</f>
        <v>2003</v>
      </c>
      <c r="I4311" s="6" t="str">
        <f>TEXT(NiftyData[[#This Row],[Date]], "mmm")</f>
        <v>Jul</v>
      </c>
      <c r="J4311" s="6" t="str">
        <f>TEXT(NiftyData[[#This Row],[Date]], "ddd")</f>
        <v>Tue</v>
      </c>
      <c r="K4311" s="6" t="str">
        <f>TEXT(NiftyData[[#This Row],[Date]], "mmm-yyyy")</f>
        <v>Jul-2003</v>
      </c>
      <c r="L4311" s="6" t="str">
        <f>IF(NiftyData[[#This Row],[Day]]="Thu", "Expiry", "")</f>
        <v/>
      </c>
      <c r="M4311" s="6">
        <f>NiftyData[[#This Row],[Close]]-NiftyData[[#This Row],[Open]]</f>
        <v>5.5</v>
      </c>
      <c r="N4311" s="4">
        <f>NiftyData[[#This Row],[Intraday Change]]/NiftyData[[#This Row],[Open]]</f>
        <v>4.7038700021381228E-3</v>
      </c>
      <c r="O4311" s="4">
        <f>_xlfn.CEILING.MATH(ABS(NiftyData[[#This Row],[Intraday Change %]]), 0.01)</f>
        <v>0.01</v>
      </c>
      <c r="P4311" s="6">
        <f>NiftyData[[#This Row],[Close]]-E4312</f>
        <v>5.5499999999999545</v>
      </c>
      <c r="Q4311" s="4">
        <f>NiftyData[[#This Row],[DayChange]]/E4312</f>
        <v>4.7468354430379358E-3</v>
      </c>
      <c r="R4311" s="7">
        <f>_xlfn.CEILING.MATH(ABS(NiftyData[[#This Row],[DayChange %]]), 0.01)</f>
        <v>0.01</v>
      </c>
    </row>
    <row r="4312" spans="1:18" x14ac:dyDescent="0.2">
      <c r="A4312" s="2">
        <v>37830</v>
      </c>
      <c r="B4312" s="1">
        <v>1163.25</v>
      </c>
      <c r="C4312" s="1">
        <v>1180.5999999999999</v>
      </c>
      <c r="D4312" s="1">
        <v>1163.25</v>
      </c>
      <c r="E4312" s="1">
        <v>1169.2</v>
      </c>
      <c r="F4312" s="1">
        <v>82800855</v>
      </c>
      <c r="G4312" s="1">
        <v>2171.5500000000002</v>
      </c>
      <c r="H4312" s="6" t="str">
        <f>TEXT(NiftyData[[#This Row],[Date]], "yyyy")</f>
        <v>2003</v>
      </c>
      <c r="I4312" s="6" t="str">
        <f>TEXT(NiftyData[[#This Row],[Date]], "mmm")</f>
        <v>Jul</v>
      </c>
      <c r="J4312" s="6" t="str">
        <f>TEXT(NiftyData[[#This Row],[Date]], "ddd")</f>
        <v>Mon</v>
      </c>
      <c r="K4312" s="6" t="str">
        <f>TEXT(NiftyData[[#This Row],[Date]], "mmm-yyyy")</f>
        <v>Jul-2003</v>
      </c>
      <c r="L4312" s="6" t="str">
        <f>IF(NiftyData[[#This Row],[Day]]="Thu", "Expiry", "")</f>
        <v/>
      </c>
      <c r="M4312" s="6">
        <f>NiftyData[[#This Row],[Close]]-NiftyData[[#This Row],[Open]]</f>
        <v>5.9500000000000455</v>
      </c>
      <c r="N4312" s="4">
        <f>NiftyData[[#This Row],[Intraday Change]]/NiftyData[[#This Row],[Open]]</f>
        <v>5.1149795830647288E-3</v>
      </c>
      <c r="O4312" s="4">
        <f>_xlfn.CEILING.MATH(ABS(NiftyData[[#This Row],[Intraday Change %]]), 0.01)</f>
        <v>0.01</v>
      </c>
      <c r="P4312" s="6">
        <f>NiftyData[[#This Row],[Close]]-E4313</f>
        <v>6.4500000000000455</v>
      </c>
      <c r="Q4312" s="4">
        <f>NiftyData[[#This Row],[DayChange]]/E4313</f>
        <v>5.5471941517953515E-3</v>
      </c>
      <c r="R4312" s="7">
        <f>_xlfn.CEILING.MATH(ABS(NiftyData[[#This Row],[DayChange %]]), 0.01)</f>
        <v>0.01</v>
      </c>
    </row>
    <row r="4313" spans="1:18" x14ac:dyDescent="0.2">
      <c r="A4313" s="2">
        <v>37827</v>
      </c>
      <c r="B4313" s="1">
        <v>1135.5</v>
      </c>
      <c r="C4313" s="1">
        <v>1164.7</v>
      </c>
      <c r="D4313" s="1">
        <v>1135.05</v>
      </c>
      <c r="E4313" s="1">
        <v>1162.75</v>
      </c>
      <c r="F4313" s="1">
        <v>85402139</v>
      </c>
      <c r="G4313" s="1">
        <v>2314.5</v>
      </c>
      <c r="H4313" s="6" t="str">
        <f>TEXT(NiftyData[[#This Row],[Date]], "yyyy")</f>
        <v>2003</v>
      </c>
      <c r="I4313" s="6" t="str">
        <f>TEXT(NiftyData[[#This Row],[Date]], "mmm")</f>
        <v>Jul</v>
      </c>
      <c r="J4313" s="6" t="str">
        <f>TEXT(NiftyData[[#This Row],[Date]], "ddd")</f>
        <v>Fri</v>
      </c>
      <c r="K4313" s="6" t="str">
        <f>TEXT(NiftyData[[#This Row],[Date]], "mmm-yyyy")</f>
        <v>Jul-2003</v>
      </c>
      <c r="L4313" s="6" t="str">
        <f>IF(NiftyData[[#This Row],[Day]]="Thu", "Expiry", "")</f>
        <v/>
      </c>
      <c r="M4313" s="6">
        <f>NiftyData[[#This Row],[Close]]-NiftyData[[#This Row],[Open]]</f>
        <v>27.25</v>
      </c>
      <c r="N4313" s="4">
        <f>NiftyData[[#This Row],[Intraday Change]]/NiftyData[[#This Row],[Open]]</f>
        <v>2.3998238661382652E-2</v>
      </c>
      <c r="O4313" s="4">
        <f>_xlfn.CEILING.MATH(ABS(NiftyData[[#This Row],[Intraday Change %]]), 0.01)</f>
        <v>0.03</v>
      </c>
      <c r="P4313" s="6">
        <f>NiftyData[[#This Row],[Close]]-E4314</f>
        <v>23.299999999999955</v>
      </c>
      <c r="Q4313" s="4">
        <f>NiftyData[[#This Row],[DayChange]]/E4314</f>
        <v>2.0448461977269693E-2</v>
      </c>
      <c r="R4313" s="7">
        <f>_xlfn.CEILING.MATH(ABS(NiftyData[[#This Row],[DayChange %]]), 0.01)</f>
        <v>0.03</v>
      </c>
    </row>
    <row r="4314" spans="1:18" x14ac:dyDescent="0.2">
      <c r="A4314" s="2">
        <v>37826</v>
      </c>
      <c r="B4314" s="1">
        <v>1119.95</v>
      </c>
      <c r="C4314" s="1">
        <v>1144.3499999999999</v>
      </c>
      <c r="D4314" s="1">
        <v>1118.55</v>
      </c>
      <c r="E4314" s="1">
        <v>1139.45</v>
      </c>
      <c r="F4314" s="1">
        <v>92464124</v>
      </c>
      <c r="G4314" s="1">
        <v>2401.35</v>
      </c>
      <c r="H4314" s="6" t="str">
        <f>TEXT(NiftyData[[#This Row],[Date]], "yyyy")</f>
        <v>2003</v>
      </c>
      <c r="I4314" s="6" t="str">
        <f>TEXT(NiftyData[[#This Row],[Date]], "mmm")</f>
        <v>Jul</v>
      </c>
      <c r="J4314" s="6" t="str">
        <f>TEXT(NiftyData[[#This Row],[Date]], "ddd")</f>
        <v>Thu</v>
      </c>
      <c r="K4314" s="6" t="str">
        <f>TEXT(NiftyData[[#This Row],[Date]], "mmm-yyyy")</f>
        <v>Jul-2003</v>
      </c>
      <c r="L4314" s="6" t="str">
        <f>IF(NiftyData[[#This Row],[Day]]="Thu", "Expiry", "")</f>
        <v>Expiry</v>
      </c>
      <c r="M4314" s="6">
        <f>NiftyData[[#This Row],[Close]]-NiftyData[[#This Row],[Open]]</f>
        <v>19.5</v>
      </c>
      <c r="N4314" s="4">
        <f>NiftyData[[#This Row],[Intraday Change]]/NiftyData[[#This Row],[Open]]</f>
        <v>1.7411491584445733E-2</v>
      </c>
      <c r="O4314" s="4">
        <f>_xlfn.CEILING.MATH(ABS(NiftyData[[#This Row],[Intraday Change %]]), 0.01)</f>
        <v>0.02</v>
      </c>
      <c r="P4314" s="6">
        <f>NiftyData[[#This Row],[Close]]-E4315</f>
        <v>20.400000000000091</v>
      </c>
      <c r="Q4314" s="4">
        <f>NiftyData[[#This Row],[DayChange]]/E4315</f>
        <v>1.8229748447343812E-2</v>
      </c>
      <c r="R4314" s="7">
        <f>_xlfn.CEILING.MATH(ABS(NiftyData[[#This Row],[DayChange %]]), 0.01)</f>
        <v>0.02</v>
      </c>
    </row>
    <row r="4315" spans="1:18" x14ac:dyDescent="0.2">
      <c r="A4315" s="2">
        <v>37825</v>
      </c>
      <c r="B4315" s="1">
        <v>1109.5999999999999</v>
      </c>
      <c r="C4315" s="1">
        <v>1124.7</v>
      </c>
      <c r="D4315" s="1">
        <v>1109.5999999999999</v>
      </c>
      <c r="E4315" s="1">
        <v>1119.05</v>
      </c>
      <c r="F4315" s="1">
        <v>93262817</v>
      </c>
      <c r="G4315" s="1">
        <v>2269.87</v>
      </c>
      <c r="H4315" s="6" t="str">
        <f>TEXT(NiftyData[[#This Row],[Date]], "yyyy")</f>
        <v>2003</v>
      </c>
      <c r="I4315" s="6" t="str">
        <f>TEXT(NiftyData[[#This Row],[Date]], "mmm")</f>
        <v>Jul</v>
      </c>
      <c r="J4315" s="6" t="str">
        <f>TEXT(NiftyData[[#This Row],[Date]], "ddd")</f>
        <v>Wed</v>
      </c>
      <c r="K4315" s="6" t="str">
        <f>TEXT(NiftyData[[#This Row],[Date]], "mmm-yyyy")</f>
        <v>Jul-2003</v>
      </c>
      <c r="L4315" s="6" t="str">
        <f>IF(NiftyData[[#This Row],[Day]]="Thu", "Expiry", "")</f>
        <v/>
      </c>
      <c r="M4315" s="6">
        <f>NiftyData[[#This Row],[Close]]-NiftyData[[#This Row],[Open]]</f>
        <v>9.4500000000000455</v>
      </c>
      <c r="N4315" s="4">
        <f>NiftyData[[#This Row],[Intraday Change]]/NiftyData[[#This Row],[Open]]</f>
        <v>8.5165825522711298E-3</v>
      </c>
      <c r="O4315" s="4">
        <f>_xlfn.CEILING.MATH(ABS(NiftyData[[#This Row],[Intraday Change %]]), 0.01)</f>
        <v>0.01</v>
      </c>
      <c r="P4315" s="6">
        <f>NiftyData[[#This Row],[Close]]-E4316</f>
        <v>9.8499999999999091</v>
      </c>
      <c r="Q4315" s="4">
        <f>NiftyData[[#This Row],[DayChange]]/E4316</f>
        <v>8.8802740714027297E-3</v>
      </c>
      <c r="R4315" s="7">
        <f>_xlfn.CEILING.MATH(ABS(NiftyData[[#This Row],[DayChange %]]), 0.01)</f>
        <v>0.01</v>
      </c>
    </row>
    <row r="4316" spans="1:18" x14ac:dyDescent="0.2">
      <c r="A4316" s="2">
        <v>37824</v>
      </c>
      <c r="B4316" s="1">
        <v>1115.3499999999999</v>
      </c>
      <c r="C4316" s="1">
        <v>1118.25</v>
      </c>
      <c r="D4316" s="1">
        <v>1089.3</v>
      </c>
      <c r="E4316" s="1">
        <v>1109.2</v>
      </c>
      <c r="F4316" s="1">
        <v>80609731</v>
      </c>
      <c r="G4316" s="1">
        <v>2156.06</v>
      </c>
      <c r="H4316" s="6" t="str">
        <f>TEXT(NiftyData[[#This Row],[Date]], "yyyy")</f>
        <v>2003</v>
      </c>
      <c r="I4316" s="6" t="str">
        <f>TEXT(NiftyData[[#This Row],[Date]], "mmm")</f>
        <v>Jul</v>
      </c>
      <c r="J4316" s="6" t="str">
        <f>TEXT(NiftyData[[#This Row],[Date]], "ddd")</f>
        <v>Tue</v>
      </c>
      <c r="K4316" s="6" t="str">
        <f>TEXT(NiftyData[[#This Row],[Date]], "mmm-yyyy")</f>
        <v>Jul-2003</v>
      </c>
      <c r="L4316" s="6" t="str">
        <f>IF(NiftyData[[#This Row],[Day]]="Thu", "Expiry", "")</f>
        <v/>
      </c>
      <c r="M4316" s="6">
        <f>NiftyData[[#This Row],[Close]]-NiftyData[[#This Row],[Open]]</f>
        <v>-6.1499999999998636</v>
      </c>
      <c r="N4316" s="4">
        <f>NiftyData[[#This Row],[Intraday Change]]/NiftyData[[#This Row],[Open]]</f>
        <v>-5.5139642264758724E-3</v>
      </c>
      <c r="O4316" s="4">
        <f>_xlfn.CEILING.MATH(ABS(NiftyData[[#This Row],[Intraday Change %]]), 0.01)</f>
        <v>0.01</v>
      </c>
      <c r="P4316" s="6">
        <f>NiftyData[[#This Row],[Close]]-E4317</f>
        <v>-6.5999999999999091</v>
      </c>
      <c r="Q4316" s="4">
        <f>NiftyData[[#This Row],[DayChange]]/E4317</f>
        <v>-5.9150385373722076E-3</v>
      </c>
      <c r="R4316" s="7">
        <f>_xlfn.CEILING.MATH(ABS(NiftyData[[#This Row],[DayChange %]]), 0.01)</f>
        <v>0.01</v>
      </c>
    </row>
    <row r="4317" spans="1:18" x14ac:dyDescent="0.2">
      <c r="A4317" s="2">
        <v>37823</v>
      </c>
      <c r="B4317" s="1">
        <v>1140</v>
      </c>
      <c r="C4317" s="1">
        <v>1146.4000000000001</v>
      </c>
      <c r="D4317" s="1">
        <v>1112.55</v>
      </c>
      <c r="E4317" s="1">
        <v>1115.8</v>
      </c>
      <c r="F4317" s="1">
        <v>72114632</v>
      </c>
      <c r="G4317" s="1">
        <v>1971.87</v>
      </c>
      <c r="H4317" s="6" t="str">
        <f>TEXT(NiftyData[[#This Row],[Date]], "yyyy")</f>
        <v>2003</v>
      </c>
      <c r="I4317" s="6" t="str">
        <f>TEXT(NiftyData[[#This Row],[Date]], "mmm")</f>
        <v>Jul</v>
      </c>
      <c r="J4317" s="6" t="str">
        <f>TEXT(NiftyData[[#This Row],[Date]], "ddd")</f>
        <v>Mon</v>
      </c>
      <c r="K4317" s="6" t="str">
        <f>TEXT(NiftyData[[#This Row],[Date]], "mmm-yyyy")</f>
        <v>Jul-2003</v>
      </c>
      <c r="L4317" s="6" t="str">
        <f>IF(NiftyData[[#This Row],[Day]]="Thu", "Expiry", "")</f>
        <v/>
      </c>
      <c r="M4317" s="6">
        <f>NiftyData[[#This Row],[Close]]-NiftyData[[#This Row],[Open]]</f>
        <v>-24.200000000000045</v>
      </c>
      <c r="N4317" s="4">
        <f>NiftyData[[#This Row],[Intraday Change]]/NiftyData[[#This Row],[Open]]</f>
        <v>-2.1228070175438638E-2</v>
      </c>
      <c r="O4317" s="4">
        <f>_xlfn.CEILING.MATH(ABS(NiftyData[[#This Row],[Intraday Change %]]), 0.01)</f>
        <v>0.03</v>
      </c>
      <c r="P4317" s="6">
        <f>NiftyData[[#This Row],[Close]]-E4318</f>
        <v>-24.200000000000045</v>
      </c>
      <c r="Q4317" s="4">
        <f>NiftyData[[#This Row],[DayChange]]/E4318</f>
        <v>-2.1228070175438638E-2</v>
      </c>
      <c r="R4317" s="7">
        <f>_xlfn.CEILING.MATH(ABS(NiftyData[[#This Row],[DayChange %]]), 0.01)</f>
        <v>0.03</v>
      </c>
    </row>
    <row r="4318" spans="1:18" x14ac:dyDescent="0.2">
      <c r="A4318" s="2">
        <v>37820</v>
      </c>
      <c r="B4318" s="1">
        <v>1151.8499999999999</v>
      </c>
      <c r="C4318" s="1">
        <v>1162.5999999999999</v>
      </c>
      <c r="D4318" s="1">
        <v>1130.45</v>
      </c>
      <c r="E4318" s="1">
        <v>1140</v>
      </c>
      <c r="F4318" s="1">
        <v>77573758</v>
      </c>
      <c r="G4318" s="1">
        <v>2043.3</v>
      </c>
      <c r="H4318" s="6" t="str">
        <f>TEXT(NiftyData[[#This Row],[Date]], "yyyy")</f>
        <v>2003</v>
      </c>
      <c r="I4318" s="6" t="str">
        <f>TEXT(NiftyData[[#This Row],[Date]], "mmm")</f>
        <v>Jul</v>
      </c>
      <c r="J4318" s="6" t="str">
        <f>TEXT(NiftyData[[#This Row],[Date]], "ddd")</f>
        <v>Fri</v>
      </c>
      <c r="K4318" s="6" t="str">
        <f>TEXT(NiftyData[[#This Row],[Date]], "mmm-yyyy")</f>
        <v>Jul-2003</v>
      </c>
      <c r="L4318" s="6" t="str">
        <f>IF(NiftyData[[#This Row],[Day]]="Thu", "Expiry", "")</f>
        <v/>
      </c>
      <c r="M4318" s="6">
        <f>NiftyData[[#This Row],[Close]]-NiftyData[[#This Row],[Open]]</f>
        <v>-11.849999999999909</v>
      </c>
      <c r="N4318" s="4">
        <f>NiftyData[[#This Row],[Intraday Change]]/NiftyData[[#This Row],[Open]]</f>
        <v>-1.0287797890350227E-2</v>
      </c>
      <c r="O4318" s="4">
        <f>_xlfn.CEILING.MATH(ABS(NiftyData[[#This Row],[Intraday Change %]]), 0.01)</f>
        <v>0.02</v>
      </c>
      <c r="P4318" s="6">
        <f>NiftyData[[#This Row],[Close]]-E4319</f>
        <v>-12</v>
      </c>
      <c r="Q4318" s="4">
        <f>NiftyData[[#This Row],[DayChange]]/E4319</f>
        <v>-1.0416666666666666E-2</v>
      </c>
      <c r="R4318" s="7">
        <f>_xlfn.CEILING.MATH(ABS(NiftyData[[#This Row],[DayChange %]]), 0.01)</f>
        <v>0.02</v>
      </c>
    </row>
    <row r="4319" spans="1:18" x14ac:dyDescent="0.2">
      <c r="A4319" s="2">
        <v>37819</v>
      </c>
      <c r="B4319" s="1">
        <v>1168.8499999999999</v>
      </c>
      <c r="C4319" s="1">
        <v>1175.95</v>
      </c>
      <c r="D4319" s="1">
        <v>1145.6500000000001</v>
      </c>
      <c r="E4319" s="1">
        <v>1152</v>
      </c>
      <c r="F4319" s="1">
        <v>80352181</v>
      </c>
      <c r="G4319" s="1">
        <v>2189.73</v>
      </c>
      <c r="H4319" s="6" t="str">
        <f>TEXT(NiftyData[[#This Row],[Date]], "yyyy")</f>
        <v>2003</v>
      </c>
      <c r="I4319" s="6" t="str">
        <f>TEXT(NiftyData[[#This Row],[Date]], "mmm")</f>
        <v>Jul</v>
      </c>
      <c r="J4319" s="6" t="str">
        <f>TEXT(NiftyData[[#This Row],[Date]], "ddd")</f>
        <v>Thu</v>
      </c>
      <c r="K4319" s="6" t="str">
        <f>TEXT(NiftyData[[#This Row],[Date]], "mmm-yyyy")</f>
        <v>Jul-2003</v>
      </c>
      <c r="L4319" s="6" t="str">
        <f>IF(NiftyData[[#This Row],[Day]]="Thu", "Expiry", "")</f>
        <v>Expiry</v>
      </c>
      <c r="M4319" s="6">
        <f>NiftyData[[#This Row],[Close]]-NiftyData[[#This Row],[Open]]</f>
        <v>-16.849999999999909</v>
      </c>
      <c r="N4319" s="4">
        <f>NiftyData[[#This Row],[Intraday Change]]/NiftyData[[#This Row],[Open]]</f>
        <v>-1.4415878855285032E-2</v>
      </c>
      <c r="O4319" s="4">
        <f>_xlfn.CEILING.MATH(ABS(NiftyData[[#This Row],[Intraday Change %]]), 0.01)</f>
        <v>0.02</v>
      </c>
      <c r="P4319" s="6">
        <f>NiftyData[[#This Row],[Close]]-E4320</f>
        <v>-16.75</v>
      </c>
      <c r="Q4319" s="4">
        <f>NiftyData[[#This Row],[DayChange]]/E4320</f>
        <v>-1.4331550802139038E-2</v>
      </c>
      <c r="R4319" s="7">
        <f>_xlfn.CEILING.MATH(ABS(NiftyData[[#This Row],[DayChange %]]), 0.01)</f>
        <v>0.02</v>
      </c>
    </row>
    <row r="4320" spans="1:18" x14ac:dyDescent="0.2">
      <c r="A4320" s="2">
        <v>37818</v>
      </c>
      <c r="B4320" s="1">
        <v>1158.7</v>
      </c>
      <c r="C4320" s="1">
        <v>1170.45</v>
      </c>
      <c r="D4320" s="1">
        <v>1148.5999999999999</v>
      </c>
      <c r="E4320" s="1">
        <v>1168.75</v>
      </c>
      <c r="F4320" s="1">
        <v>67838029</v>
      </c>
      <c r="G4320" s="1">
        <v>1799.89</v>
      </c>
      <c r="H4320" s="6" t="str">
        <f>TEXT(NiftyData[[#This Row],[Date]], "yyyy")</f>
        <v>2003</v>
      </c>
      <c r="I4320" s="6" t="str">
        <f>TEXT(NiftyData[[#This Row],[Date]], "mmm")</f>
        <v>Jul</v>
      </c>
      <c r="J4320" s="6" t="str">
        <f>TEXT(NiftyData[[#This Row],[Date]], "ddd")</f>
        <v>Wed</v>
      </c>
      <c r="K4320" s="6" t="str">
        <f>TEXT(NiftyData[[#This Row],[Date]], "mmm-yyyy")</f>
        <v>Jul-2003</v>
      </c>
      <c r="L4320" s="6" t="str">
        <f>IF(NiftyData[[#This Row],[Day]]="Thu", "Expiry", "")</f>
        <v/>
      </c>
      <c r="M4320" s="6">
        <f>NiftyData[[#This Row],[Close]]-NiftyData[[#This Row],[Open]]</f>
        <v>10.049999999999955</v>
      </c>
      <c r="N4320" s="4">
        <f>NiftyData[[#This Row],[Intraday Change]]/NiftyData[[#This Row],[Open]]</f>
        <v>8.6735134202122668E-3</v>
      </c>
      <c r="O4320" s="4">
        <f>_xlfn.CEILING.MATH(ABS(NiftyData[[#This Row],[Intraday Change %]]), 0.01)</f>
        <v>0.01</v>
      </c>
      <c r="P4320" s="6">
        <f>NiftyData[[#This Row],[Close]]-E4321</f>
        <v>8.9000000000000909</v>
      </c>
      <c r="Q4320" s="4">
        <f>NiftyData[[#This Row],[DayChange]]/E4321</f>
        <v>7.6734060438850638E-3</v>
      </c>
      <c r="R4320" s="7">
        <f>_xlfn.CEILING.MATH(ABS(NiftyData[[#This Row],[DayChange %]]), 0.01)</f>
        <v>0.01</v>
      </c>
    </row>
    <row r="4321" spans="1:18" x14ac:dyDescent="0.2">
      <c r="A4321" s="2">
        <v>37817</v>
      </c>
      <c r="B4321" s="1">
        <v>1171.5</v>
      </c>
      <c r="C4321" s="1">
        <v>1175.55</v>
      </c>
      <c r="D4321" s="1">
        <v>1148.8</v>
      </c>
      <c r="E4321" s="1">
        <v>1159.8499999999999</v>
      </c>
      <c r="F4321" s="1">
        <v>77635571</v>
      </c>
      <c r="G4321" s="1">
        <v>2023.93</v>
      </c>
      <c r="H4321" s="6" t="str">
        <f>TEXT(NiftyData[[#This Row],[Date]], "yyyy")</f>
        <v>2003</v>
      </c>
      <c r="I4321" s="6" t="str">
        <f>TEXT(NiftyData[[#This Row],[Date]], "mmm")</f>
        <v>Jul</v>
      </c>
      <c r="J4321" s="6" t="str">
        <f>TEXT(NiftyData[[#This Row],[Date]], "ddd")</f>
        <v>Tue</v>
      </c>
      <c r="K4321" s="6" t="str">
        <f>TEXT(NiftyData[[#This Row],[Date]], "mmm-yyyy")</f>
        <v>Jul-2003</v>
      </c>
      <c r="L4321" s="6" t="str">
        <f>IF(NiftyData[[#This Row],[Day]]="Thu", "Expiry", "")</f>
        <v/>
      </c>
      <c r="M4321" s="6">
        <f>NiftyData[[#This Row],[Close]]-NiftyData[[#This Row],[Open]]</f>
        <v>-11.650000000000091</v>
      </c>
      <c r="N4321" s="4">
        <f>NiftyData[[#This Row],[Intraday Change]]/NiftyData[[#This Row],[Open]]</f>
        <v>-9.9445155783184722E-3</v>
      </c>
      <c r="O4321" s="4">
        <f>_xlfn.CEILING.MATH(ABS(NiftyData[[#This Row],[Intraday Change %]]), 0.01)</f>
        <v>0.01</v>
      </c>
      <c r="P4321" s="6">
        <f>NiftyData[[#This Row],[Close]]-E4322</f>
        <v>-11.650000000000091</v>
      </c>
      <c r="Q4321" s="4">
        <f>NiftyData[[#This Row],[DayChange]]/E4322</f>
        <v>-9.9445155783184722E-3</v>
      </c>
      <c r="R4321" s="7">
        <f>_xlfn.CEILING.MATH(ABS(NiftyData[[#This Row],[DayChange %]]), 0.01)</f>
        <v>0.01</v>
      </c>
    </row>
    <row r="4322" spans="1:18" x14ac:dyDescent="0.2">
      <c r="A4322" s="2">
        <v>37816</v>
      </c>
      <c r="B4322" s="1">
        <v>1161.2</v>
      </c>
      <c r="C4322" s="1">
        <v>1173.95</v>
      </c>
      <c r="D4322" s="1">
        <v>1161.2</v>
      </c>
      <c r="E4322" s="1">
        <v>1171.5</v>
      </c>
      <c r="F4322" s="1">
        <v>69731056</v>
      </c>
      <c r="G4322" s="1">
        <v>1892.58</v>
      </c>
      <c r="H4322" s="6" t="str">
        <f>TEXT(NiftyData[[#This Row],[Date]], "yyyy")</f>
        <v>2003</v>
      </c>
      <c r="I4322" s="6" t="str">
        <f>TEXT(NiftyData[[#This Row],[Date]], "mmm")</f>
        <v>Jul</v>
      </c>
      <c r="J4322" s="6" t="str">
        <f>TEXT(NiftyData[[#This Row],[Date]], "ddd")</f>
        <v>Mon</v>
      </c>
      <c r="K4322" s="6" t="str">
        <f>TEXT(NiftyData[[#This Row],[Date]], "mmm-yyyy")</f>
        <v>Jul-2003</v>
      </c>
      <c r="L4322" s="6" t="str">
        <f>IF(NiftyData[[#This Row],[Day]]="Thu", "Expiry", "")</f>
        <v/>
      </c>
      <c r="M4322" s="6">
        <f>NiftyData[[#This Row],[Close]]-NiftyData[[#This Row],[Open]]</f>
        <v>10.299999999999955</v>
      </c>
      <c r="N4322" s="4">
        <f>NiftyData[[#This Row],[Intraday Change]]/NiftyData[[#This Row],[Open]]</f>
        <v>8.8701343437822544E-3</v>
      </c>
      <c r="O4322" s="4">
        <f>_xlfn.CEILING.MATH(ABS(NiftyData[[#This Row],[Intraday Change %]]), 0.01)</f>
        <v>0.01</v>
      </c>
      <c r="P4322" s="6">
        <f>NiftyData[[#This Row],[Close]]-E4323</f>
        <v>9.8499999999999091</v>
      </c>
      <c r="Q4322" s="4">
        <f>NiftyData[[#This Row],[DayChange]]/E4323</f>
        <v>8.4793182111650746E-3</v>
      </c>
      <c r="R4322" s="7">
        <f>_xlfn.CEILING.MATH(ABS(NiftyData[[#This Row],[DayChange %]]), 0.01)</f>
        <v>0.01</v>
      </c>
    </row>
    <row r="4323" spans="1:18" x14ac:dyDescent="0.2">
      <c r="A4323" s="2">
        <v>37813</v>
      </c>
      <c r="B4323" s="1">
        <v>1162.3</v>
      </c>
      <c r="C4323" s="1">
        <v>1170.75</v>
      </c>
      <c r="D4323" s="1">
        <v>1157.45</v>
      </c>
      <c r="E4323" s="1">
        <v>1161.6500000000001</v>
      </c>
      <c r="F4323" s="1">
        <v>73790385</v>
      </c>
      <c r="G4323" s="1">
        <v>2146.2800000000002</v>
      </c>
      <c r="H4323" s="6" t="str">
        <f>TEXT(NiftyData[[#This Row],[Date]], "yyyy")</f>
        <v>2003</v>
      </c>
      <c r="I4323" s="6" t="str">
        <f>TEXT(NiftyData[[#This Row],[Date]], "mmm")</f>
        <v>Jul</v>
      </c>
      <c r="J4323" s="6" t="str">
        <f>TEXT(NiftyData[[#This Row],[Date]], "ddd")</f>
        <v>Fri</v>
      </c>
      <c r="K4323" s="6" t="str">
        <f>TEXT(NiftyData[[#This Row],[Date]], "mmm-yyyy")</f>
        <v>Jul-2003</v>
      </c>
      <c r="L4323" s="6" t="str">
        <f>IF(NiftyData[[#This Row],[Day]]="Thu", "Expiry", "")</f>
        <v/>
      </c>
      <c r="M4323" s="6">
        <f>NiftyData[[#This Row],[Close]]-NiftyData[[#This Row],[Open]]</f>
        <v>-0.64999999999986358</v>
      </c>
      <c r="N4323" s="4">
        <f>NiftyData[[#This Row],[Intraday Change]]/NiftyData[[#This Row],[Open]]</f>
        <v>-5.5923599759086608E-4</v>
      </c>
      <c r="O4323" s="4">
        <f>_xlfn.CEILING.MATH(ABS(NiftyData[[#This Row],[Intraday Change %]]), 0.01)</f>
        <v>0.01</v>
      </c>
      <c r="P4323" s="6">
        <f>NiftyData[[#This Row],[Close]]-E4324</f>
        <v>-0.6999999999998181</v>
      </c>
      <c r="Q4323" s="4">
        <f>NiftyData[[#This Row],[DayChange]]/E4324</f>
        <v>-6.0222824450451083E-4</v>
      </c>
      <c r="R4323" s="7">
        <f>_xlfn.CEILING.MATH(ABS(NiftyData[[#This Row],[DayChange %]]), 0.01)</f>
        <v>0.01</v>
      </c>
    </row>
    <row r="4324" spans="1:18" x14ac:dyDescent="0.2">
      <c r="A4324" s="2">
        <v>37812</v>
      </c>
      <c r="B4324" s="1">
        <v>1146</v>
      </c>
      <c r="C4324" s="1">
        <v>1163.5999999999999</v>
      </c>
      <c r="D4324" s="1">
        <v>1146</v>
      </c>
      <c r="E4324" s="1">
        <v>1162.3499999999999</v>
      </c>
      <c r="F4324" s="1">
        <v>74515376</v>
      </c>
      <c r="G4324" s="1">
        <v>2471.9</v>
      </c>
      <c r="H4324" s="6" t="str">
        <f>TEXT(NiftyData[[#This Row],[Date]], "yyyy")</f>
        <v>2003</v>
      </c>
      <c r="I4324" s="6" t="str">
        <f>TEXT(NiftyData[[#This Row],[Date]], "mmm")</f>
        <v>Jul</v>
      </c>
      <c r="J4324" s="6" t="str">
        <f>TEXT(NiftyData[[#This Row],[Date]], "ddd")</f>
        <v>Thu</v>
      </c>
      <c r="K4324" s="6" t="str">
        <f>TEXT(NiftyData[[#This Row],[Date]], "mmm-yyyy")</f>
        <v>Jul-2003</v>
      </c>
      <c r="L4324" s="6" t="str">
        <f>IF(NiftyData[[#This Row],[Day]]="Thu", "Expiry", "")</f>
        <v>Expiry</v>
      </c>
      <c r="M4324" s="6">
        <f>NiftyData[[#This Row],[Close]]-NiftyData[[#This Row],[Open]]</f>
        <v>16.349999999999909</v>
      </c>
      <c r="N4324" s="4">
        <f>NiftyData[[#This Row],[Intraday Change]]/NiftyData[[#This Row],[Open]]</f>
        <v>1.4267015706806203E-2</v>
      </c>
      <c r="O4324" s="4">
        <f>_xlfn.CEILING.MATH(ABS(NiftyData[[#This Row],[Intraday Change %]]), 0.01)</f>
        <v>0.02</v>
      </c>
      <c r="P4324" s="6">
        <f>NiftyData[[#This Row],[Close]]-E4325</f>
        <v>21.299999999999955</v>
      </c>
      <c r="Q4324" s="4">
        <f>NiftyData[[#This Row],[DayChange]]/E4325</f>
        <v>1.8667017220980638E-2</v>
      </c>
      <c r="R4324" s="7">
        <f>_xlfn.CEILING.MATH(ABS(NiftyData[[#This Row],[DayChange %]]), 0.01)</f>
        <v>0.02</v>
      </c>
    </row>
    <row r="4325" spans="1:18" x14ac:dyDescent="0.2">
      <c r="A4325" s="2">
        <v>37811</v>
      </c>
      <c r="B4325" s="1">
        <v>1146.3499999999999</v>
      </c>
      <c r="C4325" s="1">
        <v>1155.3</v>
      </c>
      <c r="D4325" s="1">
        <v>1137.1500000000001</v>
      </c>
      <c r="E4325" s="1">
        <v>1141.05</v>
      </c>
      <c r="F4325" s="1">
        <v>53365632</v>
      </c>
      <c r="G4325" s="1">
        <v>1408.49</v>
      </c>
      <c r="H4325" s="6" t="str">
        <f>TEXT(NiftyData[[#This Row],[Date]], "yyyy")</f>
        <v>2003</v>
      </c>
      <c r="I4325" s="6" t="str">
        <f>TEXT(NiftyData[[#This Row],[Date]], "mmm")</f>
        <v>Jul</v>
      </c>
      <c r="J4325" s="6" t="str">
        <f>TEXT(NiftyData[[#This Row],[Date]], "ddd")</f>
        <v>Wed</v>
      </c>
      <c r="K4325" s="6" t="str">
        <f>TEXT(NiftyData[[#This Row],[Date]], "mmm-yyyy")</f>
        <v>Jul-2003</v>
      </c>
      <c r="L4325" s="6" t="str">
        <f>IF(NiftyData[[#This Row],[Day]]="Thu", "Expiry", "")</f>
        <v/>
      </c>
      <c r="M4325" s="6">
        <f>NiftyData[[#This Row],[Close]]-NiftyData[[#This Row],[Open]]</f>
        <v>-5.2999999999999545</v>
      </c>
      <c r="N4325" s="4">
        <f>NiftyData[[#This Row],[Intraday Change]]/NiftyData[[#This Row],[Open]]</f>
        <v>-4.623369825969342E-3</v>
      </c>
      <c r="O4325" s="4">
        <f>_xlfn.CEILING.MATH(ABS(NiftyData[[#This Row],[Intraday Change %]]), 0.01)</f>
        <v>0.01</v>
      </c>
      <c r="P4325" s="6">
        <f>NiftyData[[#This Row],[Close]]-E4326</f>
        <v>-4.8500000000001364</v>
      </c>
      <c r="Q4325" s="4">
        <f>NiftyData[[#This Row],[DayChange]]/E4326</f>
        <v>-4.2324810192862694E-3</v>
      </c>
      <c r="R4325" s="7">
        <f>_xlfn.CEILING.MATH(ABS(NiftyData[[#This Row],[DayChange %]]), 0.01)</f>
        <v>0.01</v>
      </c>
    </row>
    <row r="4326" spans="1:18" x14ac:dyDescent="0.2">
      <c r="A4326" s="2">
        <v>37810</v>
      </c>
      <c r="B4326" s="1">
        <v>1141.45</v>
      </c>
      <c r="C4326" s="1">
        <v>1153.1500000000001</v>
      </c>
      <c r="D4326" s="1">
        <v>1141.3</v>
      </c>
      <c r="E4326" s="1">
        <v>1145.9000000000001</v>
      </c>
      <c r="F4326" s="1">
        <v>68365550</v>
      </c>
      <c r="G4326" s="1">
        <v>1852.24</v>
      </c>
      <c r="H4326" s="6" t="str">
        <f>TEXT(NiftyData[[#This Row],[Date]], "yyyy")</f>
        <v>2003</v>
      </c>
      <c r="I4326" s="6" t="str">
        <f>TEXT(NiftyData[[#This Row],[Date]], "mmm")</f>
        <v>Jul</v>
      </c>
      <c r="J4326" s="6" t="str">
        <f>TEXT(NiftyData[[#This Row],[Date]], "ddd")</f>
        <v>Tue</v>
      </c>
      <c r="K4326" s="6" t="str">
        <f>TEXT(NiftyData[[#This Row],[Date]], "mmm-yyyy")</f>
        <v>Jul-2003</v>
      </c>
      <c r="L4326" s="6" t="str">
        <f>IF(NiftyData[[#This Row],[Day]]="Thu", "Expiry", "")</f>
        <v/>
      </c>
      <c r="M4326" s="6">
        <f>NiftyData[[#This Row],[Close]]-NiftyData[[#This Row],[Open]]</f>
        <v>4.4500000000000455</v>
      </c>
      <c r="N4326" s="4">
        <f>NiftyData[[#This Row],[Intraday Change]]/NiftyData[[#This Row],[Open]]</f>
        <v>3.8985500897981036E-3</v>
      </c>
      <c r="O4326" s="4">
        <f>_xlfn.CEILING.MATH(ABS(NiftyData[[#This Row],[Intraday Change %]]), 0.01)</f>
        <v>0.01</v>
      </c>
      <c r="P4326" s="6">
        <f>NiftyData[[#This Row],[Close]]-E4327</f>
        <v>5.3500000000001364</v>
      </c>
      <c r="Q4326" s="4">
        <f>NiftyData[[#This Row],[DayChange]]/E4327</f>
        <v>4.6907193897682145E-3</v>
      </c>
      <c r="R4326" s="7">
        <f>_xlfn.CEILING.MATH(ABS(NiftyData[[#This Row],[DayChange %]]), 0.01)</f>
        <v>0.01</v>
      </c>
    </row>
    <row r="4327" spans="1:18" x14ac:dyDescent="0.2">
      <c r="A4327" s="2">
        <v>37809</v>
      </c>
      <c r="B4327" s="1">
        <v>1138.9000000000001</v>
      </c>
      <c r="C4327" s="1">
        <v>1145.75</v>
      </c>
      <c r="D4327" s="1">
        <v>1134.5999999999999</v>
      </c>
      <c r="E4327" s="1">
        <v>1140.55</v>
      </c>
      <c r="F4327" s="1">
        <v>57428401</v>
      </c>
      <c r="G4327" s="1">
        <v>1491.6</v>
      </c>
      <c r="H4327" s="6" t="str">
        <f>TEXT(NiftyData[[#This Row],[Date]], "yyyy")</f>
        <v>2003</v>
      </c>
      <c r="I4327" s="6" t="str">
        <f>TEXT(NiftyData[[#This Row],[Date]], "mmm")</f>
        <v>Jul</v>
      </c>
      <c r="J4327" s="6" t="str">
        <f>TEXT(NiftyData[[#This Row],[Date]], "ddd")</f>
        <v>Mon</v>
      </c>
      <c r="K4327" s="6" t="str">
        <f>TEXT(NiftyData[[#This Row],[Date]], "mmm-yyyy")</f>
        <v>Jul-2003</v>
      </c>
      <c r="L4327" s="6" t="str">
        <f>IF(NiftyData[[#This Row],[Day]]="Thu", "Expiry", "")</f>
        <v/>
      </c>
      <c r="M4327" s="6">
        <f>NiftyData[[#This Row],[Close]]-NiftyData[[#This Row],[Open]]</f>
        <v>1.6499999999998636</v>
      </c>
      <c r="N4327" s="4">
        <f>NiftyData[[#This Row],[Intraday Change]]/NiftyData[[#This Row],[Open]]</f>
        <v>1.4487663534988704E-3</v>
      </c>
      <c r="O4327" s="4">
        <f>_xlfn.CEILING.MATH(ABS(NiftyData[[#This Row],[Intraday Change %]]), 0.01)</f>
        <v>0.01</v>
      </c>
      <c r="P4327" s="6">
        <f>NiftyData[[#This Row],[Close]]-E4328</f>
        <v>2.0999999999999091</v>
      </c>
      <c r="Q4327" s="4">
        <f>NiftyData[[#This Row],[DayChange]]/E4328</f>
        <v>1.8446132899994807E-3</v>
      </c>
      <c r="R4327" s="7">
        <f>_xlfn.CEILING.MATH(ABS(NiftyData[[#This Row],[DayChange %]]), 0.01)</f>
        <v>0.01</v>
      </c>
    </row>
    <row r="4328" spans="1:18" x14ac:dyDescent="0.2">
      <c r="A4328" s="2">
        <v>37806</v>
      </c>
      <c r="B4328" s="1">
        <v>1145.5999999999999</v>
      </c>
      <c r="C4328" s="1">
        <v>1148.8499999999999</v>
      </c>
      <c r="D4328" s="1">
        <v>1134</v>
      </c>
      <c r="E4328" s="1">
        <v>1138.45</v>
      </c>
      <c r="F4328" s="1">
        <v>57673799</v>
      </c>
      <c r="G4328" s="1">
        <v>1564.6</v>
      </c>
      <c r="H4328" s="6" t="str">
        <f>TEXT(NiftyData[[#This Row],[Date]], "yyyy")</f>
        <v>2003</v>
      </c>
      <c r="I4328" s="6" t="str">
        <f>TEXT(NiftyData[[#This Row],[Date]], "mmm")</f>
        <v>Jul</v>
      </c>
      <c r="J4328" s="6" t="str">
        <f>TEXT(NiftyData[[#This Row],[Date]], "ddd")</f>
        <v>Fri</v>
      </c>
      <c r="K4328" s="6" t="str">
        <f>TEXT(NiftyData[[#This Row],[Date]], "mmm-yyyy")</f>
        <v>Jul-2003</v>
      </c>
      <c r="L4328" s="6" t="str">
        <f>IF(NiftyData[[#This Row],[Day]]="Thu", "Expiry", "")</f>
        <v/>
      </c>
      <c r="M4328" s="6">
        <f>NiftyData[[#This Row],[Close]]-NiftyData[[#This Row],[Open]]</f>
        <v>-7.1499999999998636</v>
      </c>
      <c r="N4328" s="4">
        <f>NiftyData[[#This Row],[Intraday Change]]/NiftyData[[#This Row],[Open]]</f>
        <v>-6.2412709497205515E-3</v>
      </c>
      <c r="O4328" s="4">
        <f>_xlfn.CEILING.MATH(ABS(NiftyData[[#This Row],[Intraday Change %]]), 0.01)</f>
        <v>0.01</v>
      </c>
      <c r="P4328" s="6">
        <f>NiftyData[[#This Row],[Close]]-E4329</f>
        <v>-6.2000000000000455</v>
      </c>
      <c r="Q4328" s="4">
        <f>NiftyData[[#This Row],[DayChange]]/E4329</f>
        <v>-5.4165028611366309E-3</v>
      </c>
      <c r="R4328" s="7">
        <f>_xlfn.CEILING.MATH(ABS(NiftyData[[#This Row],[DayChange %]]), 0.01)</f>
        <v>0.01</v>
      </c>
    </row>
    <row r="4329" spans="1:18" x14ac:dyDescent="0.2">
      <c r="A4329" s="2">
        <v>37805</v>
      </c>
      <c r="B4329" s="1">
        <v>1133.8</v>
      </c>
      <c r="C4329" s="1">
        <v>1150.75</v>
      </c>
      <c r="D4329" s="1">
        <v>1126.3499999999999</v>
      </c>
      <c r="E4329" s="1">
        <v>1144.6500000000001</v>
      </c>
      <c r="F4329" s="1">
        <v>87418530</v>
      </c>
      <c r="G4329" s="1">
        <v>2622.77</v>
      </c>
      <c r="H4329" s="6" t="str">
        <f>TEXT(NiftyData[[#This Row],[Date]], "yyyy")</f>
        <v>2003</v>
      </c>
      <c r="I4329" s="6" t="str">
        <f>TEXT(NiftyData[[#This Row],[Date]], "mmm")</f>
        <v>Jul</v>
      </c>
      <c r="J4329" s="6" t="str">
        <f>TEXT(NiftyData[[#This Row],[Date]], "ddd")</f>
        <v>Thu</v>
      </c>
      <c r="K4329" s="6" t="str">
        <f>TEXT(NiftyData[[#This Row],[Date]], "mmm-yyyy")</f>
        <v>Jul-2003</v>
      </c>
      <c r="L4329" s="6" t="str">
        <f>IF(NiftyData[[#This Row],[Day]]="Thu", "Expiry", "")</f>
        <v>Expiry</v>
      </c>
      <c r="M4329" s="6">
        <f>NiftyData[[#This Row],[Close]]-NiftyData[[#This Row],[Open]]</f>
        <v>10.850000000000136</v>
      </c>
      <c r="N4329" s="4">
        <f>NiftyData[[#This Row],[Intraday Change]]/NiftyData[[#This Row],[Open]]</f>
        <v>9.5695889927678041E-3</v>
      </c>
      <c r="O4329" s="4">
        <f>_xlfn.CEILING.MATH(ABS(NiftyData[[#This Row],[Intraday Change %]]), 0.01)</f>
        <v>0.01</v>
      </c>
      <c r="P4329" s="6">
        <f>NiftyData[[#This Row],[Close]]-E4330</f>
        <v>10.850000000000136</v>
      </c>
      <c r="Q4329" s="4">
        <f>NiftyData[[#This Row],[DayChange]]/E4330</f>
        <v>9.5695889927678041E-3</v>
      </c>
      <c r="R4329" s="7">
        <f>_xlfn.CEILING.MATH(ABS(NiftyData[[#This Row],[DayChange %]]), 0.01)</f>
        <v>0.01</v>
      </c>
    </row>
    <row r="4330" spans="1:18" x14ac:dyDescent="0.2">
      <c r="A4330" s="2">
        <v>37804</v>
      </c>
      <c r="B4330" s="1">
        <v>1131.55</v>
      </c>
      <c r="C4330" s="1">
        <v>1145.4000000000001</v>
      </c>
      <c r="D4330" s="1">
        <v>1130.2</v>
      </c>
      <c r="E4330" s="1">
        <v>1133.8</v>
      </c>
      <c r="F4330" s="1">
        <v>73749783</v>
      </c>
      <c r="G4330" s="1">
        <v>1854.8</v>
      </c>
      <c r="H4330" s="6" t="str">
        <f>TEXT(NiftyData[[#This Row],[Date]], "yyyy")</f>
        <v>2003</v>
      </c>
      <c r="I4330" s="6" t="str">
        <f>TEXT(NiftyData[[#This Row],[Date]], "mmm")</f>
        <v>Jul</v>
      </c>
      <c r="J4330" s="6" t="str">
        <f>TEXT(NiftyData[[#This Row],[Date]], "ddd")</f>
        <v>Wed</v>
      </c>
      <c r="K4330" s="6" t="str">
        <f>TEXT(NiftyData[[#This Row],[Date]], "mmm-yyyy")</f>
        <v>Jul-2003</v>
      </c>
      <c r="L4330" s="6" t="str">
        <f>IF(NiftyData[[#This Row],[Day]]="Thu", "Expiry", "")</f>
        <v/>
      </c>
      <c r="M4330" s="6">
        <f>NiftyData[[#This Row],[Close]]-NiftyData[[#This Row],[Open]]</f>
        <v>2.25</v>
      </c>
      <c r="N4330" s="4">
        <f>NiftyData[[#This Row],[Intraday Change]]/NiftyData[[#This Row],[Open]]</f>
        <v>1.9884229596571078E-3</v>
      </c>
      <c r="O4330" s="4">
        <f>_xlfn.CEILING.MATH(ABS(NiftyData[[#This Row],[Intraday Change %]]), 0.01)</f>
        <v>0.01</v>
      </c>
      <c r="P4330" s="6">
        <f>NiftyData[[#This Row],[Close]]-E4331</f>
        <v>3.0999999999999091</v>
      </c>
      <c r="Q4330" s="4">
        <f>NiftyData[[#This Row],[DayChange]]/E4331</f>
        <v>2.741664455646864E-3</v>
      </c>
      <c r="R4330" s="7">
        <f>_xlfn.CEILING.MATH(ABS(NiftyData[[#This Row],[DayChange %]]), 0.01)</f>
        <v>0.01</v>
      </c>
    </row>
    <row r="4331" spans="1:18" x14ac:dyDescent="0.2">
      <c r="A4331" s="2">
        <v>37803</v>
      </c>
      <c r="B4331" s="1">
        <v>1133.95</v>
      </c>
      <c r="C4331" s="1">
        <v>1139</v>
      </c>
      <c r="D4331" s="1">
        <v>1125.75</v>
      </c>
      <c r="E4331" s="1">
        <v>1130.7</v>
      </c>
      <c r="F4331" s="1">
        <v>64850149</v>
      </c>
      <c r="G4331" s="1">
        <v>1679.66</v>
      </c>
      <c r="H4331" s="6" t="str">
        <f>TEXT(NiftyData[[#This Row],[Date]], "yyyy")</f>
        <v>2003</v>
      </c>
      <c r="I4331" s="6" t="str">
        <f>TEXT(NiftyData[[#This Row],[Date]], "mmm")</f>
        <v>Jul</v>
      </c>
      <c r="J4331" s="6" t="str">
        <f>TEXT(NiftyData[[#This Row],[Date]], "ddd")</f>
        <v>Tue</v>
      </c>
      <c r="K4331" s="6" t="str">
        <f>TEXT(NiftyData[[#This Row],[Date]], "mmm-yyyy")</f>
        <v>Jul-2003</v>
      </c>
      <c r="L4331" s="6" t="str">
        <f>IF(NiftyData[[#This Row],[Day]]="Thu", "Expiry", "")</f>
        <v/>
      </c>
      <c r="M4331" s="6">
        <f>NiftyData[[#This Row],[Close]]-NiftyData[[#This Row],[Open]]</f>
        <v>-3.25</v>
      </c>
      <c r="N4331" s="4">
        <f>NiftyData[[#This Row],[Intraday Change]]/NiftyData[[#This Row],[Open]]</f>
        <v>-2.866087569998677E-3</v>
      </c>
      <c r="O4331" s="4">
        <f>_xlfn.CEILING.MATH(ABS(NiftyData[[#This Row],[Intraday Change %]]), 0.01)</f>
        <v>0.01</v>
      </c>
      <c r="P4331" s="6">
        <f>NiftyData[[#This Row],[Close]]-E4332</f>
        <v>-3.4500000000000455</v>
      </c>
      <c r="Q4331" s="4">
        <f>NiftyData[[#This Row],[DayChange]]/E4332</f>
        <v>-3.0419256712075522E-3</v>
      </c>
      <c r="R4331" s="7">
        <f>_xlfn.CEILING.MATH(ABS(NiftyData[[#This Row],[DayChange %]]), 0.01)</f>
        <v>0.01</v>
      </c>
    </row>
    <row r="4332" spans="1:18" x14ac:dyDescent="0.2">
      <c r="A4332" s="2">
        <v>37802</v>
      </c>
      <c r="B4332" s="1">
        <v>1125.5999999999999</v>
      </c>
      <c r="C4332" s="1">
        <v>1141.3</v>
      </c>
      <c r="D4332" s="1">
        <v>1125.5</v>
      </c>
      <c r="E4332" s="1">
        <v>1134.1500000000001</v>
      </c>
      <c r="F4332" s="1">
        <v>67933704</v>
      </c>
      <c r="G4332" s="1">
        <v>1845.65</v>
      </c>
      <c r="H4332" s="6" t="str">
        <f>TEXT(NiftyData[[#This Row],[Date]], "yyyy")</f>
        <v>2003</v>
      </c>
      <c r="I4332" s="6" t="str">
        <f>TEXT(NiftyData[[#This Row],[Date]], "mmm")</f>
        <v>Jun</v>
      </c>
      <c r="J4332" s="6" t="str">
        <f>TEXT(NiftyData[[#This Row],[Date]], "ddd")</f>
        <v>Mon</v>
      </c>
      <c r="K4332" s="6" t="str">
        <f>TEXT(NiftyData[[#This Row],[Date]], "mmm-yyyy")</f>
        <v>Jun-2003</v>
      </c>
      <c r="L4332" s="6" t="str">
        <f>IF(NiftyData[[#This Row],[Day]]="Thu", "Expiry", "")</f>
        <v/>
      </c>
      <c r="M4332" s="6">
        <f>NiftyData[[#This Row],[Close]]-NiftyData[[#This Row],[Open]]</f>
        <v>8.5500000000001819</v>
      </c>
      <c r="N4332" s="4">
        <f>NiftyData[[#This Row],[Intraday Change]]/NiftyData[[#This Row],[Open]]</f>
        <v>7.5959488272922728E-3</v>
      </c>
      <c r="O4332" s="4">
        <f>_xlfn.CEILING.MATH(ABS(NiftyData[[#This Row],[Intraday Change %]]), 0.01)</f>
        <v>0.01</v>
      </c>
      <c r="P4332" s="6">
        <f>NiftyData[[#This Row],[Close]]-E4333</f>
        <v>8.6000000000001364</v>
      </c>
      <c r="Q4332" s="4">
        <f>NiftyData[[#This Row],[DayChange]]/E4333</f>
        <v>7.6407089867177262E-3</v>
      </c>
      <c r="R4332" s="7">
        <f>_xlfn.CEILING.MATH(ABS(NiftyData[[#This Row],[DayChange %]]), 0.01)</f>
        <v>0.01</v>
      </c>
    </row>
    <row r="4333" spans="1:18" x14ac:dyDescent="0.2">
      <c r="A4333" s="2">
        <v>37799</v>
      </c>
      <c r="B4333" s="1">
        <v>1117.45</v>
      </c>
      <c r="C4333" s="1">
        <v>1126.8</v>
      </c>
      <c r="D4333" s="1">
        <v>1109.3499999999999</v>
      </c>
      <c r="E4333" s="1">
        <v>1125.55</v>
      </c>
      <c r="F4333" s="1">
        <v>87543575</v>
      </c>
      <c r="G4333" s="1">
        <v>2224.73</v>
      </c>
      <c r="H4333" s="6" t="str">
        <f>TEXT(NiftyData[[#This Row],[Date]], "yyyy")</f>
        <v>2003</v>
      </c>
      <c r="I4333" s="6" t="str">
        <f>TEXT(NiftyData[[#This Row],[Date]], "mmm")</f>
        <v>Jun</v>
      </c>
      <c r="J4333" s="6" t="str">
        <f>TEXT(NiftyData[[#This Row],[Date]], "ddd")</f>
        <v>Fri</v>
      </c>
      <c r="K4333" s="6" t="str">
        <f>TEXT(NiftyData[[#This Row],[Date]], "mmm-yyyy")</f>
        <v>Jun-2003</v>
      </c>
      <c r="L4333" s="6" t="str">
        <f>IF(NiftyData[[#This Row],[Day]]="Thu", "Expiry", "")</f>
        <v/>
      </c>
      <c r="M4333" s="6">
        <f>NiftyData[[#This Row],[Close]]-NiftyData[[#This Row],[Open]]</f>
        <v>8.0999999999999091</v>
      </c>
      <c r="N4333" s="4">
        <f>NiftyData[[#This Row],[Intraday Change]]/NiftyData[[#This Row],[Open]]</f>
        <v>7.2486464718778546E-3</v>
      </c>
      <c r="O4333" s="4">
        <f>_xlfn.CEILING.MATH(ABS(NiftyData[[#This Row],[Intraday Change %]]), 0.01)</f>
        <v>0.01</v>
      </c>
      <c r="P4333" s="6">
        <f>NiftyData[[#This Row],[Close]]-E4334</f>
        <v>9.2000000000000455</v>
      </c>
      <c r="Q4333" s="4">
        <f>NiftyData[[#This Row],[DayChange]]/E4334</f>
        <v>8.2411430107045703E-3</v>
      </c>
      <c r="R4333" s="7">
        <f>_xlfn.CEILING.MATH(ABS(NiftyData[[#This Row],[DayChange %]]), 0.01)</f>
        <v>0.01</v>
      </c>
    </row>
    <row r="4334" spans="1:18" x14ac:dyDescent="0.2">
      <c r="A4334" s="2">
        <v>37798</v>
      </c>
      <c r="B4334" s="1">
        <v>1106.8</v>
      </c>
      <c r="C4334" s="1">
        <v>1118.9000000000001</v>
      </c>
      <c r="D4334" s="1">
        <v>1106.8</v>
      </c>
      <c r="E4334" s="1">
        <v>1116.3499999999999</v>
      </c>
      <c r="F4334" s="1">
        <v>92146328</v>
      </c>
      <c r="G4334" s="1">
        <v>2478.7800000000002</v>
      </c>
      <c r="H4334" s="6" t="str">
        <f>TEXT(NiftyData[[#This Row],[Date]], "yyyy")</f>
        <v>2003</v>
      </c>
      <c r="I4334" s="6" t="str">
        <f>TEXT(NiftyData[[#This Row],[Date]], "mmm")</f>
        <v>Jun</v>
      </c>
      <c r="J4334" s="6" t="str">
        <f>TEXT(NiftyData[[#This Row],[Date]], "ddd")</f>
        <v>Thu</v>
      </c>
      <c r="K4334" s="6" t="str">
        <f>TEXT(NiftyData[[#This Row],[Date]], "mmm-yyyy")</f>
        <v>Jun-2003</v>
      </c>
      <c r="L4334" s="6" t="str">
        <f>IF(NiftyData[[#This Row],[Day]]="Thu", "Expiry", "")</f>
        <v>Expiry</v>
      </c>
      <c r="M4334" s="6">
        <f>NiftyData[[#This Row],[Close]]-NiftyData[[#This Row],[Open]]</f>
        <v>9.5499999999999545</v>
      </c>
      <c r="N4334" s="4">
        <f>NiftyData[[#This Row],[Intraday Change]]/NiftyData[[#This Row],[Open]]</f>
        <v>8.6284784965666387E-3</v>
      </c>
      <c r="O4334" s="4">
        <f>_xlfn.CEILING.MATH(ABS(NiftyData[[#This Row],[Intraday Change %]]), 0.01)</f>
        <v>0.01</v>
      </c>
      <c r="P4334" s="6">
        <f>NiftyData[[#This Row],[Close]]-E4335</f>
        <v>9.6999999999998181</v>
      </c>
      <c r="Q4334" s="4">
        <f>NiftyData[[#This Row],[DayChange]]/E4335</f>
        <v>8.7651922468710234E-3</v>
      </c>
      <c r="R4334" s="7">
        <f>_xlfn.CEILING.MATH(ABS(NiftyData[[#This Row],[DayChange %]]), 0.01)</f>
        <v>0.01</v>
      </c>
    </row>
    <row r="4335" spans="1:18" x14ac:dyDescent="0.2">
      <c r="A4335" s="2">
        <v>37797</v>
      </c>
      <c r="B4335" s="1">
        <v>1085.6500000000001</v>
      </c>
      <c r="C4335" s="1">
        <v>1109.75</v>
      </c>
      <c r="D4335" s="1">
        <v>1084.3499999999999</v>
      </c>
      <c r="E4335" s="1">
        <v>1106.6500000000001</v>
      </c>
      <c r="F4335" s="1">
        <v>76190759</v>
      </c>
      <c r="G4335" s="1">
        <v>2008.62</v>
      </c>
      <c r="H4335" s="6" t="str">
        <f>TEXT(NiftyData[[#This Row],[Date]], "yyyy")</f>
        <v>2003</v>
      </c>
      <c r="I4335" s="6" t="str">
        <f>TEXT(NiftyData[[#This Row],[Date]], "mmm")</f>
        <v>Jun</v>
      </c>
      <c r="J4335" s="6" t="str">
        <f>TEXT(NiftyData[[#This Row],[Date]], "ddd")</f>
        <v>Wed</v>
      </c>
      <c r="K4335" s="6" t="str">
        <f>TEXT(NiftyData[[#This Row],[Date]], "mmm-yyyy")</f>
        <v>Jun-2003</v>
      </c>
      <c r="L4335" s="6" t="str">
        <f>IF(NiftyData[[#This Row],[Day]]="Thu", "Expiry", "")</f>
        <v/>
      </c>
      <c r="M4335" s="6">
        <f>NiftyData[[#This Row],[Close]]-NiftyData[[#This Row],[Open]]</f>
        <v>21</v>
      </c>
      <c r="N4335" s="4">
        <f>NiftyData[[#This Row],[Intraday Change]]/NiftyData[[#This Row],[Open]]</f>
        <v>1.9343250587205821E-2</v>
      </c>
      <c r="O4335" s="4">
        <f>_xlfn.CEILING.MATH(ABS(NiftyData[[#This Row],[Intraday Change %]]), 0.01)</f>
        <v>0.02</v>
      </c>
      <c r="P4335" s="6">
        <f>NiftyData[[#This Row],[Close]]-E4336</f>
        <v>21.300000000000182</v>
      </c>
      <c r="Q4335" s="4">
        <f>NiftyData[[#This Row],[DayChange]]/E4336</f>
        <v>1.9625005758511248E-2</v>
      </c>
      <c r="R4335" s="7">
        <f>_xlfn.CEILING.MATH(ABS(NiftyData[[#This Row],[DayChange %]]), 0.01)</f>
        <v>0.02</v>
      </c>
    </row>
    <row r="4336" spans="1:18" x14ac:dyDescent="0.2">
      <c r="A4336" s="2">
        <v>37796</v>
      </c>
      <c r="B4336" s="1">
        <v>1089.2</v>
      </c>
      <c r="C4336" s="1">
        <v>1092.6500000000001</v>
      </c>
      <c r="D4336" s="1">
        <v>1079.0999999999999</v>
      </c>
      <c r="E4336" s="1">
        <v>1085.3499999999999</v>
      </c>
      <c r="F4336" s="1">
        <v>61821312</v>
      </c>
      <c r="G4336" s="1">
        <v>1712.98</v>
      </c>
      <c r="H4336" s="6" t="str">
        <f>TEXT(NiftyData[[#This Row],[Date]], "yyyy")</f>
        <v>2003</v>
      </c>
      <c r="I4336" s="6" t="str">
        <f>TEXT(NiftyData[[#This Row],[Date]], "mmm")</f>
        <v>Jun</v>
      </c>
      <c r="J4336" s="6" t="str">
        <f>TEXT(NiftyData[[#This Row],[Date]], "ddd")</f>
        <v>Tue</v>
      </c>
      <c r="K4336" s="6" t="str">
        <f>TEXT(NiftyData[[#This Row],[Date]], "mmm-yyyy")</f>
        <v>Jun-2003</v>
      </c>
      <c r="L4336" s="6" t="str">
        <f>IF(NiftyData[[#This Row],[Day]]="Thu", "Expiry", "")</f>
        <v/>
      </c>
      <c r="M4336" s="6">
        <f>NiftyData[[#This Row],[Close]]-NiftyData[[#This Row],[Open]]</f>
        <v>-3.8500000000001364</v>
      </c>
      <c r="N4336" s="4">
        <f>NiftyData[[#This Row],[Intraday Change]]/NiftyData[[#This Row],[Open]]</f>
        <v>-3.5347043701800737E-3</v>
      </c>
      <c r="O4336" s="4">
        <f>_xlfn.CEILING.MATH(ABS(NiftyData[[#This Row],[Intraday Change %]]), 0.01)</f>
        <v>0.01</v>
      </c>
      <c r="P4336" s="6">
        <f>NiftyData[[#This Row],[Close]]-E4337</f>
        <v>-3.8500000000001364</v>
      </c>
      <c r="Q4336" s="4">
        <f>NiftyData[[#This Row],[DayChange]]/E4337</f>
        <v>-3.5347043701800737E-3</v>
      </c>
      <c r="R4336" s="7">
        <f>_xlfn.CEILING.MATH(ABS(NiftyData[[#This Row],[DayChange %]]), 0.01)</f>
        <v>0.01</v>
      </c>
    </row>
    <row r="4337" spans="1:18" x14ac:dyDescent="0.2">
      <c r="A4337" s="2">
        <v>37795</v>
      </c>
      <c r="B4337" s="1">
        <v>1100.5999999999999</v>
      </c>
      <c r="C4337" s="1">
        <v>1106.1500000000001</v>
      </c>
      <c r="D4337" s="1">
        <v>1087.6500000000001</v>
      </c>
      <c r="E4337" s="1">
        <v>1089.2</v>
      </c>
      <c r="F4337" s="1">
        <v>61149315</v>
      </c>
      <c r="G4337" s="1">
        <v>1558.45</v>
      </c>
      <c r="H4337" s="6" t="str">
        <f>TEXT(NiftyData[[#This Row],[Date]], "yyyy")</f>
        <v>2003</v>
      </c>
      <c r="I4337" s="6" t="str">
        <f>TEXT(NiftyData[[#This Row],[Date]], "mmm")</f>
        <v>Jun</v>
      </c>
      <c r="J4337" s="6" t="str">
        <f>TEXT(NiftyData[[#This Row],[Date]], "ddd")</f>
        <v>Mon</v>
      </c>
      <c r="K4337" s="6" t="str">
        <f>TEXT(NiftyData[[#This Row],[Date]], "mmm-yyyy")</f>
        <v>Jun-2003</v>
      </c>
      <c r="L4337" s="6" t="str">
        <f>IF(NiftyData[[#This Row],[Day]]="Thu", "Expiry", "")</f>
        <v/>
      </c>
      <c r="M4337" s="6">
        <f>NiftyData[[#This Row],[Close]]-NiftyData[[#This Row],[Open]]</f>
        <v>-11.399999999999864</v>
      </c>
      <c r="N4337" s="4">
        <f>NiftyData[[#This Row],[Intraday Change]]/NiftyData[[#This Row],[Open]]</f>
        <v>-1.0357986552789265E-2</v>
      </c>
      <c r="O4337" s="4">
        <f>_xlfn.CEILING.MATH(ABS(NiftyData[[#This Row],[Intraday Change %]]), 0.01)</f>
        <v>0.02</v>
      </c>
      <c r="P4337" s="6">
        <f>NiftyData[[#This Row],[Close]]-E4338</f>
        <v>-11.049999999999955</v>
      </c>
      <c r="Q4337" s="4">
        <f>NiftyData[[#This Row],[DayChange]]/E4338</f>
        <v>-1.004317200636215E-2</v>
      </c>
      <c r="R4337" s="7">
        <f>_xlfn.CEILING.MATH(ABS(NiftyData[[#This Row],[DayChange %]]), 0.01)</f>
        <v>0.02</v>
      </c>
    </row>
    <row r="4338" spans="1:18" x14ac:dyDescent="0.2">
      <c r="A4338" s="2">
        <v>37792</v>
      </c>
      <c r="B4338" s="1">
        <v>1092.6500000000001</v>
      </c>
      <c r="C4338" s="1">
        <v>1101.5999999999999</v>
      </c>
      <c r="D4338" s="1">
        <v>1081.3499999999999</v>
      </c>
      <c r="E4338" s="1">
        <v>1100.25</v>
      </c>
      <c r="F4338" s="1">
        <v>70937531</v>
      </c>
      <c r="G4338" s="1">
        <v>1928.95</v>
      </c>
      <c r="H4338" s="6" t="str">
        <f>TEXT(NiftyData[[#This Row],[Date]], "yyyy")</f>
        <v>2003</v>
      </c>
      <c r="I4338" s="6" t="str">
        <f>TEXT(NiftyData[[#This Row],[Date]], "mmm")</f>
        <v>Jun</v>
      </c>
      <c r="J4338" s="6" t="str">
        <f>TEXT(NiftyData[[#This Row],[Date]], "ddd")</f>
        <v>Fri</v>
      </c>
      <c r="K4338" s="6" t="str">
        <f>TEXT(NiftyData[[#This Row],[Date]], "mmm-yyyy")</f>
        <v>Jun-2003</v>
      </c>
      <c r="L4338" s="6" t="str">
        <f>IF(NiftyData[[#This Row],[Day]]="Thu", "Expiry", "")</f>
        <v/>
      </c>
      <c r="M4338" s="6">
        <f>NiftyData[[#This Row],[Close]]-NiftyData[[#This Row],[Open]]</f>
        <v>7.5999999999999091</v>
      </c>
      <c r="N4338" s="4">
        <f>NiftyData[[#This Row],[Intraday Change]]/NiftyData[[#This Row],[Open]]</f>
        <v>6.9555667414084189E-3</v>
      </c>
      <c r="O4338" s="4">
        <f>_xlfn.CEILING.MATH(ABS(NiftyData[[#This Row],[Intraday Change %]]), 0.01)</f>
        <v>0.01</v>
      </c>
      <c r="P4338" s="6">
        <f>NiftyData[[#This Row],[Close]]-E4339</f>
        <v>7.7000000000000455</v>
      </c>
      <c r="Q4338" s="4">
        <f>NiftyData[[#This Row],[DayChange]]/E4339</f>
        <v>7.0477323692279947E-3</v>
      </c>
      <c r="R4338" s="7">
        <f>_xlfn.CEILING.MATH(ABS(NiftyData[[#This Row],[DayChange %]]), 0.01)</f>
        <v>0.01</v>
      </c>
    </row>
    <row r="4339" spans="1:18" x14ac:dyDescent="0.2">
      <c r="A4339" s="2">
        <v>37791</v>
      </c>
      <c r="B4339" s="1">
        <v>1085.95</v>
      </c>
      <c r="C4339" s="1">
        <v>1097</v>
      </c>
      <c r="D4339" s="1">
        <v>1078.9000000000001</v>
      </c>
      <c r="E4339" s="1">
        <v>1092.55</v>
      </c>
      <c r="F4339" s="1">
        <v>75600994</v>
      </c>
      <c r="G4339" s="1">
        <v>1886.91</v>
      </c>
      <c r="H4339" s="6" t="str">
        <f>TEXT(NiftyData[[#This Row],[Date]], "yyyy")</f>
        <v>2003</v>
      </c>
      <c r="I4339" s="6" t="str">
        <f>TEXT(NiftyData[[#This Row],[Date]], "mmm")</f>
        <v>Jun</v>
      </c>
      <c r="J4339" s="6" t="str">
        <f>TEXT(NiftyData[[#This Row],[Date]], "ddd")</f>
        <v>Thu</v>
      </c>
      <c r="K4339" s="6" t="str">
        <f>TEXT(NiftyData[[#This Row],[Date]], "mmm-yyyy")</f>
        <v>Jun-2003</v>
      </c>
      <c r="L4339" s="6" t="str">
        <f>IF(NiftyData[[#This Row],[Day]]="Thu", "Expiry", "")</f>
        <v>Expiry</v>
      </c>
      <c r="M4339" s="6">
        <f>NiftyData[[#This Row],[Close]]-NiftyData[[#This Row],[Open]]</f>
        <v>6.5999999999999091</v>
      </c>
      <c r="N4339" s="4">
        <f>NiftyData[[#This Row],[Intraday Change]]/NiftyData[[#This Row],[Open]]</f>
        <v>6.0776278834199626E-3</v>
      </c>
      <c r="O4339" s="4">
        <f>_xlfn.CEILING.MATH(ABS(NiftyData[[#This Row],[Intraday Change %]]), 0.01)</f>
        <v>0.01</v>
      </c>
      <c r="P4339" s="6">
        <f>NiftyData[[#This Row],[Close]]-E4340</f>
        <v>5.7999999999999545</v>
      </c>
      <c r="Q4339" s="4">
        <f>NiftyData[[#This Row],[DayChange]]/E4340</f>
        <v>5.3370140326661651E-3</v>
      </c>
      <c r="R4339" s="7">
        <f>_xlfn.CEILING.MATH(ABS(NiftyData[[#This Row],[DayChange %]]), 0.01)</f>
        <v>0.01</v>
      </c>
    </row>
    <row r="4340" spans="1:18" x14ac:dyDescent="0.2">
      <c r="A4340" s="2">
        <v>37790</v>
      </c>
      <c r="B4340" s="1">
        <v>1082.8</v>
      </c>
      <c r="C4340" s="1">
        <v>1093.2</v>
      </c>
      <c r="D4340" s="1">
        <v>1080.9000000000001</v>
      </c>
      <c r="E4340" s="1">
        <v>1086.75</v>
      </c>
      <c r="F4340" s="1">
        <v>82701728</v>
      </c>
      <c r="G4340" s="1">
        <v>2128.61</v>
      </c>
      <c r="H4340" s="6" t="str">
        <f>TEXT(NiftyData[[#This Row],[Date]], "yyyy")</f>
        <v>2003</v>
      </c>
      <c r="I4340" s="6" t="str">
        <f>TEXT(NiftyData[[#This Row],[Date]], "mmm")</f>
        <v>Jun</v>
      </c>
      <c r="J4340" s="6" t="str">
        <f>TEXT(NiftyData[[#This Row],[Date]], "ddd")</f>
        <v>Wed</v>
      </c>
      <c r="K4340" s="6" t="str">
        <f>TEXT(NiftyData[[#This Row],[Date]], "mmm-yyyy")</f>
        <v>Jun-2003</v>
      </c>
      <c r="L4340" s="6" t="str">
        <f>IF(NiftyData[[#This Row],[Day]]="Thu", "Expiry", "")</f>
        <v/>
      </c>
      <c r="M4340" s="6">
        <f>NiftyData[[#This Row],[Close]]-NiftyData[[#This Row],[Open]]</f>
        <v>3.9500000000000455</v>
      </c>
      <c r="N4340" s="4">
        <f>NiftyData[[#This Row],[Intraday Change]]/NiftyData[[#This Row],[Open]]</f>
        <v>3.6479497598818299E-3</v>
      </c>
      <c r="O4340" s="4">
        <f>_xlfn.CEILING.MATH(ABS(NiftyData[[#This Row],[Intraday Change %]]), 0.01)</f>
        <v>0.01</v>
      </c>
      <c r="P4340" s="6">
        <f>NiftyData[[#This Row],[Close]]-E4341</f>
        <v>4.7999999999999545</v>
      </c>
      <c r="Q4340" s="4">
        <f>NiftyData[[#This Row],[DayChange]]/E4341</f>
        <v>4.4364342159988485E-3</v>
      </c>
      <c r="R4340" s="7">
        <f>_xlfn.CEILING.MATH(ABS(NiftyData[[#This Row],[DayChange %]]), 0.01)</f>
        <v>0.01</v>
      </c>
    </row>
    <row r="4341" spans="1:18" x14ac:dyDescent="0.2">
      <c r="A4341" s="2">
        <v>37789</v>
      </c>
      <c r="B4341" s="1">
        <v>1052.3</v>
      </c>
      <c r="C4341" s="1">
        <v>1083.2</v>
      </c>
      <c r="D4341" s="1">
        <v>1052.3</v>
      </c>
      <c r="E4341" s="1">
        <v>1081.95</v>
      </c>
      <c r="F4341" s="1">
        <v>72620597</v>
      </c>
      <c r="G4341" s="1">
        <v>2063.66</v>
      </c>
      <c r="H4341" s="6" t="str">
        <f>TEXT(NiftyData[[#This Row],[Date]], "yyyy")</f>
        <v>2003</v>
      </c>
      <c r="I4341" s="6" t="str">
        <f>TEXT(NiftyData[[#This Row],[Date]], "mmm")</f>
        <v>Jun</v>
      </c>
      <c r="J4341" s="6" t="str">
        <f>TEXT(NiftyData[[#This Row],[Date]], "ddd")</f>
        <v>Tue</v>
      </c>
      <c r="K4341" s="6" t="str">
        <f>TEXT(NiftyData[[#This Row],[Date]], "mmm-yyyy")</f>
        <v>Jun-2003</v>
      </c>
      <c r="L4341" s="6" t="str">
        <f>IF(NiftyData[[#This Row],[Day]]="Thu", "Expiry", "")</f>
        <v/>
      </c>
      <c r="M4341" s="6">
        <f>NiftyData[[#This Row],[Close]]-NiftyData[[#This Row],[Open]]</f>
        <v>29.650000000000091</v>
      </c>
      <c r="N4341" s="4">
        <f>NiftyData[[#This Row],[Intraday Change]]/NiftyData[[#This Row],[Open]]</f>
        <v>2.8176375558300954E-2</v>
      </c>
      <c r="O4341" s="4">
        <f>_xlfn.CEILING.MATH(ABS(NiftyData[[#This Row],[Intraday Change %]]), 0.01)</f>
        <v>0.03</v>
      </c>
      <c r="P4341" s="6">
        <f>NiftyData[[#This Row],[Close]]-E4342</f>
        <v>30.150000000000091</v>
      </c>
      <c r="Q4341" s="4">
        <f>NiftyData[[#This Row],[DayChange]]/E4342</f>
        <v>2.8665145464917371E-2</v>
      </c>
      <c r="R4341" s="7">
        <f>_xlfn.CEILING.MATH(ABS(NiftyData[[#This Row],[DayChange %]]), 0.01)</f>
        <v>0.03</v>
      </c>
    </row>
    <row r="4342" spans="1:18" x14ac:dyDescent="0.2">
      <c r="A4342" s="2">
        <v>37788</v>
      </c>
      <c r="B4342" s="1">
        <v>1056.5</v>
      </c>
      <c r="C4342" s="1">
        <v>1059.8</v>
      </c>
      <c r="D4342" s="1">
        <v>1045.55</v>
      </c>
      <c r="E4342" s="1">
        <v>1051.8</v>
      </c>
      <c r="F4342" s="1">
        <v>56080695</v>
      </c>
      <c r="G4342" s="1">
        <v>1403.1</v>
      </c>
      <c r="H4342" s="6" t="str">
        <f>TEXT(NiftyData[[#This Row],[Date]], "yyyy")</f>
        <v>2003</v>
      </c>
      <c r="I4342" s="6" t="str">
        <f>TEXT(NiftyData[[#This Row],[Date]], "mmm")</f>
        <v>Jun</v>
      </c>
      <c r="J4342" s="6" t="str">
        <f>TEXT(NiftyData[[#This Row],[Date]], "ddd")</f>
        <v>Mon</v>
      </c>
      <c r="K4342" s="6" t="str">
        <f>TEXT(NiftyData[[#This Row],[Date]], "mmm-yyyy")</f>
        <v>Jun-2003</v>
      </c>
      <c r="L4342" s="6" t="str">
        <f>IF(NiftyData[[#This Row],[Day]]="Thu", "Expiry", "")</f>
        <v/>
      </c>
      <c r="M4342" s="6">
        <f>NiftyData[[#This Row],[Close]]-NiftyData[[#This Row],[Open]]</f>
        <v>-4.7000000000000455</v>
      </c>
      <c r="N4342" s="4">
        <f>NiftyData[[#This Row],[Intraday Change]]/NiftyData[[#This Row],[Open]]</f>
        <v>-4.4486512068149979E-3</v>
      </c>
      <c r="O4342" s="4">
        <f>_xlfn.CEILING.MATH(ABS(NiftyData[[#This Row],[Intraday Change %]]), 0.01)</f>
        <v>0.01</v>
      </c>
      <c r="P4342" s="6">
        <f>NiftyData[[#This Row],[Close]]-E4343</f>
        <v>-4.4000000000000909</v>
      </c>
      <c r="Q4342" s="4">
        <f>NiftyData[[#This Row],[DayChange]]/E4343</f>
        <v>-4.1658776746829112E-3</v>
      </c>
      <c r="R4342" s="7">
        <f>_xlfn.CEILING.MATH(ABS(NiftyData[[#This Row],[DayChange %]]), 0.01)</f>
        <v>0.01</v>
      </c>
    </row>
    <row r="4343" spans="1:18" x14ac:dyDescent="0.2">
      <c r="A4343" s="2">
        <v>37785</v>
      </c>
      <c r="B4343" s="1">
        <v>1050.95</v>
      </c>
      <c r="C4343" s="1">
        <v>1059.45</v>
      </c>
      <c r="D4343" s="1">
        <v>1050.95</v>
      </c>
      <c r="E4343" s="1">
        <v>1056.2</v>
      </c>
      <c r="F4343" s="1">
        <v>61693409</v>
      </c>
      <c r="G4343" s="1">
        <v>1561.21</v>
      </c>
      <c r="H4343" s="6" t="str">
        <f>TEXT(NiftyData[[#This Row],[Date]], "yyyy")</f>
        <v>2003</v>
      </c>
      <c r="I4343" s="6" t="str">
        <f>TEXT(NiftyData[[#This Row],[Date]], "mmm")</f>
        <v>Jun</v>
      </c>
      <c r="J4343" s="6" t="str">
        <f>TEXT(NiftyData[[#This Row],[Date]], "ddd")</f>
        <v>Fri</v>
      </c>
      <c r="K4343" s="6" t="str">
        <f>TEXT(NiftyData[[#This Row],[Date]], "mmm-yyyy")</f>
        <v>Jun-2003</v>
      </c>
      <c r="L4343" s="6" t="str">
        <f>IF(NiftyData[[#This Row],[Day]]="Thu", "Expiry", "")</f>
        <v/>
      </c>
      <c r="M4343" s="6">
        <f>NiftyData[[#This Row],[Close]]-NiftyData[[#This Row],[Open]]</f>
        <v>5.25</v>
      </c>
      <c r="N4343" s="4">
        <f>NiftyData[[#This Row],[Intraday Change]]/NiftyData[[#This Row],[Open]]</f>
        <v>4.9954802797468958E-3</v>
      </c>
      <c r="O4343" s="4">
        <f>_xlfn.CEILING.MATH(ABS(NiftyData[[#This Row],[Intraday Change %]]), 0.01)</f>
        <v>0.01</v>
      </c>
      <c r="P4343" s="6">
        <f>NiftyData[[#This Row],[Close]]-E4344</f>
        <v>4.9000000000000909</v>
      </c>
      <c r="Q4343" s="4">
        <f>NiftyData[[#This Row],[DayChange]]/E4344</f>
        <v>4.660896033482442E-3</v>
      </c>
      <c r="R4343" s="7">
        <f>_xlfn.CEILING.MATH(ABS(NiftyData[[#This Row],[DayChange %]]), 0.01)</f>
        <v>0.01</v>
      </c>
    </row>
    <row r="4344" spans="1:18" x14ac:dyDescent="0.2">
      <c r="A4344" s="2">
        <v>37784</v>
      </c>
      <c r="B4344" s="1">
        <v>1044.2</v>
      </c>
      <c r="C4344" s="1">
        <v>1052.5999999999999</v>
      </c>
      <c r="D4344" s="1">
        <v>1043.0999999999999</v>
      </c>
      <c r="E4344" s="1">
        <v>1051.3</v>
      </c>
      <c r="F4344" s="1">
        <v>58625881</v>
      </c>
      <c r="G4344" s="1">
        <v>1378.88</v>
      </c>
      <c r="H4344" s="6" t="str">
        <f>TEXT(NiftyData[[#This Row],[Date]], "yyyy")</f>
        <v>2003</v>
      </c>
      <c r="I4344" s="6" t="str">
        <f>TEXT(NiftyData[[#This Row],[Date]], "mmm")</f>
        <v>Jun</v>
      </c>
      <c r="J4344" s="6" t="str">
        <f>TEXT(NiftyData[[#This Row],[Date]], "ddd")</f>
        <v>Thu</v>
      </c>
      <c r="K4344" s="6" t="str">
        <f>TEXT(NiftyData[[#This Row],[Date]], "mmm-yyyy")</f>
        <v>Jun-2003</v>
      </c>
      <c r="L4344" s="6" t="str">
        <f>IF(NiftyData[[#This Row],[Day]]="Thu", "Expiry", "")</f>
        <v>Expiry</v>
      </c>
      <c r="M4344" s="6">
        <f>NiftyData[[#This Row],[Close]]-NiftyData[[#This Row],[Open]]</f>
        <v>7.0999999999999091</v>
      </c>
      <c r="N4344" s="4">
        <f>NiftyData[[#This Row],[Intraday Change]]/NiftyData[[#This Row],[Open]]</f>
        <v>6.7994637042711253E-3</v>
      </c>
      <c r="O4344" s="4">
        <f>_xlfn.CEILING.MATH(ABS(NiftyData[[#This Row],[Intraday Change %]]), 0.01)</f>
        <v>0.01</v>
      </c>
      <c r="P4344" s="6">
        <f>NiftyData[[#This Row],[Close]]-E4345</f>
        <v>7.2000000000000455</v>
      </c>
      <c r="Q4344" s="4">
        <f>NiftyData[[#This Row],[DayChange]]/E4345</f>
        <v>6.8958911981611398E-3</v>
      </c>
      <c r="R4344" s="7">
        <f>_xlfn.CEILING.MATH(ABS(NiftyData[[#This Row],[DayChange %]]), 0.01)</f>
        <v>0.01</v>
      </c>
    </row>
    <row r="4345" spans="1:18" x14ac:dyDescent="0.2">
      <c r="A4345" s="2">
        <v>37783</v>
      </c>
      <c r="B4345" s="1">
        <v>1038</v>
      </c>
      <c r="C4345" s="1">
        <v>1048.25</v>
      </c>
      <c r="D4345" s="1">
        <v>1035</v>
      </c>
      <c r="E4345" s="1">
        <v>1044.0999999999999</v>
      </c>
      <c r="F4345" s="1">
        <v>61659164</v>
      </c>
      <c r="G4345" s="1">
        <v>1560.38</v>
      </c>
      <c r="H4345" s="6" t="str">
        <f>TEXT(NiftyData[[#This Row],[Date]], "yyyy")</f>
        <v>2003</v>
      </c>
      <c r="I4345" s="6" t="str">
        <f>TEXT(NiftyData[[#This Row],[Date]], "mmm")</f>
        <v>Jun</v>
      </c>
      <c r="J4345" s="6" t="str">
        <f>TEXT(NiftyData[[#This Row],[Date]], "ddd")</f>
        <v>Wed</v>
      </c>
      <c r="K4345" s="6" t="str">
        <f>TEXT(NiftyData[[#This Row],[Date]], "mmm-yyyy")</f>
        <v>Jun-2003</v>
      </c>
      <c r="L4345" s="6" t="str">
        <f>IF(NiftyData[[#This Row],[Day]]="Thu", "Expiry", "")</f>
        <v/>
      </c>
      <c r="M4345" s="6">
        <f>NiftyData[[#This Row],[Close]]-NiftyData[[#This Row],[Open]]</f>
        <v>6.0999999999999091</v>
      </c>
      <c r="N4345" s="4">
        <f>NiftyData[[#This Row],[Intraday Change]]/NiftyData[[#This Row],[Open]]</f>
        <v>5.8766859344893153E-3</v>
      </c>
      <c r="O4345" s="4">
        <f>_xlfn.CEILING.MATH(ABS(NiftyData[[#This Row],[Intraday Change %]]), 0.01)</f>
        <v>0.01</v>
      </c>
      <c r="P4345" s="6">
        <f>NiftyData[[#This Row],[Close]]-E4346</f>
        <v>6.2999999999999545</v>
      </c>
      <c r="Q4345" s="4">
        <f>NiftyData[[#This Row],[DayChange]]/E4346</f>
        <v>6.0705338215455333E-3</v>
      </c>
      <c r="R4345" s="7">
        <f>_xlfn.CEILING.MATH(ABS(NiftyData[[#This Row],[DayChange %]]), 0.01)</f>
        <v>0.01</v>
      </c>
    </row>
    <row r="4346" spans="1:18" x14ac:dyDescent="0.2">
      <c r="A4346" s="2">
        <v>37782</v>
      </c>
      <c r="B4346" s="1">
        <v>1052</v>
      </c>
      <c r="C4346" s="1">
        <v>1056.55</v>
      </c>
      <c r="D4346" s="1">
        <v>1033.95</v>
      </c>
      <c r="E4346" s="1">
        <v>1037.8</v>
      </c>
      <c r="F4346" s="1">
        <v>76478522</v>
      </c>
      <c r="G4346" s="1">
        <v>1826.53</v>
      </c>
      <c r="H4346" s="6" t="str">
        <f>TEXT(NiftyData[[#This Row],[Date]], "yyyy")</f>
        <v>2003</v>
      </c>
      <c r="I4346" s="6" t="str">
        <f>TEXT(NiftyData[[#This Row],[Date]], "mmm")</f>
        <v>Jun</v>
      </c>
      <c r="J4346" s="6" t="str">
        <f>TEXT(NiftyData[[#This Row],[Date]], "ddd")</f>
        <v>Tue</v>
      </c>
      <c r="K4346" s="6" t="str">
        <f>TEXT(NiftyData[[#This Row],[Date]], "mmm-yyyy")</f>
        <v>Jun-2003</v>
      </c>
      <c r="L4346" s="6" t="str">
        <f>IF(NiftyData[[#This Row],[Day]]="Thu", "Expiry", "")</f>
        <v/>
      </c>
      <c r="M4346" s="6">
        <f>NiftyData[[#This Row],[Close]]-NiftyData[[#This Row],[Open]]</f>
        <v>-14.200000000000045</v>
      </c>
      <c r="N4346" s="4">
        <f>NiftyData[[#This Row],[Intraday Change]]/NiftyData[[#This Row],[Open]]</f>
        <v>-1.3498098859315633E-2</v>
      </c>
      <c r="O4346" s="4">
        <f>_xlfn.CEILING.MATH(ABS(NiftyData[[#This Row],[Intraday Change %]]), 0.01)</f>
        <v>0.02</v>
      </c>
      <c r="P4346" s="6">
        <f>NiftyData[[#This Row],[Close]]-E4347</f>
        <v>-14.299999999999955</v>
      </c>
      <c r="Q4346" s="4">
        <f>NiftyData[[#This Row],[DayChange]]/E4347</f>
        <v>-1.3591863891265047E-2</v>
      </c>
      <c r="R4346" s="7">
        <f>_xlfn.CEILING.MATH(ABS(NiftyData[[#This Row],[DayChange %]]), 0.01)</f>
        <v>0.02</v>
      </c>
    </row>
    <row r="4347" spans="1:18" x14ac:dyDescent="0.2">
      <c r="A4347" s="2">
        <v>37781</v>
      </c>
      <c r="B4347" s="1">
        <v>1046</v>
      </c>
      <c r="C4347" s="1">
        <v>1057.05</v>
      </c>
      <c r="D4347" s="1">
        <v>1039.8499999999999</v>
      </c>
      <c r="E4347" s="1">
        <v>1052.0999999999999</v>
      </c>
      <c r="F4347" s="1">
        <v>58750135</v>
      </c>
      <c r="G4347" s="1">
        <v>1469.09</v>
      </c>
      <c r="H4347" s="6" t="str">
        <f>TEXT(NiftyData[[#This Row],[Date]], "yyyy")</f>
        <v>2003</v>
      </c>
      <c r="I4347" s="6" t="str">
        <f>TEXT(NiftyData[[#This Row],[Date]], "mmm")</f>
        <v>Jun</v>
      </c>
      <c r="J4347" s="6" t="str">
        <f>TEXT(NiftyData[[#This Row],[Date]], "ddd")</f>
        <v>Mon</v>
      </c>
      <c r="K4347" s="6" t="str">
        <f>TEXT(NiftyData[[#This Row],[Date]], "mmm-yyyy")</f>
        <v>Jun-2003</v>
      </c>
      <c r="L4347" s="6" t="str">
        <f>IF(NiftyData[[#This Row],[Day]]="Thu", "Expiry", "")</f>
        <v/>
      </c>
      <c r="M4347" s="6">
        <f>NiftyData[[#This Row],[Close]]-NiftyData[[#This Row],[Open]]</f>
        <v>6.0999999999999091</v>
      </c>
      <c r="N4347" s="4">
        <f>NiftyData[[#This Row],[Intraday Change]]/NiftyData[[#This Row],[Open]]</f>
        <v>5.8317399617589952E-3</v>
      </c>
      <c r="O4347" s="4">
        <f>_xlfn.CEILING.MATH(ABS(NiftyData[[#This Row],[Intraday Change %]]), 0.01)</f>
        <v>0.01</v>
      </c>
      <c r="P4347" s="6">
        <f>NiftyData[[#This Row],[Close]]-E4348</f>
        <v>5.6999999999998181</v>
      </c>
      <c r="Q4347" s="4">
        <f>NiftyData[[#This Row],[DayChange]]/E4348</f>
        <v>5.4472477064218443E-3</v>
      </c>
      <c r="R4347" s="7">
        <f>_xlfn.CEILING.MATH(ABS(NiftyData[[#This Row],[DayChange %]]), 0.01)</f>
        <v>0.01</v>
      </c>
    </row>
    <row r="4348" spans="1:18" x14ac:dyDescent="0.2">
      <c r="A4348" s="2">
        <v>37778</v>
      </c>
      <c r="B4348" s="1">
        <v>1036.2</v>
      </c>
      <c r="C4348" s="1">
        <v>1048.8499999999999</v>
      </c>
      <c r="D4348" s="1">
        <v>1035.95</v>
      </c>
      <c r="E4348" s="1">
        <v>1046.4000000000001</v>
      </c>
      <c r="F4348" s="1">
        <v>74620221</v>
      </c>
      <c r="G4348" s="1">
        <v>1827.05</v>
      </c>
      <c r="H4348" s="6" t="str">
        <f>TEXT(NiftyData[[#This Row],[Date]], "yyyy")</f>
        <v>2003</v>
      </c>
      <c r="I4348" s="6" t="str">
        <f>TEXT(NiftyData[[#This Row],[Date]], "mmm")</f>
        <v>Jun</v>
      </c>
      <c r="J4348" s="6" t="str">
        <f>TEXT(NiftyData[[#This Row],[Date]], "ddd")</f>
        <v>Fri</v>
      </c>
      <c r="K4348" s="6" t="str">
        <f>TEXT(NiftyData[[#This Row],[Date]], "mmm-yyyy")</f>
        <v>Jun-2003</v>
      </c>
      <c r="L4348" s="6" t="str">
        <f>IF(NiftyData[[#This Row],[Day]]="Thu", "Expiry", "")</f>
        <v/>
      </c>
      <c r="M4348" s="6">
        <f>NiftyData[[#This Row],[Close]]-NiftyData[[#This Row],[Open]]</f>
        <v>10.200000000000045</v>
      </c>
      <c r="N4348" s="4">
        <f>NiftyData[[#This Row],[Intraday Change]]/NiftyData[[#This Row],[Open]]</f>
        <v>9.8436595251882308E-3</v>
      </c>
      <c r="O4348" s="4">
        <f>_xlfn.CEILING.MATH(ABS(NiftyData[[#This Row],[Intraday Change %]]), 0.01)</f>
        <v>0.01</v>
      </c>
      <c r="P4348" s="6">
        <f>NiftyData[[#This Row],[Close]]-E4349</f>
        <v>11.350000000000136</v>
      </c>
      <c r="Q4348" s="4">
        <f>NiftyData[[#This Row],[DayChange]]/E4349</f>
        <v>1.0965653833148289E-2</v>
      </c>
      <c r="R4348" s="7">
        <f>_xlfn.CEILING.MATH(ABS(NiftyData[[#This Row],[DayChange %]]), 0.01)</f>
        <v>0.02</v>
      </c>
    </row>
    <row r="4349" spans="1:18" x14ac:dyDescent="0.2">
      <c r="A4349" s="2">
        <v>37777</v>
      </c>
      <c r="B4349" s="1">
        <v>1021.1</v>
      </c>
      <c r="C4349" s="1">
        <v>1038.3</v>
      </c>
      <c r="D4349" s="1">
        <v>1021.1</v>
      </c>
      <c r="E4349" s="1">
        <v>1035.05</v>
      </c>
      <c r="F4349" s="1">
        <v>89524111</v>
      </c>
      <c r="G4349" s="1">
        <v>2076.14</v>
      </c>
      <c r="H4349" s="6" t="str">
        <f>TEXT(NiftyData[[#This Row],[Date]], "yyyy")</f>
        <v>2003</v>
      </c>
      <c r="I4349" s="6" t="str">
        <f>TEXT(NiftyData[[#This Row],[Date]], "mmm")</f>
        <v>Jun</v>
      </c>
      <c r="J4349" s="6" t="str">
        <f>TEXT(NiftyData[[#This Row],[Date]], "ddd")</f>
        <v>Thu</v>
      </c>
      <c r="K4349" s="6" t="str">
        <f>TEXT(NiftyData[[#This Row],[Date]], "mmm-yyyy")</f>
        <v>Jun-2003</v>
      </c>
      <c r="L4349" s="6" t="str">
        <f>IF(NiftyData[[#This Row],[Day]]="Thu", "Expiry", "")</f>
        <v>Expiry</v>
      </c>
      <c r="M4349" s="6">
        <f>NiftyData[[#This Row],[Close]]-NiftyData[[#This Row],[Open]]</f>
        <v>13.949999999999932</v>
      </c>
      <c r="N4349" s="4">
        <f>NiftyData[[#This Row],[Intraday Change]]/NiftyData[[#This Row],[Open]]</f>
        <v>1.3661737342082002E-2</v>
      </c>
      <c r="O4349" s="4">
        <f>_xlfn.CEILING.MATH(ABS(NiftyData[[#This Row],[Intraday Change %]]), 0.01)</f>
        <v>0.02</v>
      </c>
      <c r="P4349" s="6">
        <f>NiftyData[[#This Row],[Close]]-E4350</f>
        <v>14</v>
      </c>
      <c r="Q4349" s="4">
        <f>NiftyData[[#This Row],[DayChange]]/E4350</f>
        <v>1.3711375544782332E-2</v>
      </c>
      <c r="R4349" s="7">
        <f>_xlfn.CEILING.MATH(ABS(NiftyData[[#This Row],[DayChange %]]), 0.01)</f>
        <v>0.02</v>
      </c>
    </row>
    <row r="4350" spans="1:18" x14ac:dyDescent="0.2">
      <c r="A4350" s="2">
        <v>37776</v>
      </c>
      <c r="B4350" s="1">
        <v>1010.7</v>
      </c>
      <c r="C4350" s="1">
        <v>1022.75</v>
      </c>
      <c r="D4350" s="1">
        <v>1010.1</v>
      </c>
      <c r="E4350" s="1">
        <v>1021.05</v>
      </c>
      <c r="F4350" s="1">
        <v>63191749</v>
      </c>
      <c r="G4350" s="1">
        <v>1471.78</v>
      </c>
      <c r="H4350" s="6" t="str">
        <f>TEXT(NiftyData[[#This Row],[Date]], "yyyy")</f>
        <v>2003</v>
      </c>
      <c r="I4350" s="6" t="str">
        <f>TEXT(NiftyData[[#This Row],[Date]], "mmm")</f>
        <v>Jun</v>
      </c>
      <c r="J4350" s="6" t="str">
        <f>TEXT(NiftyData[[#This Row],[Date]], "ddd")</f>
        <v>Wed</v>
      </c>
      <c r="K4350" s="6" t="str">
        <f>TEXT(NiftyData[[#This Row],[Date]], "mmm-yyyy")</f>
        <v>Jun-2003</v>
      </c>
      <c r="L4350" s="6" t="str">
        <f>IF(NiftyData[[#This Row],[Day]]="Thu", "Expiry", "")</f>
        <v/>
      </c>
      <c r="M4350" s="6">
        <f>NiftyData[[#This Row],[Close]]-NiftyData[[#This Row],[Open]]</f>
        <v>10.349999999999909</v>
      </c>
      <c r="N4350" s="4">
        <f>NiftyData[[#This Row],[Intraday Change]]/NiftyData[[#This Row],[Open]]</f>
        <v>1.0240427426535973E-2</v>
      </c>
      <c r="O4350" s="4">
        <f>_xlfn.CEILING.MATH(ABS(NiftyData[[#This Row],[Intraday Change %]]), 0.01)</f>
        <v>0.02</v>
      </c>
      <c r="P4350" s="6">
        <f>NiftyData[[#This Row],[Close]]-E4351</f>
        <v>10.399999999999977</v>
      </c>
      <c r="Q4350" s="4">
        <f>NiftyData[[#This Row],[DayChange]]/E4351</f>
        <v>1.0290407163706503E-2</v>
      </c>
      <c r="R4350" s="7">
        <f>_xlfn.CEILING.MATH(ABS(NiftyData[[#This Row],[DayChange %]]), 0.01)</f>
        <v>0.02</v>
      </c>
    </row>
    <row r="4351" spans="1:18" x14ac:dyDescent="0.2">
      <c r="A4351" s="2">
        <v>37775</v>
      </c>
      <c r="B4351" s="1">
        <v>1015.9</v>
      </c>
      <c r="C4351" s="1">
        <v>1016.9</v>
      </c>
      <c r="D4351" s="1">
        <v>1007.65</v>
      </c>
      <c r="E4351" s="1">
        <v>1010.65</v>
      </c>
      <c r="F4351" s="1">
        <v>56893849</v>
      </c>
      <c r="G4351" s="1">
        <v>1382.46</v>
      </c>
      <c r="H4351" s="6" t="str">
        <f>TEXT(NiftyData[[#This Row],[Date]], "yyyy")</f>
        <v>2003</v>
      </c>
      <c r="I4351" s="6" t="str">
        <f>TEXT(NiftyData[[#This Row],[Date]], "mmm")</f>
        <v>Jun</v>
      </c>
      <c r="J4351" s="6" t="str">
        <f>TEXT(NiftyData[[#This Row],[Date]], "ddd")</f>
        <v>Tue</v>
      </c>
      <c r="K4351" s="6" t="str">
        <f>TEXT(NiftyData[[#This Row],[Date]], "mmm-yyyy")</f>
        <v>Jun-2003</v>
      </c>
      <c r="L4351" s="6" t="str">
        <f>IF(NiftyData[[#This Row],[Day]]="Thu", "Expiry", "")</f>
        <v/>
      </c>
      <c r="M4351" s="6">
        <f>NiftyData[[#This Row],[Close]]-NiftyData[[#This Row],[Open]]</f>
        <v>-5.25</v>
      </c>
      <c r="N4351" s="4">
        <f>NiftyData[[#This Row],[Intraday Change]]/NiftyData[[#This Row],[Open]]</f>
        <v>-5.1678314794763262E-3</v>
      </c>
      <c r="O4351" s="4">
        <f>_xlfn.CEILING.MATH(ABS(NiftyData[[#This Row],[Intraday Change %]]), 0.01)</f>
        <v>0.01</v>
      </c>
      <c r="P4351" s="6">
        <f>NiftyData[[#This Row],[Close]]-E4352</f>
        <v>-4.5</v>
      </c>
      <c r="Q4351" s="4">
        <f>NiftyData[[#This Row],[DayChange]]/E4352</f>
        <v>-4.4328424370782644E-3</v>
      </c>
      <c r="R4351" s="7">
        <f>_xlfn.CEILING.MATH(ABS(NiftyData[[#This Row],[DayChange %]]), 0.01)</f>
        <v>0.01</v>
      </c>
    </row>
    <row r="4352" spans="1:18" x14ac:dyDescent="0.2">
      <c r="A4352" s="2">
        <v>37774</v>
      </c>
      <c r="B4352" s="1">
        <v>1006.85</v>
      </c>
      <c r="C4352" s="1">
        <v>1020.5</v>
      </c>
      <c r="D4352" s="1">
        <v>1004.7</v>
      </c>
      <c r="E4352" s="1">
        <v>1015.15</v>
      </c>
      <c r="F4352" s="1">
        <v>67864677</v>
      </c>
      <c r="G4352" s="1">
        <v>1522.36</v>
      </c>
      <c r="H4352" s="6" t="str">
        <f>TEXT(NiftyData[[#This Row],[Date]], "yyyy")</f>
        <v>2003</v>
      </c>
      <c r="I4352" s="6" t="str">
        <f>TEXT(NiftyData[[#This Row],[Date]], "mmm")</f>
        <v>Jun</v>
      </c>
      <c r="J4352" s="6" t="str">
        <f>TEXT(NiftyData[[#This Row],[Date]], "ddd")</f>
        <v>Mon</v>
      </c>
      <c r="K4352" s="6" t="str">
        <f>TEXT(NiftyData[[#This Row],[Date]], "mmm-yyyy")</f>
        <v>Jun-2003</v>
      </c>
      <c r="L4352" s="6" t="str">
        <f>IF(NiftyData[[#This Row],[Day]]="Thu", "Expiry", "")</f>
        <v/>
      </c>
      <c r="M4352" s="6">
        <f>NiftyData[[#This Row],[Close]]-NiftyData[[#This Row],[Open]]</f>
        <v>8.2999999999999545</v>
      </c>
      <c r="N4352" s="4">
        <f>NiftyData[[#This Row],[Intraday Change]]/NiftyData[[#This Row],[Open]]</f>
        <v>8.2435318071211738E-3</v>
      </c>
      <c r="O4352" s="4">
        <f>_xlfn.CEILING.MATH(ABS(NiftyData[[#This Row],[Intraday Change %]]), 0.01)</f>
        <v>0.01</v>
      </c>
      <c r="P4352" s="6">
        <f>NiftyData[[#This Row],[Close]]-E4353</f>
        <v>8.3500000000000227</v>
      </c>
      <c r="Q4352" s="4">
        <f>NiftyData[[#This Row],[DayChange]]/E4353</f>
        <v>8.2936034962256891E-3</v>
      </c>
      <c r="R4352" s="7">
        <f>_xlfn.CEILING.MATH(ABS(NiftyData[[#This Row],[DayChange %]]), 0.01)</f>
        <v>0.01</v>
      </c>
    </row>
    <row r="4353" spans="1:18" x14ac:dyDescent="0.2">
      <c r="A4353" s="2">
        <v>37771</v>
      </c>
      <c r="B4353" s="1">
        <v>1000.05</v>
      </c>
      <c r="C4353" s="1">
        <v>1013.85</v>
      </c>
      <c r="D4353" s="1">
        <v>994.65</v>
      </c>
      <c r="E4353" s="1">
        <v>1006.8</v>
      </c>
      <c r="F4353" s="1">
        <v>73782145</v>
      </c>
      <c r="G4353" s="1">
        <v>1679.9</v>
      </c>
      <c r="H4353" s="6" t="str">
        <f>TEXT(NiftyData[[#This Row],[Date]], "yyyy")</f>
        <v>2003</v>
      </c>
      <c r="I4353" s="6" t="str">
        <f>TEXT(NiftyData[[#This Row],[Date]], "mmm")</f>
        <v>May</v>
      </c>
      <c r="J4353" s="6" t="str">
        <f>TEXT(NiftyData[[#This Row],[Date]], "ddd")</f>
        <v>Fri</v>
      </c>
      <c r="K4353" s="6" t="str">
        <f>TEXT(NiftyData[[#This Row],[Date]], "mmm-yyyy")</f>
        <v>May-2003</v>
      </c>
      <c r="L4353" s="6" t="str">
        <f>IF(NiftyData[[#This Row],[Day]]="Thu", "Expiry", "")</f>
        <v/>
      </c>
      <c r="M4353" s="6">
        <f>NiftyData[[#This Row],[Close]]-NiftyData[[#This Row],[Open]]</f>
        <v>6.75</v>
      </c>
      <c r="N4353" s="4">
        <f>NiftyData[[#This Row],[Intraday Change]]/NiftyData[[#This Row],[Open]]</f>
        <v>6.7496625168741563E-3</v>
      </c>
      <c r="O4353" s="4">
        <f>_xlfn.CEILING.MATH(ABS(NiftyData[[#This Row],[Intraday Change %]]), 0.01)</f>
        <v>0.01</v>
      </c>
      <c r="P4353" s="6">
        <f>NiftyData[[#This Row],[Close]]-E4354</f>
        <v>4.1999999999999318</v>
      </c>
      <c r="Q4353" s="4">
        <f>NiftyData[[#This Row],[DayChange]]/E4354</f>
        <v>4.1891083183721641E-3</v>
      </c>
      <c r="R4353" s="7">
        <f>_xlfn.CEILING.MATH(ABS(NiftyData[[#This Row],[DayChange %]]), 0.01)</f>
        <v>0.01</v>
      </c>
    </row>
    <row r="4354" spans="1:18" x14ac:dyDescent="0.2">
      <c r="A4354" s="2">
        <v>37770</v>
      </c>
      <c r="B4354" s="1">
        <v>990.8</v>
      </c>
      <c r="C4354" s="1">
        <v>1004.85</v>
      </c>
      <c r="D4354" s="1">
        <v>989.5</v>
      </c>
      <c r="E4354" s="1">
        <v>1002.6</v>
      </c>
      <c r="F4354" s="1">
        <v>91560152</v>
      </c>
      <c r="G4354" s="1">
        <v>2085.89</v>
      </c>
      <c r="H4354" s="6" t="str">
        <f>TEXT(NiftyData[[#This Row],[Date]], "yyyy")</f>
        <v>2003</v>
      </c>
      <c r="I4354" s="6" t="str">
        <f>TEXT(NiftyData[[#This Row],[Date]], "mmm")</f>
        <v>May</v>
      </c>
      <c r="J4354" s="6" t="str">
        <f>TEXT(NiftyData[[#This Row],[Date]], "ddd")</f>
        <v>Thu</v>
      </c>
      <c r="K4354" s="6" t="str">
        <f>TEXT(NiftyData[[#This Row],[Date]], "mmm-yyyy")</f>
        <v>May-2003</v>
      </c>
      <c r="L4354" s="6" t="str">
        <f>IF(NiftyData[[#This Row],[Day]]="Thu", "Expiry", "")</f>
        <v>Expiry</v>
      </c>
      <c r="M4354" s="6">
        <f>NiftyData[[#This Row],[Close]]-NiftyData[[#This Row],[Open]]</f>
        <v>11.800000000000068</v>
      </c>
      <c r="N4354" s="4">
        <f>NiftyData[[#This Row],[Intraday Change]]/NiftyData[[#This Row],[Open]]</f>
        <v>1.1909568025837777E-2</v>
      </c>
      <c r="O4354" s="4">
        <f>_xlfn.CEILING.MATH(ABS(NiftyData[[#This Row],[Intraday Change %]]), 0.01)</f>
        <v>0.02</v>
      </c>
      <c r="P4354" s="6">
        <f>NiftyData[[#This Row],[Close]]-E4355</f>
        <v>11.800000000000068</v>
      </c>
      <c r="Q4354" s="4">
        <f>NiftyData[[#This Row],[DayChange]]/E4355</f>
        <v>1.1909568025837777E-2</v>
      </c>
      <c r="R4354" s="7">
        <f>_xlfn.CEILING.MATH(ABS(NiftyData[[#This Row],[DayChange %]]), 0.01)</f>
        <v>0.02</v>
      </c>
    </row>
    <row r="4355" spans="1:18" x14ac:dyDescent="0.2">
      <c r="A4355" s="2">
        <v>37769</v>
      </c>
      <c r="B4355" s="1">
        <v>977.65</v>
      </c>
      <c r="C4355" s="1">
        <v>992.25</v>
      </c>
      <c r="D4355" s="1">
        <v>977.55</v>
      </c>
      <c r="E4355" s="1">
        <v>990.8</v>
      </c>
      <c r="F4355" s="1">
        <v>64763004</v>
      </c>
      <c r="G4355" s="1">
        <v>1578.84</v>
      </c>
      <c r="H4355" s="6" t="str">
        <f>TEXT(NiftyData[[#This Row],[Date]], "yyyy")</f>
        <v>2003</v>
      </c>
      <c r="I4355" s="6" t="str">
        <f>TEXT(NiftyData[[#This Row],[Date]], "mmm")</f>
        <v>May</v>
      </c>
      <c r="J4355" s="6" t="str">
        <f>TEXT(NiftyData[[#This Row],[Date]], "ddd")</f>
        <v>Wed</v>
      </c>
      <c r="K4355" s="6" t="str">
        <f>TEXT(NiftyData[[#This Row],[Date]], "mmm-yyyy")</f>
        <v>May-2003</v>
      </c>
      <c r="L4355" s="6" t="str">
        <f>IF(NiftyData[[#This Row],[Day]]="Thu", "Expiry", "")</f>
        <v/>
      </c>
      <c r="M4355" s="6">
        <f>NiftyData[[#This Row],[Close]]-NiftyData[[#This Row],[Open]]</f>
        <v>13.149999999999977</v>
      </c>
      <c r="N4355" s="4">
        <f>NiftyData[[#This Row],[Intraday Change]]/NiftyData[[#This Row],[Open]]</f>
        <v>1.3450621388022275E-2</v>
      </c>
      <c r="O4355" s="4">
        <f>_xlfn.CEILING.MATH(ABS(NiftyData[[#This Row],[Intraday Change %]]), 0.01)</f>
        <v>0.02</v>
      </c>
      <c r="P4355" s="6">
        <f>NiftyData[[#This Row],[Close]]-E4356</f>
        <v>13.949999999999932</v>
      </c>
      <c r="Q4355" s="4">
        <f>NiftyData[[#This Row],[DayChange]]/E4356</f>
        <v>1.4280595792598589E-2</v>
      </c>
      <c r="R4355" s="7">
        <f>_xlfn.CEILING.MATH(ABS(NiftyData[[#This Row],[DayChange %]]), 0.01)</f>
        <v>0.02</v>
      </c>
    </row>
    <row r="4356" spans="1:18" x14ac:dyDescent="0.2">
      <c r="A4356" s="2">
        <v>37768</v>
      </c>
      <c r="B4356" s="1">
        <v>982.35</v>
      </c>
      <c r="C4356" s="1">
        <v>990</v>
      </c>
      <c r="D4356" s="1">
        <v>974.25</v>
      </c>
      <c r="E4356" s="1">
        <v>976.85</v>
      </c>
      <c r="F4356" s="1">
        <v>58429965</v>
      </c>
      <c r="G4356" s="1">
        <v>1459.21</v>
      </c>
      <c r="H4356" s="6" t="str">
        <f>TEXT(NiftyData[[#This Row],[Date]], "yyyy")</f>
        <v>2003</v>
      </c>
      <c r="I4356" s="6" t="str">
        <f>TEXT(NiftyData[[#This Row],[Date]], "mmm")</f>
        <v>May</v>
      </c>
      <c r="J4356" s="6" t="str">
        <f>TEXT(NiftyData[[#This Row],[Date]], "ddd")</f>
        <v>Tue</v>
      </c>
      <c r="K4356" s="6" t="str">
        <f>TEXT(NiftyData[[#This Row],[Date]], "mmm-yyyy")</f>
        <v>May-2003</v>
      </c>
      <c r="L4356" s="6" t="str">
        <f>IF(NiftyData[[#This Row],[Day]]="Thu", "Expiry", "")</f>
        <v/>
      </c>
      <c r="M4356" s="6">
        <f>NiftyData[[#This Row],[Close]]-NiftyData[[#This Row],[Open]]</f>
        <v>-5.5</v>
      </c>
      <c r="N4356" s="4">
        <f>NiftyData[[#This Row],[Intraday Change]]/NiftyData[[#This Row],[Open]]</f>
        <v>-5.5988191581411917E-3</v>
      </c>
      <c r="O4356" s="4">
        <f>_xlfn.CEILING.MATH(ABS(NiftyData[[#This Row],[Intraday Change %]]), 0.01)</f>
        <v>0.01</v>
      </c>
      <c r="P4356" s="6">
        <f>NiftyData[[#This Row],[Close]]-E4357</f>
        <v>-5.6000000000000227</v>
      </c>
      <c r="Q4356" s="4">
        <f>NiftyData[[#This Row],[DayChange]]/E4357</f>
        <v>-5.7000356252226809E-3</v>
      </c>
      <c r="R4356" s="7">
        <f>_xlfn.CEILING.MATH(ABS(NiftyData[[#This Row],[DayChange %]]), 0.01)</f>
        <v>0.01</v>
      </c>
    </row>
    <row r="4357" spans="1:18" x14ac:dyDescent="0.2">
      <c r="A4357" s="2">
        <v>37767</v>
      </c>
      <c r="B4357" s="1">
        <v>967.85</v>
      </c>
      <c r="C4357" s="1">
        <v>983.9</v>
      </c>
      <c r="D4357" s="1">
        <v>967.1</v>
      </c>
      <c r="E4357" s="1">
        <v>982.45</v>
      </c>
      <c r="F4357" s="1">
        <v>54019157</v>
      </c>
      <c r="G4357" s="1">
        <v>1316.2</v>
      </c>
      <c r="H4357" s="6" t="str">
        <f>TEXT(NiftyData[[#This Row],[Date]], "yyyy")</f>
        <v>2003</v>
      </c>
      <c r="I4357" s="6" t="str">
        <f>TEXT(NiftyData[[#This Row],[Date]], "mmm")</f>
        <v>May</v>
      </c>
      <c r="J4357" s="6" t="str">
        <f>TEXT(NiftyData[[#This Row],[Date]], "ddd")</f>
        <v>Mon</v>
      </c>
      <c r="K4357" s="6" t="str">
        <f>TEXT(NiftyData[[#This Row],[Date]], "mmm-yyyy")</f>
        <v>May-2003</v>
      </c>
      <c r="L4357" s="6" t="str">
        <f>IF(NiftyData[[#This Row],[Day]]="Thu", "Expiry", "")</f>
        <v/>
      </c>
      <c r="M4357" s="6">
        <f>NiftyData[[#This Row],[Close]]-NiftyData[[#This Row],[Open]]</f>
        <v>14.600000000000023</v>
      </c>
      <c r="N4357" s="4">
        <f>NiftyData[[#This Row],[Intraday Change]]/NiftyData[[#This Row],[Open]]</f>
        <v>1.508498217699026E-2</v>
      </c>
      <c r="O4357" s="4">
        <f>_xlfn.CEILING.MATH(ABS(NiftyData[[#This Row],[Intraday Change %]]), 0.01)</f>
        <v>0.02</v>
      </c>
      <c r="P4357" s="6">
        <f>NiftyData[[#This Row],[Close]]-E4358</f>
        <v>14.550000000000068</v>
      </c>
      <c r="Q4357" s="4">
        <f>NiftyData[[#This Row],[DayChange]]/E4358</f>
        <v>1.5032544684368291E-2</v>
      </c>
      <c r="R4357" s="7">
        <f>_xlfn.CEILING.MATH(ABS(NiftyData[[#This Row],[DayChange %]]), 0.01)</f>
        <v>0.02</v>
      </c>
    </row>
    <row r="4358" spans="1:18" x14ac:dyDescent="0.2">
      <c r="A4358" s="2">
        <v>37764</v>
      </c>
      <c r="B4358" s="1">
        <v>963.5</v>
      </c>
      <c r="C4358" s="1">
        <v>972.9</v>
      </c>
      <c r="D4358" s="1">
        <v>962.4</v>
      </c>
      <c r="E4358" s="1">
        <v>967.9</v>
      </c>
      <c r="F4358" s="1">
        <v>64215772</v>
      </c>
      <c r="G4358" s="1">
        <v>1724.6</v>
      </c>
      <c r="H4358" s="6" t="str">
        <f>TEXT(NiftyData[[#This Row],[Date]], "yyyy")</f>
        <v>2003</v>
      </c>
      <c r="I4358" s="6" t="str">
        <f>TEXT(NiftyData[[#This Row],[Date]], "mmm")</f>
        <v>May</v>
      </c>
      <c r="J4358" s="6" t="str">
        <f>TEXT(NiftyData[[#This Row],[Date]], "ddd")</f>
        <v>Fri</v>
      </c>
      <c r="K4358" s="6" t="str">
        <f>TEXT(NiftyData[[#This Row],[Date]], "mmm-yyyy")</f>
        <v>May-2003</v>
      </c>
      <c r="L4358" s="6" t="str">
        <f>IF(NiftyData[[#This Row],[Day]]="Thu", "Expiry", "")</f>
        <v/>
      </c>
      <c r="M4358" s="6">
        <f>NiftyData[[#This Row],[Close]]-NiftyData[[#This Row],[Open]]</f>
        <v>4.3999999999999773</v>
      </c>
      <c r="N4358" s="4">
        <f>NiftyData[[#This Row],[Intraday Change]]/NiftyData[[#This Row],[Open]]</f>
        <v>4.5666839647119642E-3</v>
      </c>
      <c r="O4358" s="4">
        <f>_xlfn.CEILING.MATH(ABS(NiftyData[[#This Row],[Intraday Change %]]), 0.01)</f>
        <v>0.01</v>
      </c>
      <c r="P4358" s="6">
        <f>NiftyData[[#This Row],[Close]]-E4359</f>
        <v>4.6499999999999773</v>
      </c>
      <c r="Q4358" s="4">
        <f>NiftyData[[#This Row],[DayChange]]/E4359</f>
        <v>4.827407215156997E-3</v>
      </c>
      <c r="R4358" s="7">
        <f>_xlfn.CEILING.MATH(ABS(NiftyData[[#This Row],[DayChange %]]), 0.01)</f>
        <v>0.01</v>
      </c>
    </row>
    <row r="4359" spans="1:18" x14ac:dyDescent="0.2">
      <c r="A4359" s="2">
        <v>37763</v>
      </c>
      <c r="B4359" s="1">
        <v>967.95</v>
      </c>
      <c r="C4359" s="1">
        <v>972.4</v>
      </c>
      <c r="D4359" s="1">
        <v>960.05</v>
      </c>
      <c r="E4359" s="1">
        <v>963.25</v>
      </c>
      <c r="F4359" s="1">
        <v>55564023</v>
      </c>
      <c r="G4359" s="1">
        <v>1407.05</v>
      </c>
      <c r="H4359" s="6" t="str">
        <f>TEXT(NiftyData[[#This Row],[Date]], "yyyy")</f>
        <v>2003</v>
      </c>
      <c r="I4359" s="6" t="str">
        <f>TEXT(NiftyData[[#This Row],[Date]], "mmm")</f>
        <v>May</v>
      </c>
      <c r="J4359" s="6" t="str">
        <f>TEXT(NiftyData[[#This Row],[Date]], "ddd")</f>
        <v>Thu</v>
      </c>
      <c r="K4359" s="6" t="str">
        <f>TEXT(NiftyData[[#This Row],[Date]], "mmm-yyyy")</f>
        <v>May-2003</v>
      </c>
      <c r="L4359" s="6" t="str">
        <f>IF(NiftyData[[#This Row],[Day]]="Thu", "Expiry", "")</f>
        <v>Expiry</v>
      </c>
      <c r="M4359" s="6">
        <f>NiftyData[[#This Row],[Close]]-NiftyData[[#This Row],[Open]]</f>
        <v>-4.7000000000000455</v>
      </c>
      <c r="N4359" s="4">
        <f>NiftyData[[#This Row],[Intraday Change]]/NiftyData[[#This Row],[Open]]</f>
        <v>-4.8556227077845397E-3</v>
      </c>
      <c r="O4359" s="4">
        <f>_xlfn.CEILING.MATH(ABS(NiftyData[[#This Row],[Intraday Change %]]), 0.01)</f>
        <v>0.01</v>
      </c>
      <c r="P4359" s="6">
        <f>NiftyData[[#This Row],[Close]]-E4360</f>
        <v>-4.75</v>
      </c>
      <c r="Q4359" s="4">
        <f>NiftyData[[#This Row],[DayChange]]/E4360</f>
        <v>-4.9070247933884299E-3</v>
      </c>
      <c r="R4359" s="7">
        <f>_xlfn.CEILING.MATH(ABS(NiftyData[[#This Row],[DayChange %]]), 0.01)</f>
        <v>0.01</v>
      </c>
    </row>
    <row r="4360" spans="1:18" x14ac:dyDescent="0.2">
      <c r="A4360" s="2">
        <v>37762</v>
      </c>
      <c r="B4360" s="1">
        <v>972.05</v>
      </c>
      <c r="C4360" s="1">
        <v>980.75</v>
      </c>
      <c r="D4360" s="1">
        <v>965.55</v>
      </c>
      <c r="E4360" s="1">
        <v>968</v>
      </c>
      <c r="F4360" s="1">
        <v>57374488</v>
      </c>
      <c r="G4360" s="1">
        <v>1558.52</v>
      </c>
      <c r="H4360" s="6" t="str">
        <f>TEXT(NiftyData[[#This Row],[Date]], "yyyy")</f>
        <v>2003</v>
      </c>
      <c r="I4360" s="6" t="str">
        <f>TEXT(NiftyData[[#This Row],[Date]], "mmm")</f>
        <v>May</v>
      </c>
      <c r="J4360" s="6" t="str">
        <f>TEXT(NiftyData[[#This Row],[Date]], "ddd")</f>
        <v>Wed</v>
      </c>
      <c r="K4360" s="6" t="str">
        <f>TEXT(NiftyData[[#This Row],[Date]], "mmm-yyyy")</f>
        <v>May-2003</v>
      </c>
      <c r="L4360" s="6" t="str">
        <f>IF(NiftyData[[#This Row],[Day]]="Thu", "Expiry", "")</f>
        <v/>
      </c>
      <c r="M4360" s="6">
        <f>NiftyData[[#This Row],[Close]]-NiftyData[[#This Row],[Open]]</f>
        <v>-4.0499999999999545</v>
      </c>
      <c r="N4360" s="4">
        <f>NiftyData[[#This Row],[Intraday Change]]/NiftyData[[#This Row],[Open]]</f>
        <v>-4.166452342986425E-3</v>
      </c>
      <c r="O4360" s="4">
        <f>_xlfn.CEILING.MATH(ABS(NiftyData[[#This Row],[Intraday Change %]]), 0.01)</f>
        <v>0.01</v>
      </c>
      <c r="P4360" s="6">
        <f>NiftyData[[#This Row],[Close]]-E4361</f>
        <v>-3.5499999999999545</v>
      </c>
      <c r="Q4360" s="4">
        <f>NiftyData[[#This Row],[DayChange]]/E4361</f>
        <v>-3.6539550203282946E-3</v>
      </c>
      <c r="R4360" s="7">
        <f>_xlfn.CEILING.MATH(ABS(NiftyData[[#This Row],[DayChange %]]), 0.01)</f>
        <v>0.01</v>
      </c>
    </row>
    <row r="4361" spans="1:18" x14ac:dyDescent="0.2">
      <c r="A4361" s="2">
        <v>37761</v>
      </c>
      <c r="B4361" s="1">
        <v>964.65</v>
      </c>
      <c r="C4361" s="1">
        <v>974.05</v>
      </c>
      <c r="D4361" s="1">
        <v>959.8</v>
      </c>
      <c r="E4361" s="1">
        <v>971.55</v>
      </c>
      <c r="F4361" s="1">
        <v>60797431</v>
      </c>
      <c r="G4361" s="1">
        <v>1575.18</v>
      </c>
      <c r="H4361" s="6" t="str">
        <f>TEXT(NiftyData[[#This Row],[Date]], "yyyy")</f>
        <v>2003</v>
      </c>
      <c r="I4361" s="6" t="str">
        <f>TEXT(NiftyData[[#This Row],[Date]], "mmm")</f>
        <v>May</v>
      </c>
      <c r="J4361" s="6" t="str">
        <f>TEXT(NiftyData[[#This Row],[Date]], "ddd")</f>
        <v>Tue</v>
      </c>
      <c r="K4361" s="6" t="str">
        <f>TEXT(NiftyData[[#This Row],[Date]], "mmm-yyyy")</f>
        <v>May-2003</v>
      </c>
      <c r="L4361" s="6" t="str">
        <f>IF(NiftyData[[#This Row],[Day]]="Thu", "Expiry", "")</f>
        <v/>
      </c>
      <c r="M4361" s="6">
        <f>NiftyData[[#This Row],[Close]]-NiftyData[[#This Row],[Open]]</f>
        <v>6.8999999999999773</v>
      </c>
      <c r="N4361" s="4">
        <f>NiftyData[[#This Row],[Intraday Change]]/NiftyData[[#This Row],[Open]]</f>
        <v>7.1528533665059634E-3</v>
      </c>
      <c r="O4361" s="4">
        <f>_xlfn.CEILING.MATH(ABS(NiftyData[[#This Row],[Intraday Change %]]), 0.01)</f>
        <v>0.01</v>
      </c>
      <c r="P4361" s="6">
        <f>NiftyData[[#This Row],[Close]]-E4362</f>
        <v>5</v>
      </c>
      <c r="Q4361" s="4">
        <f>NiftyData[[#This Row],[DayChange]]/E4362</f>
        <v>5.1730381252909838E-3</v>
      </c>
      <c r="R4361" s="7">
        <f>_xlfn.CEILING.MATH(ABS(NiftyData[[#This Row],[DayChange %]]), 0.01)</f>
        <v>0.01</v>
      </c>
    </row>
    <row r="4362" spans="1:18" x14ac:dyDescent="0.2">
      <c r="A4362" s="2">
        <v>37760</v>
      </c>
      <c r="B4362" s="1">
        <v>973.7</v>
      </c>
      <c r="C4362" s="1">
        <v>979.85</v>
      </c>
      <c r="D4362" s="1">
        <v>964.6</v>
      </c>
      <c r="E4362" s="1">
        <v>966.55</v>
      </c>
      <c r="F4362" s="1">
        <v>61264454</v>
      </c>
      <c r="G4362" s="1">
        <v>1694.86</v>
      </c>
      <c r="H4362" s="6" t="str">
        <f>TEXT(NiftyData[[#This Row],[Date]], "yyyy")</f>
        <v>2003</v>
      </c>
      <c r="I4362" s="6" t="str">
        <f>TEXT(NiftyData[[#This Row],[Date]], "mmm")</f>
        <v>May</v>
      </c>
      <c r="J4362" s="6" t="str">
        <f>TEXT(NiftyData[[#This Row],[Date]], "ddd")</f>
        <v>Mon</v>
      </c>
      <c r="K4362" s="6" t="str">
        <f>TEXT(NiftyData[[#This Row],[Date]], "mmm-yyyy")</f>
        <v>May-2003</v>
      </c>
      <c r="L4362" s="6" t="str">
        <f>IF(NiftyData[[#This Row],[Day]]="Thu", "Expiry", "")</f>
        <v/>
      </c>
      <c r="M4362" s="6">
        <f>NiftyData[[#This Row],[Close]]-NiftyData[[#This Row],[Open]]</f>
        <v>-7.1500000000000909</v>
      </c>
      <c r="N4362" s="4">
        <f>NiftyData[[#This Row],[Intraday Change]]/NiftyData[[#This Row],[Open]]</f>
        <v>-7.3431241655541653E-3</v>
      </c>
      <c r="O4362" s="4">
        <f>_xlfn.CEILING.MATH(ABS(NiftyData[[#This Row],[Intraday Change %]]), 0.01)</f>
        <v>0.01</v>
      </c>
      <c r="P4362" s="6">
        <f>NiftyData[[#This Row],[Close]]-E4363</f>
        <v>-6.5500000000000682</v>
      </c>
      <c r="Q4362" s="4">
        <f>NiftyData[[#This Row],[DayChange]]/E4363</f>
        <v>-6.7310656664269532E-3</v>
      </c>
      <c r="R4362" s="7">
        <f>_xlfn.CEILING.MATH(ABS(NiftyData[[#This Row],[DayChange %]]), 0.01)</f>
        <v>0.01</v>
      </c>
    </row>
    <row r="4363" spans="1:18" x14ac:dyDescent="0.2">
      <c r="A4363" s="2">
        <v>37757</v>
      </c>
      <c r="B4363" s="1">
        <v>959.85</v>
      </c>
      <c r="C4363" s="1">
        <v>974.4</v>
      </c>
      <c r="D4363" s="1">
        <v>959.85</v>
      </c>
      <c r="E4363" s="1">
        <v>973.1</v>
      </c>
      <c r="F4363" s="1">
        <v>53821532</v>
      </c>
      <c r="G4363" s="1">
        <v>1404.54</v>
      </c>
      <c r="H4363" s="6" t="str">
        <f>TEXT(NiftyData[[#This Row],[Date]], "yyyy")</f>
        <v>2003</v>
      </c>
      <c r="I4363" s="6" t="str">
        <f>TEXT(NiftyData[[#This Row],[Date]], "mmm")</f>
        <v>May</v>
      </c>
      <c r="J4363" s="6" t="str">
        <f>TEXT(NiftyData[[#This Row],[Date]], "ddd")</f>
        <v>Fri</v>
      </c>
      <c r="K4363" s="6" t="str">
        <f>TEXT(NiftyData[[#This Row],[Date]], "mmm-yyyy")</f>
        <v>May-2003</v>
      </c>
      <c r="L4363" s="6" t="str">
        <f>IF(NiftyData[[#This Row],[Day]]="Thu", "Expiry", "")</f>
        <v/>
      </c>
      <c r="M4363" s="6">
        <f>NiftyData[[#This Row],[Close]]-NiftyData[[#This Row],[Open]]</f>
        <v>13.25</v>
      </c>
      <c r="N4363" s="4">
        <f>NiftyData[[#This Row],[Intraday Change]]/NiftyData[[#This Row],[Open]]</f>
        <v>1.3804240245871751E-2</v>
      </c>
      <c r="O4363" s="4">
        <f>_xlfn.CEILING.MATH(ABS(NiftyData[[#This Row],[Intraday Change %]]), 0.01)</f>
        <v>0.02</v>
      </c>
      <c r="P4363" s="6">
        <f>NiftyData[[#This Row],[Close]]-E4364</f>
        <v>13.25</v>
      </c>
      <c r="Q4363" s="4">
        <f>NiftyData[[#This Row],[DayChange]]/E4364</f>
        <v>1.3804240245871751E-2</v>
      </c>
      <c r="R4363" s="7">
        <f>_xlfn.CEILING.MATH(ABS(NiftyData[[#This Row],[DayChange %]]), 0.01)</f>
        <v>0.02</v>
      </c>
    </row>
    <row r="4364" spans="1:18" x14ac:dyDescent="0.2">
      <c r="A4364" s="2">
        <v>37756</v>
      </c>
      <c r="B4364" s="1">
        <v>952.15</v>
      </c>
      <c r="C4364" s="1">
        <v>961.6</v>
      </c>
      <c r="D4364" s="1">
        <v>951.15</v>
      </c>
      <c r="E4364" s="1">
        <v>959.85</v>
      </c>
      <c r="F4364" s="1">
        <v>49127274</v>
      </c>
      <c r="G4364" s="1">
        <v>1167.8</v>
      </c>
      <c r="H4364" s="6" t="str">
        <f>TEXT(NiftyData[[#This Row],[Date]], "yyyy")</f>
        <v>2003</v>
      </c>
      <c r="I4364" s="6" t="str">
        <f>TEXT(NiftyData[[#This Row],[Date]], "mmm")</f>
        <v>May</v>
      </c>
      <c r="J4364" s="6" t="str">
        <f>TEXT(NiftyData[[#This Row],[Date]], "ddd")</f>
        <v>Thu</v>
      </c>
      <c r="K4364" s="6" t="str">
        <f>TEXT(NiftyData[[#This Row],[Date]], "mmm-yyyy")</f>
        <v>May-2003</v>
      </c>
      <c r="L4364" s="6" t="str">
        <f>IF(NiftyData[[#This Row],[Day]]="Thu", "Expiry", "")</f>
        <v>Expiry</v>
      </c>
      <c r="M4364" s="6">
        <f>NiftyData[[#This Row],[Close]]-NiftyData[[#This Row],[Open]]</f>
        <v>7.7000000000000455</v>
      </c>
      <c r="N4364" s="4">
        <f>NiftyData[[#This Row],[Intraday Change]]/NiftyData[[#This Row],[Open]]</f>
        <v>8.0869610880639035E-3</v>
      </c>
      <c r="O4364" s="4">
        <f>_xlfn.CEILING.MATH(ABS(NiftyData[[#This Row],[Intraday Change %]]), 0.01)</f>
        <v>0.01</v>
      </c>
      <c r="P4364" s="6">
        <f>NiftyData[[#This Row],[Close]]-E4365</f>
        <v>7.7000000000000455</v>
      </c>
      <c r="Q4364" s="4">
        <f>NiftyData[[#This Row],[DayChange]]/E4365</f>
        <v>8.0869610880639035E-3</v>
      </c>
      <c r="R4364" s="7">
        <f>_xlfn.CEILING.MATH(ABS(NiftyData[[#This Row],[DayChange %]]), 0.01)</f>
        <v>0.01</v>
      </c>
    </row>
    <row r="4365" spans="1:18" x14ac:dyDescent="0.2">
      <c r="A4365" s="2">
        <v>37755</v>
      </c>
      <c r="B4365" s="1">
        <v>944.2</v>
      </c>
      <c r="C4365" s="1">
        <v>953.45</v>
      </c>
      <c r="D4365" s="1">
        <v>943.15</v>
      </c>
      <c r="E4365" s="1">
        <v>952.15</v>
      </c>
      <c r="F4365" s="1">
        <v>50634950</v>
      </c>
      <c r="G4365" s="1">
        <v>1269.8599999999999</v>
      </c>
      <c r="H4365" s="6" t="str">
        <f>TEXT(NiftyData[[#This Row],[Date]], "yyyy")</f>
        <v>2003</v>
      </c>
      <c r="I4365" s="6" t="str">
        <f>TEXT(NiftyData[[#This Row],[Date]], "mmm")</f>
        <v>May</v>
      </c>
      <c r="J4365" s="6" t="str">
        <f>TEXT(NiftyData[[#This Row],[Date]], "ddd")</f>
        <v>Wed</v>
      </c>
      <c r="K4365" s="6" t="str">
        <f>TEXT(NiftyData[[#This Row],[Date]], "mmm-yyyy")</f>
        <v>May-2003</v>
      </c>
      <c r="L4365" s="6" t="str">
        <f>IF(NiftyData[[#This Row],[Day]]="Thu", "Expiry", "")</f>
        <v/>
      </c>
      <c r="M4365" s="6">
        <f>NiftyData[[#This Row],[Close]]-NiftyData[[#This Row],[Open]]</f>
        <v>7.9499999999999318</v>
      </c>
      <c r="N4365" s="4">
        <f>NiftyData[[#This Row],[Intraday Change]]/NiftyData[[#This Row],[Open]]</f>
        <v>8.4198263079855243E-3</v>
      </c>
      <c r="O4365" s="4">
        <f>_xlfn.CEILING.MATH(ABS(NiftyData[[#This Row],[Intraday Change %]]), 0.01)</f>
        <v>0.01</v>
      </c>
      <c r="P4365" s="6">
        <f>NiftyData[[#This Row],[Close]]-E4366</f>
        <v>7.9499999999999318</v>
      </c>
      <c r="Q4365" s="4">
        <f>NiftyData[[#This Row],[DayChange]]/E4366</f>
        <v>8.4198263079855243E-3</v>
      </c>
      <c r="R4365" s="7">
        <f>_xlfn.CEILING.MATH(ABS(NiftyData[[#This Row],[DayChange %]]), 0.01)</f>
        <v>0.01</v>
      </c>
    </row>
    <row r="4366" spans="1:18" x14ac:dyDescent="0.2">
      <c r="A4366" s="2">
        <v>37754</v>
      </c>
      <c r="B4366" s="1">
        <v>936.9</v>
      </c>
      <c r="C4366" s="1">
        <v>945.8</v>
      </c>
      <c r="D4366" s="1">
        <v>936.7</v>
      </c>
      <c r="E4366" s="1">
        <v>944.2</v>
      </c>
      <c r="F4366" s="1">
        <v>55131529</v>
      </c>
      <c r="G4366" s="1">
        <v>1542.92</v>
      </c>
      <c r="H4366" s="6" t="str">
        <f>TEXT(NiftyData[[#This Row],[Date]], "yyyy")</f>
        <v>2003</v>
      </c>
      <c r="I4366" s="6" t="str">
        <f>TEXT(NiftyData[[#This Row],[Date]], "mmm")</f>
        <v>May</v>
      </c>
      <c r="J4366" s="6" t="str">
        <f>TEXT(NiftyData[[#This Row],[Date]], "ddd")</f>
        <v>Tue</v>
      </c>
      <c r="K4366" s="6" t="str">
        <f>TEXT(NiftyData[[#This Row],[Date]], "mmm-yyyy")</f>
        <v>May-2003</v>
      </c>
      <c r="L4366" s="6" t="str">
        <f>IF(NiftyData[[#This Row],[Day]]="Thu", "Expiry", "")</f>
        <v/>
      </c>
      <c r="M4366" s="6">
        <f>NiftyData[[#This Row],[Close]]-NiftyData[[#This Row],[Open]]</f>
        <v>7.3000000000000682</v>
      </c>
      <c r="N4366" s="4">
        <f>NiftyData[[#This Row],[Intraday Change]]/NiftyData[[#This Row],[Open]]</f>
        <v>7.7916533247946078E-3</v>
      </c>
      <c r="O4366" s="4">
        <f>_xlfn.CEILING.MATH(ABS(NiftyData[[#This Row],[Intraday Change %]]), 0.01)</f>
        <v>0.01</v>
      </c>
      <c r="P4366" s="6">
        <f>NiftyData[[#This Row],[Close]]-E4367</f>
        <v>8.2000000000000455</v>
      </c>
      <c r="Q4366" s="4">
        <f>NiftyData[[#This Row],[DayChange]]/E4367</f>
        <v>8.7606837606838094E-3</v>
      </c>
      <c r="R4366" s="7">
        <f>_xlfn.CEILING.MATH(ABS(NiftyData[[#This Row],[DayChange %]]), 0.01)</f>
        <v>0.01</v>
      </c>
    </row>
    <row r="4367" spans="1:18" x14ac:dyDescent="0.2">
      <c r="A4367" s="2">
        <v>37753</v>
      </c>
      <c r="B4367" s="1">
        <v>938.5</v>
      </c>
      <c r="C4367" s="1">
        <v>944.45</v>
      </c>
      <c r="D4367" s="1">
        <v>934</v>
      </c>
      <c r="E4367" s="1">
        <v>936</v>
      </c>
      <c r="F4367" s="1">
        <v>45850053</v>
      </c>
      <c r="G4367" s="1">
        <v>1408.73</v>
      </c>
      <c r="H4367" s="6" t="str">
        <f>TEXT(NiftyData[[#This Row],[Date]], "yyyy")</f>
        <v>2003</v>
      </c>
      <c r="I4367" s="6" t="str">
        <f>TEXT(NiftyData[[#This Row],[Date]], "mmm")</f>
        <v>May</v>
      </c>
      <c r="J4367" s="6" t="str">
        <f>TEXT(NiftyData[[#This Row],[Date]], "ddd")</f>
        <v>Mon</v>
      </c>
      <c r="K4367" s="6" t="str">
        <f>TEXT(NiftyData[[#This Row],[Date]], "mmm-yyyy")</f>
        <v>May-2003</v>
      </c>
      <c r="L4367" s="6" t="str">
        <f>IF(NiftyData[[#This Row],[Day]]="Thu", "Expiry", "")</f>
        <v/>
      </c>
      <c r="M4367" s="6">
        <f>NiftyData[[#This Row],[Close]]-NiftyData[[#This Row],[Open]]</f>
        <v>-2.5</v>
      </c>
      <c r="N4367" s="4">
        <f>NiftyData[[#This Row],[Intraday Change]]/NiftyData[[#This Row],[Open]]</f>
        <v>-2.6638252530633991E-3</v>
      </c>
      <c r="O4367" s="4">
        <f>_xlfn.CEILING.MATH(ABS(NiftyData[[#This Row],[Intraday Change %]]), 0.01)</f>
        <v>0.01</v>
      </c>
      <c r="P4367" s="6">
        <f>NiftyData[[#This Row],[Close]]-E4368</f>
        <v>-1.8500000000000227</v>
      </c>
      <c r="Q4367" s="4">
        <f>NiftyData[[#This Row],[DayChange]]/E4368</f>
        <v>-1.9725968971584184E-3</v>
      </c>
      <c r="R4367" s="7">
        <f>_xlfn.CEILING.MATH(ABS(NiftyData[[#This Row],[DayChange %]]), 0.01)</f>
        <v>0.01</v>
      </c>
    </row>
    <row r="4368" spans="1:18" x14ac:dyDescent="0.2">
      <c r="A4368" s="2">
        <v>37750</v>
      </c>
      <c r="B4368" s="1">
        <v>941.6</v>
      </c>
      <c r="C4368" s="1">
        <v>941.65</v>
      </c>
      <c r="D4368" s="1">
        <v>935.8</v>
      </c>
      <c r="E4368" s="1">
        <v>937.85</v>
      </c>
      <c r="F4368" s="1">
        <v>51202220</v>
      </c>
      <c r="G4368" s="1">
        <v>1435.68</v>
      </c>
      <c r="H4368" s="6" t="str">
        <f>TEXT(NiftyData[[#This Row],[Date]], "yyyy")</f>
        <v>2003</v>
      </c>
      <c r="I4368" s="6" t="str">
        <f>TEXT(NiftyData[[#This Row],[Date]], "mmm")</f>
        <v>May</v>
      </c>
      <c r="J4368" s="6" t="str">
        <f>TEXT(NiftyData[[#This Row],[Date]], "ddd")</f>
        <v>Fri</v>
      </c>
      <c r="K4368" s="6" t="str">
        <f>TEXT(NiftyData[[#This Row],[Date]], "mmm-yyyy")</f>
        <v>May-2003</v>
      </c>
      <c r="L4368" s="6" t="str">
        <f>IF(NiftyData[[#This Row],[Day]]="Thu", "Expiry", "")</f>
        <v/>
      </c>
      <c r="M4368" s="6">
        <f>NiftyData[[#This Row],[Close]]-NiftyData[[#This Row],[Open]]</f>
        <v>-3.75</v>
      </c>
      <c r="N4368" s="4">
        <f>NiftyData[[#This Row],[Intraday Change]]/NiftyData[[#This Row],[Open]]</f>
        <v>-3.9825828377230248E-3</v>
      </c>
      <c r="O4368" s="4">
        <f>_xlfn.CEILING.MATH(ABS(NiftyData[[#This Row],[Intraday Change %]]), 0.01)</f>
        <v>0.01</v>
      </c>
      <c r="P4368" s="6">
        <f>NiftyData[[#This Row],[Close]]-E4369</f>
        <v>-3.6999999999999318</v>
      </c>
      <c r="Q4368" s="4">
        <f>NiftyData[[#This Row],[DayChange]]/E4369</f>
        <v>-3.929690404120792E-3</v>
      </c>
      <c r="R4368" s="7">
        <f>_xlfn.CEILING.MATH(ABS(NiftyData[[#This Row],[DayChange %]]), 0.01)</f>
        <v>0.01</v>
      </c>
    </row>
    <row r="4369" spans="1:18" x14ac:dyDescent="0.2">
      <c r="A4369" s="2">
        <v>37749</v>
      </c>
      <c r="B4369" s="1">
        <v>950.15</v>
      </c>
      <c r="C4369" s="1">
        <v>951.3</v>
      </c>
      <c r="D4369" s="1">
        <v>938.7</v>
      </c>
      <c r="E4369" s="1">
        <v>941.55</v>
      </c>
      <c r="F4369" s="1">
        <v>66562642</v>
      </c>
      <c r="G4369" s="1">
        <v>1737.66</v>
      </c>
      <c r="H4369" s="6" t="str">
        <f>TEXT(NiftyData[[#This Row],[Date]], "yyyy")</f>
        <v>2003</v>
      </c>
      <c r="I4369" s="6" t="str">
        <f>TEXT(NiftyData[[#This Row],[Date]], "mmm")</f>
        <v>May</v>
      </c>
      <c r="J4369" s="6" t="str">
        <f>TEXT(NiftyData[[#This Row],[Date]], "ddd")</f>
        <v>Thu</v>
      </c>
      <c r="K4369" s="6" t="str">
        <f>TEXT(NiftyData[[#This Row],[Date]], "mmm-yyyy")</f>
        <v>May-2003</v>
      </c>
      <c r="L4369" s="6" t="str">
        <f>IF(NiftyData[[#This Row],[Day]]="Thu", "Expiry", "")</f>
        <v>Expiry</v>
      </c>
      <c r="M4369" s="6">
        <f>NiftyData[[#This Row],[Close]]-NiftyData[[#This Row],[Open]]</f>
        <v>-8.6000000000000227</v>
      </c>
      <c r="N4369" s="4">
        <f>NiftyData[[#This Row],[Intraday Change]]/NiftyData[[#This Row],[Open]]</f>
        <v>-9.0512024417197523E-3</v>
      </c>
      <c r="O4369" s="4">
        <f>_xlfn.CEILING.MATH(ABS(NiftyData[[#This Row],[Intraday Change %]]), 0.01)</f>
        <v>0.01</v>
      </c>
      <c r="P4369" s="6">
        <f>NiftyData[[#This Row],[Close]]-E4370</f>
        <v>-8.6000000000000227</v>
      </c>
      <c r="Q4369" s="4">
        <f>NiftyData[[#This Row],[DayChange]]/E4370</f>
        <v>-9.0512024417197523E-3</v>
      </c>
      <c r="R4369" s="7">
        <f>_xlfn.CEILING.MATH(ABS(NiftyData[[#This Row],[DayChange %]]), 0.01)</f>
        <v>0.01</v>
      </c>
    </row>
    <row r="4370" spans="1:18" x14ac:dyDescent="0.2">
      <c r="A4370" s="2">
        <v>37748</v>
      </c>
      <c r="B4370" s="1">
        <v>950.4</v>
      </c>
      <c r="C4370" s="1">
        <v>956.65</v>
      </c>
      <c r="D4370" s="1">
        <v>948.9</v>
      </c>
      <c r="E4370" s="1">
        <v>950.15</v>
      </c>
      <c r="F4370" s="1">
        <v>69371421</v>
      </c>
      <c r="G4370" s="1">
        <v>1789.93</v>
      </c>
      <c r="H4370" s="6" t="str">
        <f>TEXT(NiftyData[[#This Row],[Date]], "yyyy")</f>
        <v>2003</v>
      </c>
      <c r="I4370" s="6" t="str">
        <f>TEXT(NiftyData[[#This Row],[Date]], "mmm")</f>
        <v>May</v>
      </c>
      <c r="J4370" s="6" t="str">
        <f>TEXT(NiftyData[[#This Row],[Date]], "ddd")</f>
        <v>Wed</v>
      </c>
      <c r="K4370" s="6" t="str">
        <f>TEXT(NiftyData[[#This Row],[Date]], "mmm-yyyy")</f>
        <v>May-2003</v>
      </c>
      <c r="L4370" s="6" t="str">
        <f>IF(NiftyData[[#This Row],[Day]]="Thu", "Expiry", "")</f>
        <v/>
      </c>
      <c r="M4370" s="6">
        <f>NiftyData[[#This Row],[Close]]-NiftyData[[#This Row],[Open]]</f>
        <v>-0.25</v>
      </c>
      <c r="N4370" s="4">
        <f>NiftyData[[#This Row],[Intraday Change]]/NiftyData[[#This Row],[Open]]</f>
        <v>-2.6304713804713804E-4</v>
      </c>
      <c r="O4370" s="4">
        <f>_xlfn.CEILING.MATH(ABS(NiftyData[[#This Row],[Intraday Change %]]), 0.01)</f>
        <v>0.01</v>
      </c>
      <c r="P4370" s="6">
        <f>NiftyData[[#This Row],[Close]]-E4371</f>
        <v>-1.7000000000000455</v>
      </c>
      <c r="Q4370" s="4">
        <f>NiftyData[[#This Row],[DayChange]]/E4371</f>
        <v>-1.7859956925986714E-3</v>
      </c>
      <c r="R4370" s="7">
        <f>_xlfn.CEILING.MATH(ABS(NiftyData[[#This Row],[DayChange %]]), 0.01)</f>
        <v>0.01</v>
      </c>
    </row>
    <row r="4371" spans="1:18" x14ac:dyDescent="0.2">
      <c r="A4371" s="2">
        <v>37747</v>
      </c>
      <c r="B4371" s="1">
        <v>945.85</v>
      </c>
      <c r="C4371" s="1">
        <v>955</v>
      </c>
      <c r="D4371" s="1">
        <v>943.2</v>
      </c>
      <c r="E4371" s="1">
        <v>951.85</v>
      </c>
      <c r="F4371" s="1">
        <v>71311687</v>
      </c>
      <c r="G4371" s="1">
        <v>1853.59</v>
      </c>
      <c r="H4371" s="6" t="str">
        <f>TEXT(NiftyData[[#This Row],[Date]], "yyyy")</f>
        <v>2003</v>
      </c>
      <c r="I4371" s="6" t="str">
        <f>TEXT(NiftyData[[#This Row],[Date]], "mmm")</f>
        <v>May</v>
      </c>
      <c r="J4371" s="6" t="str">
        <f>TEXT(NiftyData[[#This Row],[Date]], "ddd")</f>
        <v>Tue</v>
      </c>
      <c r="K4371" s="6" t="str">
        <f>TEXT(NiftyData[[#This Row],[Date]], "mmm-yyyy")</f>
        <v>May-2003</v>
      </c>
      <c r="L4371" s="6" t="str">
        <f>IF(NiftyData[[#This Row],[Day]]="Thu", "Expiry", "")</f>
        <v/>
      </c>
      <c r="M4371" s="6">
        <f>NiftyData[[#This Row],[Close]]-NiftyData[[#This Row],[Open]]</f>
        <v>6</v>
      </c>
      <c r="N4371" s="4">
        <f>NiftyData[[#This Row],[Intraday Change]]/NiftyData[[#This Row],[Open]]</f>
        <v>6.3435005550562988E-3</v>
      </c>
      <c r="O4371" s="4">
        <f>_xlfn.CEILING.MATH(ABS(NiftyData[[#This Row],[Intraday Change %]]), 0.01)</f>
        <v>0.01</v>
      </c>
      <c r="P4371" s="6">
        <f>NiftyData[[#This Row],[Close]]-E4372</f>
        <v>6.4500000000000455</v>
      </c>
      <c r="Q4371" s="4">
        <f>NiftyData[[#This Row],[DayChange]]/E4372</f>
        <v>6.8225089909033695E-3</v>
      </c>
      <c r="R4371" s="7">
        <f>_xlfn.CEILING.MATH(ABS(NiftyData[[#This Row],[DayChange %]]), 0.01)</f>
        <v>0.01</v>
      </c>
    </row>
    <row r="4372" spans="1:18" x14ac:dyDescent="0.2">
      <c r="A4372" s="2">
        <v>37746</v>
      </c>
      <c r="B4372" s="1">
        <v>937.45</v>
      </c>
      <c r="C4372" s="1">
        <v>948.95</v>
      </c>
      <c r="D4372" s="1">
        <v>936.65</v>
      </c>
      <c r="E4372" s="1">
        <v>945.4</v>
      </c>
      <c r="F4372" s="1">
        <v>65759521</v>
      </c>
      <c r="G4372" s="1">
        <v>1365.44</v>
      </c>
      <c r="H4372" s="6" t="str">
        <f>TEXT(NiftyData[[#This Row],[Date]], "yyyy")</f>
        <v>2003</v>
      </c>
      <c r="I4372" s="6" t="str">
        <f>TEXT(NiftyData[[#This Row],[Date]], "mmm")</f>
        <v>May</v>
      </c>
      <c r="J4372" s="6" t="str">
        <f>TEXT(NiftyData[[#This Row],[Date]], "ddd")</f>
        <v>Mon</v>
      </c>
      <c r="K4372" s="6" t="str">
        <f>TEXT(NiftyData[[#This Row],[Date]], "mmm-yyyy")</f>
        <v>May-2003</v>
      </c>
      <c r="L4372" s="6" t="str">
        <f>IF(NiftyData[[#This Row],[Day]]="Thu", "Expiry", "")</f>
        <v/>
      </c>
      <c r="M4372" s="6">
        <f>NiftyData[[#This Row],[Close]]-NiftyData[[#This Row],[Open]]</f>
        <v>7.9499999999999318</v>
      </c>
      <c r="N4372" s="4">
        <f>NiftyData[[#This Row],[Intraday Change]]/NiftyData[[#This Row],[Open]]</f>
        <v>8.4804522907887692E-3</v>
      </c>
      <c r="O4372" s="4">
        <f>_xlfn.CEILING.MATH(ABS(NiftyData[[#This Row],[Intraday Change %]]), 0.01)</f>
        <v>0.01</v>
      </c>
      <c r="P4372" s="6">
        <f>NiftyData[[#This Row],[Close]]-E4373</f>
        <v>7.1000000000000227</v>
      </c>
      <c r="Q4372" s="4">
        <f>NiftyData[[#This Row],[DayChange]]/E4373</f>
        <v>7.5668762655867238E-3</v>
      </c>
      <c r="R4372" s="7">
        <f>_xlfn.CEILING.MATH(ABS(NiftyData[[#This Row],[DayChange %]]), 0.01)</f>
        <v>0.01</v>
      </c>
    </row>
    <row r="4373" spans="1:18" x14ac:dyDescent="0.2">
      <c r="A4373" s="2">
        <v>37743</v>
      </c>
      <c r="B4373" s="1">
        <v>930.9</v>
      </c>
      <c r="C4373" s="1">
        <v>940.2</v>
      </c>
      <c r="D4373" s="1">
        <v>930.8</v>
      </c>
      <c r="E4373" s="1">
        <v>938.3</v>
      </c>
      <c r="F4373" s="1">
        <v>62768613</v>
      </c>
      <c r="G4373" s="1">
        <v>1338.68</v>
      </c>
      <c r="H4373" s="6" t="str">
        <f>TEXT(NiftyData[[#This Row],[Date]], "yyyy")</f>
        <v>2003</v>
      </c>
      <c r="I4373" s="6" t="str">
        <f>TEXT(NiftyData[[#This Row],[Date]], "mmm")</f>
        <v>May</v>
      </c>
      <c r="J4373" s="6" t="str">
        <f>TEXT(NiftyData[[#This Row],[Date]], "ddd")</f>
        <v>Fri</v>
      </c>
      <c r="K4373" s="6" t="str">
        <f>TEXT(NiftyData[[#This Row],[Date]], "mmm-yyyy")</f>
        <v>May-2003</v>
      </c>
      <c r="L4373" s="6" t="str">
        <f>IF(NiftyData[[#This Row],[Day]]="Thu", "Expiry", "")</f>
        <v/>
      </c>
      <c r="M4373" s="6">
        <f>NiftyData[[#This Row],[Close]]-NiftyData[[#This Row],[Open]]</f>
        <v>7.3999999999999773</v>
      </c>
      <c r="N4373" s="4">
        <f>NiftyData[[#This Row],[Intraday Change]]/NiftyData[[#This Row],[Open]]</f>
        <v>7.9492963798474345E-3</v>
      </c>
      <c r="O4373" s="4">
        <f>_xlfn.CEILING.MATH(ABS(NiftyData[[#This Row],[Intraday Change %]]), 0.01)</f>
        <v>0.01</v>
      </c>
      <c r="P4373" s="6">
        <f>NiftyData[[#This Row],[Close]]-E4374</f>
        <v>4.25</v>
      </c>
      <c r="Q4373" s="4">
        <f>NiftyData[[#This Row],[DayChange]]/E4374</f>
        <v>4.5500776189711474E-3</v>
      </c>
      <c r="R4373" s="7">
        <f>_xlfn.CEILING.MATH(ABS(NiftyData[[#This Row],[DayChange %]]), 0.01)</f>
        <v>0.01</v>
      </c>
    </row>
    <row r="4374" spans="1:18" x14ac:dyDescent="0.2">
      <c r="A4374" s="2">
        <v>37741</v>
      </c>
      <c r="B4374" s="1">
        <v>935.25</v>
      </c>
      <c r="C4374" s="1">
        <v>935.55</v>
      </c>
      <c r="D4374" s="1">
        <v>929.85</v>
      </c>
      <c r="E4374" s="1">
        <v>934.05</v>
      </c>
      <c r="F4374" s="1">
        <v>63802968</v>
      </c>
      <c r="G4374" s="1">
        <v>1301.6400000000001</v>
      </c>
      <c r="H4374" s="6" t="str">
        <f>TEXT(NiftyData[[#This Row],[Date]], "yyyy")</f>
        <v>2003</v>
      </c>
      <c r="I4374" s="6" t="str">
        <f>TEXT(NiftyData[[#This Row],[Date]], "mmm")</f>
        <v>Apr</v>
      </c>
      <c r="J4374" s="6" t="str">
        <f>TEXT(NiftyData[[#This Row],[Date]], "ddd")</f>
        <v>Wed</v>
      </c>
      <c r="K4374" s="6" t="str">
        <f>TEXT(NiftyData[[#This Row],[Date]], "mmm-yyyy")</f>
        <v>Apr-2003</v>
      </c>
      <c r="L4374" s="6" t="str">
        <f>IF(NiftyData[[#This Row],[Day]]="Thu", "Expiry", "")</f>
        <v/>
      </c>
      <c r="M4374" s="6">
        <f>NiftyData[[#This Row],[Close]]-NiftyData[[#This Row],[Open]]</f>
        <v>-1.2000000000000455</v>
      </c>
      <c r="N4374" s="4">
        <f>NiftyData[[#This Row],[Intraday Change]]/NiftyData[[#This Row],[Open]]</f>
        <v>-1.283079390537338E-3</v>
      </c>
      <c r="O4374" s="4">
        <f>_xlfn.CEILING.MATH(ABS(NiftyData[[#This Row],[Intraday Change %]]), 0.01)</f>
        <v>0.01</v>
      </c>
      <c r="P4374" s="6">
        <f>NiftyData[[#This Row],[Close]]-E4375</f>
        <v>1.75</v>
      </c>
      <c r="Q4374" s="4">
        <f>NiftyData[[#This Row],[DayChange]]/E4375</f>
        <v>1.8770781937144697E-3</v>
      </c>
      <c r="R4374" s="7">
        <f>_xlfn.CEILING.MATH(ABS(NiftyData[[#This Row],[DayChange %]]), 0.01)</f>
        <v>0.01</v>
      </c>
    </row>
    <row r="4375" spans="1:18" x14ac:dyDescent="0.2">
      <c r="A4375" s="2">
        <v>37740</v>
      </c>
      <c r="B4375" s="1">
        <v>929.75</v>
      </c>
      <c r="C4375" s="1">
        <v>936.9</v>
      </c>
      <c r="D4375" s="1">
        <v>929.75</v>
      </c>
      <c r="E4375" s="1">
        <v>932.3</v>
      </c>
      <c r="F4375" s="1">
        <v>57870020</v>
      </c>
      <c r="G4375" s="1">
        <v>1321.44</v>
      </c>
      <c r="H4375" s="6" t="str">
        <f>TEXT(NiftyData[[#This Row],[Date]], "yyyy")</f>
        <v>2003</v>
      </c>
      <c r="I4375" s="6" t="str">
        <f>TEXT(NiftyData[[#This Row],[Date]], "mmm")</f>
        <v>Apr</v>
      </c>
      <c r="J4375" s="6" t="str">
        <f>TEXT(NiftyData[[#This Row],[Date]], "ddd")</f>
        <v>Tue</v>
      </c>
      <c r="K4375" s="6" t="str">
        <f>TEXT(NiftyData[[#This Row],[Date]], "mmm-yyyy")</f>
        <v>Apr-2003</v>
      </c>
      <c r="L4375" s="6" t="str">
        <f>IF(NiftyData[[#This Row],[Day]]="Thu", "Expiry", "")</f>
        <v/>
      </c>
      <c r="M4375" s="6">
        <f>NiftyData[[#This Row],[Close]]-NiftyData[[#This Row],[Open]]</f>
        <v>2.5499999999999545</v>
      </c>
      <c r="N4375" s="4">
        <f>NiftyData[[#This Row],[Intraday Change]]/NiftyData[[#This Row],[Open]]</f>
        <v>2.7426727614949767E-3</v>
      </c>
      <c r="O4375" s="4">
        <f>_xlfn.CEILING.MATH(ABS(NiftyData[[#This Row],[Intraday Change %]]), 0.01)</f>
        <v>0.01</v>
      </c>
      <c r="P4375" s="6">
        <f>NiftyData[[#This Row],[Close]]-E4376</f>
        <v>2.7999999999999545</v>
      </c>
      <c r="Q4375" s="4">
        <f>NiftyData[[#This Row],[DayChange]]/E4376</f>
        <v>3.0123722431414251E-3</v>
      </c>
      <c r="R4375" s="7">
        <f>_xlfn.CEILING.MATH(ABS(NiftyData[[#This Row],[DayChange %]]), 0.01)</f>
        <v>0.01</v>
      </c>
    </row>
    <row r="4376" spans="1:18" x14ac:dyDescent="0.2">
      <c r="A4376" s="2">
        <v>37739</v>
      </c>
      <c r="B4376" s="1">
        <v>922.85</v>
      </c>
      <c r="C4376" s="1">
        <v>931.05</v>
      </c>
      <c r="D4376" s="1">
        <v>920</v>
      </c>
      <c r="E4376" s="1">
        <v>929.5</v>
      </c>
      <c r="F4376" s="1">
        <v>62369319</v>
      </c>
      <c r="G4376" s="1">
        <v>1283.72</v>
      </c>
      <c r="H4376" s="6" t="str">
        <f>TEXT(NiftyData[[#This Row],[Date]], "yyyy")</f>
        <v>2003</v>
      </c>
      <c r="I4376" s="6" t="str">
        <f>TEXT(NiftyData[[#This Row],[Date]], "mmm")</f>
        <v>Apr</v>
      </c>
      <c r="J4376" s="6" t="str">
        <f>TEXT(NiftyData[[#This Row],[Date]], "ddd")</f>
        <v>Mon</v>
      </c>
      <c r="K4376" s="6" t="str">
        <f>TEXT(NiftyData[[#This Row],[Date]], "mmm-yyyy")</f>
        <v>Apr-2003</v>
      </c>
      <c r="L4376" s="6" t="str">
        <f>IF(NiftyData[[#This Row],[Day]]="Thu", "Expiry", "")</f>
        <v/>
      </c>
      <c r="M4376" s="6">
        <f>NiftyData[[#This Row],[Close]]-NiftyData[[#This Row],[Open]]</f>
        <v>6.6499999999999773</v>
      </c>
      <c r="N4376" s="4">
        <f>NiftyData[[#This Row],[Intraday Change]]/NiftyData[[#This Row],[Open]]</f>
        <v>7.205938126456062E-3</v>
      </c>
      <c r="O4376" s="4">
        <f>_xlfn.CEILING.MATH(ABS(NiftyData[[#This Row],[Intraday Change %]]), 0.01)</f>
        <v>0.01</v>
      </c>
      <c r="P4376" s="6">
        <f>NiftyData[[#This Row],[Close]]-E4377</f>
        <v>5.2000000000000455</v>
      </c>
      <c r="Q4376" s="4">
        <f>NiftyData[[#This Row],[DayChange]]/E4377</f>
        <v>5.6258790436006121E-3</v>
      </c>
      <c r="R4376" s="7">
        <f>_xlfn.CEILING.MATH(ABS(NiftyData[[#This Row],[DayChange %]]), 0.01)</f>
        <v>0.01</v>
      </c>
    </row>
    <row r="4377" spans="1:18" x14ac:dyDescent="0.2">
      <c r="A4377" s="2">
        <v>37736</v>
      </c>
      <c r="B4377" s="1">
        <v>929.45</v>
      </c>
      <c r="C4377" s="1">
        <v>931.35</v>
      </c>
      <c r="D4377" s="1">
        <v>921.1</v>
      </c>
      <c r="E4377" s="1">
        <v>924.3</v>
      </c>
      <c r="F4377" s="1">
        <v>65197821</v>
      </c>
      <c r="G4377" s="1">
        <v>1481.77</v>
      </c>
      <c r="H4377" s="6" t="str">
        <f>TEXT(NiftyData[[#This Row],[Date]], "yyyy")</f>
        <v>2003</v>
      </c>
      <c r="I4377" s="6" t="str">
        <f>TEXT(NiftyData[[#This Row],[Date]], "mmm")</f>
        <v>Apr</v>
      </c>
      <c r="J4377" s="6" t="str">
        <f>TEXT(NiftyData[[#This Row],[Date]], "ddd")</f>
        <v>Fri</v>
      </c>
      <c r="K4377" s="6" t="str">
        <f>TEXT(NiftyData[[#This Row],[Date]], "mmm-yyyy")</f>
        <v>Apr-2003</v>
      </c>
      <c r="L4377" s="6" t="str">
        <f>IF(NiftyData[[#This Row],[Day]]="Thu", "Expiry", "")</f>
        <v/>
      </c>
      <c r="M4377" s="6">
        <f>NiftyData[[#This Row],[Close]]-NiftyData[[#This Row],[Open]]</f>
        <v>-5.1500000000000909</v>
      </c>
      <c r="N4377" s="4">
        <f>NiftyData[[#This Row],[Intraday Change]]/NiftyData[[#This Row],[Open]]</f>
        <v>-5.5409112916241761E-3</v>
      </c>
      <c r="O4377" s="4">
        <f>_xlfn.CEILING.MATH(ABS(NiftyData[[#This Row],[Intraday Change %]]), 0.01)</f>
        <v>0.01</v>
      </c>
      <c r="P4377" s="6">
        <f>NiftyData[[#This Row],[Close]]-E4378</f>
        <v>-5.4000000000000909</v>
      </c>
      <c r="Q4377" s="4">
        <f>NiftyData[[#This Row],[DayChange]]/E4378</f>
        <v>-5.8083252662150054E-3</v>
      </c>
      <c r="R4377" s="7">
        <f>_xlfn.CEILING.MATH(ABS(NiftyData[[#This Row],[DayChange %]]), 0.01)</f>
        <v>0.01</v>
      </c>
    </row>
    <row r="4378" spans="1:18" x14ac:dyDescent="0.2">
      <c r="A4378" s="2">
        <v>37735</v>
      </c>
      <c r="B4378" s="1">
        <v>934.2</v>
      </c>
      <c r="C4378" s="1">
        <v>943.15</v>
      </c>
      <c r="D4378" s="1">
        <v>927.8</v>
      </c>
      <c r="E4378" s="1">
        <v>929.7</v>
      </c>
      <c r="F4378" s="1">
        <v>107328010</v>
      </c>
      <c r="G4378" s="1">
        <v>2339.15</v>
      </c>
      <c r="H4378" s="6" t="str">
        <f>TEXT(NiftyData[[#This Row],[Date]], "yyyy")</f>
        <v>2003</v>
      </c>
      <c r="I4378" s="6" t="str">
        <f>TEXT(NiftyData[[#This Row],[Date]], "mmm")</f>
        <v>Apr</v>
      </c>
      <c r="J4378" s="6" t="str">
        <f>TEXT(NiftyData[[#This Row],[Date]], "ddd")</f>
        <v>Thu</v>
      </c>
      <c r="K4378" s="6" t="str">
        <f>TEXT(NiftyData[[#This Row],[Date]], "mmm-yyyy")</f>
        <v>Apr-2003</v>
      </c>
      <c r="L4378" s="6" t="str">
        <f>IF(NiftyData[[#This Row],[Day]]="Thu", "Expiry", "")</f>
        <v>Expiry</v>
      </c>
      <c r="M4378" s="6">
        <f>NiftyData[[#This Row],[Close]]-NiftyData[[#This Row],[Open]]</f>
        <v>-4.5</v>
      </c>
      <c r="N4378" s="4">
        <f>NiftyData[[#This Row],[Intraday Change]]/NiftyData[[#This Row],[Open]]</f>
        <v>-4.8169556840077067E-3</v>
      </c>
      <c r="O4378" s="4">
        <f>_xlfn.CEILING.MATH(ABS(NiftyData[[#This Row],[Intraday Change %]]), 0.01)</f>
        <v>0.01</v>
      </c>
      <c r="P4378" s="6">
        <f>NiftyData[[#This Row],[Close]]-E4379</f>
        <v>-4.5</v>
      </c>
      <c r="Q4378" s="4">
        <f>NiftyData[[#This Row],[DayChange]]/E4379</f>
        <v>-4.8169556840077067E-3</v>
      </c>
      <c r="R4378" s="7">
        <f>_xlfn.CEILING.MATH(ABS(NiftyData[[#This Row],[DayChange %]]), 0.01)</f>
        <v>0.01</v>
      </c>
    </row>
    <row r="4379" spans="1:18" x14ac:dyDescent="0.2">
      <c r="A4379" s="2">
        <v>37734</v>
      </c>
      <c r="B4379" s="1">
        <v>943.75</v>
      </c>
      <c r="C4379" s="1">
        <v>951.2</v>
      </c>
      <c r="D4379" s="1">
        <v>931.5</v>
      </c>
      <c r="E4379" s="1">
        <v>934.2</v>
      </c>
      <c r="F4379" s="1">
        <v>66282840</v>
      </c>
      <c r="G4379" s="1">
        <v>1528.85</v>
      </c>
      <c r="H4379" s="6" t="str">
        <f>TEXT(NiftyData[[#This Row],[Date]], "yyyy")</f>
        <v>2003</v>
      </c>
      <c r="I4379" s="6" t="str">
        <f>TEXT(NiftyData[[#This Row],[Date]], "mmm")</f>
        <v>Apr</v>
      </c>
      <c r="J4379" s="6" t="str">
        <f>TEXT(NiftyData[[#This Row],[Date]], "ddd")</f>
        <v>Wed</v>
      </c>
      <c r="K4379" s="6" t="str">
        <f>TEXT(NiftyData[[#This Row],[Date]], "mmm-yyyy")</f>
        <v>Apr-2003</v>
      </c>
      <c r="L4379" s="6" t="str">
        <f>IF(NiftyData[[#This Row],[Day]]="Thu", "Expiry", "")</f>
        <v/>
      </c>
      <c r="M4379" s="6">
        <f>NiftyData[[#This Row],[Close]]-NiftyData[[#This Row],[Open]]</f>
        <v>-9.5499999999999545</v>
      </c>
      <c r="N4379" s="4">
        <f>NiftyData[[#This Row],[Intraday Change]]/NiftyData[[#This Row],[Open]]</f>
        <v>-1.0119205298013197E-2</v>
      </c>
      <c r="O4379" s="4">
        <f>_xlfn.CEILING.MATH(ABS(NiftyData[[#This Row],[Intraday Change %]]), 0.01)</f>
        <v>0.02</v>
      </c>
      <c r="P4379" s="6">
        <f>NiftyData[[#This Row],[Close]]-E4380</f>
        <v>-9.2999999999999545</v>
      </c>
      <c r="Q4379" s="4">
        <f>NiftyData[[#This Row],[DayChange]]/E4380</f>
        <v>-9.8569157392686315E-3</v>
      </c>
      <c r="R4379" s="7">
        <f>_xlfn.CEILING.MATH(ABS(NiftyData[[#This Row],[DayChange %]]), 0.01)</f>
        <v>0.01</v>
      </c>
    </row>
    <row r="4380" spans="1:18" x14ac:dyDescent="0.2">
      <c r="A4380" s="2">
        <v>37733</v>
      </c>
      <c r="B4380" s="1">
        <v>947.1</v>
      </c>
      <c r="C4380" s="1">
        <v>951.4</v>
      </c>
      <c r="D4380" s="1">
        <v>937.85</v>
      </c>
      <c r="E4380" s="1">
        <v>943.5</v>
      </c>
      <c r="F4380" s="1">
        <v>65115537</v>
      </c>
      <c r="G4380" s="1">
        <v>1439.99</v>
      </c>
      <c r="H4380" s="6" t="str">
        <f>TEXT(NiftyData[[#This Row],[Date]], "yyyy")</f>
        <v>2003</v>
      </c>
      <c r="I4380" s="6" t="str">
        <f>TEXT(NiftyData[[#This Row],[Date]], "mmm")</f>
        <v>Apr</v>
      </c>
      <c r="J4380" s="6" t="str">
        <f>TEXT(NiftyData[[#This Row],[Date]], "ddd")</f>
        <v>Tue</v>
      </c>
      <c r="K4380" s="6" t="str">
        <f>TEXT(NiftyData[[#This Row],[Date]], "mmm-yyyy")</f>
        <v>Apr-2003</v>
      </c>
      <c r="L4380" s="6" t="str">
        <f>IF(NiftyData[[#This Row],[Day]]="Thu", "Expiry", "")</f>
        <v/>
      </c>
      <c r="M4380" s="6">
        <f>NiftyData[[#This Row],[Close]]-NiftyData[[#This Row],[Open]]</f>
        <v>-3.6000000000000227</v>
      </c>
      <c r="N4380" s="4">
        <f>NiftyData[[#This Row],[Intraday Change]]/NiftyData[[#This Row],[Open]]</f>
        <v>-3.801076971808703E-3</v>
      </c>
      <c r="O4380" s="4">
        <f>_xlfn.CEILING.MATH(ABS(NiftyData[[#This Row],[Intraday Change %]]), 0.01)</f>
        <v>0.01</v>
      </c>
      <c r="P4380" s="6">
        <f>NiftyData[[#This Row],[Close]]-E4381</f>
        <v>-3.7000000000000455</v>
      </c>
      <c r="Q4380" s="4">
        <f>NiftyData[[#This Row],[DayChange]]/E4381</f>
        <v>-3.9062500000000477E-3</v>
      </c>
      <c r="R4380" s="7">
        <f>_xlfn.CEILING.MATH(ABS(NiftyData[[#This Row],[DayChange %]]), 0.01)</f>
        <v>0.01</v>
      </c>
    </row>
    <row r="4381" spans="1:18" x14ac:dyDescent="0.2">
      <c r="A4381" s="2">
        <v>37732</v>
      </c>
      <c r="B4381" s="1">
        <v>941.5</v>
      </c>
      <c r="C4381" s="1">
        <v>949.7</v>
      </c>
      <c r="D4381" s="1">
        <v>941.5</v>
      </c>
      <c r="E4381" s="1">
        <v>947.2</v>
      </c>
      <c r="F4381" s="1">
        <v>51700926</v>
      </c>
      <c r="G4381" s="1">
        <v>1229.23</v>
      </c>
      <c r="H4381" s="6" t="str">
        <f>TEXT(NiftyData[[#This Row],[Date]], "yyyy")</f>
        <v>2003</v>
      </c>
      <c r="I4381" s="6" t="str">
        <f>TEXT(NiftyData[[#This Row],[Date]], "mmm")</f>
        <v>Apr</v>
      </c>
      <c r="J4381" s="6" t="str">
        <f>TEXT(NiftyData[[#This Row],[Date]], "ddd")</f>
        <v>Mon</v>
      </c>
      <c r="K4381" s="6" t="str">
        <f>TEXT(NiftyData[[#This Row],[Date]], "mmm-yyyy")</f>
        <v>Apr-2003</v>
      </c>
      <c r="L4381" s="6" t="str">
        <f>IF(NiftyData[[#This Row],[Day]]="Thu", "Expiry", "")</f>
        <v/>
      </c>
      <c r="M4381" s="6">
        <f>NiftyData[[#This Row],[Close]]-NiftyData[[#This Row],[Open]]</f>
        <v>5.7000000000000455</v>
      </c>
      <c r="N4381" s="4">
        <f>NiftyData[[#This Row],[Intraday Change]]/NiftyData[[#This Row],[Open]]</f>
        <v>6.0541688794477381E-3</v>
      </c>
      <c r="O4381" s="4">
        <f>_xlfn.CEILING.MATH(ABS(NiftyData[[#This Row],[Intraday Change %]]), 0.01)</f>
        <v>0.01</v>
      </c>
      <c r="P4381" s="6">
        <f>NiftyData[[#This Row],[Close]]-E4382</f>
        <v>6.5</v>
      </c>
      <c r="Q4381" s="4">
        <f>NiftyData[[#This Row],[DayChange]]/E4382</f>
        <v>6.9097480599553517E-3</v>
      </c>
      <c r="R4381" s="7">
        <f>_xlfn.CEILING.MATH(ABS(NiftyData[[#This Row],[DayChange %]]), 0.01)</f>
        <v>0.01</v>
      </c>
    </row>
    <row r="4382" spans="1:18" x14ac:dyDescent="0.2">
      <c r="A4382" s="2">
        <v>37728</v>
      </c>
      <c r="B4382" s="1">
        <v>958.65</v>
      </c>
      <c r="C4382" s="1">
        <v>958.65</v>
      </c>
      <c r="D4382" s="1">
        <v>936.7</v>
      </c>
      <c r="E4382" s="1">
        <v>940.7</v>
      </c>
      <c r="F4382" s="1">
        <v>47281254</v>
      </c>
      <c r="G4382" s="1">
        <v>1484.81</v>
      </c>
      <c r="H4382" s="6" t="str">
        <f>TEXT(NiftyData[[#This Row],[Date]], "yyyy")</f>
        <v>2003</v>
      </c>
      <c r="I4382" s="6" t="str">
        <f>TEXT(NiftyData[[#This Row],[Date]], "mmm")</f>
        <v>Apr</v>
      </c>
      <c r="J4382" s="6" t="str">
        <f>TEXT(NiftyData[[#This Row],[Date]], "ddd")</f>
        <v>Thu</v>
      </c>
      <c r="K4382" s="6" t="str">
        <f>TEXT(NiftyData[[#This Row],[Date]], "mmm-yyyy")</f>
        <v>Apr-2003</v>
      </c>
      <c r="L4382" s="6" t="str">
        <f>IF(NiftyData[[#This Row],[Day]]="Thu", "Expiry", "")</f>
        <v>Expiry</v>
      </c>
      <c r="M4382" s="6">
        <f>NiftyData[[#This Row],[Close]]-NiftyData[[#This Row],[Open]]</f>
        <v>-17.949999999999932</v>
      </c>
      <c r="N4382" s="4">
        <f>NiftyData[[#This Row],[Intraday Change]]/NiftyData[[#This Row],[Open]]</f>
        <v>-1.8724247639910221E-2</v>
      </c>
      <c r="O4382" s="4">
        <f>_xlfn.CEILING.MATH(ABS(NiftyData[[#This Row],[Intraday Change %]]), 0.01)</f>
        <v>0.02</v>
      </c>
      <c r="P4382" s="6">
        <f>NiftyData[[#This Row],[Close]]-E4383</f>
        <v>-17.949999999999932</v>
      </c>
      <c r="Q4382" s="4">
        <f>NiftyData[[#This Row],[DayChange]]/E4383</f>
        <v>-1.8724247639910221E-2</v>
      </c>
      <c r="R4382" s="7">
        <f>_xlfn.CEILING.MATH(ABS(NiftyData[[#This Row],[DayChange %]]), 0.01)</f>
        <v>0.02</v>
      </c>
    </row>
    <row r="4383" spans="1:18" x14ac:dyDescent="0.2">
      <c r="A4383" s="2">
        <v>37727</v>
      </c>
      <c r="B4383" s="1">
        <v>950.65</v>
      </c>
      <c r="C4383" s="1">
        <v>961.75</v>
      </c>
      <c r="D4383" s="1">
        <v>949</v>
      </c>
      <c r="E4383" s="1">
        <v>958.65</v>
      </c>
      <c r="F4383" s="1">
        <v>52698724</v>
      </c>
      <c r="G4383" s="1">
        <v>1674.66</v>
      </c>
      <c r="H4383" s="6" t="str">
        <f>TEXT(NiftyData[[#This Row],[Date]], "yyyy")</f>
        <v>2003</v>
      </c>
      <c r="I4383" s="6" t="str">
        <f>TEXT(NiftyData[[#This Row],[Date]], "mmm")</f>
        <v>Apr</v>
      </c>
      <c r="J4383" s="6" t="str">
        <f>TEXT(NiftyData[[#This Row],[Date]], "ddd")</f>
        <v>Wed</v>
      </c>
      <c r="K4383" s="6" t="str">
        <f>TEXT(NiftyData[[#This Row],[Date]], "mmm-yyyy")</f>
        <v>Apr-2003</v>
      </c>
      <c r="L4383" s="6" t="str">
        <f>IF(NiftyData[[#This Row],[Day]]="Thu", "Expiry", "")</f>
        <v/>
      </c>
      <c r="M4383" s="6">
        <f>NiftyData[[#This Row],[Close]]-NiftyData[[#This Row],[Open]]</f>
        <v>8</v>
      </c>
      <c r="N4383" s="4">
        <f>NiftyData[[#This Row],[Intraday Change]]/NiftyData[[#This Row],[Open]]</f>
        <v>8.4152947982959036E-3</v>
      </c>
      <c r="O4383" s="4">
        <f>_xlfn.CEILING.MATH(ABS(NiftyData[[#This Row],[Intraday Change %]]), 0.01)</f>
        <v>0.01</v>
      </c>
      <c r="P4383" s="6">
        <f>NiftyData[[#This Row],[Close]]-E4384</f>
        <v>7.4499999999999318</v>
      </c>
      <c r="Q4383" s="4">
        <f>NiftyData[[#This Row],[DayChange]]/E4384</f>
        <v>7.8322119428090118E-3</v>
      </c>
      <c r="R4383" s="7">
        <f>_xlfn.CEILING.MATH(ABS(NiftyData[[#This Row],[DayChange %]]), 0.01)</f>
        <v>0.01</v>
      </c>
    </row>
    <row r="4384" spans="1:18" x14ac:dyDescent="0.2">
      <c r="A4384" s="2">
        <v>37726</v>
      </c>
      <c r="B4384" s="1">
        <v>951.8</v>
      </c>
      <c r="C4384" s="1">
        <v>964.2</v>
      </c>
      <c r="D4384" s="1">
        <v>938.8</v>
      </c>
      <c r="E4384" s="1">
        <v>951.2</v>
      </c>
      <c r="F4384" s="1">
        <v>59848779</v>
      </c>
      <c r="G4384" s="1">
        <v>1891.56</v>
      </c>
      <c r="H4384" s="6" t="str">
        <f>TEXT(NiftyData[[#This Row],[Date]], "yyyy")</f>
        <v>2003</v>
      </c>
      <c r="I4384" s="6" t="str">
        <f>TEXT(NiftyData[[#This Row],[Date]], "mmm")</f>
        <v>Apr</v>
      </c>
      <c r="J4384" s="6" t="str">
        <f>TEXT(NiftyData[[#This Row],[Date]], "ddd")</f>
        <v>Tue</v>
      </c>
      <c r="K4384" s="6" t="str">
        <f>TEXT(NiftyData[[#This Row],[Date]], "mmm-yyyy")</f>
        <v>Apr-2003</v>
      </c>
      <c r="L4384" s="6" t="str">
        <f>IF(NiftyData[[#This Row],[Day]]="Thu", "Expiry", "")</f>
        <v/>
      </c>
      <c r="M4384" s="6">
        <f>NiftyData[[#This Row],[Close]]-NiftyData[[#This Row],[Open]]</f>
        <v>-0.59999999999990905</v>
      </c>
      <c r="N4384" s="4">
        <f>NiftyData[[#This Row],[Intraday Change]]/NiftyData[[#This Row],[Open]]</f>
        <v>-6.3038453456598978E-4</v>
      </c>
      <c r="O4384" s="4">
        <f>_xlfn.CEILING.MATH(ABS(NiftyData[[#This Row],[Intraday Change %]]), 0.01)</f>
        <v>0.01</v>
      </c>
      <c r="P4384" s="6">
        <f>NiftyData[[#This Row],[Close]]-E4385</f>
        <v>1.4000000000000909</v>
      </c>
      <c r="Q4384" s="4">
        <f>NiftyData[[#This Row],[DayChange]]/E4385</f>
        <v>1.473994525163288E-3</v>
      </c>
      <c r="R4384" s="7">
        <f>_xlfn.CEILING.MATH(ABS(NiftyData[[#This Row],[DayChange %]]), 0.01)</f>
        <v>0.01</v>
      </c>
    </row>
    <row r="4385" spans="1:18" x14ac:dyDescent="0.2">
      <c r="A4385" s="2">
        <v>37722</v>
      </c>
      <c r="B4385" s="1">
        <v>958.9</v>
      </c>
      <c r="C4385" s="1">
        <v>965.15</v>
      </c>
      <c r="D4385" s="1">
        <v>935.7</v>
      </c>
      <c r="E4385" s="1">
        <v>949.8</v>
      </c>
      <c r="F4385" s="1">
        <v>83519810</v>
      </c>
      <c r="G4385" s="1">
        <v>2785.81</v>
      </c>
      <c r="H4385" s="6" t="str">
        <f>TEXT(NiftyData[[#This Row],[Date]], "yyyy")</f>
        <v>2003</v>
      </c>
      <c r="I4385" s="6" t="str">
        <f>TEXT(NiftyData[[#This Row],[Date]], "mmm")</f>
        <v>Apr</v>
      </c>
      <c r="J4385" s="6" t="str">
        <f>TEXT(NiftyData[[#This Row],[Date]], "ddd")</f>
        <v>Fri</v>
      </c>
      <c r="K4385" s="6" t="str">
        <f>TEXT(NiftyData[[#This Row],[Date]], "mmm-yyyy")</f>
        <v>Apr-2003</v>
      </c>
      <c r="L4385" s="6" t="str">
        <f>IF(NiftyData[[#This Row],[Day]]="Thu", "Expiry", "")</f>
        <v/>
      </c>
      <c r="M4385" s="6">
        <f>NiftyData[[#This Row],[Close]]-NiftyData[[#This Row],[Open]]</f>
        <v>-9.1000000000000227</v>
      </c>
      <c r="N4385" s="4">
        <f>NiftyData[[#This Row],[Intraday Change]]/NiftyData[[#This Row],[Open]]</f>
        <v>-9.4900406716029017E-3</v>
      </c>
      <c r="O4385" s="4">
        <f>_xlfn.CEILING.MATH(ABS(NiftyData[[#This Row],[Intraday Change %]]), 0.01)</f>
        <v>0.01</v>
      </c>
      <c r="P4385" s="6">
        <f>NiftyData[[#This Row],[Close]]-E4386</f>
        <v>-12.400000000000091</v>
      </c>
      <c r="Q4385" s="4">
        <f>NiftyData[[#This Row],[DayChange]]/E4386</f>
        <v>-1.2887133652047486E-2</v>
      </c>
      <c r="R4385" s="7">
        <f>_xlfn.CEILING.MATH(ABS(NiftyData[[#This Row],[DayChange %]]), 0.01)</f>
        <v>0.02</v>
      </c>
    </row>
    <row r="4386" spans="1:18" x14ac:dyDescent="0.2">
      <c r="A4386" s="2">
        <v>37721</v>
      </c>
      <c r="B4386" s="1">
        <v>1003.8</v>
      </c>
      <c r="C4386" s="1">
        <v>1003.8</v>
      </c>
      <c r="D4386" s="1">
        <v>958.2</v>
      </c>
      <c r="E4386" s="1">
        <v>962.2</v>
      </c>
      <c r="F4386" s="1">
        <v>73197133</v>
      </c>
      <c r="G4386" s="1">
        <v>2687.78</v>
      </c>
      <c r="H4386" s="6" t="str">
        <f>TEXT(NiftyData[[#This Row],[Date]], "yyyy")</f>
        <v>2003</v>
      </c>
      <c r="I4386" s="6" t="str">
        <f>TEXT(NiftyData[[#This Row],[Date]], "mmm")</f>
        <v>Apr</v>
      </c>
      <c r="J4386" s="6" t="str">
        <f>TEXT(NiftyData[[#This Row],[Date]], "ddd")</f>
        <v>Thu</v>
      </c>
      <c r="K4386" s="6" t="str">
        <f>TEXT(NiftyData[[#This Row],[Date]], "mmm-yyyy")</f>
        <v>Apr-2003</v>
      </c>
      <c r="L4386" s="6" t="str">
        <f>IF(NiftyData[[#This Row],[Day]]="Thu", "Expiry", "")</f>
        <v>Expiry</v>
      </c>
      <c r="M4386" s="6">
        <f>NiftyData[[#This Row],[Close]]-NiftyData[[#This Row],[Open]]</f>
        <v>-41.599999999999909</v>
      </c>
      <c r="N4386" s="4">
        <f>NiftyData[[#This Row],[Intraday Change]]/NiftyData[[#This Row],[Open]]</f>
        <v>-4.144251842996604E-2</v>
      </c>
      <c r="O4386" s="4">
        <f>_xlfn.CEILING.MATH(ABS(NiftyData[[#This Row],[Intraday Change %]]), 0.01)</f>
        <v>0.05</v>
      </c>
      <c r="P4386" s="6">
        <f>NiftyData[[#This Row],[Close]]-E4387</f>
        <v>-42.649999999999977</v>
      </c>
      <c r="Q4386" s="4">
        <f>NiftyData[[#This Row],[DayChange]]/E4387</f>
        <v>-4.2444145892421729E-2</v>
      </c>
      <c r="R4386" s="7">
        <f>_xlfn.CEILING.MATH(ABS(NiftyData[[#This Row],[DayChange %]]), 0.01)</f>
        <v>0.05</v>
      </c>
    </row>
    <row r="4387" spans="1:18" x14ac:dyDescent="0.2">
      <c r="A4387" s="2">
        <v>37720</v>
      </c>
      <c r="B4387" s="1">
        <v>1018</v>
      </c>
      <c r="C4387" s="1">
        <v>1018</v>
      </c>
      <c r="D4387" s="1">
        <v>1002.3</v>
      </c>
      <c r="E4387" s="1">
        <v>1004.85</v>
      </c>
      <c r="F4387" s="1">
        <v>45373972</v>
      </c>
      <c r="G4387" s="1">
        <v>1287.27</v>
      </c>
      <c r="H4387" s="6" t="str">
        <f>TEXT(NiftyData[[#This Row],[Date]], "yyyy")</f>
        <v>2003</v>
      </c>
      <c r="I4387" s="6" t="str">
        <f>TEXT(NiftyData[[#This Row],[Date]], "mmm")</f>
        <v>Apr</v>
      </c>
      <c r="J4387" s="6" t="str">
        <f>TEXT(NiftyData[[#This Row],[Date]], "ddd")</f>
        <v>Wed</v>
      </c>
      <c r="K4387" s="6" t="str">
        <f>TEXT(NiftyData[[#This Row],[Date]], "mmm-yyyy")</f>
        <v>Apr-2003</v>
      </c>
      <c r="L4387" s="6" t="str">
        <f>IF(NiftyData[[#This Row],[Day]]="Thu", "Expiry", "")</f>
        <v/>
      </c>
      <c r="M4387" s="6">
        <f>NiftyData[[#This Row],[Close]]-NiftyData[[#This Row],[Open]]</f>
        <v>-13.149999999999977</v>
      </c>
      <c r="N4387" s="4">
        <f>NiftyData[[#This Row],[Intraday Change]]/NiftyData[[#This Row],[Open]]</f>
        <v>-1.291748526522591E-2</v>
      </c>
      <c r="O4387" s="4">
        <f>_xlfn.CEILING.MATH(ABS(NiftyData[[#This Row],[Intraday Change %]]), 0.01)</f>
        <v>0.02</v>
      </c>
      <c r="P4387" s="6">
        <f>NiftyData[[#This Row],[Close]]-E4388</f>
        <v>-13.25</v>
      </c>
      <c r="Q4387" s="4">
        <f>NiftyData[[#This Row],[DayChange]]/E4388</f>
        <v>-1.3014438660249483E-2</v>
      </c>
      <c r="R4387" s="7">
        <f>_xlfn.CEILING.MATH(ABS(NiftyData[[#This Row],[DayChange %]]), 0.01)</f>
        <v>0.02</v>
      </c>
    </row>
    <row r="4388" spans="1:18" x14ac:dyDescent="0.2">
      <c r="A4388" s="2">
        <v>37719</v>
      </c>
      <c r="B4388" s="1">
        <v>1032</v>
      </c>
      <c r="C4388" s="1">
        <v>1032</v>
      </c>
      <c r="D4388" s="1">
        <v>1016.6</v>
      </c>
      <c r="E4388" s="1">
        <v>1018.1</v>
      </c>
      <c r="F4388" s="1">
        <v>49369923</v>
      </c>
      <c r="G4388" s="1">
        <v>1392.51</v>
      </c>
      <c r="H4388" s="6" t="str">
        <f>TEXT(NiftyData[[#This Row],[Date]], "yyyy")</f>
        <v>2003</v>
      </c>
      <c r="I4388" s="6" t="str">
        <f>TEXT(NiftyData[[#This Row],[Date]], "mmm")</f>
        <v>Apr</v>
      </c>
      <c r="J4388" s="6" t="str">
        <f>TEXT(NiftyData[[#This Row],[Date]], "ddd")</f>
        <v>Tue</v>
      </c>
      <c r="K4388" s="6" t="str">
        <f>TEXT(NiftyData[[#This Row],[Date]], "mmm-yyyy")</f>
        <v>Apr-2003</v>
      </c>
      <c r="L4388" s="6" t="str">
        <f>IF(NiftyData[[#This Row],[Day]]="Thu", "Expiry", "")</f>
        <v/>
      </c>
      <c r="M4388" s="6">
        <f>NiftyData[[#This Row],[Close]]-NiftyData[[#This Row],[Open]]</f>
        <v>-13.899999999999977</v>
      </c>
      <c r="N4388" s="4">
        <f>NiftyData[[#This Row],[Intraday Change]]/NiftyData[[#This Row],[Open]]</f>
        <v>-1.3468992248061994E-2</v>
      </c>
      <c r="O4388" s="4">
        <f>_xlfn.CEILING.MATH(ABS(NiftyData[[#This Row],[Intraday Change %]]), 0.01)</f>
        <v>0.02</v>
      </c>
      <c r="P4388" s="6">
        <f>NiftyData[[#This Row],[Close]]-E4389</f>
        <v>-13.399999999999977</v>
      </c>
      <c r="Q4388" s="4">
        <f>NiftyData[[#This Row],[DayChange]]/E4389</f>
        <v>-1.2990790111488102E-2</v>
      </c>
      <c r="R4388" s="7">
        <f>_xlfn.CEILING.MATH(ABS(NiftyData[[#This Row],[DayChange %]]), 0.01)</f>
        <v>0.02</v>
      </c>
    </row>
    <row r="4389" spans="1:18" x14ac:dyDescent="0.2">
      <c r="A4389" s="2">
        <v>37718</v>
      </c>
      <c r="B4389" s="1">
        <v>1017.05</v>
      </c>
      <c r="C4389" s="1">
        <v>1033.45</v>
      </c>
      <c r="D4389" s="1">
        <v>1017.05</v>
      </c>
      <c r="E4389" s="1">
        <v>1031.5</v>
      </c>
      <c r="F4389" s="1">
        <v>53490204</v>
      </c>
      <c r="G4389" s="1">
        <v>1547.45</v>
      </c>
      <c r="H4389" s="6" t="str">
        <f>TEXT(NiftyData[[#This Row],[Date]], "yyyy")</f>
        <v>2003</v>
      </c>
      <c r="I4389" s="6" t="str">
        <f>TEXT(NiftyData[[#This Row],[Date]], "mmm")</f>
        <v>Apr</v>
      </c>
      <c r="J4389" s="6" t="str">
        <f>TEXT(NiftyData[[#This Row],[Date]], "ddd")</f>
        <v>Mon</v>
      </c>
      <c r="K4389" s="6" t="str">
        <f>TEXT(NiftyData[[#This Row],[Date]], "mmm-yyyy")</f>
        <v>Apr-2003</v>
      </c>
      <c r="L4389" s="6" t="str">
        <f>IF(NiftyData[[#This Row],[Day]]="Thu", "Expiry", "")</f>
        <v/>
      </c>
      <c r="M4389" s="6">
        <f>NiftyData[[#This Row],[Close]]-NiftyData[[#This Row],[Open]]</f>
        <v>14.450000000000045</v>
      </c>
      <c r="N4389" s="4">
        <f>NiftyData[[#This Row],[Intraday Change]]/NiftyData[[#This Row],[Open]]</f>
        <v>1.4207757730691752E-2</v>
      </c>
      <c r="O4389" s="4">
        <f>_xlfn.CEILING.MATH(ABS(NiftyData[[#This Row],[Intraday Change %]]), 0.01)</f>
        <v>0.02</v>
      </c>
      <c r="P4389" s="6">
        <f>NiftyData[[#This Row],[Close]]-E4390</f>
        <v>14.549999999999955</v>
      </c>
      <c r="Q4389" s="4">
        <f>NiftyData[[#This Row],[DayChange]]/E4390</f>
        <v>1.4307488077093224E-2</v>
      </c>
      <c r="R4389" s="7">
        <f>_xlfn.CEILING.MATH(ABS(NiftyData[[#This Row],[DayChange %]]), 0.01)</f>
        <v>0.02</v>
      </c>
    </row>
    <row r="4390" spans="1:18" x14ac:dyDescent="0.2">
      <c r="A4390" s="2">
        <v>37715</v>
      </c>
      <c r="B4390" s="1">
        <v>1009.15</v>
      </c>
      <c r="C4390" s="1">
        <v>1018.25</v>
      </c>
      <c r="D4390" s="1">
        <v>1002.75</v>
      </c>
      <c r="E4390" s="1">
        <v>1016.95</v>
      </c>
      <c r="F4390" s="1">
        <v>55418219</v>
      </c>
      <c r="G4390" s="1">
        <v>1684.67</v>
      </c>
      <c r="H4390" s="6" t="str">
        <f>TEXT(NiftyData[[#This Row],[Date]], "yyyy")</f>
        <v>2003</v>
      </c>
      <c r="I4390" s="6" t="str">
        <f>TEXT(NiftyData[[#This Row],[Date]], "mmm")</f>
        <v>Apr</v>
      </c>
      <c r="J4390" s="6" t="str">
        <f>TEXT(NiftyData[[#This Row],[Date]], "ddd")</f>
        <v>Fri</v>
      </c>
      <c r="K4390" s="6" t="str">
        <f>TEXT(NiftyData[[#This Row],[Date]], "mmm-yyyy")</f>
        <v>Apr-2003</v>
      </c>
      <c r="L4390" s="6" t="str">
        <f>IF(NiftyData[[#This Row],[Day]]="Thu", "Expiry", "")</f>
        <v/>
      </c>
      <c r="M4390" s="6">
        <f>NiftyData[[#This Row],[Close]]-NiftyData[[#This Row],[Open]]</f>
        <v>7.8000000000000682</v>
      </c>
      <c r="N4390" s="4">
        <f>NiftyData[[#This Row],[Intraday Change]]/NiftyData[[#This Row],[Open]]</f>
        <v>7.7292771144032782E-3</v>
      </c>
      <c r="O4390" s="4">
        <f>_xlfn.CEILING.MATH(ABS(NiftyData[[#This Row],[Intraday Change %]]), 0.01)</f>
        <v>0.01</v>
      </c>
      <c r="P4390" s="6">
        <f>NiftyData[[#This Row],[Close]]-E4391</f>
        <v>7.8000000000000682</v>
      </c>
      <c r="Q4390" s="4">
        <f>NiftyData[[#This Row],[DayChange]]/E4391</f>
        <v>7.7292771144032782E-3</v>
      </c>
      <c r="R4390" s="7">
        <f>_xlfn.CEILING.MATH(ABS(NiftyData[[#This Row],[DayChange %]]), 0.01)</f>
        <v>0.01</v>
      </c>
    </row>
    <row r="4391" spans="1:18" x14ac:dyDescent="0.2">
      <c r="A4391" s="2">
        <v>37714</v>
      </c>
      <c r="B4391" s="1">
        <v>999.55</v>
      </c>
      <c r="C4391" s="1">
        <v>1010.75</v>
      </c>
      <c r="D4391" s="1">
        <v>999.55</v>
      </c>
      <c r="E4391" s="1">
        <v>1009.15</v>
      </c>
      <c r="F4391" s="1">
        <v>48980845</v>
      </c>
      <c r="G4391" s="1">
        <v>1564.51</v>
      </c>
      <c r="H4391" s="6" t="str">
        <f>TEXT(NiftyData[[#This Row],[Date]], "yyyy")</f>
        <v>2003</v>
      </c>
      <c r="I4391" s="6" t="str">
        <f>TEXT(NiftyData[[#This Row],[Date]], "mmm")</f>
        <v>Apr</v>
      </c>
      <c r="J4391" s="6" t="str">
        <f>TEXT(NiftyData[[#This Row],[Date]], "ddd")</f>
        <v>Thu</v>
      </c>
      <c r="K4391" s="6" t="str">
        <f>TEXT(NiftyData[[#This Row],[Date]], "mmm-yyyy")</f>
        <v>Apr-2003</v>
      </c>
      <c r="L4391" s="6" t="str">
        <f>IF(NiftyData[[#This Row],[Day]]="Thu", "Expiry", "")</f>
        <v>Expiry</v>
      </c>
      <c r="M4391" s="6">
        <f>NiftyData[[#This Row],[Close]]-NiftyData[[#This Row],[Open]]</f>
        <v>9.6000000000000227</v>
      </c>
      <c r="N4391" s="4">
        <f>NiftyData[[#This Row],[Intraday Change]]/NiftyData[[#This Row],[Open]]</f>
        <v>9.604321944875217E-3</v>
      </c>
      <c r="O4391" s="4">
        <f>_xlfn.CEILING.MATH(ABS(NiftyData[[#This Row],[Intraday Change %]]), 0.01)</f>
        <v>0.01</v>
      </c>
      <c r="P4391" s="6">
        <f>NiftyData[[#This Row],[Close]]-E4392</f>
        <v>9.75</v>
      </c>
      <c r="Q4391" s="4">
        <f>NiftyData[[#This Row],[DayChange]]/E4392</f>
        <v>9.7558535121072647E-3</v>
      </c>
      <c r="R4391" s="7">
        <f>_xlfn.CEILING.MATH(ABS(NiftyData[[#This Row],[DayChange %]]), 0.01)</f>
        <v>0.01</v>
      </c>
    </row>
    <row r="4392" spans="1:18" x14ac:dyDescent="0.2">
      <c r="A4392" s="2">
        <v>37713</v>
      </c>
      <c r="B4392" s="1">
        <v>984.45</v>
      </c>
      <c r="C4392" s="1">
        <v>1002.1</v>
      </c>
      <c r="D4392" s="1">
        <v>984.45</v>
      </c>
      <c r="E4392" s="1">
        <v>999.4</v>
      </c>
      <c r="F4392" s="1">
        <v>49613799</v>
      </c>
      <c r="G4392" s="1">
        <v>1442.03</v>
      </c>
      <c r="H4392" s="6" t="str">
        <f>TEXT(NiftyData[[#This Row],[Date]], "yyyy")</f>
        <v>2003</v>
      </c>
      <c r="I4392" s="6" t="str">
        <f>TEXT(NiftyData[[#This Row],[Date]], "mmm")</f>
        <v>Apr</v>
      </c>
      <c r="J4392" s="6" t="str">
        <f>TEXT(NiftyData[[#This Row],[Date]], "ddd")</f>
        <v>Wed</v>
      </c>
      <c r="K4392" s="6" t="str">
        <f>TEXT(NiftyData[[#This Row],[Date]], "mmm-yyyy")</f>
        <v>Apr-2003</v>
      </c>
      <c r="L4392" s="6" t="str">
        <f>IF(NiftyData[[#This Row],[Day]]="Thu", "Expiry", "")</f>
        <v/>
      </c>
      <c r="M4392" s="6">
        <f>NiftyData[[#This Row],[Close]]-NiftyData[[#This Row],[Open]]</f>
        <v>14.949999999999932</v>
      </c>
      <c r="N4392" s="4">
        <f>NiftyData[[#This Row],[Intraday Change]]/NiftyData[[#This Row],[Open]]</f>
        <v>1.5186144547716929E-2</v>
      </c>
      <c r="O4392" s="4">
        <f>_xlfn.CEILING.MATH(ABS(NiftyData[[#This Row],[Intraday Change %]]), 0.01)</f>
        <v>0.02</v>
      </c>
      <c r="P4392" s="6">
        <f>NiftyData[[#This Row],[Close]]-E4393</f>
        <v>15.100000000000023</v>
      </c>
      <c r="Q4392" s="4">
        <f>NiftyData[[#This Row],[DayChange]]/E4393</f>
        <v>1.5340851366453341E-2</v>
      </c>
      <c r="R4392" s="7">
        <f>_xlfn.CEILING.MATH(ABS(NiftyData[[#This Row],[DayChange %]]), 0.01)</f>
        <v>0.02</v>
      </c>
    </row>
    <row r="4393" spans="1:18" x14ac:dyDescent="0.2">
      <c r="A4393" s="2">
        <v>37712</v>
      </c>
      <c r="B4393" s="1">
        <v>977.4</v>
      </c>
      <c r="C4393" s="1">
        <v>992.05</v>
      </c>
      <c r="D4393" s="1">
        <v>973.5</v>
      </c>
      <c r="E4393" s="1">
        <v>984.3</v>
      </c>
      <c r="F4393" s="1">
        <v>50070441</v>
      </c>
      <c r="G4393" s="1">
        <v>1472.45</v>
      </c>
      <c r="H4393" s="6" t="str">
        <f>TEXT(NiftyData[[#This Row],[Date]], "yyyy")</f>
        <v>2003</v>
      </c>
      <c r="I4393" s="6" t="str">
        <f>TEXT(NiftyData[[#This Row],[Date]], "mmm")</f>
        <v>Apr</v>
      </c>
      <c r="J4393" s="6" t="str">
        <f>TEXT(NiftyData[[#This Row],[Date]], "ddd")</f>
        <v>Tue</v>
      </c>
      <c r="K4393" s="6" t="str">
        <f>TEXT(NiftyData[[#This Row],[Date]], "mmm-yyyy")</f>
        <v>Apr-2003</v>
      </c>
      <c r="L4393" s="6" t="str">
        <f>IF(NiftyData[[#This Row],[Day]]="Thu", "Expiry", "")</f>
        <v/>
      </c>
      <c r="M4393" s="6">
        <f>NiftyData[[#This Row],[Close]]-NiftyData[[#This Row],[Open]]</f>
        <v>6.8999999999999773</v>
      </c>
      <c r="N4393" s="4">
        <f>NiftyData[[#This Row],[Intraday Change]]/NiftyData[[#This Row],[Open]]</f>
        <v>7.0595457335788595E-3</v>
      </c>
      <c r="O4393" s="4">
        <f>_xlfn.CEILING.MATH(ABS(NiftyData[[#This Row],[Intraday Change %]]), 0.01)</f>
        <v>0.01</v>
      </c>
      <c r="P4393" s="6">
        <f>NiftyData[[#This Row],[Close]]-E4394</f>
        <v>6.0999999999999091</v>
      </c>
      <c r="Q4393" s="4">
        <f>NiftyData[[#This Row],[DayChange]]/E4394</f>
        <v>6.2359435698220288E-3</v>
      </c>
      <c r="R4393" s="7">
        <f>_xlfn.CEILING.MATH(ABS(NiftyData[[#This Row],[DayChange %]]), 0.01)</f>
        <v>0.01</v>
      </c>
    </row>
    <row r="4394" spans="1:18" x14ac:dyDescent="0.2">
      <c r="A4394" s="2">
        <v>37711</v>
      </c>
      <c r="B4394" s="1">
        <v>1000.6</v>
      </c>
      <c r="C4394" s="1">
        <v>1000.6</v>
      </c>
      <c r="D4394" s="1">
        <v>974.1</v>
      </c>
      <c r="E4394" s="1">
        <v>978.2</v>
      </c>
      <c r="F4394" s="1">
        <v>41575833</v>
      </c>
      <c r="G4394" s="1">
        <v>1207.43</v>
      </c>
      <c r="H4394" s="6" t="str">
        <f>TEXT(NiftyData[[#This Row],[Date]], "yyyy")</f>
        <v>2003</v>
      </c>
      <c r="I4394" s="6" t="str">
        <f>TEXT(NiftyData[[#This Row],[Date]], "mmm")</f>
        <v>Mar</v>
      </c>
      <c r="J4394" s="6" t="str">
        <f>TEXT(NiftyData[[#This Row],[Date]], "ddd")</f>
        <v>Mon</v>
      </c>
      <c r="K4394" s="6" t="str">
        <f>TEXT(NiftyData[[#This Row],[Date]], "mmm-yyyy")</f>
        <v>Mar-2003</v>
      </c>
      <c r="L4394" s="6" t="str">
        <f>IF(NiftyData[[#This Row],[Day]]="Thu", "Expiry", "")</f>
        <v/>
      </c>
      <c r="M4394" s="6">
        <f>NiftyData[[#This Row],[Close]]-NiftyData[[#This Row],[Open]]</f>
        <v>-22.399999999999977</v>
      </c>
      <c r="N4394" s="4">
        <f>NiftyData[[#This Row],[Intraday Change]]/NiftyData[[#This Row],[Open]]</f>
        <v>-2.2386568059164478E-2</v>
      </c>
      <c r="O4394" s="4">
        <f>_xlfn.CEILING.MATH(ABS(NiftyData[[#This Row],[Intraday Change %]]), 0.01)</f>
        <v>0.03</v>
      </c>
      <c r="P4394" s="6">
        <f>NiftyData[[#This Row],[Close]]-E4395</f>
        <v>-22.399999999999977</v>
      </c>
      <c r="Q4394" s="4">
        <f>NiftyData[[#This Row],[DayChange]]/E4395</f>
        <v>-2.2386568059164478E-2</v>
      </c>
      <c r="R4394" s="7">
        <f>_xlfn.CEILING.MATH(ABS(NiftyData[[#This Row],[DayChange %]]), 0.01)</f>
        <v>0.03</v>
      </c>
    </row>
    <row r="4395" spans="1:18" x14ac:dyDescent="0.2">
      <c r="A4395" s="2">
        <v>37708</v>
      </c>
      <c r="B4395" s="1">
        <v>1002.8</v>
      </c>
      <c r="C4395" s="1">
        <v>1006.3</v>
      </c>
      <c r="D4395" s="1">
        <v>996.75</v>
      </c>
      <c r="E4395" s="1">
        <v>1000.6</v>
      </c>
      <c r="F4395" s="1">
        <v>41726885</v>
      </c>
      <c r="G4395" s="1">
        <v>1157.82</v>
      </c>
      <c r="H4395" s="6" t="str">
        <f>TEXT(NiftyData[[#This Row],[Date]], "yyyy")</f>
        <v>2003</v>
      </c>
      <c r="I4395" s="6" t="str">
        <f>TEXT(NiftyData[[#This Row],[Date]], "mmm")</f>
        <v>Mar</v>
      </c>
      <c r="J4395" s="6" t="str">
        <f>TEXT(NiftyData[[#This Row],[Date]], "ddd")</f>
        <v>Fri</v>
      </c>
      <c r="K4395" s="6" t="str">
        <f>TEXT(NiftyData[[#This Row],[Date]], "mmm-yyyy")</f>
        <v>Mar-2003</v>
      </c>
      <c r="L4395" s="6" t="str">
        <f>IF(NiftyData[[#This Row],[Day]]="Thu", "Expiry", "")</f>
        <v/>
      </c>
      <c r="M4395" s="6">
        <f>NiftyData[[#This Row],[Close]]-NiftyData[[#This Row],[Open]]</f>
        <v>-2.1999999999999318</v>
      </c>
      <c r="N4395" s="4">
        <f>NiftyData[[#This Row],[Intraday Change]]/NiftyData[[#This Row],[Open]]</f>
        <v>-2.1938571998403786E-3</v>
      </c>
      <c r="O4395" s="4">
        <f>_xlfn.CEILING.MATH(ABS(NiftyData[[#This Row],[Intraday Change %]]), 0.01)</f>
        <v>0.01</v>
      </c>
      <c r="P4395" s="6">
        <f>NiftyData[[#This Row],[Close]]-E4396</f>
        <v>-2.1000000000000227</v>
      </c>
      <c r="Q4395" s="4">
        <f>NiftyData[[#This Row],[DayChange]]/E4396</f>
        <v>-2.0943452677770246E-3</v>
      </c>
      <c r="R4395" s="7">
        <f>_xlfn.CEILING.MATH(ABS(NiftyData[[#This Row],[DayChange %]]), 0.01)</f>
        <v>0.01</v>
      </c>
    </row>
    <row r="4396" spans="1:18" x14ac:dyDescent="0.2">
      <c r="A4396" s="2">
        <v>37707</v>
      </c>
      <c r="B4396" s="1">
        <v>1013.9</v>
      </c>
      <c r="C4396" s="1">
        <v>1013.9</v>
      </c>
      <c r="D4396" s="1">
        <v>999.6</v>
      </c>
      <c r="E4396" s="1">
        <v>1002.7</v>
      </c>
      <c r="F4396" s="1">
        <v>50307563</v>
      </c>
      <c r="G4396" s="1">
        <v>1368.17</v>
      </c>
      <c r="H4396" s="6" t="str">
        <f>TEXT(NiftyData[[#This Row],[Date]], "yyyy")</f>
        <v>2003</v>
      </c>
      <c r="I4396" s="6" t="str">
        <f>TEXT(NiftyData[[#This Row],[Date]], "mmm")</f>
        <v>Mar</v>
      </c>
      <c r="J4396" s="6" t="str">
        <f>TEXT(NiftyData[[#This Row],[Date]], "ddd")</f>
        <v>Thu</v>
      </c>
      <c r="K4396" s="6" t="str">
        <f>TEXT(NiftyData[[#This Row],[Date]], "mmm-yyyy")</f>
        <v>Mar-2003</v>
      </c>
      <c r="L4396" s="6" t="str">
        <f>IF(NiftyData[[#This Row],[Day]]="Thu", "Expiry", "")</f>
        <v>Expiry</v>
      </c>
      <c r="M4396" s="6">
        <f>NiftyData[[#This Row],[Close]]-NiftyData[[#This Row],[Open]]</f>
        <v>-11.199999999999932</v>
      </c>
      <c r="N4396" s="4">
        <f>NiftyData[[#This Row],[Intraday Change]]/NiftyData[[#This Row],[Open]]</f>
        <v>-1.1046454285432421E-2</v>
      </c>
      <c r="O4396" s="4">
        <f>_xlfn.CEILING.MATH(ABS(NiftyData[[#This Row],[Intraday Change %]]), 0.01)</f>
        <v>0.02</v>
      </c>
      <c r="P4396" s="6">
        <f>NiftyData[[#This Row],[Close]]-E4397</f>
        <v>-11.149999999999977</v>
      </c>
      <c r="Q4396" s="4">
        <f>NiftyData[[#This Row],[DayChange]]/E4397</f>
        <v>-1.0997682102875156E-2</v>
      </c>
      <c r="R4396" s="7">
        <f>_xlfn.CEILING.MATH(ABS(NiftyData[[#This Row],[DayChange %]]), 0.01)</f>
        <v>0.02</v>
      </c>
    </row>
    <row r="4397" spans="1:18" x14ac:dyDescent="0.2">
      <c r="A4397" s="2">
        <v>37706</v>
      </c>
      <c r="B4397" s="1">
        <v>1011.55</v>
      </c>
      <c r="C4397" s="1">
        <v>1019.9</v>
      </c>
      <c r="D4397" s="1">
        <v>1004.85</v>
      </c>
      <c r="E4397" s="1">
        <v>1013.85</v>
      </c>
      <c r="F4397" s="1">
        <v>40991502</v>
      </c>
      <c r="G4397" s="1">
        <v>1257.2</v>
      </c>
      <c r="H4397" s="6" t="str">
        <f>TEXT(NiftyData[[#This Row],[Date]], "yyyy")</f>
        <v>2003</v>
      </c>
      <c r="I4397" s="6" t="str">
        <f>TEXT(NiftyData[[#This Row],[Date]], "mmm")</f>
        <v>Mar</v>
      </c>
      <c r="J4397" s="6" t="str">
        <f>TEXT(NiftyData[[#This Row],[Date]], "ddd")</f>
        <v>Wed</v>
      </c>
      <c r="K4397" s="6" t="str">
        <f>TEXT(NiftyData[[#This Row],[Date]], "mmm-yyyy")</f>
        <v>Mar-2003</v>
      </c>
      <c r="L4397" s="6" t="str">
        <f>IF(NiftyData[[#This Row],[Day]]="Thu", "Expiry", "")</f>
        <v/>
      </c>
      <c r="M4397" s="6">
        <f>NiftyData[[#This Row],[Close]]-NiftyData[[#This Row],[Open]]</f>
        <v>2.3000000000000682</v>
      </c>
      <c r="N4397" s="4">
        <f>NiftyData[[#This Row],[Intraday Change]]/NiftyData[[#This Row],[Open]]</f>
        <v>2.2737383223766184E-3</v>
      </c>
      <c r="O4397" s="4">
        <f>_xlfn.CEILING.MATH(ABS(NiftyData[[#This Row],[Intraday Change %]]), 0.01)</f>
        <v>0.01</v>
      </c>
      <c r="P4397" s="6">
        <f>NiftyData[[#This Row],[Close]]-E4398</f>
        <v>2.5500000000000682</v>
      </c>
      <c r="Q4397" s="4">
        <f>NiftyData[[#This Row],[DayChange]]/E4398</f>
        <v>2.5215069712252233E-3</v>
      </c>
      <c r="R4397" s="7">
        <f>_xlfn.CEILING.MATH(ABS(NiftyData[[#This Row],[DayChange %]]), 0.01)</f>
        <v>0.01</v>
      </c>
    </row>
    <row r="4398" spans="1:18" x14ac:dyDescent="0.2">
      <c r="A4398" s="2">
        <v>37705</v>
      </c>
      <c r="B4398" s="1">
        <v>1013.5</v>
      </c>
      <c r="C4398" s="1">
        <v>1013.5</v>
      </c>
      <c r="D4398" s="1">
        <v>998.4</v>
      </c>
      <c r="E4398" s="1">
        <v>1011.3</v>
      </c>
      <c r="F4398" s="1">
        <v>46533129</v>
      </c>
      <c r="G4398" s="1">
        <v>1503.99</v>
      </c>
      <c r="H4398" s="6" t="str">
        <f>TEXT(NiftyData[[#This Row],[Date]], "yyyy")</f>
        <v>2003</v>
      </c>
      <c r="I4398" s="6" t="str">
        <f>TEXT(NiftyData[[#This Row],[Date]], "mmm")</f>
        <v>Mar</v>
      </c>
      <c r="J4398" s="6" t="str">
        <f>TEXT(NiftyData[[#This Row],[Date]], "ddd")</f>
        <v>Tue</v>
      </c>
      <c r="K4398" s="6" t="str">
        <f>TEXT(NiftyData[[#This Row],[Date]], "mmm-yyyy")</f>
        <v>Mar-2003</v>
      </c>
      <c r="L4398" s="6" t="str">
        <f>IF(NiftyData[[#This Row],[Day]]="Thu", "Expiry", "")</f>
        <v/>
      </c>
      <c r="M4398" s="6">
        <f>NiftyData[[#This Row],[Close]]-NiftyData[[#This Row],[Open]]</f>
        <v>-2.2000000000000455</v>
      </c>
      <c r="N4398" s="4">
        <f>NiftyData[[#This Row],[Intraday Change]]/NiftyData[[#This Row],[Open]]</f>
        <v>-2.1706956092748353E-3</v>
      </c>
      <c r="O4398" s="4">
        <f>_xlfn.CEILING.MATH(ABS(NiftyData[[#This Row],[Intraday Change %]]), 0.01)</f>
        <v>0.01</v>
      </c>
      <c r="P4398" s="6">
        <f>NiftyData[[#This Row],[Close]]-E4399</f>
        <v>-2.6000000000000227</v>
      </c>
      <c r="Q4398" s="4">
        <f>NiftyData[[#This Row],[DayChange]]/E4399</f>
        <v>-2.5643554591182789E-3</v>
      </c>
      <c r="R4398" s="7">
        <f>_xlfn.CEILING.MATH(ABS(NiftyData[[#This Row],[DayChange %]]), 0.01)</f>
        <v>0.01</v>
      </c>
    </row>
    <row r="4399" spans="1:18" x14ac:dyDescent="0.2">
      <c r="A4399" s="2">
        <v>37704</v>
      </c>
      <c r="B4399" s="1">
        <v>1037.1500000000001</v>
      </c>
      <c r="C4399" s="1">
        <v>1038.55</v>
      </c>
      <c r="D4399" s="1">
        <v>1011.95</v>
      </c>
      <c r="E4399" s="1">
        <v>1013.9</v>
      </c>
      <c r="F4399" s="1">
        <v>42047884</v>
      </c>
      <c r="G4399" s="1">
        <v>1389.08</v>
      </c>
      <c r="H4399" s="6" t="str">
        <f>TEXT(NiftyData[[#This Row],[Date]], "yyyy")</f>
        <v>2003</v>
      </c>
      <c r="I4399" s="6" t="str">
        <f>TEXT(NiftyData[[#This Row],[Date]], "mmm")</f>
        <v>Mar</v>
      </c>
      <c r="J4399" s="6" t="str">
        <f>TEXT(NiftyData[[#This Row],[Date]], "ddd")</f>
        <v>Mon</v>
      </c>
      <c r="K4399" s="6" t="str">
        <f>TEXT(NiftyData[[#This Row],[Date]], "mmm-yyyy")</f>
        <v>Mar-2003</v>
      </c>
      <c r="L4399" s="6" t="str">
        <f>IF(NiftyData[[#This Row],[Day]]="Thu", "Expiry", "")</f>
        <v/>
      </c>
      <c r="M4399" s="6">
        <f>NiftyData[[#This Row],[Close]]-NiftyData[[#This Row],[Open]]</f>
        <v>-23.250000000000114</v>
      </c>
      <c r="N4399" s="4">
        <f>NiftyData[[#This Row],[Intraday Change]]/NiftyData[[#This Row],[Open]]</f>
        <v>-2.2417200983464409E-2</v>
      </c>
      <c r="O4399" s="4">
        <f>_xlfn.CEILING.MATH(ABS(NiftyData[[#This Row],[Intraday Change %]]), 0.01)</f>
        <v>0.03</v>
      </c>
      <c r="P4399" s="6">
        <f>NiftyData[[#This Row],[Close]]-E4400</f>
        <v>-23.250000000000114</v>
      </c>
      <c r="Q4399" s="4">
        <f>NiftyData[[#This Row],[DayChange]]/E4400</f>
        <v>-2.2417200983464409E-2</v>
      </c>
      <c r="R4399" s="7">
        <f>_xlfn.CEILING.MATH(ABS(NiftyData[[#This Row],[DayChange %]]), 0.01)</f>
        <v>0.03</v>
      </c>
    </row>
    <row r="4400" spans="1:18" x14ac:dyDescent="0.2">
      <c r="A4400" s="2">
        <v>37702</v>
      </c>
      <c r="B4400" s="1">
        <v>1030.5999999999999</v>
      </c>
      <c r="C4400" s="1">
        <v>1039.8</v>
      </c>
      <c r="D4400" s="1">
        <v>1030.5999999999999</v>
      </c>
      <c r="E4400" s="1">
        <v>1037.1500000000001</v>
      </c>
      <c r="F4400" s="1">
        <v>19834836</v>
      </c>
      <c r="G4400" s="1">
        <v>632.99</v>
      </c>
      <c r="H4400" s="6" t="str">
        <f>TEXT(NiftyData[[#This Row],[Date]], "yyyy")</f>
        <v>2003</v>
      </c>
      <c r="I4400" s="6" t="str">
        <f>TEXT(NiftyData[[#This Row],[Date]], "mmm")</f>
        <v>Mar</v>
      </c>
      <c r="J4400" s="6" t="str">
        <f>TEXT(NiftyData[[#This Row],[Date]], "ddd")</f>
        <v>Sat</v>
      </c>
      <c r="K4400" s="6" t="str">
        <f>TEXT(NiftyData[[#This Row],[Date]], "mmm-yyyy")</f>
        <v>Mar-2003</v>
      </c>
      <c r="L4400" s="6" t="str">
        <f>IF(NiftyData[[#This Row],[Day]]="Thu", "Expiry", "")</f>
        <v/>
      </c>
      <c r="M4400" s="6">
        <f>NiftyData[[#This Row],[Close]]-NiftyData[[#This Row],[Open]]</f>
        <v>6.5500000000001819</v>
      </c>
      <c r="N4400" s="4">
        <f>NiftyData[[#This Row],[Intraday Change]]/NiftyData[[#This Row],[Open]]</f>
        <v>6.3555210556958883E-3</v>
      </c>
      <c r="O4400" s="4">
        <f>_xlfn.CEILING.MATH(ABS(NiftyData[[#This Row],[Intraday Change %]]), 0.01)</f>
        <v>0.01</v>
      </c>
      <c r="P4400" s="6">
        <f>NiftyData[[#This Row],[Close]]-E4401</f>
        <v>6.6000000000001364</v>
      </c>
      <c r="Q4400" s="4">
        <f>NiftyData[[#This Row],[DayChange]]/E4401</f>
        <v>6.4043471932464574E-3</v>
      </c>
      <c r="R4400" s="7">
        <f>_xlfn.CEILING.MATH(ABS(NiftyData[[#This Row],[DayChange %]]), 0.01)</f>
        <v>0.01</v>
      </c>
    </row>
    <row r="4401" spans="1:18" x14ac:dyDescent="0.2">
      <c r="A4401" s="2">
        <v>37701</v>
      </c>
      <c r="B4401" s="1">
        <v>1025.55</v>
      </c>
      <c r="C4401" s="1">
        <v>1033.7</v>
      </c>
      <c r="D4401" s="1">
        <v>1022.05</v>
      </c>
      <c r="E4401" s="1">
        <v>1030.55</v>
      </c>
      <c r="F4401" s="1">
        <v>50206057</v>
      </c>
      <c r="G4401" s="1">
        <v>1722.55</v>
      </c>
      <c r="H4401" s="6" t="str">
        <f>TEXT(NiftyData[[#This Row],[Date]], "yyyy")</f>
        <v>2003</v>
      </c>
      <c r="I4401" s="6" t="str">
        <f>TEXT(NiftyData[[#This Row],[Date]], "mmm")</f>
        <v>Mar</v>
      </c>
      <c r="J4401" s="6" t="str">
        <f>TEXT(NiftyData[[#This Row],[Date]], "ddd")</f>
        <v>Fri</v>
      </c>
      <c r="K4401" s="6" t="str">
        <f>TEXT(NiftyData[[#This Row],[Date]], "mmm-yyyy")</f>
        <v>Mar-2003</v>
      </c>
      <c r="L4401" s="6" t="str">
        <f>IF(NiftyData[[#This Row],[Day]]="Thu", "Expiry", "")</f>
        <v/>
      </c>
      <c r="M4401" s="6">
        <f>NiftyData[[#This Row],[Close]]-NiftyData[[#This Row],[Open]]</f>
        <v>5</v>
      </c>
      <c r="N4401" s="4">
        <f>NiftyData[[#This Row],[Intraday Change]]/NiftyData[[#This Row],[Open]]</f>
        <v>4.8754326946516503E-3</v>
      </c>
      <c r="O4401" s="4">
        <f>_xlfn.CEILING.MATH(ABS(NiftyData[[#This Row],[Intraday Change %]]), 0.01)</f>
        <v>0.01</v>
      </c>
      <c r="P4401" s="6">
        <f>NiftyData[[#This Row],[Close]]-E4402</f>
        <v>5.2999999999999545</v>
      </c>
      <c r="Q4401" s="4">
        <f>NiftyData[[#This Row],[DayChange]]/E4402</f>
        <v>5.1694708607656226E-3</v>
      </c>
      <c r="R4401" s="7">
        <f>_xlfn.CEILING.MATH(ABS(NiftyData[[#This Row],[DayChange %]]), 0.01)</f>
        <v>0.01</v>
      </c>
    </row>
    <row r="4402" spans="1:18" x14ac:dyDescent="0.2">
      <c r="A4402" s="2">
        <v>37700</v>
      </c>
      <c r="B4402" s="1">
        <v>1003.45</v>
      </c>
      <c r="C4402" s="1">
        <v>1028.9000000000001</v>
      </c>
      <c r="D4402" s="1">
        <v>1001.75</v>
      </c>
      <c r="E4402" s="1">
        <v>1025.25</v>
      </c>
      <c r="F4402" s="1">
        <v>62394776</v>
      </c>
      <c r="G4402" s="1">
        <v>1933.37</v>
      </c>
      <c r="H4402" s="6" t="str">
        <f>TEXT(NiftyData[[#This Row],[Date]], "yyyy")</f>
        <v>2003</v>
      </c>
      <c r="I4402" s="6" t="str">
        <f>TEXT(NiftyData[[#This Row],[Date]], "mmm")</f>
        <v>Mar</v>
      </c>
      <c r="J4402" s="6" t="str">
        <f>TEXT(NiftyData[[#This Row],[Date]], "ddd")</f>
        <v>Thu</v>
      </c>
      <c r="K4402" s="6" t="str">
        <f>TEXT(NiftyData[[#This Row],[Date]], "mmm-yyyy")</f>
        <v>Mar-2003</v>
      </c>
      <c r="L4402" s="6" t="str">
        <f>IF(NiftyData[[#This Row],[Day]]="Thu", "Expiry", "")</f>
        <v>Expiry</v>
      </c>
      <c r="M4402" s="6">
        <f>NiftyData[[#This Row],[Close]]-NiftyData[[#This Row],[Open]]</f>
        <v>21.799999999999955</v>
      </c>
      <c r="N4402" s="4">
        <f>NiftyData[[#This Row],[Intraday Change]]/NiftyData[[#This Row],[Open]]</f>
        <v>2.1725048582390705E-2</v>
      </c>
      <c r="O4402" s="4">
        <f>_xlfn.CEILING.MATH(ABS(NiftyData[[#This Row],[Intraday Change %]]), 0.01)</f>
        <v>0.03</v>
      </c>
      <c r="P4402" s="6">
        <f>NiftyData[[#This Row],[Close]]-E4403</f>
        <v>21.350000000000023</v>
      </c>
      <c r="Q4402" s="4">
        <f>NiftyData[[#This Row],[DayChange]]/E4403</f>
        <v>2.1267058471959383E-2</v>
      </c>
      <c r="R4402" s="7">
        <f>_xlfn.CEILING.MATH(ABS(NiftyData[[#This Row],[DayChange %]]), 0.01)</f>
        <v>0.03</v>
      </c>
    </row>
    <row r="4403" spans="1:18" x14ac:dyDescent="0.2">
      <c r="A4403" s="2">
        <v>37699</v>
      </c>
      <c r="B4403" s="1">
        <v>993.35</v>
      </c>
      <c r="C4403" s="1">
        <v>1011.45</v>
      </c>
      <c r="D4403" s="1">
        <v>992.9</v>
      </c>
      <c r="E4403" s="1">
        <v>1003.9</v>
      </c>
      <c r="F4403" s="1">
        <v>47894712</v>
      </c>
      <c r="G4403" s="1">
        <v>1511.33</v>
      </c>
      <c r="H4403" s="6" t="str">
        <f>TEXT(NiftyData[[#This Row],[Date]], "yyyy")</f>
        <v>2003</v>
      </c>
      <c r="I4403" s="6" t="str">
        <f>TEXT(NiftyData[[#This Row],[Date]], "mmm")</f>
        <v>Mar</v>
      </c>
      <c r="J4403" s="6" t="str">
        <f>TEXT(NiftyData[[#This Row],[Date]], "ddd")</f>
        <v>Wed</v>
      </c>
      <c r="K4403" s="6" t="str">
        <f>TEXT(NiftyData[[#This Row],[Date]], "mmm-yyyy")</f>
        <v>Mar-2003</v>
      </c>
      <c r="L4403" s="6" t="str">
        <f>IF(NiftyData[[#This Row],[Day]]="Thu", "Expiry", "")</f>
        <v/>
      </c>
      <c r="M4403" s="6">
        <f>NiftyData[[#This Row],[Close]]-NiftyData[[#This Row],[Open]]</f>
        <v>10.549999999999955</v>
      </c>
      <c r="N4403" s="4">
        <f>NiftyData[[#This Row],[Intraday Change]]/NiftyData[[#This Row],[Open]]</f>
        <v>1.062062717068501E-2</v>
      </c>
      <c r="O4403" s="4">
        <f>_xlfn.CEILING.MATH(ABS(NiftyData[[#This Row],[Intraday Change %]]), 0.01)</f>
        <v>0.02</v>
      </c>
      <c r="P4403" s="6">
        <f>NiftyData[[#This Row],[Close]]-E4404</f>
        <v>10.899999999999977</v>
      </c>
      <c r="Q4403" s="4">
        <f>NiftyData[[#This Row],[DayChange]]/E4404</f>
        <v>1.0976837865055366E-2</v>
      </c>
      <c r="R4403" s="7">
        <f>_xlfn.CEILING.MATH(ABS(NiftyData[[#This Row],[DayChange %]]), 0.01)</f>
        <v>0.02</v>
      </c>
    </row>
    <row r="4404" spans="1:18" x14ac:dyDescent="0.2">
      <c r="A4404" s="2">
        <v>37697</v>
      </c>
      <c r="B4404" s="1">
        <v>999.7</v>
      </c>
      <c r="C4404" s="1">
        <v>1000.85</v>
      </c>
      <c r="D4404" s="1">
        <v>982.7</v>
      </c>
      <c r="E4404" s="1">
        <v>993</v>
      </c>
      <c r="F4404" s="1">
        <v>43454602</v>
      </c>
      <c r="G4404" s="1">
        <v>1283.69</v>
      </c>
      <c r="H4404" s="6" t="str">
        <f>TEXT(NiftyData[[#This Row],[Date]], "yyyy")</f>
        <v>2003</v>
      </c>
      <c r="I4404" s="6" t="str">
        <f>TEXT(NiftyData[[#This Row],[Date]], "mmm")</f>
        <v>Mar</v>
      </c>
      <c r="J4404" s="6" t="str">
        <f>TEXT(NiftyData[[#This Row],[Date]], "ddd")</f>
        <v>Mon</v>
      </c>
      <c r="K4404" s="6" t="str">
        <f>TEXT(NiftyData[[#This Row],[Date]], "mmm-yyyy")</f>
        <v>Mar-2003</v>
      </c>
      <c r="L4404" s="6" t="str">
        <f>IF(NiftyData[[#This Row],[Day]]="Thu", "Expiry", "")</f>
        <v/>
      </c>
      <c r="M4404" s="6">
        <f>NiftyData[[#This Row],[Close]]-NiftyData[[#This Row],[Open]]</f>
        <v>-6.7000000000000455</v>
      </c>
      <c r="N4404" s="4">
        <f>NiftyData[[#This Row],[Intraday Change]]/NiftyData[[#This Row],[Open]]</f>
        <v>-6.7020106031809995E-3</v>
      </c>
      <c r="O4404" s="4">
        <f>_xlfn.CEILING.MATH(ABS(NiftyData[[#This Row],[Intraday Change %]]), 0.01)</f>
        <v>0.01</v>
      </c>
      <c r="P4404" s="6">
        <f>NiftyData[[#This Row],[Close]]-E4405</f>
        <v>-6.6499999999999773</v>
      </c>
      <c r="Q4404" s="4">
        <f>NiftyData[[#This Row],[DayChange]]/E4405</f>
        <v>-6.6523283149101959E-3</v>
      </c>
      <c r="R4404" s="7">
        <f>_xlfn.CEILING.MATH(ABS(NiftyData[[#This Row],[DayChange %]]), 0.01)</f>
        <v>0.01</v>
      </c>
    </row>
    <row r="4405" spans="1:18" x14ac:dyDescent="0.2">
      <c r="A4405" s="2">
        <v>37693</v>
      </c>
      <c r="B4405" s="1">
        <v>1001.5</v>
      </c>
      <c r="C4405" s="1">
        <v>1006.4</v>
      </c>
      <c r="D4405" s="1">
        <v>994.2</v>
      </c>
      <c r="E4405" s="1">
        <v>999.65</v>
      </c>
      <c r="F4405" s="1">
        <v>47582037</v>
      </c>
      <c r="G4405" s="1">
        <v>1421.85</v>
      </c>
      <c r="H4405" s="6" t="str">
        <f>TEXT(NiftyData[[#This Row],[Date]], "yyyy")</f>
        <v>2003</v>
      </c>
      <c r="I4405" s="6" t="str">
        <f>TEXT(NiftyData[[#This Row],[Date]], "mmm")</f>
        <v>Mar</v>
      </c>
      <c r="J4405" s="6" t="str">
        <f>TEXT(NiftyData[[#This Row],[Date]], "ddd")</f>
        <v>Thu</v>
      </c>
      <c r="K4405" s="6" t="str">
        <f>TEXT(NiftyData[[#This Row],[Date]], "mmm-yyyy")</f>
        <v>Mar-2003</v>
      </c>
      <c r="L4405" s="6" t="str">
        <f>IF(NiftyData[[#This Row],[Day]]="Thu", "Expiry", "")</f>
        <v>Expiry</v>
      </c>
      <c r="M4405" s="6">
        <f>NiftyData[[#This Row],[Close]]-NiftyData[[#This Row],[Open]]</f>
        <v>-1.8500000000000227</v>
      </c>
      <c r="N4405" s="4">
        <f>NiftyData[[#This Row],[Intraday Change]]/NiftyData[[#This Row],[Open]]</f>
        <v>-1.8472291562656243E-3</v>
      </c>
      <c r="O4405" s="4">
        <f>_xlfn.CEILING.MATH(ABS(NiftyData[[#This Row],[Intraday Change %]]), 0.01)</f>
        <v>0.01</v>
      </c>
      <c r="P4405" s="6">
        <f>NiftyData[[#This Row],[Close]]-E4406</f>
        <v>-2.0500000000000682</v>
      </c>
      <c r="Q4405" s="4">
        <f>NiftyData[[#This Row],[DayChange]]/E4406</f>
        <v>-2.0465209144455107E-3</v>
      </c>
      <c r="R4405" s="7">
        <f>_xlfn.CEILING.MATH(ABS(NiftyData[[#This Row],[DayChange %]]), 0.01)</f>
        <v>0.01</v>
      </c>
    </row>
    <row r="4406" spans="1:18" x14ac:dyDescent="0.2">
      <c r="A4406" s="2">
        <v>37692</v>
      </c>
      <c r="B4406" s="1">
        <v>1014.25</v>
      </c>
      <c r="C4406" s="1">
        <v>1017.75</v>
      </c>
      <c r="D4406" s="1">
        <v>1000.05</v>
      </c>
      <c r="E4406" s="1">
        <v>1001.7</v>
      </c>
      <c r="F4406" s="1">
        <v>44964940</v>
      </c>
      <c r="G4406" s="1">
        <v>1374.57</v>
      </c>
      <c r="H4406" s="6" t="str">
        <f>TEXT(NiftyData[[#This Row],[Date]], "yyyy")</f>
        <v>2003</v>
      </c>
      <c r="I4406" s="6" t="str">
        <f>TEXT(NiftyData[[#This Row],[Date]], "mmm")</f>
        <v>Mar</v>
      </c>
      <c r="J4406" s="6" t="str">
        <f>TEXT(NiftyData[[#This Row],[Date]], "ddd")</f>
        <v>Wed</v>
      </c>
      <c r="K4406" s="6" t="str">
        <f>TEXT(NiftyData[[#This Row],[Date]], "mmm-yyyy")</f>
        <v>Mar-2003</v>
      </c>
      <c r="L4406" s="6" t="str">
        <f>IF(NiftyData[[#This Row],[Day]]="Thu", "Expiry", "")</f>
        <v/>
      </c>
      <c r="M4406" s="6">
        <f>NiftyData[[#This Row],[Close]]-NiftyData[[#This Row],[Open]]</f>
        <v>-12.549999999999955</v>
      </c>
      <c r="N4406" s="4">
        <f>NiftyData[[#This Row],[Intraday Change]]/NiftyData[[#This Row],[Open]]</f>
        <v>-1.2373675129405921E-2</v>
      </c>
      <c r="O4406" s="4">
        <f>_xlfn.CEILING.MATH(ABS(NiftyData[[#This Row],[Intraday Change %]]), 0.01)</f>
        <v>0.02</v>
      </c>
      <c r="P4406" s="6">
        <f>NiftyData[[#This Row],[Close]]-E4407</f>
        <v>-12.849999999999909</v>
      </c>
      <c r="Q4406" s="4">
        <f>NiftyData[[#This Row],[DayChange]]/E4407</f>
        <v>-1.2665713863289053E-2</v>
      </c>
      <c r="R4406" s="7">
        <f>_xlfn.CEILING.MATH(ABS(NiftyData[[#This Row],[DayChange %]]), 0.01)</f>
        <v>0.02</v>
      </c>
    </row>
    <row r="4407" spans="1:18" x14ac:dyDescent="0.2">
      <c r="A4407" s="2">
        <v>37691</v>
      </c>
      <c r="B4407" s="1">
        <v>1006.65</v>
      </c>
      <c r="C4407" s="1">
        <v>1016.7</v>
      </c>
      <c r="D4407" s="1">
        <v>998.95</v>
      </c>
      <c r="E4407" s="1">
        <v>1014.55</v>
      </c>
      <c r="F4407" s="1">
        <v>49640682</v>
      </c>
      <c r="G4407" s="1">
        <v>1453.3</v>
      </c>
      <c r="H4407" s="6" t="str">
        <f>TEXT(NiftyData[[#This Row],[Date]], "yyyy")</f>
        <v>2003</v>
      </c>
      <c r="I4407" s="6" t="str">
        <f>TEXT(NiftyData[[#This Row],[Date]], "mmm")</f>
        <v>Mar</v>
      </c>
      <c r="J4407" s="6" t="str">
        <f>TEXT(NiftyData[[#This Row],[Date]], "ddd")</f>
        <v>Tue</v>
      </c>
      <c r="K4407" s="6" t="str">
        <f>TEXT(NiftyData[[#This Row],[Date]], "mmm-yyyy")</f>
        <v>Mar-2003</v>
      </c>
      <c r="L4407" s="6" t="str">
        <f>IF(NiftyData[[#This Row],[Day]]="Thu", "Expiry", "")</f>
        <v/>
      </c>
      <c r="M4407" s="6">
        <f>NiftyData[[#This Row],[Close]]-NiftyData[[#This Row],[Open]]</f>
        <v>7.8999999999999773</v>
      </c>
      <c r="N4407" s="4">
        <f>NiftyData[[#This Row],[Intraday Change]]/NiftyData[[#This Row],[Open]]</f>
        <v>7.8478120498683534E-3</v>
      </c>
      <c r="O4407" s="4">
        <f>_xlfn.CEILING.MATH(ABS(NiftyData[[#This Row],[Intraday Change %]]), 0.01)</f>
        <v>0.01</v>
      </c>
      <c r="P4407" s="6">
        <f>NiftyData[[#This Row],[Close]]-E4408</f>
        <v>7.8499999999999091</v>
      </c>
      <c r="Q4407" s="4">
        <f>NiftyData[[#This Row],[DayChange]]/E4408</f>
        <v>7.7977550412237102E-3</v>
      </c>
      <c r="R4407" s="7">
        <f>_xlfn.CEILING.MATH(ABS(NiftyData[[#This Row],[DayChange %]]), 0.01)</f>
        <v>0.01</v>
      </c>
    </row>
    <row r="4408" spans="1:18" x14ac:dyDescent="0.2">
      <c r="A4408" s="2">
        <v>37690</v>
      </c>
      <c r="B4408" s="1">
        <v>1017.1</v>
      </c>
      <c r="C4408" s="1">
        <v>1021.5</v>
      </c>
      <c r="D4408" s="1">
        <v>1004.35</v>
      </c>
      <c r="E4408" s="1">
        <v>1006.7</v>
      </c>
      <c r="F4408" s="1">
        <v>41937474</v>
      </c>
      <c r="G4408" s="1">
        <v>1328.23</v>
      </c>
      <c r="H4408" s="6" t="str">
        <f>TEXT(NiftyData[[#This Row],[Date]], "yyyy")</f>
        <v>2003</v>
      </c>
      <c r="I4408" s="6" t="str">
        <f>TEXT(NiftyData[[#This Row],[Date]], "mmm")</f>
        <v>Mar</v>
      </c>
      <c r="J4408" s="6" t="str">
        <f>TEXT(NiftyData[[#This Row],[Date]], "ddd")</f>
        <v>Mon</v>
      </c>
      <c r="K4408" s="6" t="str">
        <f>TEXT(NiftyData[[#This Row],[Date]], "mmm-yyyy")</f>
        <v>Mar-2003</v>
      </c>
      <c r="L4408" s="6" t="str">
        <f>IF(NiftyData[[#This Row],[Day]]="Thu", "Expiry", "")</f>
        <v/>
      </c>
      <c r="M4408" s="6">
        <f>NiftyData[[#This Row],[Close]]-NiftyData[[#This Row],[Open]]</f>
        <v>-10.399999999999977</v>
      </c>
      <c r="N4408" s="4">
        <f>NiftyData[[#This Row],[Intraday Change]]/NiftyData[[#This Row],[Open]]</f>
        <v>-1.0225149936092791E-2</v>
      </c>
      <c r="O4408" s="4">
        <f>_xlfn.CEILING.MATH(ABS(NiftyData[[#This Row],[Intraday Change %]]), 0.01)</f>
        <v>0.02</v>
      </c>
      <c r="P4408" s="6">
        <f>NiftyData[[#This Row],[Close]]-E4409</f>
        <v>-10.399999999999977</v>
      </c>
      <c r="Q4408" s="4">
        <f>NiftyData[[#This Row],[DayChange]]/E4409</f>
        <v>-1.0225149936092791E-2</v>
      </c>
      <c r="R4408" s="7">
        <f>_xlfn.CEILING.MATH(ABS(NiftyData[[#This Row],[DayChange %]]), 0.01)</f>
        <v>0.02</v>
      </c>
    </row>
    <row r="4409" spans="1:18" x14ac:dyDescent="0.2">
      <c r="A4409" s="2">
        <v>37687</v>
      </c>
      <c r="B4409" s="1">
        <v>1031.05</v>
      </c>
      <c r="C4409" s="1">
        <v>1031.05</v>
      </c>
      <c r="D4409" s="1">
        <v>1014.3</v>
      </c>
      <c r="E4409" s="1">
        <v>1017.1</v>
      </c>
      <c r="F4409" s="1">
        <v>45653477</v>
      </c>
      <c r="G4409" s="1">
        <v>1326.94</v>
      </c>
      <c r="H4409" s="6" t="str">
        <f>TEXT(NiftyData[[#This Row],[Date]], "yyyy")</f>
        <v>2003</v>
      </c>
      <c r="I4409" s="6" t="str">
        <f>TEXT(NiftyData[[#This Row],[Date]], "mmm")</f>
        <v>Mar</v>
      </c>
      <c r="J4409" s="6" t="str">
        <f>TEXT(NiftyData[[#This Row],[Date]], "ddd")</f>
        <v>Fri</v>
      </c>
      <c r="K4409" s="6" t="str">
        <f>TEXT(NiftyData[[#This Row],[Date]], "mmm-yyyy")</f>
        <v>Mar-2003</v>
      </c>
      <c r="L4409" s="6" t="str">
        <f>IF(NiftyData[[#This Row],[Day]]="Thu", "Expiry", "")</f>
        <v/>
      </c>
      <c r="M4409" s="6">
        <f>NiftyData[[#This Row],[Close]]-NiftyData[[#This Row],[Open]]</f>
        <v>-13.949999999999932</v>
      </c>
      <c r="N4409" s="4">
        <f>NiftyData[[#This Row],[Intraday Change]]/NiftyData[[#This Row],[Open]]</f>
        <v>-1.3529896707240127E-2</v>
      </c>
      <c r="O4409" s="4">
        <f>_xlfn.CEILING.MATH(ABS(NiftyData[[#This Row],[Intraday Change %]]), 0.01)</f>
        <v>0.02</v>
      </c>
      <c r="P4409" s="6">
        <f>NiftyData[[#This Row],[Close]]-E4410</f>
        <v>-14.149999999999977</v>
      </c>
      <c r="Q4409" s="4">
        <f>NiftyData[[#This Row],[DayChange]]/E4410</f>
        <v>-1.3721212121212099E-2</v>
      </c>
      <c r="R4409" s="7">
        <f>_xlfn.CEILING.MATH(ABS(NiftyData[[#This Row],[DayChange %]]), 0.01)</f>
        <v>0.02</v>
      </c>
    </row>
    <row r="4410" spans="1:18" x14ac:dyDescent="0.2">
      <c r="A4410" s="2">
        <v>37686</v>
      </c>
      <c r="B4410" s="1">
        <v>1040.3</v>
      </c>
      <c r="C4410" s="1">
        <v>1040.75</v>
      </c>
      <c r="D4410" s="1">
        <v>1029.55</v>
      </c>
      <c r="E4410" s="1">
        <v>1031.25</v>
      </c>
      <c r="F4410" s="1">
        <v>41244807</v>
      </c>
      <c r="G4410" s="1">
        <v>1271.17</v>
      </c>
      <c r="H4410" s="6" t="str">
        <f>TEXT(NiftyData[[#This Row],[Date]], "yyyy")</f>
        <v>2003</v>
      </c>
      <c r="I4410" s="6" t="str">
        <f>TEXT(NiftyData[[#This Row],[Date]], "mmm")</f>
        <v>Mar</v>
      </c>
      <c r="J4410" s="6" t="str">
        <f>TEXT(NiftyData[[#This Row],[Date]], "ddd")</f>
        <v>Thu</v>
      </c>
      <c r="K4410" s="6" t="str">
        <f>TEXT(NiftyData[[#This Row],[Date]], "mmm-yyyy")</f>
        <v>Mar-2003</v>
      </c>
      <c r="L4410" s="6" t="str">
        <f>IF(NiftyData[[#This Row],[Day]]="Thu", "Expiry", "")</f>
        <v>Expiry</v>
      </c>
      <c r="M4410" s="6">
        <f>NiftyData[[#This Row],[Close]]-NiftyData[[#This Row],[Open]]</f>
        <v>-9.0499999999999545</v>
      </c>
      <c r="N4410" s="4">
        <f>NiftyData[[#This Row],[Intraday Change]]/NiftyData[[#This Row],[Open]]</f>
        <v>-8.6994136306834131E-3</v>
      </c>
      <c r="O4410" s="4">
        <f>_xlfn.CEILING.MATH(ABS(NiftyData[[#This Row],[Intraday Change %]]), 0.01)</f>
        <v>0.01</v>
      </c>
      <c r="P4410" s="6">
        <f>NiftyData[[#This Row],[Close]]-E4411</f>
        <v>-9.4500000000000455</v>
      </c>
      <c r="Q4410" s="4">
        <f>NiftyData[[#This Row],[DayChange]]/E4411</f>
        <v>-9.0804266359181748E-3</v>
      </c>
      <c r="R4410" s="7">
        <f>_xlfn.CEILING.MATH(ABS(NiftyData[[#This Row],[DayChange %]]), 0.01)</f>
        <v>0.01</v>
      </c>
    </row>
    <row r="4411" spans="1:18" x14ac:dyDescent="0.2">
      <c r="A4411" s="2">
        <v>37685</v>
      </c>
      <c r="B4411" s="1">
        <v>1046.55</v>
      </c>
      <c r="C4411" s="1">
        <v>1046.55</v>
      </c>
      <c r="D4411" s="1">
        <v>1029.9000000000001</v>
      </c>
      <c r="E4411" s="1">
        <v>1040.7</v>
      </c>
      <c r="F4411" s="1">
        <v>52522971</v>
      </c>
      <c r="G4411" s="1">
        <v>1544.73</v>
      </c>
      <c r="H4411" s="6" t="str">
        <f>TEXT(NiftyData[[#This Row],[Date]], "yyyy")</f>
        <v>2003</v>
      </c>
      <c r="I4411" s="6" t="str">
        <f>TEXT(NiftyData[[#This Row],[Date]], "mmm")</f>
        <v>Mar</v>
      </c>
      <c r="J4411" s="6" t="str">
        <f>TEXT(NiftyData[[#This Row],[Date]], "ddd")</f>
        <v>Wed</v>
      </c>
      <c r="K4411" s="6" t="str">
        <f>TEXT(NiftyData[[#This Row],[Date]], "mmm-yyyy")</f>
        <v>Mar-2003</v>
      </c>
      <c r="L4411" s="6" t="str">
        <f>IF(NiftyData[[#This Row],[Day]]="Thu", "Expiry", "")</f>
        <v/>
      </c>
      <c r="M4411" s="6">
        <f>NiftyData[[#This Row],[Close]]-NiftyData[[#This Row],[Open]]</f>
        <v>-5.8499999999999091</v>
      </c>
      <c r="N4411" s="4">
        <f>NiftyData[[#This Row],[Intraday Change]]/NiftyData[[#This Row],[Open]]</f>
        <v>-5.5897950408484156E-3</v>
      </c>
      <c r="O4411" s="4">
        <f>_xlfn.CEILING.MATH(ABS(NiftyData[[#This Row],[Intraday Change %]]), 0.01)</f>
        <v>0.01</v>
      </c>
      <c r="P4411" s="6">
        <f>NiftyData[[#This Row],[Close]]-E4412</f>
        <v>-5.8999999999998636</v>
      </c>
      <c r="Q4411" s="4">
        <f>NiftyData[[#This Row],[DayChange]]/E4412</f>
        <v>-5.6373017389641355E-3</v>
      </c>
      <c r="R4411" s="7">
        <f>_xlfn.CEILING.MATH(ABS(NiftyData[[#This Row],[DayChange %]]), 0.01)</f>
        <v>0.01</v>
      </c>
    </row>
    <row r="4412" spans="1:18" x14ac:dyDescent="0.2">
      <c r="A4412" s="2">
        <v>37684</v>
      </c>
      <c r="B4412" s="1">
        <v>1058.7</v>
      </c>
      <c r="C4412" s="1">
        <v>1058.7</v>
      </c>
      <c r="D4412" s="1">
        <v>1045.2</v>
      </c>
      <c r="E4412" s="1">
        <v>1046.5999999999999</v>
      </c>
      <c r="F4412" s="1">
        <v>37230678</v>
      </c>
      <c r="G4412" s="1">
        <v>1163.1199999999999</v>
      </c>
      <c r="H4412" s="6" t="str">
        <f>TEXT(NiftyData[[#This Row],[Date]], "yyyy")</f>
        <v>2003</v>
      </c>
      <c r="I4412" s="6" t="str">
        <f>TEXT(NiftyData[[#This Row],[Date]], "mmm")</f>
        <v>Mar</v>
      </c>
      <c r="J4412" s="6" t="str">
        <f>TEXT(NiftyData[[#This Row],[Date]], "ddd")</f>
        <v>Tue</v>
      </c>
      <c r="K4412" s="6" t="str">
        <f>TEXT(NiftyData[[#This Row],[Date]], "mmm-yyyy")</f>
        <v>Mar-2003</v>
      </c>
      <c r="L4412" s="6" t="str">
        <f>IF(NiftyData[[#This Row],[Day]]="Thu", "Expiry", "")</f>
        <v/>
      </c>
      <c r="M4412" s="6">
        <f>NiftyData[[#This Row],[Close]]-NiftyData[[#This Row],[Open]]</f>
        <v>-12.100000000000136</v>
      </c>
      <c r="N4412" s="4">
        <f>NiftyData[[#This Row],[Intraday Change]]/NiftyData[[#This Row],[Open]]</f>
        <v>-1.1429111174081548E-2</v>
      </c>
      <c r="O4412" s="4">
        <f>_xlfn.CEILING.MATH(ABS(NiftyData[[#This Row],[Intraday Change %]]), 0.01)</f>
        <v>0.02</v>
      </c>
      <c r="P4412" s="6">
        <f>NiftyData[[#This Row],[Close]]-E4413</f>
        <v>-12.25</v>
      </c>
      <c r="Q4412" s="4">
        <f>NiftyData[[#This Row],[DayChange]]/E4413</f>
        <v>-1.1569155215564056E-2</v>
      </c>
      <c r="R4412" s="7">
        <f>_xlfn.CEILING.MATH(ABS(NiftyData[[#This Row],[DayChange %]]), 0.01)</f>
        <v>0.02</v>
      </c>
    </row>
    <row r="4413" spans="1:18" x14ac:dyDescent="0.2">
      <c r="A4413" s="2">
        <v>37683</v>
      </c>
      <c r="B4413" s="1">
        <v>1063.55</v>
      </c>
      <c r="C4413" s="1">
        <v>1070.8499999999999</v>
      </c>
      <c r="D4413" s="1">
        <v>1057.55</v>
      </c>
      <c r="E4413" s="1">
        <v>1058.8499999999999</v>
      </c>
      <c r="F4413" s="1">
        <v>46368797</v>
      </c>
      <c r="G4413" s="1">
        <v>1534.22</v>
      </c>
      <c r="H4413" s="6" t="str">
        <f>TEXT(NiftyData[[#This Row],[Date]], "yyyy")</f>
        <v>2003</v>
      </c>
      <c r="I4413" s="6" t="str">
        <f>TEXT(NiftyData[[#This Row],[Date]], "mmm")</f>
        <v>Mar</v>
      </c>
      <c r="J4413" s="6" t="str">
        <f>TEXT(NiftyData[[#This Row],[Date]], "ddd")</f>
        <v>Mon</v>
      </c>
      <c r="K4413" s="6" t="str">
        <f>TEXT(NiftyData[[#This Row],[Date]], "mmm-yyyy")</f>
        <v>Mar-2003</v>
      </c>
      <c r="L4413" s="6" t="str">
        <f>IF(NiftyData[[#This Row],[Day]]="Thu", "Expiry", "")</f>
        <v/>
      </c>
      <c r="M4413" s="6">
        <f>NiftyData[[#This Row],[Close]]-NiftyData[[#This Row],[Open]]</f>
        <v>-4.7000000000000455</v>
      </c>
      <c r="N4413" s="4">
        <f>NiftyData[[#This Row],[Intraday Change]]/NiftyData[[#This Row],[Open]]</f>
        <v>-4.4191622396690762E-3</v>
      </c>
      <c r="O4413" s="4">
        <f>_xlfn.CEILING.MATH(ABS(NiftyData[[#This Row],[Intraday Change %]]), 0.01)</f>
        <v>0.01</v>
      </c>
      <c r="P4413" s="6">
        <f>NiftyData[[#This Row],[Close]]-E4414</f>
        <v>-4.5500000000001819</v>
      </c>
      <c r="Q4413" s="4">
        <f>NiftyData[[#This Row],[DayChange]]/E4414</f>
        <v>-4.2787286063571389E-3</v>
      </c>
      <c r="R4413" s="7">
        <f>_xlfn.CEILING.MATH(ABS(NiftyData[[#This Row],[DayChange %]]), 0.01)</f>
        <v>0.01</v>
      </c>
    </row>
    <row r="4414" spans="1:18" x14ac:dyDescent="0.2">
      <c r="A4414" s="2">
        <v>37680</v>
      </c>
      <c r="B4414" s="1">
        <v>1053.6500000000001</v>
      </c>
      <c r="C4414" s="1">
        <v>1068.6500000000001</v>
      </c>
      <c r="D4414" s="1">
        <v>1053.6500000000001</v>
      </c>
      <c r="E4414" s="1">
        <v>1063.4000000000001</v>
      </c>
      <c r="F4414" s="1">
        <v>82249558</v>
      </c>
      <c r="G4414" s="1">
        <v>2536.2800000000002</v>
      </c>
      <c r="H4414" s="6" t="str">
        <f>TEXT(NiftyData[[#This Row],[Date]], "yyyy")</f>
        <v>2003</v>
      </c>
      <c r="I4414" s="6" t="str">
        <f>TEXT(NiftyData[[#This Row],[Date]], "mmm")</f>
        <v>Feb</v>
      </c>
      <c r="J4414" s="6" t="str">
        <f>TEXT(NiftyData[[#This Row],[Date]], "ddd")</f>
        <v>Fri</v>
      </c>
      <c r="K4414" s="6" t="str">
        <f>TEXT(NiftyData[[#This Row],[Date]], "mmm-yyyy")</f>
        <v>Feb-2003</v>
      </c>
      <c r="L4414" s="6" t="str">
        <f>IF(NiftyData[[#This Row],[Day]]="Thu", "Expiry", "")</f>
        <v/>
      </c>
      <c r="M4414" s="6">
        <f>NiftyData[[#This Row],[Close]]-NiftyData[[#This Row],[Open]]</f>
        <v>9.75</v>
      </c>
      <c r="N4414" s="4">
        <f>NiftyData[[#This Row],[Intraday Change]]/NiftyData[[#This Row],[Open]]</f>
        <v>9.2535471930906832E-3</v>
      </c>
      <c r="O4414" s="4">
        <f>_xlfn.CEILING.MATH(ABS(NiftyData[[#This Row],[Intraday Change %]]), 0.01)</f>
        <v>0.01</v>
      </c>
      <c r="P4414" s="6">
        <f>NiftyData[[#This Row],[Close]]-E4415</f>
        <v>10.450000000000045</v>
      </c>
      <c r="Q4414" s="4">
        <f>NiftyData[[#This Row],[DayChange]]/E4415</f>
        <v>9.9244978394036239E-3</v>
      </c>
      <c r="R4414" s="7">
        <f>_xlfn.CEILING.MATH(ABS(NiftyData[[#This Row],[DayChange %]]), 0.01)</f>
        <v>0.01</v>
      </c>
    </row>
    <row r="4415" spans="1:18" x14ac:dyDescent="0.2">
      <c r="A4415" s="2">
        <v>37679</v>
      </c>
      <c r="B4415" s="1">
        <v>1049.5999999999999</v>
      </c>
      <c r="C4415" s="1">
        <v>1057.45</v>
      </c>
      <c r="D4415" s="1">
        <v>1044.9000000000001</v>
      </c>
      <c r="E4415" s="1">
        <v>1052.95</v>
      </c>
      <c r="F4415" s="1">
        <v>63410023</v>
      </c>
      <c r="G4415" s="1">
        <v>1857.62</v>
      </c>
      <c r="H4415" s="6" t="str">
        <f>TEXT(NiftyData[[#This Row],[Date]], "yyyy")</f>
        <v>2003</v>
      </c>
      <c r="I4415" s="6" t="str">
        <f>TEXT(NiftyData[[#This Row],[Date]], "mmm")</f>
        <v>Feb</v>
      </c>
      <c r="J4415" s="6" t="str">
        <f>TEXT(NiftyData[[#This Row],[Date]], "ddd")</f>
        <v>Thu</v>
      </c>
      <c r="K4415" s="6" t="str">
        <f>TEXT(NiftyData[[#This Row],[Date]], "mmm-yyyy")</f>
        <v>Feb-2003</v>
      </c>
      <c r="L4415" s="6" t="str">
        <f>IF(NiftyData[[#This Row],[Day]]="Thu", "Expiry", "")</f>
        <v>Expiry</v>
      </c>
      <c r="M4415" s="6">
        <f>NiftyData[[#This Row],[Close]]-NiftyData[[#This Row],[Open]]</f>
        <v>3.3500000000001364</v>
      </c>
      <c r="N4415" s="4">
        <f>NiftyData[[#This Row],[Intraday Change]]/NiftyData[[#This Row],[Open]]</f>
        <v>3.191692073170862E-3</v>
      </c>
      <c r="O4415" s="4">
        <f>_xlfn.CEILING.MATH(ABS(NiftyData[[#This Row],[Intraday Change %]]), 0.01)</f>
        <v>0.01</v>
      </c>
      <c r="P4415" s="6">
        <f>NiftyData[[#This Row],[Close]]-E4416</f>
        <v>3.2999999999999545</v>
      </c>
      <c r="Q4415" s="4">
        <f>NiftyData[[#This Row],[DayChange]]/E4416</f>
        <v>3.1439051112275083E-3</v>
      </c>
      <c r="R4415" s="7">
        <f>_xlfn.CEILING.MATH(ABS(NiftyData[[#This Row],[DayChange %]]), 0.01)</f>
        <v>0.01</v>
      </c>
    </row>
    <row r="4416" spans="1:18" x14ac:dyDescent="0.2">
      <c r="A4416" s="2">
        <v>37678</v>
      </c>
      <c r="B4416" s="1">
        <v>1055.5999999999999</v>
      </c>
      <c r="C4416" s="1">
        <v>1059.5999999999999</v>
      </c>
      <c r="D4416" s="1">
        <v>1048.2</v>
      </c>
      <c r="E4416" s="1">
        <v>1049.6500000000001</v>
      </c>
      <c r="F4416" s="1">
        <v>57563920</v>
      </c>
      <c r="G4416" s="1">
        <v>1565.48</v>
      </c>
      <c r="H4416" s="6" t="str">
        <f>TEXT(NiftyData[[#This Row],[Date]], "yyyy")</f>
        <v>2003</v>
      </c>
      <c r="I4416" s="6" t="str">
        <f>TEXT(NiftyData[[#This Row],[Date]], "mmm")</f>
        <v>Feb</v>
      </c>
      <c r="J4416" s="6" t="str">
        <f>TEXT(NiftyData[[#This Row],[Date]], "ddd")</f>
        <v>Wed</v>
      </c>
      <c r="K4416" s="6" t="str">
        <f>TEXT(NiftyData[[#This Row],[Date]], "mmm-yyyy")</f>
        <v>Feb-2003</v>
      </c>
      <c r="L4416" s="6" t="str">
        <f>IF(NiftyData[[#This Row],[Day]]="Thu", "Expiry", "")</f>
        <v/>
      </c>
      <c r="M4416" s="6">
        <f>NiftyData[[#This Row],[Close]]-NiftyData[[#This Row],[Open]]</f>
        <v>-5.9499999999998181</v>
      </c>
      <c r="N4416" s="4">
        <f>NiftyData[[#This Row],[Intraday Change]]/NiftyData[[#This Row],[Open]]</f>
        <v>-5.6366047745356369E-3</v>
      </c>
      <c r="O4416" s="4">
        <f>_xlfn.CEILING.MATH(ABS(NiftyData[[#This Row],[Intraday Change %]]), 0.01)</f>
        <v>0.01</v>
      </c>
      <c r="P4416" s="6">
        <f>NiftyData[[#This Row],[Close]]-E4417</f>
        <v>-5.8999999999998636</v>
      </c>
      <c r="Q4416" s="4">
        <f>NiftyData[[#This Row],[DayChange]]/E4417</f>
        <v>-5.58950310264778E-3</v>
      </c>
      <c r="R4416" s="7">
        <f>_xlfn.CEILING.MATH(ABS(NiftyData[[#This Row],[DayChange %]]), 0.01)</f>
        <v>0.01</v>
      </c>
    </row>
    <row r="4417" spans="1:18" x14ac:dyDescent="0.2">
      <c r="A4417" s="2">
        <v>37677</v>
      </c>
      <c r="B4417" s="1">
        <v>1070.0999999999999</v>
      </c>
      <c r="C4417" s="1">
        <v>1073.25</v>
      </c>
      <c r="D4417" s="1">
        <v>1054.9000000000001</v>
      </c>
      <c r="E4417" s="1">
        <v>1055.55</v>
      </c>
      <c r="F4417" s="1">
        <v>34610805</v>
      </c>
      <c r="G4417" s="1">
        <v>1126.78</v>
      </c>
      <c r="H4417" s="6" t="str">
        <f>TEXT(NiftyData[[#This Row],[Date]], "yyyy")</f>
        <v>2003</v>
      </c>
      <c r="I4417" s="6" t="str">
        <f>TEXT(NiftyData[[#This Row],[Date]], "mmm")</f>
        <v>Feb</v>
      </c>
      <c r="J4417" s="6" t="str">
        <f>TEXT(NiftyData[[#This Row],[Date]], "ddd")</f>
        <v>Tue</v>
      </c>
      <c r="K4417" s="6" t="str">
        <f>TEXT(NiftyData[[#This Row],[Date]], "mmm-yyyy")</f>
        <v>Feb-2003</v>
      </c>
      <c r="L4417" s="6" t="str">
        <f>IF(NiftyData[[#This Row],[Day]]="Thu", "Expiry", "")</f>
        <v/>
      </c>
      <c r="M4417" s="6">
        <f>NiftyData[[#This Row],[Close]]-NiftyData[[#This Row],[Open]]</f>
        <v>-14.549999999999955</v>
      </c>
      <c r="N4417" s="4">
        <f>NiftyData[[#This Row],[Intraday Change]]/NiftyData[[#This Row],[Open]]</f>
        <v>-1.3596860106532058E-2</v>
      </c>
      <c r="O4417" s="4">
        <f>_xlfn.CEILING.MATH(ABS(NiftyData[[#This Row],[Intraday Change %]]), 0.01)</f>
        <v>0.02</v>
      </c>
      <c r="P4417" s="6">
        <f>NiftyData[[#This Row],[Close]]-E4418</f>
        <v>-14.600000000000136</v>
      </c>
      <c r="Q4417" s="4">
        <f>NiftyData[[#This Row],[DayChange]]/E4418</f>
        <v>-1.3642947250385586E-2</v>
      </c>
      <c r="R4417" s="7">
        <f>_xlfn.CEILING.MATH(ABS(NiftyData[[#This Row],[DayChange %]]), 0.01)</f>
        <v>0.02</v>
      </c>
    </row>
    <row r="4418" spans="1:18" x14ac:dyDescent="0.2">
      <c r="A4418" s="2">
        <v>37676</v>
      </c>
      <c r="B4418" s="1">
        <v>1066.2</v>
      </c>
      <c r="C4418" s="1">
        <v>1075.5</v>
      </c>
      <c r="D4418" s="1">
        <v>1066.2</v>
      </c>
      <c r="E4418" s="1">
        <v>1070.1500000000001</v>
      </c>
      <c r="F4418" s="1">
        <v>45246292</v>
      </c>
      <c r="G4418" s="1">
        <v>1387.94</v>
      </c>
      <c r="H4418" s="6" t="str">
        <f>TEXT(NiftyData[[#This Row],[Date]], "yyyy")</f>
        <v>2003</v>
      </c>
      <c r="I4418" s="6" t="str">
        <f>TEXT(NiftyData[[#This Row],[Date]], "mmm")</f>
        <v>Feb</v>
      </c>
      <c r="J4418" s="6" t="str">
        <f>TEXT(NiftyData[[#This Row],[Date]], "ddd")</f>
        <v>Mon</v>
      </c>
      <c r="K4418" s="6" t="str">
        <f>TEXT(NiftyData[[#This Row],[Date]], "mmm-yyyy")</f>
        <v>Feb-2003</v>
      </c>
      <c r="L4418" s="6" t="str">
        <f>IF(NiftyData[[#This Row],[Day]]="Thu", "Expiry", "")</f>
        <v/>
      </c>
      <c r="M4418" s="6">
        <f>NiftyData[[#This Row],[Close]]-NiftyData[[#This Row],[Open]]</f>
        <v>3.9500000000000455</v>
      </c>
      <c r="N4418" s="4">
        <f>NiftyData[[#This Row],[Intraday Change]]/NiftyData[[#This Row],[Open]]</f>
        <v>3.7047458262990485E-3</v>
      </c>
      <c r="O4418" s="4">
        <f>_xlfn.CEILING.MATH(ABS(NiftyData[[#This Row],[Intraday Change %]]), 0.01)</f>
        <v>0.01</v>
      </c>
      <c r="P4418" s="6">
        <f>NiftyData[[#This Row],[Close]]-E4419</f>
        <v>4</v>
      </c>
      <c r="Q4418" s="4">
        <f>NiftyData[[#This Row],[DayChange]]/E4419</f>
        <v>3.7518172864981474E-3</v>
      </c>
      <c r="R4418" s="7">
        <f>_xlfn.CEILING.MATH(ABS(NiftyData[[#This Row],[DayChange %]]), 0.01)</f>
        <v>0.01</v>
      </c>
    </row>
    <row r="4419" spans="1:18" x14ac:dyDescent="0.2">
      <c r="A4419" s="2">
        <v>37673</v>
      </c>
      <c r="B4419" s="1">
        <v>1065.5999999999999</v>
      </c>
      <c r="C4419" s="1">
        <v>1069.2</v>
      </c>
      <c r="D4419" s="1">
        <v>1061.0999999999999</v>
      </c>
      <c r="E4419" s="1">
        <v>1066.1500000000001</v>
      </c>
      <c r="F4419" s="1">
        <v>49463111</v>
      </c>
      <c r="G4419" s="1">
        <v>1611.82</v>
      </c>
      <c r="H4419" s="6" t="str">
        <f>TEXT(NiftyData[[#This Row],[Date]], "yyyy")</f>
        <v>2003</v>
      </c>
      <c r="I4419" s="6" t="str">
        <f>TEXT(NiftyData[[#This Row],[Date]], "mmm")</f>
        <v>Feb</v>
      </c>
      <c r="J4419" s="6" t="str">
        <f>TEXT(NiftyData[[#This Row],[Date]], "ddd")</f>
        <v>Fri</v>
      </c>
      <c r="K4419" s="6" t="str">
        <f>TEXT(NiftyData[[#This Row],[Date]], "mmm-yyyy")</f>
        <v>Feb-2003</v>
      </c>
      <c r="L4419" s="6" t="str">
        <f>IF(NiftyData[[#This Row],[Day]]="Thu", "Expiry", "")</f>
        <v/>
      </c>
      <c r="M4419" s="6">
        <f>NiftyData[[#This Row],[Close]]-NiftyData[[#This Row],[Open]]</f>
        <v>0.5500000000001819</v>
      </c>
      <c r="N4419" s="4">
        <f>NiftyData[[#This Row],[Intraday Change]]/NiftyData[[#This Row],[Open]]</f>
        <v>5.1614114114131187E-4</v>
      </c>
      <c r="O4419" s="4">
        <f>_xlfn.CEILING.MATH(ABS(NiftyData[[#This Row],[Intraday Change %]]), 0.01)</f>
        <v>0.01</v>
      </c>
      <c r="P4419" s="6">
        <f>NiftyData[[#This Row],[Close]]-E4420</f>
        <v>0.5500000000001819</v>
      </c>
      <c r="Q4419" s="4">
        <f>NiftyData[[#This Row],[DayChange]]/E4420</f>
        <v>5.1614114114131187E-4</v>
      </c>
      <c r="R4419" s="7">
        <f>_xlfn.CEILING.MATH(ABS(NiftyData[[#This Row],[DayChange %]]), 0.01)</f>
        <v>0.01</v>
      </c>
    </row>
    <row r="4420" spans="1:18" x14ac:dyDescent="0.2">
      <c r="A4420" s="2">
        <v>37672</v>
      </c>
      <c r="B4420" s="1">
        <v>1064.1500000000001</v>
      </c>
      <c r="C4420" s="1">
        <v>1071.7</v>
      </c>
      <c r="D4420" s="1">
        <v>1058.3499999999999</v>
      </c>
      <c r="E4420" s="1">
        <v>1065.5999999999999</v>
      </c>
      <c r="F4420" s="1">
        <v>51011262</v>
      </c>
      <c r="G4420" s="1">
        <v>1558.59</v>
      </c>
      <c r="H4420" s="6" t="str">
        <f>TEXT(NiftyData[[#This Row],[Date]], "yyyy")</f>
        <v>2003</v>
      </c>
      <c r="I4420" s="6" t="str">
        <f>TEXT(NiftyData[[#This Row],[Date]], "mmm")</f>
        <v>Feb</v>
      </c>
      <c r="J4420" s="6" t="str">
        <f>TEXT(NiftyData[[#This Row],[Date]], "ddd")</f>
        <v>Thu</v>
      </c>
      <c r="K4420" s="6" t="str">
        <f>TEXT(NiftyData[[#This Row],[Date]], "mmm-yyyy")</f>
        <v>Feb-2003</v>
      </c>
      <c r="L4420" s="6" t="str">
        <f>IF(NiftyData[[#This Row],[Day]]="Thu", "Expiry", "")</f>
        <v>Expiry</v>
      </c>
      <c r="M4420" s="6">
        <f>NiftyData[[#This Row],[Close]]-NiftyData[[#This Row],[Open]]</f>
        <v>1.4499999999998181</v>
      </c>
      <c r="N4420" s="4">
        <f>NiftyData[[#This Row],[Intraday Change]]/NiftyData[[#This Row],[Open]]</f>
        <v>1.3625898604518328E-3</v>
      </c>
      <c r="O4420" s="4">
        <f>_xlfn.CEILING.MATH(ABS(NiftyData[[#This Row],[Intraday Change %]]), 0.01)</f>
        <v>0.01</v>
      </c>
      <c r="P4420" s="6">
        <f>NiftyData[[#This Row],[Close]]-E4421</f>
        <v>1.2999999999999545</v>
      </c>
      <c r="Q4420" s="4">
        <f>NiftyData[[#This Row],[DayChange]]/E4421</f>
        <v>1.2214601146292913E-3</v>
      </c>
      <c r="R4420" s="7">
        <f>_xlfn.CEILING.MATH(ABS(NiftyData[[#This Row],[DayChange %]]), 0.01)</f>
        <v>0.01</v>
      </c>
    </row>
    <row r="4421" spans="1:18" x14ac:dyDescent="0.2">
      <c r="A4421" s="2">
        <v>37671</v>
      </c>
      <c r="B4421" s="1">
        <v>1059.3</v>
      </c>
      <c r="C4421" s="1">
        <v>1068.8</v>
      </c>
      <c r="D4421" s="1">
        <v>1059.3</v>
      </c>
      <c r="E4421" s="1">
        <v>1064.3</v>
      </c>
      <c r="F4421" s="1">
        <v>45848907</v>
      </c>
      <c r="G4421" s="1">
        <v>1481.93</v>
      </c>
      <c r="H4421" s="6" t="str">
        <f>TEXT(NiftyData[[#This Row],[Date]], "yyyy")</f>
        <v>2003</v>
      </c>
      <c r="I4421" s="6" t="str">
        <f>TEXT(NiftyData[[#This Row],[Date]], "mmm")</f>
        <v>Feb</v>
      </c>
      <c r="J4421" s="6" t="str">
        <f>TEXT(NiftyData[[#This Row],[Date]], "ddd")</f>
        <v>Wed</v>
      </c>
      <c r="K4421" s="6" t="str">
        <f>TEXT(NiftyData[[#This Row],[Date]], "mmm-yyyy")</f>
        <v>Feb-2003</v>
      </c>
      <c r="L4421" s="6" t="str">
        <f>IF(NiftyData[[#This Row],[Day]]="Thu", "Expiry", "")</f>
        <v/>
      </c>
      <c r="M4421" s="6">
        <f>NiftyData[[#This Row],[Close]]-NiftyData[[#This Row],[Open]]</f>
        <v>5</v>
      </c>
      <c r="N4421" s="4">
        <f>NiftyData[[#This Row],[Intraday Change]]/NiftyData[[#This Row],[Open]]</f>
        <v>4.7200981780421035E-3</v>
      </c>
      <c r="O4421" s="4">
        <f>_xlfn.CEILING.MATH(ABS(NiftyData[[#This Row],[Intraday Change %]]), 0.01)</f>
        <v>0.01</v>
      </c>
      <c r="P4421" s="6">
        <f>NiftyData[[#This Row],[Close]]-E4422</f>
        <v>5</v>
      </c>
      <c r="Q4421" s="4">
        <f>NiftyData[[#This Row],[DayChange]]/E4422</f>
        <v>4.7200981780421035E-3</v>
      </c>
      <c r="R4421" s="7">
        <f>_xlfn.CEILING.MATH(ABS(NiftyData[[#This Row],[DayChange %]]), 0.01)</f>
        <v>0.01</v>
      </c>
    </row>
    <row r="4422" spans="1:18" x14ac:dyDescent="0.2">
      <c r="A4422" s="2">
        <v>37670</v>
      </c>
      <c r="B4422" s="1">
        <v>1058.95</v>
      </c>
      <c r="C4422" s="1">
        <v>1065.1500000000001</v>
      </c>
      <c r="D4422" s="1">
        <v>1057.5999999999999</v>
      </c>
      <c r="E4422" s="1">
        <v>1059.3</v>
      </c>
      <c r="F4422" s="1">
        <v>48386712</v>
      </c>
      <c r="G4422" s="1">
        <v>1474.17</v>
      </c>
      <c r="H4422" s="6" t="str">
        <f>TEXT(NiftyData[[#This Row],[Date]], "yyyy")</f>
        <v>2003</v>
      </c>
      <c r="I4422" s="6" t="str">
        <f>TEXT(NiftyData[[#This Row],[Date]], "mmm")</f>
        <v>Feb</v>
      </c>
      <c r="J4422" s="6" t="str">
        <f>TEXT(NiftyData[[#This Row],[Date]], "ddd")</f>
        <v>Tue</v>
      </c>
      <c r="K4422" s="6" t="str">
        <f>TEXT(NiftyData[[#This Row],[Date]], "mmm-yyyy")</f>
        <v>Feb-2003</v>
      </c>
      <c r="L4422" s="6" t="str">
        <f>IF(NiftyData[[#This Row],[Day]]="Thu", "Expiry", "")</f>
        <v/>
      </c>
      <c r="M4422" s="6">
        <f>NiftyData[[#This Row],[Close]]-NiftyData[[#This Row],[Open]]</f>
        <v>0.34999999999990905</v>
      </c>
      <c r="N4422" s="4">
        <f>NiftyData[[#This Row],[Intraday Change]]/NiftyData[[#This Row],[Open]]</f>
        <v>3.3051607724624303E-4</v>
      </c>
      <c r="O4422" s="4">
        <f>_xlfn.CEILING.MATH(ABS(NiftyData[[#This Row],[Intraday Change %]]), 0.01)</f>
        <v>0.01</v>
      </c>
      <c r="P4422" s="6">
        <f>NiftyData[[#This Row],[Close]]-E4423</f>
        <v>1.0999999999999091</v>
      </c>
      <c r="Q4422" s="4">
        <f>NiftyData[[#This Row],[DayChange]]/E4423</f>
        <v>1.0395010395009535E-3</v>
      </c>
      <c r="R4422" s="7">
        <f>_xlfn.CEILING.MATH(ABS(NiftyData[[#This Row],[DayChange %]]), 0.01)</f>
        <v>0.01</v>
      </c>
    </row>
    <row r="4423" spans="1:18" x14ac:dyDescent="0.2">
      <c r="A4423" s="2">
        <v>37669</v>
      </c>
      <c r="B4423" s="1">
        <v>1036.2</v>
      </c>
      <c r="C4423" s="1">
        <v>1060.5</v>
      </c>
      <c r="D4423" s="1">
        <v>1036.2</v>
      </c>
      <c r="E4423" s="1">
        <v>1058.2</v>
      </c>
      <c r="F4423" s="1">
        <v>49290270</v>
      </c>
      <c r="G4423" s="1">
        <v>1563.03</v>
      </c>
      <c r="H4423" s="6" t="str">
        <f>TEXT(NiftyData[[#This Row],[Date]], "yyyy")</f>
        <v>2003</v>
      </c>
      <c r="I4423" s="6" t="str">
        <f>TEXT(NiftyData[[#This Row],[Date]], "mmm")</f>
        <v>Feb</v>
      </c>
      <c r="J4423" s="6" t="str">
        <f>TEXT(NiftyData[[#This Row],[Date]], "ddd")</f>
        <v>Mon</v>
      </c>
      <c r="K4423" s="6" t="str">
        <f>TEXT(NiftyData[[#This Row],[Date]], "mmm-yyyy")</f>
        <v>Feb-2003</v>
      </c>
      <c r="L4423" s="6" t="str">
        <f>IF(NiftyData[[#This Row],[Day]]="Thu", "Expiry", "")</f>
        <v/>
      </c>
      <c r="M4423" s="6">
        <f>NiftyData[[#This Row],[Close]]-NiftyData[[#This Row],[Open]]</f>
        <v>22</v>
      </c>
      <c r="N4423" s="4">
        <f>NiftyData[[#This Row],[Intraday Change]]/NiftyData[[#This Row],[Open]]</f>
        <v>2.1231422505307854E-2</v>
      </c>
      <c r="O4423" s="4">
        <f>_xlfn.CEILING.MATH(ABS(NiftyData[[#This Row],[Intraday Change %]]), 0.01)</f>
        <v>0.03</v>
      </c>
      <c r="P4423" s="6">
        <f>NiftyData[[#This Row],[Close]]-E4424</f>
        <v>22.200000000000045</v>
      </c>
      <c r="Q4423" s="4">
        <f>NiftyData[[#This Row],[DayChange]]/E4424</f>
        <v>2.1428571428571474E-2</v>
      </c>
      <c r="R4423" s="7">
        <f>_xlfn.CEILING.MATH(ABS(NiftyData[[#This Row],[DayChange %]]), 0.01)</f>
        <v>0.03</v>
      </c>
    </row>
    <row r="4424" spans="1:18" x14ac:dyDescent="0.2">
      <c r="A4424" s="2">
        <v>37666</v>
      </c>
      <c r="B4424" s="1">
        <v>1044.45</v>
      </c>
      <c r="C4424" s="1">
        <v>1047.05</v>
      </c>
      <c r="D4424" s="1">
        <v>1034.0999999999999</v>
      </c>
      <c r="E4424" s="1">
        <v>1036</v>
      </c>
      <c r="F4424" s="1">
        <v>43897560</v>
      </c>
      <c r="G4424" s="1">
        <v>1409.38</v>
      </c>
      <c r="H4424" s="6" t="str">
        <f>TEXT(NiftyData[[#This Row],[Date]], "yyyy")</f>
        <v>2003</v>
      </c>
      <c r="I4424" s="6" t="str">
        <f>TEXT(NiftyData[[#This Row],[Date]], "mmm")</f>
        <v>Feb</v>
      </c>
      <c r="J4424" s="6" t="str">
        <f>TEXT(NiftyData[[#This Row],[Date]], "ddd")</f>
        <v>Fri</v>
      </c>
      <c r="K4424" s="6" t="str">
        <f>TEXT(NiftyData[[#This Row],[Date]], "mmm-yyyy")</f>
        <v>Feb-2003</v>
      </c>
      <c r="L4424" s="6" t="str">
        <f>IF(NiftyData[[#This Row],[Day]]="Thu", "Expiry", "")</f>
        <v/>
      </c>
      <c r="M4424" s="6">
        <f>NiftyData[[#This Row],[Close]]-NiftyData[[#This Row],[Open]]</f>
        <v>-8.4500000000000455</v>
      </c>
      <c r="N4424" s="4">
        <f>NiftyData[[#This Row],[Intraday Change]]/NiftyData[[#This Row],[Open]]</f>
        <v>-8.0903824979654797E-3</v>
      </c>
      <c r="O4424" s="4">
        <f>_xlfn.CEILING.MATH(ABS(NiftyData[[#This Row],[Intraday Change %]]), 0.01)</f>
        <v>0.01</v>
      </c>
      <c r="P4424" s="6">
        <f>NiftyData[[#This Row],[Close]]-E4425</f>
        <v>-8.4500000000000455</v>
      </c>
      <c r="Q4424" s="4">
        <f>NiftyData[[#This Row],[DayChange]]/E4425</f>
        <v>-8.0903824979654797E-3</v>
      </c>
      <c r="R4424" s="7">
        <f>_xlfn.CEILING.MATH(ABS(NiftyData[[#This Row],[DayChange %]]), 0.01)</f>
        <v>0.01</v>
      </c>
    </row>
    <row r="4425" spans="1:18" x14ac:dyDescent="0.2">
      <c r="A4425" s="2">
        <v>37664</v>
      </c>
      <c r="B4425" s="1">
        <v>1048.1500000000001</v>
      </c>
      <c r="C4425" s="1">
        <v>1051</v>
      </c>
      <c r="D4425" s="1">
        <v>1040.4000000000001</v>
      </c>
      <c r="E4425" s="1">
        <v>1044.45</v>
      </c>
      <c r="F4425" s="1">
        <v>53197866</v>
      </c>
      <c r="G4425" s="1">
        <v>1768.6</v>
      </c>
      <c r="H4425" s="6" t="str">
        <f>TEXT(NiftyData[[#This Row],[Date]], "yyyy")</f>
        <v>2003</v>
      </c>
      <c r="I4425" s="6" t="str">
        <f>TEXT(NiftyData[[#This Row],[Date]], "mmm")</f>
        <v>Feb</v>
      </c>
      <c r="J4425" s="6" t="str">
        <f>TEXT(NiftyData[[#This Row],[Date]], "ddd")</f>
        <v>Wed</v>
      </c>
      <c r="K4425" s="6" t="str">
        <f>TEXT(NiftyData[[#This Row],[Date]], "mmm-yyyy")</f>
        <v>Feb-2003</v>
      </c>
      <c r="L4425" s="6" t="str">
        <f>IF(NiftyData[[#This Row],[Day]]="Thu", "Expiry", "")</f>
        <v/>
      </c>
      <c r="M4425" s="6">
        <f>NiftyData[[#This Row],[Close]]-NiftyData[[#This Row],[Open]]</f>
        <v>-3.7000000000000455</v>
      </c>
      <c r="N4425" s="4">
        <f>NiftyData[[#This Row],[Intraday Change]]/NiftyData[[#This Row],[Open]]</f>
        <v>-3.530029098888561E-3</v>
      </c>
      <c r="O4425" s="4">
        <f>_xlfn.CEILING.MATH(ABS(NiftyData[[#This Row],[Intraday Change %]]), 0.01)</f>
        <v>0.01</v>
      </c>
      <c r="P4425" s="6">
        <f>NiftyData[[#This Row],[Close]]-E4426</f>
        <v>-3.5499999999999545</v>
      </c>
      <c r="Q4425" s="4">
        <f>NiftyData[[#This Row],[DayChange]]/E4426</f>
        <v>-3.3874045801526283E-3</v>
      </c>
      <c r="R4425" s="7">
        <f>_xlfn.CEILING.MATH(ABS(NiftyData[[#This Row],[DayChange %]]), 0.01)</f>
        <v>0.01</v>
      </c>
    </row>
    <row r="4426" spans="1:18" x14ac:dyDescent="0.2">
      <c r="A4426" s="2">
        <v>37663</v>
      </c>
      <c r="B4426" s="1">
        <v>1048.5999999999999</v>
      </c>
      <c r="C4426" s="1">
        <v>1055.8</v>
      </c>
      <c r="D4426" s="1">
        <v>1044.55</v>
      </c>
      <c r="E4426" s="1">
        <v>1048</v>
      </c>
      <c r="F4426" s="1">
        <v>47493149</v>
      </c>
      <c r="G4426" s="1">
        <v>1617.79</v>
      </c>
      <c r="H4426" s="6" t="str">
        <f>TEXT(NiftyData[[#This Row],[Date]], "yyyy")</f>
        <v>2003</v>
      </c>
      <c r="I4426" s="6" t="str">
        <f>TEXT(NiftyData[[#This Row],[Date]], "mmm")</f>
        <v>Feb</v>
      </c>
      <c r="J4426" s="6" t="str">
        <f>TEXT(NiftyData[[#This Row],[Date]], "ddd")</f>
        <v>Tue</v>
      </c>
      <c r="K4426" s="6" t="str">
        <f>TEXT(NiftyData[[#This Row],[Date]], "mmm-yyyy")</f>
        <v>Feb-2003</v>
      </c>
      <c r="L4426" s="6" t="str">
        <f>IF(NiftyData[[#This Row],[Day]]="Thu", "Expiry", "")</f>
        <v/>
      </c>
      <c r="M4426" s="6">
        <f>NiftyData[[#This Row],[Close]]-NiftyData[[#This Row],[Open]]</f>
        <v>-0.59999999999990905</v>
      </c>
      <c r="N4426" s="4">
        <f>NiftyData[[#This Row],[Intraday Change]]/NiftyData[[#This Row],[Open]]</f>
        <v>-5.7219149341971112E-4</v>
      </c>
      <c r="O4426" s="4">
        <f>_xlfn.CEILING.MATH(ABS(NiftyData[[#This Row],[Intraday Change %]]), 0.01)</f>
        <v>0.01</v>
      </c>
      <c r="P4426" s="6">
        <f>NiftyData[[#This Row],[Close]]-E4427</f>
        <v>-0.59999999999990905</v>
      </c>
      <c r="Q4426" s="4">
        <f>NiftyData[[#This Row],[DayChange]]/E4427</f>
        <v>-5.7219149341971112E-4</v>
      </c>
      <c r="R4426" s="7">
        <f>_xlfn.CEILING.MATH(ABS(NiftyData[[#This Row],[DayChange %]]), 0.01)</f>
        <v>0.01</v>
      </c>
    </row>
    <row r="4427" spans="1:18" x14ac:dyDescent="0.2">
      <c r="A4427" s="2">
        <v>37662</v>
      </c>
      <c r="B4427" s="1">
        <v>1058.2</v>
      </c>
      <c r="C4427" s="1">
        <v>1058.75</v>
      </c>
      <c r="D4427" s="1">
        <v>1047.1500000000001</v>
      </c>
      <c r="E4427" s="1">
        <v>1048.5999999999999</v>
      </c>
      <c r="F4427" s="1">
        <v>42872573</v>
      </c>
      <c r="G4427" s="1">
        <v>1363.8</v>
      </c>
      <c r="H4427" s="6" t="str">
        <f>TEXT(NiftyData[[#This Row],[Date]], "yyyy")</f>
        <v>2003</v>
      </c>
      <c r="I4427" s="6" t="str">
        <f>TEXT(NiftyData[[#This Row],[Date]], "mmm")</f>
        <v>Feb</v>
      </c>
      <c r="J4427" s="6" t="str">
        <f>TEXT(NiftyData[[#This Row],[Date]], "ddd")</f>
        <v>Mon</v>
      </c>
      <c r="K4427" s="6" t="str">
        <f>TEXT(NiftyData[[#This Row],[Date]], "mmm-yyyy")</f>
        <v>Feb-2003</v>
      </c>
      <c r="L4427" s="6" t="str">
        <f>IF(NiftyData[[#This Row],[Day]]="Thu", "Expiry", "")</f>
        <v/>
      </c>
      <c r="M4427" s="6">
        <f>NiftyData[[#This Row],[Close]]-NiftyData[[#This Row],[Open]]</f>
        <v>-9.6000000000001364</v>
      </c>
      <c r="N4427" s="4">
        <f>NiftyData[[#This Row],[Intraday Change]]/NiftyData[[#This Row],[Open]]</f>
        <v>-9.0720090720092014E-3</v>
      </c>
      <c r="O4427" s="4">
        <f>_xlfn.CEILING.MATH(ABS(NiftyData[[#This Row],[Intraday Change %]]), 0.01)</f>
        <v>0.01</v>
      </c>
      <c r="P4427" s="6">
        <f>NiftyData[[#This Row],[Close]]-E4428</f>
        <v>-8.9000000000000909</v>
      </c>
      <c r="Q4427" s="4">
        <f>NiftyData[[#This Row],[DayChange]]/E4428</f>
        <v>-8.4160756501182894E-3</v>
      </c>
      <c r="R4427" s="7">
        <f>_xlfn.CEILING.MATH(ABS(NiftyData[[#This Row],[DayChange %]]), 0.01)</f>
        <v>0.01</v>
      </c>
    </row>
    <row r="4428" spans="1:18" x14ac:dyDescent="0.2">
      <c r="A4428" s="2">
        <v>37659</v>
      </c>
      <c r="B4428" s="1">
        <v>1063.75</v>
      </c>
      <c r="C4428" s="1">
        <v>1065.8</v>
      </c>
      <c r="D4428" s="1">
        <v>1055.5</v>
      </c>
      <c r="E4428" s="1">
        <v>1057.5</v>
      </c>
      <c r="F4428" s="1">
        <v>55925333</v>
      </c>
      <c r="G4428" s="1">
        <v>1605.44</v>
      </c>
      <c r="H4428" s="6" t="str">
        <f>TEXT(NiftyData[[#This Row],[Date]], "yyyy")</f>
        <v>2003</v>
      </c>
      <c r="I4428" s="6" t="str">
        <f>TEXT(NiftyData[[#This Row],[Date]], "mmm")</f>
        <v>Feb</v>
      </c>
      <c r="J4428" s="6" t="str">
        <f>TEXT(NiftyData[[#This Row],[Date]], "ddd")</f>
        <v>Fri</v>
      </c>
      <c r="K4428" s="6" t="str">
        <f>TEXT(NiftyData[[#This Row],[Date]], "mmm-yyyy")</f>
        <v>Feb-2003</v>
      </c>
      <c r="L4428" s="6" t="str">
        <f>IF(NiftyData[[#This Row],[Day]]="Thu", "Expiry", "")</f>
        <v/>
      </c>
      <c r="M4428" s="6">
        <f>NiftyData[[#This Row],[Close]]-NiftyData[[#This Row],[Open]]</f>
        <v>-6.25</v>
      </c>
      <c r="N4428" s="4">
        <f>NiftyData[[#This Row],[Intraday Change]]/NiftyData[[#This Row],[Open]]</f>
        <v>-5.8754406580493537E-3</v>
      </c>
      <c r="O4428" s="4">
        <f>_xlfn.CEILING.MATH(ABS(NiftyData[[#This Row],[Intraday Change %]]), 0.01)</f>
        <v>0.01</v>
      </c>
      <c r="P4428" s="6">
        <f>NiftyData[[#This Row],[Close]]-E4429</f>
        <v>-6.0999999999999091</v>
      </c>
      <c r="Q4428" s="4">
        <f>NiftyData[[#This Row],[DayChange]]/E4429</f>
        <v>-5.7352388115832166E-3</v>
      </c>
      <c r="R4428" s="7">
        <f>_xlfn.CEILING.MATH(ABS(NiftyData[[#This Row],[DayChange %]]), 0.01)</f>
        <v>0.01</v>
      </c>
    </row>
    <row r="4429" spans="1:18" x14ac:dyDescent="0.2">
      <c r="A4429" s="2">
        <v>37658</v>
      </c>
      <c r="B4429" s="1">
        <v>1047.25</v>
      </c>
      <c r="C4429" s="1">
        <v>1065.95</v>
      </c>
      <c r="D4429" s="1">
        <v>1043.7</v>
      </c>
      <c r="E4429" s="1">
        <v>1063.5999999999999</v>
      </c>
      <c r="F4429" s="1">
        <v>48003528</v>
      </c>
      <c r="G4429" s="1">
        <v>1439.82</v>
      </c>
      <c r="H4429" s="6" t="str">
        <f>TEXT(NiftyData[[#This Row],[Date]], "yyyy")</f>
        <v>2003</v>
      </c>
      <c r="I4429" s="6" t="str">
        <f>TEXT(NiftyData[[#This Row],[Date]], "mmm")</f>
        <v>Feb</v>
      </c>
      <c r="J4429" s="6" t="str">
        <f>TEXT(NiftyData[[#This Row],[Date]], "ddd")</f>
        <v>Thu</v>
      </c>
      <c r="K4429" s="6" t="str">
        <f>TEXT(NiftyData[[#This Row],[Date]], "mmm-yyyy")</f>
        <v>Feb-2003</v>
      </c>
      <c r="L4429" s="6" t="str">
        <f>IF(NiftyData[[#This Row],[Day]]="Thu", "Expiry", "")</f>
        <v>Expiry</v>
      </c>
      <c r="M4429" s="6">
        <f>NiftyData[[#This Row],[Close]]-NiftyData[[#This Row],[Open]]</f>
        <v>16.349999999999909</v>
      </c>
      <c r="N4429" s="4">
        <f>NiftyData[[#This Row],[Intraday Change]]/NiftyData[[#This Row],[Open]]</f>
        <v>1.5612317975650426E-2</v>
      </c>
      <c r="O4429" s="4">
        <f>_xlfn.CEILING.MATH(ABS(NiftyData[[#This Row],[Intraday Change %]]), 0.01)</f>
        <v>0.02</v>
      </c>
      <c r="P4429" s="6">
        <f>NiftyData[[#This Row],[Close]]-E4430</f>
        <v>16.199999999999818</v>
      </c>
      <c r="Q4429" s="4">
        <f>NiftyData[[#This Row],[DayChange]]/E4430</f>
        <v>1.5466870345617546E-2</v>
      </c>
      <c r="R4429" s="7">
        <f>_xlfn.CEILING.MATH(ABS(NiftyData[[#This Row],[DayChange %]]), 0.01)</f>
        <v>0.02</v>
      </c>
    </row>
    <row r="4430" spans="1:18" x14ac:dyDescent="0.2">
      <c r="A4430" s="2">
        <v>37657</v>
      </c>
      <c r="B4430" s="1">
        <v>1054.3</v>
      </c>
      <c r="C4430" s="1">
        <v>1054.6500000000001</v>
      </c>
      <c r="D4430" s="1">
        <v>1041.75</v>
      </c>
      <c r="E4430" s="1">
        <v>1047.4000000000001</v>
      </c>
      <c r="F4430" s="1">
        <v>53799329</v>
      </c>
      <c r="G4430" s="1">
        <v>1477.7</v>
      </c>
      <c r="H4430" s="6" t="str">
        <f>TEXT(NiftyData[[#This Row],[Date]], "yyyy")</f>
        <v>2003</v>
      </c>
      <c r="I4430" s="6" t="str">
        <f>TEXT(NiftyData[[#This Row],[Date]], "mmm")</f>
        <v>Feb</v>
      </c>
      <c r="J4430" s="6" t="str">
        <f>TEXT(NiftyData[[#This Row],[Date]], "ddd")</f>
        <v>Wed</v>
      </c>
      <c r="K4430" s="6" t="str">
        <f>TEXT(NiftyData[[#This Row],[Date]], "mmm-yyyy")</f>
        <v>Feb-2003</v>
      </c>
      <c r="L4430" s="6" t="str">
        <f>IF(NiftyData[[#This Row],[Day]]="Thu", "Expiry", "")</f>
        <v/>
      </c>
      <c r="M4430" s="6">
        <f>NiftyData[[#This Row],[Close]]-NiftyData[[#This Row],[Open]]</f>
        <v>-6.8999999999998636</v>
      </c>
      <c r="N4430" s="4">
        <f>NiftyData[[#This Row],[Intraday Change]]/NiftyData[[#This Row],[Open]]</f>
        <v>-6.5446267665748492E-3</v>
      </c>
      <c r="O4430" s="4">
        <f>_xlfn.CEILING.MATH(ABS(NiftyData[[#This Row],[Intraday Change %]]), 0.01)</f>
        <v>0.01</v>
      </c>
      <c r="P4430" s="6">
        <f>NiftyData[[#This Row],[Close]]-E4431</f>
        <v>-7.3999999999998636</v>
      </c>
      <c r="Q4430" s="4">
        <f>NiftyData[[#This Row],[DayChange]]/E4431</f>
        <v>-7.0155479711792416E-3</v>
      </c>
      <c r="R4430" s="7">
        <f>_xlfn.CEILING.MATH(ABS(NiftyData[[#This Row],[DayChange %]]), 0.01)</f>
        <v>0.01</v>
      </c>
    </row>
    <row r="4431" spans="1:18" x14ac:dyDescent="0.2">
      <c r="A4431" s="2">
        <v>37656</v>
      </c>
      <c r="B4431" s="1">
        <v>1056.55</v>
      </c>
      <c r="C4431" s="1">
        <v>1063.7</v>
      </c>
      <c r="D4431" s="1">
        <v>1050.45</v>
      </c>
      <c r="E4431" s="1">
        <v>1054.8</v>
      </c>
      <c r="F4431" s="1">
        <v>57858399</v>
      </c>
      <c r="G4431" s="1">
        <v>1625.58</v>
      </c>
      <c r="H4431" s="6" t="str">
        <f>TEXT(NiftyData[[#This Row],[Date]], "yyyy")</f>
        <v>2003</v>
      </c>
      <c r="I4431" s="6" t="str">
        <f>TEXT(NiftyData[[#This Row],[Date]], "mmm")</f>
        <v>Feb</v>
      </c>
      <c r="J4431" s="6" t="str">
        <f>TEXT(NiftyData[[#This Row],[Date]], "ddd")</f>
        <v>Tue</v>
      </c>
      <c r="K4431" s="6" t="str">
        <f>TEXT(NiftyData[[#This Row],[Date]], "mmm-yyyy")</f>
        <v>Feb-2003</v>
      </c>
      <c r="L4431" s="6" t="str">
        <f>IF(NiftyData[[#This Row],[Day]]="Thu", "Expiry", "")</f>
        <v/>
      </c>
      <c r="M4431" s="6">
        <f>NiftyData[[#This Row],[Close]]-NiftyData[[#This Row],[Open]]</f>
        <v>-1.75</v>
      </c>
      <c r="N4431" s="4">
        <f>NiftyData[[#This Row],[Intraday Change]]/NiftyData[[#This Row],[Open]]</f>
        <v>-1.656334295584686E-3</v>
      </c>
      <c r="O4431" s="4">
        <f>_xlfn.CEILING.MATH(ABS(NiftyData[[#This Row],[Intraday Change %]]), 0.01)</f>
        <v>0.01</v>
      </c>
      <c r="P4431" s="6">
        <f>NiftyData[[#This Row],[Close]]-E4432</f>
        <v>-0.5</v>
      </c>
      <c r="Q4431" s="4">
        <f>NiftyData[[#This Row],[DayChange]]/E4432</f>
        <v>-4.7379891973846301E-4</v>
      </c>
      <c r="R4431" s="7">
        <f>_xlfn.CEILING.MATH(ABS(NiftyData[[#This Row],[DayChange %]]), 0.01)</f>
        <v>0.01</v>
      </c>
    </row>
    <row r="4432" spans="1:18" x14ac:dyDescent="0.2">
      <c r="A4432" s="2">
        <v>37655</v>
      </c>
      <c r="B4432" s="1">
        <v>1040.25</v>
      </c>
      <c r="C4432" s="1">
        <v>1056.5999999999999</v>
      </c>
      <c r="D4432" s="1">
        <v>1036.5</v>
      </c>
      <c r="E4432" s="1">
        <v>1055.3</v>
      </c>
      <c r="F4432" s="1">
        <v>47032852</v>
      </c>
      <c r="G4432" s="1">
        <v>1480.04</v>
      </c>
      <c r="H4432" s="6" t="str">
        <f>TEXT(NiftyData[[#This Row],[Date]], "yyyy")</f>
        <v>2003</v>
      </c>
      <c r="I4432" s="6" t="str">
        <f>TEXT(NiftyData[[#This Row],[Date]], "mmm")</f>
        <v>Feb</v>
      </c>
      <c r="J4432" s="6" t="str">
        <f>TEXT(NiftyData[[#This Row],[Date]], "ddd")</f>
        <v>Mon</v>
      </c>
      <c r="K4432" s="6" t="str">
        <f>TEXT(NiftyData[[#This Row],[Date]], "mmm-yyyy")</f>
        <v>Feb-2003</v>
      </c>
      <c r="L4432" s="6" t="str">
        <f>IF(NiftyData[[#This Row],[Day]]="Thu", "Expiry", "")</f>
        <v/>
      </c>
      <c r="M4432" s="6">
        <f>NiftyData[[#This Row],[Close]]-NiftyData[[#This Row],[Open]]</f>
        <v>15.049999999999955</v>
      </c>
      <c r="N4432" s="4">
        <f>NiftyData[[#This Row],[Intraday Change]]/NiftyData[[#This Row],[Open]]</f>
        <v>1.4467676039413558E-2</v>
      </c>
      <c r="O4432" s="4">
        <f>_xlfn.CEILING.MATH(ABS(NiftyData[[#This Row],[Intraday Change %]]), 0.01)</f>
        <v>0.02</v>
      </c>
      <c r="P4432" s="6">
        <f>NiftyData[[#This Row],[Close]]-E4433</f>
        <v>13.450000000000045</v>
      </c>
      <c r="Q4432" s="4">
        <f>NiftyData[[#This Row],[DayChange]]/E4433</f>
        <v>1.2909727887891775E-2</v>
      </c>
      <c r="R4432" s="7">
        <f>_xlfn.CEILING.MATH(ABS(NiftyData[[#This Row],[DayChange %]]), 0.01)</f>
        <v>0.02</v>
      </c>
    </row>
    <row r="4433" spans="1:18" x14ac:dyDescent="0.2">
      <c r="A4433" s="2">
        <v>37652</v>
      </c>
      <c r="B4433" s="1">
        <v>1034.75</v>
      </c>
      <c r="C4433" s="1">
        <v>1044.25</v>
      </c>
      <c r="D4433" s="1">
        <v>1026.2</v>
      </c>
      <c r="E4433" s="1">
        <v>1041.8499999999999</v>
      </c>
      <c r="F4433" s="1">
        <v>76707456</v>
      </c>
      <c r="G4433" s="1">
        <v>2019.35</v>
      </c>
      <c r="H4433" s="6" t="str">
        <f>TEXT(NiftyData[[#This Row],[Date]], "yyyy")</f>
        <v>2003</v>
      </c>
      <c r="I4433" s="6" t="str">
        <f>TEXT(NiftyData[[#This Row],[Date]], "mmm")</f>
        <v>Jan</v>
      </c>
      <c r="J4433" s="6" t="str">
        <f>TEXT(NiftyData[[#This Row],[Date]], "ddd")</f>
        <v>Fri</v>
      </c>
      <c r="K4433" s="6" t="str">
        <f>TEXT(NiftyData[[#This Row],[Date]], "mmm-yyyy")</f>
        <v>Jan-2003</v>
      </c>
      <c r="L4433" s="6" t="str">
        <f>IF(NiftyData[[#This Row],[Day]]="Thu", "Expiry", "")</f>
        <v/>
      </c>
      <c r="M4433" s="6">
        <f>NiftyData[[#This Row],[Close]]-NiftyData[[#This Row],[Open]]</f>
        <v>7.0999999999999091</v>
      </c>
      <c r="N4433" s="4">
        <f>NiftyData[[#This Row],[Intraday Change]]/NiftyData[[#This Row],[Open]]</f>
        <v>6.8615607634693494E-3</v>
      </c>
      <c r="O4433" s="4">
        <f>_xlfn.CEILING.MATH(ABS(NiftyData[[#This Row],[Intraday Change %]]), 0.01)</f>
        <v>0.01</v>
      </c>
      <c r="P4433" s="6">
        <f>NiftyData[[#This Row],[Close]]-E4434</f>
        <v>7.25</v>
      </c>
      <c r="Q4433" s="4">
        <f>NiftyData[[#This Row],[DayChange]]/E4434</f>
        <v>7.0075391455635032E-3</v>
      </c>
      <c r="R4433" s="7">
        <f>_xlfn.CEILING.MATH(ABS(NiftyData[[#This Row],[DayChange %]]), 0.01)</f>
        <v>0.01</v>
      </c>
    </row>
    <row r="4434" spans="1:18" x14ac:dyDescent="0.2">
      <c r="A4434" s="2">
        <v>37651</v>
      </c>
      <c r="B4434" s="1">
        <v>1037.1500000000001</v>
      </c>
      <c r="C4434" s="1">
        <v>1050.55</v>
      </c>
      <c r="D4434" s="1">
        <v>1031.3499999999999</v>
      </c>
      <c r="E4434" s="1">
        <v>1034.5999999999999</v>
      </c>
      <c r="F4434" s="1">
        <v>79530492</v>
      </c>
      <c r="G4434" s="1">
        <v>2210.42</v>
      </c>
      <c r="H4434" s="6" t="str">
        <f>TEXT(NiftyData[[#This Row],[Date]], "yyyy")</f>
        <v>2003</v>
      </c>
      <c r="I4434" s="6" t="str">
        <f>TEXT(NiftyData[[#This Row],[Date]], "mmm")</f>
        <v>Jan</v>
      </c>
      <c r="J4434" s="6" t="str">
        <f>TEXT(NiftyData[[#This Row],[Date]], "ddd")</f>
        <v>Thu</v>
      </c>
      <c r="K4434" s="6" t="str">
        <f>TEXT(NiftyData[[#This Row],[Date]], "mmm-yyyy")</f>
        <v>Jan-2003</v>
      </c>
      <c r="L4434" s="6" t="str">
        <f>IF(NiftyData[[#This Row],[Day]]="Thu", "Expiry", "")</f>
        <v>Expiry</v>
      </c>
      <c r="M4434" s="6">
        <f>NiftyData[[#This Row],[Close]]-NiftyData[[#This Row],[Open]]</f>
        <v>-2.5500000000001819</v>
      </c>
      <c r="N4434" s="4">
        <f>NiftyData[[#This Row],[Intraday Change]]/NiftyData[[#This Row],[Open]]</f>
        <v>-2.458660753025292E-3</v>
      </c>
      <c r="O4434" s="4">
        <f>_xlfn.CEILING.MATH(ABS(NiftyData[[#This Row],[Intraday Change %]]), 0.01)</f>
        <v>0.01</v>
      </c>
      <c r="P4434" s="6">
        <f>NiftyData[[#This Row],[Close]]-E4435</f>
        <v>-2.6000000000001364</v>
      </c>
      <c r="Q4434" s="4">
        <f>NiftyData[[#This Row],[DayChange]]/E4435</f>
        <v>-2.5067489394525033E-3</v>
      </c>
      <c r="R4434" s="7">
        <f>_xlfn.CEILING.MATH(ABS(NiftyData[[#This Row],[DayChange %]]), 0.01)</f>
        <v>0.01</v>
      </c>
    </row>
    <row r="4435" spans="1:18" x14ac:dyDescent="0.2">
      <c r="A4435" s="2">
        <v>37650</v>
      </c>
      <c r="B4435" s="1">
        <v>1059.8</v>
      </c>
      <c r="C4435" s="1">
        <v>1059.8</v>
      </c>
      <c r="D4435" s="1">
        <v>1033.3</v>
      </c>
      <c r="E4435" s="1">
        <v>1037.2</v>
      </c>
      <c r="F4435" s="1">
        <v>71658988</v>
      </c>
      <c r="G4435" s="1">
        <v>1784.76</v>
      </c>
      <c r="H4435" s="6" t="str">
        <f>TEXT(NiftyData[[#This Row],[Date]], "yyyy")</f>
        <v>2003</v>
      </c>
      <c r="I4435" s="6" t="str">
        <f>TEXT(NiftyData[[#This Row],[Date]], "mmm")</f>
        <v>Jan</v>
      </c>
      <c r="J4435" s="6" t="str">
        <f>TEXT(NiftyData[[#This Row],[Date]], "ddd")</f>
        <v>Wed</v>
      </c>
      <c r="K4435" s="6" t="str">
        <f>TEXT(NiftyData[[#This Row],[Date]], "mmm-yyyy")</f>
        <v>Jan-2003</v>
      </c>
      <c r="L4435" s="6" t="str">
        <f>IF(NiftyData[[#This Row],[Day]]="Thu", "Expiry", "")</f>
        <v/>
      </c>
      <c r="M4435" s="6">
        <f>NiftyData[[#This Row],[Close]]-NiftyData[[#This Row],[Open]]</f>
        <v>-22.599999999999909</v>
      </c>
      <c r="N4435" s="4">
        <f>NiftyData[[#This Row],[Intraday Change]]/NiftyData[[#This Row],[Open]]</f>
        <v>-2.1324778260048981E-2</v>
      </c>
      <c r="O4435" s="4">
        <f>_xlfn.CEILING.MATH(ABS(NiftyData[[#This Row],[Intraday Change %]]), 0.01)</f>
        <v>0.03</v>
      </c>
      <c r="P4435" s="6">
        <f>NiftyData[[#This Row],[Close]]-E4436</f>
        <v>-9</v>
      </c>
      <c r="Q4435" s="4">
        <f>NiftyData[[#This Row],[DayChange]]/E4436</f>
        <v>-8.6025616516918375E-3</v>
      </c>
      <c r="R4435" s="7">
        <f>_xlfn.CEILING.MATH(ABS(NiftyData[[#This Row],[DayChange %]]), 0.01)</f>
        <v>0.01</v>
      </c>
    </row>
    <row r="4436" spans="1:18" x14ac:dyDescent="0.2">
      <c r="A4436" s="2">
        <v>37649</v>
      </c>
      <c r="B4436" s="1">
        <v>1036.3499999999999</v>
      </c>
      <c r="C4436" s="1">
        <v>1047.95</v>
      </c>
      <c r="D4436" s="1">
        <v>1026.75</v>
      </c>
      <c r="E4436" s="1">
        <v>1046.2</v>
      </c>
      <c r="F4436" s="1">
        <v>69969592</v>
      </c>
      <c r="G4436" s="1">
        <v>1828.21</v>
      </c>
      <c r="H4436" s="6" t="str">
        <f>TEXT(NiftyData[[#This Row],[Date]], "yyyy")</f>
        <v>2003</v>
      </c>
      <c r="I4436" s="6" t="str">
        <f>TEXT(NiftyData[[#This Row],[Date]], "mmm")</f>
        <v>Jan</v>
      </c>
      <c r="J4436" s="6" t="str">
        <f>TEXT(NiftyData[[#This Row],[Date]], "ddd")</f>
        <v>Tue</v>
      </c>
      <c r="K4436" s="6" t="str">
        <f>TEXT(NiftyData[[#This Row],[Date]], "mmm-yyyy")</f>
        <v>Jan-2003</v>
      </c>
      <c r="L4436" s="6" t="str">
        <f>IF(NiftyData[[#This Row],[Day]]="Thu", "Expiry", "")</f>
        <v/>
      </c>
      <c r="M4436" s="6">
        <f>NiftyData[[#This Row],[Close]]-NiftyData[[#This Row],[Open]]</f>
        <v>9.8500000000001364</v>
      </c>
      <c r="N4436" s="4">
        <f>NiftyData[[#This Row],[Intraday Change]]/NiftyData[[#This Row],[Open]]</f>
        <v>9.5045110242679958E-3</v>
      </c>
      <c r="O4436" s="4">
        <f>_xlfn.CEILING.MATH(ABS(NiftyData[[#This Row],[Intraday Change %]]), 0.01)</f>
        <v>0.01</v>
      </c>
      <c r="P4436" s="6">
        <f>NiftyData[[#This Row],[Close]]-E4437</f>
        <v>8.5499999999999545</v>
      </c>
      <c r="Q4436" s="4">
        <f>NiftyData[[#This Row],[DayChange]]/E4437</f>
        <v>8.2397725630028954E-3</v>
      </c>
      <c r="R4436" s="7">
        <f>_xlfn.CEILING.MATH(ABS(NiftyData[[#This Row],[DayChange %]]), 0.01)</f>
        <v>0.01</v>
      </c>
    </row>
    <row r="4437" spans="1:18" x14ac:dyDescent="0.2">
      <c r="A4437" s="2">
        <v>37648</v>
      </c>
      <c r="B4437" s="1">
        <v>1057.8</v>
      </c>
      <c r="C4437" s="1">
        <v>1059.3499999999999</v>
      </c>
      <c r="D4437" s="1">
        <v>1030.3499999999999</v>
      </c>
      <c r="E4437" s="1">
        <v>1037.6500000000001</v>
      </c>
      <c r="F4437" s="1">
        <v>63980714</v>
      </c>
      <c r="G4437" s="1">
        <v>1828.36</v>
      </c>
      <c r="H4437" s="6" t="str">
        <f>TEXT(NiftyData[[#This Row],[Date]], "yyyy")</f>
        <v>2003</v>
      </c>
      <c r="I4437" s="6" t="str">
        <f>TEXT(NiftyData[[#This Row],[Date]], "mmm")</f>
        <v>Jan</v>
      </c>
      <c r="J4437" s="6" t="str">
        <f>TEXT(NiftyData[[#This Row],[Date]], "ddd")</f>
        <v>Mon</v>
      </c>
      <c r="K4437" s="6" t="str">
        <f>TEXT(NiftyData[[#This Row],[Date]], "mmm-yyyy")</f>
        <v>Jan-2003</v>
      </c>
      <c r="L4437" s="6" t="str">
        <f>IF(NiftyData[[#This Row],[Day]]="Thu", "Expiry", "")</f>
        <v/>
      </c>
      <c r="M4437" s="6">
        <f>NiftyData[[#This Row],[Close]]-NiftyData[[#This Row],[Open]]</f>
        <v>-20.149999999999864</v>
      </c>
      <c r="N4437" s="4">
        <f>NiftyData[[#This Row],[Intraday Change]]/NiftyData[[#This Row],[Open]]</f>
        <v>-1.9048969559462909E-2</v>
      </c>
      <c r="O4437" s="4">
        <f>_xlfn.CEILING.MATH(ABS(NiftyData[[#This Row],[Intraday Change %]]), 0.01)</f>
        <v>0.02</v>
      </c>
      <c r="P4437" s="6">
        <f>NiftyData[[#This Row],[Close]]-E4438</f>
        <v>-18.399999999999864</v>
      </c>
      <c r="Q4437" s="4">
        <f>NiftyData[[#This Row],[DayChange]]/E4438</f>
        <v>-1.742341745182507E-2</v>
      </c>
      <c r="R4437" s="7">
        <f>_xlfn.CEILING.MATH(ABS(NiftyData[[#This Row],[DayChange %]]), 0.01)</f>
        <v>0.02</v>
      </c>
    </row>
    <row r="4438" spans="1:18" x14ac:dyDescent="0.2">
      <c r="A4438" s="2">
        <v>37645</v>
      </c>
      <c r="B4438" s="1">
        <v>1070.5999999999999</v>
      </c>
      <c r="C4438" s="1">
        <v>1075.2</v>
      </c>
      <c r="D4438" s="1">
        <v>1053.4000000000001</v>
      </c>
      <c r="E4438" s="1">
        <v>1056.05</v>
      </c>
      <c r="F4438" s="1">
        <v>61550716</v>
      </c>
      <c r="G4438" s="1">
        <v>1886.71</v>
      </c>
      <c r="H4438" s="6" t="str">
        <f>TEXT(NiftyData[[#This Row],[Date]], "yyyy")</f>
        <v>2003</v>
      </c>
      <c r="I4438" s="6" t="str">
        <f>TEXT(NiftyData[[#This Row],[Date]], "mmm")</f>
        <v>Jan</v>
      </c>
      <c r="J4438" s="6" t="str">
        <f>TEXT(NiftyData[[#This Row],[Date]], "ddd")</f>
        <v>Fri</v>
      </c>
      <c r="K4438" s="6" t="str">
        <f>TEXT(NiftyData[[#This Row],[Date]], "mmm-yyyy")</f>
        <v>Jan-2003</v>
      </c>
      <c r="L4438" s="6" t="str">
        <f>IF(NiftyData[[#This Row],[Day]]="Thu", "Expiry", "")</f>
        <v/>
      </c>
      <c r="M4438" s="6">
        <f>NiftyData[[#This Row],[Close]]-NiftyData[[#This Row],[Open]]</f>
        <v>-14.549999999999955</v>
      </c>
      <c r="N4438" s="4">
        <f>NiftyData[[#This Row],[Intraday Change]]/NiftyData[[#This Row],[Open]]</f>
        <v>-1.3590509994395625E-2</v>
      </c>
      <c r="O4438" s="4">
        <f>_xlfn.CEILING.MATH(ABS(NiftyData[[#This Row],[Intraday Change %]]), 0.01)</f>
        <v>0.02</v>
      </c>
      <c r="P4438" s="6">
        <f>NiftyData[[#This Row],[Close]]-E4439</f>
        <v>-14.850000000000136</v>
      </c>
      <c r="Q4438" s="4">
        <f>NiftyData[[#This Row],[DayChange]]/E4439</f>
        <v>-1.3866840974881068E-2</v>
      </c>
      <c r="R4438" s="7">
        <f>_xlfn.CEILING.MATH(ABS(NiftyData[[#This Row],[DayChange %]]), 0.01)</f>
        <v>0.02</v>
      </c>
    </row>
    <row r="4439" spans="1:18" x14ac:dyDescent="0.2">
      <c r="A4439" s="2">
        <v>37644</v>
      </c>
      <c r="B4439" s="1">
        <v>1081.4000000000001</v>
      </c>
      <c r="C4439" s="1">
        <v>1083.1500000000001</v>
      </c>
      <c r="D4439" s="1">
        <v>1069.05</v>
      </c>
      <c r="E4439" s="1">
        <v>1070.9000000000001</v>
      </c>
      <c r="F4439" s="1">
        <v>59861682</v>
      </c>
      <c r="G4439" s="1">
        <v>1674.96</v>
      </c>
      <c r="H4439" s="6" t="str">
        <f>TEXT(NiftyData[[#This Row],[Date]], "yyyy")</f>
        <v>2003</v>
      </c>
      <c r="I4439" s="6" t="str">
        <f>TEXT(NiftyData[[#This Row],[Date]], "mmm")</f>
        <v>Jan</v>
      </c>
      <c r="J4439" s="6" t="str">
        <f>TEXT(NiftyData[[#This Row],[Date]], "ddd")</f>
        <v>Thu</v>
      </c>
      <c r="K4439" s="6" t="str">
        <f>TEXT(NiftyData[[#This Row],[Date]], "mmm-yyyy")</f>
        <v>Jan-2003</v>
      </c>
      <c r="L4439" s="6" t="str">
        <f>IF(NiftyData[[#This Row],[Day]]="Thu", "Expiry", "")</f>
        <v>Expiry</v>
      </c>
      <c r="M4439" s="6">
        <f>NiftyData[[#This Row],[Close]]-NiftyData[[#This Row],[Open]]</f>
        <v>-10.5</v>
      </c>
      <c r="N4439" s="4">
        <f>NiftyData[[#This Row],[Intraday Change]]/NiftyData[[#This Row],[Open]]</f>
        <v>-9.709635657481043E-3</v>
      </c>
      <c r="O4439" s="4">
        <f>_xlfn.CEILING.MATH(ABS(NiftyData[[#This Row],[Intraday Change %]]), 0.01)</f>
        <v>0.01</v>
      </c>
      <c r="P4439" s="6">
        <f>NiftyData[[#This Row],[Close]]-E4440</f>
        <v>-12</v>
      </c>
      <c r="Q4439" s="4">
        <f>NiftyData[[#This Row],[DayChange]]/E4440</f>
        <v>-1.1081355619170744E-2</v>
      </c>
      <c r="R4439" s="7">
        <f>_xlfn.CEILING.MATH(ABS(NiftyData[[#This Row],[DayChange %]]), 0.01)</f>
        <v>0.02</v>
      </c>
    </row>
    <row r="4440" spans="1:18" x14ac:dyDescent="0.2">
      <c r="A4440" s="2">
        <v>37643</v>
      </c>
      <c r="B4440" s="1">
        <v>1078.45</v>
      </c>
      <c r="C4440" s="1">
        <v>1086.2</v>
      </c>
      <c r="D4440" s="1">
        <v>1073.5999999999999</v>
      </c>
      <c r="E4440" s="1">
        <v>1082.9000000000001</v>
      </c>
      <c r="F4440" s="1">
        <v>48868230</v>
      </c>
      <c r="G4440" s="1">
        <v>1337.83</v>
      </c>
      <c r="H4440" s="6" t="str">
        <f>TEXT(NiftyData[[#This Row],[Date]], "yyyy")</f>
        <v>2003</v>
      </c>
      <c r="I4440" s="6" t="str">
        <f>TEXT(NiftyData[[#This Row],[Date]], "mmm")</f>
        <v>Jan</v>
      </c>
      <c r="J4440" s="6" t="str">
        <f>TEXT(NiftyData[[#This Row],[Date]], "ddd")</f>
        <v>Wed</v>
      </c>
      <c r="K4440" s="6" t="str">
        <f>TEXT(NiftyData[[#This Row],[Date]], "mmm-yyyy")</f>
        <v>Jan-2003</v>
      </c>
      <c r="L4440" s="6" t="str">
        <f>IF(NiftyData[[#This Row],[Day]]="Thu", "Expiry", "")</f>
        <v/>
      </c>
      <c r="M4440" s="6">
        <f>NiftyData[[#This Row],[Close]]-NiftyData[[#This Row],[Open]]</f>
        <v>4.4500000000000455</v>
      </c>
      <c r="N4440" s="4">
        <f>NiftyData[[#This Row],[Intraday Change]]/NiftyData[[#This Row],[Open]]</f>
        <v>4.1262923640410266E-3</v>
      </c>
      <c r="O4440" s="4">
        <f>_xlfn.CEILING.MATH(ABS(NiftyData[[#This Row],[Intraday Change %]]), 0.01)</f>
        <v>0.01</v>
      </c>
      <c r="P4440" s="6">
        <f>NiftyData[[#This Row],[Close]]-E4441</f>
        <v>5</v>
      </c>
      <c r="Q4440" s="4">
        <f>NiftyData[[#This Row],[DayChange]]/E4441</f>
        <v>4.6386492253455789E-3</v>
      </c>
      <c r="R4440" s="7">
        <f>_xlfn.CEILING.MATH(ABS(NiftyData[[#This Row],[DayChange %]]), 0.01)</f>
        <v>0.01</v>
      </c>
    </row>
    <row r="4441" spans="1:18" x14ac:dyDescent="0.2">
      <c r="A4441" s="2">
        <v>37642</v>
      </c>
      <c r="B4441" s="1">
        <v>1076.3</v>
      </c>
      <c r="C4441" s="1">
        <v>1080.5</v>
      </c>
      <c r="D4441" s="1">
        <v>1074.0999999999999</v>
      </c>
      <c r="E4441" s="1">
        <v>1077.9000000000001</v>
      </c>
      <c r="F4441" s="1">
        <v>50161614</v>
      </c>
      <c r="G4441" s="1">
        <v>1407.43</v>
      </c>
      <c r="H4441" s="6" t="str">
        <f>TEXT(NiftyData[[#This Row],[Date]], "yyyy")</f>
        <v>2003</v>
      </c>
      <c r="I4441" s="6" t="str">
        <f>TEXT(NiftyData[[#This Row],[Date]], "mmm")</f>
        <v>Jan</v>
      </c>
      <c r="J4441" s="6" t="str">
        <f>TEXT(NiftyData[[#This Row],[Date]], "ddd")</f>
        <v>Tue</v>
      </c>
      <c r="K4441" s="6" t="str">
        <f>TEXT(NiftyData[[#This Row],[Date]], "mmm-yyyy")</f>
        <v>Jan-2003</v>
      </c>
      <c r="L4441" s="6" t="str">
        <f>IF(NiftyData[[#This Row],[Day]]="Thu", "Expiry", "")</f>
        <v/>
      </c>
      <c r="M4441" s="6">
        <f>NiftyData[[#This Row],[Close]]-NiftyData[[#This Row],[Open]]</f>
        <v>1.6000000000001364</v>
      </c>
      <c r="N4441" s="4">
        <f>NiftyData[[#This Row],[Intraday Change]]/NiftyData[[#This Row],[Open]]</f>
        <v>1.4865743751743348E-3</v>
      </c>
      <c r="O4441" s="4">
        <f>_xlfn.CEILING.MATH(ABS(NiftyData[[#This Row],[Intraday Change %]]), 0.01)</f>
        <v>0.01</v>
      </c>
      <c r="P4441" s="6">
        <f>NiftyData[[#This Row],[Close]]-E4442</f>
        <v>1.5500000000001819</v>
      </c>
      <c r="Q4441" s="4">
        <f>NiftyData[[#This Row],[DayChange]]/E4442</f>
        <v>1.4400520276863307E-3</v>
      </c>
      <c r="R4441" s="7">
        <f>_xlfn.CEILING.MATH(ABS(NiftyData[[#This Row],[DayChange %]]), 0.01)</f>
        <v>0.01</v>
      </c>
    </row>
    <row r="4442" spans="1:18" x14ac:dyDescent="0.2">
      <c r="A4442" s="2">
        <v>37641</v>
      </c>
      <c r="B4442" s="1">
        <v>1086.25</v>
      </c>
      <c r="C4442" s="1">
        <v>1087</v>
      </c>
      <c r="D4442" s="1">
        <v>1074.2</v>
      </c>
      <c r="E4442" s="1">
        <v>1076.3499999999999</v>
      </c>
      <c r="F4442" s="1">
        <v>44276855</v>
      </c>
      <c r="G4442" s="1">
        <v>1299.1199999999999</v>
      </c>
      <c r="H4442" s="6" t="str">
        <f>TEXT(NiftyData[[#This Row],[Date]], "yyyy")</f>
        <v>2003</v>
      </c>
      <c r="I4442" s="6" t="str">
        <f>TEXT(NiftyData[[#This Row],[Date]], "mmm")</f>
        <v>Jan</v>
      </c>
      <c r="J4442" s="6" t="str">
        <f>TEXT(NiftyData[[#This Row],[Date]], "ddd")</f>
        <v>Mon</v>
      </c>
      <c r="K4442" s="6" t="str">
        <f>TEXT(NiftyData[[#This Row],[Date]], "mmm-yyyy")</f>
        <v>Jan-2003</v>
      </c>
      <c r="L4442" s="6" t="str">
        <f>IF(NiftyData[[#This Row],[Day]]="Thu", "Expiry", "")</f>
        <v/>
      </c>
      <c r="M4442" s="6">
        <f>NiftyData[[#This Row],[Close]]-NiftyData[[#This Row],[Open]]</f>
        <v>-9.9000000000000909</v>
      </c>
      <c r="N4442" s="4">
        <f>NiftyData[[#This Row],[Intraday Change]]/NiftyData[[#This Row],[Open]]</f>
        <v>-9.113924050632995E-3</v>
      </c>
      <c r="O4442" s="4">
        <f>_xlfn.CEILING.MATH(ABS(NiftyData[[#This Row],[Intraday Change %]]), 0.01)</f>
        <v>0.01</v>
      </c>
      <c r="P4442" s="6">
        <f>NiftyData[[#This Row],[Close]]-E4443</f>
        <v>-10.150000000000091</v>
      </c>
      <c r="Q4442" s="4">
        <f>NiftyData[[#This Row],[DayChange]]/E4443</f>
        <v>-9.3419236079154075E-3</v>
      </c>
      <c r="R4442" s="7">
        <f>_xlfn.CEILING.MATH(ABS(NiftyData[[#This Row],[DayChange %]]), 0.01)</f>
        <v>0.01</v>
      </c>
    </row>
    <row r="4443" spans="1:18" x14ac:dyDescent="0.2">
      <c r="A4443" s="2">
        <v>37638</v>
      </c>
      <c r="B4443" s="1">
        <v>1089.3</v>
      </c>
      <c r="C4443" s="1">
        <v>1090.25</v>
      </c>
      <c r="D4443" s="1">
        <v>1083.2</v>
      </c>
      <c r="E4443" s="1">
        <v>1086.5</v>
      </c>
      <c r="F4443" s="1">
        <v>47498203</v>
      </c>
      <c r="G4443" s="1">
        <v>1707.84</v>
      </c>
      <c r="H4443" s="6" t="str">
        <f>TEXT(NiftyData[[#This Row],[Date]], "yyyy")</f>
        <v>2003</v>
      </c>
      <c r="I4443" s="6" t="str">
        <f>TEXT(NiftyData[[#This Row],[Date]], "mmm")</f>
        <v>Jan</v>
      </c>
      <c r="J4443" s="6" t="str">
        <f>TEXT(NiftyData[[#This Row],[Date]], "ddd")</f>
        <v>Fri</v>
      </c>
      <c r="K4443" s="6" t="str">
        <f>TEXT(NiftyData[[#This Row],[Date]], "mmm-yyyy")</f>
        <v>Jan-2003</v>
      </c>
      <c r="L4443" s="6" t="str">
        <f>IF(NiftyData[[#This Row],[Day]]="Thu", "Expiry", "")</f>
        <v/>
      </c>
      <c r="M4443" s="6">
        <f>NiftyData[[#This Row],[Close]]-NiftyData[[#This Row],[Open]]</f>
        <v>-2.7999999999999545</v>
      </c>
      <c r="N4443" s="4">
        <f>NiftyData[[#This Row],[Intraday Change]]/NiftyData[[#This Row],[Open]]</f>
        <v>-2.5704580923528457E-3</v>
      </c>
      <c r="O4443" s="4">
        <f>_xlfn.CEILING.MATH(ABS(NiftyData[[#This Row],[Intraday Change %]]), 0.01)</f>
        <v>0.01</v>
      </c>
      <c r="P4443" s="6">
        <f>NiftyData[[#This Row],[Close]]-E4444</f>
        <v>-1.8499999999999091</v>
      </c>
      <c r="Q4443" s="4">
        <f>NiftyData[[#This Row],[DayChange]]/E4444</f>
        <v>-1.6998208296962458E-3</v>
      </c>
      <c r="R4443" s="7">
        <f>_xlfn.CEILING.MATH(ABS(NiftyData[[#This Row],[DayChange %]]), 0.01)</f>
        <v>0.01</v>
      </c>
    </row>
    <row r="4444" spans="1:18" x14ac:dyDescent="0.2">
      <c r="A4444" s="2">
        <v>37637</v>
      </c>
      <c r="B4444" s="1">
        <v>1085.05</v>
      </c>
      <c r="C4444" s="1">
        <v>1091.3499999999999</v>
      </c>
      <c r="D4444" s="1">
        <v>1083.95</v>
      </c>
      <c r="E4444" s="1">
        <v>1088.3499999999999</v>
      </c>
      <c r="F4444" s="1">
        <v>45419748</v>
      </c>
      <c r="G4444" s="1">
        <v>1604.41</v>
      </c>
      <c r="H4444" s="6" t="str">
        <f>TEXT(NiftyData[[#This Row],[Date]], "yyyy")</f>
        <v>2003</v>
      </c>
      <c r="I4444" s="6" t="str">
        <f>TEXT(NiftyData[[#This Row],[Date]], "mmm")</f>
        <v>Jan</v>
      </c>
      <c r="J4444" s="6" t="str">
        <f>TEXT(NiftyData[[#This Row],[Date]], "ddd")</f>
        <v>Thu</v>
      </c>
      <c r="K4444" s="6" t="str">
        <f>TEXT(NiftyData[[#This Row],[Date]], "mmm-yyyy")</f>
        <v>Jan-2003</v>
      </c>
      <c r="L4444" s="6" t="str">
        <f>IF(NiftyData[[#This Row],[Day]]="Thu", "Expiry", "")</f>
        <v>Expiry</v>
      </c>
      <c r="M4444" s="6">
        <f>NiftyData[[#This Row],[Close]]-NiftyData[[#This Row],[Open]]</f>
        <v>3.2999999999999545</v>
      </c>
      <c r="N4444" s="4">
        <f>NiftyData[[#This Row],[Intraday Change]]/NiftyData[[#This Row],[Open]]</f>
        <v>3.0413345007142111E-3</v>
      </c>
      <c r="O4444" s="4">
        <f>_xlfn.CEILING.MATH(ABS(NiftyData[[#This Row],[Intraday Change %]]), 0.01)</f>
        <v>0.01</v>
      </c>
      <c r="P4444" s="6">
        <f>NiftyData[[#This Row],[Close]]-E4445</f>
        <v>3.3499999999999091</v>
      </c>
      <c r="Q4444" s="4">
        <f>NiftyData[[#This Row],[DayChange]]/E4445</f>
        <v>3.087557603686552E-3</v>
      </c>
      <c r="R4444" s="7">
        <f>_xlfn.CEILING.MATH(ABS(NiftyData[[#This Row],[DayChange %]]), 0.01)</f>
        <v>0.01</v>
      </c>
    </row>
    <row r="4445" spans="1:18" x14ac:dyDescent="0.2">
      <c r="A4445" s="2">
        <v>37636</v>
      </c>
      <c r="B4445" s="1">
        <v>1077.9000000000001</v>
      </c>
      <c r="C4445" s="1">
        <v>1087.5</v>
      </c>
      <c r="D4445" s="1">
        <v>1077.8</v>
      </c>
      <c r="E4445" s="1">
        <v>1085</v>
      </c>
      <c r="F4445" s="1">
        <v>45491014</v>
      </c>
      <c r="G4445" s="1">
        <v>1882.31</v>
      </c>
      <c r="H4445" s="6" t="str">
        <f>TEXT(NiftyData[[#This Row],[Date]], "yyyy")</f>
        <v>2003</v>
      </c>
      <c r="I4445" s="6" t="str">
        <f>TEXT(NiftyData[[#This Row],[Date]], "mmm")</f>
        <v>Jan</v>
      </c>
      <c r="J4445" s="6" t="str">
        <f>TEXT(NiftyData[[#This Row],[Date]], "ddd")</f>
        <v>Wed</v>
      </c>
      <c r="K4445" s="6" t="str">
        <f>TEXT(NiftyData[[#This Row],[Date]], "mmm-yyyy")</f>
        <v>Jan-2003</v>
      </c>
      <c r="L4445" s="6" t="str">
        <f>IF(NiftyData[[#This Row],[Day]]="Thu", "Expiry", "")</f>
        <v/>
      </c>
      <c r="M4445" s="6">
        <f>NiftyData[[#This Row],[Close]]-NiftyData[[#This Row],[Open]]</f>
        <v>7.0999999999999091</v>
      </c>
      <c r="N4445" s="4">
        <f>NiftyData[[#This Row],[Intraday Change]]/NiftyData[[#This Row],[Open]]</f>
        <v>6.5868818999906377E-3</v>
      </c>
      <c r="O4445" s="4">
        <f>_xlfn.CEILING.MATH(ABS(NiftyData[[#This Row],[Intraday Change %]]), 0.01)</f>
        <v>0.01</v>
      </c>
      <c r="P4445" s="6">
        <f>NiftyData[[#This Row],[Close]]-E4446</f>
        <v>6.0499999999999545</v>
      </c>
      <c r="Q4445" s="4">
        <f>NiftyData[[#This Row],[DayChange]]/E4446</f>
        <v>5.6073033968209408E-3</v>
      </c>
      <c r="R4445" s="7">
        <f>_xlfn.CEILING.MATH(ABS(NiftyData[[#This Row],[DayChange %]]), 0.01)</f>
        <v>0.01</v>
      </c>
    </row>
    <row r="4446" spans="1:18" x14ac:dyDescent="0.2">
      <c r="A4446" s="2">
        <v>37635</v>
      </c>
      <c r="B4446" s="1">
        <v>1072.7</v>
      </c>
      <c r="C4446" s="1">
        <v>1080.8</v>
      </c>
      <c r="D4446" s="1">
        <v>1070.3</v>
      </c>
      <c r="E4446" s="1">
        <v>1078.95</v>
      </c>
      <c r="F4446" s="1">
        <v>44511095</v>
      </c>
      <c r="G4446" s="1">
        <v>1719.38</v>
      </c>
      <c r="H4446" s="6" t="str">
        <f>TEXT(NiftyData[[#This Row],[Date]], "yyyy")</f>
        <v>2003</v>
      </c>
      <c r="I4446" s="6" t="str">
        <f>TEXT(NiftyData[[#This Row],[Date]], "mmm")</f>
        <v>Jan</v>
      </c>
      <c r="J4446" s="6" t="str">
        <f>TEXT(NiftyData[[#This Row],[Date]], "ddd")</f>
        <v>Tue</v>
      </c>
      <c r="K4446" s="6" t="str">
        <f>TEXT(NiftyData[[#This Row],[Date]], "mmm-yyyy")</f>
        <v>Jan-2003</v>
      </c>
      <c r="L4446" s="6" t="str">
        <f>IF(NiftyData[[#This Row],[Day]]="Thu", "Expiry", "")</f>
        <v/>
      </c>
      <c r="M4446" s="6">
        <f>NiftyData[[#This Row],[Close]]-NiftyData[[#This Row],[Open]]</f>
        <v>6.25</v>
      </c>
      <c r="N4446" s="4">
        <f>NiftyData[[#This Row],[Intraday Change]]/NiftyData[[#This Row],[Open]]</f>
        <v>5.8264193157453155E-3</v>
      </c>
      <c r="O4446" s="4">
        <f>_xlfn.CEILING.MATH(ABS(NiftyData[[#This Row],[Intraday Change %]]), 0.01)</f>
        <v>0.01</v>
      </c>
      <c r="P4446" s="6">
        <f>NiftyData[[#This Row],[Close]]-E4447</f>
        <v>5.2000000000000455</v>
      </c>
      <c r="Q4446" s="4">
        <f>NiftyData[[#This Row],[DayChange]]/E4447</f>
        <v>4.842840512223558E-3</v>
      </c>
      <c r="R4446" s="7">
        <f>_xlfn.CEILING.MATH(ABS(NiftyData[[#This Row],[DayChange %]]), 0.01)</f>
        <v>0.01</v>
      </c>
    </row>
    <row r="4447" spans="1:18" x14ac:dyDescent="0.2">
      <c r="A4447" s="2">
        <v>37634</v>
      </c>
      <c r="B4447" s="1">
        <v>1080.25</v>
      </c>
      <c r="C4447" s="1">
        <v>1080.4000000000001</v>
      </c>
      <c r="D4447" s="1">
        <v>1070.75</v>
      </c>
      <c r="E4447" s="1">
        <v>1073.75</v>
      </c>
      <c r="F4447" s="1">
        <v>46771066</v>
      </c>
      <c r="G4447" s="1">
        <v>1776.28</v>
      </c>
      <c r="H4447" s="6" t="str">
        <f>TEXT(NiftyData[[#This Row],[Date]], "yyyy")</f>
        <v>2003</v>
      </c>
      <c r="I4447" s="6" t="str">
        <f>TEXT(NiftyData[[#This Row],[Date]], "mmm")</f>
        <v>Jan</v>
      </c>
      <c r="J4447" s="6" t="str">
        <f>TEXT(NiftyData[[#This Row],[Date]], "ddd")</f>
        <v>Mon</v>
      </c>
      <c r="K4447" s="6" t="str">
        <f>TEXT(NiftyData[[#This Row],[Date]], "mmm-yyyy")</f>
        <v>Jan-2003</v>
      </c>
      <c r="L4447" s="6" t="str">
        <f>IF(NiftyData[[#This Row],[Day]]="Thu", "Expiry", "")</f>
        <v/>
      </c>
      <c r="M4447" s="6">
        <f>NiftyData[[#This Row],[Close]]-NiftyData[[#This Row],[Open]]</f>
        <v>-6.5</v>
      </c>
      <c r="N4447" s="4">
        <f>NiftyData[[#This Row],[Intraday Change]]/NiftyData[[#This Row],[Open]]</f>
        <v>-6.0171256653552422E-3</v>
      </c>
      <c r="O4447" s="4">
        <f>_xlfn.CEILING.MATH(ABS(NiftyData[[#This Row],[Intraday Change %]]), 0.01)</f>
        <v>0.01</v>
      </c>
      <c r="P4447" s="6">
        <f>NiftyData[[#This Row],[Close]]-E4448</f>
        <v>-6.5</v>
      </c>
      <c r="Q4447" s="4">
        <f>NiftyData[[#This Row],[DayChange]]/E4448</f>
        <v>-6.0171256653552422E-3</v>
      </c>
      <c r="R4447" s="7">
        <f>_xlfn.CEILING.MATH(ABS(NiftyData[[#This Row],[DayChange %]]), 0.01)</f>
        <v>0.01</v>
      </c>
    </row>
    <row r="4448" spans="1:18" x14ac:dyDescent="0.2">
      <c r="A4448" s="2">
        <v>37631</v>
      </c>
      <c r="B4448" s="1">
        <v>1097.5999999999999</v>
      </c>
      <c r="C4448" s="1">
        <v>1103.25</v>
      </c>
      <c r="D4448" s="1">
        <v>1077.4000000000001</v>
      </c>
      <c r="E4448" s="1">
        <v>1080.25</v>
      </c>
      <c r="F4448" s="1">
        <v>54047778</v>
      </c>
      <c r="G4448" s="1">
        <v>2317.79</v>
      </c>
      <c r="H4448" s="6" t="str">
        <f>TEXT(NiftyData[[#This Row],[Date]], "yyyy")</f>
        <v>2003</v>
      </c>
      <c r="I4448" s="6" t="str">
        <f>TEXT(NiftyData[[#This Row],[Date]], "mmm")</f>
        <v>Jan</v>
      </c>
      <c r="J4448" s="6" t="str">
        <f>TEXT(NiftyData[[#This Row],[Date]], "ddd")</f>
        <v>Fri</v>
      </c>
      <c r="K4448" s="6" t="str">
        <f>TEXT(NiftyData[[#This Row],[Date]], "mmm-yyyy")</f>
        <v>Jan-2003</v>
      </c>
      <c r="L4448" s="6" t="str">
        <f>IF(NiftyData[[#This Row],[Day]]="Thu", "Expiry", "")</f>
        <v/>
      </c>
      <c r="M4448" s="6">
        <f>NiftyData[[#This Row],[Close]]-NiftyData[[#This Row],[Open]]</f>
        <v>-17.349999999999909</v>
      </c>
      <c r="N4448" s="4">
        <f>NiftyData[[#This Row],[Intraday Change]]/NiftyData[[#This Row],[Open]]</f>
        <v>-1.5807215743440153E-2</v>
      </c>
      <c r="O4448" s="4">
        <f>_xlfn.CEILING.MATH(ABS(NiftyData[[#This Row],[Intraday Change %]]), 0.01)</f>
        <v>0.02</v>
      </c>
      <c r="P4448" s="6">
        <f>NiftyData[[#This Row],[Close]]-E4449</f>
        <v>-17.099999999999909</v>
      </c>
      <c r="Q4448" s="4">
        <f>NiftyData[[#This Row],[DayChange]]/E4449</f>
        <v>-1.5582995398004201E-2</v>
      </c>
      <c r="R4448" s="7">
        <f>_xlfn.CEILING.MATH(ABS(NiftyData[[#This Row],[DayChange %]]), 0.01)</f>
        <v>0.02</v>
      </c>
    </row>
    <row r="4449" spans="1:18" x14ac:dyDescent="0.2">
      <c r="A4449" s="2">
        <v>37630</v>
      </c>
      <c r="B4449" s="1">
        <v>1089.75</v>
      </c>
      <c r="C4449" s="1">
        <v>1099.1500000000001</v>
      </c>
      <c r="D4449" s="1">
        <v>1087.75</v>
      </c>
      <c r="E4449" s="1">
        <v>1097.3499999999999</v>
      </c>
      <c r="F4449" s="1">
        <v>44479270</v>
      </c>
      <c r="G4449" s="1">
        <v>1435.45</v>
      </c>
      <c r="H4449" s="6" t="str">
        <f>TEXT(NiftyData[[#This Row],[Date]], "yyyy")</f>
        <v>2003</v>
      </c>
      <c r="I4449" s="6" t="str">
        <f>TEXT(NiftyData[[#This Row],[Date]], "mmm")</f>
        <v>Jan</v>
      </c>
      <c r="J4449" s="6" t="str">
        <f>TEXT(NiftyData[[#This Row],[Date]], "ddd")</f>
        <v>Thu</v>
      </c>
      <c r="K4449" s="6" t="str">
        <f>TEXT(NiftyData[[#This Row],[Date]], "mmm-yyyy")</f>
        <v>Jan-2003</v>
      </c>
      <c r="L4449" s="6" t="str">
        <f>IF(NiftyData[[#This Row],[Day]]="Thu", "Expiry", "")</f>
        <v>Expiry</v>
      </c>
      <c r="M4449" s="6">
        <f>NiftyData[[#This Row],[Close]]-NiftyData[[#This Row],[Open]]</f>
        <v>7.5999999999999091</v>
      </c>
      <c r="N4449" s="4">
        <f>NiftyData[[#This Row],[Intraday Change]]/NiftyData[[#This Row],[Open]]</f>
        <v>6.9740766230786044E-3</v>
      </c>
      <c r="O4449" s="4">
        <f>_xlfn.CEILING.MATH(ABS(NiftyData[[#This Row],[Intraday Change %]]), 0.01)</f>
        <v>0.01</v>
      </c>
      <c r="P4449" s="6">
        <f>NiftyData[[#This Row],[Close]]-E4450</f>
        <v>8</v>
      </c>
      <c r="Q4449" s="4">
        <f>NiftyData[[#This Row],[DayChange]]/E4450</f>
        <v>7.3438288887868915E-3</v>
      </c>
      <c r="R4449" s="7">
        <f>_xlfn.CEILING.MATH(ABS(NiftyData[[#This Row],[DayChange %]]), 0.01)</f>
        <v>0.01</v>
      </c>
    </row>
    <row r="4450" spans="1:18" x14ac:dyDescent="0.2">
      <c r="A4450" s="2">
        <v>37629</v>
      </c>
      <c r="B4450" s="1">
        <v>1082.4000000000001</v>
      </c>
      <c r="C4450" s="1">
        <v>1091.45</v>
      </c>
      <c r="D4450" s="1">
        <v>1082.3</v>
      </c>
      <c r="E4450" s="1">
        <v>1089.3499999999999</v>
      </c>
      <c r="F4450" s="1">
        <v>51031790</v>
      </c>
      <c r="G4450" s="1">
        <v>1656</v>
      </c>
      <c r="H4450" s="6" t="str">
        <f>TEXT(NiftyData[[#This Row],[Date]], "yyyy")</f>
        <v>2003</v>
      </c>
      <c r="I4450" s="6" t="str">
        <f>TEXT(NiftyData[[#This Row],[Date]], "mmm")</f>
        <v>Jan</v>
      </c>
      <c r="J4450" s="6" t="str">
        <f>TEXT(NiftyData[[#This Row],[Date]], "ddd")</f>
        <v>Wed</v>
      </c>
      <c r="K4450" s="6" t="str">
        <f>TEXT(NiftyData[[#This Row],[Date]], "mmm-yyyy")</f>
        <v>Jan-2003</v>
      </c>
      <c r="L4450" s="6" t="str">
        <f>IF(NiftyData[[#This Row],[Day]]="Thu", "Expiry", "")</f>
        <v/>
      </c>
      <c r="M4450" s="6">
        <f>NiftyData[[#This Row],[Close]]-NiftyData[[#This Row],[Open]]</f>
        <v>6.9499999999998181</v>
      </c>
      <c r="N4450" s="4">
        <f>NiftyData[[#This Row],[Intraday Change]]/NiftyData[[#This Row],[Open]]</f>
        <v>6.4209164818919227E-3</v>
      </c>
      <c r="O4450" s="4">
        <f>_xlfn.CEILING.MATH(ABS(NiftyData[[#This Row],[Intraday Change %]]), 0.01)</f>
        <v>0.01</v>
      </c>
      <c r="P4450" s="6">
        <f>NiftyData[[#This Row],[Close]]-E4451</f>
        <v>7.5499999999999545</v>
      </c>
      <c r="Q4450" s="4">
        <f>NiftyData[[#This Row],[DayChange]]/E4451</f>
        <v>6.979108892586388E-3</v>
      </c>
      <c r="R4450" s="7">
        <f>_xlfn.CEILING.MATH(ABS(NiftyData[[#This Row],[DayChange %]]), 0.01)</f>
        <v>0.01</v>
      </c>
    </row>
    <row r="4451" spans="1:18" x14ac:dyDescent="0.2">
      <c r="A4451" s="2">
        <v>37628</v>
      </c>
      <c r="B4451" s="1">
        <v>1084.4000000000001</v>
      </c>
      <c r="C4451" s="1">
        <v>1089.8499999999999</v>
      </c>
      <c r="D4451" s="1">
        <v>1078.95</v>
      </c>
      <c r="E4451" s="1">
        <v>1081.8</v>
      </c>
      <c r="F4451" s="1">
        <v>53731411</v>
      </c>
      <c r="G4451" s="1">
        <v>1810.73</v>
      </c>
      <c r="H4451" s="6" t="str">
        <f>TEXT(NiftyData[[#This Row],[Date]], "yyyy")</f>
        <v>2003</v>
      </c>
      <c r="I4451" s="6" t="str">
        <f>TEXT(NiftyData[[#This Row],[Date]], "mmm")</f>
        <v>Jan</v>
      </c>
      <c r="J4451" s="6" t="str">
        <f>TEXT(NiftyData[[#This Row],[Date]], "ddd")</f>
        <v>Tue</v>
      </c>
      <c r="K4451" s="6" t="str">
        <f>TEXT(NiftyData[[#This Row],[Date]], "mmm-yyyy")</f>
        <v>Jan-2003</v>
      </c>
      <c r="L4451" s="6" t="str">
        <f>IF(NiftyData[[#This Row],[Day]]="Thu", "Expiry", "")</f>
        <v/>
      </c>
      <c r="M4451" s="6">
        <f>NiftyData[[#This Row],[Close]]-NiftyData[[#This Row],[Open]]</f>
        <v>-2.6000000000001364</v>
      </c>
      <c r="N4451" s="4">
        <f>NiftyData[[#This Row],[Intraday Change]]/NiftyData[[#This Row],[Open]]</f>
        <v>-2.3976392475102697E-3</v>
      </c>
      <c r="O4451" s="4">
        <f>_xlfn.CEILING.MATH(ABS(NiftyData[[#This Row],[Intraday Change %]]), 0.01)</f>
        <v>0.01</v>
      </c>
      <c r="P4451" s="6">
        <f>NiftyData[[#This Row],[Close]]-E4452</f>
        <v>-2.5499999999999545</v>
      </c>
      <c r="Q4451" s="4">
        <f>NiftyData[[#This Row],[DayChange]]/E4452</f>
        <v>-2.3516392308755981E-3</v>
      </c>
      <c r="R4451" s="7">
        <f>_xlfn.CEILING.MATH(ABS(NiftyData[[#This Row],[DayChange %]]), 0.01)</f>
        <v>0.01</v>
      </c>
    </row>
    <row r="4452" spans="1:18" x14ac:dyDescent="0.2">
      <c r="A4452" s="2">
        <v>37627</v>
      </c>
      <c r="B4452" s="1">
        <v>1089.75</v>
      </c>
      <c r="C4452" s="1">
        <v>1093.05</v>
      </c>
      <c r="D4452" s="1">
        <v>1081.25</v>
      </c>
      <c r="E4452" s="1">
        <v>1084.3499999999999</v>
      </c>
      <c r="F4452" s="1">
        <v>47347534</v>
      </c>
      <c r="G4452" s="1">
        <v>1687.65</v>
      </c>
      <c r="H4452" s="6" t="str">
        <f>TEXT(NiftyData[[#This Row],[Date]], "yyyy")</f>
        <v>2003</v>
      </c>
      <c r="I4452" s="6" t="str">
        <f>TEXT(NiftyData[[#This Row],[Date]], "mmm")</f>
        <v>Jan</v>
      </c>
      <c r="J4452" s="6" t="str">
        <f>TEXT(NiftyData[[#This Row],[Date]], "ddd")</f>
        <v>Mon</v>
      </c>
      <c r="K4452" s="6" t="str">
        <f>TEXT(NiftyData[[#This Row],[Date]], "mmm-yyyy")</f>
        <v>Jan-2003</v>
      </c>
      <c r="L4452" s="6" t="str">
        <f>IF(NiftyData[[#This Row],[Day]]="Thu", "Expiry", "")</f>
        <v/>
      </c>
      <c r="M4452" s="6">
        <f>NiftyData[[#This Row],[Close]]-NiftyData[[#This Row],[Open]]</f>
        <v>-5.4000000000000909</v>
      </c>
      <c r="N4452" s="4">
        <f>NiftyData[[#This Row],[Intraday Change]]/NiftyData[[#This Row],[Open]]</f>
        <v>-4.9552649690296777E-3</v>
      </c>
      <c r="O4452" s="4">
        <f>_xlfn.CEILING.MATH(ABS(NiftyData[[#This Row],[Intraday Change %]]), 0.01)</f>
        <v>0.01</v>
      </c>
      <c r="P4452" s="6">
        <f>NiftyData[[#This Row],[Close]]-E4453</f>
        <v>-5.25</v>
      </c>
      <c r="Q4452" s="4">
        <f>NiftyData[[#This Row],[DayChange]]/E4453</f>
        <v>-4.8182819383259913E-3</v>
      </c>
      <c r="R4452" s="7">
        <f>_xlfn.CEILING.MATH(ABS(NiftyData[[#This Row],[DayChange %]]), 0.01)</f>
        <v>0.01</v>
      </c>
    </row>
    <row r="4453" spans="1:18" x14ac:dyDescent="0.2">
      <c r="A4453" s="2">
        <v>37624</v>
      </c>
      <c r="B4453" s="1">
        <v>1094.45</v>
      </c>
      <c r="C4453" s="1">
        <v>1099.8499999999999</v>
      </c>
      <c r="D4453" s="1">
        <v>1087.3</v>
      </c>
      <c r="E4453" s="1">
        <v>1089.5999999999999</v>
      </c>
      <c r="F4453" s="1">
        <v>61476283</v>
      </c>
      <c r="G4453" s="1">
        <v>2048.4899999999998</v>
      </c>
      <c r="H4453" s="6" t="str">
        <f>TEXT(NiftyData[[#This Row],[Date]], "yyyy")</f>
        <v>2003</v>
      </c>
      <c r="I4453" s="6" t="str">
        <f>TEXT(NiftyData[[#This Row],[Date]], "mmm")</f>
        <v>Jan</v>
      </c>
      <c r="J4453" s="6" t="str">
        <f>TEXT(NiftyData[[#This Row],[Date]], "ddd")</f>
        <v>Fri</v>
      </c>
      <c r="K4453" s="6" t="str">
        <f>TEXT(NiftyData[[#This Row],[Date]], "mmm-yyyy")</f>
        <v>Jan-2003</v>
      </c>
      <c r="L4453" s="6" t="str">
        <f>IF(NiftyData[[#This Row],[Day]]="Thu", "Expiry", "")</f>
        <v/>
      </c>
      <c r="M4453" s="6">
        <f>NiftyData[[#This Row],[Close]]-NiftyData[[#This Row],[Open]]</f>
        <v>-4.8500000000001364</v>
      </c>
      <c r="N4453" s="4">
        <f>NiftyData[[#This Row],[Intraday Change]]/NiftyData[[#This Row],[Open]]</f>
        <v>-4.4314495865504467E-3</v>
      </c>
      <c r="O4453" s="4">
        <f>_xlfn.CEILING.MATH(ABS(NiftyData[[#This Row],[Intraday Change %]]), 0.01)</f>
        <v>0.01</v>
      </c>
      <c r="P4453" s="6">
        <f>NiftyData[[#This Row],[Close]]-E4454</f>
        <v>-3.4500000000000455</v>
      </c>
      <c r="Q4453" s="4">
        <f>NiftyData[[#This Row],[DayChange]]/E4454</f>
        <v>-3.1563057499657339E-3</v>
      </c>
      <c r="R4453" s="7">
        <f>_xlfn.CEILING.MATH(ABS(NiftyData[[#This Row],[DayChange %]]), 0.01)</f>
        <v>0.01</v>
      </c>
    </row>
    <row r="4454" spans="1:18" x14ac:dyDescent="0.2">
      <c r="A4454" s="2">
        <v>37623</v>
      </c>
      <c r="B4454" s="1">
        <v>1100.55</v>
      </c>
      <c r="C4454" s="1">
        <v>1105.5999999999999</v>
      </c>
      <c r="D4454" s="1">
        <v>1091.2</v>
      </c>
      <c r="E4454" s="1">
        <v>1093.05</v>
      </c>
      <c r="F4454" s="1">
        <v>63892238</v>
      </c>
      <c r="G4454" s="1">
        <v>2027.64</v>
      </c>
      <c r="H4454" s="6" t="str">
        <f>TEXT(NiftyData[[#This Row],[Date]], "yyyy")</f>
        <v>2003</v>
      </c>
      <c r="I4454" s="6" t="str">
        <f>TEXT(NiftyData[[#This Row],[Date]], "mmm")</f>
        <v>Jan</v>
      </c>
      <c r="J4454" s="6" t="str">
        <f>TEXT(NiftyData[[#This Row],[Date]], "ddd")</f>
        <v>Thu</v>
      </c>
      <c r="K4454" s="6" t="str">
        <f>TEXT(NiftyData[[#This Row],[Date]], "mmm-yyyy")</f>
        <v>Jan-2003</v>
      </c>
      <c r="L4454" s="6" t="str">
        <f>IF(NiftyData[[#This Row],[Day]]="Thu", "Expiry", "")</f>
        <v>Expiry</v>
      </c>
      <c r="M4454" s="6">
        <f>NiftyData[[#This Row],[Close]]-NiftyData[[#This Row],[Open]]</f>
        <v>-7.5</v>
      </c>
      <c r="N4454" s="4">
        <f>NiftyData[[#This Row],[Intraday Change]]/NiftyData[[#This Row],[Open]]</f>
        <v>-6.8147744309663355E-3</v>
      </c>
      <c r="O4454" s="4">
        <f>_xlfn.CEILING.MATH(ABS(NiftyData[[#This Row],[Intraday Change %]]), 0.01)</f>
        <v>0.01</v>
      </c>
      <c r="P4454" s="6">
        <f>NiftyData[[#This Row],[Close]]-E4455</f>
        <v>-7.1000000000001364</v>
      </c>
      <c r="Q4454" s="4">
        <f>NiftyData[[#This Row],[DayChange]]/E4455</f>
        <v>-6.4536654092624971E-3</v>
      </c>
      <c r="R4454" s="7">
        <f>_xlfn.CEILING.MATH(ABS(NiftyData[[#This Row],[DayChange %]]), 0.01)</f>
        <v>0.01</v>
      </c>
    </row>
    <row r="4455" spans="1:18" x14ac:dyDescent="0.2">
      <c r="A4455" s="2">
        <v>37622</v>
      </c>
      <c r="B4455" s="1">
        <v>1093.5999999999999</v>
      </c>
      <c r="C4455" s="1">
        <v>1102.0999999999999</v>
      </c>
      <c r="D4455" s="1">
        <v>1093.5999999999999</v>
      </c>
      <c r="E4455" s="1">
        <v>1100.1500000000001</v>
      </c>
      <c r="F4455" s="1">
        <v>38958168</v>
      </c>
      <c r="G4455" s="1">
        <v>1325.9</v>
      </c>
      <c r="H4455" s="6" t="str">
        <f>TEXT(NiftyData[[#This Row],[Date]], "yyyy")</f>
        <v>2003</v>
      </c>
      <c r="I4455" s="6" t="str">
        <f>TEXT(NiftyData[[#This Row],[Date]], "mmm")</f>
        <v>Jan</v>
      </c>
      <c r="J4455" s="6" t="str">
        <f>TEXT(NiftyData[[#This Row],[Date]], "ddd")</f>
        <v>Wed</v>
      </c>
      <c r="K4455" s="6" t="str">
        <f>TEXT(NiftyData[[#This Row],[Date]], "mmm-yyyy")</f>
        <v>Jan-2003</v>
      </c>
      <c r="L4455" s="6" t="str">
        <f>IF(NiftyData[[#This Row],[Day]]="Thu", "Expiry", "")</f>
        <v/>
      </c>
      <c r="M4455" s="6">
        <f>NiftyData[[#This Row],[Close]]-NiftyData[[#This Row],[Open]]</f>
        <v>6.5500000000001819</v>
      </c>
      <c r="N4455" s="4">
        <f>NiftyData[[#This Row],[Intraday Change]]/NiftyData[[#This Row],[Open]]</f>
        <v>5.9893928310169918E-3</v>
      </c>
      <c r="O4455" s="4">
        <f>_xlfn.CEILING.MATH(ABS(NiftyData[[#This Row],[Intraday Change %]]), 0.01)</f>
        <v>0.01</v>
      </c>
      <c r="P4455" s="6">
        <f>NiftyData[[#This Row],[Close]]-E4456</f>
        <v>6.6500000000000909</v>
      </c>
      <c r="Q4455" s="4">
        <f>NiftyData[[#This Row],[DayChange]]/E4456</f>
        <v>6.0813900320073992E-3</v>
      </c>
      <c r="R4455" s="7">
        <f>_xlfn.CEILING.MATH(ABS(NiftyData[[#This Row],[DayChange %]]), 0.01)</f>
        <v>0.01</v>
      </c>
    </row>
    <row r="4456" spans="1:18" x14ac:dyDescent="0.2">
      <c r="A4456" s="2">
        <v>37621</v>
      </c>
      <c r="B4456" s="1">
        <v>1091.8499999999999</v>
      </c>
      <c r="C4456" s="1">
        <v>1100.0999999999999</v>
      </c>
      <c r="D4456" s="1">
        <v>1091.7</v>
      </c>
      <c r="E4456" s="1">
        <v>1093.5</v>
      </c>
      <c r="F4456" s="1">
        <v>46467775</v>
      </c>
      <c r="G4456" s="1">
        <v>1580.75</v>
      </c>
      <c r="H4456" s="6" t="str">
        <f>TEXT(NiftyData[[#This Row],[Date]], "yyyy")</f>
        <v>2002</v>
      </c>
      <c r="I4456" s="6" t="str">
        <f>TEXT(NiftyData[[#This Row],[Date]], "mmm")</f>
        <v>Dec</v>
      </c>
      <c r="J4456" s="6" t="str">
        <f>TEXT(NiftyData[[#This Row],[Date]], "ddd")</f>
        <v>Tue</v>
      </c>
      <c r="K4456" s="6" t="str">
        <f>TEXT(NiftyData[[#This Row],[Date]], "mmm-yyyy")</f>
        <v>Dec-2002</v>
      </c>
      <c r="L4456" s="6" t="str">
        <f>IF(NiftyData[[#This Row],[Day]]="Thu", "Expiry", "")</f>
        <v/>
      </c>
      <c r="M4456" s="6">
        <f>NiftyData[[#This Row],[Close]]-NiftyData[[#This Row],[Open]]</f>
        <v>1.6500000000000909</v>
      </c>
      <c r="N4456" s="4">
        <f>NiftyData[[#This Row],[Intraday Change]]/NiftyData[[#This Row],[Open]]</f>
        <v>1.5111965929386739E-3</v>
      </c>
      <c r="O4456" s="4">
        <f>_xlfn.CEILING.MATH(ABS(NiftyData[[#This Row],[Intraday Change %]]), 0.01)</f>
        <v>0.01</v>
      </c>
      <c r="P4456" s="6">
        <f>NiftyData[[#This Row],[Close]]-E4457</f>
        <v>1.5499999999999545</v>
      </c>
      <c r="Q4456" s="4">
        <f>NiftyData[[#This Row],[DayChange]]/E4457</f>
        <v>1.419478913869641E-3</v>
      </c>
      <c r="R4456" s="7">
        <f>_xlfn.CEILING.MATH(ABS(NiftyData[[#This Row],[DayChange %]]), 0.01)</f>
        <v>0.01</v>
      </c>
    </row>
    <row r="4457" spans="1:18" x14ac:dyDescent="0.2">
      <c r="A4457" s="2">
        <v>37620</v>
      </c>
      <c r="B4457" s="1">
        <v>1095.8</v>
      </c>
      <c r="C4457" s="1">
        <v>1095.8</v>
      </c>
      <c r="D4457" s="1">
        <v>1084.3499999999999</v>
      </c>
      <c r="E4457" s="1">
        <v>1091.95</v>
      </c>
      <c r="F4457" s="1">
        <v>47674403</v>
      </c>
      <c r="G4457" s="1">
        <v>1556.32</v>
      </c>
      <c r="H4457" s="6" t="str">
        <f>TEXT(NiftyData[[#This Row],[Date]], "yyyy")</f>
        <v>2002</v>
      </c>
      <c r="I4457" s="6" t="str">
        <f>TEXT(NiftyData[[#This Row],[Date]], "mmm")</f>
        <v>Dec</v>
      </c>
      <c r="J4457" s="6" t="str">
        <f>TEXT(NiftyData[[#This Row],[Date]], "ddd")</f>
        <v>Mon</v>
      </c>
      <c r="K4457" s="6" t="str">
        <f>TEXT(NiftyData[[#This Row],[Date]], "mmm-yyyy")</f>
        <v>Dec-2002</v>
      </c>
      <c r="L4457" s="6" t="str">
        <f>IF(NiftyData[[#This Row],[Day]]="Thu", "Expiry", "")</f>
        <v/>
      </c>
      <c r="M4457" s="6">
        <f>NiftyData[[#This Row],[Close]]-NiftyData[[#This Row],[Open]]</f>
        <v>-3.8499999999999091</v>
      </c>
      <c r="N4457" s="4">
        <f>NiftyData[[#This Row],[Intraday Change]]/NiftyData[[#This Row],[Open]]</f>
        <v>-3.513414856725597E-3</v>
      </c>
      <c r="O4457" s="4">
        <f>_xlfn.CEILING.MATH(ABS(NiftyData[[#This Row],[Intraday Change %]]), 0.01)</f>
        <v>0.01</v>
      </c>
      <c r="P4457" s="6">
        <f>NiftyData[[#This Row],[Close]]-E4458</f>
        <v>-6.4500000000000455</v>
      </c>
      <c r="Q4457" s="4">
        <f>NiftyData[[#This Row],[DayChange]]/E4458</f>
        <v>-5.8721777130371858E-3</v>
      </c>
      <c r="R4457" s="7">
        <f>_xlfn.CEILING.MATH(ABS(NiftyData[[#This Row],[DayChange %]]), 0.01)</f>
        <v>0.01</v>
      </c>
    </row>
    <row r="4458" spans="1:18" x14ac:dyDescent="0.2">
      <c r="A4458" s="2">
        <v>37617</v>
      </c>
      <c r="B4458" s="1">
        <v>1095.6500000000001</v>
      </c>
      <c r="C4458" s="1">
        <v>1103.95</v>
      </c>
      <c r="D4458" s="1">
        <v>1095.5999999999999</v>
      </c>
      <c r="E4458" s="1">
        <v>1098.4000000000001</v>
      </c>
      <c r="F4458" s="1">
        <v>61404780</v>
      </c>
      <c r="G4458" s="1">
        <v>1956.21</v>
      </c>
      <c r="H4458" s="6" t="str">
        <f>TEXT(NiftyData[[#This Row],[Date]], "yyyy")</f>
        <v>2002</v>
      </c>
      <c r="I4458" s="6" t="str">
        <f>TEXT(NiftyData[[#This Row],[Date]], "mmm")</f>
        <v>Dec</v>
      </c>
      <c r="J4458" s="6" t="str">
        <f>TEXT(NiftyData[[#This Row],[Date]], "ddd")</f>
        <v>Fri</v>
      </c>
      <c r="K4458" s="6" t="str">
        <f>TEXT(NiftyData[[#This Row],[Date]], "mmm-yyyy")</f>
        <v>Dec-2002</v>
      </c>
      <c r="L4458" s="6" t="str">
        <f>IF(NiftyData[[#This Row],[Day]]="Thu", "Expiry", "")</f>
        <v/>
      </c>
      <c r="M4458" s="6">
        <f>NiftyData[[#This Row],[Close]]-NiftyData[[#This Row],[Open]]</f>
        <v>2.75</v>
      </c>
      <c r="N4458" s="4">
        <f>NiftyData[[#This Row],[Intraday Change]]/NiftyData[[#This Row],[Open]]</f>
        <v>2.5099256149317753E-3</v>
      </c>
      <c r="O4458" s="4">
        <f>_xlfn.CEILING.MATH(ABS(NiftyData[[#This Row],[Intraday Change %]]), 0.01)</f>
        <v>0.01</v>
      </c>
      <c r="P4458" s="6">
        <f>NiftyData[[#This Row],[Close]]-E4459</f>
        <v>3.6000000000001364</v>
      </c>
      <c r="Q4458" s="4">
        <f>NiftyData[[#This Row],[DayChange]]/E4459</f>
        <v>3.2882718304714435E-3</v>
      </c>
      <c r="R4458" s="7">
        <f>_xlfn.CEILING.MATH(ABS(NiftyData[[#This Row],[DayChange %]]), 0.01)</f>
        <v>0.01</v>
      </c>
    </row>
    <row r="4459" spans="1:18" x14ac:dyDescent="0.2">
      <c r="A4459" s="2">
        <v>37616</v>
      </c>
      <c r="B4459" s="1">
        <v>1085.05</v>
      </c>
      <c r="C4459" s="1">
        <v>1100.4000000000001</v>
      </c>
      <c r="D4459" s="1">
        <v>1085.05</v>
      </c>
      <c r="E4459" s="1">
        <v>1094.8</v>
      </c>
      <c r="F4459" s="1">
        <v>70340712</v>
      </c>
      <c r="G4459" s="1">
        <v>2216.4899999999998</v>
      </c>
      <c r="H4459" s="6" t="str">
        <f>TEXT(NiftyData[[#This Row],[Date]], "yyyy")</f>
        <v>2002</v>
      </c>
      <c r="I4459" s="6" t="str">
        <f>TEXT(NiftyData[[#This Row],[Date]], "mmm")</f>
        <v>Dec</v>
      </c>
      <c r="J4459" s="6" t="str">
        <f>TEXT(NiftyData[[#This Row],[Date]], "ddd")</f>
        <v>Thu</v>
      </c>
      <c r="K4459" s="6" t="str">
        <f>TEXT(NiftyData[[#This Row],[Date]], "mmm-yyyy")</f>
        <v>Dec-2002</v>
      </c>
      <c r="L4459" s="6" t="str">
        <f>IF(NiftyData[[#This Row],[Day]]="Thu", "Expiry", "")</f>
        <v>Expiry</v>
      </c>
      <c r="M4459" s="6">
        <f>NiftyData[[#This Row],[Close]]-NiftyData[[#This Row],[Open]]</f>
        <v>9.75</v>
      </c>
      <c r="N4459" s="4">
        <f>NiftyData[[#This Row],[Intraday Change]]/NiftyData[[#This Row],[Open]]</f>
        <v>8.9857610248375661E-3</v>
      </c>
      <c r="O4459" s="4">
        <f>_xlfn.CEILING.MATH(ABS(NiftyData[[#This Row],[Intraday Change %]]), 0.01)</f>
        <v>0.01</v>
      </c>
      <c r="P4459" s="6">
        <f>NiftyData[[#This Row],[Close]]-E4460</f>
        <v>9.7999999999999545</v>
      </c>
      <c r="Q4459" s="4">
        <f>NiftyData[[#This Row],[DayChange]]/E4460</f>
        <v>9.0322580645160865E-3</v>
      </c>
      <c r="R4459" s="7">
        <f>_xlfn.CEILING.MATH(ABS(NiftyData[[#This Row],[DayChange %]]), 0.01)</f>
        <v>0.01</v>
      </c>
    </row>
    <row r="4460" spans="1:18" x14ac:dyDescent="0.2">
      <c r="A4460" s="2">
        <v>37614</v>
      </c>
      <c r="B4460" s="1">
        <v>1075.95</v>
      </c>
      <c r="C4460" s="1">
        <v>1087</v>
      </c>
      <c r="D4460" s="1">
        <v>1072.6500000000001</v>
      </c>
      <c r="E4460" s="1">
        <v>1085</v>
      </c>
      <c r="F4460" s="1">
        <v>46070600</v>
      </c>
      <c r="G4460" s="1">
        <v>1577.3</v>
      </c>
      <c r="H4460" s="6" t="str">
        <f>TEXT(NiftyData[[#This Row],[Date]], "yyyy")</f>
        <v>2002</v>
      </c>
      <c r="I4460" s="6" t="str">
        <f>TEXT(NiftyData[[#This Row],[Date]], "mmm")</f>
        <v>Dec</v>
      </c>
      <c r="J4460" s="6" t="str">
        <f>TEXT(NiftyData[[#This Row],[Date]], "ddd")</f>
        <v>Tue</v>
      </c>
      <c r="K4460" s="6" t="str">
        <f>TEXT(NiftyData[[#This Row],[Date]], "mmm-yyyy")</f>
        <v>Dec-2002</v>
      </c>
      <c r="L4460" s="6" t="str">
        <f>IF(NiftyData[[#This Row],[Day]]="Thu", "Expiry", "")</f>
        <v/>
      </c>
      <c r="M4460" s="6">
        <f>NiftyData[[#This Row],[Close]]-NiftyData[[#This Row],[Open]]</f>
        <v>9.0499999999999545</v>
      </c>
      <c r="N4460" s="4">
        <f>NiftyData[[#This Row],[Intraday Change]]/NiftyData[[#This Row],[Open]]</f>
        <v>8.4111715228402384E-3</v>
      </c>
      <c r="O4460" s="4">
        <f>_xlfn.CEILING.MATH(ABS(NiftyData[[#This Row],[Intraday Change %]]), 0.01)</f>
        <v>0.01</v>
      </c>
      <c r="P4460" s="6">
        <f>NiftyData[[#This Row],[Close]]-E4461</f>
        <v>9</v>
      </c>
      <c r="Q4460" s="4">
        <f>NiftyData[[#This Row],[DayChange]]/E4461</f>
        <v>8.3643122676579917E-3</v>
      </c>
      <c r="R4460" s="7">
        <f>_xlfn.CEILING.MATH(ABS(NiftyData[[#This Row],[DayChange %]]), 0.01)</f>
        <v>0.01</v>
      </c>
    </row>
    <row r="4461" spans="1:18" x14ac:dyDescent="0.2">
      <c r="A4461" s="2">
        <v>37613</v>
      </c>
      <c r="B4461" s="1">
        <v>1079.3</v>
      </c>
      <c r="C4461" s="1">
        <v>1082.5999999999999</v>
      </c>
      <c r="D4461" s="1">
        <v>1073.3499999999999</v>
      </c>
      <c r="E4461" s="1">
        <v>1076</v>
      </c>
      <c r="F4461" s="1">
        <v>39095304</v>
      </c>
      <c r="G4461" s="1">
        <v>1287.3499999999999</v>
      </c>
      <c r="H4461" s="6" t="str">
        <f>TEXT(NiftyData[[#This Row],[Date]], "yyyy")</f>
        <v>2002</v>
      </c>
      <c r="I4461" s="6" t="str">
        <f>TEXT(NiftyData[[#This Row],[Date]], "mmm")</f>
        <v>Dec</v>
      </c>
      <c r="J4461" s="6" t="str">
        <f>TEXT(NiftyData[[#This Row],[Date]], "ddd")</f>
        <v>Mon</v>
      </c>
      <c r="K4461" s="6" t="str">
        <f>TEXT(NiftyData[[#This Row],[Date]], "mmm-yyyy")</f>
        <v>Dec-2002</v>
      </c>
      <c r="L4461" s="6" t="str">
        <f>IF(NiftyData[[#This Row],[Day]]="Thu", "Expiry", "")</f>
        <v/>
      </c>
      <c r="M4461" s="6">
        <f>NiftyData[[#This Row],[Close]]-NiftyData[[#This Row],[Open]]</f>
        <v>-3.2999999999999545</v>
      </c>
      <c r="N4461" s="4">
        <f>NiftyData[[#This Row],[Intraday Change]]/NiftyData[[#This Row],[Open]]</f>
        <v>-3.0575372926896641E-3</v>
      </c>
      <c r="O4461" s="4">
        <f>_xlfn.CEILING.MATH(ABS(NiftyData[[#This Row],[Intraday Change %]]), 0.01)</f>
        <v>0.01</v>
      </c>
      <c r="P4461" s="6">
        <f>NiftyData[[#This Row],[Close]]-E4462</f>
        <v>-3.2999999999999545</v>
      </c>
      <c r="Q4461" s="4">
        <f>NiftyData[[#This Row],[DayChange]]/E4462</f>
        <v>-3.0575372926896641E-3</v>
      </c>
      <c r="R4461" s="7">
        <f>_xlfn.CEILING.MATH(ABS(NiftyData[[#This Row],[DayChange %]]), 0.01)</f>
        <v>0.01</v>
      </c>
    </row>
    <row r="4462" spans="1:18" x14ac:dyDescent="0.2">
      <c r="A4462" s="2">
        <v>37610</v>
      </c>
      <c r="B4462" s="1">
        <v>1075.45</v>
      </c>
      <c r="C4462" s="1">
        <v>1084.95</v>
      </c>
      <c r="D4462" s="1">
        <v>1075.4000000000001</v>
      </c>
      <c r="E4462" s="1">
        <v>1079.3</v>
      </c>
      <c r="F4462" s="1">
        <v>48150321</v>
      </c>
      <c r="G4462" s="1">
        <v>1658.56</v>
      </c>
      <c r="H4462" s="6" t="str">
        <f>TEXT(NiftyData[[#This Row],[Date]], "yyyy")</f>
        <v>2002</v>
      </c>
      <c r="I4462" s="6" t="str">
        <f>TEXT(NiftyData[[#This Row],[Date]], "mmm")</f>
        <v>Dec</v>
      </c>
      <c r="J4462" s="6" t="str">
        <f>TEXT(NiftyData[[#This Row],[Date]], "ddd")</f>
        <v>Fri</v>
      </c>
      <c r="K4462" s="6" t="str">
        <f>TEXT(NiftyData[[#This Row],[Date]], "mmm-yyyy")</f>
        <v>Dec-2002</v>
      </c>
      <c r="L4462" s="6" t="str">
        <f>IF(NiftyData[[#This Row],[Day]]="Thu", "Expiry", "")</f>
        <v/>
      </c>
      <c r="M4462" s="6">
        <f>NiftyData[[#This Row],[Close]]-NiftyData[[#This Row],[Open]]</f>
        <v>3.8499999999999091</v>
      </c>
      <c r="N4462" s="4">
        <f>NiftyData[[#This Row],[Intraday Change]]/NiftyData[[#This Row],[Open]]</f>
        <v>3.5798967873912398E-3</v>
      </c>
      <c r="O4462" s="4">
        <f>_xlfn.CEILING.MATH(ABS(NiftyData[[#This Row],[Intraday Change %]]), 0.01)</f>
        <v>0.01</v>
      </c>
      <c r="P4462" s="6">
        <f>NiftyData[[#This Row],[Close]]-E4463</f>
        <v>3.2999999999999545</v>
      </c>
      <c r="Q4462" s="4">
        <f>NiftyData[[#This Row],[DayChange]]/E4463</f>
        <v>3.0669144981412219E-3</v>
      </c>
      <c r="R4462" s="7">
        <f>_xlfn.CEILING.MATH(ABS(NiftyData[[#This Row],[DayChange %]]), 0.01)</f>
        <v>0.01</v>
      </c>
    </row>
    <row r="4463" spans="1:18" x14ac:dyDescent="0.2">
      <c r="A4463" s="2">
        <v>37609</v>
      </c>
      <c r="B4463" s="1">
        <v>1077.8499999999999</v>
      </c>
      <c r="C4463" s="1">
        <v>1079.9000000000001</v>
      </c>
      <c r="D4463" s="1">
        <v>1070.5</v>
      </c>
      <c r="E4463" s="1">
        <v>1076</v>
      </c>
      <c r="F4463" s="1">
        <v>60426570</v>
      </c>
      <c r="G4463" s="1">
        <v>2010.98</v>
      </c>
      <c r="H4463" s="6" t="str">
        <f>TEXT(NiftyData[[#This Row],[Date]], "yyyy")</f>
        <v>2002</v>
      </c>
      <c r="I4463" s="6" t="str">
        <f>TEXT(NiftyData[[#This Row],[Date]], "mmm")</f>
        <v>Dec</v>
      </c>
      <c r="J4463" s="6" t="str">
        <f>TEXT(NiftyData[[#This Row],[Date]], "ddd")</f>
        <v>Thu</v>
      </c>
      <c r="K4463" s="6" t="str">
        <f>TEXT(NiftyData[[#This Row],[Date]], "mmm-yyyy")</f>
        <v>Dec-2002</v>
      </c>
      <c r="L4463" s="6" t="str">
        <f>IF(NiftyData[[#This Row],[Day]]="Thu", "Expiry", "")</f>
        <v>Expiry</v>
      </c>
      <c r="M4463" s="6">
        <f>NiftyData[[#This Row],[Close]]-NiftyData[[#This Row],[Open]]</f>
        <v>-1.8499999999999091</v>
      </c>
      <c r="N4463" s="4">
        <f>NiftyData[[#This Row],[Intraday Change]]/NiftyData[[#This Row],[Open]]</f>
        <v>-1.7163798302174784E-3</v>
      </c>
      <c r="O4463" s="4">
        <f>_xlfn.CEILING.MATH(ABS(NiftyData[[#This Row],[Intraday Change %]]), 0.01)</f>
        <v>0.01</v>
      </c>
      <c r="P4463" s="6">
        <f>NiftyData[[#This Row],[Close]]-E4464</f>
        <v>-1.9500000000000455</v>
      </c>
      <c r="Q4463" s="4">
        <f>NiftyData[[#This Row],[DayChange]]/E4464</f>
        <v>-1.8089892852173528E-3</v>
      </c>
      <c r="R4463" s="7">
        <f>_xlfn.CEILING.MATH(ABS(NiftyData[[#This Row],[DayChange %]]), 0.01)</f>
        <v>0.01</v>
      </c>
    </row>
    <row r="4464" spans="1:18" x14ac:dyDescent="0.2">
      <c r="A4464" s="2">
        <v>37608</v>
      </c>
      <c r="B4464" s="1">
        <v>1073.2</v>
      </c>
      <c r="C4464" s="1">
        <v>1083.6500000000001</v>
      </c>
      <c r="D4464" s="1">
        <v>1072.8499999999999</v>
      </c>
      <c r="E4464" s="1">
        <v>1077.95</v>
      </c>
      <c r="F4464" s="1">
        <v>58440571</v>
      </c>
      <c r="G4464" s="1">
        <v>1908.32</v>
      </c>
      <c r="H4464" s="6" t="str">
        <f>TEXT(NiftyData[[#This Row],[Date]], "yyyy")</f>
        <v>2002</v>
      </c>
      <c r="I4464" s="6" t="str">
        <f>TEXT(NiftyData[[#This Row],[Date]], "mmm")</f>
        <v>Dec</v>
      </c>
      <c r="J4464" s="6" t="str">
        <f>TEXT(NiftyData[[#This Row],[Date]], "ddd")</f>
        <v>Wed</v>
      </c>
      <c r="K4464" s="6" t="str">
        <f>TEXT(NiftyData[[#This Row],[Date]], "mmm-yyyy")</f>
        <v>Dec-2002</v>
      </c>
      <c r="L4464" s="6" t="str">
        <f>IF(NiftyData[[#This Row],[Day]]="Thu", "Expiry", "")</f>
        <v/>
      </c>
      <c r="M4464" s="6">
        <f>NiftyData[[#This Row],[Close]]-NiftyData[[#This Row],[Open]]</f>
        <v>4.75</v>
      </c>
      <c r="N4464" s="4">
        <f>NiftyData[[#This Row],[Intraday Change]]/NiftyData[[#This Row],[Open]]</f>
        <v>4.4260156541185243E-3</v>
      </c>
      <c r="O4464" s="4">
        <f>_xlfn.CEILING.MATH(ABS(NiftyData[[#This Row],[Intraday Change %]]), 0.01)</f>
        <v>0.01</v>
      </c>
      <c r="P4464" s="6">
        <f>NiftyData[[#This Row],[Close]]-E4465</f>
        <v>4.7000000000000455</v>
      </c>
      <c r="Q4464" s="4">
        <f>NiftyData[[#This Row],[DayChange]]/E4465</f>
        <v>4.3792219892849248E-3</v>
      </c>
      <c r="R4464" s="7">
        <f>_xlfn.CEILING.MATH(ABS(NiftyData[[#This Row],[DayChange %]]), 0.01)</f>
        <v>0.01</v>
      </c>
    </row>
    <row r="4465" spans="1:18" x14ac:dyDescent="0.2">
      <c r="A4465" s="2">
        <v>37607</v>
      </c>
      <c r="B4465" s="1">
        <v>1078.7</v>
      </c>
      <c r="C4465" s="1">
        <v>1084.95</v>
      </c>
      <c r="D4465" s="1">
        <v>1069</v>
      </c>
      <c r="E4465" s="1">
        <v>1073.25</v>
      </c>
      <c r="F4465" s="1">
        <v>54160964</v>
      </c>
      <c r="G4465" s="1">
        <v>1745.63</v>
      </c>
      <c r="H4465" s="6" t="str">
        <f>TEXT(NiftyData[[#This Row],[Date]], "yyyy")</f>
        <v>2002</v>
      </c>
      <c r="I4465" s="6" t="str">
        <f>TEXT(NiftyData[[#This Row],[Date]], "mmm")</f>
        <v>Dec</v>
      </c>
      <c r="J4465" s="6" t="str">
        <f>TEXT(NiftyData[[#This Row],[Date]], "ddd")</f>
        <v>Tue</v>
      </c>
      <c r="K4465" s="6" t="str">
        <f>TEXT(NiftyData[[#This Row],[Date]], "mmm-yyyy")</f>
        <v>Dec-2002</v>
      </c>
      <c r="L4465" s="6" t="str">
        <f>IF(NiftyData[[#This Row],[Day]]="Thu", "Expiry", "")</f>
        <v/>
      </c>
      <c r="M4465" s="6">
        <f>NiftyData[[#This Row],[Close]]-NiftyData[[#This Row],[Open]]</f>
        <v>-5.4500000000000455</v>
      </c>
      <c r="N4465" s="4">
        <f>NiftyData[[#This Row],[Intraday Change]]/NiftyData[[#This Row],[Open]]</f>
        <v>-5.052377862241629E-3</v>
      </c>
      <c r="O4465" s="4">
        <f>_xlfn.CEILING.MATH(ABS(NiftyData[[#This Row],[Intraday Change %]]), 0.01)</f>
        <v>0.01</v>
      </c>
      <c r="P4465" s="6">
        <f>NiftyData[[#This Row],[Close]]-E4466</f>
        <v>-5.2000000000000455</v>
      </c>
      <c r="Q4465" s="4">
        <f>NiftyData[[#This Row],[DayChange]]/E4466</f>
        <v>-4.8217348973063614E-3</v>
      </c>
      <c r="R4465" s="7">
        <f>_xlfn.CEILING.MATH(ABS(NiftyData[[#This Row],[DayChange %]]), 0.01)</f>
        <v>0.01</v>
      </c>
    </row>
    <row r="4466" spans="1:18" x14ac:dyDescent="0.2">
      <c r="A4466" s="2">
        <v>37606</v>
      </c>
      <c r="B4466" s="1">
        <v>1089</v>
      </c>
      <c r="C4466" s="1">
        <v>1100</v>
      </c>
      <c r="D4466" s="1">
        <v>1075.55</v>
      </c>
      <c r="E4466" s="1">
        <v>1078.45</v>
      </c>
      <c r="F4466" s="1">
        <v>66320701</v>
      </c>
      <c r="G4466" s="1">
        <v>2186.64</v>
      </c>
      <c r="H4466" s="6" t="str">
        <f>TEXT(NiftyData[[#This Row],[Date]], "yyyy")</f>
        <v>2002</v>
      </c>
      <c r="I4466" s="6" t="str">
        <f>TEXT(NiftyData[[#This Row],[Date]], "mmm")</f>
        <v>Dec</v>
      </c>
      <c r="J4466" s="6" t="str">
        <f>TEXT(NiftyData[[#This Row],[Date]], "ddd")</f>
        <v>Mon</v>
      </c>
      <c r="K4466" s="6" t="str">
        <f>TEXT(NiftyData[[#This Row],[Date]], "mmm-yyyy")</f>
        <v>Dec-2002</v>
      </c>
      <c r="L4466" s="6" t="str">
        <f>IF(NiftyData[[#This Row],[Day]]="Thu", "Expiry", "")</f>
        <v/>
      </c>
      <c r="M4466" s="6">
        <f>NiftyData[[#This Row],[Close]]-NiftyData[[#This Row],[Open]]</f>
        <v>-10.549999999999955</v>
      </c>
      <c r="N4466" s="4">
        <f>NiftyData[[#This Row],[Intraday Change]]/NiftyData[[#This Row],[Open]]</f>
        <v>-9.6877869605141911E-3</v>
      </c>
      <c r="O4466" s="4">
        <f>_xlfn.CEILING.MATH(ABS(NiftyData[[#This Row],[Intraday Change %]]), 0.01)</f>
        <v>0.01</v>
      </c>
      <c r="P4466" s="6">
        <f>NiftyData[[#This Row],[Close]]-E4467</f>
        <v>-7.75</v>
      </c>
      <c r="Q4466" s="4">
        <f>NiftyData[[#This Row],[DayChange]]/E4467</f>
        <v>-7.1349659362916588E-3</v>
      </c>
      <c r="R4466" s="7">
        <f>_xlfn.CEILING.MATH(ABS(NiftyData[[#This Row],[DayChange %]]), 0.01)</f>
        <v>0.01</v>
      </c>
    </row>
    <row r="4467" spans="1:18" x14ac:dyDescent="0.2">
      <c r="A4467" s="2">
        <v>37603</v>
      </c>
      <c r="B4467" s="1">
        <v>1074.45</v>
      </c>
      <c r="C4467" s="1">
        <v>1087.3499999999999</v>
      </c>
      <c r="D4467" s="1">
        <v>1074.45</v>
      </c>
      <c r="E4467" s="1">
        <v>1086.2</v>
      </c>
      <c r="F4467" s="1">
        <v>59302311</v>
      </c>
      <c r="G4467" s="1">
        <v>2135.39</v>
      </c>
      <c r="H4467" s="6" t="str">
        <f>TEXT(NiftyData[[#This Row],[Date]], "yyyy")</f>
        <v>2002</v>
      </c>
      <c r="I4467" s="6" t="str">
        <f>TEXT(NiftyData[[#This Row],[Date]], "mmm")</f>
        <v>Dec</v>
      </c>
      <c r="J4467" s="6" t="str">
        <f>TEXT(NiftyData[[#This Row],[Date]], "ddd")</f>
        <v>Fri</v>
      </c>
      <c r="K4467" s="6" t="str">
        <f>TEXT(NiftyData[[#This Row],[Date]], "mmm-yyyy")</f>
        <v>Dec-2002</v>
      </c>
      <c r="L4467" s="6" t="str">
        <f>IF(NiftyData[[#This Row],[Day]]="Thu", "Expiry", "")</f>
        <v/>
      </c>
      <c r="M4467" s="6">
        <f>NiftyData[[#This Row],[Close]]-NiftyData[[#This Row],[Open]]</f>
        <v>11.75</v>
      </c>
      <c r="N4467" s="4">
        <f>NiftyData[[#This Row],[Intraday Change]]/NiftyData[[#This Row],[Open]]</f>
        <v>1.0935827632742333E-2</v>
      </c>
      <c r="O4467" s="4">
        <f>_xlfn.CEILING.MATH(ABS(NiftyData[[#This Row],[Intraday Change %]]), 0.01)</f>
        <v>0.02</v>
      </c>
      <c r="P4467" s="6">
        <f>NiftyData[[#This Row],[Close]]-E4468</f>
        <v>9.2000000000000455</v>
      </c>
      <c r="Q4467" s="4">
        <f>NiftyData[[#This Row],[DayChange]]/E4468</f>
        <v>8.5422469823584445E-3</v>
      </c>
      <c r="R4467" s="7">
        <f>_xlfn.CEILING.MATH(ABS(NiftyData[[#This Row],[DayChange %]]), 0.01)</f>
        <v>0.01</v>
      </c>
    </row>
    <row r="4468" spans="1:18" x14ac:dyDescent="0.2">
      <c r="A4468" s="2">
        <v>37602</v>
      </c>
      <c r="B4468" s="1">
        <v>1069.95</v>
      </c>
      <c r="C4468" s="1">
        <v>1078.8499999999999</v>
      </c>
      <c r="D4468" s="1">
        <v>1066.8</v>
      </c>
      <c r="E4468" s="1">
        <v>1077</v>
      </c>
      <c r="F4468" s="1">
        <v>64366654</v>
      </c>
      <c r="G4468" s="1">
        <v>2332.59</v>
      </c>
      <c r="H4468" s="6" t="str">
        <f>TEXT(NiftyData[[#This Row],[Date]], "yyyy")</f>
        <v>2002</v>
      </c>
      <c r="I4468" s="6" t="str">
        <f>TEXT(NiftyData[[#This Row],[Date]], "mmm")</f>
        <v>Dec</v>
      </c>
      <c r="J4468" s="6" t="str">
        <f>TEXT(NiftyData[[#This Row],[Date]], "ddd")</f>
        <v>Thu</v>
      </c>
      <c r="K4468" s="6" t="str">
        <f>TEXT(NiftyData[[#This Row],[Date]], "mmm-yyyy")</f>
        <v>Dec-2002</v>
      </c>
      <c r="L4468" s="6" t="str">
        <f>IF(NiftyData[[#This Row],[Day]]="Thu", "Expiry", "")</f>
        <v>Expiry</v>
      </c>
      <c r="M4468" s="6">
        <f>NiftyData[[#This Row],[Close]]-NiftyData[[#This Row],[Open]]</f>
        <v>7.0499999999999545</v>
      </c>
      <c r="N4468" s="4">
        <f>NiftyData[[#This Row],[Intraday Change]]/NiftyData[[#This Row],[Open]]</f>
        <v>6.5890929482685682E-3</v>
      </c>
      <c r="O4468" s="4">
        <f>_xlfn.CEILING.MATH(ABS(NiftyData[[#This Row],[Intraday Change %]]), 0.01)</f>
        <v>0.01</v>
      </c>
      <c r="P4468" s="6">
        <f>NiftyData[[#This Row],[Close]]-E4469</f>
        <v>7.25</v>
      </c>
      <c r="Q4468" s="4">
        <f>NiftyData[[#This Row],[DayChange]]/E4469</f>
        <v>6.7772844122458518E-3</v>
      </c>
      <c r="R4468" s="7">
        <f>_xlfn.CEILING.MATH(ABS(NiftyData[[#This Row],[DayChange %]]), 0.01)</f>
        <v>0.01</v>
      </c>
    </row>
    <row r="4469" spans="1:18" x14ac:dyDescent="0.2">
      <c r="A4469" s="2">
        <v>37601</v>
      </c>
      <c r="B4469" s="1">
        <v>1064.0999999999999</v>
      </c>
      <c r="C4469" s="1">
        <v>1076.95</v>
      </c>
      <c r="D4469" s="1">
        <v>1062.3</v>
      </c>
      <c r="E4469" s="1">
        <v>1069.75</v>
      </c>
      <c r="F4469" s="1">
        <v>75858834</v>
      </c>
      <c r="G4469" s="1">
        <v>2861.61</v>
      </c>
      <c r="H4469" s="6" t="str">
        <f>TEXT(NiftyData[[#This Row],[Date]], "yyyy")</f>
        <v>2002</v>
      </c>
      <c r="I4469" s="6" t="str">
        <f>TEXT(NiftyData[[#This Row],[Date]], "mmm")</f>
        <v>Dec</v>
      </c>
      <c r="J4469" s="6" t="str">
        <f>TEXT(NiftyData[[#This Row],[Date]], "ddd")</f>
        <v>Wed</v>
      </c>
      <c r="K4469" s="6" t="str">
        <f>TEXT(NiftyData[[#This Row],[Date]], "mmm-yyyy")</f>
        <v>Dec-2002</v>
      </c>
      <c r="L4469" s="6" t="str">
        <f>IF(NiftyData[[#This Row],[Day]]="Thu", "Expiry", "")</f>
        <v/>
      </c>
      <c r="M4469" s="6">
        <f>NiftyData[[#This Row],[Close]]-NiftyData[[#This Row],[Open]]</f>
        <v>5.6500000000000909</v>
      </c>
      <c r="N4469" s="4">
        <f>NiftyData[[#This Row],[Intraday Change]]/NiftyData[[#This Row],[Open]]</f>
        <v>5.309651348557552E-3</v>
      </c>
      <c r="O4469" s="4">
        <f>_xlfn.CEILING.MATH(ABS(NiftyData[[#This Row],[Intraday Change %]]), 0.01)</f>
        <v>0.01</v>
      </c>
      <c r="P4469" s="6">
        <f>NiftyData[[#This Row],[Close]]-E4470</f>
        <v>6.0499999999999545</v>
      </c>
      <c r="Q4469" s="4">
        <f>NiftyData[[#This Row],[DayChange]]/E4470</f>
        <v>5.6876938986555933E-3</v>
      </c>
      <c r="R4469" s="7">
        <f>_xlfn.CEILING.MATH(ABS(NiftyData[[#This Row],[DayChange %]]), 0.01)</f>
        <v>0.01</v>
      </c>
    </row>
    <row r="4470" spans="1:18" x14ac:dyDescent="0.2">
      <c r="A4470" s="2">
        <v>37600</v>
      </c>
      <c r="B4470" s="1">
        <v>1058.3499999999999</v>
      </c>
      <c r="C4470" s="1">
        <v>1066.0999999999999</v>
      </c>
      <c r="D4470" s="1">
        <v>1045.6500000000001</v>
      </c>
      <c r="E4470" s="1">
        <v>1063.7</v>
      </c>
      <c r="F4470" s="1">
        <v>74261316</v>
      </c>
      <c r="G4470" s="1">
        <v>2284.83</v>
      </c>
      <c r="H4470" s="6" t="str">
        <f>TEXT(NiftyData[[#This Row],[Date]], "yyyy")</f>
        <v>2002</v>
      </c>
      <c r="I4470" s="6" t="str">
        <f>TEXT(NiftyData[[#This Row],[Date]], "mmm")</f>
        <v>Dec</v>
      </c>
      <c r="J4470" s="6" t="str">
        <f>TEXT(NiftyData[[#This Row],[Date]], "ddd")</f>
        <v>Tue</v>
      </c>
      <c r="K4470" s="6" t="str">
        <f>TEXT(NiftyData[[#This Row],[Date]], "mmm-yyyy")</f>
        <v>Dec-2002</v>
      </c>
      <c r="L4470" s="6" t="str">
        <f>IF(NiftyData[[#This Row],[Day]]="Thu", "Expiry", "")</f>
        <v/>
      </c>
      <c r="M4470" s="6">
        <f>NiftyData[[#This Row],[Close]]-NiftyData[[#This Row],[Open]]</f>
        <v>5.3500000000001364</v>
      </c>
      <c r="N4470" s="4">
        <f>NiftyData[[#This Row],[Intraday Change]]/NiftyData[[#This Row],[Open]]</f>
        <v>5.0550385033307855E-3</v>
      </c>
      <c r="O4470" s="4">
        <f>_xlfn.CEILING.MATH(ABS(NiftyData[[#This Row],[Intraday Change %]]), 0.01)</f>
        <v>0.01</v>
      </c>
      <c r="P4470" s="6">
        <f>NiftyData[[#This Row],[Close]]-E4471</f>
        <v>5.0499999999999545</v>
      </c>
      <c r="Q4470" s="4">
        <f>NiftyData[[#This Row],[DayChange]]/E4471</f>
        <v>4.7702262315212334E-3</v>
      </c>
      <c r="R4470" s="7">
        <f>_xlfn.CEILING.MATH(ABS(NiftyData[[#This Row],[DayChange %]]), 0.01)</f>
        <v>0.01</v>
      </c>
    </row>
    <row r="4471" spans="1:18" x14ac:dyDescent="0.2">
      <c r="A4471" s="2">
        <v>37599</v>
      </c>
      <c r="B4471" s="1">
        <v>1070.5</v>
      </c>
      <c r="C4471" s="1">
        <v>1085.75</v>
      </c>
      <c r="D4471" s="1">
        <v>1054.95</v>
      </c>
      <c r="E4471" s="1">
        <v>1058.6500000000001</v>
      </c>
      <c r="F4471" s="1">
        <v>98466325</v>
      </c>
      <c r="G4471" s="1">
        <v>3128.86</v>
      </c>
      <c r="H4471" s="6" t="str">
        <f>TEXT(NiftyData[[#This Row],[Date]], "yyyy")</f>
        <v>2002</v>
      </c>
      <c r="I4471" s="6" t="str">
        <f>TEXT(NiftyData[[#This Row],[Date]], "mmm")</f>
        <v>Dec</v>
      </c>
      <c r="J4471" s="6" t="str">
        <f>TEXT(NiftyData[[#This Row],[Date]], "ddd")</f>
        <v>Mon</v>
      </c>
      <c r="K4471" s="6" t="str">
        <f>TEXT(NiftyData[[#This Row],[Date]], "mmm-yyyy")</f>
        <v>Dec-2002</v>
      </c>
      <c r="L4471" s="6" t="str">
        <f>IF(NiftyData[[#This Row],[Day]]="Thu", "Expiry", "")</f>
        <v/>
      </c>
      <c r="M4471" s="6">
        <f>NiftyData[[#This Row],[Close]]-NiftyData[[#This Row],[Open]]</f>
        <v>-11.849999999999909</v>
      </c>
      <c r="N4471" s="4">
        <f>NiftyData[[#This Row],[Intraday Change]]/NiftyData[[#This Row],[Open]]</f>
        <v>-1.1069593647828033E-2</v>
      </c>
      <c r="O4471" s="4">
        <f>_xlfn.CEILING.MATH(ABS(NiftyData[[#This Row],[Intraday Change %]]), 0.01)</f>
        <v>0.02</v>
      </c>
      <c r="P4471" s="6">
        <f>NiftyData[[#This Row],[Close]]-E4472</f>
        <v>-11.149999999999864</v>
      </c>
      <c r="Q4471" s="4">
        <f>NiftyData[[#This Row],[DayChange]]/E4472</f>
        <v>-1.042250888016439E-2</v>
      </c>
      <c r="R4471" s="7">
        <f>_xlfn.CEILING.MATH(ABS(NiftyData[[#This Row],[DayChange %]]), 0.01)</f>
        <v>0.02</v>
      </c>
    </row>
    <row r="4472" spans="1:18" x14ac:dyDescent="0.2">
      <c r="A4472" s="2">
        <v>37596</v>
      </c>
      <c r="B4472" s="1">
        <v>1047.55</v>
      </c>
      <c r="C4472" s="1">
        <v>1072.25</v>
      </c>
      <c r="D4472" s="1">
        <v>1047.55</v>
      </c>
      <c r="E4472" s="1">
        <v>1069.8</v>
      </c>
      <c r="F4472" s="1">
        <v>86984722</v>
      </c>
      <c r="G4472" s="1">
        <v>2327.46</v>
      </c>
      <c r="H4472" s="6" t="str">
        <f>TEXT(NiftyData[[#This Row],[Date]], "yyyy")</f>
        <v>2002</v>
      </c>
      <c r="I4472" s="6" t="str">
        <f>TEXT(NiftyData[[#This Row],[Date]], "mmm")</f>
        <v>Dec</v>
      </c>
      <c r="J4472" s="6" t="str">
        <f>TEXT(NiftyData[[#This Row],[Date]], "ddd")</f>
        <v>Fri</v>
      </c>
      <c r="K4472" s="6" t="str">
        <f>TEXT(NiftyData[[#This Row],[Date]], "mmm-yyyy")</f>
        <v>Dec-2002</v>
      </c>
      <c r="L4472" s="6" t="str">
        <f>IF(NiftyData[[#This Row],[Day]]="Thu", "Expiry", "")</f>
        <v/>
      </c>
      <c r="M4472" s="6">
        <f>NiftyData[[#This Row],[Close]]-NiftyData[[#This Row],[Open]]</f>
        <v>22.25</v>
      </c>
      <c r="N4472" s="4">
        <f>NiftyData[[#This Row],[Intraday Change]]/NiftyData[[#This Row],[Open]]</f>
        <v>2.1240036275118133E-2</v>
      </c>
      <c r="O4472" s="4">
        <f>_xlfn.CEILING.MATH(ABS(NiftyData[[#This Row],[Intraday Change %]]), 0.01)</f>
        <v>0.03</v>
      </c>
      <c r="P4472" s="6">
        <f>NiftyData[[#This Row],[Close]]-E4473</f>
        <v>23.849999999999909</v>
      </c>
      <c r="Q4472" s="4">
        <f>NiftyData[[#This Row],[DayChange]]/E4473</f>
        <v>2.2802237200630918E-2</v>
      </c>
      <c r="R4472" s="7">
        <f>_xlfn.CEILING.MATH(ABS(NiftyData[[#This Row],[DayChange %]]), 0.01)</f>
        <v>0.03</v>
      </c>
    </row>
    <row r="4473" spans="1:18" x14ac:dyDescent="0.2">
      <c r="A4473" s="2">
        <v>37595</v>
      </c>
      <c r="B4473" s="1">
        <v>1036.75</v>
      </c>
      <c r="C4473" s="1">
        <v>1052.45</v>
      </c>
      <c r="D4473" s="1">
        <v>1036.75</v>
      </c>
      <c r="E4473" s="1">
        <v>1045.95</v>
      </c>
      <c r="F4473" s="1">
        <v>66830738</v>
      </c>
      <c r="G4473" s="1">
        <v>2128.2199999999998</v>
      </c>
      <c r="H4473" s="6" t="str">
        <f>TEXT(NiftyData[[#This Row],[Date]], "yyyy")</f>
        <v>2002</v>
      </c>
      <c r="I4473" s="6" t="str">
        <f>TEXT(NiftyData[[#This Row],[Date]], "mmm")</f>
        <v>Dec</v>
      </c>
      <c r="J4473" s="6" t="str">
        <f>TEXT(NiftyData[[#This Row],[Date]], "ddd")</f>
        <v>Thu</v>
      </c>
      <c r="K4473" s="6" t="str">
        <f>TEXT(NiftyData[[#This Row],[Date]], "mmm-yyyy")</f>
        <v>Dec-2002</v>
      </c>
      <c r="L4473" s="6" t="str">
        <f>IF(NiftyData[[#This Row],[Day]]="Thu", "Expiry", "")</f>
        <v>Expiry</v>
      </c>
      <c r="M4473" s="6">
        <f>NiftyData[[#This Row],[Close]]-NiftyData[[#This Row],[Open]]</f>
        <v>9.2000000000000455</v>
      </c>
      <c r="N4473" s="4">
        <f>NiftyData[[#This Row],[Intraday Change]]/NiftyData[[#This Row],[Open]]</f>
        <v>8.8738847359537461E-3</v>
      </c>
      <c r="O4473" s="4">
        <f>_xlfn.CEILING.MATH(ABS(NiftyData[[#This Row],[Intraday Change %]]), 0.01)</f>
        <v>0.01</v>
      </c>
      <c r="P4473" s="6">
        <f>NiftyData[[#This Row],[Close]]-E4474</f>
        <v>9.5499999999999545</v>
      </c>
      <c r="Q4473" s="4">
        <f>NiftyData[[#This Row],[DayChange]]/E4474</f>
        <v>9.2145889617907695E-3</v>
      </c>
      <c r="R4473" s="7">
        <f>_xlfn.CEILING.MATH(ABS(NiftyData[[#This Row],[DayChange %]]), 0.01)</f>
        <v>0.01</v>
      </c>
    </row>
    <row r="4474" spans="1:18" x14ac:dyDescent="0.2">
      <c r="A4474" s="2">
        <v>37594</v>
      </c>
      <c r="B4474" s="1">
        <v>1055.75</v>
      </c>
      <c r="C4474" s="1">
        <v>1055.75</v>
      </c>
      <c r="D4474" s="1">
        <v>1034.0999999999999</v>
      </c>
      <c r="E4474" s="1">
        <v>1036.4000000000001</v>
      </c>
      <c r="F4474" s="1">
        <v>63804437</v>
      </c>
      <c r="G4474" s="1">
        <v>2311.4499999999998</v>
      </c>
      <c r="H4474" s="6" t="str">
        <f>TEXT(NiftyData[[#This Row],[Date]], "yyyy")</f>
        <v>2002</v>
      </c>
      <c r="I4474" s="6" t="str">
        <f>TEXT(NiftyData[[#This Row],[Date]], "mmm")</f>
        <v>Dec</v>
      </c>
      <c r="J4474" s="6" t="str">
        <f>TEXT(NiftyData[[#This Row],[Date]], "ddd")</f>
        <v>Wed</v>
      </c>
      <c r="K4474" s="6" t="str">
        <f>TEXT(NiftyData[[#This Row],[Date]], "mmm-yyyy")</f>
        <v>Dec-2002</v>
      </c>
      <c r="L4474" s="6" t="str">
        <f>IF(NiftyData[[#This Row],[Day]]="Thu", "Expiry", "")</f>
        <v/>
      </c>
      <c r="M4474" s="6">
        <f>NiftyData[[#This Row],[Close]]-NiftyData[[#This Row],[Open]]</f>
        <v>-19.349999999999909</v>
      </c>
      <c r="N4474" s="4">
        <f>NiftyData[[#This Row],[Intraday Change]]/NiftyData[[#This Row],[Open]]</f>
        <v>-1.8328202699502638E-2</v>
      </c>
      <c r="O4474" s="4">
        <f>_xlfn.CEILING.MATH(ABS(NiftyData[[#This Row],[Intraday Change %]]), 0.01)</f>
        <v>0.02</v>
      </c>
      <c r="P4474" s="6">
        <f>NiftyData[[#This Row],[Close]]-E4475</f>
        <v>-18.599999999999909</v>
      </c>
      <c r="Q4474" s="4">
        <f>NiftyData[[#This Row],[DayChange]]/E4475</f>
        <v>-1.7630331753554416E-2</v>
      </c>
      <c r="R4474" s="7">
        <f>_xlfn.CEILING.MATH(ABS(NiftyData[[#This Row],[DayChange %]]), 0.01)</f>
        <v>0.02</v>
      </c>
    </row>
    <row r="4475" spans="1:18" x14ac:dyDescent="0.2">
      <c r="A4475" s="2">
        <v>37593</v>
      </c>
      <c r="B4475" s="1">
        <v>1067.7</v>
      </c>
      <c r="C4475" s="1">
        <v>1075.75</v>
      </c>
      <c r="D4475" s="1">
        <v>1051.8</v>
      </c>
      <c r="E4475" s="1">
        <v>1055</v>
      </c>
      <c r="F4475" s="1">
        <v>76920329</v>
      </c>
      <c r="G4475" s="1">
        <v>2438.8000000000002</v>
      </c>
      <c r="H4475" s="6" t="str">
        <f>TEXT(NiftyData[[#This Row],[Date]], "yyyy")</f>
        <v>2002</v>
      </c>
      <c r="I4475" s="6" t="str">
        <f>TEXT(NiftyData[[#This Row],[Date]], "mmm")</f>
        <v>Dec</v>
      </c>
      <c r="J4475" s="6" t="str">
        <f>TEXT(NiftyData[[#This Row],[Date]], "ddd")</f>
        <v>Tue</v>
      </c>
      <c r="K4475" s="6" t="str">
        <f>TEXT(NiftyData[[#This Row],[Date]], "mmm-yyyy")</f>
        <v>Dec-2002</v>
      </c>
      <c r="L4475" s="6" t="str">
        <f>IF(NiftyData[[#This Row],[Day]]="Thu", "Expiry", "")</f>
        <v/>
      </c>
      <c r="M4475" s="6">
        <f>NiftyData[[#This Row],[Close]]-NiftyData[[#This Row],[Open]]</f>
        <v>-12.700000000000045</v>
      </c>
      <c r="N4475" s="4">
        <f>NiftyData[[#This Row],[Intraday Change]]/NiftyData[[#This Row],[Open]]</f>
        <v>-1.1894726983235033E-2</v>
      </c>
      <c r="O4475" s="4">
        <f>_xlfn.CEILING.MATH(ABS(NiftyData[[#This Row],[Intraday Change %]]), 0.01)</f>
        <v>0.02</v>
      </c>
      <c r="P4475" s="6">
        <f>NiftyData[[#This Row],[Close]]-E4476</f>
        <v>-12.900000000000091</v>
      </c>
      <c r="Q4475" s="4">
        <f>NiftyData[[#This Row],[DayChange]]/E4476</f>
        <v>-1.2079782751194016E-2</v>
      </c>
      <c r="R4475" s="7">
        <f>_xlfn.CEILING.MATH(ABS(NiftyData[[#This Row],[DayChange %]]), 0.01)</f>
        <v>0.02</v>
      </c>
    </row>
    <row r="4476" spans="1:18" x14ac:dyDescent="0.2">
      <c r="A4476" s="2">
        <v>37592</v>
      </c>
      <c r="B4476" s="1">
        <v>1050.1500000000001</v>
      </c>
      <c r="C4476" s="1">
        <v>1070.1500000000001</v>
      </c>
      <c r="D4476" s="1">
        <v>1050.1500000000001</v>
      </c>
      <c r="E4476" s="1">
        <v>1067.9000000000001</v>
      </c>
      <c r="F4476" s="1">
        <v>74959263</v>
      </c>
      <c r="G4476" s="1">
        <v>2228.38</v>
      </c>
      <c r="H4476" s="6" t="str">
        <f>TEXT(NiftyData[[#This Row],[Date]], "yyyy")</f>
        <v>2002</v>
      </c>
      <c r="I4476" s="6" t="str">
        <f>TEXT(NiftyData[[#This Row],[Date]], "mmm")</f>
        <v>Dec</v>
      </c>
      <c r="J4476" s="6" t="str">
        <f>TEXT(NiftyData[[#This Row],[Date]], "ddd")</f>
        <v>Mon</v>
      </c>
      <c r="K4476" s="6" t="str">
        <f>TEXT(NiftyData[[#This Row],[Date]], "mmm-yyyy")</f>
        <v>Dec-2002</v>
      </c>
      <c r="L4476" s="6" t="str">
        <f>IF(NiftyData[[#This Row],[Day]]="Thu", "Expiry", "")</f>
        <v/>
      </c>
      <c r="M4476" s="6">
        <f>NiftyData[[#This Row],[Close]]-NiftyData[[#This Row],[Open]]</f>
        <v>17.75</v>
      </c>
      <c r="N4476" s="4">
        <f>NiftyData[[#This Row],[Intraday Change]]/NiftyData[[#This Row],[Open]]</f>
        <v>1.6902347283721371E-2</v>
      </c>
      <c r="O4476" s="4">
        <f>_xlfn.CEILING.MATH(ABS(NiftyData[[#This Row],[Intraday Change %]]), 0.01)</f>
        <v>0.02</v>
      </c>
      <c r="P4476" s="6">
        <f>NiftyData[[#This Row],[Close]]-E4477</f>
        <v>17.75</v>
      </c>
      <c r="Q4476" s="4">
        <f>NiftyData[[#This Row],[DayChange]]/E4477</f>
        <v>1.6902347283721371E-2</v>
      </c>
      <c r="R4476" s="7">
        <f>_xlfn.CEILING.MATH(ABS(NiftyData[[#This Row],[DayChange %]]), 0.01)</f>
        <v>0.02</v>
      </c>
    </row>
    <row r="4477" spans="1:18" x14ac:dyDescent="0.2">
      <c r="A4477" s="2">
        <v>37589</v>
      </c>
      <c r="B4477" s="1">
        <v>1049.55</v>
      </c>
      <c r="C4477" s="1">
        <v>1057.45</v>
      </c>
      <c r="D4477" s="1">
        <v>1040.95</v>
      </c>
      <c r="E4477" s="1">
        <v>1050.1500000000001</v>
      </c>
      <c r="F4477" s="1">
        <v>62330269</v>
      </c>
      <c r="G4477" s="1">
        <v>1799.4</v>
      </c>
      <c r="H4477" s="6" t="str">
        <f>TEXT(NiftyData[[#This Row],[Date]], "yyyy")</f>
        <v>2002</v>
      </c>
      <c r="I4477" s="6" t="str">
        <f>TEXT(NiftyData[[#This Row],[Date]], "mmm")</f>
        <v>Nov</v>
      </c>
      <c r="J4477" s="6" t="str">
        <f>TEXT(NiftyData[[#This Row],[Date]], "ddd")</f>
        <v>Fri</v>
      </c>
      <c r="K4477" s="6" t="str">
        <f>TEXT(NiftyData[[#This Row],[Date]], "mmm-yyyy")</f>
        <v>Nov-2002</v>
      </c>
      <c r="L4477" s="6" t="str">
        <f>IF(NiftyData[[#This Row],[Day]]="Thu", "Expiry", "")</f>
        <v/>
      </c>
      <c r="M4477" s="6">
        <f>NiftyData[[#This Row],[Close]]-NiftyData[[#This Row],[Open]]</f>
        <v>0.60000000000013642</v>
      </c>
      <c r="N4477" s="4">
        <f>NiftyData[[#This Row],[Intraday Change]]/NiftyData[[#This Row],[Open]]</f>
        <v>5.7167357438915383E-4</v>
      </c>
      <c r="O4477" s="4">
        <f>_xlfn.CEILING.MATH(ABS(NiftyData[[#This Row],[Intraday Change %]]), 0.01)</f>
        <v>0.01</v>
      </c>
      <c r="P4477" s="6">
        <f>NiftyData[[#This Row],[Close]]-E4478</f>
        <v>0.45000000000004547</v>
      </c>
      <c r="Q4477" s="4">
        <f>NiftyData[[#This Row],[DayChange]]/E4478</f>
        <v>4.2869391254648516E-4</v>
      </c>
      <c r="R4477" s="7">
        <f>_xlfn.CEILING.MATH(ABS(NiftyData[[#This Row],[DayChange %]]), 0.01)</f>
        <v>0.01</v>
      </c>
    </row>
    <row r="4478" spans="1:18" x14ac:dyDescent="0.2">
      <c r="A4478" s="2">
        <v>37588</v>
      </c>
      <c r="B4478" s="1">
        <v>1031.25</v>
      </c>
      <c r="C4478" s="1">
        <v>1051.75</v>
      </c>
      <c r="D4478" s="1">
        <v>1031.25</v>
      </c>
      <c r="E4478" s="1">
        <v>1049.7</v>
      </c>
      <c r="F4478" s="1">
        <v>75687832</v>
      </c>
      <c r="G4478" s="1">
        <v>2460.37</v>
      </c>
      <c r="H4478" s="6" t="str">
        <f>TEXT(NiftyData[[#This Row],[Date]], "yyyy")</f>
        <v>2002</v>
      </c>
      <c r="I4478" s="6" t="str">
        <f>TEXT(NiftyData[[#This Row],[Date]], "mmm")</f>
        <v>Nov</v>
      </c>
      <c r="J4478" s="6" t="str">
        <f>TEXT(NiftyData[[#This Row],[Date]], "ddd")</f>
        <v>Thu</v>
      </c>
      <c r="K4478" s="6" t="str">
        <f>TEXT(NiftyData[[#This Row],[Date]], "mmm-yyyy")</f>
        <v>Nov-2002</v>
      </c>
      <c r="L4478" s="6" t="str">
        <f>IF(NiftyData[[#This Row],[Day]]="Thu", "Expiry", "")</f>
        <v>Expiry</v>
      </c>
      <c r="M4478" s="6">
        <f>NiftyData[[#This Row],[Close]]-NiftyData[[#This Row],[Open]]</f>
        <v>18.450000000000045</v>
      </c>
      <c r="N4478" s="4">
        <f>NiftyData[[#This Row],[Intraday Change]]/NiftyData[[#This Row],[Open]]</f>
        <v>1.7890909090909134E-2</v>
      </c>
      <c r="O4478" s="4">
        <f>_xlfn.CEILING.MATH(ABS(NiftyData[[#This Row],[Intraday Change %]]), 0.01)</f>
        <v>0.02</v>
      </c>
      <c r="P4478" s="6">
        <f>NiftyData[[#This Row],[Close]]-E4479</f>
        <v>18.600000000000136</v>
      </c>
      <c r="Q4478" s="4">
        <f>NiftyData[[#This Row],[DayChange]]/E4479</f>
        <v>1.8038987489089456E-2</v>
      </c>
      <c r="R4478" s="7">
        <f>_xlfn.CEILING.MATH(ABS(NiftyData[[#This Row],[DayChange %]]), 0.01)</f>
        <v>0.02</v>
      </c>
    </row>
    <row r="4479" spans="1:18" x14ac:dyDescent="0.2">
      <c r="A4479" s="2">
        <v>37587</v>
      </c>
      <c r="B4479" s="1">
        <v>1036.3499999999999</v>
      </c>
      <c r="C4479" s="1">
        <v>1042.2</v>
      </c>
      <c r="D4479" s="1">
        <v>1027.7</v>
      </c>
      <c r="E4479" s="1">
        <v>1031.0999999999999</v>
      </c>
      <c r="F4479" s="1">
        <v>68616818</v>
      </c>
      <c r="G4479" s="1">
        <v>2560.9499999999998</v>
      </c>
      <c r="H4479" s="6" t="str">
        <f>TEXT(NiftyData[[#This Row],[Date]], "yyyy")</f>
        <v>2002</v>
      </c>
      <c r="I4479" s="6" t="str">
        <f>TEXT(NiftyData[[#This Row],[Date]], "mmm")</f>
        <v>Nov</v>
      </c>
      <c r="J4479" s="6" t="str">
        <f>TEXT(NiftyData[[#This Row],[Date]], "ddd")</f>
        <v>Wed</v>
      </c>
      <c r="K4479" s="6" t="str">
        <f>TEXT(NiftyData[[#This Row],[Date]], "mmm-yyyy")</f>
        <v>Nov-2002</v>
      </c>
      <c r="L4479" s="6" t="str">
        <f>IF(NiftyData[[#This Row],[Day]]="Thu", "Expiry", "")</f>
        <v/>
      </c>
      <c r="M4479" s="6">
        <f>NiftyData[[#This Row],[Close]]-NiftyData[[#This Row],[Open]]</f>
        <v>-5.25</v>
      </c>
      <c r="N4479" s="4">
        <f>NiftyData[[#This Row],[Intraday Change]]/NiftyData[[#This Row],[Open]]</f>
        <v>-5.065856129685917E-3</v>
      </c>
      <c r="O4479" s="4">
        <f>_xlfn.CEILING.MATH(ABS(NiftyData[[#This Row],[Intraday Change %]]), 0.01)</f>
        <v>0.01</v>
      </c>
      <c r="P4479" s="6">
        <f>NiftyData[[#This Row],[Close]]-E4480</f>
        <v>-5.0500000000001819</v>
      </c>
      <c r="Q4479" s="4">
        <f>NiftyData[[#This Row],[DayChange]]/E4480</f>
        <v>-4.8738117067993834E-3</v>
      </c>
      <c r="R4479" s="7">
        <f>_xlfn.CEILING.MATH(ABS(NiftyData[[#This Row],[DayChange %]]), 0.01)</f>
        <v>0.01</v>
      </c>
    </row>
    <row r="4480" spans="1:18" x14ac:dyDescent="0.2">
      <c r="A4480" s="2">
        <v>37586</v>
      </c>
      <c r="B4480" s="1">
        <v>1026.4000000000001</v>
      </c>
      <c r="C4480" s="1">
        <v>1040.45</v>
      </c>
      <c r="D4480" s="1">
        <v>1026</v>
      </c>
      <c r="E4480" s="1">
        <v>1036.1500000000001</v>
      </c>
      <c r="F4480" s="1">
        <v>78128618</v>
      </c>
      <c r="G4480" s="1">
        <v>2518.63</v>
      </c>
      <c r="H4480" s="6" t="str">
        <f>TEXT(NiftyData[[#This Row],[Date]], "yyyy")</f>
        <v>2002</v>
      </c>
      <c r="I4480" s="6" t="str">
        <f>TEXT(NiftyData[[#This Row],[Date]], "mmm")</f>
        <v>Nov</v>
      </c>
      <c r="J4480" s="6" t="str">
        <f>TEXT(NiftyData[[#This Row],[Date]], "ddd")</f>
        <v>Tue</v>
      </c>
      <c r="K4480" s="6" t="str">
        <f>TEXT(NiftyData[[#This Row],[Date]], "mmm-yyyy")</f>
        <v>Nov-2002</v>
      </c>
      <c r="L4480" s="6" t="str">
        <f>IF(NiftyData[[#This Row],[Day]]="Thu", "Expiry", "")</f>
        <v/>
      </c>
      <c r="M4480" s="6">
        <f>NiftyData[[#This Row],[Close]]-NiftyData[[#This Row],[Open]]</f>
        <v>9.75</v>
      </c>
      <c r="N4480" s="4">
        <f>NiftyData[[#This Row],[Intraday Change]]/NiftyData[[#This Row],[Open]]</f>
        <v>9.4992205767731874E-3</v>
      </c>
      <c r="O4480" s="4">
        <f>_xlfn.CEILING.MATH(ABS(NiftyData[[#This Row],[Intraday Change %]]), 0.01)</f>
        <v>0.01</v>
      </c>
      <c r="P4480" s="6">
        <f>NiftyData[[#This Row],[Close]]-E4481</f>
        <v>9.9500000000000455</v>
      </c>
      <c r="Q4480" s="4">
        <f>NiftyData[[#This Row],[DayChange]]/E4481</f>
        <v>9.6959656986942561E-3</v>
      </c>
      <c r="R4480" s="7">
        <f>_xlfn.CEILING.MATH(ABS(NiftyData[[#This Row],[DayChange %]]), 0.01)</f>
        <v>0.01</v>
      </c>
    </row>
    <row r="4481" spans="1:18" x14ac:dyDescent="0.2">
      <c r="A4481" s="2">
        <v>37585</v>
      </c>
      <c r="B4481" s="1">
        <v>1020.9</v>
      </c>
      <c r="C4481" s="1">
        <v>1030.3499999999999</v>
      </c>
      <c r="D4481" s="1">
        <v>1017.5</v>
      </c>
      <c r="E4481" s="1">
        <v>1026.2</v>
      </c>
      <c r="F4481" s="1">
        <v>65195626</v>
      </c>
      <c r="G4481" s="1">
        <v>2094.59</v>
      </c>
      <c r="H4481" s="6" t="str">
        <f>TEXT(NiftyData[[#This Row],[Date]], "yyyy")</f>
        <v>2002</v>
      </c>
      <c r="I4481" s="6" t="str">
        <f>TEXT(NiftyData[[#This Row],[Date]], "mmm")</f>
        <v>Nov</v>
      </c>
      <c r="J4481" s="6" t="str">
        <f>TEXT(NiftyData[[#This Row],[Date]], "ddd")</f>
        <v>Mon</v>
      </c>
      <c r="K4481" s="6" t="str">
        <f>TEXT(NiftyData[[#This Row],[Date]], "mmm-yyyy")</f>
        <v>Nov-2002</v>
      </c>
      <c r="L4481" s="6" t="str">
        <f>IF(NiftyData[[#This Row],[Day]]="Thu", "Expiry", "")</f>
        <v/>
      </c>
      <c r="M4481" s="6">
        <f>NiftyData[[#This Row],[Close]]-NiftyData[[#This Row],[Open]]</f>
        <v>5.3000000000000682</v>
      </c>
      <c r="N4481" s="4">
        <f>NiftyData[[#This Row],[Intraday Change]]/NiftyData[[#This Row],[Open]]</f>
        <v>5.1914976981095777E-3</v>
      </c>
      <c r="O4481" s="4">
        <f>_xlfn.CEILING.MATH(ABS(NiftyData[[#This Row],[Intraday Change %]]), 0.01)</f>
        <v>0.01</v>
      </c>
      <c r="P4481" s="6">
        <f>NiftyData[[#This Row],[Close]]-E4482</f>
        <v>6.0500000000000682</v>
      </c>
      <c r="Q4481" s="4">
        <f>NiftyData[[#This Row],[DayChange]]/E4482</f>
        <v>5.930500416605468E-3</v>
      </c>
      <c r="R4481" s="7">
        <f>_xlfn.CEILING.MATH(ABS(NiftyData[[#This Row],[DayChange %]]), 0.01)</f>
        <v>0.01</v>
      </c>
    </row>
    <row r="4482" spans="1:18" x14ac:dyDescent="0.2">
      <c r="A4482" s="2">
        <v>37582</v>
      </c>
      <c r="B4482" s="1">
        <v>1009.5</v>
      </c>
      <c r="C4482" s="1">
        <v>1026</v>
      </c>
      <c r="D4482" s="1">
        <v>1009.5</v>
      </c>
      <c r="E4482" s="1">
        <v>1020.15</v>
      </c>
      <c r="F4482" s="1">
        <v>82797325</v>
      </c>
      <c r="G4482" s="1">
        <v>2956.91</v>
      </c>
      <c r="H4482" s="6" t="str">
        <f>TEXT(NiftyData[[#This Row],[Date]], "yyyy")</f>
        <v>2002</v>
      </c>
      <c r="I4482" s="6" t="str">
        <f>TEXT(NiftyData[[#This Row],[Date]], "mmm")</f>
        <v>Nov</v>
      </c>
      <c r="J4482" s="6" t="str">
        <f>TEXT(NiftyData[[#This Row],[Date]], "ddd")</f>
        <v>Fri</v>
      </c>
      <c r="K4482" s="6" t="str">
        <f>TEXT(NiftyData[[#This Row],[Date]], "mmm-yyyy")</f>
        <v>Nov-2002</v>
      </c>
      <c r="L4482" s="6" t="str">
        <f>IF(NiftyData[[#This Row],[Day]]="Thu", "Expiry", "")</f>
        <v/>
      </c>
      <c r="M4482" s="6">
        <f>NiftyData[[#This Row],[Close]]-NiftyData[[#This Row],[Open]]</f>
        <v>10.649999999999977</v>
      </c>
      <c r="N4482" s="4">
        <f>NiftyData[[#This Row],[Intraday Change]]/NiftyData[[#This Row],[Open]]</f>
        <v>1.0549777117384822E-2</v>
      </c>
      <c r="O4482" s="4">
        <f>_xlfn.CEILING.MATH(ABS(NiftyData[[#This Row],[Intraday Change %]]), 0.01)</f>
        <v>0.02</v>
      </c>
      <c r="P4482" s="6">
        <f>NiftyData[[#This Row],[Close]]-E4483</f>
        <v>11.399999999999977</v>
      </c>
      <c r="Q4482" s="4">
        <f>NiftyData[[#This Row],[DayChange]]/E4483</f>
        <v>1.1301115241635665E-2</v>
      </c>
      <c r="R4482" s="7">
        <f>_xlfn.CEILING.MATH(ABS(NiftyData[[#This Row],[DayChange %]]), 0.01)</f>
        <v>0.02</v>
      </c>
    </row>
    <row r="4483" spans="1:18" x14ac:dyDescent="0.2">
      <c r="A4483" s="2">
        <v>37581</v>
      </c>
      <c r="B4483" s="1">
        <v>1001.8</v>
      </c>
      <c r="C4483" s="1">
        <v>1012.75</v>
      </c>
      <c r="D4483" s="1">
        <v>1001.8</v>
      </c>
      <c r="E4483" s="1">
        <v>1008.75</v>
      </c>
      <c r="F4483" s="1">
        <v>70834273</v>
      </c>
      <c r="G4483" s="1">
        <v>2373.86</v>
      </c>
      <c r="H4483" s="6" t="str">
        <f>TEXT(NiftyData[[#This Row],[Date]], "yyyy")</f>
        <v>2002</v>
      </c>
      <c r="I4483" s="6" t="str">
        <f>TEXT(NiftyData[[#This Row],[Date]], "mmm")</f>
        <v>Nov</v>
      </c>
      <c r="J4483" s="6" t="str">
        <f>TEXT(NiftyData[[#This Row],[Date]], "ddd")</f>
        <v>Thu</v>
      </c>
      <c r="K4483" s="6" t="str">
        <f>TEXT(NiftyData[[#This Row],[Date]], "mmm-yyyy")</f>
        <v>Nov-2002</v>
      </c>
      <c r="L4483" s="6" t="str">
        <f>IF(NiftyData[[#This Row],[Day]]="Thu", "Expiry", "")</f>
        <v>Expiry</v>
      </c>
      <c r="M4483" s="6">
        <f>NiftyData[[#This Row],[Close]]-NiftyData[[#This Row],[Open]]</f>
        <v>6.9500000000000455</v>
      </c>
      <c r="N4483" s="4">
        <f>NiftyData[[#This Row],[Intraday Change]]/NiftyData[[#This Row],[Open]]</f>
        <v>6.9375124775404732E-3</v>
      </c>
      <c r="O4483" s="4">
        <f>_xlfn.CEILING.MATH(ABS(NiftyData[[#This Row],[Intraday Change %]]), 0.01)</f>
        <v>0.01</v>
      </c>
      <c r="P4483" s="6">
        <f>NiftyData[[#This Row],[Close]]-E4484</f>
        <v>7.1499999999999773</v>
      </c>
      <c r="Q4483" s="4">
        <f>NiftyData[[#This Row],[DayChange]]/E4484</f>
        <v>7.1385782747603608E-3</v>
      </c>
      <c r="R4483" s="7">
        <f>_xlfn.CEILING.MATH(ABS(NiftyData[[#This Row],[DayChange %]]), 0.01)</f>
        <v>0.01</v>
      </c>
    </row>
    <row r="4484" spans="1:18" x14ac:dyDescent="0.2">
      <c r="A4484" s="2">
        <v>37580</v>
      </c>
      <c r="B4484" s="1">
        <v>996.85</v>
      </c>
      <c r="C4484" s="1">
        <v>1007.2</v>
      </c>
      <c r="D4484" s="1">
        <v>992.3</v>
      </c>
      <c r="E4484" s="1">
        <v>1001.6</v>
      </c>
      <c r="F4484" s="1">
        <v>79534922</v>
      </c>
      <c r="G4484" s="1">
        <v>2773.01</v>
      </c>
      <c r="H4484" s="6" t="str">
        <f>TEXT(NiftyData[[#This Row],[Date]], "yyyy")</f>
        <v>2002</v>
      </c>
      <c r="I4484" s="6" t="str">
        <f>TEXT(NiftyData[[#This Row],[Date]], "mmm")</f>
        <v>Nov</v>
      </c>
      <c r="J4484" s="6" t="str">
        <f>TEXT(NiftyData[[#This Row],[Date]], "ddd")</f>
        <v>Wed</v>
      </c>
      <c r="K4484" s="6" t="str">
        <f>TEXT(NiftyData[[#This Row],[Date]], "mmm-yyyy")</f>
        <v>Nov-2002</v>
      </c>
      <c r="L4484" s="6" t="str">
        <f>IF(NiftyData[[#This Row],[Day]]="Thu", "Expiry", "")</f>
        <v/>
      </c>
      <c r="M4484" s="6">
        <f>NiftyData[[#This Row],[Close]]-NiftyData[[#This Row],[Open]]</f>
        <v>4.75</v>
      </c>
      <c r="N4484" s="4">
        <f>NiftyData[[#This Row],[Intraday Change]]/NiftyData[[#This Row],[Open]]</f>
        <v>4.7650097808095496E-3</v>
      </c>
      <c r="O4484" s="4">
        <f>_xlfn.CEILING.MATH(ABS(NiftyData[[#This Row],[Intraday Change %]]), 0.01)</f>
        <v>0.01</v>
      </c>
      <c r="P4484" s="6">
        <f>NiftyData[[#This Row],[Close]]-E4485</f>
        <v>4.75</v>
      </c>
      <c r="Q4484" s="4">
        <f>NiftyData[[#This Row],[DayChange]]/E4485</f>
        <v>4.7650097808095496E-3</v>
      </c>
      <c r="R4484" s="7">
        <f>_xlfn.CEILING.MATH(ABS(NiftyData[[#This Row],[DayChange %]]), 0.01)</f>
        <v>0.01</v>
      </c>
    </row>
    <row r="4485" spans="1:18" x14ac:dyDescent="0.2">
      <c r="A4485" s="2">
        <v>37578</v>
      </c>
      <c r="B4485" s="1">
        <v>990.35</v>
      </c>
      <c r="C4485" s="1">
        <v>1000.3</v>
      </c>
      <c r="D4485" s="1">
        <v>989.05</v>
      </c>
      <c r="E4485" s="1">
        <v>996.85</v>
      </c>
      <c r="F4485" s="1">
        <v>65778859</v>
      </c>
      <c r="G4485" s="1">
        <v>2021.86</v>
      </c>
      <c r="H4485" s="6" t="str">
        <f>TEXT(NiftyData[[#This Row],[Date]], "yyyy")</f>
        <v>2002</v>
      </c>
      <c r="I4485" s="6" t="str">
        <f>TEXT(NiftyData[[#This Row],[Date]], "mmm")</f>
        <v>Nov</v>
      </c>
      <c r="J4485" s="6" t="str">
        <f>TEXT(NiftyData[[#This Row],[Date]], "ddd")</f>
        <v>Mon</v>
      </c>
      <c r="K4485" s="6" t="str">
        <f>TEXT(NiftyData[[#This Row],[Date]], "mmm-yyyy")</f>
        <v>Nov-2002</v>
      </c>
      <c r="L4485" s="6" t="str">
        <f>IF(NiftyData[[#This Row],[Day]]="Thu", "Expiry", "")</f>
        <v/>
      </c>
      <c r="M4485" s="6">
        <f>NiftyData[[#This Row],[Close]]-NiftyData[[#This Row],[Open]]</f>
        <v>6.5</v>
      </c>
      <c r="N4485" s="4">
        <f>NiftyData[[#This Row],[Intraday Change]]/NiftyData[[#This Row],[Open]]</f>
        <v>6.5633361942747511E-3</v>
      </c>
      <c r="O4485" s="4">
        <f>_xlfn.CEILING.MATH(ABS(NiftyData[[#This Row],[Intraday Change %]]), 0.01)</f>
        <v>0.01</v>
      </c>
      <c r="P4485" s="6">
        <f>NiftyData[[#This Row],[Close]]-E4486</f>
        <v>6.5</v>
      </c>
      <c r="Q4485" s="4">
        <f>NiftyData[[#This Row],[DayChange]]/E4486</f>
        <v>6.5633361942747511E-3</v>
      </c>
      <c r="R4485" s="7">
        <f>_xlfn.CEILING.MATH(ABS(NiftyData[[#This Row],[DayChange %]]), 0.01)</f>
        <v>0.01</v>
      </c>
    </row>
    <row r="4486" spans="1:18" x14ac:dyDescent="0.2">
      <c r="A4486" s="2">
        <v>37575</v>
      </c>
      <c r="B4486" s="1">
        <v>972.3</v>
      </c>
      <c r="C4486" s="1">
        <v>992.05</v>
      </c>
      <c r="D4486" s="1">
        <v>972.3</v>
      </c>
      <c r="E4486" s="1">
        <v>990.35</v>
      </c>
      <c r="F4486" s="1">
        <v>71314009</v>
      </c>
      <c r="G4486" s="1">
        <v>2276.7800000000002</v>
      </c>
      <c r="H4486" s="6" t="str">
        <f>TEXT(NiftyData[[#This Row],[Date]], "yyyy")</f>
        <v>2002</v>
      </c>
      <c r="I4486" s="6" t="str">
        <f>TEXT(NiftyData[[#This Row],[Date]], "mmm")</f>
        <v>Nov</v>
      </c>
      <c r="J4486" s="6" t="str">
        <f>TEXT(NiftyData[[#This Row],[Date]], "ddd")</f>
        <v>Fri</v>
      </c>
      <c r="K4486" s="6" t="str">
        <f>TEXT(NiftyData[[#This Row],[Date]], "mmm-yyyy")</f>
        <v>Nov-2002</v>
      </c>
      <c r="L4486" s="6" t="str">
        <f>IF(NiftyData[[#This Row],[Day]]="Thu", "Expiry", "")</f>
        <v/>
      </c>
      <c r="M4486" s="6">
        <f>NiftyData[[#This Row],[Close]]-NiftyData[[#This Row],[Open]]</f>
        <v>18.050000000000068</v>
      </c>
      <c r="N4486" s="4">
        <f>NiftyData[[#This Row],[Intraday Change]]/NiftyData[[#This Row],[Open]]</f>
        <v>1.8564229147382566E-2</v>
      </c>
      <c r="O4486" s="4">
        <f>_xlfn.CEILING.MATH(ABS(NiftyData[[#This Row],[Intraday Change %]]), 0.01)</f>
        <v>0.02</v>
      </c>
      <c r="P4486" s="6">
        <f>NiftyData[[#This Row],[Close]]-E4487</f>
        <v>18.450000000000045</v>
      </c>
      <c r="Q4486" s="4">
        <f>NiftyData[[#This Row],[DayChange]]/E4487</f>
        <v>1.8983434509723271E-2</v>
      </c>
      <c r="R4486" s="7">
        <f>_xlfn.CEILING.MATH(ABS(NiftyData[[#This Row],[DayChange %]]), 0.01)</f>
        <v>0.02</v>
      </c>
    </row>
    <row r="4487" spans="1:18" x14ac:dyDescent="0.2">
      <c r="A4487" s="2">
        <v>37574</v>
      </c>
      <c r="B4487" s="1">
        <v>964.15</v>
      </c>
      <c r="C4487" s="1">
        <v>974.1</v>
      </c>
      <c r="D4487" s="1">
        <v>963.5</v>
      </c>
      <c r="E4487" s="1">
        <v>971.9</v>
      </c>
      <c r="F4487" s="1">
        <v>62899686</v>
      </c>
      <c r="G4487" s="1">
        <v>2077.13</v>
      </c>
      <c r="H4487" s="6" t="str">
        <f>TEXT(NiftyData[[#This Row],[Date]], "yyyy")</f>
        <v>2002</v>
      </c>
      <c r="I4487" s="6" t="str">
        <f>TEXT(NiftyData[[#This Row],[Date]], "mmm")</f>
        <v>Nov</v>
      </c>
      <c r="J4487" s="6" t="str">
        <f>TEXT(NiftyData[[#This Row],[Date]], "ddd")</f>
        <v>Thu</v>
      </c>
      <c r="K4487" s="6" t="str">
        <f>TEXT(NiftyData[[#This Row],[Date]], "mmm-yyyy")</f>
        <v>Nov-2002</v>
      </c>
      <c r="L4487" s="6" t="str">
        <f>IF(NiftyData[[#This Row],[Day]]="Thu", "Expiry", "")</f>
        <v>Expiry</v>
      </c>
      <c r="M4487" s="6">
        <f>NiftyData[[#This Row],[Close]]-NiftyData[[#This Row],[Open]]</f>
        <v>7.75</v>
      </c>
      <c r="N4487" s="4">
        <f>NiftyData[[#This Row],[Intraday Change]]/NiftyData[[#This Row],[Open]]</f>
        <v>8.038168334802677E-3</v>
      </c>
      <c r="O4487" s="4">
        <f>_xlfn.CEILING.MATH(ABS(NiftyData[[#This Row],[Intraday Change %]]), 0.01)</f>
        <v>0.01</v>
      </c>
      <c r="P4487" s="6">
        <f>NiftyData[[#This Row],[Close]]-E4488</f>
        <v>9.25</v>
      </c>
      <c r="Q4487" s="4">
        <f>NiftyData[[#This Row],[DayChange]]/E4488</f>
        <v>9.6088921207084614E-3</v>
      </c>
      <c r="R4487" s="7">
        <f>_xlfn.CEILING.MATH(ABS(NiftyData[[#This Row],[DayChange %]]), 0.01)</f>
        <v>0.01</v>
      </c>
    </row>
    <row r="4488" spans="1:18" x14ac:dyDescent="0.2">
      <c r="A4488" s="2">
        <v>37573</v>
      </c>
      <c r="B4488" s="1">
        <v>960.35</v>
      </c>
      <c r="C4488" s="1">
        <v>965.75</v>
      </c>
      <c r="D4488" s="1">
        <v>956.9</v>
      </c>
      <c r="E4488" s="1">
        <v>962.65</v>
      </c>
      <c r="F4488" s="1">
        <v>50761991</v>
      </c>
      <c r="G4488" s="1">
        <v>1572.84</v>
      </c>
      <c r="H4488" s="6" t="str">
        <f>TEXT(NiftyData[[#This Row],[Date]], "yyyy")</f>
        <v>2002</v>
      </c>
      <c r="I4488" s="6" t="str">
        <f>TEXT(NiftyData[[#This Row],[Date]], "mmm")</f>
        <v>Nov</v>
      </c>
      <c r="J4488" s="6" t="str">
        <f>TEXT(NiftyData[[#This Row],[Date]], "ddd")</f>
        <v>Wed</v>
      </c>
      <c r="K4488" s="6" t="str">
        <f>TEXT(NiftyData[[#This Row],[Date]], "mmm-yyyy")</f>
        <v>Nov-2002</v>
      </c>
      <c r="L4488" s="6" t="str">
        <f>IF(NiftyData[[#This Row],[Day]]="Thu", "Expiry", "")</f>
        <v/>
      </c>
      <c r="M4488" s="6">
        <f>NiftyData[[#This Row],[Close]]-NiftyData[[#This Row],[Open]]</f>
        <v>2.2999999999999545</v>
      </c>
      <c r="N4488" s="4">
        <f>NiftyData[[#This Row],[Intraday Change]]/NiftyData[[#This Row],[Open]]</f>
        <v>2.3949601707710256E-3</v>
      </c>
      <c r="O4488" s="4">
        <f>_xlfn.CEILING.MATH(ABS(NiftyData[[#This Row],[Intraday Change %]]), 0.01)</f>
        <v>0.01</v>
      </c>
      <c r="P4488" s="6">
        <f>NiftyData[[#This Row],[Close]]-E4489</f>
        <v>2.7999999999999545</v>
      </c>
      <c r="Q4488" s="4">
        <f>NiftyData[[#This Row],[DayChange]]/E4489</f>
        <v>2.9171224670520961E-3</v>
      </c>
      <c r="R4488" s="7">
        <f>_xlfn.CEILING.MATH(ABS(NiftyData[[#This Row],[DayChange %]]), 0.01)</f>
        <v>0.01</v>
      </c>
    </row>
    <row r="4489" spans="1:18" x14ac:dyDescent="0.2">
      <c r="A4489" s="2">
        <v>37572</v>
      </c>
      <c r="B4489" s="1">
        <v>953.9</v>
      </c>
      <c r="C4489" s="1">
        <v>960.85</v>
      </c>
      <c r="D4489" s="1">
        <v>948.05</v>
      </c>
      <c r="E4489" s="1">
        <v>959.85</v>
      </c>
      <c r="F4489" s="1">
        <v>44778171</v>
      </c>
      <c r="G4489" s="1">
        <v>1368.55</v>
      </c>
      <c r="H4489" s="6" t="str">
        <f>TEXT(NiftyData[[#This Row],[Date]], "yyyy")</f>
        <v>2002</v>
      </c>
      <c r="I4489" s="6" t="str">
        <f>TEXT(NiftyData[[#This Row],[Date]], "mmm")</f>
        <v>Nov</v>
      </c>
      <c r="J4489" s="6" t="str">
        <f>TEXT(NiftyData[[#This Row],[Date]], "ddd")</f>
        <v>Tue</v>
      </c>
      <c r="K4489" s="6" t="str">
        <f>TEXT(NiftyData[[#This Row],[Date]], "mmm-yyyy")</f>
        <v>Nov-2002</v>
      </c>
      <c r="L4489" s="6" t="str">
        <f>IF(NiftyData[[#This Row],[Day]]="Thu", "Expiry", "")</f>
        <v/>
      </c>
      <c r="M4489" s="6">
        <f>NiftyData[[#This Row],[Close]]-NiftyData[[#This Row],[Open]]</f>
        <v>5.9500000000000455</v>
      </c>
      <c r="N4489" s="4">
        <f>NiftyData[[#This Row],[Intraday Change]]/NiftyData[[#This Row],[Open]]</f>
        <v>6.2375511059860004E-3</v>
      </c>
      <c r="O4489" s="4">
        <f>_xlfn.CEILING.MATH(ABS(NiftyData[[#This Row],[Intraday Change %]]), 0.01)</f>
        <v>0.01</v>
      </c>
      <c r="P4489" s="6">
        <f>NiftyData[[#This Row],[Close]]-E4490</f>
        <v>5.8000000000000682</v>
      </c>
      <c r="Q4489" s="4">
        <f>NiftyData[[#This Row],[DayChange]]/E4490</f>
        <v>6.0793459462293049E-3</v>
      </c>
      <c r="R4489" s="7">
        <f>_xlfn.CEILING.MATH(ABS(NiftyData[[#This Row],[DayChange %]]), 0.01)</f>
        <v>0.01</v>
      </c>
    </row>
    <row r="4490" spans="1:18" x14ac:dyDescent="0.2">
      <c r="A4490" s="2">
        <v>37571</v>
      </c>
      <c r="B4490" s="1">
        <v>957.55</v>
      </c>
      <c r="C4490" s="1">
        <v>958.55</v>
      </c>
      <c r="D4490" s="1">
        <v>952.1</v>
      </c>
      <c r="E4490" s="1">
        <v>954.05</v>
      </c>
      <c r="F4490" s="1">
        <v>43589114</v>
      </c>
      <c r="G4490" s="1">
        <v>1168.17</v>
      </c>
      <c r="H4490" s="6" t="str">
        <f>TEXT(NiftyData[[#This Row],[Date]], "yyyy")</f>
        <v>2002</v>
      </c>
      <c r="I4490" s="6" t="str">
        <f>TEXT(NiftyData[[#This Row],[Date]], "mmm")</f>
        <v>Nov</v>
      </c>
      <c r="J4490" s="6" t="str">
        <f>TEXT(NiftyData[[#This Row],[Date]], "ddd")</f>
        <v>Mon</v>
      </c>
      <c r="K4490" s="6" t="str">
        <f>TEXT(NiftyData[[#This Row],[Date]], "mmm-yyyy")</f>
        <v>Nov-2002</v>
      </c>
      <c r="L4490" s="6" t="str">
        <f>IF(NiftyData[[#This Row],[Day]]="Thu", "Expiry", "")</f>
        <v/>
      </c>
      <c r="M4490" s="6">
        <f>NiftyData[[#This Row],[Close]]-NiftyData[[#This Row],[Open]]</f>
        <v>-3.5</v>
      </c>
      <c r="N4490" s="4">
        <f>NiftyData[[#This Row],[Intraday Change]]/NiftyData[[#This Row],[Open]]</f>
        <v>-3.6551616103597724E-3</v>
      </c>
      <c r="O4490" s="4">
        <f>_xlfn.CEILING.MATH(ABS(NiftyData[[#This Row],[Intraday Change %]]), 0.01)</f>
        <v>0.01</v>
      </c>
      <c r="P4490" s="6">
        <f>NiftyData[[#This Row],[Close]]-E4491</f>
        <v>-2.9000000000000909</v>
      </c>
      <c r="Q4490" s="4">
        <f>NiftyData[[#This Row],[DayChange]]/E4491</f>
        <v>-3.0304613616177344E-3</v>
      </c>
      <c r="R4490" s="7">
        <f>_xlfn.CEILING.MATH(ABS(NiftyData[[#This Row],[DayChange %]]), 0.01)</f>
        <v>0.01</v>
      </c>
    </row>
    <row r="4491" spans="1:18" x14ac:dyDescent="0.2">
      <c r="A4491" s="2">
        <v>37568</v>
      </c>
      <c r="B4491" s="1">
        <v>960.5</v>
      </c>
      <c r="C4491" s="1">
        <v>960.95</v>
      </c>
      <c r="D4491" s="1">
        <v>954.35</v>
      </c>
      <c r="E4491" s="1">
        <v>956.95</v>
      </c>
      <c r="F4491" s="1">
        <v>47446182</v>
      </c>
      <c r="G4491" s="1">
        <v>1349.49</v>
      </c>
      <c r="H4491" s="6" t="str">
        <f>TEXT(NiftyData[[#This Row],[Date]], "yyyy")</f>
        <v>2002</v>
      </c>
      <c r="I4491" s="6" t="str">
        <f>TEXT(NiftyData[[#This Row],[Date]], "mmm")</f>
        <v>Nov</v>
      </c>
      <c r="J4491" s="6" t="str">
        <f>TEXT(NiftyData[[#This Row],[Date]], "ddd")</f>
        <v>Fri</v>
      </c>
      <c r="K4491" s="6" t="str">
        <f>TEXT(NiftyData[[#This Row],[Date]], "mmm-yyyy")</f>
        <v>Nov-2002</v>
      </c>
      <c r="L4491" s="6" t="str">
        <f>IF(NiftyData[[#This Row],[Day]]="Thu", "Expiry", "")</f>
        <v/>
      </c>
      <c r="M4491" s="6">
        <f>NiftyData[[#This Row],[Close]]-NiftyData[[#This Row],[Open]]</f>
        <v>-3.5499999999999545</v>
      </c>
      <c r="N4491" s="4">
        <f>NiftyData[[#This Row],[Intraday Change]]/NiftyData[[#This Row],[Open]]</f>
        <v>-3.6959916710046377E-3</v>
      </c>
      <c r="O4491" s="4">
        <f>_xlfn.CEILING.MATH(ABS(NiftyData[[#This Row],[Intraday Change %]]), 0.01)</f>
        <v>0.01</v>
      </c>
      <c r="P4491" s="6">
        <f>NiftyData[[#This Row],[Close]]-E4492</f>
        <v>-3.75</v>
      </c>
      <c r="Q4491" s="4">
        <f>NiftyData[[#This Row],[DayChange]]/E4492</f>
        <v>-3.9034037680857705E-3</v>
      </c>
      <c r="R4491" s="7">
        <f>_xlfn.CEILING.MATH(ABS(NiftyData[[#This Row],[DayChange %]]), 0.01)</f>
        <v>0.01</v>
      </c>
    </row>
    <row r="4492" spans="1:18" x14ac:dyDescent="0.2">
      <c r="A4492" s="2">
        <v>37567</v>
      </c>
      <c r="B4492" s="1">
        <v>962.35</v>
      </c>
      <c r="C4492" s="1">
        <v>970.2</v>
      </c>
      <c r="D4492" s="1">
        <v>957.95</v>
      </c>
      <c r="E4492" s="1">
        <v>960.7</v>
      </c>
      <c r="F4492" s="1">
        <v>61354415</v>
      </c>
      <c r="G4492" s="1">
        <v>2033.24</v>
      </c>
      <c r="H4492" s="6" t="str">
        <f>TEXT(NiftyData[[#This Row],[Date]], "yyyy")</f>
        <v>2002</v>
      </c>
      <c r="I4492" s="6" t="str">
        <f>TEXT(NiftyData[[#This Row],[Date]], "mmm")</f>
        <v>Nov</v>
      </c>
      <c r="J4492" s="6" t="str">
        <f>TEXT(NiftyData[[#This Row],[Date]], "ddd")</f>
        <v>Thu</v>
      </c>
      <c r="K4492" s="6" t="str">
        <f>TEXT(NiftyData[[#This Row],[Date]], "mmm-yyyy")</f>
        <v>Nov-2002</v>
      </c>
      <c r="L4492" s="6" t="str">
        <f>IF(NiftyData[[#This Row],[Day]]="Thu", "Expiry", "")</f>
        <v>Expiry</v>
      </c>
      <c r="M4492" s="6">
        <f>NiftyData[[#This Row],[Close]]-NiftyData[[#This Row],[Open]]</f>
        <v>-1.6499999999999773</v>
      </c>
      <c r="N4492" s="4">
        <f>NiftyData[[#This Row],[Intraday Change]]/NiftyData[[#This Row],[Open]]</f>
        <v>-1.7145529173377434E-3</v>
      </c>
      <c r="O4492" s="4">
        <f>_xlfn.CEILING.MATH(ABS(NiftyData[[#This Row],[Intraday Change %]]), 0.01)</f>
        <v>0.01</v>
      </c>
      <c r="P4492" s="6">
        <f>NiftyData[[#This Row],[Close]]-E4493</f>
        <v>-1.5999999999999091</v>
      </c>
      <c r="Q4492" s="4">
        <f>NiftyData[[#This Row],[DayChange]]/E4493</f>
        <v>-1.6626831549411921E-3</v>
      </c>
      <c r="R4492" s="7">
        <f>_xlfn.CEILING.MATH(ABS(NiftyData[[#This Row],[DayChange %]]), 0.01)</f>
        <v>0.01</v>
      </c>
    </row>
    <row r="4493" spans="1:18" x14ac:dyDescent="0.2">
      <c r="A4493" s="2">
        <v>37565</v>
      </c>
      <c r="B4493" s="1">
        <v>962.85</v>
      </c>
      <c r="C4493" s="1">
        <v>963.7</v>
      </c>
      <c r="D4493" s="1">
        <v>957.2</v>
      </c>
      <c r="E4493" s="1">
        <v>962.3</v>
      </c>
      <c r="F4493" s="1">
        <v>46548237</v>
      </c>
      <c r="G4493" s="1">
        <v>1509.69</v>
      </c>
      <c r="H4493" s="6" t="str">
        <f>TEXT(NiftyData[[#This Row],[Date]], "yyyy")</f>
        <v>2002</v>
      </c>
      <c r="I4493" s="6" t="str">
        <f>TEXT(NiftyData[[#This Row],[Date]], "mmm")</f>
        <v>Nov</v>
      </c>
      <c r="J4493" s="6" t="str">
        <f>TEXT(NiftyData[[#This Row],[Date]], "ddd")</f>
        <v>Tue</v>
      </c>
      <c r="K4493" s="6" t="str">
        <f>TEXT(NiftyData[[#This Row],[Date]], "mmm-yyyy")</f>
        <v>Nov-2002</v>
      </c>
      <c r="L4493" s="6" t="str">
        <f>IF(NiftyData[[#This Row],[Day]]="Thu", "Expiry", "")</f>
        <v/>
      </c>
      <c r="M4493" s="6">
        <f>NiftyData[[#This Row],[Close]]-NiftyData[[#This Row],[Open]]</f>
        <v>-0.55000000000006821</v>
      </c>
      <c r="N4493" s="4">
        <f>NiftyData[[#This Row],[Intraday Change]]/NiftyData[[#This Row],[Open]]</f>
        <v>-5.7122085475418626E-4</v>
      </c>
      <c r="O4493" s="4">
        <f>_xlfn.CEILING.MATH(ABS(NiftyData[[#This Row],[Intraday Change %]]), 0.01)</f>
        <v>0.01</v>
      </c>
      <c r="P4493" s="6">
        <f>NiftyData[[#This Row],[Close]]-E4494</f>
        <v>0.19999999999993179</v>
      </c>
      <c r="Q4493" s="4">
        <f>NiftyData[[#This Row],[DayChange]]/E4494</f>
        <v>2.0787859889817253E-4</v>
      </c>
      <c r="R4493" s="7">
        <f>_xlfn.CEILING.MATH(ABS(NiftyData[[#This Row],[DayChange %]]), 0.01)</f>
        <v>0.01</v>
      </c>
    </row>
    <row r="4494" spans="1:18" x14ac:dyDescent="0.2">
      <c r="A4494" s="2">
        <v>37564</v>
      </c>
      <c r="B4494" s="1">
        <v>951.6</v>
      </c>
      <c r="C4494" s="1">
        <v>965.5</v>
      </c>
      <c r="D4494" s="1">
        <v>951.6</v>
      </c>
      <c r="E4494" s="1">
        <v>962.1</v>
      </c>
      <c r="F4494" s="1">
        <v>20401035</v>
      </c>
      <c r="G4494" s="1">
        <v>556.30999999999995</v>
      </c>
      <c r="H4494" s="6" t="str">
        <f>TEXT(NiftyData[[#This Row],[Date]], "yyyy")</f>
        <v>2002</v>
      </c>
      <c r="I4494" s="6" t="str">
        <f>TEXT(NiftyData[[#This Row],[Date]], "mmm")</f>
        <v>Nov</v>
      </c>
      <c r="J4494" s="6" t="str">
        <f>TEXT(NiftyData[[#This Row],[Date]], "ddd")</f>
        <v>Mon</v>
      </c>
      <c r="K4494" s="6" t="str">
        <f>TEXT(NiftyData[[#This Row],[Date]], "mmm-yyyy")</f>
        <v>Nov-2002</v>
      </c>
      <c r="L4494" s="6" t="str">
        <f>IF(NiftyData[[#This Row],[Day]]="Thu", "Expiry", "")</f>
        <v/>
      </c>
      <c r="M4494" s="6">
        <f>NiftyData[[#This Row],[Close]]-NiftyData[[#This Row],[Open]]</f>
        <v>10.5</v>
      </c>
      <c r="N4494" s="4">
        <f>NiftyData[[#This Row],[Intraday Change]]/NiftyData[[#This Row],[Open]]</f>
        <v>1.103404791929382E-2</v>
      </c>
      <c r="O4494" s="4">
        <f>_xlfn.CEILING.MATH(ABS(NiftyData[[#This Row],[Intraday Change %]]), 0.01)</f>
        <v>0.02</v>
      </c>
      <c r="P4494" s="6">
        <f>NiftyData[[#This Row],[Close]]-E4495</f>
        <v>10.649999999999977</v>
      </c>
      <c r="Q4494" s="4">
        <f>NiftyData[[#This Row],[DayChange]]/E4495</f>
        <v>1.1193441589153374E-2</v>
      </c>
      <c r="R4494" s="7">
        <f>_xlfn.CEILING.MATH(ABS(NiftyData[[#This Row],[DayChange %]]), 0.01)</f>
        <v>0.02</v>
      </c>
    </row>
    <row r="4495" spans="1:18" x14ac:dyDescent="0.2">
      <c r="A4495" s="2">
        <v>37561</v>
      </c>
      <c r="B4495" s="1">
        <v>951.45</v>
      </c>
      <c r="C4495" s="1">
        <v>956.95</v>
      </c>
      <c r="D4495" s="1">
        <v>946.4</v>
      </c>
      <c r="E4495" s="1">
        <v>951.45</v>
      </c>
      <c r="F4495" s="1">
        <v>81886663</v>
      </c>
      <c r="G4495" s="1">
        <v>2104.4299999999998</v>
      </c>
      <c r="H4495" s="6" t="str">
        <f>TEXT(NiftyData[[#This Row],[Date]], "yyyy")</f>
        <v>2002</v>
      </c>
      <c r="I4495" s="6" t="str">
        <f>TEXT(NiftyData[[#This Row],[Date]], "mmm")</f>
        <v>Nov</v>
      </c>
      <c r="J4495" s="6" t="str">
        <f>TEXT(NiftyData[[#This Row],[Date]], "ddd")</f>
        <v>Fri</v>
      </c>
      <c r="K4495" s="6" t="str">
        <f>TEXT(NiftyData[[#This Row],[Date]], "mmm-yyyy")</f>
        <v>Nov-2002</v>
      </c>
      <c r="L4495" s="6" t="str">
        <f>IF(NiftyData[[#This Row],[Day]]="Thu", "Expiry", "")</f>
        <v/>
      </c>
      <c r="M4495" s="6">
        <f>NiftyData[[#This Row],[Close]]-NiftyData[[#This Row],[Open]]</f>
        <v>0</v>
      </c>
      <c r="N4495" s="4">
        <f>NiftyData[[#This Row],[Intraday Change]]/NiftyData[[#This Row],[Open]]</f>
        <v>0</v>
      </c>
      <c r="O4495" s="4">
        <f>_xlfn.CEILING.MATH(ABS(NiftyData[[#This Row],[Intraday Change %]]), 0.01)</f>
        <v>0</v>
      </c>
      <c r="P4495" s="6">
        <f>NiftyData[[#This Row],[Close]]-E4496</f>
        <v>5.0000000000068212E-2</v>
      </c>
      <c r="Q4495" s="4">
        <f>NiftyData[[#This Row],[DayChange]]/E4496</f>
        <v>5.2554130754749014E-5</v>
      </c>
      <c r="R4495" s="7">
        <f>_xlfn.CEILING.MATH(ABS(NiftyData[[#This Row],[DayChange %]]), 0.01)</f>
        <v>0.01</v>
      </c>
    </row>
    <row r="4496" spans="1:18" x14ac:dyDescent="0.2">
      <c r="A4496" s="2">
        <v>37560</v>
      </c>
      <c r="B4496" s="1">
        <v>937.35</v>
      </c>
      <c r="C4496" s="1">
        <v>953.3</v>
      </c>
      <c r="D4496" s="1">
        <v>937.05</v>
      </c>
      <c r="E4496" s="1">
        <v>951.4</v>
      </c>
      <c r="F4496" s="1">
        <v>101284389</v>
      </c>
      <c r="G4496" s="1">
        <v>2552.4</v>
      </c>
      <c r="H4496" s="6" t="str">
        <f>TEXT(NiftyData[[#This Row],[Date]], "yyyy")</f>
        <v>2002</v>
      </c>
      <c r="I4496" s="6" t="str">
        <f>TEXT(NiftyData[[#This Row],[Date]], "mmm")</f>
        <v>Oct</v>
      </c>
      <c r="J4496" s="6" t="str">
        <f>TEXT(NiftyData[[#This Row],[Date]], "ddd")</f>
        <v>Thu</v>
      </c>
      <c r="K4496" s="6" t="str">
        <f>TEXT(NiftyData[[#This Row],[Date]], "mmm-yyyy")</f>
        <v>Oct-2002</v>
      </c>
      <c r="L4496" s="6" t="str">
        <f>IF(NiftyData[[#This Row],[Day]]="Thu", "Expiry", "")</f>
        <v>Expiry</v>
      </c>
      <c r="M4496" s="6">
        <f>NiftyData[[#This Row],[Close]]-NiftyData[[#This Row],[Open]]</f>
        <v>14.049999999999955</v>
      </c>
      <c r="N4496" s="4">
        <f>NiftyData[[#This Row],[Intraday Change]]/NiftyData[[#This Row],[Open]]</f>
        <v>1.4989064917053346E-2</v>
      </c>
      <c r="O4496" s="4">
        <f>_xlfn.CEILING.MATH(ABS(NiftyData[[#This Row],[Intraday Change %]]), 0.01)</f>
        <v>0.02</v>
      </c>
      <c r="P4496" s="6">
        <f>NiftyData[[#This Row],[Close]]-E4497</f>
        <v>13.649999999999977</v>
      </c>
      <c r="Q4496" s="4">
        <f>NiftyData[[#This Row],[DayChange]]/E4497</f>
        <v>1.455611836843506E-2</v>
      </c>
      <c r="R4496" s="7">
        <f>_xlfn.CEILING.MATH(ABS(NiftyData[[#This Row],[DayChange %]]), 0.01)</f>
        <v>0.02</v>
      </c>
    </row>
    <row r="4497" spans="1:18" x14ac:dyDescent="0.2">
      <c r="A4497" s="2">
        <v>37559</v>
      </c>
      <c r="B4497" s="1">
        <v>936.15</v>
      </c>
      <c r="C4497" s="1">
        <v>944.35</v>
      </c>
      <c r="D4497" s="1">
        <v>935.9</v>
      </c>
      <c r="E4497" s="1">
        <v>937.75</v>
      </c>
      <c r="F4497" s="1">
        <v>59331163</v>
      </c>
      <c r="G4497" s="1">
        <v>1454.94</v>
      </c>
      <c r="H4497" s="6" t="str">
        <f>TEXT(NiftyData[[#This Row],[Date]], "yyyy")</f>
        <v>2002</v>
      </c>
      <c r="I4497" s="6" t="str">
        <f>TEXT(NiftyData[[#This Row],[Date]], "mmm")</f>
        <v>Oct</v>
      </c>
      <c r="J4497" s="6" t="str">
        <f>TEXT(NiftyData[[#This Row],[Date]], "ddd")</f>
        <v>Wed</v>
      </c>
      <c r="K4497" s="6" t="str">
        <f>TEXT(NiftyData[[#This Row],[Date]], "mmm-yyyy")</f>
        <v>Oct-2002</v>
      </c>
      <c r="L4497" s="6" t="str">
        <f>IF(NiftyData[[#This Row],[Day]]="Thu", "Expiry", "")</f>
        <v/>
      </c>
      <c r="M4497" s="6">
        <f>NiftyData[[#This Row],[Close]]-NiftyData[[#This Row],[Open]]</f>
        <v>1.6000000000000227</v>
      </c>
      <c r="N4497" s="4">
        <f>NiftyData[[#This Row],[Intraday Change]]/NiftyData[[#This Row],[Open]]</f>
        <v>1.7091278107141193E-3</v>
      </c>
      <c r="O4497" s="4">
        <f>_xlfn.CEILING.MATH(ABS(NiftyData[[#This Row],[Intraday Change %]]), 0.01)</f>
        <v>0.01</v>
      </c>
      <c r="P4497" s="6">
        <f>NiftyData[[#This Row],[Close]]-E4498</f>
        <v>0.85000000000002274</v>
      </c>
      <c r="Q4497" s="4">
        <f>NiftyData[[#This Row],[DayChange]]/E4498</f>
        <v>9.0724730494185369E-4</v>
      </c>
      <c r="R4497" s="7">
        <f>_xlfn.CEILING.MATH(ABS(NiftyData[[#This Row],[DayChange %]]), 0.01)</f>
        <v>0.01</v>
      </c>
    </row>
    <row r="4498" spans="1:18" x14ac:dyDescent="0.2">
      <c r="A4498" s="2">
        <v>37558</v>
      </c>
      <c r="B4498" s="1">
        <v>922.55</v>
      </c>
      <c r="C4498" s="1">
        <v>939.7</v>
      </c>
      <c r="D4498" s="1">
        <v>921.65</v>
      </c>
      <c r="E4498" s="1">
        <v>936.9</v>
      </c>
      <c r="F4498" s="1">
        <v>63152064</v>
      </c>
      <c r="G4498" s="1">
        <v>1758.03</v>
      </c>
      <c r="H4498" s="6" t="str">
        <f>TEXT(NiftyData[[#This Row],[Date]], "yyyy")</f>
        <v>2002</v>
      </c>
      <c r="I4498" s="6" t="str">
        <f>TEXT(NiftyData[[#This Row],[Date]], "mmm")</f>
        <v>Oct</v>
      </c>
      <c r="J4498" s="6" t="str">
        <f>TEXT(NiftyData[[#This Row],[Date]], "ddd")</f>
        <v>Tue</v>
      </c>
      <c r="K4498" s="6" t="str">
        <f>TEXT(NiftyData[[#This Row],[Date]], "mmm-yyyy")</f>
        <v>Oct-2002</v>
      </c>
      <c r="L4498" s="6" t="str">
        <f>IF(NiftyData[[#This Row],[Day]]="Thu", "Expiry", "")</f>
        <v/>
      </c>
      <c r="M4498" s="6">
        <f>NiftyData[[#This Row],[Close]]-NiftyData[[#This Row],[Open]]</f>
        <v>14.350000000000023</v>
      </c>
      <c r="N4498" s="4">
        <f>NiftyData[[#This Row],[Intraday Change]]/NiftyData[[#This Row],[Open]]</f>
        <v>1.5554712481708335E-2</v>
      </c>
      <c r="O4498" s="4">
        <f>_xlfn.CEILING.MATH(ABS(NiftyData[[#This Row],[Intraday Change %]]), 0.01)</f>
        <v>0.02</v>
      </c>
      <c r="P4498" s="6">
        <f>NiftyData[[#This Row],[Close]]-E4499</f>
        <v>14.199999999999932</v>
      </c>
      <c r="Q4498" s="4">
        <f>NiftyData[[#This Row],[DayChange]]/E4499</f>
        <v>1.5389617427115998E-2</v>
      </c>
      <c r="R4498" s="7">
        <f>_xlfn.CEILING.MATH(ABS(NiftyData[[#This Row],[DayChange %]]), 0.01)</f>
        <v>0.02</v>
      </c>
    </row>
    <row r="4499" spans="1:18" x14ac:dyDescent="0.2">
      <c r="A4499" s="2">
        <v>37557</v>
      </c>
      <c r="B4499" s="1">
        <v>932.35</v>
      </c>
      <c r="C4499" s="1">
        <v>934.9</v>
      </c>
      <c r="D4499" s="1">
        <v>920.1</v>
      </c>
      <c r="E4499" s="1">
        <v>922.7</v>
      </c>
      <c r="F4499" s="1">
        <v>41855140</v>
      </c>
      <c r="G4499" s="1">
        <v>1110.3599999999999</v>
      </c>
      <c r="H4499" s="6" t="str">
        <f>TEXT(NiftyData[[#This Row],[Date]], "yyyy")</f>
        <v>2002</v>
      </c>
      <c r="I4499" s="6" t="str">
        <f>TEXT(NiftyData[[#This Row],[Date]], "mmm")</f>
        <v>Oct</v>
      </c>
      <c r="J4499" s="6" t="str">
        <f>TEXT(NiftyData[[#This Row],[Date]], "ddd")</f>
        <v>Mon</v>
      </c>
      <c r="K4499" s="6" t="str">
        <f>TEXT(NiftyData[[#This Row],[Date]], "mmm-yyyy")</f>
        <v>Oct-2002</v>
      </c>
      <c r="L4499" s="6" t="str">
        <f>IF(NiftyData[[#This Row],[Day]]="Thu", "Expiry", "")</f>
        <v/>
      </c>
      <c r="M4499" s="6">
        <f>NiftyData[[#This Row],[Close]]-NiftyData[[#This Row],[Open]]</f>
        <v>-9.6499999999999773</v>
      </c>
      <c r="N4499" s="4">
        <f>NiftyData[[#This Row],[Intraday Change]]/NiftyData[[#This Row],[Open]]</f>
        <v>-1.0350190379149436E-2</v>
      </c>
      <c r="O4499" s="4">
        <f>_xlfn.CEILING.MATH(ABS(NiftyData[[#This Row],[Intraday Change %]]), 0.01)</f>
        <v>0.02</v>
      </c>
      <c r="P4499" s="6">
        <f>NiftyData[[#This Row],[Close]]-E4500</f>
        <v>-9.5</v>
      </c>
      <c r="Q4499" s="4">
        <f>NiftyData[[#This Row],[DayChange]]/E4500</f>
        <v>-1.0190946148895087E-2</v>
      </c>
      <c r="R4499" s="7">
        <f>_xlfn.CEILING.MATH(ABS(NiftyData[[#This Row],[DayChange %]]), 0.01)</f>
        <v>0.02</v>
      </c>
    </row>
    <row r="4500" spans="1:18" x14ac:dyDescent="0.2">
      <c r="A4500" s="2">
        <v>37554</v>
      </c>
      <c r="B4500" s="1">
        <v>946.8</v>
      </c>
      <c r="C4500" s="1">
        <v>946.8</v>
      </c>
      <c r="D4500" s="1">
        <v>929.25</v>
      </c>
      <c r="E4500" s="1">
        <v>932.2</v>
      </c>
      <c r="F4500" s="1">
        <v>50212164</v>
      </c>
      <c r="G4500" s="1">
        <v>1487.21</v>
      </c>
      <c r="H4500" s="6" t="str">
        <f>TEXT(NiftyData[[#This Row],[Date]], "yyyy")</f>
        <v>2002</v>
      </c>
      <c r="I4500" s="6" t="str">
        <f>TEXT(NiftyData[[#This Row],[Date]], "mmm")</f>
        <v>Oct</v>
      </c>
      <c r="J4500" s="6" t="str">
        <f>TEXT(NiftyData[[#This Row],[Date]], "ddd")</f>
        <v>Fri</v>
      </c>
      <c r="K4500" s="6" t="str">
        <f>TEXT(NiftyData[[#This Row],[Date]], "mmm-yyyy")</f>
        <v>Oct-2002</v>
      </c>
      <c r="L4500" s="6" t="str">
        <f>IF(NiftyData[[#This Row],[Day]]="Thu", "Expiry", "")</f>
        <v/>
      </c>
      <c r="M4500" s="6">
        <f>NiftyData[[#This Row],[Close]]-NiftyData[[#This Row],[Open]]</f>
        <v>-14.599999999999909</v>
      </c>
      <c r="N4500" s="4">
        <f>NiftyData[[#This Row],[Intraday Change]]/NiftyData[[#This Row],[Open]]</f>
        <v>-1.5420363329108481E-2</v>
      </c>
      <c r="O4500" s="4">
        <f>_xlfn.CEILING.MATH(ABS(NiftyData[[#This Row],[Intraday Change %]]), 0.01)</f>
        <v>0.02</v>
      </c>
      <c r="P4500" s="6">
        <f>NiftyData[[#This Row],[Close]]-E4501</f>
        <v>-14.699999999999932</v>
      </c>
      <c r="Q4500" s="4">
        <f>NiftyData[[#This Row],[DayChange]]/E4501</f>
        <v>-1.552434259161467E-2</v>
      </c>
      <c r="R4500" s="7">
        <f>_xlfn.CEILING.MATH(ABS(NiftyData[[#This Row],[DayChange %]]), 0.01)</f>
        <v>0.02</v>
      </c>
    </row>
    <row r="4501" spans="1:18" x14ac:dyDescent="0.2">
      <c r="A4501" s="2">
        <v>37553</v>
      </c>
      <c r="B4501" s="1">
        <v>957.7</v>
      </c>
      <c r="C4501" s="1">
        <v>959.8</v>
      </c>
      <c r="D4501" s="1">
        <v>945</v>
      </c>
      <c r="E4501" s="1">
        <v>946.9</v>
      </c>
      <c r="F4501" s="1">
        <v>38784328</v>
      </c>
      <c r="G4501" s="1">
        <v>1212.82</v>
      </c>
      <c r="H4501" s="6" t="str">
        <f>TEXT(NiftyData[[#This Row],[Date]], "yyyy")</f>
        <v>2002</v>
      </c>
      <c r="I4501" s="6" t="str">
        <f>TEXT(NiftyData[[#This Row],[Date]], "mmm")</f>
        <v>Oct</v>
      </c>
      <c r="J4501" s="6" t="str">
        <f>TEXT(NiftyData[[#This Row],[Date]], "ddd")</f>
        <v>Thu</v>
      </c>
      <c r="K4501" s="6" t="str">
        <f>TEXT(NiftyData[[#This Row],[Date]], "mmm-yyyy")</f>
        <v>Oct-2002</v>
      </c>
      <c r="L4501" s="6" t="str">
        <f>IF(NiftyData[[#This Row],[Day]]="Thu", "Expiry", "")</f>
        <v>Expiry</v>
      </c>
      <c r="M4501" s="6">
        <f>NiftyData[[#This Row],[Close]]-NiftyData[[#This Row],[Open]]</f>
        <v>-10.800000000000068</v>
      </c>
      <c r="N4501" s="4">
        <f>NiftyData[[#This Row],[Intraday Change]]/NiftyData[[#This Row],[Open]]</f>
        <v>-1.1277017855278341E-2</v>
      </c>
      <c r="O4501" s="4">
        <f>_xlfn.CEILING.MATH(ABS(NiftyData[[#This Row],[Intraday Change %]]), 0.01)</f>
        <v>0.02</v>
      </c>
      <c r="P4501" s="6">
        <f>NiftyData[[#This Row],[Close]]-E4502</f>
        <v>-10.450000000000045</v>
      </c>
      <c r="Q4501" s="4">
        <f>NiftyData[[#This Row],[DayChange]]/E4502</f>
        <v>-1.0915548127644064E-2</v>
      </c>
      <c r="R4501" s="7">
        <f>_xlfn.CEILING.MATH(ABS(NiftyData[[#This Row],[DayChange %]]), 0.01)</f>
        <v>0.02</v>
      </c>
    </row>
    <row r="4502" spans="1:18" x14ac:dyDescent="0.2">
      <c r="A4502" s="2">
        <v>37552</v>
      </c>
      <c r="B4502" s="1">
        <v>962.9</v>
      </c>
      <c r="C4502" s="1">
        <v>963.75</v>
      </c>
      <c r="D4502" s="1">
        <v>955.45</v>
      </c>
      <c r="E4502" s="1">
        <v>957.35</v>
      </c>
      <c r="F4502" s="1">
        <v>50462667</v>
      </c>
      <c r="G4502" s="1">
        <v>1436.7</v>
      </c>
      <c r="H4502" s="6" t="str">
        <f>TEXT(NiftyData[[#This Row],[Date]], "yyyy")</f>
        <v>2002</v>
      </c>
      <c r="I4502" s="6" t="str">
        <f>TEXT(NiftyData[[#This Row],[Date]], "mmm")</f>
        <v>Oct</v>
      </c>
      <c r="J4502" s="6" t="str">
        <f>TEXT(NiftyData[[#This Row],[Date]], "ddd")</f>
        <v>Wed</v>
      </c>
      <c r="K4502" s="6" t="str">
        <f>TEXT(NiftyData[[#This Row],[Date]], "mmm-yyyy")</f>
        <v>Oct-2002</v>
      </c>
      <c r="L4502" s="6" t="str">
        <f>IF(NiftyData[[#This Row],[Day]]="Thu", "Expiry", "")</f>
        <v/>
      </c>
      <c r="M4502" s="6">
        <f>NiftyData[[#This Row],[Close]]-NiftyData[[#This Row],[Open]]</f>
        <v>-5.5499999999999545</v>
      </c>
      <c r="N4502" s="4">
        <f>NiftyData[[#This Row],[Intraday Change]]/NiftyData[[#This Row],[Open]]</f>
        <v>-5.7638384048187292E-3</v>
      </c>
      <c r="O4502" s="4">
        <f>_xlfn.CEILING.MATH(ABS(NiftyData[[#This Row],[Intraday Change %]]), 0.01)</f>
        <v>0.01</v>
      </c>
      <c r="P4502" s="6">
        <f>NiftyData[[#This Row],[Close]]-E4503</f>
        <v>-5.1499999999999773</v>
      </c>
      <c r="Q4502" s="4">
        <f>NiftyData[[#This Row],[DayChange]]/E4503</f>
        <v>-5.3506493506493271E-3</v>
      </c>
      <c r="R4502" s="7">
        <f>_xlfn.CEILING.MATH(ABS(NiftyData[[#This Row],[DayChange %]]), 0.01)</f>
        <v>0.01</v>
      </c>
    </row>
    <row r="4503" spans="1:18" x14ac:dyDescent="0.2">
      <c r="A4503" s="2">
        <v>37551</v>
      </c>
      <c r="B4503" s="1">
        <v>967.5</v>
      </c>
      <c r="C4503" s="1">
        <v>976.35</v>
      </c>
      <c r="D4503" s="1">
        <v>961.65</v>
      </c>
      <c r="E4503" s="1">
        <v>962.5</v>
      </c>
      <c r="F4503" s="1">
        <v>35375332</v>
      </c>
      <c r="G4503" s="1">
        <v>1131.33</v>
      </c>
      <c r="H4503" s="6" t="str">
        <f>TEXT(NiftyData[[#This Row],[Date]], "yyyy")</f>
        <v>2002</v>
      </c>
      <c r="I4503" s="6" t="str">
        <f>TEXT(NiftyData[[#This Row],[Date]], "mmm")</f>
        <v>Oct</v>
      </c>
      <c r="J4503" s="6" t="str">
        <f>TEXT(NiftyData[[#This Row],[Date]], "ddd")</f>
        <v>Tue</v>
      </c>
      <c r="K4503" s="6" t="str">
        <f>TEXT(NiftyData[[#This Row],[Date]], "mmm-yyyy")</f>
        <v>Oct-2002</v>
      </c>
      <c r="L4503" s="6" t="str">
        <f>IF(NiftyData[[#This Row],[Day]]="Thu", "Expiry", "")</f>
        <v/>
      </c>
      <c r="M4503" s="6">
        <f>NiftyData[[#This Row],[Close]]-NiftyData[[#This Row],[Open]]</f>
        <v>-5</v>
      </c>
      <c r="N4503" s="4">
        <f>NiftyData[[#This Row],[Intraday Change]]/NiftyData[[#This Row],[Open]]</f>
        <v>-5.1679586563307496E-3</v>
      </c>
      <c r="O4503" s="4">
        <f>_xlfn.CEILING.MATH(ABS(NiftyData[[#This Row],[Intraday Change %]]), 0.01)</f>
        <v>0.01</v>
      </c>
      <c r="P4503" s="6">
        <f>NiftyData[[#This Row],[Close]]-E4504</f>
        <v>-4.8500000000000227</v>
      </c>
      <c r="Q4503" s="4">
        <f>NiftyData[[#This Row],[DayChange]]/E4504</f>
        <v>-5.0136972140383757E-3</v>
      </c>
      <c r="R4503" s="7">
        <f>_xlfn.CEILING.MATH(ABS(NiftyData[[#This Row],[DayChange %]]), 0.01)</f>
        <v>0.01</v>
      </c>
    </row>
    <row r="4504" spans="1:18" x14ac:dyDescent="0.2">
      <c r="A4504" s="2">
        <v>37550</v>
      </c>
      <c r="B4504" s="1">
        <v>971.75</v>
      </c>
      <c r="C4504" s="1">
        <v>976.2</v>
      </c>
      <c r="D4504" s="1">
        <v>965.65</v>
      </c>
      <c r="E4504" s="1">
        <v>967.35</v>
      </c>
      <c r="F4504" s="1">
        <v>32914353</v>
      </c>
      <c r="G4504" s="1">
        <v>1109.05</v>
      </c>
      <c r="H4504" s="6" t="str">
        <f>TEXT(NiftyData[[#This Row],[Date]], "yyyy")</f>
        <v>2002</v>
      </c>
      <c r="I4504" s="6" t="str">
        <f>TEXT(NiftyData[[#This Row],[Date]], "mmm")</f>
        <v>Oct</v>
      </c>
      <c r="J4504" s="6" t="str">
        <f>TEXT(NiftyData[[#This Row],[Date]], "ddd")</f>
        <v>Mon</v>
      </c>
      <c r="K4504" s="6" t="str">
        <f>TEXT(NiftyData[[#This Row],[Date]], "mmm-yyyy")</f>
        <v>Oct-2002</v>
      </c>
      <c r="L4504" s="6" t="str">
        <f>IF(NiftyData[[#This Row],[Day]]="Thu", "Expiry", "")</f>
        <v/>
      </c>
      <c r="M4504" s="6">
        <f>NiftyData[[#This Row],[Close]]-NiftyData[[#This Row],[Open]]</f>
        <v>-4.3999999999999773</v>
      </c>
      <c r="N4504" s="4">
        <f>NiftyData[[#This Row],[Intraday Change]]/NiftyData[[#This Row],[Open]]</f>
        <v>-4.5279135580138692E-3</v>
      </c>
      <c r="O4504" s="4">
        <f>_xlfn.CEILING.MATH(ABS(NiftyData[[#This Row],[Intraday Change %]]), 0.01)</f>
        <v>0.01</v>
      </c>
      <c r="P4504" s="6">
        <f>NiftyData[[#This Row],[Close]]-E4505</f>
        <v>-4.2999999999999545</v>
      </c>
      <c r="Q4504" s="4">
        <f>NiftyData[[#This Row],[DayChange]]/E4505</f>
        <v>-4.4254618432562698E-3</v>
      </c>
      <c r="R4504" s="7">
        <f>_xlfn.CEILING.MATH(ABS(NiftyData[[#This Row],[DayChange %]]), 0.01)</f>
        <v>0.01</v>
      </c>
    </row>
    <row r="4505" spans="1:18" x14ac:dyDescent="0.2">
      <c r="A4505" s="2">
        <v>37547</v>
      </c>
      <c r="B4505" s="1">
        <v>973.8</v>
      </c>
      <c r="C4505" s="1">
        <v>982.5</v>
      </c>
      <c r="D4505" s="1">
        <v>968.8</v>
      </c>
      <c r="E4505" s="1">
        <v>971.65</v>
      </c>
      <c r="F4505" s="1">
        <v>52619622</v>
      </c>
      <c r="G4505" s="1">
        <v>1678.75</v>
      </c>
      <c r="H4505" s="6" t="str">
        <f>TEXT(NiftyData[[#This Row],[Date]], "yyyy")</f>
        <v>2002</v>
      </c>
      <c r="I4505" s="6" t="str">
        <f>TEXT(NiftyData[[#This Row],[Date]], "mmm")</f>
        <v>Oct</v>
      </c>
      <c r="J4505" s="6" t="str">
        <f>TEXT(NiftyData[[#This Row],[Date]], "ddd")</f>
        <v>Fri</v>
      </c>
      <c r="K4505" s="6" t="str">
        <f>TEXT(NiftyData[[#This Row],[Date]], "mmm-yyyy")</f>
        <v>Oct-2002</v>
      </c>
      <c r="L4505" s="6" t="str">
        <f>IF(NiftyData[[#This Row],[Day]]="Thu", "Expiry", "")</f>
        <v/>
      </c>
      <c r="M4505" s="6">
        <f>NiftyData[[#This Row],[Close]]-NiftyData[[#This Row],[Open]]</f>
        <v>-2.1499999999999773</v>
      </c>
      <c r="N4505" s="4">
        <f>NiftyData[[#This Row],[Intraday Change]]/NiftyData[[#This Row],[Open]]</f>
        <v>-2.2078455535017227E-3</v>
      </c>
      <c r="O4505" s="4">
        <f>_xlfn.CEILING.MATH(ABS(NiftyData[[#This Row],[Intraday Change %]]), 0.01)</f>
        <v>0.01</v>
      </c>
      <c r="P4505" s="6">
        <f>NiftyData[[#This Row],[Close]]-E4506</f>
        <v>-1.6499999999999773</v>
      </c>
      <c r="Q4505" s="4">
        <f>NiftyData[[#This Row],[DayChange]]/E4506</f>
        <v>-1.695263536422457E-3</v>
      </c>
      <c r="R4505" s="7">
        <f>_xlfn.CEILING.MATH(ABS(NiftyData[[#This Row],[DayChange %]]), 0.01)</f>
        <v>0.01</v>
      </c>
    </row>
    <row r="4506" spans="1:18" x14ac:dyDescent="0.2">
      <c r="A4506" s="2">
        <v>37546</v>
      </c>
      <c r="B4506" s="1">
        <v>973.7</v>
      </c>
      <c r="C4506" s="1">
        <v>976.05</v>
      </c>
      <c r="D4506" s="1">
        <v>966.55</v>
      </c>
      <c r="E4506" s="1">
        <v>973.3</v>
      </c>
      <c r="F4506" s="1">
        <v>56768806</v>
      </c>
      <c r="G4506" s="1">
        <v>1695.9</v>
      </c>
      <c r="H4506" s="6" t="str">
        <f>TEXT(NiftyData[[#This Row],[Date]], "yyyy")</f>
        <v>2002</v>
      </c>
      <c r="I4506" s="6" t="str">
        <f>TEXT(NiftyData[[#This Row],[Date]], "mmm")</f>
        <v>Oct</v>
      </c>
      <c r="J4506" s="6" t="str">
        <f>TEXT(NiftyData[[#This Row],[Date]], "ddd")</f>
        <v>Thu</v>
      </c>
      <c r="K4506" s="6" t="str">
        <f>TEXT(NiftyData[[#This Row],[Date]], "mmm-yyyy")</f>
        <v>Oct-2002</v>
      </c>
      <c r="L4506" s="6" t="str">
        <f>IF(NiftyData[[#This Row],[Day]]="Thu", "Expiry", "")</f>
        <v>Expiry</v>
      </c>
      <c r="M4506" s="6">
        <f>NiftyData[[#This Row],[Close]]-NiftyData[[#This Row],[Open]]</f>
        <v>-0.40000000000009095</v>
      </c>
      <c r="N4506" s="4">
        <f>NiftyData[[#This Row],[Intraday Change]]/NiftyData[[#This Row],[Open]]</f>
        <v>-4.1080414912199954E-4</v>
      </c>
      <c r="O4506" s="4">
        <f>_xlfn.CEILING.MATH(ABS(NiftyData[[#This Row],[Intraday Change %]]), 0.01)</f>
        <v>0.01</v>
      </c>
      <c r="P4506" s="6">
        <f>NiftyData[[#This Row],[Close]]-E4507</f>
        <v>-0.30000000000006821</v>
      </c>
      <c r="Q4506" s="4">
        <f>NiftyData[[#This Row],[DayChange]]/E4507</f>
        <v>-3.0813475760072743E-4</v>
      </c>
      <c r="R4506" s="7">
        <f>_xlfn.CEILING.MATH(ABS(NiftyData[[#This Row],[DayChange %]]), 0.01)</f>
        <v>0.01</v>
      </c>
    </row>
    <row r="4507" spans="1:18" x14ac:dyDescent="0.2">
      <c r="A4507" s="2">
        <v>37545</v>
      </c>
      <c r="B4507" s="1">
        <v>972.9</v>
      </c>
      <c r="C4507" s="1">
        <v>983.6</v>
      </c>
      <c r="D4507" s="1">
        <v>971.7</v>
      </c>
      <c r="E4507" s="1">
        <v>973.6</v>
      </c>
      <c r="F4507" s="1">
        <v>49810083</v>
      </c>
      <c r="G4507" s="1">
        <v>1547.95</v>
      </c>
      <c r="H4507" s="6" t="str">
        <f>TEXT(NiftyData[[#This Row],[Date]], "yyyy")</f>
        <v>2002</v>
      </c>
      <c r="I4507" s="6" t="str">
        <f>TEXT(NiftyData[[#This Row],[Date]], "mmm")</f>
        <v>Oct</v>
      </c>
      <c r="J4507" s="6" t="str">
        <f>TEXT(NiftyData[[#This Row],[Date]], "ddd")</f>
        <v>Wed</v>
      </c>
      <c r="K4507" s="6" t="str">
        <f>TEXT(NiftyData[[#This Row],[Date]], "mmm-yyyy")</f>
        <v>Oct-2002</v>
      </c>
      <c r="L4507" s="6" t="str">
        <f>IF(NiftyData[[#This Row],[Day]]="Thu", "Expiry", "")</f>
        <v/>
      </c>
      <c r="M4507" s="6">
        <f>NiftyData[[#This Row],[Close]]-NiftyData[[#This Row],[Open]]</f>
        <v>0.70000000000004547</v>
      </c>
      <c r="N4507" s="4">
        <f>NiftyData[[#This Row],[Intraday Change]]/NiftyData[[#This Row],[Open]]</f>
        <v>7.194984068250031E-4</v>
      </c>
      <c r="O4507" s="4">
        <f>_xlfn.CEILING.MATH(ABS(NiftyData[[#This Row],[Intraday Change %]]), 0.01)</f>
        <v>0.01</v>
      </c>
      <c r="P4507" s="6">
        <f>NiftyData[[#This Row],[Close]]-E4508</f>
        <v>1.1499999999999773</v>
      </c>
      <c r="Q4507" s="4">
        <f>NiftyData[[#This Row],[DayChange]]/E4508</f>
        <v>1.1825800812380865E-3</v>
      </c>
      <c r="R4507" s="7">
        <f>_xlfn.CEILING.MATH(ABS(NiftyData[[#This Row],[DayChange %]]), 0.01)</f>
        <v>0.01</v>
      </c>
    </row>
    <row r="4508" spans="1:18" x14ac:dyDescent="0.2">
      <c r="A4508" s="2">
        <v>37543</v>
      </c>
      <c r="B4508" s="1">
        <v>971.5</v>
      </c>
      <c r="C4508" s="1">
        <v>976.5</v>
      </c>
      <c r="D4508" s="1">
        <v>969</v>
      </c>
      <c r="E4508" s="1">
        <v>972.45</v>
      </c>
      <c r="F4508" s="1">
        <v>40659614</v>
      </c>
      <c r="G4508" s="1">
        <v>1371.41</v>
      </c>
      <c r="H4508" s="6" t="str">
        <f>TEXT(NiftyData[[#This Row],[Date]], "yyyy")</f>
        <v>2002</v>
      </c>
      <c r="I4508" s="6" t="str">
        <f>TEXT(NiftyData[[#This Row],[Date]], "mmm")</f>
        <v>Oct</v>
      </c>
      <c r="J4508" s="6" t="str">
        <f>TEXT(NiftyData[[#This Row],[Date]], "ddd")</f>
        <v>Mon</v>
      </c>
      <c r="K4508" s="6" t="str">
        <f>TEXT(NiftyData[[#This Row],[Date]], "mmm-yyyy")</f>
        <v>Oct-2002</v>
      </c>
      <c r="L4508" s="6" t="str">
        <f>IF(NiftyData[[#This Row],[Day]]="Thu", "Expiry", "")</f>
        <v/>
      </c>
      <c r="M4508" s="6">
        <f>NiftyData[[#This Row],[Close]]-NiftyData[[#This Row],[Open]]</f>
        <v>0.95000000000004547</v>
      </c>
      <c r="N4508" s="4">
        <f>NiftyData[[#This Row],[Intraday Change]]/NiftyData[[#This Row],[Open]]</f>
        <v>9.7786927431811176E-4</v>
      </c>
      <c r="O4508" s="4">
        <f>_xlfn.CEILING.MATH(ABS(NiftyData[[#This Row],[Intraday Change %]]), 0.01)</f>
        <v>0.01</v>
      </c>
      <c r="P4508" s="6">
        <f>NiftyData[[#This Row],[Close]]-E4509</f>
        <v>1.4000000000000909</v>
      </c>
      <c r="Q4508" s="4">
        <f>NiftyData[[#This Row],[DayChange]]/E4509</f>
        <v>1.4417383244941981E-3</v>
      </c>
      <c r="R4508" s="7">
        <f>_xlfn.CEILING.MATH(ABS(NiftyData[[#This Row],[DayChange %]]), 0.01)</f>
        <v>0.01</v>
      </c>
    </row>
    <row r="4509" spans="1:18" x14ac:dyDescent="0.2">
      <c r="A4509" s="2">
        <v>37540</v>
      </c>
      <c r="B4509" s="1">
        <v>958.45</v>
      </c>
      <c r="C4509" s="1">
        <v>973.5</v>
      </c>
      <c r="D4509" s="1">
        <v>958.45</v>
      </c>
      <c r="E4509" s="1">
        <v>971.05</v>
      </c>
      <c r="F4509" s="1">
        <v>50971734</v>
      </c>
      <c r="G4509" s="1">
        <v>1536.74</v>
      </c>
      <c r="H4509" s="6" t="str">
        <f>TEXT(NiftyData[[#This Row],[Date]], "yyyy")</f>
        <v>2002</v>
      </c>
      <c r="I4509" s="6" t="str">
        <f>TEXT(NiftyData[[#This Row],[Date]], "mmm")</f>
        <v>Oct</v>
      </c>
      <c r="J4509" s="6" t="str">
        <f>TEXT(NiftyData[[#This Row],[Date]], "ddd")</f>
        <v>Fri</v>
      </c>
      <c r="K4509" s="6" t="str">
        <f>TEXT(NiftyData[[#This Row],[Date]], "mmm-yyyy")</f>
        <v>Oct-2002</v>
      </c>
      <c r="L4509" s="6" t="str">
        <f>IF(NiftyData[[#This Row],[Day]]="Thu", "Expiry", "")</f>
        <v/>
      </c>
      <c r="M4509" s="6">
        <f>NiftyData[[#This Row],[Close]]-NiftyData[[#This Row],[Open]]</f>
        <v>12.599999999999909</v>
      </c>
      <c r="N4509" s="4">
        <f>NiftyData[[#This Row],[Intraday Change]]/NiftyData[[#This Row],[Open]]</f>
        <v>1.3146225676874025E-2</v>
      </c>
      <c r="O4509" s="4">
        <f>_xlfn.CEILING.MATH(ABS(NiftyData[[#This Row],[Intraday Change %]]), 0.01)</f>
        <v>0.02</v>
      </c>
      <c r="P4509" s="6">
        <f>NiftyData[[#This Row],[Close]]-E4510</f>
        <v>12.599999999999909</v>
      </c>
      <c r="Q4509" s="4">
        <f>NiftyData[[#This Row],[DayChange]]/E4510</f>
        <v>1.3146225676874025E-2</v>
      </c>
      <c r="R4509" s="7">
        <f>_xlfn.CEILING.MATH(ABS(NiftyData[[#This Row],[DayChange %]]), 0.01)</f>
        <v>0.02</v>
      </c>
    </row>
    <row r="4510" spans="1:18" x14ac:dyDescent="0.2">
      <c r="A4510" s="2">
        <v>37539</v>
      </c>
      <c r="B4510" s="1">
        <v>954.8</v>
      </c>
      <c r="C4510" s="1">
        <v>960.45</v>
      </c>
      <c r="D4510" s="1">
        <v>945</v>
      </c>
      <c r="E4510" s="1">
        <v>958.45</v>
      </c>
      <c r="F4510" s="1">
        <v>47794544</v>
      </c>
      <c r="G4510" s="1">
        <v>1695.98</v>
      </c>
      <c r="H4510" s="6" t="str">
        <f>TEXT(NiftyData[[#This Row],[Date]], "yyyy")</f>
        <v>2002</v>
      </c>
      <c r="I4510" s="6" t="str">
        <f>TEXT(NiftyData[[#This Row],[Date]], "mmm")</f>
        <v>Oct</v>
      </c>
      <c r="J4510" s="6" t="str">
        <f>TEXT(NiftyData[[#This Row],[Date]], "ddd")</f>
        <v>Thu</v>
      </c>
      <c r="K4510" s="6" t="str">
        <f>TEXT(NiftyData[[#This Row],[Date]], "mmm-yyyy")</f>
        <v>Oct-2002</v>
      </c>
      <c r="L4510" s="6" t="str">
        <f>IF(NiftyData[[#This Row],[Day]]="Thu", "Expiry", "")</f>
        <v>Expiry</v>
      </c>
      <c r="M4510" s="6">
        <f>NiftyData[[#This Row],[Close]]-NiftyData[[#This Row],[Open]]</f>
        <v>3.6500000000000909</v>
      </c>
      <c r="N4510" s="4">
        <f>NiftyData[[#This Row],[Intraday Change]]/NiftyData[[#This Row],[Open]]</f>
        <v>3.8227901131127891E-3</v>
      </c>
      <c r="O4510" s="4">
        <f>_xlfn.CEILING.MATH(ABS(NiftyData[[#This Row],[Intraday Change %]]), 0.01)</f>
        <v>0.01</v>
      </c>
      <c r="P4510" s="6">
        <f>NiftyData[[#This Row],[Close]]-E4511</f>
        <v>3.7000000000000455</v>
      </c>
      <c r="Q4510" s="4">
        <f>NiftyData[[#This Row],[DayChange]]/E4511</f>
        <v>3.8753600418958319E-3</v>
      </c>
      <c r="R4510" s="7">
        <f>_xlfn.CEILING.MATH(ABS(NiftyData[[#This Row],[DayChange %]]), 0.01)</f>
        <v>0.01</v>
      </c>
    </row>
    <row r="4511" spans="1:18" x14ac:dyDescent="0.2">
      <c r="A4511" s="2">
        <v>37538</v>
      </c>
      <c r="B4511" s="1">
        <v>960.85</v>
      </c>
      <c r="C4511" s="1">
        <v>968.75</v>
      </c>
      <c r="D4511" s="1">
        <v>952.95</v>
      </c>
      <c r="E4511" s="1">
        <v>954.75</v>
      </c>
      <c r="F4511" s="1">
        <v>46565044</v>
      </c>
      <c r="G4511" s="1">
        <v>1223.3900000000001</v>
      </c>
      <c r="H4511" s="6" t="str">
        <f>TEXT(NiftyData[[#This Row],[Date]], "yyyy")</f>
        <v>2002</v>
      </c>
      <c r="I4511" s="6" t="str">
        <f>TEXT(NiftyData[[#This Row],[Date]], "mmm")</f>
        <v>Oct</v>
      </c>
      <c r="J4511" s="6" t="str">
        <f>TEXT(NiftyData[[#This Row],[Date]], "ddd")</f>
        <v>Wed</v>
      </c>
      <c r="K4511" s="6" t="str">
        <f>TEXT(NiftyData[[#This Row],[Date]], "mmm-yyyy")</f>
        <v>Oct-2002</v>
      </c>
      <c r="L4511" s="6" t="str">
        <f>IF(NiftyData[[#This Row],[Day]]="Thu", "Expiry", "")</f>
        <v/>
      </c>
      <c r="M4511" s="6">
        <f>NiftyData[[#This Row],[Close]]-NiftyData[[#This Row],[Open]]</f>
        <v>-6.1000000000000227</v>
      </c>
      <c r="N4511" s="4">
        <f>NiftyData[[#This Row],[Intraday Change]]/NiftyData[[#This Row],[Open]]</f>
        <v>-6.3485455586199955E-3</v>
      </c>
      <c r="O4511" s="4">
        <f>_xlfn.CEILING.MATH(ABS(NiftyData[[#This Row],[Intraday Change %]]), 0.01)</f>
        <v>0.01</v>
      </c>
      <c r="P4511" s="6">
        <f>NiftyData[[#This Row],[Close]]-E4512</f>
        <v>-6.0499999999999545</v>
      </c>
      <c r="Q4511" s="4">
        <f>NiftyData[[#This Row],[DayChange]]/E4512</f>
        <v>-6.2968359700249325E-3</v>
      </c>
      <c r="R4511" s="7">
        <f>_xlfn.CEILING.MATH(ABS(NiftyData[[#This Row],[DayChange %]]), 0.01)</f>
        <v>0.01</v>
      </c>
    </row>
    <row r="4512" spans="1:18" x14ac:dyDescent="0.2">
      <c r="A4512" s="2">
        <v>37537</v>
      </c>
      <c r="B4512" s="1">
        <v>954.8</v>
      </c>
      <c r="C4512" s="1">
        <v>963.15</v>
      </c>
      <c r="D4512" s="1">
        <v>952.5</v>
      </c>
      <c r="E4512" s="1">
        <v>960.8</v>
      </c>
      <c r="F4512" s="1">
        <v>54859797</v>
      </c>
      <c r="G4512" s="1">
        <v>1335.5</v>
      </c>
      <c r="H4512" s="6" t="str">
        <f>TEXT(NiftyData[[#This Row],[Date]], "yyyy")</f>
        <v>2002</v>
      </c>
      <c r="I4512" s="6" t="str">
        <f>TEXT(NiftyData[[#This Row],[Date]], "mmm")</f>
        <v>Oct</v>
      </c>
      <c r="J4512" s="6" t="str">
        <f>TEXT(NiftyData[[#This Row],[Date]], "ddd")</f>
        <v>Tue</v>
      </c>
      <c r="K4512" s="6" t="str">
        <f>TEXT(NiftyData[[#This Row],[Date]], "mmm-yyyy")</f>
        <v>Oct-2002</v>
      </c>
      <c r="L4512" s="6" t="str">
        <f>IF(NiftyData[[#This Row],[Day]]="Thu", "Expiry", "")</f>
        <v/>
      </c>
      <c r="M4512" s="6">
        <f>NiftyData[[#This Row],[Close]]-NiftyData[[#This Row],[Open]]</f>
        <v>6</v>
      </c>
      <c r="N4512" s="4">
        <f>NiftyData[[#This Row],[Intraday Change]]/NiftyData[[#This Row],[Open]]</f>
        <v>6.2840385421030582E-3</v>
      </c>
      <c r="O4512" s="4">
        <f>_xlfn.CEILING.MATH(ABS(NiftyData[[#This Row],[Intraday Change %]]), 0.01)</f>
        <v>0.01</v>
      </c>
      <c r="P4512" s="6">
        <f>NiftyData[[#This Row],[Close]]-E4513</f>
        <v>6.0499999999999545</v>
      </c>
      <c r="Q4512" s="4">
        <f>NiftyData[[#This Row],[DayChange]]/E4513</f>
        <v>6.3367373658025188E-3</v>
      </c>
      <c r="R4512" s="7">
        <f>_xlfn.CEILING.MATH(ABS(NiftyData[[#This Row],[DayChange %]]), 0.01)</f>
        <v>0.01</v>
      </c>
    </row>
    <row r="4513" spans="1:18" x14ac:dyDescent="0.2">
      <c r="A4513" s="2">
        <v>37536</v>
      </c>
      <c r="B4513" s="1">
        <v>947.8</v>
      </c>
      <c r="C4513" s="1">
        <v>956.35</v>
      </c>
      <c r="D4513" s="1">
        <v>946.25</v>
      </c>
      <c r="E4513" s="1">
        <v>954.75</v>
      </c>
      <c r="F4513" s="1">
        <v>40189307</v>
      </c>
      <c r="G4513" s="1">
        <v>960.94</v>
      </c>
      <c r="H4513" s="6" t="str">
        <f>TEXT(NiftyData[[#This Row],[Date]], "yyyy")</f>
        <v>2002</v>
      </c>
      <c r="I4513" s="6" t="str">
        <f>TEXT(NiftyData[[#This Row],[Date]], "mmm")</f>
        <v>Oct</v>
      </c>
      <c r="J4513" s="6" t="str">
        <f>TEXT(NiftyData[[#This Row],[Date]], "ddd")</f>
        <v>Mon</v>
      </c>
      <c r="K4513" s="6" t="str">
        <f>TEXT(NiftyData[[#This Row],[Date]], "mmm-yyyy")</f>
        <v>Oct-2002</v>
      </c>
      <c r="L4513" s="6" t="str">
        <f>IF(NiftyData[[#This Row],[Day]]="Thu", "Expiry", "")</f>
        <v/>
      </c>
      <c r="M4513" s="6">
        <f>NiftyData[[#This Row],[Close]]-NiftyData[[#This Row],[Open]]</f>
        <v>6.9500000000000455</v>
      </c>
      <c r="N4513" s="4">
        <f>NiftyData[[#This Row],[Intraday Change]]/NiftyData[[#This Row],[Open]]</f>
        <v>7.3327706267145455E-3</v>
      </c>
      <c r="O4513" s="4">
        <f>_xlfn.CEILING.MATH(ABS(NiftyData[[#This Row],[Intraday Change %]]), 0.01)</f>
        <v>0.01</v>
      </c>
      <c r="P4513" s="6">
        <f>NiftyData[[#This Row],[Close]]-E4514</f>
        <v>6.5499999999999545</v>
      </c>
      <c r="Q4513" s="4">
        <f>NiftyData[[#This Row],[DayChange]]/E4514</f>
        <v>6.9078253533009434E-3</v>
      </c>
      <c r="R4513" s="7">
        <f>_xlfn.CEILING.MATH(ABS(NiftyData[[#This Row],[DayChange %]]), 0.01)</f>
        <v>0.01</v>
      </c>
    </row>
    <row r="4514" spans="1:18" x14ac:dyDescent="0.2">
      <c r="A4514" s="2">
        <v>37533</v>
      </c>
      <c r="B4514" s="1">
        <v>948.1</v>
      </c>
      <c r="C4514" s="1">
        <v>951.8</v>
      </c>
      <c r="D4514" s="1">
        <v>944.5</v>
      </c>
      <c r="E4514" s="1">
        <v>948.2</v>
      </c>
      <c r="F4514" s="1">
        <v>44508105</v>
      </c>
      <c r="G4514" s="1">
        <v>1109.3399999999999</v>
      </c>
      <c r="H4514" s="6" t="str">
        <f>TEXT(NiftyData[[#This Row],[Date]], "yyyy")</f>
        <v>2002</v>
      </c>
      <c r="I4514" s="6" t="str">
        <f>TEXT(NiftyData[[#This Row],[Date]], "mmm")</f>
        <v>Oct</v>
      </c>
      <c r="J4514" s="6" t="str">
        <f>TEXT(NiftyData[[#This Row],[Date]], "ddd")</f>
        <v>Fri</v>
      </c>
      <c r="K4514" s="6" t="str">
        <f>TEXT(NiftyData[[#This Row],[Date]], "mmm-yyyy")</f>
        <v>Oct-2002</v>
      </c>
      <c r="L4514" s="6" t="str">
        <f>IF(NiftyData[[#This Row],[Day]]="Thu", "Expiry", "")</f>
        <v/>
      </c>
      <c r="M4514" s="6">
        <f>NiftyData[[#This Row],[Close]]-NiftyData[[#This Row],[Open]]</f>
        <v>0.10000000000002274</v>
      </c>
      <c r="N4514" s="4">
        <f>NiftyData[[#This Row],[Intraday Change]]/NiftyData[[#This Row],[Open]]</f>
        <v>1.0547410610697473E-4</v>
      </c>
      <c r="O4514" s="4">
        <f>_xlfn.CEILING.MATH(ABS(NiftyData[[#This Row],[Intraday Change %]]), 0.01)</f>
        <v>0.01</v>
      </c>
      <c r="P4514" s="6">
        <f>NiftyData[[#This Row],[Close]]-E4515</f>
        <v>0</v>
      </c>
      <c r="Q4514" s="4">
        <f>NiftyData[[#This Row],[DayChange]]/E4515</f>
        <v>0</v>
      </c>
      <c r="R4514" s="7">
        <f>_xlfn.CEILING.MATH(ABS(NiftyData[[#This Row],[DayChange %]]), 0.01)</f>
        <v>0</v>
      </c>
    </row>
    <row r="4515" spans="1:18" x14ac:dyDescent="0.2">
      <c r="A4515" s="2">
        <v>37532</v>
      </c>
      <c r="B4515" s="1">
        <v>955.35</v>
      </c>
      <c r="C4515" s="1">
        <v>957.9</v>
      </c>
      <c r="D4515" s="1">
        <v>945.8</v>
      </c>
      <c r="E4515" s="1">
        <v>948.2</v>
      </c>
      <c r="F4515" s="1">
        <v>41043857</v>
      </c>
      <c r="G4515" s="1">
        <v>1163.05</v>
      </c>
      <c r="H4515" s="6" t="str">
        <f>TEXT(NiftyData[[#This Row],[Date]], "yyyy")</f>
        <v>2002</v>
      </c>
      <c r="I4515" s="6" t="str">
        <f>TEXT(NiftyData[[#This Row],[Date]], "mmm")</f>
        <v>Oct</v>
      </c>
      <c r="J4515" s="6" t="str">
        <f>TEXT(NiftyData[[#This Row],[Date]], "ddd")</f>
        <v>Thu</v>
      </c>
      <c r="K4515" s="6" t="str">
        <f>TEXT(NiftyData[[#This Row],[Date]], "mmm-yyyy")</f>
        <v>Oct-2002</v>
      </c>
      <c r="L4515" s="6" t="str">
        <f>IF(NiftyData[[#This Row],[Day]]="Thu", "Expiry", "")</f>
        <v>Expiry</v>
      </c>
      <c r="M4515" s="6">
        <f>NiftyData[[#This Row],[Close]]-NiftyData[[#This Row],[Open]]</f>
        <v>-7.1499999999999773</v>
      </c>
      <c r="N4515" s="4">
        <f>NiftyData[[#This Row],[Intraday Change]]/NiftyData[[#This Row],[Open]]</f>
        <v>-7.4841681059297401E-3</v>
      </c>
      <c r="O4515" s="4">
        <f>_xlfn.CEILING.MATH(ABS(NiftyData[[#This Row],[Intraday Change %]]), 0.01)</f>
        <v>0.01</v>
      </c>
      <c r="P4515" s="6">
        <f>NiftyData[[#This Row],[Close]]-E4516</f>
        <v>-7</v>
      </c>
      <c r="Q4515" s="4">
        <f>NiftyData[[#This Row],[DayChange]]/E4516</f>
        <v>-7.328308207705192E-3</v>
      </c>
      <c r="R4515" s="7">
        <f>_xlfn.CEILING.MATH(ABS(NiftyData[[#This Row],[DayChange %]]), 0.01)</f>
        <v>0.01</v>
      </c>
    </row>
    <row r="4516" spans="1:18" x14ac:dyDescent="0.2">
      <c r="A4516" s="2">
        <v>37530</v>
      </c>
      <c r="B4516" s="1">
        <v>961.15</v>
      </c>
      <c r="C4516" s="1">
        <v>964.2</v>
      </c>
      <c r="D4516" s="1">
        <v>950.3</v>
      </c>
      <c r="E4516" s="1">
        <v>955.2</v>
      </c>
      <c r="F4516" s="1">
        <v>43093930</v>
      </c>
      <c r="G4516" s="1">
        <v>1205.3699999999999</v>
      </c>
      <c r="H4516" s="6" t="str">
        <f>TEXT(NiftyData[[#This Row],[Date]], "yyyy")</f>
        <v>2002</v>
      </c>
      <c r="I4516" s="6" t="str">
        <f>TEXT(NiftyData[[#This Row],[Date]], "mmm")</f>
        <v>Oct</v>
      </c>
      <c r="J4516" s="6" t="str">
        <f>TEXT(NiftyData[[#This Row],[Date]], "ddd")</f>
        <v>Tue</v>
      </c>
      <c r="K4516" s="6" t="str">
        <f>TEXT(NiftyData[[#This Row],[Date]], "mmm-yyyy")</f>
        <v>Oct-2002</v>
      </c>
      <c r="L4516" s="6" t="str">
        <f>IF(NiftyData[[#This Row],[Day]]="Thu", "Expiry", "")</f>
        <v/>
      </c>
      <c r="M4516" s="6">
        <f>NiftyData[[#This Row],[Close]]-NiftyData[[#This Row],[Open]]</f>
        <v>-5.9499999999999318</v>
      </c>
      <c r="N4516" s="4">
        <f>NiftyData[[#This Row],[Intraday Change]]/NiftyData[[#This Row],[Open]]</f>
        <v>-6.1905009623887345E-3</v>
      </c>
      <c r="O4516" s="4">
        <f>_xlfn.CEILING.MATH(ABS(NiftyData[[#This Row],[Intraday Change %]]), 0.01)</f>
        <v>0.01</v>
      </c>
      <c r="P4516" s="6">
        <f>NiftyData[[#This Row],[Close]]-E4517</f>
        <v>-7.9499999999999318</v>
      </c>
      <c r="Q4516" s="4">
        <f>NiftyData[[#This Row],[DayChange]]/E4517</f>
        <v>-8.2541660177541734E-3</v>
      </c>
      <c r="R4516" s="7">
        <f>_xlfn.CEILING.MATH(ABS(NiftyData[[#This Row],[DayChange %]]), 0.01)</f>
        <v>0.01</v>
      </c>
    </row>
    <row r="4517" spans="1:18" x14ac:dyDescent="0.2">
      <c r="A4517" s="2">
        <v>37529</v>
      </c>
      <c r="B4517" s="1">
        <v>976.15</v>
      </c>
      <c r="C4517" s="1">
        <v>976.15</v>
      </c>
      <c r="D4517" s="1">
        <v>961.55</v>
      </c>
      <c r="E4517" s="1">
        <v>963.15</v>
      </c>
      <c r="F4517" s="1">
        <v>38959112</v>
      </c>
      <c r="G4517" s="1">
        <v>1028.47</v>
      </c>
      <c r="H4517" s="6" t="str">
        <f>TEXT(NiftyData[[#This Row],[Date]], "yyyy")</f>
        <v>2002</v>
      </c>
      <c r="I4517" s="6" t="str">
        <f>TEXT(NiftyData[[#This Row],[Date]], "mmm")</f>
        <v>Sep</v>
      </c>
      <c r="J4517" s="6" t="str">
        <f>TEXT(NiftyData[[#This Row],[Date]], "ddd")</f>
        <v>Mon</v>
      </c>
      <c r="K4517" s="6" t="str">
        <f>TEXT(NiftyData[[#This Row],[Date]], "mmm-yyyy")</f>
        <v>Sep-2002</v>
      </c>
      <c r="L4517" s="6" t="str">
        <f>IF(NiftyData[[#This Row],[Day]]="Thu", "Expiry", "")</f>
        <v/>
      </c>
      <c r="M4517" s="6">
        <f>NiftyData[[#This Row],[Close]]-NiftyData[[#This Row],[Open]]</f>
        <v>-13</v>
      </c>
      <c r="N4517" s="4">
        <f>NiftyData[[#This Row],[Intraday Change]]/NiftyData[[#This Row],[Open]]</f>
        <v>-1.3317625364954157E-2</v>
      </c>
      <c r="O4517" s="4">
        <f>_xlfn.CEILING.MATH(ABS(NiftyData[[#This Row],[Intraday Change %]]), 0.01)</f>
        <v>0.02</v>
      </c>
      <c r="P4517" s="6">
        <f>NiftyData[[#This Row],[Close]]-E4518</f>
        <v>-13.300000000000068</v>
      </c>
      <c r="Q4517" s="4">
        <f>NiftyData[[#This Row],[DayChange]]/E4518</f>
        <v>-1.3620769112601841E-2</v>
      </c>
      <c r="R4517" s="7">
        <f>_xlfn.CEILING.MATH(ABS(NiftyData[[#This Row],[DayChange %]]), 0.01)</f>
        <v>0.02</v>
      </c>
    </row>
    <row r="4518" spans="1:18" x14ac:dyDescent="0.2">
      <c r="A4518" s="2">
        <v>37526</v>
      </c>
      <c r="B4518" s="1">
        <v>969.95</v>
      </c>
      <c r="C4518" s="1">
        <v>978</v>
      </c>
      <c r="D4518" s="1">
        <v>969.25</v>
      </c>
      <c r="E4518" s="1">
        <v>976.45</v>
      </c>
      <c r="F4518" s="1">
        <v>48529490</v>
      </c>
      <c r="G4518" s="1">
        <v>1282.19</v>
      </c>
      <c r="H4518" s="6" t="str">
        <f>TEXT(NiftyData[[#This Row],[Date]], "yyyy")</f>
        <v>2002</v>
      </c>
      <c r="I4518" s="6" t="str">
        <f>TEXT(NiftyData[[#This Row],[Date]], "mmm")</f>
        <v>Sep</v>
      </c>
      <c r="J4518" s="6" t="str">
        <f>TEXT(NiftyData[[#This Row],[Date]], "ddd")</f>
        <v>Fri</v>
      </c>
      <c r="K4518" s="6" t="str">
        <f>TEXT(NiftyData[[#This Row],[Date]], "mmm-yyyy")</f>
        <v>Sep-2002</v>
      </c>
      <c r="L4518" s="6" t="str">
        <f>IF(NiftyData[[#This Row],[Day]]="Thu", "Expiry", "")</f>
        <v/>
      </c>
      <c r="M4518" s="6">
        <f>NiftyData[[#This Row],[Close]]-NiftyData[[#This Row],[Open]]</f>
        <v>6.5</v>
      </c>
      <c r="N4518" s="4">
        <f>NiftyData[[#This Row],[Intraday Change]]/NiftyData[[#This Row],[Open]]</f>
        <v>6.7013763596061654E-3</v>
      </c>
      <c r="O4518" s="4">
        <f>_xlfn.CEILING.MATH(ABS(NiftyData[[#This Row],[Intraday Change %]]), 0.01)</f>
        <v>0.01</v>
      </c>
      <c r="P4518" s="6">
        <f>NiftyData[[#This Row],[Close]]-E4519</f>
        <v>6.5500000000000682</v>
      </c>
      <c r="Q4518" s="4">
        <f>NiftyData[[#This Row],[DayChange]]/E4519</f>
        <v>6.7532735333540247E-3</v>
      </c>
      <c r="R4518" s="7">
        <f>_xlfn.CEILING.MATH(ABS(NiftyData[[#This Row],[DayChange %]]), 0.01)</f>
        <v>0.01</v>
      </c>
    </row>
    <row r="4519" spans="1:18" x14ac:dyDescent="0.2">
      <c r="A4519" s="2">
        <v>37525</v>
      </c>
      <c r="B4519" s="1">
        <v>970.1</v>
      </c>
      <c r="C4519" s="1">
        <v>976.25</v>
      </c>
      <c r="D4519" s="1">
        <v>968.25</v>
      </c>
      <c r="E4519" s="1">
        <v>969.9</v>
      </c>
      <c r="F4519" s="1">
        <v>29510252</v>
      </c>
      <c r="G4519" s="1">
        <v>857.92</v>
      </c>
      <c r="H4519" s="6" t="str">
        <f>TEXT(NiftyData[[#This Row],[Date]], "yyyy")</f>
        <v>2002</v>
      </c>
      <c r="I4519" s="6" t="str">
        <f>TEXT(NiftyData[[#This Row],[Date]], "mmm")</f>
        <v>Sep</v>
      </c>
      <c r="J4519" s="6" t="str">
        <f>TEXT(NiftyData[[#This Row],[Date]], "ddd")</f>
        <v>Thu</v>
      </c>
      <c r="K4519" s="6" t="str">
        <f>TEXT(NiftyData[[#This Row],[Date]], "mmm-yyyy")</f>
        <v>Sep-2002</v>
      </c>
      <c r="L4519" s="6" t="str">
        <f>IF(NiftyData[[#This Row],[Day]]="Thu", "Expiry", "")</f>
        <v>Expiry</v>
      </c>
      <c r="M4519" s="6">
        <f>NiftyData[[#This Row],[Close]]-NiftyData[[#This Row],[Open]]</f>
        <v>-0.20000000000004547</v>
      </c>
      <c r="N4519" s="4">
        <f>NiftyData[[#This Row],[Intraday Change]]/NiftyData[[#This Row],[Open]]</f>
        <v>-2.0616431295747393E-4</v>
      </c>
      <c r="O4519" s="4">
        <f>_xlfn.CEILING.MATH(ABS(NiftyData[[#This Row],[Intraday Change %]]), 0.01)</f>
        <v>0.01</v>
      </c>
      <c r="P4519" s="6">
        <f>NiftyData[[#This Row],[Close]]-E4520</f>
        <v>-0.14999999999997726</v>
      </c>
      <c r="Q4519" s="4">
        <f>NiftyData[[#This Row],[DayChange]]/E4520</f>
        <v>-1.5463120457706023E-4</v>
      </c>
      <c r="R4519" s="7">
        <f>_xlfn.CEILING.MATH(ABS(NiftyData[[#This Row],[DayChange %]]), 0.01)</f>
        <v>0.01</v>
      </c>
    </row>
    <row r="4520" spans="1:18" x14ac:dyDescent="0.2">
      <c r="A4520" s="2">
        <v>37524</v>
      </c>
      <c r="B4520" s="1">
        <v>964.65</v>
      </c>
      <c r="C4520" s="1">
        <v>971.85</v>
      </c>
      <c r="D4520" s="1">
        <v>960.5</v>
      </c>
      <c r="E4520" s="1">
        <v>970.05</v>
      </c>
      <c r="F4520" s="1">
        <v>44112468</v>
      </c>
      <c r="G4520" s="1">
        <v>1183.02</v>
      </c>
      <c r="H4520" s="6" t="str">
        <f>TEXT(NiftyData[[#This Row],[Date]], "yyyy")</f>
        <v>2002</v>
      </c>
      <c r="I4520" s="6" t="str">
        <f>TEXT(NiftyData[[#This Row],[Date]], "mmm")</f>
        <v>Sep</v>
      </c>
      <c r="J4520" s="6" t="str">
        <f>TEXT(NiftyData[[#This Row],[Date]], "ddd")</f>
        <v>Wed</v>
      </c>
      <c r="K4520" s="6" t="str">
        <f>TEXT(NiftyData[[#This Row],[Date]], "mmm-yyyy")</f>
        <v>Sep-2002</v>
      </c>
      <c r="L4520" s="6" t="str">
        <f>IF(NiftyData[[#This Row],[Day]]="Thu", "Expiry", "")</f>
        <v/>
      </c>
      <c r="M4520" s="6">
        <f>NiftyData[[#This Row],[Close]]-NiftyData[[#This Row],[Open]]</f>
        <v>5.3999999999999773</v>
      </c>
      <c r="N4520" s="4">
        <f>NiftyData[[#This Row],[Intraday Change]]/NiftyData[[#This Row],[Open]]</f>
        <v>5.5978852433524878E-3</v>
      </c>
      <c r="O4520" s="4">
        <f>_xlfn.CEILING.MATH(ABS(NiftyData[[#This Row],[Intraday Change %]]), 0.01)</f>
        <v>0.01</v>
      </c>
      <c r="P4520" s="6">
        <f>NiftyData[[#This Row],[Close]]-E4521</f>
        <v>3.8499999999999091</v>
      </c>
      <c r="Q4520" s="4">
        <f>NiftyData[[#This Row],[DayChange]]/E4521</f>
        <v>3.9846822604014788E-3</v>
      </c>
      <c r="R4520" s="7">
        <f>_xlfn.CEILING.MATH(ABS(NiftyData[[#This Row],[DayChange %]]), 0.01)</f>
        <v>0.01</v>
      </c>
    </row>
    <row r="4521" spans="1:18" x14ac:dyDescent="0.2">
      <c r="A4521" s="2">
        <v>37523</v>
      </c>
      <c r="B4521" s="1">
        <v>969.95</v>
      </c>
      <c r="C4521" s="1">
        <v>969.95</v>
      </c>
      <c r="D4521" s="1">
        <v>960.2</v>
      </c>
      <c r="E4521" s="1">
        <v>966.2</v>
      </c>
      <c r="F4521" s="1">
        <v>40927813</v>
      </c>
      <c r="G4521" s="1">
        <v>1079.52</v>
      </c>
      <c r="H4521" s="6" t="str">
        <f>TEXT(NiftyData[[#This Row],[Date]], "yyyy")</f>
        <v>2002</v>
      </c>
      <c r="I4521" s="6" t="str">
        <f>TEXT(NiftyData[[#This Row],[Date]], "mmm")</f>
        <v>Sep</v>
      </c>
      <c r="J4521" s="6" t="str">
        <f>TEXT(NiftyData[[#This Row],[Date]], "ddd")</f>
        <v>Tue</v>
      </c>
      <c r="K4521" s="6" t="str">
        <f>TEXT(NiftyData[[#This Row],[Date]], "mmm-yyyy")</f>
        <v>Sep-2002</v>
      </c>
      <c r="L4521" s="6" t="str">
        <f>IF(NiftyData[[#This Row],[Day]]="Thu", "Expiry", "")</f>
        <v/>
      </c>
      <c r="M4521" s="6">
        <f>NiftyData[[#This Row],[Close]]-NiftyData[[#This Row],[Open]]</f>
        <v>-3.75</v>
      </c>
      <c r="N4521" s="4">
        <f>NiftyData[[#This Row],[Intraday Change]]/NiftyData[[#This Row],[Open]]</f>
        <v>-3.8661786690035566E-3</v>
      </c>
      <c r="O4521" s="4">
        <f>_xlfn.CEILING.MATH(ABS(NiftyData[[#This Row],[Intraday Change %]]), 0.01)</f>
        <v>0.01</v>
      </c>
      <c r="P4521" s="6">
        <f>NiftyData[[#This Row],[Close]]-E4522</f>
        <v>-4.0999999999999091</v>
      </c>
      <c r="Q4521" s="4">
        <f>NiftyData[[#This Row],[DayChange]]/E4522</f>
        <v>-4.2254972688858181E-3</v>
      </c>
      <c r="R4521" s="7">
        <f>_xlfn.CEILING.MATH(ABS(NiftyData[[#This Row],[DayChange %]]), 0.01)</f>
        <v>0.01</v>
      </c>
    </row>
    <row r="4522" spans="1:18" x14ac:dyDescent="0.2">
      <c r="A4522" s="2">
        <v>37522</v>
      </c>
      <c r="B4522" s="1">
        <v>969.85</v>
      </c>
      <c r="C4522" s="1">
        <v>974.75</v>
      </c>
      <c r="D4522" s="1">
        <v>967.35</v>
      </c>
      <c r="E4522" s="1">
        <v>970.3</v>
      </c>
      <c r="F4522" s="1">
        <v>39800308</v>
      </c>
      <c r="G4522" s="1">
        <v>1081.0999999999999</v>
      </c>
      <c r="H4522" s="6" t="str">
        <f>TEXT(NiftyData[[#This Row],[Date]], "yyyy")</f>
        <v>2002</v>
      </c>
      <c r="I4522" s="6" t="str">
        <f>TEXT(NiftyData[[#This Row],[Date]], "mmm")</f>
        <v>Sep</v>
      </c>
      <c r="J4522" s="6" t="str">
        <f>TEXT(NiftyData[[#This Row],[Date]], "ddd")</f>
        <v>Mon</v>
      </c>
      <c r="K4522" s="6" t="str">
        <f>TEXT(NiftyData[[#This Row],[Date]], "mmm-yyyy")</f>
        <v>Sep-2002</v>
      </c>
      <c r="L4522" s="6" t="str">
        <f>IF(NiftyData[[#This Row],[Day]]="Thu", "Expiry", "")</f>
        <v/>
      </c>
      <c r="M4522" s="6">
        <f>NiftyData[[#This Row],[Close]]-NiftyData[[#This Row],[Open]]</f>
        <v>0.44999999999993179</v>
      </c>
      <c r="N4522" s="4">
        <f>NiftyData[[#This Row],[Intraday Change]]/NiftyData[[#This Row],[Open]]</f>
        <v>4.6398927669220164E-4</v>
      </c>
      <c r="O4522" s="4">
        <f>_xlfn.CEILING.MATH(ABS(NiftyData[[#This Row],[Intraday Change %]]), 0.01)</f>
        <v>0.01</v>
      </c>
      <c r="P4522" s="6">
        <f>NiftyData[[#This Row],[Close]]-E4523</f>
        <v>0.69999999999993179</v>
      </c>
      <c r="Q4522" s="4">
        <f>NiftyData[[#This Row],[DayChange]]/E4523</f>
        <v>7.2194719471940154E-4</v>
      </c>
      <c r="R4522" s="7">
        <f>_xlfn.CEILING.MATH(ABS(NiftyData[[#This Row],[DayChange %]]), 0.01)</f>
        <v>0.01</v>
      </c>
    </row>
    <row r="4523" spans="1:18" x14ac:dyDescent="0.2">
      <c r="A4523" s="2">
        <v>37519</v>
      </c>
      <c r="B4523" s="1">
        <v>975.6</v>
      </c>
      <c r="C4523" s="1">
        <v>975.6</v>
      </c>
      <c r="D4523" s="1">
        <v>960.7</v>
      </c>
      <c r="E4523" s="1">
        <v>969.6</v>
      </c>
      <c r="F4523" s="1">
        <v>46970014</v>
      </c>
      <c r="G4523" s="1">
        <v>1149.06</v>
      </c>
      <c r="H4523" s="6" t="str">
        <f>TEXT(NiftyData[[#This Row],[Date]], "yyyy")</f>
        <v>2002</v>
      </c>
      <c r="I4523" s="6" t="str">
        <f>TEXT(NiftyData[[#This Row],[Date]], "mmm")</f>
        <v>Sep</v>
      </c>
      <c r="J4523" s="6" t="str">
        <f>TEXT(NiftyData[[#This Row],[Date]], "ddd")</f>
        <v>Fri</v>
      </c>
      <c r="K4523" s="6" t="str">
        <f>TEXT(NiftyData[[#This Row],[Date]], "mmm-yyyy")</f>
        <v>Sep-2002</v>
      </c>
      <c r="L4523" s="6" t="str">
        <f>IF(NiftyData[[#This Row],[Day]]="Thu", "Expiry", "")</f>
        <v/>
      </c>
      <c r="M4523" s="6">
        <f>NiftyData[[#This Row],[Close]]-NiftyData[[#This Row],[Open]]</f>
        <v>-6</v>
      </c>
      <c r="N4523" s="4">
        <f>NiftyData[[#This Row],[Intraday Change]]/NiftyData[[#This Row],[Open]]</f>
        <v>-6.1500615006150061E-3</v>
      </c>
      <c r="O4523" s="4">
        <f>_xlfn.CEILING.MATH(ABS(NiftyData[[#This Row],[Intraday Change %]]), 0.01)</f>
        <v>0.01</v>
      </c>
      <c r="P4523" s="6">
        <f>NiftyData[[#This Row],[Close]]-E4524</f>
        <v>-6.4499999999999318</v>
      </c>
      <c r="Q4523" s="4">
        <f>NiftyData[[#This Row],[DayChange]]/E4524</f>
        <v>-6.6082680190563316E-3</v>
      </c>
      <c r="R4523" s="7">
        <f>_xlfn.CEILING.MATH(ABS(NiftyData[[#This Row],[DayChange %]]), 0.01)</f>
        <v>0.01</v>
      </c>
    </row>
    <row r="4524" spans="1:18" x14ac:dyDescent="0.2">
      <c r="A4524" s="2">
        <v>37518</v>
      </c>
      <c r="B4524" s="1">
        <v>983.45</v>
      </c>
      <c r="C4524" s="1">
        <v>985.25</v>
      </c>
      <c r="D4524" s="1">
        <v>970.8</v>
      </c>
      <c r="E4524" s="1">
        <v>976.05</v>
      </c>
      <c r="F4524" s="1">
        <v>40460954</v>
      </c>
      <c r="G4524" s="1">
        <v>1186.45</v>
      </c>
      <c r="H4524" s="6" t="str">
        <f>TEXT(NiftyData[[#This Row],[Date]], "yyyy")</f>
        <v>2002</v>
      </c>
      <c r="I4524" s="6" t="str">
        <f>TEXT(NiftyData[[#This Row],[Date]], "mmm")</f>
        <v>Sep</v>
      </c>
      <c r="J4524" s="6" t="str">
        <f>TEXT(NiftyData[[#This Row],[Date]], "ddd")</f>
        <v>Thu</v>
      </c>
      <c r="K4524" s="6" t="str">
        <f>TEXT(NiftyData[[#This Row],[Date]], "mmm-yyyy")</f>
        <v>Sep-2002</v>
      </c>
      <c r="L4524" s="6" t="str">
        <f>IF(NiftyData[[#This Row],[Day]]="Thu", "Expiry", "")</f>
        <v>Expiry</v>
      </c>
      <c r="M4524" s="6">
        <f>NiftyData[[#This Row],[Close]]-NiftyData[[#This Row],[Open]]</f>
        <v>-7.4000000000000909</v>
      </c>
      <c r="N4524" s="4">
        <f>NiftyData[[#This Row],[Intraday Change]]/NiftyData[[#This Row],[Open]]</f>
        <v>-7.5245309878489916E-3</v>
      </c>
      <c r="O4524" s="4">
        <f>_xlfn.CEILING.MATH(ABS(NiftyData[[#This Row],[Intraday Change %]]), 0.01)</f>
        <v>0.01</v>
      </c>
      <c r="P4524" s="6">
        <f>NiftyData[[#This Row],[Close]]-E4525</f>
        <v>-7.5500000000000682</v>
      </c>
      <c r="Q4524" s="4">
        <f>NiftyData[[#This Row],[DayChange]]/E4525</f>
        <v>-7.675884505896775E-3</v>
      </c>
      <c r="R4524" s="7">
        <f>_xlfn.CEILING.MATH(ABS(NiftyData[[#This Row],[DayChange %]]), 0.01)</f>
        <v>0.01</v>
      </c>
    </row>
    <row r="4525" spans="1:18" x14ac:dyDescent="0.2">
      <c r="A4525" s="2">
        <v>37517</v>
      </c>
      <c r="B4525" s="1">
        <v>994.15</v>
      </c>
      <c r="C4525" s="1">
        <v>994.15</v>
      </c>
      <c r="D4525" s="1">
        <v>981.6</v>
      </c>
      <c r="E4525" s="1">
        <v>983.6</v>
      </c>
      <c r="F4525" s="1">
        <v>35931214</v>
      </c>
      <c r="G4525" s="1">
        <v>1097.6400000000001</v>
      </c>
      <c r="H4525" s="6" t="str">
        <f>TEXT(NiftyData[[#This Row],[Date]], "yyyy")</f>
        <v>2002</v>
      </c>
      <c r="I4525" s="6" t="str">
        <f>TEXT(NiftyData[[#This Row],[Date]], "mmm")</f>
        <v>Sep</v>
      </c>
      <c r="J4525" s="6" t="str">
        <f>TEXT(NiftyData[[#This Row],[Date]], "ddd")</f>
        <v>Wed</v>
      </c>
      <c r="K4525" s="6" t="str">
        <f>TEXT(NiftyData[[#This Row],[Date]], "mmm-yyyy")</f>
        <v>Sep-2002</v>
      </c>
      <c r="L4525" s="6" t="str">
        <f>IF(NiftyData[[#This Row],[Day]]="Thu", "Expiry", "")</f>
        <v/>
      </c>
      <c r="M4525" s="6">
        <f>NiftyData[[#This Row],[Close]]-NiftyData[[#This Row],[Open]]</f>
        <v>-10.549999999999955</v>
      </c>
      <c r="N4525" s="4">
        <f>NiftyData[[#This Row],[Intraday Change]]/NiftyData[[#This Row],[Open]]</f>
        <v>-1.061208067193075E-2</v>
      </c>
      <c r="O4525" s="4">
        <f>_xlfn.CEILING.MATH(ABS(NiftyData[[#This Row],[Intraday Change %]]), 0.01)</f>
        <v>0.02</v>
      </c>
      <c r="P4525" s="6">
        <f>NiftyData[[#This Row],[Close]]-E4526</f>
        <v>-11.299999999999955</v>
      </c>
      <c r="Q4525" s="4">
        <f>NiftyData[[#This Row],[DayChange]]/E4526</f>
        <v>-1.1357925419640119E-2</v>
      </c>
      <c r="R4525" s="7">
        <f>_xlfn.CEILING.MATH(ABS(NiftyData[[#This Row],[DayChange %]]), 0.01)</f>
        <v>0.02</v>
      </c>
    </row>
    <row r="4526" spans="1:18" x14ac:dyDescent="0.2">
      <c r="A4526" s="2">
        <v>37516</v>
      </c>
      <c r="B4526" s="1">
        <v>985.75</v>
      </c>
      <c r="C4526" s="1">
        <v>996.8</v>
      </c>
      <c r="D4526" s="1">
        <v>985.75</v>
      </c>
      <c r="E4526" s="1">
        <v>994.9</v>
      </c>
      <c r="F4526" s="1">
        <v>35811735</v>
      </c>
      <c r="G4526" s="1">
        <v>1034.67</v>
      </c>
      <c r="H4526" s="6" t="str">
        <f>TEXT(NiftyData[[#This Row],[Date]], "yyyy")</f>
        <v>2002</v>
      </c>
      <c r="I4526" s="6" t="str">
        <f>TEXT(NiftyData[[#This Row],[Date]], "mmm")</f>
        <v>Sep</v>
      </c>
      <c r="J4526" s="6" t="str">
        <f>TEXT(NiftyData[[#This Row],[Date]], "ddd")</f>
        <v>Tue</v>
      </c>
      <c r="K4526" s="6" t="str">
        <f>TEXT(NiftyData[[#This Row],[Date]], "mmm-yyyy")</f>
        <v>Sep-2002</v>
      </c>
      <c r="L4526" s="6" t="str">
        <f>IF(NiftyData[[#This Row],[Day]]="Thu", "Expiry", "")</f>
        <v/>
      </c>
      <c r="M4526" s="6">
        <f>NiftyData[[#This Row],[Close]]-NiftyData[[#This Row],[Open]]</f>
        <v>9.1499999999999773</v>
      </c>
      <c r="N4526" s="4">
        <f>NiftyData[[#This Row],[Intraday Change]]/NiftyData[[#This Row],[Open]]</f>
        <v>9.282272381435433E-3</v>
      </c>
      <c r="O4526" s="4">
        <f>_xlfn.CEILING.MATH(ABS(NiftyData[[#This Row],[Intraday Change %]]), 0.01)</f>
        <v>0.01</v>
      </c>
      <c r="P4526" s="6">
        <f>NiftyData[[#This Row],[Close]]-E4527</f>
        <v>9.1499999999999773</v>
      </c>
      <c r="Q4526" s="4">
        <f>NiftyData[[#This Row],[DayChange]]/E4527</f>
        <v>9.282272381435433E-3</v>
      </c>
      <c r="R4526" s="7">
        <f>_xlfn.CEILING.MATH(ABS(NiftyData[[#This Row],[DayChange %]]), 0.01)</f>
        <v>0.01</v>
      </c>
    </row>
    <row r="4527" spans="1:18" x14ac:dyDescent="0.2">
      <c r="A4527" s="2">
        <v>37515</v>
      </c>
      <c r="B4527" s="1">
        <v>991.75</v>
      </c>
      <c r="C4527" s="1">
        <v>997</v>
      </c>
      <c r="D4527" s="1">
        <v>983.55</v>
      </c>
      <c r="E4527" s="1">
        <v>985.75</v>
      </c>
      <c r="F4527" s="1">
        <v>30548896</v>
      </c>
      <c r="G4527" s="1">
        <v>889.45</v>
      </c>
      <c r="H4527" s="6" t="str">
        <f>TEXT(NiftyData[[#This Row],[Date]], "yyyy")</f>
        <v>2002</v>
      </c>
      <c r="I4527" s="6" t="str">
        <f>TEXT(NiftyData[[#This Row],[Date]], "mmm")</f>
        <v>Sep</v>
      </c>
      <c r="J4527" s="6" t="str">
        <f>TEXT(NiftyData[[#This Row],[Date]], "ddd")</f>
        <v>Mon</v>
      </c>
      <c r="K4527" s="6" t="str">
        <f>TEXT(NiftyData[[#This Row],[Date]], "mmm-yyyy")</f>
        <v>Sep-2002</v>
      </c>
      <c r="L4527" s="6" t="str">
        <f>IF(NiftyData[[#This Row],[Day]]="Thu", "Expiry", "")</f>
        <v/>
      </c>
      <c r="M4527" s="6">
        <f>NiftyData[[#This Row],[Close]]-NiftyData[[#This Row],[Open]]</f>
        <v>-6</v>
      </c>
      <c r="N4527" s="4">
        <f>NiftyData[[#This Row],[Intraday Change]]/NiftyData[[#This Row],[Open]]</f>
        <v>-6.0499117721199902E-3</v>
      </c>
      <c r="O4527" s="4">
        <f>_xlfn.CEILING.MATH(ABS(NiftyData[[#This Row],[Intraday Change %]]), 0.01)</f>
        <v>0.01</v>
      </c>
      <c r="P4527" s="6">
        <f>NiftyData[[#This Row],[Close]]-E4528</f>
        <v>-6.25</v>
      </c>
      <c r="Q4527" s="4">
        <f>NiftyData[[#This Row],[DayChange]]/E4528</f>
        <v>-6.3004032258064512E-3</v>
      </c>
      <c r="R4527" s="7">
        <f>_xlfn.CEILING.MATH(ABS(NiftyData[[#This Row],[DayChange %]]), 0.01)</f>
        <v>0.01</v>
      </c>
    </row>
    <row r="4528" spans="1:18" x14ac:dyDescent="0.2">
      <c r="A4528" s="2">
        <v>37512</v>
      </c>
      <c r="B4528" s="1">
        <v>1001.4</v>
      </c>
      <c r="C4528" s="1">
        <v>1001.4</v>
      </c>
      <c r="D4528" s="1">
        <v>989.85</v>
      </c>
      <c r="E4528" s="1">
        <v>992</v>
      </c>
      <c r="F4528" s="1">
        <v>31250206</v>
      </c>
      <c r="G4528" s="1">
        <v>871.92</v>
      </c>
      <c r="H4528" s="6" t="str">
        <f>TEXT(NiftyData[[#This Row],[Date]], "yyyy")</f>
        <v>2002</v>
      </c>
      <c r="I4528" s="6" t="str">
        <f>TEXT(NiftyData[[#This Row],[Date]], "mmm")</f>
        <v>Sep</v>
      </c>
      <c r="J4528" s="6" t="str">
        <f>TEXT(NiftyData[[#This Row],[Date]], "ddd")</f>
        <v>Fri</v>
      </c>
      <c r="K4528" s="6" t="str">
        <f>TEXT(NiftyData[[#This Row],[Date]], "mmm-yyyy")</f>
        <v>Sep-2002</v>
      </c>
      <c r="L4528" s="6" t="str">
        <f>IF(NiftyData[[#This Row],[Day]]="Thu", "Expiry", "")</f>
        <v/>
      </c>
      <c r="M4528" s="6">
        <f>NiftyData[[#This Row],[Close]]-NiftyData[[#This Row],[Open]]</f>
        <v>-9.3999999999999773</v>
      </c>
      <c r="N4528" s="4">
        <f>NiftyData[[#This Row],[Intraday Change]]/NiftyData[[#This Row],[Open]]</f>
        <v>-9.3868583982424387E-3</v>
      </c>
      <c r="O4528" s="4">
        <f>_xlfn.CEILING.MATH(ABS(NiftyData[[#This Row],[Intraday Change %]]), 0.01)</f>
        <v>0.01</v>
      </c>
      <c r="P4528" s="6">
        <f>NiftyData[[#This Row],[Close]]-E4529</f>
        <v>-9.6499999999999773</v>
      </c>
      <c r="Q4528" s="4">
        <f>NiftyData[[#This Row],[DayChange]]/E4529</f>
        <v>-9.6341037288473798E-3</v>
      </c>
      <c r="R4528" s="7">
        <f>_xlfn.CEILING.MATH(ABS(NiftyData[[#This Row],[DayChange %]]), 0.01)</f>
        <v>0.01</v>
      </c>
    </row>
    <row r="4529" spans="1:18" x14ac:dyDescent="0.2">
      <c r="A4529" s="2">
        <v>37511</v>
      </c>
      <c r="B4529" s="1">
        <v>998.95</v>
      </c>
      <c r="C4529" s="1">
        <v>1005.15</v>
      </c>
      <c r="D4529" s="1">
        <v>998.8</v>
      </c>
      <c r="E4529" s="1">
        <v>1001.65</v>
      </c>
      <c r="F4529" s="1">
        <v>43058940</v>
      </c>
      <c r="G4529" s="1">
        <v>1106.25</v>
      </c>
      <c r="H4529" s="6" t="str">
        <f>TEXT(NiftyData[[#This Row],[Date]], "yyyy")</f>
        <v>2002</v>
      </c>
      <c r="I4529" s="6" t="str">
        <f>TEXT(NiftyData[[#This Row],[Date]], "mmm")</f>
        <v>Sep</v>
      </c>
      <c r="J4529" s="6" t="str">
        <f>TEXT(NiftyData[[#This Row],[Date]], "ddd")</f>
        <v>Thu</v>
      </c>
      <c r="K4529" s="6" t="str">
        <f>TEXT(NiftyData[[#This Row],[Date]], "mmm-yyyy")</f>
        <v>Sep-2002</v>
      </c>
      <c r="L4529" s="6" t="str">
        <f>IF(NiftyData[[#This Row],[Day]]="Thu", "Expiry", "")</f>
        <v>Expiry</v>
      </c>
      <c r="M4529" s="6">
        <f>NiftyData[[#This Row],[Close]]-NiftyData[[#This Row],[Open]]</f>
        <v>2.6999999999999318</v>
      </c>
      <c r="N4529" s="4">
        <f>NiftyData[[#This Row],[Intraday Change]]/NiftyData[[#This Row],[Open]]</f>
        <v>2.7028379798788044E-3</v>
      </c>
      <c r="O4529" s="4">
        <f>_xlfn.CEILING.MATH(ABS(NiftyData[[#This Row],[Intraday Change %]]), 0.01)</f>
        <v>0.01</v>
      </c>
      <c r="P4529" s="6">
        <f>NiftyData[[#This Row],[Close]]-E4530</f>
        <v>2.7999999999999545</v>
      </c>
      <c r="Q4529" s="4">
        <f>NiftyData[[#This Row],[DayChange]]/E4530</f>
        <v>2.8032237072633075E-3</v>
      </c>
      <c r="R4529" s="7">
        <f>_xlfn.CEILING.MATH(ABS(NiftyData[[#This Row],[DayChange %]]), 0.01)</f>
        <v>0.01</v>
      </c>
    </row>
    <row r="4530" spans="1:18" x14ac:dyDescent="0.2">
      <c r="A4530" s="2">
        <v>37510</v>
      </c>
      <c r="B4530" s="1">
        <v>998.6</v>
      </c>
      <c r="C4530" s="1">
        <v>1002.35</v>
      </c>
      <c r="D4530" s="1">
        <v>993.35</v>
      </c>
      <c r="E4530" s="1">
        <v>998.85</v>
      </c>
      <c r="F4530" s="1">
        <v>44180814</v>
      </c>
      <c r="G4530" s="1">
        <v>1410.78</v>
      </c>
      <c r="H4530" s="6" t="str">
        <f>TEXT(NiftyData[[#This Row],[Date]], "yyyy")</f>
        <v>2002</v>
      </c>
      <c r="I4530" s="6" t="str">
        <f>TEXT(NiftyData[[#This Row],[Date]], "mmm")</f>
        <v>Sep</v>
      </c>
      <c r="J4530" s="6" t="str">
        <f>TEXT(NiftyData[[#This Row],[Date]], "ddd")</f>
        <v>Wed</v>
      </c>
      <c r="K4530" s="6" t="str">
        <f>TEXT(NiftyData[[#This Row],[Date]], "mmm-yyyy")</f>
        <v>Sep-2002</v>
      </c>
      <c r="L4530" s="6" t="str">
        <f>IF(NiftyData[[#This Row],[Day]]="Thu", "Expiry", "")</f>
        <v/>
      </c>
      <c r="M4530" s="6">
        <f>NiftyData[[#This Row],[Close]]-NiftyData[[#This Row],[Open]]</f>
        <v>0.25</v>
      </c>
      <c r="N4530" s="4">
        <f>NiftyData[[#This Row],[Intraday Change]]/NiftyData[[#This Row],[Open]]</f>
        <v>2.5035049068696175E-4</v>
      </c>
      <c r="O4530" s="4">
        <f>_xlfn.CEILING.MATH(ABS(NiftyData[[#This Row],[Intraday Change %]]), 0.01)</f>
        <v>0.01</v>
      </c>
      <c r="P4530" s="6">
        <f>NiftyData[[#This Row],[Close]]-E4531</f>
        <v>0.30000000000006821</v>
      </c>
      <c r="Q4530" s="4">
        <f>NiftyData[[#This Row],[DayChange]]/E4531</f>
        <v>3.0043563166598389E-4</v>
      </c>
      <c r="R4530" s="7">
        <f>_xlfn.CEILING.MATH(ABS(NiftyData[[#This Row],[DayChange %]]), 0.01)</f>
        <v>0.01</v>
      </c>
    </row>
    <row r="4531" spans="1:18" x14ac:dyDescent="0.2">
      <c r="A4531" s="2">
        <v>37508</v>
      </c>
      <c r="B4531" s="1">
        <v>992.05</v>
      </c>
      <c r="C4531" s="1">
        <v>1005.85</v>
      </c>
      <c r="D4531" s="1">
        <v>985.25</v>
      </c>
      <c r="E4531" s="1">
        <v>998.55</v>
      </c>
      <c r="F4531" s="1">
        <v>51864825</v>
      </c>
      <c r="G4531" s="1">
        <v>1597.74</v>
      </c>
      <c r="H4531" s="6" t="str">
        <f>TEXT(NiftyData[[#This Row],[Date]], "yyyy")</f>
        <v>2002</v>
      </c>
      <c r="I4531" s="6" t="str">
        <f>TEXT(NiftyData[[#This Row],[Date]], "mmm")</f>
        <v>Sep</v>
      </c>
      <c r="J4531" s="6" t="str">
        <f>TEXT(NiftyData[[#This Row],[Date]], "ddd")</f>
        <v>Mon</v>
      </c>
      <c r="K4531" s="6" t="str">
        <f>TEXT(NiftyData[[#This Row],[Date]], "mmm-yyyy")</f>
        <v>Sep-2002</v>
      </c>
      <c r="L4531" s="6" t="str">
        <f>IF(NiftyData[[#This Row],[Day]]="Thu", "Expiry", "")</f>
        <v/>
      </c>
      <c r="M4531" s="6">
        <f>NiftyData[[#This Row],[Close]]-NiftyData[[#This Row],[Open]]</f>
        <v>6.5</v>
      </c>
      <c r="N4531" s="4">
        <f>NiftyData[[#This Row],[Intraday Change]]/NiftyData[[#This Row],[Open]]</f>
        <v>6.5520891084118746E-3</v>
      </c>
      <c r="O4531" s="4">
        <f>_xlfn.CEILING.MATH(ABS(NiftyData[[#This Row],[Intraday Change %]]), 0.01)</f>
        <v>0.01</v>
      </c>
      <c r="P4531" s="6">
        <f>NiftyData[[#This Row],[Close]]-E4532</f>
        <v>3.3499999999999091</v>
      </c>
      <c r="Q4531" s="4">
        <f>NiftyData[[#This Row],[DayChange]]/E4532</f>
        <v>3.3661575562700047E-3</v>
      </c>
      <c r="R4531" s="7">
        <f>_xlfn.CEILING.MATH(ABS(NiftyData[[#This Row],[DayChange %]]), 0.01)</f>
        <v>0.01</v>
      </c>
    </row>
    <row r="4532" spans="1:18" x14ac:dyDescent="0.2">
      <c r="A4532" s="2">
        <v>37505</v>
      </c>
      <c r="B4532" s="1">
        <v>1008.45</v>
      </c>
      <c r="C4532" s="1">
        <v>1008.45</v>
      </c>
      <c r="D4532" s="1">
        <v>992.7</v>
      </c>
      <c r="E4532" s="1">
        <v>995.2</v>
      </c>
      <c r="F4532" s="1">
        <v>45009048</v>
      </c>
      <c r="G4532" s="1">
        <v>1328.48</v>
      </c>
      <c r="H4532" s="6" t="str">
        <f>TEXT(NiftyData[[#This Row],[Date]], "yyyy")</f>
        <v>2002</v>
      </c>
      <c r="I4532" s="6" t="str">
        <f>TEXT(NiftyData[[#This Row],[Date]], "mmm")</f>
        <v>Sep</v>
      </c>
      <c r="J4532" s="6" t="str">
        <f>TEXT(NiftyData[[#This Row],[Date]], "ddd")</f>
        <v>Fri</v>
      </c>
      <c r="K4532" s="6" t="str">
        <f>TEXT(NiftyData[[#This Row],[Date]], "mmm-yyyy")</f>
        <v>Sep-2002</v>
      </c>
      <c r="L4532" s="6" t="str">
        <f>IF(NiftyData[[#This Row],[Day]]="Thu", "Expiry", "")</f>
        <v/>
      </c>
      <c r="M4532" s="6">
        <f>NiftyData[[#This Row],[Close]]-NiftyData[[#This Row],[Open]]</f>
        <v>-13.25</v>
      </c>
      <c r="N4532" s="4">
        <f>NiftyData[[#This Row],[Intraday Change]]/NiftyData[[#This Row],[Open]]</f>
        <v>-1.3138975655709257E-2</v>
      </c>
      <c r="O4532" s="4">
        <f>_xlfn.CEILING.MATH(ABS(NiftyData[[#This Row],[Intraday Change %]]), 0.01)</f>
        <v>0.02</v>
      </c>
      <c r="P4532" s="6">
        <f>NiftyData[[#This Row],[Close]]-E4533</f>
        <v>-13.399999999999977</v>
      </c>
      <c r="Q4532" s="4">
        <f>NiftyData[[#This Row],[DayChange]]/E4533</f>
        <v>-1.3285742613523673E-2</v>
      </c>
      <c r="R4532" s="7">
        <f>_xlfn.CEILING.MATH(ABS(NiftyData[[#This Row],[DayChange %]]), 0.01)</f>
        <v>0.02</v>
      </c>
    </row>
    <row r="4533" spans="1:18" x14ac:dyDescent="0.2">
      <c r="A4533" s="2">
        <v>37504</v>
      </c>
      <c r="B4533" s="1">
        <v>1006.9</v>
      </c>
      <c r="C4533" s="1">
        <v>1013.45</v>
      </c>
      <c r="D4533" s="1">
        <v>1004.2</v>
      </c>
      <c r="E4533" s="1">
        <v>1008.6</v>
      </c>
      <c r="F4533" s="1">
        <v>57436407</v>
      </c>
      <c r="G4533" s="1">
        <v>1667</v>
      </c>
      <c r="H4533" s="6" t="str">
        <f>TEXT(NiftyData[[#This Row],[Date]], "yyyy")</f>
        <v>2002</v>
      </c>
      <c r="I4533" s="6" t="str">
        <f>TEXT(NiftyData[[#This Row],[Date]], "mmm")</f>
        <v>Sep</v>
      </c>
      <c r="J4533" s="6" t="str">
        <f>TEXT(NiftyData[[#This Row],[Date]], "ddd")</f>
        <v>Thu</v>
      </c>
      <c r="K4533" s="6" t="str">
        <f>TEXT(NiftyData[[#This Row],[Date]], "mmm-yyyy")</f>
        <v>Sep-2002</v>
      </c>
      <c r="L4533" s="6" t="str">
        <f>IF(NiftyData[[#This Row],[Day]]="Thu", "Expiry", "")</f>
        <v>Expiry</v>
      </c>
      <c r="M4533" s="6">
        <f>NiftyData[[#This Row],[Close]]-NiftyData[[#This Row],[Open]]</f>
        <v>1.7000000000000455</v>
      </c>
      <c r="N4533" s="4">
        <f>NiftyData[[#This Row],[Intraday Change]]/NiftyData[[#This Row],[Open]]</f>
        <v>1.6883503823617494E-3</v>
      </c>
      <c r="O4533" s="4">
        <f>_xlfn.CEILING.MATH(ABS(NiftyData[[#This Row],[Intraday Change %]]), 0.01)</f>
        <v>0.01</v>
      </c>
      <c r="P4533" s="6">
        <f>NiftyData[[#This Row],[Close]]-E4534</f>
        <v>1.6499999999999773</v>
      </c>
      <c r="Q4533" s="4">
        <f>NiftyData[[#This Row],[DayChange]]/E4534</f>
        <v>1.638611649039155E-3</v>
      </c>
      <c r="R4533" s="7">
        <f>_xlfn.CEILING.MATH(ABS(NiftyData[[#This Row],[DayChange %]]), 0.01)</f>
        <v>0.01</v>
      </c>
    </row>
    <row r="4534" spans="1:18" x14ac:dyDescent="0.2">
      <c r="A4534" s="2">
        <v>37503</v>
      </c>
      <c r="B4534" s="1">
        <v>1000.7</v>
      </c>
      <c r="C4534" s="1">
        <v>1008.8</v>
      </c>
      <c r="D4534" s="1">
        <v>990.85</v>
      </c>
      <c r="E4534" s="1">
        <v>1006.95</v>
      </c>
      <c r="F4534" s="1">
        <v>53158549</v>
      </c>
      <c r="G4534" s="1">
        <v>1352.68</v>
      </c>
      <c r="H4534" s="6" t="str">
        <f>TEXT(NiftyData[[#This Row],[Date]], "yyyy")</f>
        <v>2002</v>
      </c>
      <c r="I4534" s="6" t="str">
        <f>TEXT(NiftyData[[#This Row],[Date]], "mmm")</f>
        <v>Sep</v>
      </c>
      <c r="J4534" s="6" t="str">
        <f>TEXT(NiftyData[[#This Row],[Date]], "ddd")</f>
        <v>Wed</v>
      </c>
      <c r="K4534" s="6" t="str">
        <f>TEXT(NiftyData[[#This Row],[Date]], "mmm-yyyy")</f>
        <v>Sep-2002</v>
      </c>
      <c r="L4534" s="6" t="str">
        <f>IF(NiftyData[[#This Row],[Day]]="Thu", "Expiry", "")</f>
        <v/>
      </c>
      <c r="M4534" s="6">
        <f>NiftyData[[#This Row],[Close]]-NiftyData[[#This Row],[Open]]</f>
        <v>6.25</v>
      </c>
      <c r="N4534" s="4">
        <f>NiftyData[[#This Row],[Intraday Change]]/NiftyData[[#This Row],[Open]]</f>
        <v>6.2456280603577496E-3</v>
      </c>
      <c r="O4534" s="4">
        <f>_xlfn.CEILING.MATH(ABS(NiftyData[[#This Row],[Intraday Change %]]), 0.01)</f>
        <v>0.01</v>
      </c>
      <c r="P4534" s="6">
        <f>NiftyData[[#This Row],[Close]]-E4535</f>
        <v>5.8500000000000227</v>
      </c>
      <c r="Q4534" s="4">
        <f>NiftyData[[#This Row],[DayChange]]/E4535</f>
        <v>5.8435720707222284E-3</v>
      </c>
      <c r="R4534" s="7">
        <f>_xlfn.CEILING.MATH(ABS(NiftyData[[#This Row],[DayChange %]]), 0.01)</f>
        <v>0.01</v>
      </c>
    </row>
    <row r="4535" spans="1:18" x14ac:dyDescent="0.2">
      <c r="A4535" s="2">
        <v>37502</v>
      </c>
      <c r="B4535" s="1">
        <v>1013.65</v>
      </c>
      <c r="C4535" s="1">
        <v>1014.8</v>
      </c>
      <c r="D4535" s="1">
        <v>999.4</v>
      </c>
      <c r="E4535" s="1">
        <v>1001.1</v>
      </c>
      <c r="F4535" s="1">
        <v>44809812</v>
      </c>
      <c r="G4535" s="1">
        <v>1118.01</v>
      </c>
      <c r="H4535" s="6" t="str">
        <f>TEXT(NiftyData[[#This Row],[Date]], "yyyy")</f>
        <v>2002</v>
      </c>
      <c r="I4535" s="6" t="str">
        <f>TEXT(NiftyData[[#This Row],[Date]], "mmm")</f>
        <v>Sep</v>
      </c>
      <c r="J4535" s="6" t="str">
        <f>TEXT(NiftyData[[#This Row],[Date]], "ddd")</f>
        <v>Tue</v>
      </c>
      <c r="K4535" s="6" t="str">
        <f>TEXT(NiftyData[[#This Row],[Date]], "mmm-yyyy")</f>
        <v>Sep-2002</v>
      </c>
      <c r="L4535" s="6" t="str">
        <f>IF(NiftyData[[#This Row],[Day]]="Thu", "Expiry", "")</f>
        <v/>
      </c>
      <c r="M4535" s="6">
        <f>NiftyData[[#This Row],[Close]]-NiftyData[[#This Row],[Open]]</f>
        <v>-12.549999999999955</v>
      </c>
      <c r="N4535" s="4">
        <f>NiftyData[[#This Row],[Intraday Change]]/NiftyData[[#This Row],[Open]]</f>
        <v>-1.2380999358752977E-2</v>
      </c>
      <c r="O4535" s="4">
        <f>_xlfn.CEILING.MATH(ABS(NiftyData[[#This Row],[Intraday Change %]]), 0.01)</f>
        <v>0.02</v>
      </c>
      <c r="P4535" s="6">
        <f>NiftyData[[#This Row],[Close]]-E4536</f>
        <v>-12.399999999999977</v>
      </c>
      <c r="Q4535" s="4">
        <f>NiftyData[[#This Row],[DayChange]]/E4536</f>
        <v>-1.2234829797730613E-2</v>
      </c>
      <c r="R4535" s="7">
        <f>_xlfn.CEILING.MATH(ABS(NiftyData[[#This Row],[DayChange %]]), 0.01)</f>
        <v>0.02</v>
      </c>
    </row>
    <row r="4536" spans="1:18" x14ac:dyDescent="0.2">
      <c r="A4536" s="2">
        <v>37501</v>
      </c>
      <c r="B4536" s="1">
        <v>1010.9</v>
      </c>
      <c r="C4536" s="1">
        <v>1024.6500000000001</v>
      </c>
      <c r="D4536" s="1">
        <v>1010.85</v>
      </c>
      <c r="E4536" s="1">
        <v>1013.5</v>
      </c>
      <c r="F4536" s="1">
        <v>56393644</v>
      </c>
      <c r="G4536" s="1">
        <v>1336.13</v>
      </c>
      <c r="H4536" s="6" t="str">
        <f>TEXT(NiftyData[[#This Row],[Date]], "yyyy")</f>
        <v>2002</v>
      </c>
      <c r="I4536" s="6" t="str">
        <f>TEXT(NiftyData[[#This Row],[Date]], "mmm")</f>
        <v>Sep</v>
      </c>
      <c r="J4536" s="6" t="str">
        <f>TEXT(NiftyData[[#This Row],[Date]], "ddd")</f>
        <v>Mon</v>
      </c>
      <c r="K4536" s="6" t="str">
        <f>TEXT(NiftyData[[#This Row],[Date]], "mmm-yyyy")</f>
        <v>Sep-2002</v>
      </c>
      <c r="L4536" s="6" t="str">
        <f>IF(NiftyData[[#This Row],[Day]]="Thu", "Expiry", "")</f>
        <v/>
      </c>
      <c r="M4536" s="6">
        <f>NiftyData[[#This Row],[Close]]-NiftyData[[#This Row],[Open]]</f>
        <v>2.6000000000000227</v>
      </c>
      <c r="N4536" s="4">
        <f>NiftyData[[#This Row],[Intraday Change]]/NiftyData[[#This Row],[Open]]</f>
        <v>2.5719655752300158E-3</v>
      </c>
      <c r="O4536" s="4">
        <f>_xlfn.CEILING.MATH(ABS(NiftyData[[#This Row],[Intraday Change %]]), 0.01)</f>
        <v>0.01</v>
      </c>
      <c r="P4536" s="6">
        <f>NiftyData[[#This Row],[Close]]-E4537</f>
        <v>2.8999999999999773</v>
      </c>
      <c r="Q4536" s="4">
        <f>NiftyData[[#This Row],[DayChange]]/E4537</f>
        <v>2.8695824262813946E-3</v>
      </c>
      <c r="R4536" s="7">
        <f>_xlfn.CEILING.MATH(ABS(NiftyData[[#This Row],[DayChange %]]), 0.01)</f>
        <v>0.01</v>
      </c>
    </row>
    <row r="4537" spans="1:18" x14ac:dyDescent="0.2">
      <c r="A4537" s="2">
        <v>37498</v>
      </c>
      <c r="B4537" s="1">
        <v>987.65</v>
      </c>
      <c r="C4537" s="1">
        <v>1012.75</v>
      </c>
      <c r="D4537" s="1">
        <v>986.7</v>
      </c>
      <c r="E4537" s="1">
        <v>1010.6</v>
      </c>
      <c r="F4537" s="1">
        <v>70534773</v>
      </c>
      <c r="G4537" s="1">
        <v>1721.88</v>
      </c>
      <c r="H4537" s="6" t="str">
        <f>TEXT(NiftyData[[#This Row],[Date]], "yyyy")</f>
        <v>2002</v>
      </c>
      <c r="I4537" s="6" t="str">
        <f>TEXT(NiftyData[[#This Row],[Date]], "mmm")</f>
        <v>Aug</v>
      </c>
      <c r="J4537" s="6" t="str">
        <f>TEXT(NiftyData[[#This Row],[Date]], "ddd")</f>
        <v>Fri</v>
      </c>
      <c r="K4537" s="6" t="str">
        <f>TEXT(NiftyData[[#This Row],[Date]], "mmm-yyyy")</f>
        <v>Aug-2002</v>
      </c>
      <c r="L4537" s="6" t="str">
        <f>IF(NiftyData[[#This Row],[Day]]="Thu", "Expiry", "")</f>
        <v/>
      </c>
      <c r="M4537" s="6">
        <f>NiftyData[[#This Row],[Close]]-NiftyData[[#This Row],[Open]]</f>
        <v>22.950000000000045</v>
      </c>
      <c r="N4537" s="4">
        <f>NiftyData[[#This Row],[Intraday Change]]/NiftyData[[#This Row],[Open]]</f>
        <v>2.3236976661772941E-2</v>
      </c>
      <c r="O4537" s="4">
        <f>_xlfn.CEILING.MATH(ABS(NiftyData[[#This Row],[Intraday Change %]]), 0.01)</f>
        <v>0.03</v>
      </c>
      <c r="P4537" s="6">
        <f>NiftyData[[#This Row],[Close]]-E4538</f>
        <v>23.350000000000023</v>
      </c>
      <c r="Q4537" s="4">
        <f>NiftyData[[#This Row],[DayChange]]/E4538</f>
        <v>2.3651557356292756E-2</v>
      </c>
      <c r="R4537" s="7">
        <f>_xlfn.CEILING.MATH(ABS(NiftyData[[#This Row],[DayChange %]]), 0.01)</f>
        <v>0.03</v>
      </c>
    </row>
    <row r="4538" spans="1:18" x14ac:dyDescent="0.2">
      <c r="A4538" s="2">
        <v>37497</v>
      </c>
      <c r="B4538" s="1">
        <v>985.85</v>
      </c>
      <c r="C4538" s="1">
        <v>989.4</v>
      </c>
      <c r="D4538" s="1">
        <v>981.45</v>
      </c>
      <c r="E4538" s="1">
        <v>987.25</v>
      </c>
      <c r="F4538" s="1">
        <v>75078066</v>
      </c>
      <c r="G4538" s="1">
        <v>1891.68</v>
      </c>
      <c r="H4538" s="6" t="str">
        <f>TEXT(NiftyData[[#This Row],[Date]], "yyyy")</f>
        <v>2002</v>
      </c>
      <c r="I4538" s="6" t="str">
        <f>TEXT(NiftyData[[#This Row],[Date]], "mmm")</f>
        <v>Aug</v>
      </c>
      <c r="J4538" s="6" t="str">
        <f>TEXT(NiftyData[[#This Row],[Date]], "ddd")</f>
        <v>Thu</v>
      </c>
      <c r="K4538" s="6" t="str">
        <f>TEXT(NiftyData[[#This Row],[Date]], "mmm-yyyy")</f>
        <v>Aug-2002</v>
      </c>
      <c r="L4538" s="6" t="str">
        <f>IF(NiftyData[[#This Row],[Day]]="Thu", "Expiry", "")</f>
        <v>Expiry</v>
      </c>
      <c r="M4538" s="6">
        <f>NiftyData[[#This Row],[Close]]-NiftyData[[#This Row],[Open]]</f>
        <v>1.3999999999999773</v>
      </c>
      <c r="N4538" s="4">
        <f>NiftyData[[#This Row],[Intraday Change]]/NiftyData[[#This Row],[Open]]</f>
        <v>1.4200943348379341E-3</v>
      </c>
      <c r="O4538" s="4">
        <f>_xlfn.CEILING.MATH(ABS(NiftyData[[#This Row],[Intraday Change %]]), 0.01)</f>
        <v>0.01</v>
      </c>
      <c r="P4538" s="6">
        <f>NiftyData[[#This Row],[Close]]-E4539</f>
        <v>1.5499999999999545</v>
      </c>
      <c r="Q4538" s="4">
        <f>NiftyData[[#This Row],[DayChange]]/E4539</f>
        <v>1.5724865577761535E-3</v>
      </c>
      <c r="R4538" s="7">
        <f>_xlfn.CEILING.MATH(ABS(NiftyData[[#This Row],[DayChange %]]), 0.01)</f>
        <v>0.01</v>
      </c>
    </row>
    <row r="4539" spans="1:18" x14ac:dyDescent="0.2">
      <c r="A4539" s="2">
        <v>37496</v>
      </c>
      <c r="B4539" s="1">
        <v>987.35</v>
      </c>
      <c r="C4539" s="1">
        <v>988.1</v>
      </c>
      <c r="D4539" s="1">
        <v>981.1</v>
      </c>
      <c r="E4539" s="1">
        <v>985.7</v>
      </c>
      <c r="F4539" s="1">
        <v>44209404</v>
      </c>
      <c r="G4539" s="1">
        <v>1160.3499999999999</v>
      </c>
      <c r="H4539" s="6" t="str">
        <f>TEXT(NiftyData[[#This Row],[Date]], "yyyy")</f>
        <v>2002</v>
      </c>
      <c r="I4539" s="6" t="str">
        <f>TEXT(NiftyData[[#This Row],[Date]], "mmm")</f>
        <v>Aug</v>
      </c>
      <c r="J4539" s="6" t="str">
        <f>TEXT(NiftyData[[#This Row],[Date]], "ddd")</f>
        <v>Wed</v>
      </c>
      <c r="K4539" s="6" t="str">
        <f>TEXT(NiftyData[[#This Row],[Date]], "mmm-yyyy")</f>
        <v>Aug-2002</v>
      </c>
      <c r="L4539" s="6" t="str">
        <f>IF(NiftyData[[#This Row],[Day]]="Thu", "Expiry", "")</f>
        <v/>
      </c>
      <c r="M4539" s="6">
        <f>NiftyData[[#This Row],[Close]]-NiftyData[[#This Row],[Open]]</f>
        <v>-1.6499999999999773</v>
      </c>
      <c r="N4539" s="4">
        <f>NiftyData[[#This Row],[Intraday Change]]/NiftyData[[#This Row],[Open]]</f>
        <v>-1.6711399199878232E-3</v>
      </c>
      <c r="O4539" s="4">
        <f>_xlfn.CEILING.MATH(ABS(NiftyData[[#This Row],[Intraday Change %]]), 0.01)</f>
        <v>0.01</v>
      </c>
      <c r="P4539" s="6">
        <f>NiftyData[[#This Row],[Close]]-E4540</f>
        <v>-2</v>
      </c>
      <c r="Q4539" s="4">
        <f>NiftyData[[#This Row],[DayChange]]/E4540</f>
        <v>-2.0249063480814013E-3</v>
      </c>
      <c r="R4539" s="7">
        <f>_xlfn.CEILING.MATH(ABS(NiftyData[[#This Row],[DayChange %]]), 0.01)</f>
        <v>0.01</v>
      </c>
    </row>
    <row r="4540" spans="1:18" x14ac:dyDescent="0.2">
      <c r="A4540" s="2">
        <v>37495</v>
      </c>
      <c r="B4540" s="1">
        <v>998.85</v>
      </c>
      <c r="C4540" s="1">
        <v>1003.3</v>
      </c>
      <c r="D4540" s="1">
        <v>985.7</v>
      </c>
      <c r="E4540" s="1">
        <v>987.7</v>
      </c>
      <c r="F4540" s="1">
        <v>54473165</v>
      </c>
      <c r="G4540" s="1">
        <v>1644.85</v>
      </c>
      <c r="H4540" s="6" t="str">
        <f>TEXT(NiftyData[[#This Row],[Date]], "yyyy")</f>
        <v>2002</v>
      </c>
      <c r="I4540" s="6" t="str">
        <f>TEXT(NiftyData[[#This Row],[Date]], "mmm")</f>
        <v>Aug</v>
      </c>
      <c r="J4540" s="6" t="str">
        <f>TEXT(NiftyData[[#This Row],[Date]], "ddd")</f>
        <v>Tue</v>
      </c>
      <c r="K4540" s="6" t="str">
        <f>TEXT(NiftyData[[#This Row],[Date]], "mmm-yyyy")</f>
        <v>Aug-2002</v>
      </c>
      <c r="L4540" s="6" t="str">
        <f>IF(NiftyData[[#This Row],[Day]]="Thu", "Expiry", "")</f>
        <v/>
      </c>
      <c r="M4540" s="6">
        <f>NiftyData[[#This Row],[Close]]-NiftyData[[#This Row],[Open]]</f>
        <v>-11.149999999999977</v>
      </c>
      <c r="N4540" s="4">
        <f>NiftyData[[#This Row],[Intraday Change]]/NiftyData[[#This Row],[Open]]</f>
        <v>-1.1162837262852257E-2</v>
      </c>
      <c r="O4540" s="4">
        <f>_xlfn.CEILING.MATH(ABS(NiftyData[[#This Row],[Intraday Change %]]), 0.01)</f>
        <v>0.02</v>
      </c>
      <c r="P4540" s="6">
        <f>NiftyData[[#This Row],[Close]]-E4541</f>
        <v>-11.149999999999977</v>
      </c>
      <c r="Q4540" s="4">
        <f>NiftyData[[#This Row],[DayChange]]/E4541</f>
        <v>-1.1162837262852257E-2</v>
      </c>
      <c r="R4540" s="7">
        <f>_xlfn.CEILING.MATH(ABS(NiftyData[[#This Row],[DayChange %]]), 0.01)</f>
        <v>0.02</v>
      </c>
    </row>
    <row r="4541" spans="1:18" x14ac:dyDescent="0.2">
      <c r="A4541" s="2">
        <v>37494</v>
      </c>
      <c r="B4541" s="1">
        <v>992.4</v>
      </c>
      <c r="C4541" s="1">
        <v>1001.45</v>
      </c>
      <c r="D4541" s="1">
        <v>986.15</v>
      </c>
      <c r="E4541" s="1">
        <v>998.85</v>
      </c>
      <c r="F4541" s="1">
        <v>45092815</v>
      </c>
      <c r="G4541" s="1">
        <v>1204.8900000000001</v>
      </c>
      <c r="H4541" s="6" t="str">
        <f>TEXT(NiftyData[[#This Row],[Date]], "yyyy")</f>
        <v>2002</v>
      </c>
      <c r="I4541" s="6" t="str">
        <f>TEXT(NiftyData[[#This Row],[Date]], "mmm")</f>
        <v>Aug</v>
      </c>
      <c r="J4541" s="6" t="str">
        <f>TEXT(NiftyData[[#This Row],[Date]], "ddd")</f>
        <v>Mon</v>
      </c>
      <c r="K4541" s="6" t="str">
        <f>TEXT(NiftyData[[#This Row],[Date]], "mmm-yyyy")</f>
        <v>Aug-2002</v>
      </c>
      <c r="L4541" s="6" t="str">
        <f>IF(NiftyData[[#This Row],[Day]]="Thu", "Expiry", "")</f>
        <v/>
      </c>
      <c r="M4541" s="6">
        <f>NiftyData[[#This Row],[Close]]-NiftyData[[#This Row],[Open]]</f>
        <v>6.4500000000000455</v>
      </c>
      <c r="N4541" s="4">
        <f>NiftyData[[#This Row],[Intraday Change]]/NiftyData[[#This Row],[Open]]</f>
        <v>6.4993954050786432E-3</v>
      </c>
      <c r="O4541" s="4">
        <f>_xlfn.CEILING.MATH(ABS(NiftyData[[#This Row],[Intraday Change %]]), 0.01)</f>
        <v>0.01</v>
      </c>
      <c r="P4541" s="6">
        <f>NiftyData[[#This Row],[Close]]-E4542</f>
        <v>3.6499999999999773</v>
      </c>
      <c r="Q4541" s="4">
        <f>NiftyData[[#This Row],[DayChange]]/E4542</f>
        <v>3.6676045016076938E-3</v>
      </c>
      <c r="R4541" s="7">
        <f>_xlfn.CEILING.MATH(ABS(NiftyData[[#This Row],[DayChange %]]), 0.01)</f>
        <v>0.01</v>
      </c>
    </row>
    <row r="4542" spans="1:18" x14ac:dyDescent="0.2">
      <c r="A4542" s="2">
        <v>37491</v>
      </c>
      <c r="B4542" s="1">
        <v>985.75</v>
      </c>
      <c r="C4542" s="1">
        <v>996.4</v>
      </c>
      <c r="D4542" s="1">
        <v>984.7</v>
      </c>
      <c r="E4542" s="1">
        <v>995.2</v>
      </c>
      <c r="F4542" s="1">
        <v>39913412</v>
      </c>
      <c r="G4542" s="1">
        <v>1375.13</v>
      </c>
      <c r="H4542" s="6" t="str">
        <f>TEXT(NiftyData[[#This Row],[Date]], "yyyy")</f>
        <v>2002</v>
      </c>
      <c r="I4542" s="6" t="str">
        <f>TEXT(NiftyData[[#This Row],[Date]], "mmm")</f>
        <v>Aug</v>
      </c>
      <c r="J4542" s="6" t="str">
        <f>TEXT(NiftyData[[#This Row],[Date]], "ddd")</f>
        <v>Fri</v>
      </c>
      <c r="K4542" s="6" t="str">
        <f>TEXT(NiftyData[[#This Row],[Date]], "mmm-yyyy")</f>
        <v>Aug-2002</v>
      </c>
      <c r="L4542" s="6" t="str">
        <f>IF(NiftyData[[#This Row],[Day]]="Thu", "Expiry", "")</f>
        <v/>
      </c>
      <c r="M4542" s="6">
        <f>NiftyData[[#This Row],[Close]]-NiftyData[[#This Row],[Open]]</f>
        <v>9.4500000000000455</v>
      </c>
      <c r="N4542" s="4">
        <f>NiftyData[[#This Row],[Intraday Change]]/NiftyData[[#This Row],[Open]]</f>
        <v>9.5866091808268286E-3</v>
      </c>
      <c r="O4542" s="4">
        <f>_xlfn.CEILING.MATH(ABS(NiftyData[[#This Row],[Intraday Change %]]), 0.01)</f>
        <v>0.01</v>
      </c>
      <c r="P4542" s="6">
        <f>NiftyData[[#This Row],[Close]]-E4543</f>
        <v>9.5</v>
      </c>
      <c r="Q4542" s="4">
        <f>NiftyData[[#This Row],[DayChange]]/E4543</f>
        <v>9.6378208379831586E-3</v>
      </c>
      <c r="R4542" s="7">
        <f>_xlfn.CEILING.MATH(ABS(NiftyData[[#This Row],[DayChange %]]), 0.01)</f>
        <v>0.01</v>
      </c>
    </row>
    <row r="4543" spans="1:18" x14ac:dyDescent="0.2">
      <c r="A4543" s="2">
        <v>37490</v>
      </c>
      <c r="B4543" s="1">
        <v>988.55</v>
      </c>
      <c r="C4543" s="1">
        <v>995.3</v>
      </c>
      <c r="D4543" s="1">
        <v>983.45</v>
      </c>
      <c r="E4543" s="1">
        <v>985.7</v>
      </c>
      <c r="F4543" s="1">
        <v>40653997</v>
      </c>
      <c r="G4543" s="1">
        <v>1136.47</v>
      </c>
      <c r="H4543" s="6" t="str">
        <f>TEXT(NiftyData[[#This Row],[Date]], "yyyy")</f>
        <v>2002</v>
      </c>
      <c r="I4543" s="6" t="str">
        <f>TEXT(NiftyData[[#This Row],[Date]], "mmm")</f>
        <v>Aug</v>
      </c>
      <c r="J4543" s="6" t="str">
        <f>TEXT(NiftyData[[#This Row],[Date]], "ddd")</f>
        <v>Thu</v>
      </c>
      <c r="K4543" s="6" t="str">
        <f>TEXT(NiftyData[[#This Row],[Date]], "mmm-yyyy")</f>
        <v>Aug-2002</v>
      </c>
      <c r="L4543" s="6" t="str">
        <f>IF(NiftyData[[#This Row],[Day]]="Thu", "Expiry", "")</f>
        <v>Expiry</v>
      </c>
      <c r="M4543" s="6">
        <f>NiftyData[[#This Row],[Close]]-NiftyData[[#This Row],[Open]]</f>
        <v>-2.8499999999999091</v>
      </c>
      <c r="N4543" s="4">
        <f>NiftyData[[#This Row],[Intraday Change]]/NiftyData[[#This Row],[Open]]</f>
        <v>-2.8830104698800356E-3</v>
      </c>
      <c r="O4543" s="4">
        <f>_xlfn.CEILING.MATH(ABS(NiftyData[[#This Row],[Intraday Change %]]), 0.01)</f>
        <v>0.01</v>
      </c>
      <c r="P4543" s="6">
        <f>NiftyData[[#This Row],[Close]]-E4544</f>
        <v>-2.75</v>
      </c>
      <c r="Q4543" s="4">
        <f>NiftyData[[#This Row],[DayChange]]/E4544</f>
        <v>-2.782133643583388E-3</v>
      </c>
      <c r="R4543" s="7">
        <f>_xlfn.CEILING.MATH(ABS(NiftyData[[#This Row],[DayChange %]]), 0.01)</f>
        <v>0.01</v>
      </c>
    </row>
    <row r="4544" spans="1:18" x14ac:dyDescent="0.2">
      <c r="A4544" s="2">
        <v>37489</v>
      </c>
      <c r="B4544" s="1">
        <v>988.6</v>
      </c>
      <c r="C4544" s="1">
        <v>994.25</v>
      </c>
      <c r="D4544" s="1">
        <v>984.35</v>
      </c>
      <c r="E4544" s="1">
        <v>988.45</v>
      </c>
      <c r="F4544" s="1">
        <v>55111392</v>
      </c>
      <c r="G4544" s="1">
        <v>1370.13</v>
      </c>
      <c r="H4544" s="6" t="str">
        <f>TEXT(NiftyData[[#This Row],[Date]], "yyyy")</f>
        <v>2002</v>
      </c>
      <c r="I4544" s="6" t="str">
        <f>TEXT(NiftyData[[#This Row],[Date]], "mmm")</f>
        <v>Aug</v>
      </c>
      <c r="J4544" s="6" t="str">
        <f>TEXT(NiftyData[[#This Row],[Date]], "ddd")</f>
        <v>Wed</v>
      </c>
      <c r="K4544" s="6" t="str">
        <f>TEXT(NiftyData[[#This Row],[Date]], "mmm-yyyy")</f>
        <v>Aug-2002</v>
      </c>
      <c r="L4544" s="6" t="str">
        <f>IF(NiftyData[[#This Row],[Day]]="Thu", "Expiry", "")</f>
        <v/>
      </c>
      <c r="M4544" s="6">
        <f>NiftyData[[#This Row],[Close]]-NiftyData[[#This Row],[Open]]</f>
        <v>-0.14999999999997726</v>
      </c>
      <c r="N4544" s="4">
        <f>NiftyData[[#This Row],[Intraday Change]]/NiftyData[[#This Row],[Open]]</f>
        <v>-1.5172971879423149E-4</v>
      </c>
      <c r="O4544" s="4">
        <f>_xlfn.CEILING.MATH(ABS(NiftyData[[#This Row],[Intraday Change %]]), 0.01)</f>
        <v>0.01</v>
      </c>
      <c r="P4544" s="6">
        <f>NiftyData[[#This Row],[Close]]-E4545</f>
        <v>-9.9999999999909051E-2</v>
      </c>
      <c r="Q4544" s="4">
        <f>NiftyData[[#This Row],[DayChange]]/E4545</f>
        <v>-1.011582621009651E-4</v>
      </c>
      <c r="R4544" s="7">
        <f>_xlfn.CEILING.MATH(ABS(NiftyData[[#This Row],[DayChange %]]), 0.01)</f>
        <v>0.01</v>
      </c>
    </row>
    <row r="4545" spans="1:18" x14ac:dyDescent="0.2">
      <c r="A4545" s="2">
        <v>37488</v>
      </c>
      <c r="B4545" s="1">
        <v>979.75</v>
      </c>
      <c r="C4545" s="1">
        <v>990.85</v>
      </c>
      <c r="D4545" s="1">
        <v>979.05</v>
      </c>
      <c r="E4545" s="1">
        <v>988.55</v>
      </c>
      <c r="F4545" s="1">
        <v>41504172</v>
      </c>
      <c r="G4545" s="1">
        <v>1034.75</v>
      </c>
      <c r="H4545" s="6" t="str">
        <f>TEXT(NiftyData[[#This Row],[Date]], "yyyy")</f>
        <v>2002</v>
      </c>
      <c r="I4545" s="6" t="str">
        <f>TEXT(NiftyData[[#This Row],[Date]], "mmm")</f>
        <v>Aug</v>
      </c>
      <c r="J4545" s="6" t="str">
        <f>TEXT(NiftyData[[#This Row],[Date]], "ddd")</f>
        <v>Tue</v>
      </c>
      <c r="K4545" s="6" t="str">
        <f>TEXT(NiftyData[[#This Row],[Date]], "mmm-yyyy")</f>
        <v>Aug-2002</v>
      </c>
      <c r="L4545" s="6" t="str">
        <f>IF(NiftyData[[#This Row],[Day]]="Thu", "Expiry", "")</f>
        <v/>
      </c>
      <c r="M4545" s="6">
        <f>NiftyData[[#This Row],[Close]]-NiftyData[[#This Row],[Open]]</f>
        <v>8.7999999999999545</v>
      </c>
      <c r="N4545" s="4">
        <f>NiftyData[[#This Row],[Intraday Change]]/NiftyData[[#This Row],[Open]]</f>
        <v>8.981883133452365E-3</v>
      </c>
      <c r="O4545" s="4">
        <f>_xlfn.CEILING.MATH(ABS(NiftyData[[#This Row],[Intraday Change %]]), 0.01)</f>
        <v>0.01</v>
      </c>
      <c r="P4545" s="6">
        <f>NiftyData[[#This Row],[Close]]-E4546</f>
        <v>8.6999999999999318</v>
      </c>
      <c r="Q4545" s="4">
        <f>NiftyData[[#This Row],[DayChange]]/E4546</f>
        <v>8.8789100372505293E-3</v>
      </c>
      <c r="R4545" s="7">
        <f>_xlfn.CEILING.MATH(ABS(NiftyData[[#This Row],[DayChange %]]), 0.01)</f>
        <v>0.01</v>
      </c>
    </row>
    <row r="4546" spans="1:18" x14ac:dyDescent="0.2">
      <c r="A4546" s="2">
        <v>37487</v>
      </c>
      <c r="B4546" s="1">
        <v>979.4</v>
      </c>
      <c r="C4546" s="1">
        <v>983.55</v>
      </c>
      <c r="D4546" s="1">
        <v>978.2</v>
      </c>
      <c r="E4546" s="1">
        <v>979.85</v>
      </c>
      <c r="F4546" s="1">
        <v>29704038</v>
      </c>
      <c r="G4546" s="1">
        <v>751.33</v>
      </c>
      <c r="H4546" s="6" t="str">
        <f>TEXT(NiftyData[[#This Row],[Date]], "yyyy")</f>
        <v>2002</v>
      </c>
      <c r="I4546" s="6" t="str">
        <f>TEXT(NiftyData[[#This Row],[Date]], "mmm")</f>
        <v>Aug</v>
      </c>
      <c r="J4546" s="6" t="str">
        <f>TEXT(NiftyData[[#This Row],[Date]], "ddd")</f>
        <v>Mon</v>
      </c>
      <c r="K4546" s="6" t="str">
        <f>TEXT(NiftyData[[#This Row],[Date]], "mmm-yyyy")</f>
        <v>Aug-2002</v>
      </c>
      <c r="L4546" s="6" t="str">
        <f>IF(NiftyData[[#This Row],[Day]]="Thu", "Expiry", "")</f>
        <v/>
      </c>
      <c r="M4546" s="6">
        <f>NiftyData[[#This Row],[Close]]-NiftyData[[#This Row],[Open]]</f>
        <v>0.45000000000004547</v>
      </c>
      <c r="N4546" s="4">
        <f>NiftyData[[#This Row],[Intraday Change]]/NiftyData[[#This Row],[Open]]</f>
        <v>4.5946497855834745E-4</v>
      </c>
      <c r="O4546" s="4">
        <f>_xlfn.CEILING.MATH(ABS(NiftyData[[#This Row],[Intraday Change %]]), 0.01)</f>
        <v>0.01</v>
      </c>
      <c r="P4546" s="6">
        <f>NiftyData[[#This Row],[Close]]-E4547</f>
        <v>0.60000000000002274</v>
      </c>
      <c r="Q4546" s="4">
        <f>NiftyData[[#This Row],[DayChange]]/E4547</f>
        <v>6.127138115905262E-4</v>
      </c>
      <c r="R4546" s="7">
        <f>_xlfn.CEILING.MATH(ABS(NiftyData[[#This Row],[DayChange %]]), 0.01)</f>
        <v>0.01</v>
      </c>
    </row>
    <row r="4547" spans="1:18" x14ac:dyDescent="0.2">
      <c r="A4547" s="2">
        <v>37484</v>
      </c>
      <c r="B4547" s="1">
        <v>970.75</v>
      </c>
      <c r="C4547" s="1">
        <v>981.2</v>
      </c>
      <c r="D4547" s="1">
        <v>968.35</v>
      </c>
      <c r="E4547" s="1">
        <v>979.25</v>
      </c>
      <c r="F4547" s="1">
        <v>33890407</v>
      </c>
      <c r="G4547" s="1">
        <v>876.07</v>
      </c>
      <c r="H4547" s="6" t="str">
        <f>TEXT(NiftyData[[#This Row],[Date]], "yyyy")</f>
        <v>2002</v>
      </c>
      <c r="I4547" s="6" t="str">
        <f>TEXT(NiftyData[[#This Row],[Date]], "mmm")</f>
        <v>Aug</v>
      </c>
      <c r="J4547" s="6" t="str">
        <f>TEXT(NiftyData[[#This Row],[Date]], "ddd")</f>
        <v>Fri</v>
      </c>
      <c r="K4547" s="6" t="str">
        <f>TEXT(NiftyData[[#This Row],[Date]], "mmm-yyyy")</f>
        <v>Aug-2002</v>
      </c>
      <c r="L4547" s="6" t="str">
        <f>IF(NiftyData[[#This Row],[Day]]="Thu", "Expiry", "")</f>
        <v/>
      </c>
      <c r="M4547" s="6">
        <f>NiftyData[[#This Row],[Close]]-NiftyData[[#This Row],[Open]]</f>
        <v>8.5</v>
      </c>
      <c r="N4547" s="4">
        <f>NiftyData[[#This Row],[Intraday Change]]/NiftyData[[#This Row],[Open]]</f>
        <v>8.7561164048416181E-3</v>
      </c>
      <c r="O4547" s="4">
        <f>_xlfn.CEILING.MATH(ABS(NiftyData[[#This Row],[Intraday Change %]]), 0.01)</f>
        <v>0.01</v>
      </c>
      <c r="P4547" s="6">
        <f>NiftyData[[#This Row],[Close]]-E4548</f>
        <v>9.6000000000000227</v>
      </c>
      <c r="Q4547" s="4">
        <f>NiftyData[[#This Row],[DayChange]]/E4548</f>
        <v>9.9004795544784443E-3</v>
      </c>
      <c r="R4547" s="7">
        <f>_xlfn.CEILING.MATH(ABS(NiftyData[[#This Row],[DayChange %]]), 0.01)</f>
        <v>0.01</v>
      </c>
    </row>
    <row r="4548" spans="1:18" x14ac:dyDescent="0.2">
      <c r="A4548" s="2">
        <v>37482</v>
      </c>
      <c r="B4548" s="1">
        <v>976.05</v>
      </c>
      <c r="C4548" s="1">
        <v>976.25</v>
      </c>
      <c r="D4548" s="1">
        <v>967.25</v>
      </c>
      <c r="E4548" s="1">
        <v>969.65</v>
      </c>
      <c r="F4548" s="1">
        <v>40794287</v>
      </c>
      <c r="G4548" s="1">
        <v>940.47</v>
      </c>
      <c r="H4548" s="6" t="str">
        <f>TEXT(NiftyData[[#This Row],[Date]], "yyyy")</f>
        <v>2002</v>
      </c>
      <c r="I4548" s="6" t="str">
        <f>TEXT(NiftyData[[#This Row],[Date]], "mmm")</f>
        <v>Aug</v>
      </c>
      <c r="J4548" s="6" t="str">
        <f>TEXT(NiftyData[[#This Row],[Date]], "ddd")</f>
        <v>Wed</v>
      </c>
      <c r="K4548" s="6" t="str">
        <f>TEXT(NiftyData[[#This Row],[Date]], "mmm-yyyy")</f>
        <v>Aug-2002</v>
      </c>
      <c r="L4548" s="6" t="str">
        <f>IF(NiftyData[[#This Row],[Day]]="Thu", "Expiry", "")</f>
        <v/>
      </c>
      <c r="M4548" s="6">
        <f>NiftyData[[#This Row],[Close]]-NiftyData[[#This Row],[Open]]</f>
        <v>-6.3999999999999773</v>
      </c>
      <c r="N4548" s="4">
        <f>NiftyData[[#This Row],[Intraday Change]]/NiftyData[[#This Row],[Open]]</f>
        <v>-6.5570411351877234E-3</v>
      </c>
      <c r="O4548" s="4">
        <f>_xlfn.CEILING.MATH(ABS(NiftyData[[#This Row],[Intraday Change %]]), 0.01)</f>
        <v>0.01</v>
      </c>
      <c r="P4548" s="6">
        <f>NiftyData[[#This Row],[Close]]-E4549</f>
        <v>-6.3999999999999773</v>
      </c>
      <c r="Q4548" s="4">
        <f>NiftyData[[#This Row],[DayChange]]/E4549</f>
        <v>-6.5570411351877234E-3</v>
      </c>
      <c r="R4548" s="7">
        <f>_xlfn.CEILING.MATH(ABS(NiftyData[[#This Row],[DayChange %]]), 0.01)</f>
        <v>0.01</v>
      </c>
    </row>
    <row r="4549" spans="1:18" x14ac:dyDescent="0.2">
      <c r="A4549" s="2">
        <v>37481</v>
      </c>
      <c r="B4549" s="1">
        <v>970.4</v>
      </c>
      <c r="C4549" s="1">
        <v>977.2</v>
      </c>
      <c r="D4549" s="1">
        <v>969.9</v>
      </c>
      <c r="E4549" s="1">
        <v>976.05</v>
      </c>
      <c r="F4549" s="1">
        <v>26756958</v>
      </c>
      <c r="G4549" s="1">
        <v>632.35</v>
      </c>
      <c r="H4549" s="6" t="str">
        <f>TEXT(NiftyData[[#This Row],[Date]], "yyyy")</f>
        <v>2002</v>
      </c>
      <c r="I4549" s="6" t="str">
        <f>TEXT(NiftyData[[#This Row],[Date]], "mmm")</f>
        <v>Aug</v>
      </c>
      <c r="J4549" s="6" t="str">
        <f>TEXT(NiftyData[[#This Row],[Date]], "ddd")</f>
        <v>Tue</v>
      </c>
      <c r="K4549" s="6" t="str">
        <f>TEXT(NiftyData[[#This Row],[Date]], "mmm-yyyy")</f>
        <v>Aug-2002</v>
      </c>
      <c r="L4549" s="6" t="str">
        <f>IF(NiftyData[[#This Row],[Day]]="Thu", "Expiry", "")</f>
        <v/>
      </c>
      <c r="M4549" s="6">
        <f>NiftyData[[#This Row],[Close]]-NiftyData[[#This Row],[Open]]</f>
        <v>5.6499999999999773</v>
      </c>
      <c r="N4549" s="4">
        <f>NiftyData[[#This Row],[Intraday Change]]/NiftyData[[#This Row],[Open]]</f>
        <v>5.8223413025556238E-3</v>
      </c>
      <c r="O4549" s="4">
        <f>_xlfn.CEILING.MATH(ABS(NiftyData[[#This Row],[Intraday Change %]]), 0.01)</f>
        <v>0.01</v>
      </c>
      <c r="P4549" s="6">
        <f>NiftyData[[#This Row],[Close]]-E4550</f>
        <v>6.1999999999999318</v>
      </c>
      <c r="Q4549" s="4">
        <f>NiftyData[[#This Row],[DayChange]]/E4550</f>
        <v>6.392741145537899E-3</v>
      </c>
      <c r="R4549" s="7">
        <f>_xlfn.CEILING.MATH(ABS(NiftyData[[#This Row],[DayChange %]]), 0.01)</f>
        <v>0.01</v>
      </c>
    </row>
    <row r="4550" spans="1:18" x14ac:dyDescent="0.2">
      <c r="A4550" s="2">
        <v>37480</v>
      </c>
      <c r="B4550" s="1">
        <v>961.15</v>
      </c>
      <c r="C4550" s="1">
        <v>971.55</v>
      </c>
      <c r="D4550" s="1">
        <v>961.15</v>
      </c>
      <c r="E4550" s="1">
        <v>969.85</v>
      </c>
      <c r="F4550" s="1">
        <v>38876795</v>
      </c>
      <c r="G4550" s="1">
        <v>958.44</v>
      </c>
      <c r="H4550" s="6" t="str">
        <f>TEXT(NiftyData[[#This Row],[Date]], "yyyy")</f>
        <v>2002</v>
      </c>
      <c r="I4550" s="6" t="str">
        <f>TEXT(NiftyData[[#This Row],[Date]], "mmm")</f>
        <v>Aug</v>
      </c>
      <c r="J4550" s="6" t="str">
        <f>TEXT(NiftyData[[#This Row],[Date]], "ddd")</f>
        <v>Mon</v>
      </c>
      <c r="K4550" s="6" t="str">
        <f>TEXT(NiftyData[[#This Row],[Date]], "mmm-yyyy")</f>
        <v>Aug-2002</v>
      </c>
      <c r="L4550" s="6" t="str">
        <f>IF(NiftyData[[#This Row],[Day]]="Thu", "Expiry", "")</f>
        <v/>
      </c>
      <c r="M4550" s="6">
        <f>NiftyData[[#This Row],[Close]]-NiftyData[[#This Row],[Open]]</f>
        <v>8.7000000000000455</v>
      </c>
      <c r="N4550" s="4">
        <f>NiftyData[[#This Row],[Intraday Change]]/NiftyData[[#This Row],[Open]]</f>
        <v>9.0516568693752748E-3</v>
      </c>
      <c r="O4550" s="4">
        <f>_xlfn.CEILING.MATH(ABS(NiftyData[[#This Row],[Intraday Change %]]), 0.01)</f>
        <v>0.01</v>
      </c>
      <c r="P4550" s="6">
        <f>NiftyData[[#This Row],[Close]]-E4551</f>
        <v>7.8999999999999773</v>
      </c>
      <c r="Q4550" s="4">
        <f>NiftyData[[#This Row],[DayChange]]/E4551</f>
        <v>8.2124850563958379E-3</v>
      </c>
      <c r="R4550" s="7">
        <f>_xlfn.CEILING.MATH(ABS(NiftyData[[#This Row],[DayChange %]]), 0.01)</f>
        <v>0.01</v>
      </c>
    </row>
    <row r="4551" spans="1:18" x14ac:dyDescent="0.2">
      <c r="A4551" s="2">
        <v>37477</v>
      </c>
      <c r="B4551" s="1">
        <v>953.8</v>
      </c>
      <c r="C4551" s="1">
        <v>963.85</v>
      </c>
      <c r="D4551" s="1">
        <v>948</v>
      </c>
      <c r="E4551" s="1">
        <v>961.95</v>
      </c>
      <c r="F4551" s="1">
        <v>53339216</v>
      </c>
      <c r="G4551" s="1">
        <v>1270.8599999999999</v>
      </c>
      <c r="H4551" s="6" t="str">
        <f>TEXT(NiftyData[[#This Row],[Date]], "yyyy")</f>
        <v>2002</v>
      </c>
      <c r="I4551" s="6" t="str">
        <f>TEXT(NiftyData[[#This Row],[Date]], "mmm")</f>
        <v>Aug</v>
      </c>
      <c r="J4551" s="6" t="str">
        <f>TEXT(NiftyData[[#This Row],[Date]], "ddd")</f>
        <v>Fri</v>
      </c>
      <c r="K4551" s="6" t="str">
        <f>TEXT(NiftyData[[#This Row],[Date]], "mmm-yyyy")</f>
        <v>Aug-2002</v>
      </c>
      <c r="L4551" s="6" t="str">
        <f>IF(NiftyData[[#This Row],[Day]]="Thu", "Expiry", "")</f>
        <v/>
      </c>
      <c r="M4551" s="6">
        <f>NiftyData[[#This Row],[Close]]-NiftyData[[#This Row],[Open]]</f>
        <v>8.1500000000000909</v>
      </c>
      <c r="N4551" s="4">
        <f>NiftyData[[#This Row],[Intraday Change]]/NiftyData[[#This Row],[Open]]</f>
        <v>8.5447682952401877E-3</v>
      </c>
      <c r="O4551" s="4">
        <f>_xlfn.CEILING.MATH(ABS(NiftyData[[#This Row],[Intraday Change %]]), 0.01)</f>
        <v>0.01</v>
      </c>
      <c r="P4551" s="6">
        <f>NiftyData[[#This Row],[Close]]-E4552</f>
        <v>8.4000000000000909</v>
      </c>
      <c r="Q4551" s="4">
        <f>NiftyData[[#This Row],[DayChange]]/E4552</f>
        <v>8.8091867232972486E-3</v>
      </c>
      <c r="R4551" s="7">
        <f>_xlfn.CEILING.MATH(ABS(NiftyData[[#This Row],[DayChange %]]), 0.01)</f>
        <v>0.01</v>
      </c>
    </row>
    <row r="4552" spans="1:18" x14ac:dyDescent="0.2">
      <c r="A4552" s="2">
        <v>37476</v>
      </c>
      <c r="B4552" s="1">
        <v>969.15</v>
      </c>
      <c r="C4552" s="1">
        <v>971.75</v>
      </c>
      <c r="D4552" s="1">
        <v>951.2</v>
      </c>
      <c r="E4552" s="1">
        <v>953.55</v>
      </c>
      <c r="F4552" s="1">
        <v>42631668</v>
      </c>
      <c r="G4552" s="1">
        <v>1020.17</v>
      </c>
      <c r="H4552" s="6" t="str">
        <f>TEXT(NiftyData[[#This Row],[Date]], "yyyy")</f>
        <v>2002</v>
      </c>
      <c r="I4552" s="6" t="str">
        <f>TEXT(NiftyData[[#This Row],[Date]], "mmm")</f>
        <v>Aug</v>
      </c>
      <c r="J4552" s="6" t="str">
        <f>TEXT(NiftyData[[#This Row],[Date]], "ddd")</f>
        <v>Thu</v>
      </c>
      <c r="K4552" s="6" t="str">
        <f>TEXT(NiftyData[[#This Row],[Date]], "mmm-yyyy")</f>
        <v>Aug-2002</v>
      </c>
      <c r="L4552" s="6" t="str">
        <f>IF(NiftyData[[#This Row],[Day]]="Thu", "Expiry", "")</f>
        <v>Expiry</v>
      </c>
      <c r="M4552" s="6">
        <f>NiftyData[[#This Row],[Close]]-NiftyData[[#This Row],[Open]]</f>
        <v>-15.600000000000023</v>
      </c>
      <c r="N4552" s="4">
        <f>NiftyData[[#This Row],[Intraday Change]]/NiftyData[[#This Row],[Open]]</f>
        <v>-1.6096579476861189E-2</v>
      </c>
      <c r="O4552" s="4">
        <f>_xlfn.CEILING.MATH(ABS(NiftyData[[#This Row],[Intraday Change %]]), 0.01)</f>
        <v>0.02</v>
      </c>
      <c r="P4552" s="6">
        <f>NiftyData[[#This Row],[Close]]-E4553</f>
        <v>-15.550000000000068</v>
      </c>
      <c r="Q4552" s="4">
        <f>NiftyData[[#This Row],[DayChange]]/E4553</f>
        <v>-1.6045815705293641E-2</v>
      </c>
      <c r="R4552" s="7">
        <f>_xlfn.CEILING.MATH(ABS(NiftyData[[#This Row],[DayChange %]]), 0.01)</f>
        <v>0.02</v>
      </c>
    </row>
    <row r="4553" spans="1:18" x14ac:dyDescent="0.2">
      <c r="A4553" s="2">
        <v>37475</v>
      </c>
      <c r="B4553" s="1">
        <v>967.7</v>
      </c>
      <c r="C4553" s="1">
        <v>978.6</v>
      </c>
      <c r="D4553" s="1">
        <v>966.55</v>
      </c>
      <c r="E4553" s="1">
        <v>969.1</v>
      </c>
      <c r="F4553" s="1">
        <v>44116134</v>
      </c>
      <c r="G4553" s="1">
        <v>1120.77</v>
      </c>
      <c r="H4553" s="6" t="str">
        <f>TEXT(NiftyData[[#This Row],[Date]], "yyyy")</f>
        <v>2002</v>
      </c>
      <c r="I4553" s="6" t="str">
        <f>TEXT(NiftyData[[#This Row],[Date]], "mmm")</f>
        <v>Aug</v>
      </c>
      <c r="J4553" s="6" t="str">
        <f>TEXT(NiftyData[[#This Row],[Date]], "ddd")</f>
        <v>Wed</v>
      </c>
      <c r="K4553" s="6" t="str">
        <f>TEXT(NiftyData[[#This Row],[Date]], "mmm-yyyy")</f>
        <v>Aug-2002</v>
      </c>
      <c r="L4553" s="6" t="str">
        <f>IF(NiftyData[[#This Row],[Day]]="Thu", "Expiry", "")</f>
        <v/>
      </c>
      <c r="M4553" s="6">
        <f>NiftyData[[#This Row],[Close]]-NiftyData[[#This Row],[Open]]</f>
        <v>1.3999999999999773</v>
      </c>
      <c r="N4553" s="4">
        <f>NiftyData[[#This Row],[Intraday Change]]/NiftyData[[#This Row],[Open]]</f>
        <v>1.4467293582721681E-3</v>
      </c>
      <c r="O4553" s="4">
        <f>_xlfn.CEILING.MATH(ABS(NiftyData[[#This Row],[Intraday Change %]]), 0.01)</f>
        <v>0.01</v>
      </c>
      <c r="P4553" s="6">
        <f>NiftyData[[#This Row],[Close]]-E4554</f>
        <v>2.4500000000000455</v>
      </c>
      <c r="Q4553" s="4">
        <f>NiftyData[[#This Row],[DayChange]]/E4554</f>
        <v>2.5345264573527599E-3</v>
      </c>
      <c r="R4553" s="7">
        <f>_xlfn.CEILING.MATH(ABS(NiftyData[[#This Row],[DayChange %]]), 0.01)</f>
        <v>0.01</v>
      </c>
    </row>
    <row r="4554" spans="1:18" x14ac:dyDescent="0.2">
      <c r="A4554" s="2">
        <v>37474</v>
      </c>
      <c r="B4554" s="1">
        <v>963.3</v>
      </c>
      <c r="C4554" s="1">
        <v>969.55</v>
      </c>
      <c r="D4554" s="1">
        <v>955.4</v>
      </c>
      <c r="E4554" s="1">
        <v>966.65</v>
      </c>
      <c r="F4554" s="1">
        <v>40644012</v>
      </c>
      <c r="G4554" s="1">
        <v>960.16</v>
      </c>
      <c r="H4554" s="6" t="str">
        <f>TEXT(NiftyData[[#This Row],[Date]], "yyyy")</f>
        <v>2002</v>
      </c>
      <c r="I4554" s="6" t="str">
        <f>TEXT(NiftyData[[#This Row],[Date]], "mmm")</f>
        <v>Aug</v>
      </c>
      <c r="J4554" s="6" t="str">
        <f>TEXT(NiftyData[[#This Row],[Date]], "ddd")</f>
        <v>Tue</v>
      </c>
      <c r="K4554" s="6" t="str">
        <f>TEXT(NiftyData[[#This Row],[Date]], "mmm-yyyy")</f>
        <v>Aug-2002</v>
      </c>
      <c r="L4554" s="6" t="str">
        <f>IF(NiftyData[[#This Row],[Day]]="Thu", "Expiry", "")</f>
        <v/>
      </c>
      <c r="M4554" s="6">
        <f>NiftyData[[#This Row],[Close]]-NiftyData[[#This Row],[Open]]</f>
        <v>3.3500000000000227</v>
      </c>
      <c r="N4554" s="4">
        <f>NiftyData[[#This Row],[Intraday Change]]/NiftyData[[#This Row],[Open]]</f>
        <v>3.4776289837018821E-3</v>
      </c>
      <c r="O4554" s="4">
        <f>_xlfn.CEILING.MATH(ABS(NiftyData[[#This Row],[Intraday Change %]]), 0.01)</f>
        <v>0.01</v>
      </c>
      <c r="P4554" s="6">
        <f>NiftyData[[#This Row],[Close]]-E4555</f>
        <v>3.3999999999999773</v>
      </c>
      <c r="Q4554" s="4">
        <f>NiftyData[[#This Row],[DayChange]]/E4555</f>
        <v>3.5297171035556475E-3</v>
      </c>
      <c r="R4554" s="7">
        <f>_xlfn.CEILING.MATH(ABS(NiftyData[[#This Row],[DayChange %]]), 0.01)</f>
        <v>0.01</v>
      </c>
    </row>
    <row r="4555" spans="1:18" x14ac:dyDescent="0.2">
      <c r="A4555" s="2">
        <v>37473</v>
      </c>
      <c r="B4555" s="1">
        <v>954.9</v>
      </c>
      <c r="C4555" s="1">
        <v>966.5</v>
      </c>
      <c r="D4555" s="1">
        <v>953.9</v>
      </c>
      <c r="E4555" s="1">
        <v>963.25</v>
      </c>
      <c r="F4555" s="1">
        <v>42315175</v>
      </c>
      <c r="G4555" s="1">
        <v>996.1</v>
      </c>
      <c r="H4555" s="6" t="str">
        <f>TEXT(NiftyData[[#This Row],[Date]], "yyyy")</f>
        <v>2002</v>
      </c>
      <c r="I4555" s="6" t="str">
        <f>TEXT(NiftyData[[#This Row],[Date]], "mmm")</f>
        <v>Aug</v>
      </c>
      <c r="J4555" s="6" t="str">
        <f>TEXT(NiftyData[[#This Row],[Date]], "ddd")</f>
        <v>Mon</v>
      </c>
      <c r="K4555" s="6" t="str">
        <f>TEXT(NiftyData[[#This Row],[Date]], "mmm-yyyy")</f>
        <v>Aug-2002</v>
      </c>
      <c r="L4555" s="6" t="str">
        <f>IF(NiftyData[[#This Row],[Day]]="Thu", "Expiry", "")</f>
        <v/>
      </c>
      <c r="M4555" s="6">
        <f>NiftyData[[#This Row],[Close]]-NiftyData[[#This Row],[Open]]</f>
        <v>8.3500000000000227</v>
      </c>
      <c r="N4555" s="4">
        <f>NiftyData[[#This Row],[Intraday Change]]/NiftyData[[#This Row],[Open]]</f>
        <v>8.744371138339117E-3</v>
      </c>
      <c r="O4555" s="4">
        <f>_xlfn.CEILING.MATH(ABS(NiftyData[[#This Row],[Intraday Change %]]), 0.01)</f>
        <v>0.01</v>
      </c>
      <c r="P4555" s="6">
        <f>NiftyData[[#This Row],[Close]]-E4556</f>
        <v>8.5</v>
      </c>
      <c r="Q4555" s="4">
        <f>NiftyData[[#This Row],[DayChange]]/E4556</f>
        <v>8.9028541503011257E-3</v>
      </c>
      <c r="R4555" s="7">
        <f>_xlfn.CEILING.MATH(ABS(NiftyData[[#This Row],[DayChange %]]), 0.01)</f>
        <v>0.01</v>
      </c>
    </row>
    <row r="4556" spans="1:18" x14ac:dyDescent="0.2">
      <c r="A4556" s="2">
        <v>37470</v>
      </c>
      <c r="B4556" s="1">
        <v>957.55</v>
      </c>
      <c r="C4556" s="1">
        <v>957.55</v>
      </c>
      <c r="D4556" s="1">
        <v>935.55</v>
      </c>
      <c r="E4556" s="1">
        <v>954.75</v>
      </c>
      <c r="F4556" s="1">
        <v>42399615</v>
      </c>
      <c r="G4556" s="1">
        <v>1008.81</v>
      </c>
      <c r="H4556" s="6" t="str">
        <f>TEXT(NiftyData[[#This Row],[Date]], "yyyy")</f>
        <v>2002</v>
      </c>
      <c r="I4556" s="6" t="str">
        <f>TEXT(NiftyData[[#This Row],[Date]], "mmm")</f>
        <v>Aug</v>
      </c>
      <c r="J4556" s="6" t="str">
        <f>TEXT(NiftyData[[#This Row],[Date]], "ddd")</f>
        <v>Fri</v>
      </c>
      <c r="K4556" s="6" t="str">
        <f>TEXT(NiftyData[[#This Row],[Date]], "mmm-yyyy")</f>
        <v>Aug-2002</v>
      </c>
      <c r="L4556" s="6" t="str">
        <f>IF(NiftyData[[#This Row],[Day]]="Thu", "Expiry", "")</f>
        <v/>
      </c>
      <c r="M4556" s="6">
        <f>NiftyData[[#This Row],[Close]]-NiftyData[[#This Row],[Open]]</f>
        <v>-2.7999999999999545</v>
      </c>
      <c r="N4556" s="4">
        <f>NiftyData[[#This Row],[Intraday Change]]/NiftyData[[#This Row],[Open]]</f>
        <v>-2.9241292882877705E-3</v>
      </c>
      <c r="O4556" s="4">
        <f>_xlfn.CEILING.MATH(ABS(NiftyData[[#This Row],[Intraday Change %]]), 0.01)</f>
        <v>0.01</v>
      </c>
      <c r="P4556" s="6">
        <f>NiftyData[[#This Row],[Close]]-E4557</f>
        <v>-2.9500000000000455</v>
      </c>
      <c r="Q4556" s="4">
        <f>NiftyData[[#This Row],[DayChange]]/E4557</f>
        <v>-3.0802965438029082E-3</v>
      </c>
      <c r="R4556" s="7">
        <f>_xlfn.CEILING.MATH(ABS(NiftyData[[#This Row],[DayChange %]]), 0.01)</f>
        <v>0.01</v>
      </c>
    </row>
    <row r="4557" spans="1:18" x14ac:dyDescent="0.2">
      <c r="A4557" s="2">
        <v>37469</v>
      </c>
      <c r="B4557" s="1">
        <v>959.2</v>
      </c>
      <c r="C4557" s="1">
        <v>972.05</v>
      </c>
      <c r="D4557" s="1">
        <v>954.15</v>
      </c>
      <c r="E4557" s="1">
        <v>957.7</v>
      </c>
      <c r="F4557" s="1">
        <v>43346922</v>
      </c>
      <c r="G4557" s="1">
        <v>983.78</v>
      </c>
      <c r="H4557" s="6" t="str">
        <f>TEXT(NiftyData[[#This Row],[Date]], "yyyy")</f>
        <v>2002</v>
      </c>
      <c r="I4557" s="6" t="str">
        <f>TEXT(NiftyData[[#This Row],[Date]], "mmm")</f>
        <v>Aug</v>
      </c>
      <c r="J4557" s="6" t="str">
        <f>TEXT(NiftyData[[#This Row],[Date]], "ddd")</f>
        <v>Thu</v>
      </c>
      <c r="K4557" s="6" t="str">
        <f>TEXT(NiftyData[[#This Row],[Date]], "mmm-yyyy")</f>
        <v>Aug-2002</v>
      </c>
      <c r="L4557" s="6" t="str">
        <f>IF(NiftyData[[#This Row],[Day]]="Thu", "Expiry", "")</f>
        <v>Expiry</v>
      </c>
      <c r="M4557" s="6">
        <f>NiftyData[[#This Row],[Close]]-NiftyData[[#This Row],[Open]]</f>
        <v>-1.5</v>
      </c>
      <c r="N4557" s="4">
        <f>NiftyData[[#This Row],[Intraday Change]]/NiftyData[[#This Row],[Open]]</f>
        <v>-1.5638031693077563E-3</v>
      </c>
      <c r="O4557" s="4">
        <f>_xlfn.CEILING.MATH(ABS(NiftyData[[#This Row],[Intraday Change %]]), 0.01)</f>
        <v>0.01</v>
      </c>
      <c r="P4557" s="6">
        <f>NiftyData[[#This Row],[Close]]-E4558</f>
        <v>-1.1999999999999318</v>
      </c>
      <c r="Q4557" s="4">
        <f>NiftyData[[#This Row],[DayChange]]/E4558</f>
        <v>-1.251433934716792E-3</v>
      </c>
      <c r="R4557" s="7">
        <f>_xlfn.CEILING.MATH(ABS(NiftyData[[#This Row],[DayChange %]]), 0.01)</f>
        <v>0.01</v>
      </c>
    </row>
    <row r="4558" spans="1:18" x14ac:dyDescent="0.2">
      <c r="A4558" s="2">
        <v>37468</v>
      </c>
      <c r="B4558" s="1">
        <v>960.3</v>
      </c>
      <c r="C4558" s="1">
        <v>964.1</v>
      </c>
      <c r="D4558" s="1">
        <v>943.6</v>
      </c>
      <c r="E4558" s="1">
        <v>958.9</v>
      </c>
      <c r="F4558" s="1">
        <v>58530809</v>
      </c>
      <c r="G4558" s="1">
        <v>1340.32</v>
      </c>
      <c r="H4558" s="6" t="str">
        <f>TEXT(NiftyData[[#This Row],[Date]], "yyyy")</f>
        <v>2002</v>
      </c>
      <c r="I4558" s="6" t="str">
        <f>TEXT(NiftyData[[#This Row],[Date]], "mmm")</f>
        <v>Jul</v>
      </c>
      <c r="J4558" s="6" t="str">
        <f>TEXT(NiftyData[[#This Row],[Date]], "ddd")</f>
        <v>Wed</v>
      </c>
      <c r="K4558" s="6" t="str">
        <f>TEXT(NiftyData[[#This Row],[Date]], "mmm-yyyy")</f>
        <v>Jul-2002</v>
      </c>
      <c r="L4558" s="6" t="str">
        <f>IF(NiftyData[[#This Row],[Day]]="Thu", "Expiry", "")</f>
        <v/>
      </c>
      <c r="M4558" s="6">
        <f>NiftyData[[#This Row],[Close]]-NiftyData[[#This Row],[Open]]</f>
        <v>-1.3999999999999773</v>
      </c>
      <c r="N4558" s="4">
        <f>NiftyData[[#This Row],[Intraday Change]]/NiftyData[[#This Row],[Open]]</f>
        <v>-1.4578777465375167E-3</v>
      </c>
      <c r="O4558" s="4">
        <f>_xlfn.CEILING.MATH(ABS(NiftyData[[#This Row],[Intraday Change %]]), 0.01)</f>
        <v>0.01</v>
      </c>
      <c r="P4558" s="6">
        <f>NiftyData[[#This Row],[Close]]-E4559</f>
        <v>-1.75</v>
      </c>
      <c r="Q4558" s="4">
        <f>NiftyData[[#This Row],[DayChange]]/E4559</f>
        <v>-1.821683235309426E-3</v>
      </c>
      <c r="R4558" s="7">
        <f>_xlfn.CEILING.MATH(ABS(NiftyData[[#This Row],[DayChange %]]), 0.01)</f>
        <v>0.01</v>
      </c>
    </row>
    <row r="4559" spans="1:18" x14ac:dyDescent="0.2">
      <c r="A4559" s="2">
        <v>37467</v>
      </c>
      <c r="B4559" s="1">
        <v>973</v>
      </c>
      <c r="C4559" s="1">
        <v>987.5</v>
      </c>
      <c r="D4559" s="1">
        <v>956.8</v>
      </c>
      <c r="E4559" s="1">
        <v>960.65</v>
      </c>
      <c r="F4559" s="1">
        <v>54986098</v>
      </c>
      <c r="G4559" s="1">
        <v>1337.34</v>
      </c>
      <c r="H4559" s="6" t="str">
        <f>TEXT(NiftyData[[#This Row],[Date]], "yyyy")</f>
        <v>2002</v>
      </c>
      <c r="I4559" s="6" t="str">
        <f>TEXT(NiftyData[[#This Row],[Date]], "mmm")</f>
        <v>Jul</v>
      </c>
      <c r="J4559" s="6" t="str">
        <f>TEXT(NiftyData[[#This Row],[Date]], "ddd")</f>
        <v>Tue</v>
      </c>
      <c r="K4559" s="6" t="str">
        <f>TEXT(NiftyData[[#This Row],[Date]], "mmm-yyyy")</f>
        <v>Jul-2002</v>
      </c>
      <c r="L4559" s="6" t="str">
        <f>IF(NiftyData[[#This Row],[Day]]="Thu", "Expiry", "")</f>
        <v/>
      </c>
      <c r="M4559" s="6">
        <f>NiftyData[[#This Row],[Close]]-NiftyData[[#This Row],[Open]]</f>
        <v>-12.350000000000023</v>
      </c>
      <c r="N4559" s="4">
        <f>NiftyData[[#This Row],[Intraday Change]]/NiftyData[[#This Row],[Open]]</f>
        <v>-1.2692702980472788E-2</v>
      </c>
      <c r="O4559" s="4">
        <f>_xlfn.CEILING.MATH(ABS(NiftyData[[#This Row],[Intraday Change %]]), 0.01)</f>
        <v>0.02</v>
      </c>
      <c r="P4559" s="6">
        <f>NiftyData[[#This Row],[Close]]-E4560</f>
        <v>-11</v>
      </c>
      <c r="Q4559" s="4">
        <f>NiftyData[[#This Row],[DayChange]]/E4560</f>
        <v>-1.1320948901353368E-2</v>
      </c>
      <c r="R4559" s="7">
        <f>_xlfn.CEILING.MATH(ABS(NiftyData[[#This Row],[DayChange %]]), 0.01)</f>
        <v>0.02</v>
      </c>
    </row>
    <row r="4560" spans="1:18" x14ac:dyDescent="0.2">
      <c r="A4560" s="2">
        <v>37466</v>
      </c>
      <c r="B4560" s="1">
        <v>973</v>
      </c>
      <c r="C4560" s="1">
        <v>977.95</v>
      </c>
      <c r="D4560" s="1">
        <v>953.15</v>
      </c>
      <c r="E4560" s="1">
        <v>971.65</v>
      </c>
      <c r="F4560" s="1">
        <v>55206523</v>
      </c>
      <c r="G4560" s="1">
        <v>1304.44</v>
      </c>
      <c r="H4560" s="6" t="str">
        <f>TEXT(NiftyData[[#This Row],[Date]], "yyyy")</f>
        <v>2002</v>
      </c>
      <c r="I4560" s="6" t="str">
        <f>TEXT(NiftyData[[#This Row],[Date]], "mmm")</f>
        <v>Jul</v>
      </c>
      <c r="J4560" s="6" t="str">
        <f>TEXT(NiftyData[[#This Row],[Date]], "ddd")</f>
        <v>Mon</v>
      </c>
      <c r="K4560" s="6" t="str">
        <f>TEXT(NiftyData[[#This Row],[Date]], "mmm-yyyy")</f>
        <v>Jul-2002</v>
      </c>
      <c r="L4560" s="6" t="str">
        <f>IF(NiftyData[[#This Row],[Day]]="Thu", "Expiry", "")</f>
        <v/>
      </c>
      <c r="M4560" s="6">
        <f>NiftyData[[#This Row],[Close]]-NiftyData[[#This Row],[Open]]</f>
        <v>-1.3500000000000227</v>
      </c>
      <c r="N4560" s="4">
        <f>NiftyData[[#This Row],[Intraday Change]]/NiftyData[[#This Row],[Open]]</f>
        <v>-1.3874614594039287E-3</v>
      </c>
      <c r="O4560" s="4">
        <f>_xlfn.CEILING.MATH(ABS(NiftyData[[#This Row],[Intraday Change %]]), 0.01)</f>
        <v>0.01</v>
      </c>
      <c r="P4560" s="6">
        <f>NiftyData[[#This Row],[Close]]-E4561</f>
        <v>-1.8500000000000227</v>
      </c>
      <c r="Q4560" s="4">
        <f>NiftyData[[#This Row],[DayChange]]/E4561</f>
        <v>-1.9003595274781949E-3</v>
      </c>
      <c r="R4560" s="7">
        <f>_xlfn.CEILING.MATH(ABS(NiftyData[[#This Row],[DayChange %]]), 0.01)</f>
        <v>0.01</v>
      </c>
    </row>
    <row r="4561" spans="1:18" x14ac:dyDescent="0.2">
      <c r="A4561" s="2">
        <v>37463</v>
      </c>
      <c r="B4561" s="1">
        <v>1001.05</v>
      </c>
      <c r="C4561" s="1">
        <v>1001.05</v>
      </c>
      <c r="D4561" s="1">
        <v>972.55</v>
      </c>
      <c r="E4561" s="1">
        <v>973.5</v>
      </c>
      <c r="F4561" s="1">
        <v>59582074</v>
      </c>
      <c r="G4561" s="1">
        <v>1477.41</v>
      </c>
      <c r="H4561" s="6" t="str">
        <f>TEXT(NiftyData[[#This Row],[Date]], "yyyy")</f>
        <v>2002</v>
      </c>
      <c r="I4561" s="6" t="str">
        <f>TEXT(NiftyData[[#This Row],[Date]], "mmm")</f>
        <v>Jul</v>
      </c>
      <c r="J4561" s="6" t="str">
        <f>TEXT(NiftyData[[#This Row],[Date]], "ddd")</f>
        <v>Fri</v>
      </c>
      <c r="K4561" s="6" t="str">
        <f>TEXT(NiftyData[[#This Row],[Date]], "mmm-yyyy")</f>
        <v>Jul-2002</v>
      </c>
      <c r="L4561" s="6" t="str">
        <f>IF(NiftyData[[#This Row],[Day]]="Thu", "Expiry", "")</f>
        <v/>
      </c>
      <c r="M4561" s="6">
        <f>NiftyData[[#This Row],[Close]]-NiftyData[[#This Row],[Open]]</f>
        <v>-27.549999999999955</v>
      </c>
      <c r="N4561" s="4">
        <f>NiftyData[[#This Row],[Intraday Change]]/NiftyData[[#This Row],[Open]]</f>
        <v>-2.7521102842015838E-2</v>
      </c>
      <c r="O4561" s="4">
        <f>_xlfn.CEILING.MATH(ABS(NiftyData[[#This Row],[Intraday Change %]]), 0.01)</f>
        <v>0.03</v>
      </c>
      <c r="P4561" s="6">
        <f>NiftyData[[#This Row],[Close]]-E4562</f>
        <v>-28.049999999999955</v>
      </c>
      <c r="Q4561" s="4">
        <f>NiftyData[[#This Row],[DayChange]]/E4562</f>
        <v>-2.8006589785831915E-2</v>
      </c>
      <c r="R4561" s="7">
        <f>_xlfn.CEILING.MATH(ABS(NiftyData[[#This Row],[DayChange %]]), 0.01)</f>
        <v>0.03</v>
      </c>
    </row>
    <row r="4562" spans="1:18" x14ac:dyDescent="0.2">
      <c r="A4562" s="2">
        <v>37462</v>
      </c>
      <c r="B4562" s="1">
        <v>1004.2</v>
      </c>
      <c r="C4562" s="1">
        <v>1021.3</v>
      </c>
      <c r="D4562" s="1">
        <v>997.85</v>
      </c>
      <c r="E4562" s="1">
        <v>1001.55</v>
      </c>
      <c r="F4562" s="1">
        <v>77644954</v>
      </c>
      <c r="G4562" s="1">
        <v>1953.04</v>
      </c>
      <c r="H4562" s="6" t="str">
        <f>TEXT(NiftyData[[#This Row],[Date]], "yyyy")</f>
        <v>2002</v>
      </c>
      <c r="I4562" s="6" t="str">
        <f>TEXT(NiftyData[[#This Row],[Date]], "mmm")</f>
        <v>Jul</v>
      </c>
      <c r="J4562" s="6" t="str">
        <f>TEXT(NiftyData[[#This Row],[Date]], "ddd")</f>
        <v>Thu</v>
      </c>
      <c r="K4562" s="6" t="str">
        <f>TEXT(NiftyData[[#This Row],[Date]], "mmm-yyyy")</f>
        <v>Jul-2002</v>
      </c>
      <c r="L4562" s="6" t="str">
        <f>IF(NiftyData[[#This Row],[Day]]="Thu", "Expiry", "")</f>
        <v>Expiry</v>
      </c>
      <c r="M4562" s="6">
        <f>NiftyData[[#This Row],[Close]]-NiftyData[[#This Row],[Open]]</f>
        <v>-2.6500000000000909</v>
      </c>
      <c r="N4562" s="4">
        <f>NiftyData[[#This Row],[Intraday Change]]/NiftyData[[#This Row],[Open]]</f>
        <v>-2.6389165504880413E-3</v>
      </c>
      <c r="O4562" s="4">
        <f>_xlfn.CEILING.MATH(ABS(NiftyData[[#This Row],[Intraday Change %]]), 0.01)</f>
        <v>0.01</v>
      </c>
      <c r="P4562" s="6">
        <f>NiftyData[[#This Row],[Close]]-E4563</f>
        <v>-2.5</v>
      </c>
      <c r="Q4562" s="4">
        <f>NiftyData[[#This Row],[DayChange]]/E4563</f>
        <v>-2.4899158408445794E-3</v>
      </c>
      <c r="R4562" s="7">
        <f>_xlfn.CEILING.MATH(ABS(NiftyData[[#This Row],[DayChange %]]), 0.01)</f>
        <v>0.01</v>
      </c>
    </row>
    <row r="4563" spans="1:18" x14ac:dyDescent="0.2">
      <c r="A4563" s="2">
        <v>37461</v>
      </c>
      <c r="B4563" s="1">
        <v>1021.8</v>
      </c>
      <c r="C4563" s="1">
        <v>1022.2</v>
      </c>
      <c r="D4563" s="1">
        <v>1001.9</v>
      </c>
      <c r="E4563" s="1">
        <v>1004.05</v>
      </c>
      <c r="F4563" s="1">
        <v>43163651</v>
      </c>
      <c r="G4563" s="1">
        <v>1267.8900000000001</v>
      </c>
      <c r="H4563" s="6" t="str">
        <f>TEXT(NiftyData[[#This Row],[Date]], "yyyy")</f>
        <v>2002</v>
      </c>
      <c r="I4563" s="6" t="str">
        <f>TEXT(NiftyData[[#This Row],[Date]], "mmm")</f>
        <v>Jul</v>
      </c>
      <c r="J4563" s="6" t="str">
        <f>TEXT(NiftyData[[#This Row],[Date]], "ddd")</f>
        <v>Wed</v>
      </c>
      <c r="K4563" s="6" t="str">
        <f>TEXT(NiftyData[[#This Row],[Date]], "mmm-yyyy")</f>
        <v>Jul-2002</v>
      </c>
      <c r="L4563" s="6" t="str">
        <f>IF(NiftyData[[#This Row],[Day]]="Thu", "Expiry", "")</f>
        <v/>
      </c>
      <c r="M4563" s="6">
        <f>NiftyData[[#This Row],[Close]]-NiftyData[[#This Row],[Open]]</f>
        <v>-17.75</v>
      </c>
      <c r="N4563" s="4">
        <f>NiftyData[[#This Row],[Intraday Change]]/NiftyData[[#This Row],[Open]]</f>
        <v>-1.7371305539244472E-2</v>
      </c>
      <c r="O4563" s="4">
        <f>_xlfn.CEILING.MATH(ABS(NiftyData[[#This Row],[Intraday Change %]]), 0.01)</f>
        <v>0.02</v>
      </c>
      <c r="P4563" s="6">
        <f>NiftyData[[#This Row],[Close]]-E4564</f>
        <v>-17.850000000000023</v>
      </c>
      <c r="Q4563" s="4">
        <f>NiftyData[[#This Row],[DayChange]]/E4564</f>
        <v>-1.7467462569723088E-2</v>
      </c>
      <c r="R4563" s="7">
        <f>_xlfn.CEILING.MATH(ABS(NiftyData[[#This Row],[DayChange %]]), 0.01)</f>
        <v>0.02</v>
      </c>
    </row>
    <row r="4564" spans="1:18" x14ac:dyDescent="0.2">
      <c r="A4564" s="2">
        <v>37460</v>
      </c>
      <c r="B4564" s="1">
        <v>1012.05</v>
      </c>
      <c r="C4564" s="1">
        <v>1023.65</v>
      </c>
      <c r="D4564" s="1">
        <v>1005.75</v>
      </c>
      <c r="E4564" s="1">
        <v>1021.9</v>
      </c>
      <c r="F4564" s="1">
        <v>48047033</v>
      </c>
      <c r="G4564" s="1">
        <v>1388.14</v>
      </c>
      <c r="H4564" s="6" t="str">
        <f>TEXT(NiftyData[[#This Row],[Date]], "yyyy")</f>
        <v>2002</v>
      </c>
      <c r="I4564" s="6" t="str">
        <f>TEXT(NiftyData[[#This Row],[Date]], "mmm")</f>
        <v>Jul</v>
      </c>
      <c r="J4564" s="6" t="str">
        <f>TEXT(NiftyData[[#This Row],[Date]], "ddd")</f>
        <v>Tue</v>
      </c>
      <c r="K4564" s="6" t="str">
        <f>TEXT(NiftyData[[#This Row],[Date]], "mmm-yyyy")</f>
        <v>Jul-2002</v>
      </c>
      <c r="L4564" s="6" t="str">
        <f>IF(NiftyData[[#This Row],[Day]]="Thu", "Expiry", "")</f>
        <v/>
      </c>
      <c r="M4564" s="6">
        <f>NiftyData[[#This Row],[Close]]-NiftyData[[#This Row],[Open]]</f>
        <v>9.8500000000000227</v>
      </c>
      <c r="N4564" s="4">
        <f>NiftyData[[#This Row],[Intraday Change]]/NiftyData[[#This Row],[Open]]</f>
        <v>9.7327207153796984E-3</v>
      </c>
      <c r="O4564" s="4">
        <f>_xlfn.CEILING.MATH(ABS(NiftyData[[#This Row],[Intraday Change %]]), 0.01)</f>
        <v>0.01</v>
      </c>
      <c r="P4564" s="6">
        <f>NiftyData[[#This Row],[Close]]-E4565</f>
        <v>9.8999999999999773</v>
      </c>
      <c r="Q4564" s="4">
        <f>NiftyData[[#This Row],[DayChange]]/E4565</f>
        <v>9.7826086956521521E-3</v>
      </c>
      <c r="R4564" s="7">
        <f>_xlfn.CEILING.MATH(ABS(NiftyData[[#This Row],[DayChange %]]), 0.01)</f>
        <v>0.01</v>
      </c>
    </row>
    <row r="4565" spans="1:18" x14ac:dyDescent="0.2">
      <c r="A4565" s="2">
        <v>37459</v>
      </c>
      <c r="B4565" s="1">
        <v>1035.2</v>
      </c>
      <c r="C4565" s="1">
        <v>1035.2</v>
      </c>
      <c r="D4565" s="1">
        <v>1009</v>
      </c>
      <c r="E4565" s="1">
        <v>1012</v>
      </c>
      <c r="F4565" s="1">
        <v>38097742</v>
      </c>
      <c r="G4565" s="1">
        <v>1152.95</v>
      </c>
      <c r="H4565" s="6" t="str">
        <f>TEXT(NiftyData[[#This Row],[Date]], "yyyy")</f>
        <v>2002</v>
      </c>
      <c r="I4565" s="6" t="str">
        <f>TEXT(NiftyData[[#This Row],[Date]], "mmm")</f>
        <v>Jul</v>
      </c>
      <c r="J4565" s="6" t="str">
        <f>TEXT(NiftyData[[#This Row],[Date]], "ddd")</f>
        <v>Mon</v>
      </c>
      <c r="K4565" s="6" t="str">
        <f>TEXT(NiftyData[[#This Row],[Date]], "mmm-yyyy")</f>
        <v>Jul-2002</v>
      </c>
      <c r="L4565" s="6" t="str">
        <f>IF(NiftyData[[#This Row],[Day]]="Thu", "Expiry", "")</f>
        <v/>
      </c>
      <c r="M4565" s="6">
        <f>NiftyData[[#This Row],[Close]]-NiftyData[[#This Row],[Open]]</f>
        <v>-23.200000000000045</v>
      </c>
      <c r="N4565" s="4">
        <f>NiftyData[[#This Row],[Intraday Change]]/NiftyData[[#This Row],[Open]]</f>
        <v>-2.2411128284389532E-2</v>
      </c>
      <c r="O4565" s="4">
        <f>_xlfn.CEILING.MATH(ABS(NiftyData[[#This Row],[Intraday Change %]]), 0.01)</f>
        <v>0.03</v>
      </c>
      <c r="P4565" s="6">
        <f>NiftyData[[#This Row],[Close]]-E4566</f>
        <v>-23.900000000000091</v>
      </c>
      <c r="Q4565" s="4">
        <f>NiftyData[[#This Row],[DayChange]]/E4566</f>
        <v>-2.3071725069987538E-2</v>
      </c>
      <c r="R4565" s="7">
        <f>_xlfn.CEILING.MATH(ABS(NiftyData[[#This Row],[DayChange %]]), 0.01)</f>
        <v>0.03</v>
      </c>
    </row>
    <row r="4566" spans="1:18" x14ac:dyDescent="0.2">
      <c r="A4566" s="2">
        <v>37456</v>
      </c>
      <c r="B4566" s="1">
        <v>1041.3499999999999</v>
      </c>
      <c r="C4566" s="1">
        <v>1041.5</v>
      </c>
      <c r="D4566" s="1">
        <v>1032.25</v>
      </c>
      <c r="E4566" s="1">
        <v>1035.9000000000001</v>
      </c>
      <c r="F4566" s="1">
        <v>38248003</v>
      </c>
      <c r="G4566" s="1">
        <v>1027.1099999999999</v>
      </c>
      <c r="H4566" s="6" t="str">
        <f>TEXT(NiftyData[[#This Row],[Date]], "yyyy")</f>
        <v>2002</v>
      </c>
      <c r="I4566" s="6" t="str">
        <f>TEXT(NiftyData[[#This Row],[Date]], "mmm")</f>
        <v>Jul</v>
      </c>
      <c r="J4566" s="6" t="str">
        <f>TEXT(NiftyData[[#This Row],[Date]], "ddd")</f>
        <v>Fri</v>
      </c>
      <c r="K4566" s="6" t="str">
        <f>TEXT(NiftyData[[#This Row],[Date]], "mmm-yyyy")</f>
        <v>Jul-2002</v>
      </c>
      <c r="L4566" s="6" t="str">
        <f>IF(NiftyData[[#This Row],[Day]]="Thu", "Expiry", "")</f>
        <v/>
      </c>
      <c r="M4566" s="6">
        <f>NiftyData[[#This Row],[Close]]-NiftyData[[#This Row],[Open]]</f>
        <v>-5.4499999999998181</v>
      </c>
      <c r="N4566" s="4">
        <f>NiftyData[[#This Row],[Intraday Change]]/NiftyData[[#This Row],[Open]]</f>
        <v>-5.2335910116673729E-3</v>
      </c>
      <c r="O4566" s="4">
        <f>_xlfn.CEILING.MATH(ABS(NiftyData[[#This Row],[Intraday Change %]]), 0.01)</f>
        <v>0.01</v>
      </c>
      <c r="P4566" s="6">
        <f>NiftyData[[#This Row],[Close]]-E4567</f>
        <v>-5.3999999999998636</v>
      </c>
      <c r="Q4566" s="4">
        <f>NiftyData[[#This Row],[DayChange]]/E4567</f>
        <v>-5.1858254105443813E-3</v>
      </c>
      <c r="R4566" s="7">
        <f>_xlfn.CEILING.MATH(ABS(NiftyData[[#This Row],[DayChange %]]), 0.01)</f>
        <v>0.01</v>
      </c>
    </row>
    <row r="4567" spans="1:18" x14ac:dyDescent="0.2">
      <c r="A4567" s="2">
        <v>37455</v>
      </c>
      <c r="B4567" s="1">
        <v>1032.55</v>
      </c>
      <c r="C4567" s="1">
        <v>1044</v>
      </c>
      <c r="D4567" s="1">
        <v>1032.55</v>
      </c>
      <c r="E4567" s="1">
        <v>1041.3</v>
      </c>
      <c r="F4567" s="1">
        <v>32852208</v>
      </c>
      <c r="G4567" s="1">
        <v>1005.88</v>
      </c>
      <c r="H4567" s="6" t="str">
        <f>TEXT(NiftyData[[#This Row],[Date]], "yyyy")</f>
        <v>2002</v>
      </c>
      <c r="I4567" s="6" t="str">
        <f>TEXT(NiftyData[[#This Row],[Date]], "mmm")</f>
        <v>Jul</v>
      </c>
      <c r="J4567" s="6" t="str">
        <f>TEXT(NiftyData[[#This Row],[Date]], "ddd")</f>
        <v>Thu</v>
      </c>
      <c r="K4567" s="6" t="str">
        <f>TEXT(NiftyData[[#This Row],[Date]], "mmm-yyyy")</f>
        <v>Jul-2002</v>
      </c>
      <c r="L4567" s="6" t="str">
        <f>IF(NiftyData[[#This Row],[Day]]="Thu", "Expiry", "")</f>
        <v>Expiry</v>
      </c>
      <c r="M4567" s="6">
        <f>NiftyData[[#This Row],[Close]]-NiftyData[[#This Row],[Open]]</f>
        <v>8.75</v>
      </c>
      <c r="N4567" s="4">
        <f>NiftyData[[#This Row],[Intraday Change]]/NiftyData[[#This Row],[Open]]</f>
        <v>8.4741658999564189E-3</v>
      </c>
      <c r="O4567" s="4">
        <f>_xlfn.CEILING.MATH(ABS(NiftyData[[#This Row],[Intraday Change %]]), 0.01)</f>
        <v>0.01</v>
      </c>
      <c r="P4567" s="6">
        <f>NiftyData[[#This Row],[Close]]-E4568</f>
        <v>8.75</v>
      </c>
      <c r="Q4567" s="4">
        <f>NiftyData[[#This Row],[DayChange]]/E4568</f>
        <v>8.4741658999564189E-3</v>
      </c>
      <c r="R4567" s="7">
        <f>_xlfn.CEILING.MATH(ABS(NiftyData[[#This Row],[DayChange %]]), 0.01)</f>
        <v>0.01</v>
      </c>
    </row>
    <row r="4568" spans="1:18" x14ac:dyDescent="0.2">
      <c r="A4568" s="2">
        <v>37454</v>
      </c>
      <c r="B4568" s="1">
        <v>1035.95</v>
      </c>
      <c r="C4568" s="1">
        <v>1037.5</v>
      </c>
      <c r="D4568" s="1">
        <v>1025</v>
      </c>
      <c r="E4568" s="1">
        <v>1032.55</v>
      </c>
      <c r="F4568" s="1">
        <v>36540126</v>
      </c>
      <c r="G4568" s="1">
        <v>983.95</v>
      </c>
      <c r="H4568" s="6" t="str">
        <f>TEXT(NiftyData[[#This Row],[Date]], "yyyy")</f>
        <v>2002</v>
      </c>
      <c r="I4568" s="6" t="str">
        <f>TEXT(NiftyData[[#This Row],[Date]], "mmm")</f>
        <v>Jul</v>
      </c>
      <c r="J4568" s="6" t="str">
        <f>TEXT(NiftyData[[#This Row],[Date]], "ddd")</f>
        <v>Wed</v>
      </c>
      <c r="K4568" s="6" t="str">
        <f>TEXT(NiftyData[[#This Row],[Date]], "mmm-yyyy")</f>
        <v>Jul-2002</v>
      </c>
      <c r="L4568" s="6" t="str">
        <f>IF(NiftyData[[#This Row],[Day]]="Thu", "Expiry", "")</f>
        <v/>
      </c>
      <c r="M4568" s="6">
        <f>NiftyData[[#This Row],[Close]]-NiftyData[[#This Row],[Open]]</f>
        <v>-3.4000000000000909</v>
      </c>
      <c r="N4568" s="4">
        <f>NiftyData[[#This Row],[Intraday Change]]/NiftyData[[#This Row],[Open]]</f>
        <v>-3.2820116801004786E-3</v>
      </c>
      <c r="O4568" s="4">
        <f>_xlfn.CEILING.MATH(ABS(NiftyData[[#This Row],[Intraday Change %]]), 0.01)</f>
        <v>0.01</v>
      </c>
      <c r="P4568" s="6">
        <f>NiftyData[[#This Row],[Close]]-E4569</f>
        <v>-3.4000000000000909</v>
      </c>
      <c r="Q4568" s="4">
        <f>NiftyData[[#This Row],[DayChange]]/E4569</f>
        <v>-3.2820116801004786E-3</v>
      </c>
      <c r="R4568" s="7">
        <f>_xlfn.CEILING.MATH(ABS(NiftyData[[#This Row],[DayChange %]]), 0.01)</f>
        <v>0.01</v>
      </c>
    </row>
    <row r="4569" spans="1:18" x14ac:dyDescent="0.2">
      <c r="A4569" s="2">
        <v>37453</v>
      </c>
      <c r="B4569" s="1">
        <v>1047.9000000000001</v>
      </c>
      <c r="C4569" s="1">
        <v>1051.8499999999999</v>
      </c>
      <c r="D4569" s="1">
        <v>1033.95</v>
      </c>
      <c r="E4569" s="1">
        <v>1035.95</v>
      </c>
      <c r="F4569" s="1">
        <v>41557411</v>
      </c>
      <c r="G4569" s="1">
        <v>1137.8599999999999</v>
      </c>
      <c r="H4569" s="6" t="str">
        <f>TEXT(NiftyData[[#This Row],[Date]], "yyyy")</f>
        <v>2002</v>
      </c>
      <c r="I4569" s="6" t="str">
        <f>TEXT(NiftyData[[#This Row],[Date]], "mmm")</f>
        <v>Jul</v>
      </c>
      <c r="J4569" s="6" t="str">
        <f>TEXT(NiftyData[[#This Row],[Date]], "ddd")</f>
        <v>Tue</v>
      </c>
      <c r="K4569" s="6" t="str">
        <f>TEXT(NiftyData[[#This Row],[Date]], "mmm-yyyy")</f>
        <v>Jul-2002</v>
      </c>
      <c r="L4569" s="6" t="str">
        <f>IF(NiftyData[[#This Row],[Day]]="Thu", "Expiry", "")</f>
        <v/>
      </c>
      <c r="M4569" s="6">
        <f>NiftyData[[#This Row],[Close]]-NiftyData[[#This Row],[Open]]</f>
        <v>-11.950000000000045</v>
      </c>
      <c r="N4569" s="4">
        <f>NiftyData[[#This Row],[Intraday Change]]/NiftyData[[#This Row],[Open]]</f>
        <v>-1.1403759900753931E-2</v>
      </c>
      <c r="O4569" s="4">
        <f>_xlfn.CEILING.MATH(ABS(NiftyData[[#This Row],[Intraday Change %]]), 0.01)</f>
        <v>0.02</v>
      </c>
      <c r="P4569" s="6">
        <f>NiftyData[[#This Row],[Close]]-E4570</f>
        <v>-12.049999999999955</v>
      </c>
      <c r="Q4569" s="4">
        <f>NiftyData[[#This Row],[DayChange]]/E4570</f>
        <v>-1.1498091603053392E-2</v>
      </c>
      <c r="R4569" s="7">
        <f>_xlfn.CEILING.MATH(ABS(NiftyData[[#This Row],[DayChange %]]), 0.01)</f>
        <v>0.02</v>
      </c>
    </row>
    <row r="4570" spans="1:18" x14ac:dyDescent="0.2">
      <c r="A4570" s="2">
        <v>37452</v>
      </c>
      <c r="B4570" s="1">
        <v>1057.95</v>
      </c>
      <c r="C4570" s="1">
        <v>1058.45</v>
      </c>
      <c r="D4570" s="1">
        <v>1043.3</v>
      </c>
      <c r="E4570" s="1">
        <v>1048</v>
      </c>
      <c r="F4570" s="1">
        <v>30059725</v>
      </c>
      <c r="G4570" s="1">
        <v>812.75</v>
      </c>
      <c r="H4570" s="6" t="str">
        <f>TEXT(NiftyData[[#This Row],[Date]], "yyyy")</f>
        <v>2002</v>
      </c>
      <c r="I4570" s="6" t="str">
        <f>TEXT(NiftyData[[#This Row],[Date]], "mmm")</f>
        <v>Jul</v>
      </c>
      <c r="J4570" s="6" t="str">
        <f>TEXT(NiftyData[[#This Row],[Date]], "ddd")</f>
        <v>Mon</v>
      </c>
      <c r="K4570" s="6" t="str">
        <f>TEXT(NiftyData[[#This Row],[Date]], "mmm-yyyy")</f>
        <v>Jul-2002</v>
      </c>
      <c r="L4570" s="6" t="str">
        <f>IF(NiftyData[[#This Row],[Day]]="Thu", "Expiry", "")</f>
        <v/>
      </c>
      <c r="M4570" s="6">
        <f>NiftyData[[#This Row],[Close]]-NiftyData[[#This Row],[Open]]</f>
        <v>-9.9500000000000455</v>
      </c>
      <c r="N4570" s="4">
        <f>NiftyData[[#This Row],[Intraday Change]]/NiftyData[[#This Row],[Open]]</f>
        <v>-9.4049813318210166E-3</v>
      </c>
      <c r="O4570" s="4">
        <f>_xlfn.CEILING.MATH(ABS(NiftyData[[#This Row],[Intraday Change %]]), 0.01)</f>
        <v>0.01</v>
      </c>
      <c r="P4570" s="6">
        <f>NiftyData[[#This Row],[Close]]-E4571</f>
        <v>-10.25</v>
      </c>
      <c r="Q4570" s="4">
        <f>NiftyData[[#This Row],[DayChange]]/E4571</f>
        <v>-9.6858020316560357E-3</v>
      </c>
      <c r="R4570" s="7">
        <f>_xlfn.CEILING.MATH(ABS(NiftyData[[#This Row],[DayChange %]]), 0.01)</f>
        <v>0.01</v>
      </c>
    </row>
    <row r="4571" spans="1:18" x14ac:dyDescent="0.2">
      <c r="A4571" s="2">
        <v>37449</v>
      </c>
      <c r="B4571" s="1">
        <v>1057.0999999999999</v>
      </c>
      <c r="C4571" s="1">
        <v>1064.9000000000001</v>
      </c>
      <c r="D4571" s="1">
        <v>1054.9000000000001</v>
      </c>
      <c r="E4571" s="1">
        <v>1058.25</v>
      </c>
      <c r="F4571" s="1">
        <v>31397210</v>
      </c>
      <c r="G4571" s="1">
        <v>926.29</v>
      </c>
      <c r="H4571" s="6" t="str">
        <f>TEXT(NiftyData[[#This Row],[Date]], "yyyy")</f>
        <v>2002</v>
      </c>
      <c r="I4571" s="6" t="str">
        <f>TEXT(NiftyData[[#This Row],[Date]], "mmm")</f>
        <v>Jul</v>
      </c>
      <c r="J4571" s="6" t="str">
        <f>TEXT(NiftyData[[#This Row],[Date]], "ddd")</f>
        <v>Fri</v>
      </c>
      <c r="K4571" s="6" t="str">
        <f>TEXT(NiftyData[[#This Row],[Date]], "mmm-yyyy")</f>
        <v>Jul-2002</v>
      </c>
      <c r="L4571" s="6" t="str">
        <f>IF(NiftyData[[#This Row],[Day]]="Thu", "Expiry", "")</f>
        <v/>
      </c>
      <c r="M4571" s="6">
        <f>NiftyData[[#This Row],[Close]]-NiftyData[[#This Row],[Open]]</f>
        <v>1.1500000000000909</v>
      </c>
      <c r="N4571" s="4">
        <f>NiftyData[[#This Row],[Intraday Change]]/NiftyData[[#This Row],[Open]]</f>
        <v>1.0878819411598629E-3</v>
      </c>
      <c r="O4571" s="4">
        <f>_xlfn.CEILING.MATH(ABS(NiftyData[[#This Row],[Intraday Change %]]), 0.01)</f>
        <v>0.01</v>
      </c>
      <c r="P4571" s="6">
        <f>NiftyData[[#This Row],[Close]]-E4572</f>
        <v>1.6500000000000909</v>
      </c>
      <c r="Q4571" s="4">
        <f>NiftyData[[#This Row],[DayChange]]/E4572</f>
        <v>1.5616127200455149E-3</v>
      </c>
      <c r="R4571" s="7">
        <f>_xlfn.CEILING.MATH(ABS(NiftyData[[#This Row],[DayChange %]]), 0.01)</f>
        <v>0.01</v>
      </c>
    </row>
    <row r="4572" spans="1:18" x14ac:dyDescent="0.2">
      <c r="A4572" s="2">
        <v>37448</v>
      </c>
      <c r="B4572" s="1">
        <v>1070.95</v>
      </c>
      <c r="C4572" s="1">
        <v>1070.95</v>
      </c>
      <c r="D4572" s="1">
        <v>1055.3</v>
      </c>
      <c r="E4572" s="1">
        <v>1056.5999999999999</v>
      </c>
      <c r="F4572" s="1">
        <v>36454257</v>
      </c>
      <c r="G4572" s="1">
        <v>1056.44</v>
      </c>
      <c r="H4572" s="6" t="str">
        <f>TEXT(NiftyData[[#This Row],[Date]], "yyyy")</f>
        <v>2002</v>
      </c>
      <c r="I4572" s="6" t="str">
        <f>TEXT(NiftyData[[#This Row],[Date]], "mmm")</f>
        <v>Jul</v>
      </c>
      <c r="J4572" s="6" t="str">
        <f>TEXT(NiftyData[[#This Row],[Date]], "ddd")</f>
        <v>Thu</v>
      </c>
      <c r="K4572" s="6" t="str">
        <f>TEXT(NiftyData[[#This Row],[Date]], "mmm-yyyy")</f>
        <v>Jul-2002</v>
      </c>
      <c r="L4572" s="6" t="str">
        <f>IF(NiftyData[[#This Row],[Day]]="Thu", "Expiry", "")</f>
        <v>Expiry</v>
      </c>
      <c r="M4572" s="6">
        <f>NiftyData[[#This Row],[Close]]-NiftyData[[#This Row],[Open]]</f>
        <v>-14.350000000000136</v>
      </c>
      <c r="N4572" s="4">
        <f>NiftyData[[#This Row],[Intraday Change]]/NiftyData[[#This Row],[Open]]</f>
        <v>-1.3399318362201909E-2</v>
      </c>
      <c r="O4572" s="4">
        <f>_xlfn.CEILING.MATH(ABS(NiftyData[[#This Row],[Intraday Change %]]), 0.01)</f>
        <v>0.02</v>
      </c>
      <c r="P4572" s="6">
        <f>NiftyData[[#This Row],[Close]]-E4573</f>
        <v>-15.100000000000136</v>
      </c>
      <c r="Q4572" s="4">
        <f>NiftyData[[#This Row],[DayChange]]/E4573</f>
        <v>-1.4089763926472086E-2</v>
      </c>
      <c r="R4572" s="7">
        <f>_xlfn.CEILING.MATH(ABS(NiftyData[[#This Row],[DayChange %]]), 0.01)</f>
        <v>0.02</v>
      </c>
    </row>
    <row r="4573" spans="1:18" x14ac:dyDescent="0.2">
      <c r="A4573" s="2">
        <v>37447</v>
      </c>
      <c r="B4573" s="1">
        <v>1081.55</v>
      </c>
      <c r="C4573" s="1">
        <v>1087.4000000000001</v>
      </c>
      <c r="D4573" s="1">
        <v>1069.45</v>
      </c>
      <c r="E4573" s="1">
        <v>1071.7</v>
      </c>
      <c r="F4573" s="1">
        <v>40196542</v>
      </c>
      <c r="G4573" s="1">
        <v>1334.66</v>
      </c>
      <c r="H4573" s="6" t="str">
        <f>TEXT(NiftyData[[#This Row],[Date]], "yyyy")</f>
        <v>2002</v>
      </c>
      <c r="I4573" s="6" t="str">
        <f>TEXT(NiftyData[[#This Row],[Date]], "mmm")</f>
        <v>Jul</v>
      </c>
      <c r="J4573" s="6" t="str">
        <f>TEXT(NiftyData[[#This Row],[Date]], "ddd")</f>
        <v>Wed</v>
      </c>
      <c r="K4573" s="6" t="str">
        <f>TEXT(NiftyData[[#This Row],[Date]], "mmm-yyyy")</f>
        <v>Jul-2002</v>
      </c>
      <c r="L4573" s="6" t="str">
        <f>IF(NiftyData[[#This Row],[Day]]="Thu", "Expiry", "")</f>
        <v/>
      </c>
      <c r="M4573" s="6">
        <f>NiftyData[[#This Row],[Close]]-NiftyData[[#This Row],[Open]]</f>
        <v>-9.8499999999999091</v>
      </c>
      <c r="N4573" s="4">
        <f>NiftyData[[#This Row],[Intraday Change]]/NiftyData[[#This Row],[Open]]</f>
        <v>-9.1072997087512462E-3</v>
      </c>
      <c r="O4573" s="4">
        <f>_xlfn.CEILING.MATH(ABS(NiftyData[[#This Row],[Intraday Change %]]), 0.01)</f>
        <v>0.01</v>
      </c>
      <c r="P4573" s="6">
        <f>NiftyData[[#This Row],[Close]]-E4574</f>
        <v>-8.5999999999999091</v>
      </c>
      <c r="Q4573" s="4">
        <f>NiftyData[[#This Row],[DayChange]]/E4574</f>
        <v>-7.9607516430620293E-3</v>
      </c>
      <c r="R4573" s="7">
        <f>_xlfn.CEILING.MATH(ABS(NiftyData[[#This Row],[DayChange %]]), 0.01)</f>
        <v>0.01</v>
      </c>
    </row>
    <row r="4574" spans="1:18" x14ac:dyDescent="0.2">
      <c r="A4574" s="2">
        <v>37446</v>
      </c>
      <c r="B4574" s="1">
        <v>1081.9000000000001</v>
      </c>
      <c r="C4574" s="1">
        <v>1083.6500000000001</v>
      </c>
      <c r="D4574" s="1">
        <v>1077.55</v>
      </c>
      <c r="E4574" s="1">
        <v>1080.3</v>
      </c>
      <c r="F4574" s="1">
        <v>39642048</v>
      </c>
      <c r="G4574" s="1">
        <v>1060.6300000000001</v>
      </c>
      <c r="H4574" s="6" t="str">
        <f>TEXT(NiftyData[[#This Row],[Date]], "yyyy")</f>
        <v>2002</v>
      </c>
      <c r="I4574" s="6" t="str">
        <f>TEXT(NiftyData[[#This Row],[Date]], "mmm")</f>
        <v>Jul</v>
      </c>
      <c r="J4574" s="6" t="str">
        <f>TEXT(NiftyData[[#This Row],[Date]], "ddd")</f>
        <v>Tue</v>
      </c>
      <c r="K4574" s="6" t="str">
        <f>TEXT(NiftyData[[#This Row],[Date]], "mmm-yyyy")</f>
        <v>Jul-2002</v>
      </c>
      <c r="L4574" s="6" t="str">
        <f>IF(NiftyData[[#This Row],[Day]]="Thu", "Expiry", "")</f>
        <v/>
      </c>
      <c r="M4574" s="6">
        <f>NiftyData[[#This Row],[Close]]-NiftyData[[#This Row],[Open]]</f>
        <v>-1.6000000000001364</v>
      </c>
      <c r="N4574" s="4">
        <f>NiftyData[[#This Row],[Intraday Change]]/NiftyData[[#This Row],[Open]]</f>
        <v>-1.4788797485905687E-3</v>
      </c>
      <c r="O4574" s="4">
        <f>_xlfn.CEILING.MATH(ABS(NiftyData[[#This Row],[Intraday Change %]]), 0.01)</f>
        <v>0.01</v>
      </c>
      <c r="P4574" s="6">
        <f>NiftyData[[#This Row],[Close]]-E4575</f>
        <v>-1.75</v>
      </c>
      <c r="Q4574" s="4">
        <f>NiftyData[[#This Row],[DayChange]]/E4575</f>
        <v>-1.6173004944318656E-3</v>
      </c>
      <c r="R4574" s="7">
        <f>_xlfn.CEILING.MATH(ABS(NiftyData[[#This Row],[DayChange %]]), 0.01)</f>
        <v>0.01</v>
      </c>
    </row>
    <row r="4575" spans="1:18" x14ac:dyDescent="0.2">
      <c r="A4575" s="2">
        <v>37445</v>
      </c>
      <c r="B4575" s="1">
        <v>1074</v>
      </c>
      <c r="C4575" s="1">
        <v>1085.3</v>
      </c>
      <c r="D4575" s="1">
        <v>1072.9000000000001</v>
      </c>
      <c r="E4575" s="1">
        <v>1082.05</v>
      </c>
      <c r="F4575" s="1">
        <v>41663659</v>
      </c>
      <c r="G4575" s="1">
        <v>1144.6600000000001</v>
      </c>
      <c r="H4575" s="6" t="str">
        <f>TEXT(NiftyData[[#This Row],[Date]], "yyyy")</f>
        <v>2002</v>
      </c>
      <c r="I4575" s="6" t="str">
        <f>TEXT(NiftyData[[#This Row],[Date]], "mmm")</f>
        <v>Jul</v>
      </c>
      <c r="J4575" s="6" t="str">
        <f>TEXT(NiftyData[[#This Row],[Date]], "ddd")</f>
        <v>Mon</v>
      </c>
      <c r="K4575" s="6" t="str">
        <f>TEXT(NiftyData[[#This Row],[Date]], "mmm-yyyy")</f>
        <v>Jul-2002</v>
      </c>
      <c r="L4575" s="6" t="str">
        <f>IF(NiftyData[[#This Row],[Day]]="Thu", "Expiry", "")</f>
        <v/>
      </c>
      <c r="M4575" s="6">
        <f>NiftyData[[#This Row],[Close]]-NiftyData[[#This Row],[Open]]</f>
        <v>8.0499999999999545</v>
      </c>
      <c r="N4575" s="4">
        <f>NiftyData[[#This Row],[Intraday Change]]/NiftyData[[#This Row],[Open]]</f>
        <v>7.4953445065176483E-3</v>
      </c>
      <c r="O4575" s="4">
        <f>_xlfn.CEILING.MATH(ABS(NiftyData[[#This Row],[Intraday Change %]]), 0.01)</f>
        <v>0.01</v>
      </c>
      <c r="P4575" s="6">
        <f>NiftyData[[#This Row],[Close]]-E4576</f>
        <v>8.25</v>
      </c>
      <c r="Q4575" s="4">
        <f>NiftyData[[#This Row],[DayChange]]/E4576</f>
        <v>7.6829949711305643E-3</v>
      </c>
      <c r="R4575" s="7">
        <f>_xlfn.CEILING.MATH(ABS(NiftyData[[#This Row],[DayChange %]]), 0.01)</f>
        <v>0.01</v>
      </c>
    </row>
    <row r="4576" spans="1:18" x14ac:dyDescent="0.2">
      <c r="A4576" s="2">
        <v>37442</v>
      </c>
      <c r="B4576" s="1">
        <v>1071</v>
      </c>
      <c r="C4576" s="1">
        <v>1076.2</v>
      </c>
      <c r="D4576" s="1">
        <v>1067.45</v>
      </c>
      <c r="E4576" s="1">
        <v>1073.8</v>
      </c>
      <c r="F4576" s="1">
        <v>31658677</v>
      </c>
      <c r="G4576" s="1">
        <v>969.3</v>
      </c>
      <c r="H4576" s="6" t="str">
        <f>TEXT(NiftyData[[#This Row],[Date]], "yyyy")</f>
        <v>2002</v>
      </c>
      <c r="I4576" s="6" t="str">
        <f>TEXT(NiftyData[[#This Row],[Date]], "mmm")</f>
        <v>Jul</v>
      </c>
      <c r="J4576" s="6" t="str">
        <f>TEXT(NiftyData[[#This Row],[Date]], "ddd")</f>
        <v>Fri</v>
      </c>
      <c r="K4576" s="6" t="str">
        <f>TEXT(NiftyData[[#This Row],[Date]], "mmm-yyyy")</f>
        <v>Jul-2002</v>
      </c>
      <c r="L4576" s="6" t="str">
        <f>IF(NiftyData[[#This Row],[Day]]="Thu", "Expiry", "")</f>
        <v/>
      </c>
      <c r="M4576" s="6">
        <f>NiftyData[[#This Row],[Close]]-NiftyData[[#This Row],[Open]]</f>
        <v>2.7999999999999545</v>
      </c>
      <c r="N4576" s="4">
        <f>NiftyData[[#This Row],[Intraday Change]]/NiftyData[[#This Row],[Open]]</f>
        <v>2.614379084967278E-3</v>
      </c>
      <c r="O4576" s="4">
        <f>_xlfn.CEILING.MATH(ABS(NiftyData[[#This Row],[Intraday Change %]]), 0.01)</f>
        <v>0.01</v>
      </c>
      <c r="P4576" s="6">
        <f>NiftyData[[#This Row],[Close]]-E4577</f>
        <v>3.25</v>
      </c>
      <c r="Q4576" s="4">
        <f>NiftyData[[#This Row],[DayChange]]/E4577</f>
        <v>3.0358227079538558E-3</v>
      </c>
      <c r="R4576" s="7">
        <f>_xlfn.CEILING.MATH(ABS(NiftyData[[#This Row],[DayChange %]]), 0.01)</f>
        <v>0.01</v>
      </c>
    </row>
    <row r="4577" spans="1:18" x14ac:dyDescent="0.2">
      <c r="A4577" s="2">
        <v>37441</v>
      </c>
      <c r="B4577" s="1">
        <v>1069.95</v>
      </c>
      <c r="C4577" s="1">
        <v>1078.55</v>
      </c>
      <c r="D4577" s="1">
        <v>1068.4000000000001</v>
      </c>
      <c r="E4577" s="1">
        <v>1070.55</v>
      </c>
      <c r="F4577" s="1">
        <v>39803828</v>
      </c>
      <c r="G4577" s="1">
        <v>1224.05</v>
      </c>
      <c r="H4577" s="6" t="str">
        <f>TEXT(NiftyData[[#This Row],[Date]], "yyyy")</f>
        <v>2002</v>
      </c>
      <c r="I4577" s="6" t="str">
        <f>TEXT(NiftyData[[#This Row],[Date]], "mmm")</f>
        <v>Jul</v>
      </c>
      <c r="J4577" s="6" t="str">
        <f>TEXT(NiftyData[[#This Row],[Date]], "ddd")</f>
        <v>Thu</v>
      </c>
      <c r="K4577" s="6" t="str">
        <f>TEXT(NiftyData[[#This Row],[Date]], "mmm-yyyy")</f>
        <v>Jul-2002</v>
      </c>
      <c r="L4577" s="6" t="str">
        <f>IF(NiftyData[[#This Row],[Day]]="Thu", "Expiry", "")</f>
        <v>Expiry</v>
      </c>
      <c r="M4577" s="6">
        <f>NiftyData[[#This Row],[Close]]-NiftyData[[#This Row],[Open]]</f>
        <v>0.59999999999990905</v>
      </c>
      <c r="N4577" s="4">
        <f>NiftyData[[#This Row],[Intraday Change]]/NiftyData[[#This Row],[Open]]</f>
        <v>5.6077386793766909E-4</v>
      </c>
      <c r="O4577" s="4">
        <f>_xlfn.CEILING.MATH(ABS(NiftyData[[#This Row],[Intraday Change %]]), 0.01)</f>
        <v>0.01</v>
      </c>
      <c r="P4577" s="6">
        <f>NiftyData[[#This Row],[Close]]-E4578</f>
        <v>0.64999999999986358</v>
      </c>
      <c r="Q4577" s="4">
        <f>NiftyData[[#This Row],[DayChange]]/E4578</f>
        <v>6.0753341433766102E-4</v>
      </c>
      <c r="R4577" s="7">
        <f>_xlfn.CEILING.MATH(ABS(NiftyData[[#This Row],[DayChange %]]), 0.01)</f>
        <v>0.01</v>
      </c>
    </row>
    <row r="4578" spans="1:18" x14ac:dyDescent="0.2">
      <c r="A4578" s="2">
        <v>37440</v>
      </c>
      <c r="B4578" s="1">
        <v>1067.8</v>
      </c>
      <c r="C4578" s="1">
        <v>1074</v>
      </c>
      <c r="D4578" s="1">
        <v>1065.55</v>
      </c>
      <c r="E4578" s="1">
        <v>1069.9000000000001</v>
      </c>
      <c r="F4578" s="1">
        <v>39630859</v>
      </c>
      <c r="G4578" s="1">
        <v>1200.01</v>
      </c>
      <c r="H4578" s="6" t="str">
        <f>TEXT(NiftyData[[#This Row],[Date]], "yyyy")</f>
        <v>2002</v>
      </c>
      <c r="I4578" s="6" t="str">
        <f>TEXT(NiftyData[[#This Row],[Date]], "mmm")</f>
        <v>Jul</v>
      </c>
      <c r="J4578" s="6" t="str">
        <f>TEXT(NiftyData[[#This Row],[Date]], "ddd")</f>
        <v>Wed</v>
      </c>
      <c r="K4578" s="6" t="str">
        <f>TEXT(NiftyData[[#This Row],[Date]], "mmm-yyyy")</f>
        <v>Jul-2002</v>
      </c>
      <c r="L4578" s="6" t="str">
        <f>IF(NiftyData[[#This Row],[Day]]="Thu", "Expiry", "")</f>
        <v/>
      </c>
      <c r="M4578" s="6">
        <f>NiftyData[[#This Row],[Close]]-NiftyData[[#This Row],[Open]]</f>
        <v>2.1000000000001364</v>
      </c>
      <c r="N4578" s="4">
        <f>NiftyData[[#This Row],[Intraday Change]]/NiftyData[[#This Row],[Open]]</f>
        <v>1.9666604233003712E-3</v>
      </c>
      <c r="O4578" s="4">
        <f>_xlfn.CEILING.MATH(ABS(NiftyData[[#This Row],[Intraday Change %]]), 0.01)</f>
        <v>0.01</v>
      </c>
      <c r="P4578" s="6">
        <f>NiftyData[[#This Row],[Close]]-E4579</f>
        <v>1.8500000000001364</v>
      </c>
      <c r="Q4578" s="4">
        <f>NiftyData[[#This Row],[DayChange]]/E4579</f>
        <v>1.732128645662784E-3</v>
      </c>
      <c r="R4578" s="7">
        <f>_xlfn.CEILING.MATH(ABS(NiftyData[[#This Row],[DayChange %]]), 0.01)</f>
        <v>0.01</v>
      </c>
    </row>
    <row r="4579" spans="1:18" x14ac:dyDescent="0.2">
      <c r="A4579" s="2">
        <v>37439</v>
      </c>
      <c r="B4579" s="1">
        <v>1067.9000000000001</v>
      </c>
      <c r="C4579" s="1">
        <v>1071.7</v>
      </c>
      <c r="D4579" s="1">
        <v>1064.95</v>
      </c>
      <c r="E4579" s="1">
        <v>1068.05</v>
      </c>
      <c r="F4579" s="1">
        <v>42057870</v>
      </c>
      <c r="G4579" s="1">
        <v>1056.49</v>
      </c>
      <c r="H4579" s="6" t="str">
        <f>TEXT(NiftyData[[#This Row],[Date]], "yyyy")</f>
        <v>2002</v>
      </c>
      <c r="I4579" s="6" t="str">
        <f>TEXT(NiftyData[[#This Row],[Date]], "mmm")</f>
        <v>Jul</v>
      </c>
      <c r="J4579" s="6" t="str">
        <f>TEXT(NiftyData[[#This Row],[Date]], "ddd")</f>
        <v>Tue</v>
      </c>
      <c r="K4579" s="6" t="str">
        <f>TEXT(NiftyData[[#This Row],[Date]], "mmm-yyyy")</f>
        <v>Jul-2002</v>
      </c>
      <c r="L4579" s="6" t="str">
        <f>IF(NiftyData[[#This Row],[Day]]="Thu", "Expiry", "")</f>
        <v/>
      </c>
      <c r="M4579" s="6">
        <f>NiftyData[[#This Row],[Close]]-NiftyData[[#This Row],[Open]]</f>
        <v>0.14999999999986358</v>
      </c>
      <c r="N4579" s="4">
        <f>NiftyData[[#This Row],[Intraday Change]]/NiftyData[[#This Row],[Open]]</f>
        <v>1.4046259013003425E-4</v>
      </c>
      <c r="O4579" s="4">
        <f>_xlfn.CEILING.MATH(ABS(NiftyData[[#This Row],[Intraday Change %]]), 0.01)</f>
        <v>0.01</v>
      </c>
      <c r="P4579" s="6">
        <f>NiftyData[[#This Row],[Close]]-E4580</f>
        <v>-0.90000000000009095</v>
      </c>
      <c r="Q4579" s="4">
        <f>NiftyData[[#This Row],[DayChange]]/E4580</f>
        <v>-8.4194770569258706E-4</v>
      </c>
      <c r="R4579" s="7">
        <f>_xlfn.CEILING.MATH(ABS(NiftyData[[#This Row],[DayChange %]]), 0.01)</f>
        <v>0.01</v>
      </c>
    </row>
    <row r="4580" spans="1:18" x14ac:dyDescent="0.2">
      <c r="A4580" s="2">
        <v>37438</v>
      </c>
      <c r="B4580" s="1">
        <v>1058</v>
      </c>
      <c r="C4580" s="1">
        <v>1070.1500000000001</v>
      </c>
      <c r="D4580" s="1">
        <v>1058</v>
      </c>
      <c r="E4580" s="1">
        <v>1068.95</v>
      </c>
      <c r="F4580" s="1">
        <v>31615730</v>
      </c>
      <c r="G4580" s="1">
        <v>832.49</v>
      </c>
      <c r="H4580" s="6" t="str">
        <f>TEXT(NiftyData[[#This Row],[Date]], "yyyy")</f>
        <v>2002</v>
      </c>
      <c r="I4580" s="6" t="str">
        <f>TEXT(NiftyData[[#This Row],[Date]], "mmm")</f>
        <v>Jul</v>
      </c>
      <c r="J4580" s="6" t="str">
        <f>TEXT(NiftyData[[#This Row],[Date]], "ddd")</f>
        <v>Mon</v>
      </c>
      <c r="K4580" s="6" t="str">
        <f>TEXT(NiftyData[[#This Row],[Date]], "mmm-yyyy")</f>
        <v>Jul-2002</v>
      </c>
      <c r="L4580" s="6" t="str">
        <f>IF(NiftyData[[#This Row],[Day]]="Thu", "Expiry", "")</f>
        <v/>
      </c>
      <c r="M4580" s="6">
        <f>NiftyData[[#This Row],[Close]]-NiftyData[[#This Row],[Open]]</f>
        <v>10.950000000000045</v>
      </c>
      <c r="N4580" s="4">
        <f>NiftyData[[#This Row],[Intraday Change]]/NiftyData[[#This Row],[Open]]</f>
        <v>1.0349716446124807E-2</v>
      </c>
      <c r="O4580" s="4">
        <f>_xlfn.CEILING.MATH(ABS(NiftyData[[#This Row],[Intraday Change %]]), 0.01)</f>
        <v>0.02</v>
      </c>
      <c r="P4580" s="6">
        <f>NiftyData[[#This Row],[Close]]-E4581</f>
        <v>11.150000000000091</v>
      </c>
      <c r="Q4580" s="4">
        <f>NiftyData[[#This Row],[DayChange]]/E4581</f>
        <v>1.054074494233323E-2</v>
      </c>
      <c r="R4580" s="7">
        <f>_xlfn.CEILING.MATH(ABS(NiftyData[[#This Row],[DayChange %]]), 0.01)</f>
        <v>0.02</v>
      </c>
    </row>
    <row r="4581" spans="1:18" x14ac:dyDescent="0.2">
      <c r="A4581" s="2">
        <v>37435</v>
      </c>
      <c r="B4581" s="1">
        <v>1049.4000000000001</v>
      </c>
      <c r="C4581" s="1">
        <v>1068.9000000000001</v>
      </c>
      <c r="D4581" s="1">
        <v>1049.4000000000001</v>
      </c>
      <c r="E4581" s="1">
        <v>1057.8</v>
      </c>
      <c r="F4581" s="1">
        <v>42669654</v>
      </c>
      <c r="G4581" s="1">
        <v>1093.4100000000001</v>
      </c>
      <c r="H4581" s="6" t="str">
        <f>TEXT(NiftyData[[#This Row],[Date]], "yyyy")</f>
        <v>2002</v>
      </c>
      <c r="I4581" s="6" t="str">
        <f>TEXT(NiftyData[[#This Row],[Date]], "mmm")</f>
        <v>Jun</v>
      </c>
      <c r="J4581" s="6" t="str">
        <f>TEXT(NiftyData[[#This Row],[Date]], "ddd")</f>
        <v>Fri</v>
      </c>
      <c r="K4581" s="6" t="str">
        <f>TEXT(NiftyData[[#This Row],[Date]], "mmm-yyyy")</f>
        <v>Jun-2002</v>
      </c>
      <c r="L4581" s="6" t="str">
        <f>IF(NiftyData[[#This Row],[Day]]="Thu", "Expiry", "")</f>
        <v/>
      </c>
      <c r="M4581" s="6">
        <f>NiftyData[[#This Row],[Close]]-NiftyData[[#This Row],[Open]]</f>
        <v>8.3999999999998636</v>
      </c>
      <c r="N4581" s="4">
        <f>NiftyData[[#This Row],[Intraday Change]]/NiftyData[[#This Row],[Open]]</f>
        <v>8.0045740423097603E-3</v>
      </c>
      <c r="O4581" s="4">
        <f>_xlfn.CEILING.MATH(ABS(NiftyData[[#This Row],[Intraday Change %]]), 0.01)</f>
        <v>0.01</v>
      </c>
      <c r="P4581" s="6">
        <f>NiftyData[[#This Row],[Close]]-E4582</f>
        <v>9.25</v>
      </c>
      <c r="Q4581" s="4">
        <f>NiftyData[[#This Row],[DayChange]]/E4582</f>
        <v>8.8217061656573371E-3</v>
      </c>
      <c r="R4581" s="7">
        <f>_xlfn.CEILING.MATH(ABS(NiftyData[[#This Row],[DayChange %]]), 0.01)</f>
        <v>0.01</v>
      </c>
    </row>
    <row r="4582" spans="1:18" x14ac:dyDescent="0.2">
      <c r="A4582" s="2">
        <v>37434</v>
      </c>
      <c r="B4582" s="1">
        <v>1044.5</v>
      </c>
      <c r="C4582" s="1">
        <v>1053.7</v>
      </c>
      <c r="D4582" s="1">
        <v>1044</v>
      </c>
      <c r="E4582" s="1">
        <v>1048.55</v>
      </c>
      <c r="F4582" s="1">
        <v>50093269</v>
      </c>
      <c r="G4582" s="1">
        <v>1332.19</v>
      </c>
      <c r="H4582" s="6" t="str">
        <f>TEXT(NiftyData[[#This Row],[Date]], "yyyy")</f>
        <v>2002</v>
      </c>
      <c r="I4582" s="6" t="str">
        <f>TEXT(NiftyData[[#This Row],[Date]], "mmm")</f>
        <v>Jun</v>
      </c>
      <c r="J4582" s="6" t="str">
        <f>TEXT(NiftyData[[#This Row],[Date]], "ddd")</f>
        <v>Thu</v>
      </c>
      <c r="K4582" s="6" t="str">
        <f>TEXT(NiftyData[[#This Row],[Date]], "mmm-yyyy")</f>
        <v>Jun-2002</v>
      </c>
      <c r="L4582" s="6" t="str">
        <f>IF(NiftyData[[#This Row],[Day]]="Thu", "Expiry", "")</f>
        <v>Expiry</v>
      </c>
      <c r="M4582" s="6">
        <f>NiftyData[[#This Row],[Close]]-NiftyData[[#This Row],[Open]]</f>
        <v>4.0499999999999545</v>
      </c>
      <c r="N4582" s="4">
        <f>NiftyData[[#This Row],[Intraday Change]]/NiftyData[[#This Row],[Open]]</f>
        <v>3.8774533269506505E-3</v>
      </c>
      <c r="O4582" s="4">
        <f>_xlfn.CEILING.MATH(ABS(NiftyData[[#This Row],[Intraday Change %]]), 0.01)</f>
        <v>0.01</v>
      </c>
      <c r="P4582" s="6">
        <f>NiftyData[[#This Row],[Close]]-E4583</f>
        <v>4.3499999999999091</v>
      </c>
      <c r="Q4582" s="4">
        <f>NiftyData[[#This Row],[DayChange]]/E4583</f>
        <v>4.1658686075463601E-3</v>
      </c>
      <c r="R4582" s="7">
        <f>_xlfn.CEILING.MATH(ABS(NiftyData[[#This Row],[DayChange %]]), 0.01)</f>
        <v>0.01</v>
      </c>
    </row>
    <row r="4583" spans="1:18" x14ac:dyDescent="0.2">
      <c r="A4583" s="2">
        <v>37433</v>
      </c>
      <c r="B4583" s="1">
        <v>1055.3499999999999</v>
      </c>
      <c r="C4583" s="1">
        <v>1061.05</v>
      </c>
      <c r="D4583" s="1">
        <v>1042.2</v>
      </c>
      <c r="E4583" s="1">
        <v>1044.2</v>
      </c>
      <c r="F4583" s="1">
        <v>38081458</v>
      </c>
      <c r="G4583" s="1">
        <v>1045.71</v>
      </c>
      <c r="H4583" s="6" t="str">
        <f>TEXT(NiftyData[[#This Row],[Date]], "yyyy")</f>
        <v>2002</v>
      </c>
      <c r="I4583" s="6" t="str">
        <f>TEXT(NiftyData[[#This Row],[Date]], "mmm")</f>
        <v>Jun</v>
      </c>
      <c r="J4583" s="6" t="str">
        <f>TEXT(NiftyData[[#This Row],[Date]], "ddd")</f>
        <v>Wed</v>
      </c>
      <c r="K4583" s="6" t="str">
        <f>TEXT(NiftyData[[#This Row],[Date]], "mmm-yyyy")</f>
        <v>Jun-2002</v>
      </c>
      <c r="L4583" s="6" t="str">
        <f>IF(NiftyData[[#This Row],[Day]]="Thu", "Expiry", "")</f>
        <v/>
      </c>
      <c r="M4583" s="6">
        <f>NiftyData[[#This Row],[Close]]-NiftyData[[#This Row],[Open]]</f>
        <v>-11.149999999999864</v>
      </c>
      <c r="N4583" s="4">
        <f>NiftyData[[#This Row],[Intraday Change]]/NiftyData[[#This Row],[Open]]</f>
        <v>-1.0565215331406514E-2</v>
      </c>
      <c r="O4583" s="4">
        <f>_xlfn.CEILING.MATH(ABS(NiftyData[[#This Row],[Intraday Change %]]), 0.01)</f>
        <v>0.02</v>
      </c>
      <c r="P4583" s="6">
        <f>NiftyData[[#This Row],[Close]]-E4584</f>
        <v>-11.200000000000045</v>
      </c>
      <c r="Q4583" s="4">
        <f>NiftyData[[#This Row],[DayChange]]/E4584</f>
        <v>-1.0612090202766766E-2</v>
      </c>
      <c r="R4583" s="7">
        <f>_xlfn.CEILING.MATH(ABS(NiftyData[[#This Row],[DayChange %]]), 0.01)</f>
        <v>0.02</v>
      </c>
    </row>
    <row r="4584" spans="1:18" x14ac:dyDescent="0.2">
      <c r="A4584" s="2">
        <v>37432</v>
      </c>
      <c r="B4584" s="1">
        <v>1061.9000000000001</v>
      </c>
      <c r="C4584" s="1">
        <v>1063.3</v>
      </c>
      <c r="D4584" s="1">
        <v>1048.55</v>
      </c>
      <c r="E4584" s="1">
        <v>1055.4000000000001</v>
      </c>
      <c r="F4584" s="1">
        <v>48986465</v>
      </c>
      <c r="G4584" s="1">
        <v>1232.46</v>
      </c>
      <c r="H4584" s="6" t="str">
        <f>TEXT(NiftyData[[#This Row],[Date]], "yyyy")</f>
        <v>2002</v>
      </c>
      <c r="I4584" s="6" t="str">
        <f>TEXT(NiftyData[[#This Row],[Date]], "mmm")</f>
        <v>Jun</v>
      </c>
      <c r="J4584" s="6" t="str">
        <f>TEXT(NiftyData[[#This Row],[Date]], "ddd")</f>
        <v>Tue</v>
      </c>
      <c r="K4584" s="6" t="str">
        <f>TEXT(NiftyData[[#This Row],[Date]], "mmm-yyyy")</f>
        <v>Jun-2002</v>
      </c>
      <c r="L4584" s="6" t="str">
        <f>IF(NiftyData[[#This Row],[Day]]="Thu", "Expiry", "")</f>
        <v/>
      </c>
      <c r="M4584" s="6">
        <f>NiftyData[[#This Row],[Close]]-NiftyData[[#This Row],[Open]]</f>
        <v>-6.5</v>
      </c>
      <c r="N4584" s="4">
        <f>NiftyData[[#This Row],[Intraday Change]]/NiftyData[[#This Row],[Open]]</f>
        <v>-6.1211036820792916E-3</v>
      </c>
      <c r="O4584" s="4">
        <f>_xlfn.CEILING.MATH(ABS(NiftyData[[#This Row],[Intraday Change %]]), 0.01)</f>
        <v>0.01</v>
      </c>
      <c r="P4584" s="6">
        <f>NiftyData[[#This Row],[Close]]-E4585</f>
        <v>-6.4499999999998181</v>
      </c>
      <c r="Q4584" s="4">
        <f>NiftyData[[#This Row],[DayChange]]/E4585</f>
        <v>-6.0743042802654038E-3</v>
      </c>
      <c r="R4584" s="7">
        <f>_xlfn.CEILING.MATH(ABS(NiftyData[[#This Row],[DayChange %]]), 0.01)</f>
        <v>0.01</v>
      </c>
    </row>
    <row r="4585" spans="1:18" x14ac:dyDescent="0.2">
      <c r="A4585" s="2">
        <v>37431</v>
      </c>
      <c r="B4585" s="1">
        <v>1065.5999999999999</v>
      </c>
      <c r="C4585" s="1">
        <v>1065.5999999999999</v>
      </c>
      <c r="D4585" s="1">
        <v>1054.45</v>
      </c>
      <c r="E4585" s="1">
        <v>1061.8499999999999</v>
      </c>
      <c r="F4585" s="1">
        <v>28998464</v>
      </c>
      <c r="G4585" s="1">
        <v>794.71</v>
      </c>
      <c r="H4585" s="6" t="str">
        <f>TEXT(NiftyData[[#This Row],[Date]], "yyyy")</f>
        <v>2002</v>
      </c>
      <c r="I4585" s="6" t="str">
        <f>TEXT(NiftyData[[#This Row],[Date]], "mmm")</f>
        <v>Jun</v>
      </c>
      <c r="J4585" s="6" t="str">
        <f>TEXT(NiftyData[[#This Row],[Date]], "ddd")</f>
        <v>Mon</v>
      </c>
      <c r="K4585" s="6" t="str">
        <f>TEXT(NiftyData[[#This Row],[Date]], "mmm-yyyy")</f>
        <v>Jun-2002</v>
      </c>
      <c r="L4585" s="6" t="str">
        <f>IF(NiftyData[[#This Row],[Day]]="Thu", "Expiry", "")</f>
        <v/>
      </c>
      <c r="M4585" s="6">
        <f>NiftyData[[#This Row],[Close]]-NiftyData[[#This Row],[Open]]</f>
        <v>-3.75</v>
      </c>
      <c r="N4585" s="4">
        <f>NiftyData[[#This Row],[Intraday Change]]/NiftyData[[#This Row],[Open]]</f>
        <v>-3.5191441441441446E-3</v>
      </c>
      <c r="O4585" s="4">
        <f>_xlfn.CEILING.MATH(ABS(NiftyData[[#This Row],[Intraday Change %]]), 0.01)</f>
        <v>0.01</v>
      </c>
      <c r="P4585" s="6">
        <f>NiftyData[[#This Row],[Close]]-E4586</f>
        <v>-0.70000000000004547</v>
      </c>
      <c r="Q4585" s="4">
        <f>NiftyData[[#This Row],[DayChange]]/E4586</f>
        <v>-6.5879252741051766E-4</v>
      </c>
      <c r="R4585" s="7">
        <f>_xlfn.CEILING.MATH(ABS(NiftyData[[#This Row],[DayChange %]]), 0.01)</f>
        <v>0.01</v>
      </c>
    </row>
    <row r="4586" spans="1:18" x14ac:dyDescent="0.2">
      <c r="A4586" s="2">
        <v>37428</v>
      </c>
      <c r="B4586" s="1">
        <v>1069.5</v>
      </c>
      <c r="C4586" s="1">
        <v>1069.8</v>
      </c>
      <c r="D4586" s="1">
        <v>1058.95</v>
      </c>
      <c r="E4586" s="1">
        <v>1062.55</v>
      </c>
      <c r="F4586" s="1">
        <v>36400989</v>
      </c>
      <c r="G4586" s="1">
        <v>971.51</v>
      </c>
      <c r="H4586" s="6" t="str">
        <f>TEXT(NiftyData[[#This Row],[Date]], "yyyy")</f>
        <v>2002</v>
      </c>
      <c r="I4586" s="6" t="str">
        <f>TEXT(NiftyData[[#This Row],[Date]], "mmm")</f>
        <v>Jun</v>
      </c>
      <c r="J4586" s="6" t="str">
        <f>TEXT(NiftyData[[#This Row],[Date]], "ddd")</f>
        <v>Fri</v>
      </c>
      <c r="K4586" s="6" t="str">
        <f>TEXT(NiftyData[[#This Row],[Date]], "mmm-yyyy")</f>
        <v>Jun-2002</v>
      </c>
      <c r="L4586" s="6" t="str">
        <f>IF(NiftyData[[#This Row],[Day]]="Thu", "Expiry", "")</f>
        <v/>
      </c>
      <c r="M4586" s="6">
        <f>NiftyData[[#This Row],[Close]]-NiftyData[[#This Row],[Open]]</f>
        <v>-6.9500000000000455</v>
      </c>
      <c r="N4586" s="4">
        <f>NiftyData[[#This Row],[Intraday Change]]/NiftyData[[#This Row],[Open]]</f>
        <v>-6.4983637213651664E-3</v>
      </c>
      <c r="O4586" s="4">
        <f>_xlfn.CEILING.MATH(ABS(NiftyData[[#This Row],[Intraday Change %]]), 0.01)</f>
        <v>0.01</v>
      </c>
      <c r="P4586" s="6">
        <f>NiftyData[[#This Row],[Close]]-E4587</f>
        <v>-7.5</v>
      </c>
      <c r="Q4586" s="4">
        <f>NiftyData[[#This Row],[DayChange]]/E4587</f>
        <v>-7.0090182701742915E-3</v>
      </c>
      <c r="R4586" s="7">
        <f>_xlfn.CEILING.MATH(ABS(NiftyData[[#This Row],[DayChange %]]), 0.01)</f>
        <v>0.01</v>
      </c>
    </row>
    <row r="4587" spans="1:18" x14ac:dyDescent="0.2">
      <c r="A4587" s="2">
        <v>37427</v>
      </c>
      <c r="B4587" s="1">
        <v>1063.0999999999999</v>
      </c>
      <c r="C4587" s="1">
        <v>1074</v>
      </c>
      <c r="D4587" s="1">
        <v>1056.25</v>
      </c>
      <c r="E4587" s="1">
        <v>1070.05</v>
      </c>
      <c r="F4587" s="1">
        <v>44432596</v>
      </c>
      <c r="G4587" s="1">
        <v>1178.6500000000001</v>
      </c>
      <c r="H4587" s="6" t="str">
        <f>TEXT(NiftyData[[#This Row],[Date]], "yyyy")</f>
        <v>2002</v>
      </c>
      <c r="I4587" s="6" t="str">
        <f>TEXT(NiftyData[[#This Row],[Date]], "mmm")</f>
        <v>Jun</v>
      </c>
      <c r="J4587" s="6" t="str">
        <f>TEXT(NiftyData[[#This Row],[Date]], "ddd")</f>
        <v>Thu</v>
      </c>
      <c r="K4587" s="6" t="str">
        <f>TEXT(NiftyData[[#This Row],[Date]], "mmm-yyyy")</f>
        <v>Jun-2002</v>
      </c>
      <c r="L4587" s="6" t="str">
        <f>IF(NiftyData[[#This Row],[Day]]="Thu", "Expiry", "")</f>
        <v>Expiry</v>
      </c>
      <c r="M4587" s="6">
        <f>NiftyData[[#This Row],[Close]]-NiftyData[[#This Row],[Open]]</f>
        <v>6.9500000000000455</v>
      </c>
      <c r="N4587" s="4">
        <f>NiftyData[[#This Row],[Intraday Change]]/NiftyData[[#This Row],[Open]]</f>
        <v>6.5374847145142001E-3</v>
      </c>
      <c r="O4587" s="4">
        <f>_xlfn.CEILING.MATH(ABS(NiftyData[[#This Row],[Intraday Change %]]), 0.01)</f>
        <v>0.01</v>
      </c>
      <c r="P4587" s="6">
        <f>NiftyData[[#This Row],[Close]]-E4588</f>
        <v>7.1499999999998636</v>
      </c>
      <c r="Q4587" s="4">
        <f>NiftyData[[#This Row],[DayChange]]/E4588</f>
        <v>6.7268792925015176E-3</v>
      </c>
      <c r="R4587" s="7">
        <f>_xlfn.CEILING.MATH(ABS(NiftyData[[#This Row],[DayChange %]]), 0.01)</f>
        <v>0.01</v>
      </c>
    </row>
    <row r="4588" spans="1:18" x14ac:dyDescent="0.2">
      <c r="A4588" s="2">
        <v>37426</v>
      </c>
      <c r="B4588" s="1">
        <v>1074.7</v>
      </c>
      <c r="C4588" s="1">
        <v>1079.2</v>
      </c>
      <c r="D4588" s="1">
        <v>1056.45</v>
      </c>
      <c r="E4588" s="1">
        <v>1062.9000000000001</v>
      </c>
      <c r="F4588" s="1">
        <v>46367417</v>
      </c>
      <c r="G4588" s="1">
        <v>1301.8800000000001</v>
      </c>
      <c r="H4588" s="6" t="str">
        <f>TEXT(NiftyData[[#This Row],[Date]], "yyyy")</f>
        <v>2002</v>
      </c>
      <c r="I4588" s="6" t="str">
        <f>TEXT(NiftyData[[#This Row],[Date]], "mmm")</f>
        <v>Jun</v>
      </c>
      <c r="J4588" s="6" t="str">
        <f>TEXT(NiftyData[[#This Row],[Date]], "ddd")</f>
        <v>Wed</v>
      </c>
      <c r="K4588" s="6" t="str">
        <f>TEXT(NiftyData[[#This Row],[Date]], "mmm-yyyy")</f>
        <v>Jun-2002</v>
      </c>
      <c r="L4588" s="6" t="str">
        <f>IF(NiftyData[[#This Row],[Day]]="Thu", "Expiry", "")</f>
        <v/>
      </c>
      <c r="M4588" s="6">
        <f>NiftyData[[#This Row],[Close]]-NiftyData[[#This Row],[Open]]</f>
        <v>-11.799999999999955</v>
      </c>
      <c r="N4588" s="4">
        <f>NiftyData[[#This Row],[Intraday Change]]/NiftyData[[#This Row],[Open]]</f>
        <v>-1.0979808318600497E-2</v>
      </c>
      <c r="O4588" s="4">
        <f>_xlfn.CEILING.MATH(ABS(NiftyData[[#This Row],[Intraday Change %]]), 0.01)</f>
        <v>0.02</v>
      </c>
      <c r="P4588" s="6">
        <f>NiftyData[[#This Row],[Close]]-E4589</f>
        <v>-12.049999999999955</v>
      </c>
      <c r="Q4588" s="4">
        <f>NiftyData[[#This Row],[DayChange]]/E4589</f>
        <v>-1.1209823712730781E-2</v>
      </c>
      <c r="R4588" s="7">
        <f>_xlfn.CEILING.MATH(ABS(NiftyData[[#This Row],[DayChange %]]), 0.01)</f>
        <v>0.02</v>
      </c>
    </row>
    <row r="4589" spans="1:18" x14ac:dyDescent="0.2">
      <c r="A4589" s="2">
        <v>37425</v>
      </c>
      <c r="B4589" s="1">
        <v>1088.9000000000001</v>
      </c>
      <c r="C4589" s="1">
        <v>1097.4000000000001</v>
      </c>
      <c r="D4589" s="1">
        <v>1073.75</v>
      </c>
      <c r="E4589" s="1">
        <v>1074.95</v>
      </c>
      <c r="F4589" s="1">
        <v>38285735</v>
      </c>
      <c r="G4589" s="1">
        <v>998.81</v>
      </c>
      <c r="H4589" s="6" t="str">
        <f>TEXT(NiftyData[[#This Row],[Date]], "yyyy")</f>
        <v>2002</v>
      </c>
      <c r="I4589" s="6" t="str">
        <f>TEXT(NiftyData[[#This Row],[Date]], "mmm")</f>
        <v>Jun</v>
      </c>
      <c r="J4589" s="6" t="str">
        <f>TEXT(NiftyData[[#This Row],[Date]], "ddd")</f>
        <v>Tue</v>
      </c>
      <c r="K4589" s="6" t="str">
        <f>TEXT(NiftyData[[#This Row],[Date]], "mmm-yyyy")</f>
        <v>Jun-2002</v>
      </c>
      <c r="L4589" s="6" t="str">
        <f>IF(NiftyData[[#This Row],[Day]]="Thu", "Expiry", "")</f>
        <v/>
      </c>
      <c r="M4589" s="6">
        <f>NiftyData[[#This Row],[Close]]-NiftyData[[#This Row],[Open]]</f>
        <v>-13.950000000000045</v>
      </c>
      <c r="N4589" s="4">
        <f>NiftyData[[#This Row],[Intraday Change]]/NiftyData[[#This Row],[Open]]</f>
        <v>-1.2811093764349383E-2</v>
      </c>
      <c r="O4589" s="4">
        <f>_xlfn.CEILING.MATH(ABS(NiftyData[[#This Row],[Intraday Change %]]), 0.01)</f>
        <v>0.02</v>
      </c>
      <c r="P4589" s="6">
        <f>NiftyData[[#This Row],[Close]]-E4590</f>
        <v>-13.950000000000045</v>
      </c>
      <c r="Q4589" s="4">
        <f>NiftyData[[#This Row],[DayChange]]/E4590</f>
        <v>-1.2811093764349383E-2</v>
      </c>
      <c r="R4589" s="7">
        <f>_xlfn.CEILING.MATH(ABS(NiftyData[[#This Row],[DayChange %]]), 0.01)</f>
        <v>0.02</v>
      </c>
    </row>
    <row r="4590" spans="1:18" x14ac:dyDescent="0.2">
      <c r="A4590" s="2">
        <v>37424</v>
      </c>
      <c r="B4590" s="1">
        <v>1085.8</v>
      </c>
      <c r="C4590" s="1">
        <v>1097.55</v>
      </c>
      <c r="D4590" s="1">
        <v>1085.7</v>
      </c>
      <c r="E4590" s="1">
        <v>1088.9000000000001</v>
      </c>
      <c r="F4590" s="1">
        <v>35014054</v>
      </c>
      <c r="G4590" s="1">
        <v>808.88</v>
      </c>
      <c r="H4590" s="6" t="str">
        <f>TEXT(NiftyData[[#This Row],[Date]], "yyyy")</f>
        <v>2002</v>
      </c>
      <c r="I4590" s="6" t="str">
        <f>TEXT(NiftyData[[#This Row],[Date]], "mmm")</f>
        <v>Jun</v>
      </c>
      <c r="J4590" s="6" t="str">
        <f>TEXT(NiftyData[[#This Row],[Date]], "ddd")</f>
        <v>Mon</v>
      </c>
      <c r="K4590" s="6" t="str">
        <f>TEXT(NiftyData[[#This Row],[Date]], "mmm-yyyy")</f>
        <v>Jun-2002</v>
      </c>
      <c r="L4590" s="6" t="str">
        <f>IF(NiftyData[[#This Row],[Day]]="Thu", "Expiry", "")</f>
        <v/>
      </c>
      <c r="M4590" s="6">
        <f>NiftyData[[#This Row],[Close]]-NiftyData[[#This Row],[Open]]</f>
        <v>3.1000000000001364</v>
      </c>
      <c r="N4590" s="4">
        <f>NiftyData[[#This Row],[Intraday Change]]/NiftyData[[#This Row],[Open]]</f>
        <v>2.8550377601769539E-3</v>
      </c>
      <c r="O4590" s="4">
        <f>_xlfn.CEILING.MATH(ABS(NiftyData[[#This Row],[Intraday Change %]]), 0.01)</f>
        <v>0.01</v>
      </c>
      <c r="P4590" s="6">
        <f>NiftyData[[#This Row],[Close]]-E4591</f>
        <v>3.2000000000000455</v>
      </c>
      <c r="Q4590" s="4">
        <f>NiftyData[[#This Row],[DayChange]]/E4591</f>
        <v>2.9474072027263934E-3</v>
      </c>
      <c r="R4590" s="7">
        <f>_xlfn.CEILING.MATH(ABS(NiftyData[[#This Row],[DayChange %]]), 0.01)</f>
        <v>0.01</v>
      </c>
    </row>
    <row r="4591" spans="1:18" x14ac:dyDescent="0.2">
      <c r="A4591" s="2">
        <v>37421</v>
      </c>
      <c r="B4591" s="1">
        <v>1081.75</v>
      </c>
      <c r="C4591" s="1">
        <v>1087.5999999999999</v>
      </c>
      <c r="D4591" s="1">
        <v>1079.45</v>
      </c>
      <c r="E4591" s="1">
        <v>1085.7</v>
      </c>
      <c r="F4591" s="1">
        <v>45124098</v>
      </c>
      <c r="G4591" s="1">
        <v>1083.03</v>
      </c>
      <c r="H4591" s="6" t="str">
        <f>TEXT(NiftyData[[#This Row],[Date]], "yyyy")</f>
        <v>2002</v>
      </c>
      <c r="I4591" s="6" t="str">
        <f>TEXT(NiftyData[[#This Row],[Date]], "mmm")</f>
        <v>Jun</v>
      </c>
      <c r="J4591" s="6" t="str">
        <f>TEXT(NiftyData[[#This Row],[Date]], "ddd")</f>
        <v>Fri</v>
      </c>
      <c r="K4591" s="6" t="str">
        <f>TEXT(NiftyData[[#This Row],[Date]], "mmm-yyyy")</f>
        <v>Jun-2002</v>
      </c>
      <c r="L4591" s="6" t="str">
        <f>IF(NiftyData[[#This Row],[Day]]="Thu", "Expiry", "")</f>
        <v/>
      </c>
      <c r="M4591" s="6">
        <f>NiftyData[[#This Row],[Close]]-NiftyData[[#This Row],[Open]]</f>
        <v>3.9500000000000455</v>
      </c>
      <c r="N4591" s="4">
        <f>NiftyData[[#This Row],[Intraday Change]]/NiftyData[[#This Row],[Open]]</f>
        <v>3.6514906401664392E-3</v>
      </c>
      <c r="O4591" s="4">
        <f>_xlfn.CEILING.MATH(ABS(NiftyData[[#This Row],[Intraday Change %]]), 0.01)</f>
        <v>0.01</v>
      </c>
      <c r="P4591" s="6">
        <f>NiftyData[[#This Row],[Close]]-E4592</f>
        <v>2.8500000000001364</v>
      </c>
      <c r="Q4591" s="4">
        <f>NiftyData[[#This Row],[DayChange]]/E4592</f>
        <v>2.6319434824769237E-3</v>
      </c>
      <c r="R4591" s="7">
        <f>_xlfn.CEILING.MATH(ABS(NiftyData[[#This Row],[DayChange %]]), 0.01)</f>
        <v>0.01</v>
      </c>
    </row>
    <row r="4592" spans="1:18" x14ac:dyDescent="0.2">
      <c r="A4592" s="2">
        <v>37420</v>
      </c>
      <c r="B4592" s="1">
        <v>1093</v>
      </c>
      <c r="C4592" s="1">
        <v>1102.05</v>
      </c>
      <c r="D4592" s="1">
        <v>1080.8</v>
      </c>
      <c r="E4592" s="1">
        <v>1082.8499999999999</v>
      </c>
      <c r="F4592" s="1">
        <v>36920383</v>
      </c>
      <c r="G4592" s="1">
        <v>1022.39</v>
      </c>
      <c r="H4592" s="6" t="str">
        <f>TEXT(NiftyData[[#This Row],[Date]], "yyyy")</f>
        <v>2002</v>
      </c>
      <c r="I4592" s="6" t="str">
        <f>TEXT(NiftyData[[#This Row],[Date]], "mmm")</f>
        <v>Jun</v>
      </c>
      <c r="J4592" s="6" t="str">
        <f>TEXT(NiftyData[[#This Row],[Date]], "ddd")</f>
        <v>Thu</v>
      </c>
      <c r="K4592" s="6" t="str">
        <f>TEXT(NiftyData[[#This Row],[Date]], "mmm-yyyy")</f>
        <v>Jun-2002</v>
      </c>
      <c r="L4592" s="6" t="str">
        <f>IF(NiftyData[[#This Row],[Day]]="Thu", "Expiry", "")</f>
        <v>Expiry</v>
      </c>
      <c r="M4592" s="6">
        <f>NiftyData[[#This Row],[Close]]-NiftyData[[#This Row],[Open]]</f>
        <v>-10.150000000000091</v>
      </c>
      <c r="N4592" s="4">
        <f>NiftyData[[#This Row],[Intraday Change]]/NiftyData[[#This Row],[Open]]</f>
        <v>-9.2863677950595531E-3</v>
      </c>
      <c r="O4592" s="4">
        <f>_xlfn.CEILING.MATH(ABS(NiftyData[[#This Row],[Intraday Change %]]), 0.01)</f>
        <v>0.01</v>
      </c>
      <c r="P4592" s="6">
        <f>NiftyData[[#This Row],[Close]]-E4593</f>
        <v>-9.9500000000000455</v>
      </c>
      <c r="Q4592" s="4">
        <f>NiftyData[[#This Row],[DayChange]]/E4593</f>
        <v>-9.1050512445095596E-3</v>
      </c>
      <c r="R4592" s="7">
        <f>_xlfn.CEILING.MATH(ABS(NiftyData[[#This Row],[DayChange %]]), 0.01)</f>
        <v>0.01</v>
      </c>
    </row>
    <row r="4593" spans="1:18" x14ac:dyDescent="0.2">
      <c r="A4593" s="2">
        <v>37419</v>
      </c>
      <c r="B4593" s="1">
        <v>1097.1500000000001</v>
      </c>
      <c r="C4593" s="1">
        <v>1100.45</v>
      </c>
      <c r="D4593" s="1">
        <v>1088.5</v>
      </c>
      <c r="E4593" s="1">
        <v>1092.8</v>
      </c>
      <c r="F4593" s="1">
        <v>45733083</v>
      </c>
      <c r="G4593" s="1">
        <v>1102.81</v>
      </c>
      <c r="H4593" s="6" t="str">
        <f>TEXT(NiftyData[[#This Row],[Date]], "yyyy")</f>
        <v>2002</v>
      </c>
      <c r="I4593" s="6" t="str">
        <f>TEXT(NiftyData[[#This Row],[Date]], "mmm")</f>
        <v>Jun</v>
      </c>
      <c r="J4593" s="6" t="str">
        <f>TEXT(NiftyData[[#This Row],[Date]], "ddd")</f>
        <v>Wed</v>
      </c>
      <c r="K4593" s="6" t="str">
        <f>TEXT(NiftyData[[#This Row],[Date]], "mmm-yyyy")</f>
        <v>Jun-2002</v>
      </c>
      <c r="L4593" s="6" t="str">
        <f>IF(NiftyData[[#This Row],[Day]]="Thu", "Expiry", "")</f>
        <v/>
      </c>
      <c r="M4593" s="6">
        <f>NiftyData[[#This Row],[Close]]-NiftyData[[#This Row],[Open]]</f>
        <v>-4.3500000000001364</v>
      </c>
      <c r="N4593" s="4">
        <f>NiftyData[[#This Row],[Intraday Change]]/NiftyData[[#This Row],[Open]]</f>
        <v>-3.9648179373833444E-3</v>
      </c>
      <c r="O4593" s="4">
        <f>_xlfn.CEILING.MATH(ABS(NiftyData[[#This Row],[Intraday Change %]]), 0.01)</f>
        <v>0.01</v>
      </c>
      <c r="P4593" s="6">
        <f>NiftyData[[#This Row],[Close]]-E4594</f>
        <v>-4.25</v>
      </c>
      <c r="Q4593" s="4">
        <f>NiftyData[[#This Row],[DayChange]]/E4594</f>
        <v>-3.8740257964541272E-3</v>
      </c>
      <c r="R4593" s="7">
        <f>_xlfn.CEILING.MATH(ABS(NiftyData[[#This Row],[DayChange %]]), 0.01)</f>
        <v>0.01</v>
      </c>
    </row>
    <row r="4594" spans="1:18" x14ac:dyDescent="0.2">
      <c r="A4594" s="2">
        <v>37418</v>
      </c>
      <c r="B4594" s="1">
        <v>1070.95</v>
      </c>
      <c r="C4594" s="1">
        <v>1099.5</v>
      </c>
      <c r="D4594" s="1">
        <v>1070.55</v>
      </c>
      <c r="E4594" s="1">
        <v>1097.05</v>
      </c>
      <c r="F4594" s="1">
        <v>57802224</v>
      </c>
      <c r="G4594" s="1">
        <v>1366.89</v>
      </c>
      <c r="H4594" s="6" t="str">
        <f>TEXT(NiftyData[[#This Row],[Date]], "yyyy")</f>
        <v>2002</v>
      </c>
      <c r="I4594" s="6" t="str">
        <f>TEXT(NiftyData[[#This Row],[Date]], "mmm")</f>
        <v>Jun</v>
      </c>
      <c r="J4594" s="6" t="str">
        <f>TEXT(NiftyData[[#This Row],[Date]], "ddd")</f>
        <v>Tue</v>
      </c>
      <c r="K4594" s="6" t="str">
        <f>TEXT(NiftyData[[#This Row],[Date]], "mmm-yyyy")</f>
        <v>Jun-2002</v>
      </c>
      <c r="L4594" s="6" t="str">
        <f>IF(NiftyData[[#This Row],[Day]]="Thu", "Expiry", "")</f>
        <v/>
      </c>
      <c r="M4594" s="6">
        <f>NiftyData[[#This Row],[Close]]-NiftyData[[#This Row],[Open]]</f>
        <v>26.099999999999909</v>
      </c>
      <c r="N4594" s="4">
        <f>NiftyData[[#This Row],[Intraday Change]]/NiftyData[[#This Row],[Open]]</f>
        <v>2.4370885662262393E-2</v>
      </c>
      <c r="O4594" s="4">
        <f>_xlfn.CEILING.MATH(ABS(NiftyData[[#This Row],[Intraday Change %]]), 0.01)</f>
        <v>0.03</v>
      </c>
      <c r="P4594" s="6">
        <f>NiftyData[[#This Row],[Close]]-E4595</f>
        <v>27.149999999999864</v>
      </c>
      <c r="Q4594" s="4">
        <f>NiftyData[[#This Row],[DayChange]]/E4595</f>
        <v>2.5376203383493653E-2</v>
      </c>
      <c r="R4594" s="7">
        <f>_xlfn.CEILING.MATH(ABS(NiftyData[[#This Row],[DayChange %]]), 0.01)</f>
        <v>0.03</v>
      </c>
    </row>
    <row r="4595" spans="1:18" x14ac:dyDescent="0.2">
      <c r="A4595" s="2">
        <v>37417</v>
      </c>
      <c r="B4595" s="1">
        <v>1049.95</v>
      </c>
      <c r="C4595" s="1">
        <v>1072.5</v>
      </c>
      <c r="D4595" s="1">
        <v>1049.95</v>
      </c>
      <c r="E4595" s="1">
        <v>1069.9000000000001</v>
      </c>
      <c r="F4595" s="1">
        <v>36192600</v>
      </c>
      <c r="G4595" s="1">
        <v>920.75</v>
      </c>
      <c r="H4595" s="6" t="str">
        <f>TEXT(NiftyData[[#This Row],[Date]], "yyyy")</f>
        <v>2002</v>
      </c>
      <c r="I4595" s="6" t="str">
        <f>TEXT(NiftyData[[#This Row],[Date]], "mmm")</f>
        <v>Jun</v>
      </c>
      <c r="J4595" s="6" t="str">
        <f>TEXT(NiftyData[[#This Row],[Date]], "ddd")</f>
        <v>Mon</v>
      </c>
      <c r="K4595" s="6" t="str">
        <f>TEXT(NiftyData[[#This Row],[Date]], "mmm-yyyy")</f>
        <v>Jun-2002</v>
      </c>
      <c r="L4595" s="6" t="str">
        <f>IF(NiftyData[[#This Row],[Day]]="Thu", "Expiry", "")</f>
        <v/>
      </c>
      <c r="M4595" s="6">
        <f>NiftyData[[#This Row],[Close]]-NiftyData[[#This Row],[Open]]</f>
        <v>19.950000000000045</v>
      </c>
      <c r="N4595" s="4">
        <f>NiftyData[[#This Row],[Intraday Change]]/NiftyData[[#This Row],[Open]]</f>
        <v>1.9000904804990757E-2</v>
      </c>
      <c r="O4595" s="4">
        <f>_xlfn.CEILING.MATH(ABS(NiftyData[[#This Row],[Intraday Change %]]), 0.01)</f>
        <v>0.02</v>
      </c>
      <c r="P4595" s="6">
        <f>NiftyData[[#This Row],[Close]]-E4596</f>
        <v>21.100000000000136</v>
      </c>
      <c r="Q4595" s="4">
        <f>NiftyData[[#This Row],[DayChange]]/E4596</f>
        <v>2.0118230358505088E-2</v>
      </c>
      <c r="R4595" s="7">
        <f>_xlfn.CEILING.MATH(ABS(NiftyData[[#This Row],[DayChange %]]), 0.01)</f>
        <v>0.03</v>
      </c>
    </row>
    <row r="4596" spans="1:18" x14ac:dyDescent="0.2">
      <c r="A4596" s="2">
        <v>37414</v>
      </c>
      <c r="B4596" s="1">
        <v>1063.75</v>
      </c>
      <c r="C4596" s="1">
        <v>1063.75</v>
      </c>
      <c r="D4596" s="1">
        <v>1044.3499999999999</v>
      </c>
      <c r="E4596" s="1">
        <v>1048.8</v>
      </c>
      <c r="F4596" s="1">
        <v>34431823</v>
      </c>
      <c r="G4596" s="1">
        <v>1040.0899999999999</v>
      </c>
      <c r="H4596" s="6" t="str">
        <f>TEXT(NiftyData[[#This Row],[Date]], "yyyy")</f>
        <v>2002</v>
      </c>
      <c r="I4596" s="6" t="str">
        <f>TEXT(NiftyData[[#This Row],[Date]], "mmm")</f>
        <v>Jun</v>
      </c>
      <c r="J4596" s="6" t="str">
        <f>TEXT(NiftyData[[#This Row],[Date]], "ddd")</f>
        <v>Fri</v>
      </c>
      <c r="K4596" s="6" t="str">
        <f>TEXT(NiftyData[[#This Row],[Date]], "mmm-yyyy")</f>
        <v>Jun-2002</v>
      </c>
      <c r="L4596" s="6" t="str">
        <f>IF(NiftyData[[#This Row],[Day]]="Thu", "Expiry", "")</f>
        <v/>
      </c>
      <c r="M4596" s="6">
        <f>NiftyData[[#This Row],[Close]]-NiftyData[[#This Row],[Open]]</f>
        <v>-14.950000000000045</v>
      </c>
      <c r="N4596" s="4">
        <f>NiftyData[[#This Row],[Intraday Change]]/NiftyData[[#This Row],[Open]]</f>
        <v>-1.4054054054054096E-2</v>
      </c>
      <c r="O4596" s="4">
        <f>_xlfn.CEILING.MATH(ABS(NiftyData[[#This Row],[Intraday Change %]]), 0.01)</f>
        <v>0.02</v>
      </c>
      <c r="P4596" s="6">
        <f>NiftyData[[#This Row],[Close]]-E4597</f>
        <v>-15.549999999999955</v>
      </c>
      <c r="Q4596" s="4">
        <f>NiftyData[[#This Row],[DayChange]]/E4597</f>
        <v>-1.4609855780523283E-2</v>
      </c>
      <c r="R4596" s="7">
        <f>_xlfn.CEILING.MATH(ABS(NiftyData[[#This Row],[DayChange %]]), 0.01)</f>
        <v>0.02</v>
      </c>
    </row>
    <row r="4597" spans="1:18" x14ac:dyDescent="0.2">
      <c r="A4597" s="2">
        <v>37413</v>
      </c>
      <c r="B4597" s="1">
        <v>1064.1500000000001</v>
      </c>
      <c r="C4597" s="1">
        <v>1072</v>
      </c>
      <c r="D4597" s="1">
        <v>1055.5</v>
      </c>
      <c r="E4597" s="1">
        <v>1064.3499999999999</v>
      </c>
      <c r="F4597" s="1">
        <v>49917727</v>
      </c>
      <c r="G4597" s="1">
        <v>1214.73</v>
      </c>
      <c r="H4597" s="6" t="str">
        <f>TEXT(NiftyData[[#This Row],[Date]], "yyyy")</f>
        <v>2002</v>
      </c>
      <c r="I4597" s="6" t="str">
        <f>TEXT(NiftyData[[#This Row],[Date]], "mmm")</f>
        <v>Jun</v>
      </c>
      <c r="J4597" s="6" t="str">
        <f>TEXT(NiftyData[[#This Row],[Date]], "ddd")</f>
        <v>Thu</v>
      </c>
      <c r="K4597" s="6" t="str">
        <f>TEXT(NiftyData[[#This Row],[Date]], "mmm-yyyy")</f>
        <v>Jun-2002</v>
      </c>
      <c r="L4597" s="6" t="str">
        <f>IF(NiftyData[[#This Row],[Day]]="Thu", "Expiry", "")</f>
        <v>Expiry</v>
      </c>
      <c r="M4597" s="6">
        <f>NiftyData[[#This Row],[Close]]-NiftyData[[#This Row],[Open]]</f>
        <v>0.1999999999998181</v>
      </c>
      <c r="N4597" s="4">
        <f>NiftyData[[#This Row],[Intraday Change]]/NiftyData[[#This Row],[Open]]</f>
        <v>1.8794342902769167E-4</v>
      </c>
      <c r="O4597" s="4">
        <f>_xlfn.CEILING.MATH(ABS(NiftyData[[#This Row],[Intraday Change %]]), 0.01)</f>
        <v>0.01</v>
      </c>
      <c r="P4597" s="6">
        <f>NiftyData[[#This Row],[Close]]-E4598</f>
        <v>0.14999999999986358</v>
      </c>
      <c r="Q4597" s="4">
        <f>NiftyData[[#This Row],[DayChange]]/E4598</f>
        <v>1.4095094906959555E-4</v>
      </c>
      <c r="R4597" s="7">
        <f>_xlfn.CEILING.MATH(ABS(NiftyData[[#This Row],[DayChange %]]), 0.01)</f>
        <v>0.01</v>
      </c>
    </row>
    <row r="4598" spans="1:18" x14ac:dyDescent="0.2">
      <c r="A4598" s="2">
        <v>37412</v>
      </c>
      <c r="B4598" s="1">
        <v>1045.55</v>
      </c>
      <c r="C4598" s="1">
        <v>1067.5</v>
      </c>
      <c r="D4598" s="1">
        <v>1045</v>
      </c>
      <c r="E4598" s="1">
        <v>1064.2</v>
      </c>
      <c r="F4598" s="1">
        <v>48382002</v>
      </c>
      <c r="G4598" s="1">
        <v>1242.79</v>
      </c>
      <c r="H4598" s="6" t="str">
        <f>TEXT(NiftyData[[#This Row],[Date]], "yyyy")</f>
        <v>2002</v>
      </c>
      <c r="I4598" s="6" t="str">
        <f>TEXT(NiftyData[[#This Row],[Date]], "mmm")</f>
        <v>Jun</v>
      </c>
      <c r="J4598" s="6" t="str">
        <f>TEXT(NiftyData[[#This Row],[Date]], "ddd")</f>
        <v>Wed</v>
      </c>
      <c r="K4598" s="6" t="str">
        <f>TEXT(NiftyData[[#This Row],[Date]], "mmm-yyyy")</f>
        <v>Jun-2002</v>
      </c>
      <c r="L4598" s="6" t="str">
        <f>IF(NiftyData[[#This Row],[Day]]="Thu", "Expiry", "")</f>
        <v/>
      </c>
      <c r="M4598" s="6">
        <f>NiftyData[[#This Row],[Close]]-NiftyData[[#This Row],[Open]]</f>
        <v>18.650000000000091</v>
      </c>
      <c r="N4598" s="4">
        <f>NiftyData[[#This Row],[Intraday Change]]/NiftyData[[#This Row],[Open]]</f>
        <v>1.7837501793314611E-2</v>
      </c>
      <c r="O4598" s="4">
        <f>_xlfn.CEILING.MATH(ABS(NiftyData[[#This Row],[Intraday Change %]]), 0.01)</f>
        <v>0.02</v>
      </c>
      <c r="P4598" s="6">
        <f>NiftyData[[#This Row],[Close]]-E4599</f>
        <v>18.799999999999955</v>
      </c>
      <c r="Q4598" s="4">
        <f>NiftyData[[#This Row],[DayChange]]/E4599</f>
        <v>1.7983546967667834E-2</v>
      </c>
      <c r="R4598" s="7">
        <f>_xlfn.CEILING.MATH(ABS(NiftyData[[#This Row],[DayChange %]]), 0.01)</f>
        <v>0.02</v>
      </c>
    </row>
    <row r="4599" spans="1:18" x14ac:dyDescent="0.2">
      <c r="A4599" s="2">
        <v>37411</v>
      </c>
      <c r="B4599" s="1">
        <v>1040.1500000000001</v>
      </c>
      <c r="C4599" s="1">
        <v>1047.4000000000001</v>
      </c>
      <c r="D4599" s="1">
        <v>1036.55</v>
      </c>
      <c r="E4599" s="1">
        <v>1045.4000000000001</v>
      </c>
      <c r="F4599" s="1">
        <v>31085674</v>
      </c>
      <c r="G4599" s="1">
        <v>826.65</v>
      </c>
      <c r="H4599" s="6" t="str">
        <f>TEXT(NiftyData[[#This Row],[Date]], "yyyy")</f>
        <v>2002</v>
      </c>
      <c r="I4599" s="6" t="str">
        <f>TEXT(NiftyData[[#This Row],[Date]], "mmm")</f>
        <v>Jun</v>
      </c>
      <c r="J4599" s="6" t="str">
        <f>TEXT(NiftyData[[#This Row],[Date]], "ddd")</f>
        <v>Tue</v>
      </c>
      <c r="K4599" s="6" t="str">
        <f>TEXT(NiftyData[[#This Row],[Date]], "mmm-yyyy")</f>
        <v>Jun-2002</v>
      </c>
      <c r="L4599" s="6" t="str">
        <f>IF(NiftyData[[#This Row],[Day]]="Thu", "Expiry", "")</f>
        <v/>
      </c>
      <c r="M4599" s="6">
        <f>NiftyData[[#This Row],[Close]]-NiftyData[[#This Row],[Open]]</f>
        <v>5.25</v>
      </c>
      <c r="N4599" s="4">
        <f>NiftyData[[#This Row],[Intraday Change]]/NiftyData[[#This Row],[Open]]</f>
        <v>5.0473489400567218E-3</v>
      </c>
      <c r="O4599" s="4">
        <f>_xlfn.CEILING.MATH(ABS(NiftyData[[#This Row],[Intraday Change %]]), 0.01)</f>
        <v>0.01</v>
      </c>
      <c r="P4599" s="6">
        <f>NiftyData[[#This Row],[Close]]-E4600</f>
        <v>5.6500000000000909</v>
      </c>
      <c r="Q4599" s="4">
        <f>NiftyData[[#This Row],[DayChange]]/E4600</f>
        <v>5.4339985573456035E-3</v>
      </c>
      <c r="R4599" s="7">
        <f>_xlfn.CEILING.MATH(ABS(NiftyData[[#This Row],[DayChange %]]), 0.01)</f>
        <v>0.01</v>
      </c>
    </row>
    <row r="4600" spans="1:18" x14ac:dyDescent="0.2">
      <c r="A4600" s="2">
        <v>37410</v>
      </c>
      <c r="B4600" s="1">
        <v>1029.25</v>
      </c>
      <c r="C4600" s="1">
        <v>1047.25</v>
      </c>
      <c r="D4600" s="1">
        <v>1029.25</v>
      </c>
      <c r="E4600" s="1">
        <v>1039.75</v>
      </c>
      <c r="F4600" s="1">
        <v>35078791</v>
      </c>
      <c r="G4600" s="1">
        <v>965.33</v>
      </c>
      <c r="H4600" s="6" t="str">
        <f>TEXT(NiftyData[[#This Row],[Date]], "yyyy")</f>
        <v>2002</v>
      </c>
      <c r="I4600" s="6" t="str">
        <f>TEXT(NiftyData[[#This Row],[Date]], "mmm")</f>
        <v>Jun</v>
      </c>
      <c r="J4600" s="6" t="str">
        <f>TEXT(NiftyData[[#This Row],[Date]], "ddd")</f>
        <v>Mon</v>
      </c>
      <c r="K4600" s="6" t="str">
        <f>TEXT(NiftyData[[#This Row],[Date]], "mmm-yyyy")</f>
        <v>Jun-2002</v>
      </c>
      <c r="L4600" s="6" t="str">
        <f>IF(NiftyData[[#This Row],[Day]]="Thu", "Expiry", "")</f>
        <v/>
      </c>
      <c r="M4600" s="6">
        <f>NiftyData[[#This Row],[Close]]-NiftyData[[#This Row],[Open]]</f>
        <v>10.5</v>
      </c>
      <c r="N4600" s="4">
        <f>NiftyData[[#This Row],[Intraday Change]]/NiftyData[[#This Row],[Open]]</f>
        <v>1.0201603109059995E-2</v>
      </c>
      <c r="O4600" s="4">
        <f>_xlfn.CEILING.MATH(ABS(NiftyData[[#This Row],[Intraday Change %]]), 0.01)</f>
        <v>0.02</v>
      </c>
      <c r="P4600" s="6">
        <f>NiftyData[[#This Row],[Close]]-E4601</f>
        <v>10.950000000000045</v>
      </c>
      <c r="Q4600" s="4">
        <f>NiftyData[[#This Row],[DayChange]]/E4601</f>
        <v>1.0643468118196001E-2</v>
      </c>
      <c r="R4600" s="7">
        <f>_xlfn.CEILING.MATH(ABS(NiftyData[[#This Row],[DayChange %]]), 0.01)</f>
        <v>0.02</v>
      </c>
    </row>
    <row r="4601" spans="1:18" x14ac:dyDescent="0.2">
      <c r="A4601" s="2">
        <v>37407</v>
      </c>
      <c r="B4601" s="1">
        <v>1032.5</v>
      </c>
      <c r="C4601" s="1">
        <v>1037.7</v>
      </c>
      <c r="D4601" s="1">
        <v>1020.1</v>
      </c>
      <c r="E4601" s="1">
        <v>1028.8</v>
      </c>
      <c r="F4601" s="1">
        <v>48912840</v>
      </c>
      <c r="G4601" s="1">
        <v>1410.37</v>
      </c>
      <c r="H4601" s="6" t="str">
        <f>TEXT(NiftyData[[#This Row],[Date]], "yyyy")</f>
        <v>2002</v>
      </c>
      <c r="I4601" s="6" t="str">
        <f>TEXT(NiftyData[[#This Row],[Date]], "mmm")</f>
        <v>May</v>
      </c>
      <c r="J4601" s="6" t="str">
        <f>TEXT(NiftyData[[#This Row],[Date]], "ddd")</f>
        <v>Fri</v>
      </c>
      <c r="K4601" s="6" t="str">
        <f>TEXT(NiftyData[[#This Row],[Date]], "mmm-yyyy")</f>
        <v>May-2002</v>
      </c>
      <c r="L4601" s="6" t="str">
        <f>IF(NiftyData[[#This Row],[Day]]="Thu", "Expiry", "")</f>
        <v/>
      </c>
      <c r="M4601" s="6">
        <f>NiftyData[[#This Row],[Close]]-NiftyData[[#This Row],[Open]]</f>
        <v>-3.7000000000000455</v>
      </c>
      <c r="N4601" s="4">
        <f>NiftyData[[#This Row],[Intraday Change]]/NiftyData[[#This Row],[Open]]</f>
        <v>-3.583535108958882E-3</v>
      </c>
      <c r="O4601" s="4">
        <f>_xlfn.CEILING.MATH(ABS(NiftyData[[#This Row],[Intraday Change %]]), 0.01)</f>
        <v>0.01</v>
      </c>
      <c r="P4601" s="6">
        <f>NiftyData[[#This Row],[Close]]-E4602</f>
        <v>-3.3500000000001364</v>
      </c>
      <c r="Q4601" s="4">
        <f>NiftyData[[#This Row],[DayChange]]/E4602</f>
        <v>-3.2456522792231129E-3</v>
      </c>
      <c r="R4601" s="7">
        <f>_xlfn.CEILING.MATH(ABS(NiftyData[[#This Row],[DayChange %]]), 0.01)</f>
        <v>0.01</v>
      </c>
    </row>
    <row r="4602" spans="1:18" x14ac:dyDescent="0.2">
      <c r="A4602" s="2">
        <v>37406</v>
      </c>
      <c r="B4602" s="1">
        <v>1041.4000000000001</v>
      </c>
      <c r="C4602" s="1">
        <v>1049.95</v>
      </c>
      <c r="D4602" s="1">
        <v>1030.0999999999999</v>
      </c>
      <c r="E4602" s="1">
        <v>1032.1500000000001</v>
      </c>
      <c r="F4602" s="1">
        <v>56754281</v>
      </c>
      <c r="G4602" s="1">
        <v>1375.88</v>
      </c>
      <c r="H4602" s="6" t="str">
        <f>TEXT(NiftyData[[#This Row],[Date]], "yyyy")</f>
        <v>2002</v>
      </c>
      <c r="I4602" s="6" t="str">
        <f>TEXT(NiftyData[[#This Row],[Date]], "mmm")</f>
        <v>May</v>
      </c>
      <c r="J4602" s="6" t="str">
        <f>TEXT(NiftyData[[#This Row],[Date]], "ddd")</f>
        <v>Thu</v>
      </c>
      <c r="K4602" s="6" t="str">
        <f>TEXT(NiftyData[[#This Row],[Date]], "mmm-yyyy")</f>
        <v>May-2002</v>
      </c>
      <c r="L4602" s="6" t="str">
        <f>IF(NiftyData[[#This Row],[Day]]="Thu", "Expiry", "")</f>
        <v>Expiry</v>
      </c>
      <c r="M4602" s="6">
        <f>NiftyData[[#This Row],[Close]]-NiftyData[[#This Row],[Open]]</f>
        <v>-9.25</v>
      </c>
      <c r="N4602" s="4">
        <f>NiftyData[[#This Row],[Intraday Change]]/NiftyData[[#This Row],[Open]]</f>
        <v>-8.8822738621086982E-3</v>
      </c>
      <c r="O4602" s="4">
        <f>_xlfn.CEILING.MATH(ABS(NiftyData[[#This Row],[Intraday Change %]]), 0.01)</f>
        <v>0.01</v>
      </c>
      <c r="P4602" s="6">
        <f>NiftyData[[#This Row],[Close]]-E4603</f>
        <v>-9.5</v>
      </c>
      <c r="Q4602" s="4">
        <f>NiftyData[[#This Row],[DayChange]]/E4603</f>
        <v>-9.1201459223347568E-3</v>
      </c>
      <c r="R4602" s="7">
        <f>_xlfn.CEILING.MATH(ABS(NiftyData[[#This Row],[DayChange %]]), 0.01)</f>
        <v>0.01</v>
      </c>
    </row>
    <row r="4603" spans="1:18" x14ac:dyDescent="0.2">
      <c r="A4603" s="2">
        <v>37405</v>
      </c>
      <c r="B4603" s="1">
        <v>1038.2</v>
      </c>
      <c r="C4603" s="1">
        <v>1047.95</v>
      </c>
      <c r="D4603" s="1">
        <v>1026.5</v>
      </c>
      <c r="E4603" s="1">
        <v>1041.6500000000001</v>
      </c>
      <c r="F4603" s="1">
        <v>59425589</v>
      </c>
      <c r="G4603" s="1">
        <v>1609.57</v>
      </c>
      <c r="H4603" s="6" t="str">
        <f>TEXT(NiftyData[[#This Row],[Date]], "yyyy")</f>
        <v>2002</v>
      </c>
      <c r="I4603" s="6" t="str">
        <f>TEXT(NiftyData[[#This Row],[Date]], "mmm")</f>
        <v>May</v>
      </c>
      <c r="J4603" s="6" t="str">
        <f>TEXT(NiftyData[[#This Row],[Date]], "ddd")</f>
        <v>Wed</v>
      </c>
      <c r="K4603" s="6" t="str">
        <f>TEXT(NiftyData[[#This Row],[Date]], "mmm-yyyy")</f>
        <v>May-2002</v>
      </c>
      <c r="L4603" s="6" t="str">
        <f>IF(NiftyData[[#This Row],[Day]]="Thu", "Expiry", "")</f>
        <v/>
      </c>
      <c r="M4603" s="6">
        <f>NiftyData[[#This Row],[Close]]-NiftyData[[#This Row],[Open]]</f>
        <v>3.4500000000000455</v>
      </c>
      <c r="N4603" s="4">
        <f>NiftyData[[#This Row],[Intraday Change]]/NiftyData[[#This Row],[Open]]</f>
        <v>3.3230591408206947E-3</v>
      </c>
      <c r="O4603" s="4">
        <f>_xlfn.CEILING.MATH(ABS(NiftyData[[#This Row],[Intraday Change %]]), 0.01)</f>
        <v>0.01</v>
      </c>
      <c r="P4603" s="6">
        <f>NiftyData[[#This Row],[Close]]-E4604</f>
        <v>3.4500000000000455</v>
      </c>
      <c r="Q4603" s="4">
        <f>NiftyData[[#This Row],[DayChange]]/E4604</f>
        <v>3.3230591408206947E-3</v>
      </c>
      <c r="R4603" s="7">
        <f>_xlfn.CEILING.MATH(ABS(NiftyData[[#This Row],[DayChange %]]), 0.01)</f>
        <v>0.01</v>
      </c>
    </row>
    <row r="4604" spans="1:18" x14ac:dyDescent="0.2">
      <c r="A4604" s="2">
        <v>37404</v>
      </c>
      <c r="B4604" s="1">
        <v>1061.9000000000001</v>
      </c>
      <c r="C4604" s="1">
        <v>1062.3</v>
      </c>
      <c r="D4604" s="1">
        <v>1034.0999999999999</v>
      </c>
      <c r="E4604" s="1">
        <v>1038.2</v>
      </c>
      <c r="F4604" s="1">
        <v>47296910</v>
      </c>
      <c r="G4604" s="1">
        <v>1255.7</v>
      </c>
      <c r="H4604" s="6" t="str">
        <f>TEXT(NiftyData[[#This Row],[Date]], "yyyy")</f>
        <v>2002</v>
      </c>
      <c r="I4604" s="6" t="str">
        <f>TEXT(NiftyData[[#This Row],[Date]], "mmm")</f>
        <v>May</v>
      </c>
      <c r="J4604" s="6" t="str">
        <f>TEXT(NiftyData[[#This Row],[Date]], "ddd")</f>
        <v>Tue</v>
      </c>
      <c r="K4604" s="6" t="str">
        <f>TEXT(NiftyData[[#This Row],[Date]], "mmm-yyyy")</f>
        <v>May-2002</v>
      </c>
      <c r="L4604" s="6" t="str">
        <f>IF(NiftyData[[#This Row],[Day]]="Thu", "Expiry", "")</f>
        <v/>
      </c>
      <c r="M4604" s="6">
        <f>NiftyData[[#This Row],[Close]]-NiftyData[[#This Row],[Open]]</f>
        <v>-23.700000000000045</v>
      </c>
      <c r="N4604" s="4">
        <f>NiftyData[[#This Row],[Intraday Change]]/NiftyData[[#This Row],[Open]]</f>
        <v>-2.2318485733119921E-2</v>
      </c>
      <c r="O4604" s="4">
        <f>_xlfn.CEILING.MATH(ABS(NiftyData[[#This Row],[Intraday Change %]]), 0.01)</f>
        <v>0.03</v>
      </c>
      <c r="P4604" s="6">
        <f>NiftyData[[#This Row],[Close]]-E4605</f>
        <v>-24.5</v>
      </c>
      <c r="Q4604" s="4">
        <f>NiftyData[[#This Row],[DayChange]]/E4605</f>
        <v>-2.3054483861861295E-2</v>
      </c>
      <c r="R4604" s="7">
        <f>_xlfn.CEILING.MATH(ABS(NiftyData[[#This Row],[DayChange %]]), 0.01)</f>
        <v>0.03</v>
      </c>
    </row>
    <row r="4605" spans="1:18" x14ac:dyDescent="0.2">
      <c r="A4605" s="2">
        <v>37403</v>
      </c>
      <c r="B4605" s="1">
        <v>1067</v>
      </c>
      <c r="C4605" s="1">
        <v>1071.5</v>
      </c>
      <c r="D4605" s="1">
        <v>1054.0999999999999</v>
      </c>
      <c r="E4605" s="1">
        <v>1062.7</v>
      </c>
      <c r="F4605" s="1">
        <v>45839909</v>
      </c>
      <c r="G4605" s="1">
        <v>1221.77</v>
      </c>
      <c r="H4605" s="6" t="str">
        <f>TEXT(NiftyData[[#This Row],[Date]], "yyyy")</f>
        <v>2002</v>
      </c>
      <c r="I4605" s="6" t="str">
        <f>TEXT(NiftyData[[#This Row],[Date]], "mmm")</f>
        <v>May</v>
      </c>
      <c r="J4605" s="6" t="str">
        <f>TEXT(NiftyData[[#This Row],[Date]], "ddd")</f>
        <v>Mon</v>
      </c>
      <c r="K4605" s="6" t="str">
        <f>TEXT(NiftyData[[#This Row],[Date]], "mmm-yyyy")</f>
        <v>May-2002</v>
      </c>
      <c r="L4605" s="6" t="str">
        <f>IF(NiftyData[[#This Row],[Day]]="Thu", "Expiry", "")</f>
        <v/>
      </c>
      <c r="M4605" s="6">
        <f>NiftyData[[#This Row],[Close]]-NiftyData[[#This Row],[Open]]</f>
        <v>-4.2999999999999545</v>
      </c>
      <c r="N4605" s="4">
        <f>NiftyData[[#This Row],[Intraday Change]]/NiftyData[[#This Row],[Open]]</f>
        <v>-4.0299906279287296E-3</v>
      </c>
      <c r="O4605" s="4">
        <f>_xlfn.CEILING.MATH(ABS(NiftyData[[#This Row],[Intraday Change %]]), 0.01)</f>
        <v>0.01</v>
      </c>
      <c r="P4605" s="6">
        <f>NiftyData[[#This Row],[Close]]-E4606</f>
        <v>-4.2999999999999545</v>
      </c>
      <c r="Q4605" s="4">
        <f>NiftyData[[#This Row],[DayChange]]/E4606</f>
        <v>-4.0299906279287296E-3</v>
      </c>
      <c r="R4605" s="7">
        <f>_xlfn.CEILING.MATH(ABS(NiftyData[[#This Row],[DayChange %]]), 0.01)</f>
        <v>0.01</v>
      </c>
    </row>
    <row r="4606" spans="1:18" x14ac:dyDescent="0.2">
      <c r="A4606" s="2">
        <v>37400</v>
      </c>
      <c r="B4606" s="1">
        <v>1026.9000000000001</v>
      </c>
      <c r="C4606" s="1">
        <v>1069.2</v>
      </c>
      <c r="D4606" s="1">
        <v>1026.9000000000001</v>
      </c>
      <c r="E4606" s="1">
        <v>1067</v>
      </c>
      <c r="F4606" s="1">
        <v>51001192</v>
      </c>
      <c r="G4606" s="1">
        <v>1313.52</v>
      </c>
      <c r="H4606" s="6" t="str">
        <f>TEXT(NiftyData[[#This Row],[Date]], "yyyy")</f>
        <v>2002</v>
      </c>
      <c r="I4606" s="6" t="str">
        <f>TEXT(NiftyData[[#This Row],[Date]], "mmm")</f>
        <v>May</v>
      </c>
      <c r="J4606" s="6" t="str">
        <f>TEXT(NiftyData[[#This Row],[Date]], "ddd")</f>
        <v>Fri</v>
      </c>
      <c r="K4606" s="6" t="str">
        <f>TEXT(NiftyData[[#This Row],[Date]], "mmm-yyyy")</f>
        <v>May-2002</v>
      </c>
      <c r="L4606" s="6" t="str">
        <f>IF(NiftyData[[#This Row],[Day]]="Thu", "Expiry", "")</f>
        <v/>
      </c>
      <c r="M4606" s="6">
        <f>NiftyData[[#This Row],[Close]]-NiftyData[[#This Row],[Open]]</f>
        <v>40.099999999999909</v>
      </c>
      <c r="N4606" s="4">
        <f>NiftyData[[#This Row],[Intraday Change]]/NiftyData[[#This Row],[Open]]</f>
        <v>3.9049566656928526E-2</v>
      </c>
      <c r="O4606" s="4">
        <f>_xlfn.CEILING.MATH(ABS(NiftyData[[#This Row],[Intraday Change %]]), 0.01)</f>
        <v>0.04</v>
      </c>
      <c r="P4606" s="6">
        <f>NiftyData[[#This Row],[Close]]-E4607</f>
        <v>40.25</v>
      </c>
      <c r="Q4606" s="4">
        <f>NiftyData[[#This Row],[DayChange]]/E4607</f>
        <v>3.920136352568785E-2</v>
      </c>
      <c r="R4606" s="7">
        <f>_xlfn.CEILING.MATH(ABS(NiftyData[[#This Row],[DayChange %]]), 0.01)</f>
        <v>0.04</v>
      </c>
    </row>
    <row r="4607" spans="1:18" x14ac:dyDescent="0.2">
      <c r="A4607" s="2">
        <v>37399</v>
      </c>
      <c r="B4607" s="1">
        <v>1045.2</v>
      </c>
      <c r="C4607" s="1">
        <v>1045.3499999999999</v>
      </c>
      <c r="D4607" s="1">
        <v>1024.3</v>
      </c>
      <c r="E4607" s="1">
        <v>1026.75</v>
      </c>
      <c r="F4607" s="1">
        <v>40362927</v>
      </c>
      <c r="G4607" s="1">
        <v>1053.8599999999999</v>
      </c>
      <c r="H4607" s="6" t="str">
        <f>TEXT(NiftyData[[#This Row],[Date]], "yyyy")</f>
        <v>2002</v>
      </c>
      <c r="I4607" s="6" t="str">
        <f>TEXT(NiftyData[[#This Row],[Date]], "mmm")</f>
        <v>May</v>
      </c>
      <c r="J4607" s="6" t="str">
        <f>TEXT(NiftyData[[#This Row],[Date]], "ddd")</f>
        <v>Thu</v>
      </c>
      <c r="K4607" s="6" t="str">
        <f>TEXT(NiftyData[[#This Row],[Date]], "mmm-yyyy")</f>
        <v>May-2002</v>
      </c>
      <c r="L4607" s="6" t="str">
        <f>IF(NiftyData[[#This Row],[Day]]="Thu", "Expiry", "")</f>
        <v>Expiry</v>
      </c>
      <c r="M4607" s="6">
        <f>NiftyData[[#This Row],[Close]]-NiftyData[[#This Row],[Open]]</f>
        <v>-18.450000000000045</v>
      </c>
      <c r="N4607" s="4">
        <f>NiftyData[[#This Row],[Intraday Change]]/NiftyData[[#This Row],[Open]]</f>
        <v>-1.765212399540762E-2</v>
      </c>
      <c r="O4607" s="4">
        <f>_xlfn.CEILING.MATH(ABS(NiftyData[[#This Row],[Intraday Change %]]), 0.01)</f>
        <v>0.02</v>
      </c>
      <c r="P4607" s="6">
        <f>NiftyData[[#This Row],[Close]]-E4608</f>
        <v>-18.549999999999955</v>
      </c>
      <c r="Q4607" s="4">
        <f>NiftyData[[#This Row],[DayChange]]/E4608</f>
        <v>-1.7746101597627434E-2</v>
      </c>
      <c r="R4607" s="7">
        <f>_xlfn.CEILING.MATH(ABS(NiftyData[[#This Row],[DayChange %]]), 0.01)</f>
        <v>0.02</v>
      </c>
    </row>
    <row r="4608" spans="1:18" x14ac:dyDescent="0.2">
      <c r="A4608" s="2">
        <v>37398</v>
      </c>
      <c r="B4608" s="1">
        <v>1049.5</v>
      </c>
      <c r="C4608" s="1">
        <v>1050.9000000000001</v>
      </c>
      <c r="D4608" s="1">
        <v>1035.5</v>
      </c>
      <c r="E4608" s="1">
        <v>1045.3</v>
      </c>
      <c r="F4608" s="1">
        <v>50691915</v>
      </c>
      <c r="G4608" s="1">
        <v>1316.28</v>
      </c>
      <c r="H4608" s="6" t="str">
        <f>TEXT(NiftyData[[#This Row],[Date]], "yyyy")</f>
        <v>2002</v>
      </c>
      <c r="I4608" s="6" t="str">
        <f>TEXT(NiftyData[[#This Row],[Date]], "mmm")</f>
        <v>May</v>
      </c>
      <c r="J4608" s="6" t="str">
        <f>TEXT(NiftyData[[#This Row],[Date]], "ddd")</f>
        <v>Wed</v>
      </c>
      <c r="K4608" s="6" t="str">
        <f>TEXT(NiftyData[[#This Row],[Date]], "mmm-yyyy")</f>
        <v>May-2002</v>
      </c>
      <c r="L4608" s="6" t="str">
        <f>IF(NiftyData[[#This Row],[Day]]="Thu", "Expiry", "")</f>
        <v/>
      </c>
      <c r="M4608" s="6">
        <f>NiftyData[[#This Row],[Close]]-NiftyData[[#This Row],[Open]]</f>
        <v>-4.2000000000000455</v>
      </c>
      <c r="N4608" s="4">
        <f>NiftyData[[#This Row],[Intraday Change]]/NiftyData[[#This Row],[Open]]</f>
        <v>-4.0019056693664078E-3</v>
      </c>
      <c r="O4608" s="4">
        <f>_xlfn.CEILING.MATH(ABS(NiftyData[[#This Row],[Intraday Change %]]), 0.01)</f>
        <v>0.01</v>
      </c>
      <c r="P4608" s="6">
        <f>NiftyData[[#This Row],[Close]]-E4609</f>
        <v>-3.9000000000000909</v>
      </c>
      <c r="Q4608" s="4">
        <f>NiftyData[[#This Row],[DayChange]]/E4609</f>
        <v>-3.7171178040412609E-3</v>
      </c>
      <c r="R4608" s="7">
        <f>_xlfn.CEILING.MATH(ABS(NiftyData[[#This Row],[DayChange %]]), 0.01)</f>
        <v>0.01</v>
      </c>
    </row>
    <row r="4609" spans="1:18" x14ac:dyDescent="0.2">
      <c r="A4609" s="2">
        <v>37397</v>
      </c>
      <c r="B4609" s="1">
        <v>1074.75</v>
      </c>
      <c r="C4609" s="1">
        <v>1074.8499999999999</v>
      </c>
      <c r="D4609" s="1">
        <v>1028.25</v>
      </c>
      <c r="E4609" s="1">
        <v>1049.2</v>
      </c>
      <c r="F4609" s="1">
        <v>69838950</v>
      </c>
      <c r="G4609" s="1">
        <v>1594.03</v>
      </c>
      <c r="H4609" s="6" t="str">
        <f>TEXT(NiftyData[[#This Row],[Date]], "yyyy")</f>
        <v>2002</v>
      </c>
      <c r="I4609" s="6" t="str">
        <f>TEXT(NiftyData[[#This Row],[Date]], "mmm")</f>
        <v>May</v>
      </c>
      <c r="J4609" s="6" t="str">
        <f>TEXT(NiftyData[[#This Row],[Date]], "ddd")</f>
        <v>Tue</v>
      </c>
      <c r="K4609" s="6" t="str">
        <f>TEXT(NiftyData[[#This Row],[Date]], "mmm-yyyy")</f>
        <v>May-2002</v>
      </c>
      <c r="L4609" s="6" t="str">
        <f>IF(NiftyData[[#This Row],[Day]]="Thu", "Expiry", "")</f>
        <v/>
      </c>
      <c r="M4609" s="6">
        <f>NiftyData[[#This Row],[Close]]-NiftyData[[#This Row],[Open]]</f>
        <v>-25.549999999999955</v>
      </c>
      <c r="N4609" s="4">
        <f>NiftyData[[#This Row],[Intraday Change]]/NiftyData[[#This Row],[Open]]</f>
        <v>-2.377297045824606E-2</v>
      </c>
      <c r="O4609" s="4">
        <f>_xlfn.CEILING.MATH(ABS(NiftyData[[#This Row],[Intraday Change %]]), 0.01)</f>
        <v>0.03</v>
      </c>
      <c r="P4609" s="6">
        <f>NiftyData[[#This Row],[Close]]-E4610</f>
        <v>-25.149999999999864</v>
      </c>
      <c r="Q4609" s="4">
        <f>NiftyData[[#This Row],[DayChange]]/E4610</f>
        <v>-2.3409503420672838E-2</v>
      </c>
      <c r="R4609" s="7">
        <f>_xlfn.CEILING.MATH(ABS(NiftyData[[#This Row],[DayChange %]]), 0.01)</f>
        <v>0.03</v>
      </c>
    </row>
    <row r="4610" spans="1:18" x14ac:dyDescent="0.2">
      <c r="A4610" s="2">
        <v>37396</v>
      </c>
      <c r="B4610" s="1">
        <v>1091.7</v>
      </c>
      <c r="C4610" s="1">
        <v>1097.95</v>
      </c>
      <c r="D4610" s="1">
        <v>1071.3499999999999</v>
      </c>
      <c r="E4610" s="1">
        <v>1074.3499999999999</v>
      </c>
      <c r="F4610" s="1">
        <v>43649853</v>
      </c>
      <c r="G4610" s="1">
        <v>1039</v>
      </c>
      <c r="H4610" s="6" t="str">
        <f>TEXT(NiftyData[[#This Row],[Date]], "yyyy")</f>
        <v>2002</v>
      </c>
      <c r="I4610" s="6" t="str">
        <f>TEXT(NiftyData[[#This Row],[Date]], "mmm")</f>
        <v>May</v>
      </c>
      <c r="J4610" s="6" t="str">
        <f>TEXT(NiftyData[[#This Row],[Date]], "ddd")</f>
        <v>Mon</v>
      </c>
      <c r="K4610" s="6" t="str">
        <f>TEXT(NiftyData[[#This Row],[Date]], "mmm-yyyy")</f>
        <v>May-2002</v>
      </c>
      <c r="L4610" s="6" t="str">
        <f>IF(NiftyData[[#This Row],[Day]]="Thu", "Expiry", "")</f>
        <v/>
      </c>
      <c r="M4610" s="6">
        <f>NiftyData[[#This Row],[Close]]-NiftyData[[#This Row],[Open]]</f>
        <v>-17.350000000000136</v>
      </c>
      <c r="N4610" s="4">
        <f>NiftyData[[#This Row],[Intraday Change]]/NiftyData[[#This Row],[Open]]</f>
        <v>-1.5892644499404723E-2</v>
      </c>
      <c r="O4610" s="4">
        <f>_xlfn.CEILING.MATH(ABS(NiftyData[[#This Row],[Intraday Change %]]), 0.01)</f>
        <v>0.02</v>
      </c>
      <c r="P4610" s="6">
        <f>NiftyData[[#This Row],[Close]]-E4611</f>
        <v>-16.300000000000182</v>
      </c>
      <c r="Q4610" s="4">
        <f>NiftyData[[#This Row],[DayChange]]/E4611</f>
        <v>-1.4945216155503765E-2</v>
      </c>
      <c r="R4610" s="7">
        <f>_xlfn.CEILING.MATH(ABS(NiftyData[[#This Row],[DayChange %]]), 0.01)</f>
        <v>0.02</v>
      </c>
    </row>
    <row r="4611" spans="1:18" x14ac:dyDescent="0.2">
      <c r="A4611" s="2">
        <v>37393</v>
      </c>
      <c r="B4611" s="1">
        <v>1092.8</v>
      </c>
      <c r="C4611" s="1">
        <v>1099.75</v>
      </c>
      <c r="D4611" s="1">
        <v>1079.95</v>
      </c>
      <c r="E4611" s="1">
        <v>1090.6500000000001</v>
      </c>
      <c r="F4611" s="1">
        <v>55619999</v>
      </c>
      <c r="G4611" s="1">
        <v>1313.48</v>
      </c>
      <c r="H4611" s="6" t="str">
        <f>TEXT(NiftyData[[#This Row],[Date]], "yyyy")</f>
        <v>2002</v>
      </c>
      <c r="I4611" s="6" t="str">
        <f>TEXT(NiftyData[[#This Row],[Date]], "mmm")</f>
        <v>May</v>
      </c>
      <c r="J4611" s="6" t="str">
        <f>TEXT(NiftyData[[#This Row],[Date]], "ddd")</f>
        <v>Fri</v>
      </c>
      <c r="K4611" s="6" t="str">
        <f>TEXT(NiftyData[[#This Row],[Date]], "mmm-yyyy")</f>
        <v>May-2002</v>
      </c>
      <c r="L4611" s="6" t="str">
        <f>IF(NiftyData[[#This Row],[Day]]="Thu", "Expiry", "")</f>
        <v/>
      </c>
      <c r="M4611" s="6">
        <f>NiftyData[[#This Row],[Close]]-NiftyData[[#This Row],[Open]]</f>
        <v>-2.1499999999998636</v>
      </c>
      <c r="N4611" s="4">
        <f>NiftyData[[#This Row],[Intraday Change]]/NiftyData[[#This Row],[Open]]</f>
        <v>-1.9674231332355999E-3</v>
      </c>
      <c r="O4611" s="4">
        <f>_xlfn.CEILING.MATH(ABS(NiftyData[[#This Row],[Intraday Change %]]), 0.01)</f>
        <v>0.01</v>
      </c>
      <c r="P4611" s="6">
        <f>NiftyData[[#This Row],[Close]]-E4612</f>
        <v>-2.1499999999998636</v>
      </c>
      <c r="Q4611" s="4">
        <f>NiftyData[[#This Row],[DayChange]]/E4612</f>
        <v>-1.9674231332355999E-3</v>
      </c>
      <c r="R4611" s="7">
        <f>_xlfn.CEILING.MATH(ABS(NiftyData[[#This Row],[DayChange %]]), 0.01)</f>
        <v>0.01</v>
      </c>
    </row>
    <row r="4612" spans="1:18" x14ac:dyDescent="0.2">
      <c r="A4612" s="2">
        <v>37392</v>
      </c>
      <c r="B4612" s="1">
        <v>1108.25</v>
      </c>
      <c r="C4612" s="1">
        <v>1111.25</v>
      </c>
      <c r="D4612" s="1">
        <v>1089.8499999999999</v>
      </c>
      <c r="E4612" s="1">
        <v>1092.8</v>
      </c>
      <c r="F4612" s="1">
        <v>48839381</v>
      </c>
      <c r="G4612" s="1">
        <v>1212.07</v>
      </c>
      <c r="H4612" s="6" t="str">
        <f>TEXT(NiftyData[[#This Row],[Date]], "yyyy")</f>
        <v>2002</v>
      </c>
      <c r="I4612" s="6" t="str">
        <f>TEXT(NiftyData[[#This Row],[Date]], "mmm")</f>
        <v>May</v>
      </c>
      <c r="J4612" s="6" t="str">
        <f>TEXT(NiftyData[[#This Row],[Date]], "ddd")</f>
        <v>Thu</v>
      </c>
      <c r="K4612" s="6" t="str">
        <f>TEXT(NiftyData[[#This Row],[Date]], "mmm-yyyy")</f>
        <v>May-2002</v>
      </c>
      <c r="L4612" s="6" t="str">
        <f>IF(NiftyData[[#This Row],[Day]]="Thu", "Expiry", "")</f>
        <v>Expiry</v>
      </c>
      <c r="M4612" s="6">
        <f>NiftyData[[#This Row],[Close]]-NiftyData[[#This Row],[Open]]</f>
        <v>-15.450000000000045</v>
      </c>
      <c r="N4612" s="4">
        <f>NiftyData[[#This Row],[Intraday Change]]/NiftyData[[#This Row],[Open]]</f>
        <v>-1.3940897811865595E-2</v>
      </c>
      <c r="O4612" s="4">
        <f>_xlfn.CEILING.MATH(ABS(NiftyData[[#This Row],[Intraday Change %]]), 0.01)</f>
        <v>0.02</v>
      </c>
      <c r="P4612" s="6">
        <f>NiftyData[[#This Row],[Close]]-E4613</f>
        <v>-15</v>
      </c>
      <c r="Q4612" s="4">
        <f>NiftyData[[#This Row],[DayChange]]/E4613</f>
        <v>-1.3540350243726304E-2</v>
      </c>
      <c r="R4612" s="7">
        <f>_xlfn.CEILING.MATH(ABS(NiftyData[[#This Row],[DayChange %]]), 0.01)</f>
        <v>0.02</v>
      </c>
    </row>
    <row r="4613" spans="1:18" x14ac:dyDescent="0.2">
      <c r="A4613" s="2">
        <v>37391</v>
      </c>
      <c r="B4613" s="1">
        <v>1115.1500000000001</v>
      </c>
      <c r="C4613" s="1">
        <v>1121.5</v>
      </c>
      <c r="D4613" s="1">
        <v>1102.6500000000001</v>
      </c>
      <c r="E4613" s="1">
        <v>1107.8</v>
      </c>
      <c r="F4613" s="1">
        <v>43830185</v>
      </c>
      <c r="G4613" s="1">
        <v>1228.27</v>
      </c>
      <c r="H4613" s="6" t="str">
        <f>TEXT(NiftyData[[#This Row],[Date]], "yyyy")</f>
        <v>2002</v>
      </c>
      <c r="I4613" s="6" t="str">
        <f>TEXT(NiftyData[[#This Row],[Date]], "mmm")</f>
        <v>May</v>
      </c>
      <c r="J4613" s="6" t="str">
        <f>TEXT(NiftyData[[#This Row],[Date]], "ddd")</f>
        <v>Wed</v>
      </c>
      <c r="K4613" s="6" t="str">
        <f>TEXT(NiftyData[[#This Row],[Date]], "mmm-yyyy")</f>
        <v>May-2002</v>
      </c>
      <c r="L4613" s="6" t="str">
        <f>IF(NiftyData[[#This Row],[Day]]="Thu", "Expiry", "")</f>
        <v/>
      </c>
      <c r="M4613" s="6">
        <f>NiftyData[[#This Row],[Close]]-NiftyData[[#This Row],[Open]]</f>
        <v>-7.3500000000001364</v>
      </c>
      <c r="N4613" s="4">
        <f>NiftyData[[#This Row],[Intraday Change]]/NiftyData[[#This Row],[Open]]</f>
        <v>-6.5910415639152901E-3</v>
      </c>
      <c r="O4613" s="4">
        <f>_xlfn.CEILING.MATH(ABS(NiftyData[[#This Row],[Intraday Change %]]), 0.01)</f>
        <v>0.01</v>
      </c>
      <c r="P4613" s="6">
        <f>NiftyData[[#This Row],[Close]]-E4614</f>
        <v>-7.2999999999999545</v>
      </c>
      <c r="Q4613" s="4">
        <f>NiftyData[[#This Row],[DayChange]]/E4614</f>
        <v>-6.5464980719217606E-3</v>
      </c>
      <c r="R4613" s="7">
        <f>_xlfn.CEILING.MATH(ABS(NiftyData[[#This Row],[DayChange %]]), 0.01)</f>
        <v>0.01</v>
      </c>
    </row>
    <row r="4614" spans="1:18" x14ac:dyDescent="0.2">
      <c r="A4614" s="2">
        <v>37390</v>
      </c>
      <c r="B4614" s="1">
        <v>1119.95</v>
      </c>
      <c r="C4614" s="1">
        <v>1125.95</v>
      </c>
      <c r="D4614" s="1">
        <v>1111.45</v>
      </c>
      <c r="E4614" s="1">
        <v>1115.0999999999999</v>
      </c>
      <c r="F4614" s="1">
        <v>45786733</v>
      </c>
      <c r="G4614" s="1">
        <v>1113.3</v>
      </c>
      <c r="H4614" s="6" t="str">
        <f>TEXT(NiftyData[[#This Row],[Date]], "yyyy")</f>
        <v>2002</v>
      </c>
      <c r="I4614" s="6" t="str">
        <f>TEXT(NiftyData[[#This Row],[Date]], "mmm")</f>
        <v>May</v>
      </c>
      <c r="J4614" s="6" t="str">
        <f>TEXT(NiftyData[[#This Row],[Date]], "ddd")</f>
        <v>Tue</v>
      </c>
      <c r="K4614" s="6" t="str">
        <f>TEXT(NiftyData[[#This Row],[Date]], "mmm-yyyy")</f>
        <v>May-2002</v>
      </c>
      <c r="L4614" s="6" t="str">
        <f>IF(NiftyData[[#This Row],[Day]]="Thu", "Expiry", "")</f>
        <v/>
      </c>
      <c r="M4614" s="6">
        <f>NiftyData[[#This Row],[Close]]-NiftyData[[#This Row],[Open]]</f>
        <v>-4.8500000000001364</v>
      </c>
      <c r="N4614" s="4">
        <f>NiftyData[[#This Row],[Intraday Change]]/NiftyData[[#This Row],[Open]]</f>
        <v>-4.3305504710032918E-3</v>
      </c>
      <c r="O4614" s="4">
        <f>_xlfn.CEILING.MATH(ABS(NiftyData[[#This Row],[Intraday Change %]]), 0.01)</f>
        <v>0.01</v>
      </c>
      <c r="P4614" s="6">
        <f>NiftyData[[#This Row],[Close]]-E4615</f>
        <v>-4.5500000000001819</v>
      </c>
      <c r="Q4614" s="4">
        <f>NiftyData[[#This Row],[DayChange]]/E4615</f>
        <v>-4.0637699281026946E-3</v>
      </c>
      <c r="R4614" s="7">
        <f>_xlfn.CEILING.MATH(ABS(NiftyData[[#This Row],[DayChange %]]), 0.01)</f>
        <v>0.01</v>
      </c>
    </row>
    <row r="4615" spans="1:18" x14ac:dyDescent="0.2">
      <c r="A4615" s="2">
        <v>37389</v>
      </c>
      <c r="B4615" s="1">
        <v>1116.8</v>
      </c>
      <c r="C4615" s="1">
        <v>1121.95</v>
      </c>
      <c r="D4615" s="1">
        <v>1114.2</v>
      </c>
      <c r="E4615" s="1">
        <v>1119.6500000000001</v>
      </c>
      <c r="F4615" s="1">
        <v>35779577</v>
      </c>
      <c r="G4615" s="1">
        <v>908.75</v>
      </c>
      <c r="H4615" s="6" t="str">
        <f>TEXT(NiftyData[[#This Row],[Date]], "yyyy")</f>
        <v>2002</v>
      </c>
      <c r="I4615" s="6" t="str">
        <f>TEXT(NiftyData[[#This Row],[Date]], "mmm")</f>
        <v>May</v>
      </c>
      <c r="J4615" s="6" t="str">
        <f>TEXT(NiftyData[[#This Row],[Date]], "ddd")</f>
        <v>Mon</v>
      </c>
      <c r="K4615" s="6" t="str">
        <f>TEXT(NiftyData[[#This Row],[Date]], "mmm-yyyy")</f>
        <v>May-2002</v>
      </c>
      <c r="L4615" s="6" t="str">
        <f>IF(NiftyData[[#This Row],[Day]]="Thu", "Expiry", "")</f>
        <v/>
      </c>
      <c r="M4615" s="6">
        <f>NiftyData[[#This Row],[Close]]-NiftyData[[#This Row],[Open]]</f>
        <v>2.8500000000001364</v>
      </c>
      <c r="N4615" s="4">
        <f>NiftyData[[#This Row],[Intraday Change]]/NiftyData[[#This Row],[Open]]</f>
        <v>2.5519340974213258E-3</v>
      </c>
      <c r="O4615" s="4">
        <f>_xlfn.CEILING.MATH(ABS(NiftyData[[#This Row],[Intraday Change %]]), 0.01)</f>
        <v>0.01</v>
      </c>
      <c r="P4615" s="6">
        <f>NiftyData[[#This Row],[Close]]-E4616</f>
        <v>3.25</v>
      </c>
      <c r="Q4615" s="4">
        <f>NiftyData[[#This Row],[DayChange]]/E4616</f>
        <v>2.9111429595127191E-3</v>
      </c>
      <c r="R4615" s="7">
        <f>_xlfn.CEILING.MATH(ABS(NiftyData[[#This Row],[DayChange %]]), 0.01)</f>
        <v>0.01</v>
      </c>
    </row>
    <row r="4616" spans="1:18" x14ac:dyDescent="0.2">
      <c r="A4616" s="2">
        <v>37386</v>
      </c>
      <c r="B4616" s="1">
        <v>1127.05</v>
      </c>
      <c r="C4616" s="1">
        <v>1127.3</v>
      </c>
      <c r="D4616" s="1">
        <v>1111.1500000000001</v>
      </c>
      <c r="E4616" s="1">
        <v>1116.4000000000001</v>
      </c>
      <c r="F4616" s="1">
        <v>39471255</v>
      </c>
      <c r="G4616" s="1">
        <v>949.49</v>
      </c>
      <c r="H4616" s="6" t="str">
        <f>TEXT(NiftyData[[#This Row],[Date]], "yyyy")</f>
        <v>2002</v>
      </c>
      <c r="I4616" s="6" t="str">
        <f>TEXT(NiftyData[[#This Row],[Date]], "mmm")</f>
        <v>May</v>
      </c>
      <c r="J4616" s="6" t="str">
        <f>TEXT(NiftyData[[#This Row],[Date]], "ddd")</f>
        <v>Fri</v>
      </c>
      <c r="K4616" s="6" t="str">
        <f>TEXT(NiftyData[[#This Row],[Date]], "mmm-yyyy")</f>
        <v>May-2002</v>
      </c>
      <c r="L4616" s="6" t="str">
        <f>IF(NiftyData[[#This Row],[Day]]="Thu", "Expiry", "")</f>
        <v/>
      </c>
      <c r="M4616" s="6">
        <f>NiftyData[[#This Row],[Close]]-NiftyData[[#This Row],[Open]]</f>
        <v>-10.649999999999864</v>
      </c>
      <c r="N4616" s="4">
        <f>NiftyData[[#This Row],[Intraday Change]]/NiftyData[[#This Row],[Open]]</f>
        <v>-9.449447673128844E-3</v>
      </c>
      <c r="O4616" s="4">
        <f>_xlfn.CEILING.MATH(ABS(NiftyData[[#This Row],[Intraday Change %]]), 0.01)</f>
        <v>0.01</v>
      </c>
      <c r="P4616" s="6">
        <f>NiftyData[[#This Row],[Close]]-E4617</f>
        <v>-11.199999999999818</v>
      </c>
      <c r="Q4616" s="4">
        <f>NiftyData[[#This Row],[DayChange]]/E4617</f>
        <v>-9.9326002128412721E-3</v>
      </c>
      <c r="R4616" s="7">
        <f>_xlfn.CEILING.MATH(ABS(NiftyData[[#This Row],[DayChange %]]), 0.01)</f>
        <v>0.01</v>
      </c>
    </row>
    <row r="4617" spans="1:18" x14ac:dyDescent="0.2">
      <c r="A4617" s="2">
        <v>37385</v>
      </c>
      <c r="B4617" s="1">
        <v>1117.7</v>
      </c>
      <c r="C4617" s="1">
        <v>1136.55</v>
      </c>
      <c r="D4617" s="1">
        <v>1117.7</v>
      </c>
      <c r="E4617" s="1">
        <v>1127.5999999999999</v>
      </c>
      <c r="F4617" s="1">
        <v>41844601</v>
      </c>
      <c r="G4617" s="1">
        <v>1091.8599999999999</v>
      </c>
      <c r="H4617" s="6" t="str">
        <f>TEXT(NiftyData[[#This Row],[Date]], "yyyy")</f>
        <v>2002</v>
      </c>
      <c r="I4617" s="6" t="str">
        <f>TEXT(NiftyData[[#This Row],[Date]], "mmm")</f>
        <v>May</v>
      </c>
      <c r="J4617" s="6" t="str">
        <f>TEXT(NiftyData[[#This Row],[Date]], "ddd")</f>
        <v>Thu</v>
      </c>
      <c r="K4617" s="6" t="str">
        <f>TEXT(NiftyData[[#This Row],[Date]], "mmm-yyyy")</f>
        <v>May-2002</v>
      </c>
      <c r="L4617" s="6" t="str">
        <f>IF(NiftyData[[#This Row],[Day]]="Thu", "Expiry", "")</f>
        <v>Expiry</v>
      </c>
      <c r="M4617" s="6">
        <f>NiftyData[[#This Row],[Close]]-NiftyData[[#This Row],[Open]]</f>
        <v>9.8999999999998636</v>
      </c>
      <c r="N4617" s="4">
        <f>NiftyData[[#This Row],[Intraday Change]]/NiftyData[[#This Row],[Open]]</f>
        <v>8.8574751722285613E-3</v>
      </c>
      <c r="O4617" s="4">
        <f>_xlfn.CEILING.MATH(ABS(NiftyData[[#This Row],[Intraday Change %]]), 0.01)</f>
        <v>0.01</v>
      </c>
      <c r="P4617" s="6">
        <f>NiftyData[[#This Row],[Close]]-E4618</f>
        <v>10</v>
      </c>
      <c r="Q4617" s="4">
        <f>NiftyData[[#This Row],[DayChange]]/E4618</f>
        <v>8.94774516821761E-3</v>
      </c>
      <c r="R4617" s="7">
        <f>_xlfn.CEILING.MATH(ABS(NiftyData[[#This Row],[DayChange %]]), 0.01)</f>
        <v>0.01</v>
      </c>
    </row>
    <row r="4618" spans="1:18" x14ac:dyDescent="0.2">
      <c r="A4618" s="2">
        <v>37384</v>
      </c>
      <c r="B4618" s="1">
        <v>1110.7</v>
      </c>
      <c r="C4618" s="1">
        <v>1122.7</v>
      </c>
      <c r="D4618" s="1">
        <v>1110.7</v>
      </c>
      <c r="E4618" s="1">
        <v>1117.5999999999999</v>
      </c>
      <c r="F4618" s="1">
        <v>38154848</v>
      </c>
      <c r="G4618" s="1">
        <v>1035.47</v>
      </c>
      <c r="H4618" s="6" t="str">
        <f>TEXT(NiftyData[[#This Row],[Date]], "yyyy")</f>
        <v>2002</v>
      </c>
      <c r="I4618" s="6" t="str">
        <f>TEXT(NiftyData[[#This Row],[Date]], "mmm")</f>
        <v>May</v>
      </c>
      <c r="J4618" s="6" t="str">
        <f>TEXT(NiftyData[[#This Row],[Date]], "ddd")</f>
        <v>Wed</v>
      </c>
      <c r="K4618" s="6" t="str">
        <f>TEXT(NiftyData[[#This Row],[Date]], "mmm-yyyy")</f>
        <v>May-2002</v>
      </c>
      <c r="L4618" s="6" t="str">
        <f>IF(NiftyData[[#This Row],[Day]]="Thu", "Expiry", "")</f>
        <v/>
      </c>
      <c r="M4618" s="6">
        <f>NiftyData[[#This Row],[Close]]-NiftyData[[#This Row],[Open]]</f>
        <v>6.8999999999998636</v>
      </c>
      <c r="N4618" s="4">
        <f>NiftyData[[#This Row],[Intraday Change]]/NiftyData[[#This Row],[Open]]</f>
        <v>6.2122985504635487E-3</v>
      </c>
      <c r="O4618" s="4">
        <f>_xlfn.CEILING.MATH(ABS(NiftyData[[#This Row],[Intraday Change %]]), 0.01)</f>
        <v>0.01</v>
      </c>
      <c r="P4618" s="6">
        <f>NiftyData[[#This Row],[Close]]-E4619</f>
        <v>6.8999999999998636</v>
      </c>
      <c r="Q4618" s="4">
        <f>NiftyData[[#This Row],[DayChange]]/E4619</f>
        <v>6.2122985504635487E-3</v>
      </c>
      <c r="R4618" s="7">
        <f>_xlfn.CEILING.MATH(ABS(NiftyData[[#This Row],[DayChange %]]), 0.01)</f>
        <v>0.01</v>
      </c>
    </row>
    <row r="4619" spans="1:18" x14ac:dyDescent="0.2">
      <c r="A4619" s="2">
        <v>37383</v>
      </c>
      <c r="B4619" s="1">
        <v>1100.9000000000001</v>
      </c>
      <c r="C4619" s="1">
        <v>1111.8499999999999</v>
      </c>
      <c r="D4619" s="1">
        <v>1096.6500000000001</v>
      </c>
      <c r="E4619" s="1">
        <v>1110.7</v>
      </c>
      <c r="F4619" s="1">
        <v>34359853</v>
      </c>
      <c r="G4619" s="1">
        <v>951.77</v>
      </c>
      <c r="H4619" s="6" t="str">
        <f>TEXT(NiftyData[[#This Row],[Date]], "yyyy")</f>
        <v>2002</v>
      </c>
      <c r="I4619" s="6" t="str">
        <f>TEXT(NiftyData[[#This Row],[Date]], "mmm")</f>
        <v>May</v>
      </c>
      <c r="J4619" s="6" t="str">
        <f>TEXT(NiftyData[[#This Row],[Date]], "ddd")</f>
        <v>Tue</v>
      </c>
      <c r="K4619" s="6" t="str">
        <f>TEXT(NiftyData[[#This Row],[Date]], "mmm-yyyy")</f>
        <v>May-2002</v>
      </c>
      <c r="L4619" s="6" t="str">
        <f>IF(NiftyData[[#This Row],[Day]]="Thu", "Expiry", "")</f>
        <v/>
      </c>
      <c r="M4619" s="6">
        <f>NiftyData[[#This Row],[Close]]-NiftyData[[#This Row],[Open]]</f>
        <v>9.7999999999999545</v>
      </c>
      <c r="N4619" s="4">
        <f>NiftyData[[#This Row],[Intraday Change]]/NiftyData[[#This Row],[Open]]</f>
        <v>8.9018076119538134E-3</v>
      </c>
      <c r="O4619" s="4">
        <f>_xlfn.CEILING.MATH(ABS(NiftyData[[#This Row],[Intraday Change %]]), 0.01)</f>
        <v>0.01</v>
      </c>
      <c r="P4619" s="6">
        <f>NiftyData[[#This Row],[Close]]-E4620</f>
        <v>9.75</v>
      </c>
      <c r="Q4619" s="4">
        <f>NiftyData[[#This Row],[DayChange]]/E4620</f>
        <v>8.8559880103546932E-3</v>
      </c>
      <c r="R4619" s="7">
        <f>_xlfn.CEILING.MATH(ABS(NiftyData[[#This Row],[DayChange %]]), 0.01)</f>
        <v>0.01</v>
      </c>
    </row>
    <row r="4620" spans="1:18" x14ac:dyDescent="0.2">
      <c r="A4620" s="2">
        <v>37382</v>
      </c>
      <c r="B4620" s="1">
        <v>1096.95</v>
      </c>
      <c r="C4620" s="1">
        <v>1102.05</v>
      </c>
      <c r="D4620" s="1">
        <v>1096.25</v>
      </c>
      <c r="E4620" s="1">
        <v>1100.95</v>
      </c>
      <c r="F4620" s="1">
        <v>33065194</v>
      </c>
      <c r="G4620" s="1">
        <v>939.03</v>
      </c>
      <c r="H4620" s="6" t="str">
        <f>TEXT(NiftyData[[#This Row],[Date]], "yyyy")</f>
        <v>2002</v>
      </c>
      <c r="I4620" s="6" t="str">
        <f>TEXT(NiftyData[[#This Row],[Date]], "mmm")</f>
        <v>May</v>
      </c>
      <c r="J4620" s="6" t="str">
        <f>TEXT(NiftyData[[#This Row],[Date]], "ddd")</f>
        <v>Mon</v>
      </c>
      <c r="K4620" s="6" t="str">
        <f>TEXT(NiftyData[[#This Row],[Date]], "mmm-yyyy")</f>
        <v>May-2002</v>
      </c>
      <c r="L4620" s="6" t="str">
        <f>IF(NiftyData[[#This Row],[Day]]="Thu", "Expiry", "")</f>
        <v/>
      </c>
      <c r="M4620" s="6">
        <f>NiftyData[[#This Row],[Close]]-NiftyData[[#This Row],[Open]]</f>
        <v>4</v>
      </c>
      <c r="N4620" s="4">
        <f>NiftyData[[#This Row],[Intraday Change]]/NiftyData[[#This Row],[Open]]</f>
        <v>3.6464743151465424E-3</v>
      </c>
      <c r="O4620" s="4">
        <f>_xlfn.CEILING.MATH(ABS(NiftyData[[#This Row],[Intraday Change %]]), 0.01)</f>
        <v>0.01</v>
      </c>
      <c r="P4620" s="6">
        <f>NiftyData[[#This Row],[Close]]-E4621</f>
        <v>4</v>
      </c>
      <c r="Q4620" s="4">
        <f>NiftyData[[#This Row],[DayChange]]/E4621</f>
        <v>3.6464743151465424E-3</v>
      </c>
      <c r="R4620" s="7">
        <f>_xlfn.CEILING.MATH(ABS(NiftyData[[#This Row],[DayChange %]]), 0.01)</f>
        <v>0.01</v>
      </c>
    </row>
    <row r="4621" spans="1:18" x14ac:dyDescent="0.2">
      <c r="A4621" s="2">
        <v>37379</v>
      </c>
      <c r="B4621" s="1">
        <v>1093.4000000000001</v>
      </c>
      <c r="C4621" s="1">
        <v>1098.5999999999999</v>
      </c>
      <c r="D4621" s="1">
        <v>1091.5</v>
      </c>
      <c r="E4621" s="1">
        <v>1096.95</v>
      </c>
      <c r="F4621" s="1">
        <v>34201217</v>
      </c>
      <c r="G4621" s="1">
        <v>874.44</v>
      </c>
      <c r="H4621" s="6" t="str">
        <f>TEXT(NiftyData[[#This Row],[Date]], "yyyy")</f>
        <v>2002</v>
      </c>
      <c r="I4621" s="6" t="str">
        <f>TEXT(NiftyData[[#This Row],[Date]], "mmm")</f>
        <v>May</v>
      </c>
      <c r="J4621" s="6" t="str">
        <f>TEXT(NiftyData[[#This Row],[Date]], "ddd")</f>
        <v>Fri</v>
      </c>
      <c r="K4621" s="6" t="str">
        <f>TEXT(NiftyData[[#This Row],[Date]], "mmm-yyyy")</f>
        <v>May-2002</v>
      </c>
      <c r="L4621" s="6" t="str">
        <f>IF(NiftyData[[#This Row],[Day]]="Thu", "Expiry", "")</f>
        <v/>
      </c>
      <c r="M4621" s="6">
        <f>NiftyData[[#This Row],[Close]]-NiftyData[[#This Row],[Open]]</f>
        <v>3.5499999999999545</v>
      </c>
      <c r="N4621" s="4">
        <f>NiftyData[[#This Row],[Intraday Change]]/NiftyData[[#This Row],[Open]]</f>
        <v>3.2467532467532049E-3</v>
      </c>
      <c r="O4621" s="4">
        <f>_xlfn.CEILING.MATH(ABS(NiftyData[[#This Row],[Intraday Change %]]), 0.01)</f>
        <v>0.01</v>
      </c>
      <c r="P4621" s="6">
        <f>NiftyData[[#This Row],[Close]]-E4622</f>
        <v>3.6500000000000909</v>
      </c>
      <c r="Q4621" s="4">
        <f>NiftyData[[#This Row],[DayChange]]/E4622</f>
        <v>3.3385164181835647E-3</v>
      </c>
      <c r="R4621" s="7">
        <f>_xlfn.CEILING.MATH(ABS(NiftyData[[#This Row],[DayChange %]]), 0.01)</f>
        <v>0.01</v>
      </c>
    </row>
    <row r="4622" spans="1:18" x14ac:dyDescent="0.2">
      <c r="A4622" s="2">
        <v>37378</v>
      </c>
      <c r="B4622" s="1">
        <v>1084.8</v>
      </c>
      <c r="C4622" s="1">
        <v>1101.0999999999999</v>
      </c>
      <c r="D4622" s="1">
        <v>1084.8</v>
      </c>
      <c r="E4622" s="1">
        <v>1093.3</v>
      </c>
      <c r="F4622" s="1">
        <v>44413724</v>
      </c>
      <c r="G4622" s="1">
        <v>1325.68</v>
      </c>
      <c r="H4622" s="6" t="str">
        <f>TEXT(NiftyData[[#This Row],[Date]], "yyyy")</f>
        <v>2002</v>
      </c>
      <c r="I4622" s="6" t="str">
        <f>TEXT(NiftyData[[#This Row],[Date]], "mmm")</f>
        <v>May</v>
      </c>
      <c r="J4622" s="6" t="str">
        <f>TEXT(NiftyData[[#This Row],[Date]], "ddd")</f>
        <v>Thu</v>
      </c>
      <c r="K4622" s="6" t="str">
        <f>TEXT(NiftyData[[#This Row],[Date]], "mmm-yyyy")</f>
        <v>May-2002</v>
      </c>
      <c r="L4622" s="6" t="str">
        <f>IF(NiftyData[[#This Row],[Day]]="Thu", "Expiry", "")</f>
        <v>Expiry</v>
      </c>
      <c r="M4622" s="6">
        <f>NiftyData[[#This Row],[Close]]-NiftyData[[#This Row],[Open]]</f>
        <v>8.5</v>
      </c>
      <c r="N4622" s="4">
        <f>NiftyData[[#This Row],[Intraday Change]]/NiftyData[[#This Row],[Open]]</f>
        <v>7.8355457227138655E-3</v>
      </c>
      <c r="O4622" s="4">
        <f>_xlfn.CEILING.MATH(ABS(NiftyData[[#This Row],[Intraday Change %]]), 0.01)</f>
        <v>0.01</v>
      </c>
      <c r="P4622" s="6">
        <f>NiftyData[[#This Row],[Close]]-E4623</f>
        <v>8.7999999999999545</v>
      </c>
      <c r="Q4622" s="4">
        <f>NiftyData[[#This Row],[DayChange]]/E4623</f>
        <v>8.1143384047947936E-3</v>
      </c>
      <c r="R4622" s="7">
        <f>_xlfn.CEILING.MATH(ABS(NiftyData[[#This Row],[DayChange %]]), 0.01)</f>
        <v>0.01</v>
      </c>
    </row>
    <row r="4623" spans="1:18" x14ac:dyDescent="0.2">
      <c r="A4623" s="2">
        <v>37376</v>
      </c>
      <c r="B4623" s="1">
        <v>1074.25</v>
      </c>
      <c r="C4623" s="1">
        <v>1085.75</v>
      </c>
      <c r="D4623" s="1">
        <v>1073.4000000000001</v>
      </c>
      <c r="E4623" s="1">
        <v>1084.5</v>
      </c>
      <c r="F4623" s="1">
        <v>35796410</v>
      </c>
      <c r="G4623" s="1">
        <v>972.43</v>
      </c>
      <c r="H4623" s="6" t="str">
        <f>TEXT(NiftyData[[#This Row],[Date]], "yyyy")</f>
        <v>2002</v>
      </c>
      <c r="I4623" s="6" t="str">
        <f>TEXT(NiftyData[[#This Row],[Date]], "mmm")</f>
        <v>Apr</v>
      </c>
      <c r="J4623" s="6" t="str">
        <f>TEXT(NiftyData[[#This Row],[Date]], "ddd")</f>
        <v>Tue</v>
      </c>
      <c r="K4623" s="6" t="str">
        <f>TEXT(NiftyData[[#This Row],[Date]], "mmm-yyyy")</f>
        <v>Apr-2002</v>
      </c>
      <c r="L4623" s="6" t="str">
        <f>IF(NiftyData[[#This Row],[Day]]="Thu", "Expiry", "")</f>
        <v/>
      </c>
      <c r="M4623" s="6">
        <f>NiftyData[[#This Row],[Close]]-NiftyData[[#This Row],[Open]]</f>
        <v>10.25</v>
      </c>
      <c r="N4623" s="4">
        <f>NiftyData[[#This Row],[Intraday Change]]/NiftyData[[#This Row],[Open]]</f>
        <v>9.5415406097277174E-3</v>
      </c>
      <c r="O4623" s="4">
        <f>_xlfn.CEILING.MATH(ABS(NiftyData[[#This Row],[Intraday Change %]]), 0.01)</f>
        <v>0.01</v>
      </c>
      <c r="P4623" s="6">
        <f>NiftyData[[#This Row],[Close]]-E4624</f>
        <v>10.299999999999955</v>
      </c>
      <c r="Q4623" s="4">
        <f>NiftyData[[#This Row],[DayChange]]/E4624</f>
        <v>9.5885309998137713E-3</v>
      </c>
      <c r="R4623" s="7">
        <f>_xlfn.CEILING.MATH(ABS(NiftyData[[#This Row],[DayChange %]]), 0.01)</f>
        <v>0.01</v>
      </c>
    </row>
    <row r="4624" spans="1:18" x14ac:dyDescent="0.2">
      <c r="A4624" s="2">
        <v>37375</v>
      </c>
      <c r="B4624" s="1">
        <v>1097.55</v>
      </c>
      <c r="C4624" s="1">
        <v>1098.6500000000001</v>
      </c>
      <c r="D4624" s="1">
        <v>1073.3</v>
      </c>
      <c r="E4624" s="1">
        <v>1074.2</v>
      </c>
      <c r="F4624" s="1">
        <v>41590165</v>
      </c>
      <c r="G4624" s="1">
        <v>1102.6199999999999</v>
      </c>
      <c r="H4624" s="6" t="str">
        <f>TEXT(NiftyData[[#This Row],[Date]], "yyyy")</f>
        <v>2002</v>
      </c>
      <c r="I4624" s="6" t="str">
        <f>TEXT(NiftyData[[#This Row],[Date]], "mmm")</f>
        <v>Apr</v>
      </c>
      <c r="J4624" s="6" t="str">
        <f>TEXT(NiftyData[[#This Row],[Date]], "ddd")</f>
        <v>Mon</v>
      </c>
      <c r="K4624" s="6" t="str">
        <f>TEXT(NiftyData[[#This Row],[Date]], "mmm-yyyy")</f>
        <v>Apr-2002</v>
      </c>
      <c r="L4624" s="6" t="str">
        <f>IF(NiftyData[[#This Row],[Day]]="Thu", "Expiry", "")</f>
        <v/>
      </c>
      <c r="M4624" s="6">
        <f>NiftyData[[#This Row],[Close]]-NiftyData[[#This Row],[Open]]</f>
        <v>-23.349999999999909</v>
      </c>
      <c r="N4624" s="4">
        <f>NiftyData[[#This Row],[Intraday Change]]/NiftyData[[#This Row],[Open]]</f>
        <v>-2.1274657191016271E-2</v>
      </c>
      <c r="O4624" s="4">
        <f>_xlfn.CEILING.MATH(ABS(NiftyData[[#This Row],[Intraday Change %]]), 0.01)</f>
        <v>0.03</v>
      </c>
      <c r="P4624" s="6">
        <f>NiftyData[[#This Row],[Close]]-E4625</f>
        <v>-23.200000000000045</v>
      </c>
      <c r="Q4624" s="4">
        <f>NiftyData[[#This Row],[DayChange]]/E4625</f>
        <v>-2.114087843994901E-2</v>
      </c>
      <c r="R4624" s="7">
        <f>_xlfn.CEILING.MATH(ABS(NiftyData[[#This Row],[DayChange %]]), 0.01)</f>
        <v>0.03</v>
      </c>
    </row>
    <row r="4625" spans="1:18" x14ac:dyDescent="0.2">
      <c r="A4625" s="2">
        <v>37372</v>
      </c>
      <c r="B4625" s="1">
        <v>1094.25</v>
      </c>
      <c r="C4625" s="1">
        <v>1103.3499999999999</v>
      </c>
      <c r="D4625" s="1">
        <v>1094.0999999999999</v>
      </c>
      <c r="E4625" s="1">
        <v>1097.4000000000001</v>
      </c>
      <c r="F4625" s="1">
        <v>30866979</v>
      </c>
      <c r="G4625" s="1">
        <v>946.98</v>
      </c>
      <c r="H4625" s="6" t="str">
        <f>TEXT(NiftyData[[#This Row],[Date]], "yyyy")</f>
        <v>2002</v>
      </c>
      <c r="I4625" s="6" t="str">
        <f>TEXT(NiftyData[[#This Row],[Date]], "mmm")</f>
        <v>Apr</v>
      </c>
      <c r="J4625" s="6" t="str">
        <f>TEXT(NiftyData[[#This Row],[Date]], "ddd")</f>
        <v>Fri</v>
      </c>
      <c r="K4625" s="6" t="str">
        <f>TEXT(NiftyData[[#This Row],[Date]], "mmm-yyyy")</f>
        <v>Apr-2002</v>
      </c>
      <c r="L4625" s="6" t="str">
        <f>IF(NiftyData[[#This Row],[Day]]="Thu", "Expiry", "")</f>
        <v/>
      </c>
      <c r="M4625" s="6">
        <f>NiftyData[[#This Row],[Close]]-NiftyData[[#This Row],[Open]]</f>
        <v>3.1500000000000909</v>
      </c>
      <c r="N4625" s="4">
        <f>NiftyData[[#This Row],[Intraday Change]]/NiftyData[[#This Row],[Open]]</f>
        <v>2.8786840301577256E-3</v>
      </c>
      <c r="O4625" s="4">
        <f>_xlfn.CEILING.MATH(ABS(NiftyData[[#This Row],[Intraday Change %]]), 0.01)</f>
        <v>0.01</v>
      </c>
      <c r="P4625" s="6">
        <f>NiftyData[[#This Row],[Close]]-E4626</f>
        <v>3.1000000000001364</v>
      </c>
      <c r="Q4625" s="4">
        <f>NiftyData[[#This Row],[DayChange]]/E4626</f>
        <v>2.8328611898018243E-3</v>
      </c>
      <c r="R4625" s="7">
        <f>_xlfn.CEILING.MATH(ABS(NiftyData[[#This Row],[DayChange %]]), 0.01)</f>
        <v>0.01</v>
      </c>
    </row>
    <row r="4626" spans="1:18" x14ac:dyDescent="0.2">
      <c r="A4626" s="2">
        <v>37371</v>
      </c>
      <c r="B4626" s="1">
        <v>1110.6500000000001</v>
      </c>
      <c r="C4626" s="1">
        <v>1113.8499999999999</v>
      </c>
      <c r="D4626" s="1">
        <v>1089</v>
      </c>
      <c r="E4626" s="1">
        <v>1094.3</v>
      </c>
      <c r="F4626" s="1">
        <v>44989860</v>
      </c>
      <c r="G4626" s="1">
        <v>1186.51</v>
      </c>
      <c r="H4626" s="6" t="str">
        <f>TEXT(NiftyData[[#This Row],[Date]], "yyyy")</f>
        <v>2002</v>
      </c>
      <c r="I4626" s="6" t="str">
        <f>TEXT(NiftyData[[#This Row],[Date]], "mmm")</f>
        <v>Apr</v>
      </c>
      <c r="J4626" s="6" t="str">
        <f>TEXT(NiftyData[[#This Row],[Date]], "ddd")</f>
        <v>Thu</v>
      </c>
      <c r="K4626" s="6" t="str">
        <f>TEXT(NiftyData[[#This Row],[Date]], "mmm-yyyy")</f>
        <v>Apr-2002</v>
      </c>
      <c r="L4626" s="6" t="str">
        <f>IF(NiftyData[[#This Row],[Day]]="Thu", "Expiry", "")</f>
        <v>Expiry</v>
      </c>
      <c r="M4626" s="6">
        <f>NiftyData[[#This Row],[Close]]-NiftyData[[#This Row],[Open]]</f>
        <v>-16.350000000000136</v>
      </c>
      <c r="N4626" s="4">
        <f>NiftyData[[#This Row],[Intraday Change]]/NiftyData[[#This Row],[Open]]</f>
        <v>-1.4721109260343163E-2</v>
      </c>
      <c r="O4626" s="4">
        <f>_xlfn.CEILING.MATH(ABS(NiftyData[[#This Row],[Intraday Change %]]), 0.01)</f>
        <v>0.02</v>
      </c>
      <c r="P4626" s="6">
        <f>NiftyData[[#This Row],[Close]]-E4627</f>
        <v>-16.299999999999955</v>
      </c>
      <c r="Q4626" s="4">
        <f>NiftyData[[#This Row],[DayChange]]/E4627</f>
        <v>-1.4676751305600536E-2</v>
      </c>
      <c r="R4626" s="7">
        <f>_xlfn.CEILING.MATH(ABS(NiftyData[[#This Row],[DayChange %]]), 0.01)</f>
        <v>0.02</v>
      </c>
    </row>
    <row r="4627" spans="1:18" x14ac:dyDescent="0.2">
      <c r="A4627" s="2">
        <v>37370</v>
      </c>
      <c r="B4627" s="1">
        <v>1106.25</v>
      </c>
      <c r="C4627" s="1">
        <v>1116.8499999999999</v>
      </c>
      <c r="D4627" s="1">
        <v>1105.7</v>
      </c>
      <c r="E4627" s="1">
        <v>1110.5999999999999</v>
      </c>
      <c r="F4627" s="1">
        <v>40697311</v>
      </c>
      <c r="G4627" s="1">
        <v>1144.3699999999999</v>
      </c>
      <c r="H4627" s="6" t="str">
        <f>TEXT(NiftyData[[#This Row],[Date]], "yyyy")</f>
        <v>2002</v>
      </c>
      <c r="I4627" s="6" t="str">
        <f>TEXT(NiftyData[[#This Row],[Date]], "mmm")</f>
        <v>Apr</v>
      </c>
      <c r="J4627" s="6" t="str">
        <f>TEXT(NiftyData[[#This Row],[Date]], "ddd")</f>
        <v>Wed</v>
      </c>
      <c r="K4627" s="6" t="str">
        <f>TEXT(NiftyData[[#This Row],[Date]], "mmm-yyyy")</f>
        <v>Apr-2002</v>
      </c>
      <c r="L4627" s="6" t="str">
        <f>IF(NiftyData[[#This Row],[Day]]="Thu", "Expiry", "")</f>
        <v/>
      </c>
      <c r="M4627" s="6">
        <f>NiftyData[[#This Row],[Close]]-NiftyData[[#This Row],[Open]]</f>
        <v>4.3499999999999091</v>
      </c>
      <c r="N4627" s="4">
        <f>NiftyData[[#This Row],[Intraday Change]]/NiftyData[[#This Row],[Open]]</f>
        <v>3.9322033898304262E-3</v>
      </c>
      <c r="O4627" s="4">
        <f>_xlfn.CEILING.MATH(ABS(NiftyData[[#This Row],[Intraday Change %]]), 0.01)</f>
        <v>0.01</v>
      </c>
      <c r="P4627" s="6">
        <f>NiftyData[[#This Row],[Close]]-E4628</f>
        <v>4.5999999999999091</v>
      </c>
      <c r="Q4627" s="4">
        <f>NiftyData[[#This Row],[DayChange]]/E4628</f>
        <v>4.1591320072331909E-3</v>
      </c>
      <c r="R4627" s="7">
        <f>_xlfn.CEILING.MATH(ABS(NiftyData[[#This Row],[DayChange %]]), 0.01)</f>
        <v>0.01</v>
      </c>
    </row>
    <row r="4628" spans="1:18" x14ac:dyDescent="0.2">
      <c r="A4628" s="2">
        <v>37369</v>
      </c>
      <c r="B4628" s="1">
        <v>1104</v>
      </c>
      <c r="C4628" s="1">
        <v>1108.8</v>
      </c>
      <c r="D4628" s="1">
        <v>1095</v>
      </c>
      <c r="E4628" s="1">
        <v>1106</v>
      </c>
      <c r="F4628" s="1">
        <v>39715536</v>
      </c>
      <c r="G4628" s="1">
        <v>1259.1400000000001</v>
      </c>
      <c r="H4628" s="6" t="str">
        <f>TEXT(NiftyData[[#This Row],[Date]], "yyyy")</f>
        <v>2002</v>
      </c>
      <c r="I4628" s="6" t="str">
        <f>TEXT(NiftyData[[#This Row],[Date]], "mmm")</f>
        <v>Apr</v>
      </c>
      <c r="J4628" s="6" t="str">
        <f>TEXT(NiftyData[[#This Row],[Date]], "ddd")</f>
        <v>Tue</v>
      </c>
      <c r="K4628" s="6" t="str">
        <f>TEXT(NiftyData[[#This Row],[Date]], "mmm-yyyy")</f>
        <v>Apr-2002</v>
      </c>
      <c r="L4628" s="6" t="str">
        <f>IF(NiftyData[[#This Row],[Day]]="Thu", "Expiry", "")</f>
        <v/>
      </c>
      <c r="M4628" s="6">
        <f>NiftyData[[#This Row],[Close]]-NiftyData[[#This Row],[Open]]</f>
        <v>2</v>
      </c>
      <c r="N4628" s="4">
        <f>NiftyData[[#This Row],[Intraday Change]]/NiftyData[[#This Row],[Open]]</f>
        <v>1.8115942028985507E-3</v>
      </c>
      <c r="O4628" s="4">
        <f>_xlfn.CEILING.MATH(ABS(NiftyData[[#This Row],[Intraday Change %]]), 0.01)</f>
        <v>0.01</v>
      </c>
      <c r="P4628" s="6">
        <f>NiftyData[[#This Row],[Close]]-E4629</f>
        <v>1.8499999999999091</v>
      </c>
      <c r="Q4628" s="4">
        <f>NiftyData[[#This Row],[DayChange]]/E4629</f>
        <v>1.6754969886337082E-3</v>
      </c>
      <c r="R4628" s="7">
        <f>_xlfn.CEILING.MATH(ABS(NiftyData[[#This Row],[DayChange %]]), 0.01)</f>
        <v>0.01</v>
      </c>
    </row>
    <row r="4629" spans="1:18" x14ac:dyDescent="0.2">
      <c r="A4629" s="2">
        <v>37368</v>
      </c>
      <c r="B4629" s="1">
        <v>1100.5</v>
      </c>
      <c r="C4629" s="1">
        <v>1107.2</v>
      </c>
      <c r="D4629" s="1">
        <v>1088.05</v>
      </c>
      <c r="E4629" s="1">
        <v>1104.1500000000001</v>
      </c>
      <c r="F4629" s="1">
        <v>38335333</v>
      </c>
      <c r="G4629" s="1">
        <v>1184.78</v>
      </c>
      <c r="H4629" s="6" t="str">
        <f>TEXT(NiftyData[[#This Row],[Date]], "yyyy")</f>
        <v>2002</v>
      </c>
      <c r="I4629" s="6" t="str">
        <f>TEXT(NiftyData[[#This Row],[Date]], "mmm")</f>
        <v>Apr</v>
      </c>
      <c r="J4629" s="6" t="str">
        <f>TEXT(NiftyData[[#This Row],[Date]], "ddd")</f>
        <v>Mon</v>
      </c>
      <c r="K4629" s="6" t="str">
        <f>TEXT(NiftyData[[#This Row],[Date]], "mmm-yyyy")</f>
        <v>Apr-2002</v>
      </c>
      <c r="L4629" s="6" t="str">
        <f>IF(NiftyData[[#This Row],[Day]]="Thu", "Expiry", "")</f>
        <v/>
      </c>
      <c r="M4629" s="6">
        <f>NiftyData[[#This Row],[Close]]-NiftyData[[#This Row],[Open]]</f>
        <v>3.6500000000000909</v>
      </c>
      <c r="N4629" s="4">
        <f>NiftyData[[#This Row],[Intraday Change]]/NiftyData[[#This Row],[Open]]</f>
        <v>3.3166742389823633E-3</v>
      </c>
      <c r="O4629" s="4">
        <f>_xlfn.CEILING.MATH(ABS(NiftyData[[#This Row],[Intraday Change %]]), 0.01)</f>
        <v>0.01</v>
      </c>
      <c r="P4629" s="6">
        <f>NiftyData[[#This Row],[Close]]-E4630</f>
        <v>3.8500000000001364</v>
      </c>
      <c r="Q4629" s="4">
        <f>NiftyData[[#This Row],[DayChange]]/E4630</f>
        <v>3.4990457148051774E-3</v>
      </c>
      <c r="R4629" s="7">
        <f>_xlfn.CEILING.MATH(ABS(NiftyData[[#This Row],[DayChange %]]), 0.01)</f>
        <v>0.01</v>
      </c>
    </row>
    <row r="4630" spans="1:18" x14ac:dyDescent="0.2">
      <c r="A4630" s="2">
        <v>37365</v>
      </c>
      <c r="B4630" s="1">
        <v>1125.55</v>
      </c>
      <c r="C4630" s="1">
        <v>1127.05</v>
      </c>
      <c r="D4630" s="1">
        <v>1097.5999999999999</v>
      </c>
      <c r="E4630" s="1">
        <v>1100.3</v>
      </c>
      <c r="F4630" s="1">
        <v>42127555</v>
      </c>
      <c r="G4630" s="1">
        <v>1325.67</v>
      </c>
      <c r="H4630" s="6" t="str">
        <f>TEXT(NiftyData[[#This Row],[Date]], "yyyy")</f>
        <v>2002</v>
      </c>
      <c r="I4630" s="6" t="str">
        <f>TEXT(NiftyData[[#This Row],[Date]], "mmm")</f>
        <v>Apr</v>
      </c>
      <c r="J4630" s="6" t="str">
        <f>TEXT(NiftyData[[#This Row],[Date]], "ddd")</f>
        <v>Fri</v>
      </c>
      <c r="K4630" s="6" t="str">
        <f>TEXT(NiftyData[[#This Row],[Date]], "mmm-yyyy")</f>
        <v>Apr-2002</v>
      </c>
      <c r="L4630" s="6" t="str">
        <f>IF(NiftyData[[#This Row],[Day]]="Thu", "Expiry", "")</f>
        <v/>
      </c>
      <c r="M4630" s="6">
        <f>NiftyData[[#This Row],[Close]]-NiftyData[[#This Row],[Open]]</f>
        <v>-25.25</v>
      </c>
      <c r="N4630" s="4">
        <f>NiftyData[[#This Row],[Intraday Change]]/NiftyData[[#This Row],[Open]]</f>
        <v>-2.2433476966816225E-2</v>
      </c>
      <c r="O4630" s="4">
        <f>_xlfn.CEILING.MATH(ABS(NiftyData[[#This Row],[Intraday Change %]]), 0.01)</f>
        <v>0.03</v>
      </c>
      <c r="P4630" s="6">
        <f>NiftyData[[#This Row],[Close]]-E4631</f>
        <v>-28.700000000000045</v>
      </c>
      <c r="Q4630" s="4">
        <f>NiftyData[[#This Row],[DayChange]]/E4631</f>
        <v>-2.5420726306465941E-2</v>
      </c>
      <c r="R4630" s="7">
        <f>_xlfn.CEILING.MATH(ABS(NiftyData[[#This Row],[DayChange %]]), 0.01)</f>
        <v>0.03</v>
      </c>
    </row>
    <row r="4631" spans="1:18" x14ac:dyDescent="0.2">
      <c r="A4631" s="2">
        <v>37364</v>
      </c>
      <c r="B4631" s="1">
        <v>1125.25</v>
      </c>
      <c r="C4631" s="1">
        <v>1135</v>
      </c>
      <c r="D4631" s="1">
        <v>1123.8</v>
      </c>
      <c r="E4631" s="1">
        <v>1129</v>
      </c>
      <c r="F4631" s="1">
        <v>34219373</v>
      </c>
      <c r="G4631" s="1">
        <v>1148.19</v>
      </c>
      <c r="H4631" s="6" t="str">
        <f>TEXT(NiftyData[[#This Row],[Date]], "yyyy")</f>
        <v>2002</v>
      </c>
      <c r="I4631" s="6" t="str">
        <f>TEXT(NiftyData[[#This Row],[Date]], "mmm")</f>
        <v>Apr</v>
      </c>
      <c r="J4631" s="6" t="str">
        <f>TEXT(NiftyData[[#This Row],[Date]], "ddd")</f>
        <v>Thu</v>
      </c>
      <c r="K4631" s="6" t="str">
        <f>TEXT(NiftyData[[#This Row],[Date]], "mmm-yyyy")</f>
        <v>Apr-2002</v>
      </c>
      <c r="L4631" s="6" t="str">
        <f>IF(NiftyData[[#This Row],[Day]]="Thu", "Expiry", "")</f>
        <v>Expiry</v>
      </c>
      <c r="M4631" s="6">
        <f>NiftyData[[#This Row],[Close]]-NiftyData[[#This Row],[Open]]</f>
        <v>3.75</v>
      </c>
      <c r="N4631" s="4">
        <f>NiftyData[[#This Row],[Intraday Change]]/NiftyData[[#This Row],[Open]]</f>
        <v>3.3325927571650742E-3</v>
      </c>
      <c r="O4631" s="4">
        <f>_xlfn.CEILING.MATH(ABS(NiftyData[[#This Row],[Intraday Change %]]), 0.01)</f>
        <v>0.01</v>
      </c>
      <c r="P4631" s="6">
        <f>NiftyData[[#This Row],[Close]]-E4632</f>
        <v>3.9000000000000909</v>
      </c>
      <c r="Q4631" s="4">
        <f>NiftyData[[#This Row],[DayChange]]/E4632</f>
        <v>3.4663585459071117E-3</v>
      </c>
      <c r="R4631" s="7">
        <f>_xlfn.CEILING.MATH(ABS(NiftyData[[#This Row],[DayChange %]]), 0.01)</f>
        <v>0.01</v>
      </c>
    </row>
    <row r="4632" spans="1:18" x14ac:dyDescent="0.2">
      <c r="A4632" s="2">
        <v>37363</v>
      </c>
      <c r="B4632" s="1">
        <v>1119</v>
      </c>
      <c r="C4632" s="1">
        <v>1136.5999999999999</v>
      </c>
      <c r="D4632" s="1">
        <v>1118.95</v>
      </c>
      <c r="E4632" s="1">
        <v>1125.0999999999999</v>
      </c>
      <c r="F4632" s="1">
        <v>34383746</v>
      </c>
      <c r="G4632" s="1">
        <v>1259.69</v>
      </c>
      <c r="H4632" s="6" t="str">
        <f>TEXT(NiftyData[[#This Row],[Date]], "yyyy")</f>
        <v>2002</v>
      </c>
      <c r="I4632" s="6" t="str">
        <f>TEXT(NiftyData[[#This Row],[Date]], "mmm")</f>
        <v>Apr</v>
      </c>
      <c r="J4632" s="6" t="str">
        <f>TEXT(NiftyData[[#This Row],[Date]], "ddd")</f>
        <v>Wed</v>
      </c>
      <c r="K4632" s="6" t="str">
        <f>TEXT(NiftyData[[#This Row],[Date]], "mmm-yyyy")</f>
        <v>Apr-2002</v>
      </c>
      <c r="L4632" s="6" t="str">
        <f>IF(NiftyData[[#This Row],[Day]]="Thu", "Expiry", "")</f>
        <v/>
      </c>
      <c r="M4632" s="6">
        <f>NiftyData[[#This Row],[Close]]-NiftyData[[#This Row],[Open]]</f>
        <v>6.0999999999999091</v>
      </c>
      <c r="N4632" s="4">
        <f>NiftyData[[#This Row],[Intraday Change]]/NiftyData[[#This Row],[Open]]</f>
        <v>5.4512957998211877E-3</v>
      </c>
      <c r="O4632" s="4">
        <f>_xlfn.CEILING.MATH(ABS(NiftyData[[#This Row],[Intraday Change %]]), 0.01)</f>
        <v>0.01</v>
      </c>
      <c r="P4632" s="6">
        <f>NiftyData[[#This Row],[Close]]-E4633</f>
        <v>6.3499999999999091</v>
      </c>
      <c r="Q4632" s="4">
        <f>NiftyData[[#This Row],[DayChange]]/E4633</f>
        <v>5.6759776536312034E-3</v>
      </c>
      <c r="R4632" s="7">
        <f>_xlfn.CEILING.MATH(ABS(NiftyData[[#This Row],[DayChange %]]), 0.01)</f>
        <v>0.01</v>
      </c>
    </row>
    <row r="4633" spans="1:18" x14ac:dyDescent="0.2">
      <c r="A4633" s="2">
        <v>37362</v>
      </c>
      <c r="B4633" s="1">
        <v>1130.8</v>
      </c>
      <c r="C4633" s="1">
        <v>1133.5</v>
      </c>
      <c r="D4633" s="1">
        <v>1116.6500000000001</v>
      </c>
      <c r="E4633" s="1">
        <v>1118.75</v>
      </c>
      <c r="F4633" s="1">
        <v>32533210</v>
      </c>
      <c r="G4633" s="1">
        <v>1046.74</v>
      </c>
      <c r="H4633" s="6" t="str">
        <f>TEXT(NiftyData[[#This Row],[Date]], "yyyy")</f>
        <v>2002</v>
      </c>
      <c r="I4633" s="6" t="str">
        <f>TEXT(NiftyData[[#This Row],[Date]], "mmm")</f>
        <v>Apr</v>
      </c>
      <c r="J4633" s="6" t="str">
        <f>TEXT(NiftyData[[#This Row],[Date]], "ddd")</f>
        <v>Tue</v>
      </c>
      <c r="K4633" s="6" t="str">
        <f>TEXT(NiftyData[[#This Row],[Date]], "mmm-yyyy")</f>
        <v>Apr-2002</v>
      </c>
      <c r="L4633" s="6" t="str">
        <f>IF(NiftyData[[#This Row],[Day]]="Thu", "Expiry", "")</f>
        <v/>
      </c>
      <c r="M4633" s="6">
        <f>NiftyData[[#This Row],[Close]]-NiftyData[[#This Row],[Open]]</f>
        <v>-12.049999999999955</v>
      </c>
      <c r="N4633" s="4">
        <f>NiftyData[[#This Row],[Intraday Change]]/NiftyData[[#This Row],[Open]]</f>
        <v>-1.0656172621153126E-2</v>
      </c>
      <c r="O4633" s="4">
        <f>_xlfn.CEILING.MATH(ABS(NiftyData[[#This Row],[Intraday Change %]]), 0.01)</f>
        <v>0.02</v>
      </c>
      <c r="P4633" s="6">
        <f>NiftyData[[#This Row],[Close]]-E4634</f>
        <v>-15.400000000000091</v>
      </c>
      <c r="Q4633" s="4">
        <f>NiftyData[[#This Row],[DayChange]]/E4634</f>
        <v>-1.3578450822201727E-2</v>
      </c>
      <c r="R4633" s="7">
        <f>_xlfn.CEILING.MATH(ABS(NiftyData[[#This Row],[DayChange %]]), 0.01)</f>
        <v>0.02</v>
      </c>
    </row>
    <row r="4634" spans="1:18" x14ac:dyDescent="0.2">
      <c r="A4634" s="2">
        <v>37361</v>
      </c>
      <c r="B4634" s="1">
        <v>1146.55</v>
      </c>
      <c r="C4634" s="1">
        <v>1152.55</v>
      </c>
      <c r="D4634" s="1">
        <v>1130.45</v>
      </c>
      <c r="E4634" s="1">
        <v>1134.1500000000001</v>
      </c>
      <c r="F4634" s="1">
        <v>32838768</v>
      </c>
      <c r="G4634" s="1">
        <v>1119.3499999999999</v>
      </c>
      <c r="H4634" s="6" t="str">
        <f>TEXT(NiftyData[[#This Row],[Date]], "yyyy")</f>
        <v>2002</v>
      </c>
      <c r="I4634" s="6" t="str">
        <f>TEXT(NiftyData[[#This Row],[Date]], "mmm")</f>
        <v>Apr</v>
      </c>
      <c r="J4634" s="6" t="str">
        <f>TEXT(NiftyData[[#This Row],[Date]], "ddd")</f>
        <v>Mon</v>
      </c>
      <c r="K4634" s="6" t="str">
        <f>TEXT(NiftyData[[#This Row],[Date]], "mmm-yyyy")</f>
        <v>Apr-2002</v>
      </c>
      <c r="L4634" s="6" t="str">
        <f>IF(NiftyData[[#This Row],[Day]]="Thu", "Expiry", "")</f>
        <v/>
      </c>
      <c r="M4634" s="6">
        <f>NiftyData[[#This Row],[Close]]-NiftyData[[#This Row],[Open]]</f>
        <v>-12.399999999999864</v>
      </c>
      <c r="N4634" s="4">
        <f>NiftyData[[#This Row],[Intraday Change]]/NiftyData[[#This Row],[Open]]</f>
        <v>-1.0815053857223728E-2</v>
      </c>
      <c r="O4634" s="4">
        <f>_xlfn.CEILING.MATH(ABS(NiftyData[[#This Row],[Intraday Change %]]), 0.01)</f>
        <v>0.02</v>
      </c>
      <c r="P4634" s="6">
        <f>NiftyData[[#This Row],[Close]]-E4635</f>
        <v>-12.349999999999909</v>
      </c>
      <c r="Q4634" s="4">
        <f>NiftyData[[#This Row],[DayChange]]/E4635</f>
        <v>-1.0771914522459581E-2</v>
      </c>
      <c r="R4634" s="7">
        <f>_xlfn.CEILING.MATH(ABS(NiftyData[[#This Row],[DayChange %]]), 0.01)</f>
        <v>0.02</v>
      </c>
    </row>
    <row r="4635" spans="1:18" x14ac:dyDescent="0.2">
      <c r="A4635" s="2">
        <v>37358</v>
      </c>
      <c r="B4635" s="1">
        <v>1143.25</v>
      </c>
      <c r="C4635" s="1">
        <v>1151.55</v>
      </c>
      <c r="D4635" s="1">
        <v>1138.6500000000001</v>
      </c>
      <c r="E4635" s="1">
        <v>1146.5</v>
      </c>
      <c r="F4635" s="1">
        <v>38866977</v>
      </c>
      <c r="G4635" s="1">
        <v>1226.92</v>
      </c>
      <c r="H4635" s="6" t="str">
        <f>TEXT(NiftyData[[#This Row],[Date]], "yyyy")</f>
        <v>2002</v>
      </c>
      <c r="I4635" s="6" t="str">
        <f>TEXT(NiftyData[[#This Row],[Date]], "mmm")</f>
        <v>Apr</v>
      </c>
      <c r="J4635" s="6" t="str">
        <f>TEXT(NiftyData[[#This Row],[Date]], "ddd")</f>
        <v>Fri</v>
      </c>
      <c r="K4635" s="6" t="str">
        <f>TEXT(NiftyData[[#This Row],[Date]], "mmm-yyyy")</f>
        <v>Apr-2002</v>
      </c>
      <c r="L4635" s="6" t="str">
        <f>IF(NiftyData[[#This Row],[Day]]="Thu", "Expiry", "")</f>
        <v/>
      </c>
      <c r="M4635" s="6">
        <f>NiftyData[[#This Row],[Close]]-NiftyData[[#This Row],[Open]]</f>
        <v>3.25</v>
      </c>
      <c r="N4635" s="4">
        <f>NiftyData[[#This Row],[Intraday Change]]/NiftyData[[#This Row],[Open]]</f>
        <v>2.8427727968510824E-3</v>
      </c>
      <c r="O4635" s="4">
        <f>_xlfn.CEILING.MATH(ABS(NiftyData[[#This Row],[Intraday Change %]]), 0.01)</f>
        <v>0.01</v>
      </c>
      <c r="P4635" s="6">
        <f>NiftyData[[#This Row],[Close]]-E4636</f>
        <v>2.9000000000000909</v>
      </c>
      <c r="Q4635" s="4">
        <f>NiftyData[[#This Row],[DayChange]]/E4636</f>
        <v>2.5358516963974215E-3</v>
      </c>
      <c r="R4635" s="7">
        <f>_xlfn.CEILING.MATH(ABS(NiftyData[[#This Row],[DayChange %]]), 0.01)</f>
        <v>0.01</v>
      </c>
    </row>
    <row r="4636" spans="1:18" x14ac:dyDescent="0.2">
      <c r="A4636" s="2">
        <v>37357</v>
      </c>
      <c r="B4636" s="1">
        <v>1138.55</v>
      </c>
      <c r="C4636" s="1">
        <v>1150.2</v>
      </c>
      <c r="D4636" s="1">
        <v>1138.55</v>
      </c>
      <c r="E4636" s="1">
        <v>1143.5999999999999</v>
      </c>
      <c r="F4636" s="1">
        <v>48509919</v>
      </c>
      <c r="G4636" s="1">
        <v>1680.95</v>
      </c>
      <c r="H4636" s="6" t="str">
        <f>TEXT(NiftyData[[#This Row],[Date]], "yyyy")</f>
        <v>2002</v>
      </c>
      <c r="I4636" s="6" t="str">
        <f>TEXT(NiftyData[[#This Row],[Date]], "mmm")</f>
        <v>Apr</v>
      </c>
      <c r="J4636" s="6" t="str">
        <f>TEXT(NiftyData[[#This Row],[Date]], "ddd")</f>
        <v>Thu</v>
      </c>
      <c r="K4636" s="6" t="str">
        <f>TEXT(NiftyData[[#This Row],[Date]], "mmm-yyyy")</f>
        <v>Apr-2002</v>
      </c>
      <c r="L4636" s="6" t="str">
        <f>IF(NiftyData[[#This Row],[Day]]="Thu", "Expiry", "")</f>
        <v>Expiry</v>
      </c>
      <c r="M4636" s="6">
        <f>NiftyData[[#This Row],[Close]]-NiftyData[[#This Row],[Open]]</f>
        <v>5.0499999999999545</v>
      </c>
      <c r="N4636" s="4">
        <f>NiftyData[[#This Row],[Intraday Change]]/NiftyData[[#This Row],[Open]]</f>
        <v>4.4354661631021515E-3</v>
      </c>
      <c r="O4636" s="4">
        <f>_xlfn.CEILING.MATH(ABS(NiftyData[[#This Row],[Intraday Change %]]), 0.01)</f>
        <v>0.01</v>
      </c>
      <c r="P4636" s="6">
        <f>NiftyData[[#This Row],[Close]]-E4637</f>
        <v>5.0999999999999091</v>
      </c>
      <c r="Q4636" s="4">
        <f>NiftyData[[#This Row],[DayChange]]/E4637</f>
        <v>4.4795783926217907E-3</v>
      </c>
      <c r="R4636" s="7">
        <f>_xlfn.CEILING.MATH(ABS(NiftyData[[#This Row],[DayChange %]]), 0.01)</f>
        <v>0.01</v>
      </c>
    </row>
    <row r="4637" spans="1:18" x14ac:dyDescent="0.2">
      <c r="A4637" s="2">
        <v>37356</v>
      </c>
      <c r="B4637" s="1">
        <v>1126.7</v>
      </c>
      <c r="C4637" s="1">
        <v>1140.25</v>
      </c>
      <c r="D4637" s="1">
        <v>1125.75</v>
      </c>
      <c r="E4637" s="1">
        <v>1138.5</v>
      </c>
      <c r="F4637" s="1">
        <v>48371804</v>
      </c>
      <c r="G4637" s="1">
        <v>1747.31</v>
      </c>
      <c r="H4637" s="6" t="str">
        <f>TEXT(NiftyData[[#This Row],[Date]], "yyyy")</f>
        <v>2002</v>
      </c>
      <c r="I4637" s="6" t="str">
        <f>TEXT(NiftyData[[#This Row],[Date]], "mmm")</f>
        <v>Apr</v>
      </c>
      <c r="J4637" s="6" t="str">
        <f>TEXT(NiftyData[[#This Row],[Date]], "ddd")</f>
        <v>Wed</v>
      </c>
      <c r="K4637" s="6" t="str">
        <f>TEXT(NiftyData[[#This Row],[Date]], "mmm-yyyy")</f>
        <v>Apr-2002</v>
      </c>
      <c r="L4637" s="6" t="str">
        <f>IF(NiftyData[[#This Row],[Day]]="Thu", "Expiry", "")</f>
        <v/>
      </c>
      <c r="M4637" s="6">
        <f>NiftyData[[#This Row],[Close]]-NiftyData[[#This Row],[Open]]</f>
        <v>11.799999999999955</v>
      </c>
      <c r="N4637" s="4">
        <f>NiftyData[[#This Row],[Intraday Change]]/NiftyData[[#This Row],[Open]]</f>
        <v>1.0473062927132293E-2</v>
      </c>
      <c r="O4637" s="4">
        <f>_xlfn.CEILING.MATH(ABS(NiftyData[[#This Row],[Intraday Change %]]), 0.01)</f>
        <v>0.02</v>
      </c>
      <c r="P4637" s="6">
        <f>NiftyData[[#This Row],[Close]]-E4638</f>
        <v>11.799999999999955</v>
      </c>
      <c r="Q4637" s="4">
        <f>NiftyData[[#This Row],[DayChange]]/E4638</f>
        <v>1.0473062927132293E-2</v>
      </c>
      <c r="R4637" s="7">
        <f>_xlfn.CEILING.MATH(ABS(NiftyData[[#This Row],[DayChange %]]), 0.01)</f>
        <v>0.02</v>
      </c>
    </row>
    <row r="4638" spans="1:18" x14ac:dyDescent="0.2">
      <c r="A4638" s="2">
        <v>37355</v>
      </c>
      <c r="B4638" s="1">
        <v>1135.1500000000001</v>
      </c>
      <c r="C4638" s="1">
        <v>1137.45</v>
      </c>
      <c r="D4638" s="1">
        <v>1122.0999999999999</v>
      </c>
      <c r="E4638" s="1">
        <v>1126.7</v>
      </c>
      <c r="F4638" s="1">
        <v>37258542</v>
      </c>
      <c r="G4638" s="1">
        <v>1088.52</v>
      </c>
      <c r="H4638" s="6" t="str">
        <f>TEXT(NiftyData[[#This Row],[Date]], "yyyy")</f>
        <v>2002</v>
      </c>
      <c r="I4638" s="6" t="str">
        <f>TEXT(NiftyData[[#This Row],[Date]], "mmm")</f>
        <v>Apr</v>
      </c>
      <c r="J4638" s="6" t="str">
        <f>TEXT(NiftyData[[#This Row],[Date]], "ddd")</f>
        <v>Tue</v>
      </c>
      <c r="K4638" s="6" t="str">
        <f>TEXT(NiftyData[[#This Row],[Date]], "mmm-yyyy")</f>
        <v>Apr-2002</v>
      </c>
      <c r="L4638" s="6" t="str">
        <f>IF(NiftyData[[#This Row],[Day]]="Thu", "Expiry", "")</f>
        <v/>
      </c>
      <c r="M4638" s="6">
        <f>NiftyData[[#This Row],[Close]]-NiftyData[[#This Row],[Open]]</f>
        <v>-8.4500000000000455</v>
      </c>
      <c r="N4638" s="4">
        <f>NiftyData[[#This Row],[Intraday Change]]/NiftyData[[#This Row],[Open]]</f>
        <v>-7.4439501387482225E-3</v>
      </c>
      <c r="O4638" s="4">
        <f>_xlfn.CEILING.MATH(ABS(NiftyData[[#This Row],[Intraday Change %]]), 0.01)</f>
        <v>0.01</v>
      </c>
      <c r="P4638" s="6">
        <f>NiftyData[[#This Row],[Close]]-E4639</f>
        <v>-8.5499999999999545</v>
      </c>
      <c r="Q4638" s="4">
        <f>NiftyData[[#This Row],[DayChange]]/E4639</f>
        <v>-7.5313807531380353E-3</v>
      </c>
      <c r="R4638" s="7">
        <f>_xlfn.CEILING.MATH(ABS(NiftyData[[#This Row],[DayChange %]]), 0.01)</f>
        <v>0.01</v>
      </c>
    </row>
    <row r="4639" spans="1:18" x14ac:dyDescent="0.2">
      <c r="A4639" s="2">
        <v>37354</v>
      </c>
      <c r="B4639" s="1">
        <v>1141.9000000000001</v>
      </c>
      <c r="C4639" s="1">
        <v>1147.9000000000001</v>
      </c>
      <c r="D4639" s="1">
        <v>1134</v>
      </c>
      <c r="E4639" s="1">
        <v>1135.25</v>
      </c>
      <c r="F4639" s="1">
        <v>31263947</v>
      </c>
      <c r="G4639" s="1">
        <v>916.74</v>
      </c>
      <c r="H4639" s="6" t="str">
        <f>TEXT(NiftyData[[#This Row],[Date]], "yyyy")</f>
        <v>2002</v>
      </c>
      <c r="I4639" s="6" t="str">
        <f>TEXT(NiftyData[[#This Row],[Date]], "mmm")</f>
        <v>Apr</v>
      </c>
      <c r="J4639" s="6" t="str">
        <f>TEXT(NiftyData[[#This Row],[Date]], "ddd")</f>
        <v>Mon</v>
      </c>
      <c r="K4639" s="6" t="str">
        <f>TEXT(NiftyData[[#This Row],[Date]], "mmm-yyyy")</f>
        <v>Apr-2002</v>
      </c>
      <c r="L4639" s="6" t="str">
        <f>IF(NiftyData[[#This Row],[Day]]="Thu", "Expiry", "")</f>
        <v/>
      </c>
      <c r="M4639" s="6">
        <f>NiftyData[[#This Row],[Close]]-NiftyData[[#This Row],[Open]]</f>
        <v>-6.6500000000000909</v>
      </c>
      <c r="N4639" s="4">
        <f>NiftyData[[#This Row],[Intraday Change]]/NiftyData[[#This Row],[Open]]</f>
        <v>-5.8236272878536563E-3</v>
      </c>
      <c r="O4639" s="4">
        <f>_xlfn.CEILING.MATH(ABS(NiftyData[[#This Row],[Intraday Change %]]), 0.01)</f>
        <v>0.01</v>
      </c>
      <c r="P4639" s="6">
        <f>NiftyData[[#This Row],[Close]]-E4640</f>
        <v>-6.7000000000000455</v>
      </c>
      <c r="Q4639" s="4">
        <f>NiftyData[[#This Row],[DayChange]]/E4640</f>
        <v>-5.8671570559131704E-3</v>
      </c>
      <c r="R4639" s="7">
        <f>_xlfn.CEILING.MATH(ABS(NiftyData[[#This Row],[DayChange %]]), 0.01)</f>
        <v>0.01</v>
      </c>
    </row>
    <row r="4640" spans="1:18" x14ac:dyDescent="0.2">
      <c r="A4640" s="2">
        <v>37351</v>
      </c>
      <c r="B4640" s="1">
        <v>1146.05</v>
      </c>
      <c r="C4640" s="1">
        <v>1153.3</v>
      </c>
      <c r="D4640" s="1">
        <v>1139.9000000000001</v>
      </c>
      <c r="E4640" s="1">
        <v>1141.95</v>
      </c>
      <c r="F4640" s="1">
        <v>40192567</v>
      </c>
      <c r="G4640" s="1">
        <v>1133.81</v>
      </c>
      <c r="H4640" s="6" t="str">
        <f>TEXT(NiftyData[[#This Row],[Date]], "yyyy")</f>
        <v>2002</v>
      </c>
      <c r="I4640" s="6" t="str">
        <f>TEXT(NiftyData[[#This Row],[Date]], "mmm")</f>
        <v>Apr</v>
      </c>
      <c r="J4640" s="6" t="str">
        <f>TEXT(NiftyData[[#This Row],[Date]], "ddd")</f>
        <v>Fri</v>
      </c>
      <c r="K4640" s="6" t="str">
        <f>TEXT(NiftyData[[#This Row],[Date]], "mmm-yyyy")</f>
        <v>Apr-2002</v>
      </c>
      <c r="L4640" s="6" t="str">
        <f>IF(NiftyData[[#This Row],[Day]]="Thu", "Expiry", "")</f>
        <v/>
      </c>
      <c r="M4640" s="6">
        <f>NiftyData[[#This Row],[Close]]-NiftyData[[#This Row],[Open]]</f>
        <v>-4.0999999999999091</v>
      </c>
      <c r="N4640" s="4">
        <f>NiftyData[[#This Row],[Intraday Change]]/NiftyData[[#This Row],[Open]]</f>
        <v>-3.5775053444438805E-3</v>
      </c>
      <c r="O4640" s="4">
        <f>_xlfn.CEILING.MATH(ABS(NiftyData[[#This Row],[Intraday Change %]]), 0.01)</f>
        <v>0.01</v>
      </c>
      <c r="P4640" s="6">
        <f>NiftyData[[#This Row],[Close]]-E4641</f>
        <v>-3.9500000000000455</v>
      </c>
      <c r="Q4640" s="4">
        <f>NiftyData[[#This Row],[DayChange]]/E4641</f>
        <v>-3.4470721703464919E-3</v>
      </c>
      <c r="R4640" s="7">
        <f>_xlfn.CEILING.MATH(ABS(NiftyData[[#This Row],[DayChange %]]), 0.01)</f>
        <v>0.01</v>
      </c>
    </row>
    <row r="4641" spans="1:18" x14ac:dyDescent="0.2">
      <c r="A4641" s="2">
        <v>37350</v>
      </c>
      <c r="B4641" s="1">
        <v>1124.05</v>
      </c>
      <c r="C4641" s="1">
        <v>1149.6500000000001</v>
      </c>
      <c r="D4641" s="1">
        <v>1123.9000000000001</v>
      </c>
      <c r="E4641" s="1">
        <v>1145.9000000000001</v>
      </c>
      <c r="F4641" s="1">
        <v>49472486</v>
      </c>
      <c r="G4641" s="1">
        <v>1388.14</v>
      </c>
      <c r="H4641" s="6" t="str">
        <f>TEXT(NiftyData[[#This Row],[Date]], "yyyy")</f>
        <v>2002</v>
      </c>
      <c r="I4641" s="6" t="str">
        <f>TEXT(NiftyData[[#This Row],[Date]], "mmm")</f>
        <v>Apr</v>
      </c>
      <c r="J4641" s="6" t="str">
        <f>TEXT(NiftyData[[#This Row],[Date]], "ddd")</f>
        <v>Thu</v>
      </c>
      <c r="K4641" s="6" t="str">
        <f>TEXT(NiftyData[[#This Row],[Date]], "mmm-yyyy")</f>
        <v>Apr-2002</v>
      </c>
      <c r="L4641" s="6" t="str">
        <f>IF(NiftyData[[#This Row],[Day]]="Thu", "Expiry", "")</f>
        <v>Expiry</v>
      </c>
      <c r="M4641" s="6">
        <f>NiftyData[[#This Row],[Close]]-NiftyData[[#This Row],[Open]]</f>
        <v>21.850000000000136</v>
      </c>
      <c r="N4641" s="4">
        <f>NiftyData[[#This Row],[Intraday Change]]/NiftyData[[#This Row],[Open]]</f>
        <v>1.943863707130478E-2</v>
      </c>
      <c r="O4641" s="4">
        <f>_xlfn.CEILING.MATH(ABS(NiftyData[[#This Row],[Intraday Change %]]), 0.01)</f>
        <v>0.02</v>
      </c>
      <c r="P4641" s="6">
        <f>NiftyData[[#This Row],[Close]]-E4642</f>
        <v>22.400000000000091</v>
      </c>
      <c r="Q4641" s="4">
        <f>NiftyData[[#This Row],[DayChange]]/E4642</f>
        <v>1.9937694704049925E-2</v>
      </c>
      <c r="R4641" s="7">
        <f>_xlfn.CEILING.MATH(ABS(NiftyData[[#This Row],[DayChange %]]), 0.01)</f>
        <v>0.02</v>
      </c>
    </row>
    <row r="4642" spans="1:18" x14ac:dyDescent="0.2">
      <c r="A4642" s="2">
        <v>37349</v>
      </c>
      <c r="B4642" s="1">
        <v>1136.5999999999999</v>
      </c>
      <c r="C4642" s="1">
        <v>1136.9000000000001</v>
      </c>
      <c r="D4642" s="1">
        <v>1121.45</v>
      </c>
      <c r="E4642" s="1">
        <v>1123.5</v>
      </c>
      <c r="F4642" s="1">
        <v>39862825</v>
      </c>
      <c r="G4642" s="1">
        <v>1031.04</v>
      </c>
      <c r="H4642" s="6" t="str">
        <f>TEXT(NiftyData[[#This Row],[Date]], "yyyy")</f>
        <v>2002</v>
      </c>
      <c r="I4642" s="6" t="str">
        <f>TEXT(NiftyData[[#This Row],[Date]], "mmm")</f>
        <v>Apr</v>
      </c>
      <c r="J4642" s="6" t="str">
        <f>TEXT(NiftyData[[#This Row],[Date]], "ddd")</f>
        <v>Wed</v>
      </c>
      <c r="K4642" s="6" t="str">
        <f>TEXT(NiftyData[[#This Row],[Date]], "mmm-yyyy")</f>
        <v>Apr-2002</v>
      </c>
      <c r="L4642" s="6" t="str">
        <f>IF(NiftyData[[#This Row],[Day]]="Thu", "Expiry", "")</f>
        <v/>
      </c>
      <c r="M4642" s="6">
        <f>NiftyData[[#This Row],[Close]]-NiftyData[[#This Row],[Open]]</f>
        <v>-13.099999999999909</v>
      </c>
      <c r="N4642" s="4">
        <f>NiftyData[[#This Row],[Intraday Change]]/NiftyData[[#This Row],[Open]]</f>
        <v>-1.1525602674643596E-2</v>
      </c>
      <c r="O4642" s="4">
        <f>_xlfn.CEILING.MATH(ABS(NiftyData[[#This Row],[Intraday Change %]]), 0.01)</f>
        <v>0.02</v>
      </c>
      <c r="P4642" s="6">
        <f>NiftyData[[#This Row],[Close]]-E4643</f>
        <v>-13.450000000000045</v>
      </c>
      <c r="Q4642" s="4">
        <f>NiftyData[[#This Row],[DayChange]]/E4643</f>
        <v>-1.1829895773780769E-2</v>
      </c>
      <c r="R4642" s="7">
        <f>_xlfn.CEILING.MATH(ABS(NiftyData[[#This Row],[DayChange %]]), 0.01)</f>
        <v>0.02</v>
      </c>
    </row>
    <row r="4643" spans="1:18" x14ac:dyDescent="0.2">
      <c r="A4643" s="2">
        <v>37348</v>
      </c>
      <c r="B4643" s="1">
        <v>1138.8</v>
      </c>
      <c r="C4643" s="1">
        <v>1147.3</v>
      </c>
      <c r="D4643" s="1">
        <v>1132.3</v>
      </c>
      <c r="E4643" s="1">
        <v>1136.95</v>
      </c>
      <c r="F4643" s="1">
        <v>50733525</v>
      </c>
      <c r="G4643" s="1">
        <v>1401.11</v>
      </c>
      <c r="H4643" s="6" t="str">
        <f>TEXT(NiftyData[[#This Row],[Date]], "yyyy")</f>
        <v>2002</v>
      </c>
      <c r="I4643" s="6" t="str">
        <f>TEXT(NiftyData[[#This Row],[Date]], "mmm")</f>
        <v>Apr</v>
      </c>
      <c r="J4643" s="6" t="str">
        <f>TEXT(NiftyData[[#This Row],[Date]], "ddd")</f>
        <v>Tue</v>
      </c>
      <c r="K4643" s="6" t="str">
        <f>TEXT(NiftyData[[#This Row],[Date]], "mmm-yyyy")</f>
        <v>Apr-2002</v>
      </c>
      <c r="L4643" s="6" t="str">
        <f>IF(NiftyData[[#This Row],[Day]]="Thu", "Expiry", "")</f>
        <v/>
      </c>
      <c r="M4643" s="6">
        <f>NiftyData[[#This Row],[Close]]-NiftyData[[#This Row],[Open]]</f>
        <v>-1.8499999999999091</v>
      </c>
      <c r="N4643" s="4">
        <f>NiftyData[[#This Row],[Intraday Change]]/NiftyData[[#This Row],[Open]]</f>
        <v>-1.6245170354758597E-3</v>
      </c>
      <c r="O4643" s="4">
        <f>_xlfn.CEILING.MATH(ABS(NiftyData[[#This Row],[Intraday Change %]]), 0.01)</f>
        <v>0.01</v>
      </c>
      <c r="P4643" s="6">
        <f>NiftyData[[#This Row],[Close]]-E4644</f>
        <v>-2</v>
      </c>
      <c r="Q4643" s="4">
        <f>NiftyData[[#This Row],[DayChange]]/E4644</f>
        <v>-1.7560033364063391E-3</v>
      </c>
      <c r="R4643" s="7">
        <f>_xlfn.CEILING.MATH(ABS(NiftyData[[#This Row],[DayChange %]]), 0.01)</f>
        <v>0.01</v>
      </c>
    </row>
    <row r="4644" spans="1:18" x14ac:dyDescent="0.2">
      <c r="A4644" s="2">
        <v>37347</v>
      </c>
      <c r="B4644" s="1">
        <v>1129.8499999999999</v>
      </c>
      <c r="C4644" s="1">
        <v>1143.3</v>
      </c>
      <c r="D4644" s="1">
        <v>1129.8499999999999</v>
      </c>
      <c r="E4644" s="1">
        <v>1138.95</v>
      </c>
      <c r="F4644" s="1">
        <v>41464447</v>
      </c>
      <c r="G4644" s="1">
        <v>1116.79</v>
      </c>
      <c r="H4644" s="6" t="str">
        <f>TEXT(NiftyData[[#This Row],[Date]], "yyyy")</f>
        <v>2002</v>
      </c>
      <c r="I4644" s="6" t="str">
        <f>TEXT(NiftyData[[#This Row],[Date]], "mmm")</f>
        <v>Apr</v>
      </c>
      <c r="J4644" s="6" t="str">
        <f>TEXT(NiftyData[[#This Row],[Date]], "ddd")</f>
        <v>Mon</v>
      </c>
      <c r="K4644" s="6" t="str">
        <f>TEXT(NiftyData[[#This Row],[Date]], "mmm-yyyy")</f>
        <v>Apr-2002</v>
      </c>
      <c r="L4644" s="6" t="str">
        <f>IF(NiftyData[[#This Row],[Day]]="Thu", "Expiry", "")</f>
        <v/>
      </c>
      <c r="M4644" s="6">
        <f>NiftyData[[#This Row],[Close]]-NiftyData[[#This Row],[Open]]</f>
        <v>9.1000000000001364</v>
      </c>
      <c r="N4644" s="4">
        <f>NiftyData[[#This Row],[Intraday Change]]/NiftyData[[#This Row],[Open]]</f>
        <v>8.0541664822765292E-3</v>
      </c>
      <c r="O4644" s="4">
        <f>_xlfn.CEILING.MATH(ABS(NiftyData[[#This Row],[Intraday Change %]]), 0.01)</f>
        <v>0.01</v>
      </c>
      <c r="P4644" s="6">
        <f>NiftyData[[#This Row],[Close]]-E4645</f>
        <v>9.4000000000000909</v>
      </c>
      <c r="Q4644" s="4">
        <f>NiftyData[[#This Row],[DayChange]]/E4645</f>
        <v>8.3218981010137593E-3</v>
      </c>
      <c r="R4644" s="7">
        <f>_xlfn.CEILING.MATH(ABS(NiftyData[[#This Row],[DayChange %]]), 0.01)</f>
        <v>0.01</v>
      </c>
    </row>
    <row r="4645" spans="1:18" x14ac:dyDescent="0.2">
      <c r="A4645" s="2">
        <v>37343</v>
      </c>
      <c r="B4645" s="1">
        <v>1123.5999999999999</v>
      </c>
      <c r="C4645" s="1">
        <v>1138.45</v>
      </c>
      <c r="D4645" s="1">
        <v>1123.5999999999999</v>
      </c>
      <c r="E4645" s="1">
        <v>1129.55</v>
      </c>
      <c r="F4645" s="1">
        <v>55362083</v>
      </c>
      <c r="G4645" s="1">
        <v>1423.51</v>
      </c>
      <c r="H4645" s="6" t="str">
        <f>TEXT(NiftyData[[#This Row],[Date]], "yyyy")</f>
        <v>2002</v>
      </c>
      <c r="I4645" s="6" t="str">
        <f>TEXT(NiftyData[[#This Row],[Date]], "mmm")</f>
        <v>Mar</v>
      </c>
      <c r="J4645" s="6" t="str">
        <f>TEXT(NiftyData[[#This Row],[Date]], "ddd")</f>
        <v>Thu</v>
      </c>
      <c r="K4645" s="6" t="str">
        <f>TEXT(NiftyData[[#This Row],[Date]], "mmm-yyyy")</f>
        <v>Mar-2002</v>
      </c>
      <c r="L4645" s="6" t="str">
        <f>IF(NiftyData[[#This Row],[Day]]="Thu", "Expiry", "")</f>
        <v>Expiry</v>
      </c>
      <c r="M4645" s="6">
        <f>NiftyData[[#This Row],[Close]]-NiftyData[[#This Row],[Open]]</f>
        <v>5.9500000000000455</v>
      </c>
      <c r="N4645" s="4">
        <f>NiftyData[[#This Row],[Intraday Change]]/NiftyData[[#This Row],[Open]]</f>
        <v>5.2954788180847685E-3</v>
      </c>
      <c r="O4645" s="4">
        <f>_xlfn.CEILING.MATH(ABS(NiftyData[[#This Row],[Intraday Change %]]), 0.01)</f>
        <v>0.01</v>
      </c>
      <c r="P4645" s="6">
        <f>NiftyData[[#This Row],[Close]]-E4646</f>
        <v>6.2000000000000455</v>
      </c>
      <c r="Q4645" s="4">
        <f>NiftyData[[#This Row],[DayChange]]/E4646</f>
        <v>5.5192059464993512E-3</v>
      </c>
      <c r="R4645" s="7">
        <f>_xlfn.CEILING.MATH(ABS(NiftyData[[#This Row],[DayChange %]]), 0.01)</f>
        <v>0.01</v>
      </c>
    </row>
    <row r="4646" spans="1:18" x14ac:dyDescent="0.2">
      <c r="A4646" s="2">
        <v>37342</v>
      </c>
      <c r="B4646" s="1">
        <v>1130</v>
      </c>
      <c r="C4646" s="1">
        <v>1134.0999999999999</v>
      </c>
      <c r="D4646" s="1">
        <v>1121.3499999999999</v>
      </c>
      <c r="E4646" s="1">
        <v>1123.3499999999999</v>
      </c>
      <c r="F4646" s="1">
        <v>41551364</v>
      </c>
      <c r="G4646" s="1">
        <v>1115.18</v>
      </c>
      <c r="H4646" s="6" t="str">
        <f>TEXT(NiftyData[[#This Row],[Date]], "yyyy")</f>
        <v>2002</v>
      </c>
      <c r="I4646" s="6" t="str">
        <f>TEXT(NiftyData[[#This Row],[Date]], "mmm")</f>
        <v>Mar</v>
      </c>
      <c r="J4646" s="6" t="str">
        <f>TEXT(NiftyData[[#This Row],[Date]], "ddd")</f>
        <v>Wed</v>
      </c>
      <c r="K4646" s="6" t="str">
        <f>TEXT(NiftyData[[#This Row],[Date]], "mmm-yyyy")</f>
        <v>Mar-2002</v>
      </c>
      <c r="L4646" s="6" t="str">
        <f>IF(NiftyData[[#This Row],[Day]]="Thu", "Expiry", "")</f>
        <v/>
      </c>
      <c r="M4646" s="6">
        <f>NiftyData[[#This Row],[Close]]-NiftyData[[#This Row],[Open]]</f>
        <v>-6.6500000000000909</v>
      </c>
      <c r="N4646" s="4">
        <f>NiftyData[[#This Row],[Intraday Change]]/NiftyData[[#This Row],[Open]]</f>
        <v>-5.8849557522124701E-3</v>
      </c>
      <c r="O4646" s="4">
        <f>_xlfn.CEILING.MATH(ABS(NiftyData[[#This Row],[Intraday Change %]]), 0.01)</f>
        <v>0.01</v>
      </c>
      <c r="P4646" s="6">
        <f>NiftyData[[#This Row],[Close]]-E4647</f>
        <v>0.29999999999995453</v>
      </c>
      <c r="Q4646" s="4">
        <f>NiftyData[[#This Row],[DayChange]]/E4647</f>
        <v>2.671296914651659E-4</v>
      </c>
      <c r="R4646" s="7">
        <f>_xlfn.CEILING.MATH(ABS(NiftyData[[#This Row],[DayChange %]]), 0.01)</f>
        <v>0.01</v>
      </c>
    </row>
    <row r="4647" spans="1:18" x14ac:dyDescent="0.2">
      <c r="A4647" s="2">
        <v>37341</v>
      </c>
      <c r="B4647" s="1">
        <v>1138.0999999999999</v>
      </c>
      <c r="C4647" s="1">
        <v>1140.2</v>
      </c>
      <c r="D4647" s="1">
        <v>1117.8499999999999</v>
      </c>
      <c r="E4647" s="1">
        <v>1123.05</v>
      </c>
      <c r="F4647" s="1">
        <v>32691866</v>
      </c>
      <c r="G4647" s="1">
        <v>964.1</v>
      </c>
      <c r="H4647" s="6" t="str">
        <f>TEXT(NiftyData[[#This Row],[Date]], "yyyy")</f>
        <v>2002</v>
      </c>
      <c r="I4647" s="6" t="str">
        <f>TEXT(NiftyData[[#This Row],[Date]], "mmm")</f>
        <v>Mar</v>
      </c>
      <c r="J4647" s="6" t="str">
        <f>TEXT(NiftyData[[#This Row],[Date]], "ddd")</f>
        <v>Tue</v>
      </c>
      <c r="K4647" s="6" t="str">
        <f>TEXT(NiftyData[[#This Row],[Date]], "mmm-yyyy")</f>
        <v>Mar-2002</v>
      </c>
      <c r="L4647" s="6" t="str">
        <f>IF(NiftyData[[#This Row],[Day]]="Thu", "Expiry", "")</f>
        <v/>
      </c>
      <c r="M4647" s="6">
        <f>NiftyData[[#This Row],[Close]]-NiftyData[[#This Row],[Open]]</f>
        <v>-15.049999999999955</v>
      </c>
      <c r="N4647" s="4">
        <f>NiftyData[[#This Row],[Intraday Change]]/NiftyData[[#This Row],[Open]]</f>
        <v>-1.3223794042702712E-2</v>
      </c>
      <c r="O4647" s="4">
        <f>_xlfn.CEILING.MATH(ABS(NiftyData[[#This Row],[Intraday Change %]]), 0.01)</f>
        <v>0.02</v>
      </c>
      <c r="P4647" s="6">
        <f>NiftyData[[#This Row],[Close]]-E4648</f>
        <v>-15.400000000000091</v>
      </c>
      <c r="Q4647" s="4">
        <f>NiftyData[[#This Row],[DayChange]]/E4648</f>
        <v>-1.3527164126663525E-2</v>
      </c>
      <c r="R4647" s="7">
        <f>_xlfn.CEILING.MATH(ABS(NiftyData[[#This Row],[DayChange %]]), 0.01)</f>
        <v>0.02</v>
      </c>
    </row>
    <row r="4648" spans="1:18" x14ac:dyDescent="0.2">
      <c r="A4648" s="2">
        <v>37337</v>
      </c>
      <c r="B4648" s="1">
        <v>1144.5</v>
      </c>
      <c r="C4648" s="1">
        <v>1148.6500000000001</v>
      </c>
      <c r="D4648" s="1">
        <v>1135.9000000000001</v>
      </c>
      <c r="E4648" s="1">
        <v>1138.45</v>
      </c>
      <c r="F4648" s="1">
        <v>36787369</v>
      </c>
      <c r="G4648" s="1">
        <v>1091.75</v>
      </c>
      <c r="H4648" s="6" t="str">
        <f>TEXT(NiftyData[[#This Row],[Date]], "yyyy")</f>
        <v>2002</v>
      </c>
      <c r="I4648" s="6" t="str">
        <f>TEXT(NiftyData[[#This Row],[Date]], "mmm")</f>
        <v>Mar</v>
      </c>
      <c r="J4648" s="6" t="str">
        <f>TEXT(NiftyData[[#This Row],[Date]], "ddd")</f>
        <v>Fri</v>
      </c>
      <c r="K4648" s="6" t="str">
        <f>TEXT(NiftyData[[#This Row],[Date]], "mmm-yyyy")</f>
        <v>Mar-2002</v>
      </c>
      <c r="L4648" s="6" t="str">
        <f>IF(NiftyData[[#This Row],[Day]]="Thu", "Expiry", "")</f>
        <v/>
      </c>
      <c r="M4648" s="6">
        <f>NiftyData[[#This Row],[Close]]-NiftyData[[#This Row],[Open]]</f>
        <v>-6.0499999999999545</v>
      </c>
      <c r="N4648" s="4">
        <f>NiftyData[[#This Row],[Intraday Change]]/NiftyData[[#This Row],[Open]]</f>
        <v>-5.2861511577107509E-3</v>
      </c>
      <c r="O4648" s="4">
        <f>_xlfn.CEILING.MATH(ABS(NiftyData[[#This Row],[Intraday Change %]]), 0.01)</f>
        <v>0.01</v>
      </c>
      <c r="P4648" s="6">
        <f>NiftyData[[#This Row],[Close]]-E4649</f>
        <v>-5.75</v>
      </c>
      <c r="Q4648" s="4">
        <f>NiftyData[[#This Row],[DayChange]]/E4649</f>
        <v>-5.0253452193672436E-3</v>
      </c>
      <c r="R4648" s="7">
        <f>_xlfn.CEILING.MATH(ABS(NiftyData[[#This Row],[DayChange %]]), 0.01)</f>
        <v>0.01</v>
      </c>
    </row>
    <row r="4649" spans="1:18" x14ac:dyDescent="0.2">
      <c r="A4649" s="2">
        <v>37336</v>
      </c>
      <c r="B4649" s="1">
        <v>1155.55</v>
      </c>
      <c r="C4649" s="1">
        <v>1155.55</v>
      </c>
      <c r="D4649" s="1">
        <v>1141.05</v>
      </c>
      <c r="E4649" s="1">
        <v>1144.2</v>
      </c>
      <c r="F4649" s="1">
        <v>32471168</v>
      </c>
      <c r="G4649" s="1">
        <v>964.3</v>
      </c>
      <c r="H4649" s="6" t="str">
        <f>TEXT(NiftyData[[#This Row],[Date]], "yyyy")</f>
        <v>2002</v>
      </c>
      <c r="I4649" s="6" t="str">
        <f>TEXT(NiftyData[[#This Row],[Date]], "mmm")</f>
        <v>Mar</v>
      </c>
      <c r="J4649" s="6" t="str">
        <f>TEXT(NiftyData[[#This Row],[Date]], "ddd")</f>
        <v>Thu</v>
      </c>
      <c r="K4649" s="6" t="str">
        <f>TEXT(NiftyData[[#This Row],[Date]], "mmm-yyyy")</f>
        <v>Mar-2002</v>
      </c>
      <c r="L4649" s="6" t="str">
        <f>IF(NiftyData[[#This Row],[Day]]="Thu", "Expiry", "")</f>
        <v>Expiry</v>
      </c>
      <c r="M4649" s="6">
        <f>NiftyData[[#This Row],[Close]]-NiftyData[[#This Row],[Open]]</f>
        <v>-11.349999999999909</v>
      </c>
      <c r="N4649" s="4">
        <f>NiftyData[[#This Row],[Intraday Change]]/NiftyData[[#This Row],[Open]]</f>
        <v>-9.8221626065509143E-3</v>
      </c>
      <c r="O4649" s="4">
        <f>_xlfn.CEILING.MATH(ABS(NiftyData[[#This Row],[Intraday Change %]]), 0.01)</f>
        <v>0.01</v>
      </c>
      <c r="P4649" s="6">
        <f>NiftyData[[#This Row],[Close]]-E4650</f>
        <v>-11.399999999999864</v>
      </c>
      <c r="Q4649" s="4">
        <f>NiftyData[[#This Row],[DayChange]]/E4650</f>
        <v>-9.8650051921078778E-3</v>
      </c>
      <c r="R4649" s="7">
        <f>_xlfn.CEILING.MATH(ABS(NiftyData[[#This Row],[DayChange %]]), 0.01)</f>
        <v>0.01</v>
      </c>
    </row>
    <row r="4650" spans="1:18" x14ac:dyDescent="0.2">
      <c r="A4650" s="2">
        <v>37335</v>
      </c>
      <c r="B4650" s="1">
        <v>1152.05</v>
      </c>
      <c r="C4650" s="1">
        <v>1158.95</v>
      </c>
      <c r="D4650" s="1">
        <v>1148.5</v>
      </c>
      <c r="E4650" s="1">
        <v>1155.5999999999999</v>
      </c>
      <c r="F4650" s="1">
        <v>41282550</v>
      </c>
      <c r="G4650" s="1">
        <v>1233.28</v>
      </c>
      <c r="H4650" s="6" t="str">
        <f>TEXT(NiftyData[[#This Row],[Date]], "yyyy")</f>
        <v>2002</v>
      </c>
      <c r="I4650" s="6" t="str">
        <f>TEXT(NiftyData[[#This Row],[Date]], "mmm")</f>
        <v>Mar</v>
      </c>
      <c r="J4650" s="6" t="str">
        <f>TEXT(NiftyData[[#This Row],[Date]], "ddd")</f>
        <v>Wed</v>
      </c>
      <c r="K4650" s="6" t="str">
        <f>TEXT(NiftyData[[#This Row],[Date]], "mmm-yyyy")</f>
        <v>Mar-2002</v>
      </c>
      <c r="L4650" s="6" t="str">
        <f>IF(NiftyData[[#This Row],[Day]]="Thu", "Expiry", "")</f>
        <v/>
      </c>
      <c r="M4650" s="6">
        <f>NiftyData[[#This Row],[Close]]-NiftyData[[#This Row],[Open]]</f>
        <v>3.5499999999999545</v>
      </c>
      <c r="N4650" s="4">
        <f>NiftyData[[#This Row],[Intraday Change]]/NiftyData[[#This Row],[Open]]</f>
        <v>3.0814634781476105E-3</v>
      </c>
      <c r="O4650" s="4">
        <f>_xlfn.CEILING.MATH(ABS(NiftyData[[#This Row],[Intraday Change %]]), 0.01)</f>
        <v>0.01</v>
      </c>
      <c r="P4650" s="6">
        <f>NiftyData[[#This Row],[Close]]-E4651</f>
        <v>3.4499999999998181</v>
      </c>
      <c r="Q4650" s="4">
        <f>NiftyData[[#This Row],[DayChange]]/E4651</f>
        <v>2.994401770602628E-3</v>
      </c>
      <c r="R4650" s="7">
        <f>_xlfn.CEILING.MATH(ABS(NiftyData[[#This Row],[DayChange %]]), 0.01)</f>
        <v>0.01</v>
      </c>
    </row>
    <row r="4651" spans="1:18" x14ac:dyDescent="0.2">
      <c r="A4651" s="2">
        <v>37334</v>
      </c>
      <c r="B4651" s="1">
        <v>1169.4000000000001</v>
      </c>
      <c r="C4651" s="1">
        <v>1170.8</v>
      </c>
      <c r="D4651" s="1">
        <v>1150.3</v>
      </c>
      <c r="E4651" s="1">
        <v>1152.1500000000001</v>
      </c>
      <c r="F4651" s="1">
        <v>40006138</v>
      </c>
      <c r="G4651" s="1">
        <v>1157.44</v>
      </c>
      <c r="H4651" s="6" t="str">
        <f>TEXT(NiftyData[[#This Row],[Date]], "yyyy")</f>
        <v>2002</v>
      </c>
      <c r="I4651" s="6" t="str">
        <f>TEXT(NiftyData[[#This Row],[Date]], "mmm")</f>
        <v>Mar</v>
      </c>
      <c r="J4651" s="6" t="str">
        <f>TEXT(NiftyData[[#This Row],[Date]], "ddd")</f>
        <v>Tue</v>
      </c>
      <c r="K4651" s="6" t="str">
        <f>TEXT(NiftyData[[#This Row],[Date]], "mmm-yyyy")</f>
        <v>Mar-2002</v>
      </c>
      <c r="L4651" s="6" t="str">
        <f>IF(NiftyData[[#This Row],[Day]]="Thu", "Expiry", "")</f>
        <v/>
      </c>
      <c r="M4651" s="6">
        <f>NiftyData[[#This Row],[Close]]-NiftyData[[#This Row],[Open]]</f>
        <v>-17.25</v>
      </c>
      <c r="N4651" s="4">
        <f>NiftyData[[#This Row],[Intraday Change]]/NiftyData[[#This Row],[Open]]</f>
        <v>-1.4751154438173422E-2</v>
      </c>
      <c r="O4651" s="4">
        <f>_xlfn.CEILING.MATH(ABS(NiftyData[[#This Row],[Intraday Change %]]), 0.01)</f>
        <v>0.02</v>
      </c>
      <c r="P4651" s="6">
        <f>NiftyData[[#This Row],[Close]]-E4652</f>
        <v>-17.149999999999864</v>
      </c>
      <c r="Q4651" s="4">
        <f>NiftyData[[#This Row],[DayChange]]/E4652</f>
        <v>-1.4666894723338634E-2</v>
      </c>
      <c r="R4651" s="7">
        <f>_xlfn.CEILING.MATH(ABS(NiftyData[[#This Row],[DayChange %]]), 0.01)</f>
        <v>0.02</v>
      </c>
    </row>
    <row r="4652" spans="1:18" x14ac:dyDescent="0.2">
      <c r="A4652" s="2">
        <v>37333</v>
      </c>
      <c r="B4652" s="1">
        <v>1169.95</v>
      </c>
      <c r="C4652" s="1">
        <v>1184.7</v>
      </c>
      <c r="D4652" s="1">
        <v>1163.75</v>
      </c>
      <c r="E4652" s="1">
        <v>1169.3</v>
      </c>
      <c r="F4652" s="1">
        <v>44598134</v>
      </c>
      <c r="G4652" s="1">
        <v>1257.97</v>
      </c>
      <c r="H4652" s="6" t="str">
        <f>TEXT(NiftyData[[#This Row],[Date]], "yyyy")</f>
        <v>2002</v>
      </c>
      <c r="I4652" s="6" t="str">
        <f>TEXT(NiftyData[[#This Row],[Date]], "mmm")</f>
        <v>Mar</v>
      </c>
      <c r="J4652" s="6" t="str">
        <f>TEXT(NiftyData[[#This Row],[Date]], "ddd")</f>
        <v>Mon</v>
      </c>
      <c r="K4652" s="6" t="str">
        <f>TEXT(NiftyData[[#This Row],[Date]], "mmm-yyyy")</f>
        <v>Mar-2002</v>
      </c>
      <c r="L4652" s="6" t="str">
        <f>IF(NiftyData[[#This Row],[Day]]="Thu", "Expiry", "")</f>
        <v/>
      </c>
      <c r="M4652" s="6">
        <f>NiftyData[[#This Row],[Close]]-NiftyData[[#This Row],[Open]]</f>
        <v>-0.65000000000009095</v>
      </c>
      <c r="N4652" s="4">
        <f>NiftyData[[#This Row],[Intraday Change]]/NiftyData[[#This Row],[Open]]</f>
        <v>-5.5557929826068715E-4</v>
      </c>
      <c r="O4652" s="4">
        <f>_xlfn.CEILING.MATH(ABS(NiftyData[[#This Row],[Intraday Change %]]), 0.01)</f>
        <v>0.01</v>
      </c>
      <c r="P4652" s="6">
        <f>NiftyData[[#This Row],[Close]]-E4653</f>
        <v>-0.45000000000004547</v>
      </c>
      <c r="Q4652" s="4">
        <f>NiftyData[[#This Row],[DayChange]]/E4653</f>
        <v>-3.8469758495408889E-4</v>
      </c>
      <c r="R4652" s="7">
        <f>_xlfn.CEILING.MATH(ABS(NiftyData[[#This Row],[DayChange %]]), 0.01)</f>
        <v>0.01</v>
      </c>
    </row>
    <row r="4653" spans="1:18" x14ac:dyDescent="0.2">
      <c r="A4653" s="2">
        <v>37330</v>
      </c>
      <c r="B4653" s="1">
        <v>1159.5999999999999</v>
      </c>
      <c r="C4653" s="1">
        <v>1173.75</v>
      </c>
      <c r="D4653" s="1">
        <v>1159.5999999999999</v>
      </c>
      <c r="E4653" s="1">
        <v>1169.75</v>
      </c>
      <c r="F4653" s="1">
        <v>61764394</v>
      </c>
      <c r="G4653" s="1">
        <v>1706.23</v>
      </c>
      <c r="H4653" s="6" t="str">
        <f>TEXT(NiftyData[[#This Row],[Date]], "yyyy")</f>
        <v>2002</v>
      </c>
      <c r="I4653" s="6" t="str">
        <f>TEXT(NiftyData[[#This Row],[Date]], "mmm")</f>
        <v>Mar</v>
      </c>
      <c r="J4653" s="6" t="str">
        <f>TEXT(NiftyData[[#This Row],[Date]], "ddd")</f>
        <v>Fri</v>
      </c>
      <c r="K4653" s="6" t="str">
        <f>TEXT(NiftyData[[#This Row],[Date]], "mmm-yyyy")</f>
        <v>Mar-2002</v>
      </c>
      <c r="L4653" s="6" t="str">
        <f>IF(NiftyData[[#This Row],[Day]]="Thu", "Expiry", "")</f>
        <v/>
      </c>
      <c r="M4653" s="6">
        <f>NiftyData[[#This Row],[Close]]-NiftyData[[#This Row],[Open]]</f>
        <v>10.150000000000091</v>
      </c>
      <c r="N4653" s="4">
        <f>NiftyData[[#This Row],[Intraday Change]]/NiftyData[[#This Row],[Open]]</f>
        <v>8.7530182821663437E-3</v>
      </c>
      <c r="O4653" s="4">
        <f>_xlfn.CEILING.MATH(ABS(NiftyData[[#This Row],[Intraday Change %]]), 0.01)</f>
        <v>0.01</v>
      </c>
      <c r="P4653" s="6">
        <f>NiftyData[[#This Row],[Close]]-E4654</f>
        <v>10.299999999999955</v>
      </c>
      <c r="Q4653" s="4">
        <f>NiftyData[[#This Row],[DayChange]]/E4654</f>
        <v>8.8835223597394913E-3</v>
      </c>
      <c r="R4653" s="7">
        <f>_xlfn.CEILING.MATH(ABS(NiftyData[[#This Row],[DayChange %]]), 0.01)</f>
        <v>0.01</v>
      </c>
    </row>
    <row r="4654" spans="1:18" x14ac:dyDescent="0.2">
      <c r="A4654" s="2">
        <v>37329</v>
      </c>
      <c r="B4654" s="1">
        <v>1156.8499999999999</v>
      </c>
      <c r="C4654" s="1">
        <v>1163.6500000000001</v>
      </c>
      <c r="D4654" s="1">
        <v>1153.1500000000001</v>
      </c>
      <c r="E4654" s="1">
        <v>1159.45</v>
      </c>
      <c r="F4654" s="1">
        <v>31818825</v>
      </c>
      <c r="G4654" s="1">
        <v>1039.49</v>
      </c>
      <c r="H4654" s="6" t="str">
        <f>TEXT(NiftyData[[#This Row],[Date]], "yyyy")</f>
        <v>2002</v>
      </c>
      <c r="I4654" s="6" t="str">
        <f>TEXT(NiftyData[[#This Row],[Date]], "mmm")</f>
        <v>Mar</v>
      </c>
      <c r="J4654" s="6" t="str">
        <f>TEXT(NiftyData[[#This Row],[Date]], "ddd")</f>
        <v>Thu</v>
      </c>
      <c r="K4654" s="6" t="str">
        <f>TEXT(NiftyData[[#This Row],[Date]], "mmm-yyyy")</f>
        <v>Mar-2002</v>
      </c>
      <c r="L4654" s="6" t="str">
        <f>IF(NiftyData[[#This Row],[Day]]="Thu", "Expiry", "")</f>
        <v>Expiry</v>
      </c>
      <c r="M4654" s="6">
        <f>NiftyData[[#This Row],[Close]]-NiftyData[[#This Row],[Open]]</f>
        <v>2.6000000000001364</v>
      </c>
      <c r="N4654" s="4">
        <f>NiftyData[[#This Row],[Intraday Change]]/NiftyData[[#This Row],[Open]]</f>
        <v>2.2474823875179469E-3</v>
      </c>
      <c r="O4654" s="4">
        <f>_xlfn.CEILING.MATH(ABS(NiftyData[[#This Row],[Intraday Change %]]), 0.01)</f>
        <v>0.01</v>
      </c>
      <c r="P4654" s="6">
        <f>NiftyData[[#This Row],[Close]]-E4655</f>
        <v>2.4000000000000909</v>
      </c>
      <c r="Q4654" s="4">
        <f>NiftyData[[#This Row],[DayChange]]/E4655</f>
        <v>2.0742405254743452E-3</v>
      </c>
      <c r="R4654" s="7">
        <f>_xlfn.CEILING.MATH(ABS(NiftyData[[#This Row],[DayChange %]]), 0.01)</f>
        <v>0.01</v>
      </c>
    </row>
    <row r="4655" spans="1:18" x14ac:dyDescent="0.2">
      <c r="A4655" s="2">
        <v>37328</v>
      </c>
      <c r="B4655" s="1">
        <v>1150.2</v>
      </c>
      <c r="C4655" s="1">
        <v>1165.4000000000001</v>
      </c>
      <c r="D4655" s="1">
        <v>1143.55</v>
      </c>
      <c r="E4655" s="1">
        <v>1157.05</v>
      </c>
      <c r="F4655" s="1">
        <v>41957225</v>
      </c>
      <c r="G4655" s="1">
        <v>1363.71</v>
      </c>
      <c r="H4655" s="6" t="str">
        <f>TEXT(NiftyData[[#This Row],[Date]], "yyyy")</f>
        <v>2002</v>
      </c>
      <c r="I4655" s="6" t="str">
        <f>TEXT(NiftyData[[#This Row],[Date]], "mmm")</f>
        <v>Mar</v>
      </c>
      <c r="J4655" s="6" t="str">
        <f>TEXT(NiftyData[[#This Row],[Date]], "ddd")</f>
        <v>Wed</v>
      </c>
      <c r="K4655" s="6" t="str">
        <f>TEXT(NiftyData[[#This Row],[Date]], "mmm-yyyy")</f>
        <v>Mar-2002</v>
      </c>
      <c r="L4655" s="6" t="str">
        <f>IF(NiftyData[[#This Row],[Day]]="Thu", "Expiry", "")</f>
        <v/>
      </c>
      <c r="M4655" s="6">
        <f>NiftyData[[#This Row],[Close]]-NiftyData[[#This Row],[Open]]</f>
        <v>6.8499999999999091</v>
      </c>
      <c r="N4655" s="4">
        <f>NiftyData[[#This Row],[Intraday Change]]/NiftyData[[#This Row],[Open]]</f>
        <v>5.9554860024342796E-3</v>
      </c>
      <c r="O4655" s="4">
        <f>_xlfn.CEILING.MATH(ABS(NiftyData[[#This Row],[Intraday Change %]]), 0.01)</f>
        <v>0.01</v>
      </c>
      <c r="P4655" s="6">
        <f>NiftyData[[#This Row],[Close]]-E4656</f>
        <v>6.5999999999999091</v>
      </c>
      <c r="Q4655" s="4">
        <f>NiftyData[[#This Row],[DayChange]]/E4656</f>
        <v>5.7368855665173701E-3</v>
      </c>
      <c r="R4655" s="7">
        <f>_xlfn.CEILING.MATH(ABS(NiftyData[[#This Row],[DayChange %]]), 0.01)</f>
        <v>0.01</v>
      </c>
    </row>
    <row r="4656" spans="1:18" x14ac:dyDescent="0.2">
      <c r="A4656" s="2">
        <v>37327</v>
      </c>
      <c r="B4656" s="1">
        <v>1167.8499999999999</v>
      </c>
      <c r="C4656" s="1">
        <v>1171.2</v>
      </c>
      <c r="D4656" s="1">
        <v>1144.3</v>
      </c>
      <c r="E4656" s="1">
        <v>1150.45</v>
      </c>
      <c r="F4656" s="1">
        <v>50380999</v>
      </c>
      <c r="G4656" s="1">
        <v>1656.58</v>
      </c>
      <c r="H4656" s="6" t="str">
        <f>TEXT(NiftyData[[#This Row],[Date]], "yyyy")</f>
        <v>2002</v>
      </c>
      <c r="I4656" s="6" t="str">
        <f>TEXT(NiftyData[[#This Row],[Date]], "mmm")</f>
        <v>Mar</v>
      </c>
      <c r="J4656" s="6" t="str">
        <f>TEXT(NiftyData[[#This Row],[Date]], "ddd")</f>
        <v>Tue</v>
      </c>
      <c r="K4656" s="6" t="str">
        <f>TEXT(NiftyData[[#This Row],[Date]], "mmm-yyyy")</f>
        <v>Mar-2002</v>
      </c>
      <c r="L4656" s="6" t="str">
        <f>IF(NiftyData[[#This Row],[Day]]="Thu", "Expiry", "")</f>
        <v/>
      </c>
      <c r="M4656" s="6">
        <f>NiftyData[[#This Row],[Close]]-NiftyData[[#This Row],[Open]]</f>
        <v>-17.399999999999864</v>
      </c>
      <c r="N4656" s="4">
        <f>NiftyData[[#This Row],[Intraday Change]]/NiftyData[[#This Row],[Open]]</f>
        <v>-1.4899173695251844E-2</v>
      </c>
      <c r="O4656" s="4">
        <f>_xlfn.CEILING.MATH(ABS(NiftyData[[#This Row],[Intraday Change %]]), 0.01)</f>
        <v>0.02</v>
      </c>
      <c r="P4656" s="6">
        <f>NiftyData[[#This Row],[Close]]-E4657</f>
        <v>-17.399999999999864</v>
      </c>
      <c r="Q4656" s="4">
        <f>NiftyData[[#This Row],[DayChange]]/E4657</f>
        <v>-1.4899173695251844E-2</v>
      </c>
      <c r="R4656" s="7">
        <f>_xlfn.CEILING.MATH(ABS(NiftyData[[#This Row],[DayChange %]]), 0.01)</f>
        <v>0.02</v>
      </c>
    </row>
    <row r="4657" spans="1:18" x14ac:dyDescent="0.2">
      <c r="A4657" s="2">
        <v>37326</v>
      </c>
      <c r="B4657" s="1">
        <v>1187.5</v>
      </c>
      <c r="C4657" s="1">
        <v>1192.75</v>
      </c>
      <c r="D4657" s="1">
        <v>1164.55</v>
      </c>
      <c r="E4657" s="1">
        <v>1167.8499999999999</v>
      </c>
      <c r="F4657" s="1">
        <v>50588345</v>
      </c>
      <c r="G4657" s="1">
        <v>1743.51</v>
      </c>
      <c r="H4657" s="6" t="str">
        <f>TEXT(NiftyData[[#This Row],[Date]], "yyyy")</f>
        <v>2002</v>
      </c>
      <c r="I4657" s="6" t="str">
        <f>TEXT(NiftyData[[#This Row],[Date]], "mmm")</f>
        <v>Mar</v>
      </c>
      <c r="J4657" s="6" t="str">
        <f>TEXT(NiftyData[[#This Row],[Date]], "ddd")</f>
        <v>Mon</v>
      </c>
      <c r="K4657" s="6" t="str">
        <f>TEXT(NiftyData[[#This Row],[Date]], "mmm-yyyy")</f>
        <v>Mar-2002</v>
      </c>
      <c r="L4657" s="6" t="str">
        <f>IF(NiftyData[[#This Row],[Day]]="Thu", "Expiry", "")</f>
        <v/>
      </c>
      <c r="M4657" s="6">
        <f>NiftyData[[#This Row],[Close]]-NiftyData[[#This Row],[Open]]</f>
        <v>-19.650000000000091</v>
      </c>
      <c r="N4657" s="4">
        <f>NiftyData[[#This Row],[Intraday Change]]/NiftyData[[#This Row],[Open]]</f>
        <v>-1.654736842105271E-2</v>
      </c>
      <c r="O4657" s="4">
        <f>_xlfn.CEILING.MATH(ABS(NiftyData[[#This Row],[Intraday Change %]]), 0.01)</f>
        <v>0.02</v>
      </c>
      <c r="P4657" s="6">
        <f>NiftyData[[#This Row],[Close]]-E4658</f>
        <v>-19.800000000000182</v>
      </c>
      <c r="Q4657" s="4">
        <f>NiftyData[[#This Row],[DayChange]]/E4658</f>
        <v>-1.6671578326948325E-2</v>
      </c>
      <c r="R4657" s="7">
        <f>_xlfn.CEILING.MATH(ABS(NiftyData[[#This Row],[DayChange %]]), 0.01)</f>
        <v>0.02</v>
      </c>
    </row>
    <row r="4658" spans="1:18" x14ac:dyDescent="0.2">
      <c r="A4658" s="2">
        <v>37323</v>
      </c>
      <c r="B4658" s="1">
        <v>1193.5999999999999</v>
      </c>
      <c r="C4658" s="1">
        <v>1199.5999999999999</v>
      </c>
      <c r="D4658" s="1">
        <v>1182.55</v>
      </c>
      <c r="E4658" s="1">
        <v>1187.6500000000001</v>
      </c>
      <c r="F4658" s="1">
        <v>50281539</v>
      </c>
      <c r="G4658" s="1">
        <v>1845.85</v>
      </c>
      <c r="H4658" s="6" t="str">
        <f>TEXT(NiftyData[[#This Row],[Date]], "yyyy")</f>
        <v>2002</v>
      </c>
      <c r="I4658" s="6" t="str">
        <f>TEXT(NiftyData[[#This Row],[Date]], "mmm")</f>
        <v>Mar</v>
      </c>
      <c r="J4658" s="6" t="str">
        <f>TEXT(NiftyData[[#This Row],[Date]], "ddd")</f>
        <v>Fri</v>
      </c>
      <c r="K4658" s="6" t="str">
        <f>TEXT(NiftyData[[#This Row],[Date]], "mmm-yyyy")</f>
        <v>Mar-2002</v>
      </c>
      <c r="L4658" s="6" t="str">
        <f>IF(NiftyData[[#This Row],[Day]]="Thu", "Expiry", "")</f>
        <v/>
      </c>
      <c r="M4658" s="6">
        <f>NiftyData[[#This Row],[Close]]-NiftyData[[#This Row],[Open]]</f>
        <v>-5.9499999999998181</v>
      </c>
      <c r="N4658" s="4">
        <f>NiftyData[[#This Row],[Intraday Change]]/NiftyData[[#This Row],[Open]]</f>
        <v>-4.9849195710454245E-3</v>
      </c>
      <c r="O4658" s="4">
        <f>_xlfn.CEILING.MATH(ABS(NiftyData[[#This Row],[Intraday Change %]]), 0.01)</f>
        <v>0.01</v>
      </c>
      <c r="P4658" s="6">
        <f>NiftyData[[#This Row],[Close]]-E4659</f>
        <v>-5.3999999999998636</v>
      </c>
      <c r="Q4658" s="4">
        <f>NiftyData[[#This Row],[DayChange]]/E4659</f>
        <v>-4.5262143246300353E-3</v>
      </c>
      <c r="R4658" s="7">
        <f>_xlfn.CEILING.MATH(ABS(NiftyData[[#This Row],[DayChange %]]), 0.01)</f>
        <v>0.01</v>
      </c>
    </row>
    <row r="4659" spans="1:18" x14ac:dyDescent="0.2">
      <c r="A4659" s="2">
        <v>37322</v>
      </c>
      <c r="B4659" s="1">
        <v>1173.5999999999999</v>
      </c>
      <c r="C4659" s="1">
        <v>1195.2</v>
      </c>
      <c r="D4659" s="1">
        <v>1173.5999999999999</v>
      </c>
      <c r="E4659" s="1">
        <v>1193.05</v>
      </c>
      <c r="F4659" s="1">
        <v>50206347</v>
      </c>
      <c r="G4659" s="1">
        <v>1752.93</v>
      </c>
      <c r="H4659" s="6" t="str">
        <f>TEXT(NiftyData[[#This Row],[Date]], "yyyy")</f>
        <v>2002</v>
      </c>
      <c r="I4659" s="6" t="str">
        <f>TEXT(NiftyData[[#This Row],[Date]], "mmm")</f>
        <v>Mar</v>
      </c>
      <c r="J4659" s="6" t="str">
        <f>TEXT(NiftyData[[#This Row],[Date]], "ddd")</f>
        <v>Thu</v>
      </c>
      <c r="K4659" s="6" t="str">
        <f>TEXT(NiftyData[[#This Row],[Date]], "mmm-yyyy")</f>
        <v>Mar-2002</v>
      </c>
      <c r="L4659" s="6" t="str">
        <f>IF(NiftyData[[#This Row],[Day]]="Thu", "Expiry", "")</f>
        <v>Expiry</v>
      </c>
      <c r="M4659" s="6">
        <f>NiftyData[[#This Row],[Close]]-NiftyData[[#This Row],[Open]]</f>
        <v>19.450000000000045</v>
      </c>
      <c r="N4659" s="4">
        <f>NiftyData[[#This Row],[Intraday Change]]/NiftyData[[#This Row],[Open]]</f>
        <v>1.6572937968643529E-2</v>
      </c>
      <c r="O4659" s="4">
        <f>_xlfn.CEILING.MATH(ABS(NiftyData[[#This Row],[Intraday Change %]]), 0.01)</f>
        <v>0.02</v>
      </c>
      <c r="P4659" s="6">
        <f>NiftyData[[#This Row],[Close]]-E4660</f>
        <v>20.450000000000045</v>
      </c>
      <c r="Q4659" s="4">
        <f>NiftyData[[#This Row],[DayChange]]/E4660</f>
        <v>1.7439877195974798E-2</v>
      </c>
      <c r="R4659" s="7">
        <f>_xlfn.CEILING.MATH(ABS(NiftyData[[#This Row],[DayChange %]]), 0.01)</f>
        <v>0.02</v>
      </c>
    </row>
    <row r="4660" spans="1:18" x14ac:dyDescent="0.2">
      <c r="A4660" s="2">
        <v>37321</v>
      </c>
      <c r="B4660" s="1">
        <v>1176.55</v>
      </c>
      <c r="C4660" s="1">
        <v>1182.6500000000001</v>
      </c>
      <c r="D4660" s="1">
        <v>1162.75</v>
      </c>
      <c r="E4660" s="1">
        <v>1172.5999999999999</v>
      </c>
      <c r="F4660" s="1">
        <v>61487666</v>
      </c>
      <c r="G4660" s="1">
        <v>1648.34</v>
      </c>
      <c r="H4660" s="6" t="str">
        <f>TEXT(NiftyData[[#This Row],[Date]], "yyyy")</f>
        <v>2002</v>
      </c>
      <c r="I4660" s="6" t="str">
        <f>TEXT(NiftyData[[#This Row],[Date]], "mmm")</f>
        <v>Mar</v>
      </c>
      <c r="J4660" s="6" t="str">
        <f>TEXT(NiftyData[[#This Row],[Date]], "ddd")</f>
        <v>Wed</v>
      </c>
      <c r="K4660" s="6" t="str">
        <f>TEXT(NiftyData[[#This Row],[Date]], "mmm-yyyy")</f>
        <v>Mar-2002</v>
      </c>
      <c r="L4660" s="6" t="str">
        <f>IF(NiftyData[[#This Row],[Day]]="Thu", "Expiry", "")</f>
        <v/>
      </c>
      <c r="M4660" s="6">
        <f>NiftyData[[#This Row],[Close]]-NiftyData[[#This Row],[Open]]</f>
        <v>-3.9500000000000455</v>
      </c>
      <c r="N4660" s="4">
        <f>NiftyData[[#This Row],[Intraday Change]]/NiftyData[[#This Row],[Open]]</f>
        <v>-3.3572733840466157E-3</v>
      </c>
      <c r="O4660" s="4">
        <f>_xlfn.CEILING.MATH(ABS(NiftyData[[#This Row],[Intraday Change %]]), 0.01)</f>
        <v>0.01</v>
      </c>
      <c r="P4660" s="6">
        <f>NiftyData[[#This Row],[Close]]-E4661</f>
        <v>-5.9000000000000909</v>
      </c>
      <c r="Q4660" s="4">
        <f>NiftyData[[#This Row],[DayChange]]/E4661</f>
        <v>-5.0063640220620207E-3</v>
      </c>
      <c r="R4660" s="7">
        <f>_xlfn.CEILING.MATH(ABS(NiftyData[[#This Row],[DayChange %]]), 0.01)</f>
        <v>0.01</v>
      </c>
    </row>
    <row r="4661" spans="1:18" x14ac:dyDescent="0.2">
      <c r="A4661" s="2">
        <v>37320</v>
      </c>
      <c r="B4661" s="1">
        <v>1176.4000000000001</v>
      </c>
      <c r="C4661" s="1">
        <v>1193.0999999999999</v>
      </c>
      <c r="D4661" s="1">
        <v>1175.1500000000001</v>
      </c>
      <c r="E4661" s="1">
        <v>1178.5</v>
      </c>
      <c r="F4661" s="1">
        <v>63428456</v>
      </c>
      <c r="G4661" s="1">
        <v>1837.13</v>
      </c>
      <c r="H4661" s="6" t="str">
        <f>TEXT(NiftyData[[#This Row],[Date]], "yyyy")</f>
        <v>2002</v>
      </c>
      <c r="I4661" s="6" t="str">
        <f>TEXT(NiftyData[[#This Row],[Date]], "mmm")</f>
        <v>Mar</v>
      </c>
      <c r="J4661" s="6" t="str">
        <f>TEXT(NiftyData[[#This Row],[Date]], "ddd")</f>
        <v>Tue</v>
      </c>
      <c r="K4661" s="6" t="str">
        <f>TEXT(NiftyData[[#This Row],[Date]], "mmm-yyyy")</f>
        <v>Mar-2002</v>
      </c>
      <c r="L4661" s="6" t="str">
        <f>IF(NiftyData[[#This Row],[Day]]="Thu", "Expiry", "")</f>
        <v/>
      </c>
      <c r="M4661" s="6">
        <f>NiftyData[[#This Row],[Close]]-NiftyData[[#This Row],[Open]]</f>
        <v>2.0999999999999091</v>
      </c>
      <c r="N4661" s="4">
        <f>NiftyData[[#This Row],[Intraday Change]]/NiftyData[[#This Row],[Open]]</f>
        <v>1.7851071064263081E-3</v>
      </c>
      <c r="O4661" s="4">
        <f>_xlfn.CEILING.MATH(ABS(NiftyData[[#This Row],[Intraday Change %]]), 0.01)</f>
        <v>0.01</v>
      </c>
      <c r="P4661" s="6">
        <f>NiftyData[[#This Row],[Close]]-E4662</f>
        <v>1.1500000000000909</v>
      </c>
      <c r="Q4661" s="4">
        <f>NiftyData[[#This Row],[DayChange]]/E4662</f>
        <v>9.767698645263439E-4</v>
      </c>
      <c r="R4661" s="7">
        <f>_xlfn.CEILING.MATH(ABS(NiftyData[[#This Row],[DayChange %]]), 0.01)</f>
        <v>0.01</v>
      </c>
    </row>
    <row r="4662" spans="1:18" x14ac:dyDescent="0.2">
      <c r="A4662" s="2">
        <v>37319</v>
      </c>
      <c r="B4662" s="1">
        <v>1178.45</v>
      </c>
      <c r="C4662" s="1">
        <v>1201.0999999999999</v>
      </c>
      <c r="D4662" s="1">
        <v>1172.3</v>
      </c>
      <c r="E4662" s="1">
        <v>1177.3499999999999</v>
      </c>
      <c r="F4662" s="1">
        <v>74298964</v>
      </c>
      <c r="G4662" s="1">
        <v>1806.94</v>
      </c>
      <c r="H4662" s="6" t="str">
        <f>TEXT(NiftyData[[#This Row],[Date]], "yyyy")</f>
        <v>2002</v>
      </c>
      <c r="I4662" s="6" t="str">
        <f>TEXT(NiftyData[[#This Row],[Date]], "mmm")</f>
        <v>Mar</v>
      </c>
      <c r="J4662" s="6" t="str">
        <f>TEXT(NiftyData[[#This Row],[Date]], "ddd")</f>
        <v>Mon</v>
      </c>
      <c r="K4662" s="6" t="str">
        <f>TEXT(NiftyData[[#This Row],[Date]], "mmm-yyyy")</f>
        <v>Mar-2002</v>
      </c>
      <c r="L4662" s="6" t="str">
        <f>IF(NiftyData[[#This Row],[Day]]="Thu", "Expiry", "")</f>
        <v/>
      </c>
      <c r="M4662" s="6">
        <f>NiftyData[[#This Row],[Close]]-NiftyData[[#This Row],[Open]]</f>
        <v>-1.1000000000001364</v>
      </c>
      <c r="N4662" s="4">
        <f>NiftyData[[#This Row],[Intraday Change]]/NiftyData[[#This Row],[Open]]</f>
        <v>-9.3342950485819198E-4</v>
      </c>
      <c r="O4662" s="4">
        <f>_xlfn.CEILING.MATH(ABS(NiftyData[[#This Row],[Intraday Change %]]), 0.01)</f>
        <v>0.01</v>
      </c>
      <c r="P4662" s="6">
        <f>NiftyData[[#This Row],[Close]]-E4663</f>
        <v>-0.65000000000009095</v>
      </c>
      <c r="Q4662" s="4">
        <f>NiftyData[[#This Row],[DayChange]]/E4663</f>
        <v>-5.517826825128106E-4</v>
      </c>
      <c r="R4662" s="7">
        <f>_xlfn.CEILING.MATH(ABS(NiftyData[[#This Row],[DayChange %]]), 0.01)</f>
        <v>0.01</v>
      </c>
    </row>
    <row r="4663" spans="1:18" x14ac:dyDescent="0.2">
      <c r="A4663" s="2">
        <v>37316</v>
      </c>
      <c r="B4663" s="1">
        <v>1142.05</v>
      </c>
      <c r="C4663" s="1">
        <v>1181.25</v>
      </c>
      <c r="D4663" s="1">
        <v>1135.45</v>
      </c>
      <c r="E4663" s="1">
        <v>1178</v>
      </c>
      <c r="F4663" s="1">
        <v>68816352</v>
      </c>
      <c r="G4663" s="1">
        <v>1732.19</v>
      </c>
      <c r="H4663" s="6" t="str">
        <f>TEXT(NiftyData[[#This Row],[Date]], "yyyy")</f>
        <v>2002</v>
      </c>
      <c r="I4663" s="6" t="str">
        <f>TEXT(NiftyData[[#This Row],[Date]], "mmm")</f>
        <v>Mar</v>
      </c>
      <c r="J4663" s="6" t="str">
        <f>TEXT(NiftyData[[#This Row],[Date]], "ddd")</f>
        <v>Fri</v>
      </c>
      <c r="K4663" s="6" t="str">
        <f>TEXT(NiftyData[[#This Row],[Date]], "mmm-yyyy")</f>
        <v>Mar-2002</v>
      </c>
      <c r="L4663" s="6" t="str">
        <f>IF(NiftyData[[#This Row],[Day]]="Thu", "Expiry", "")</f>
        <v/>
      </c>
      <c r="M4663" s="6">
        <f>NiftyData[[#This Row],[Close]]-NiftyData[[#This Row],[Open]]</f>
        <v>35.950000000000045</v>
      </c>
      <c r="N4663" s="4">
        <f>NiftyData[[#This Row],[Intraday Change]]/NiftyData[[#This Row],[Open]]</f>
        <v>3.1478481677684904E-2</v>
      </c>
      <c r="O4663" s="4">
        <f>_xlfn.CEILING.MATH(ABS(NiftyData[[#This Row],[Intraday Change %]]), 0.01)</f>
        <v>0.04</v>
      </c>
      <c r="P4663" s="6">
        <f>NiftyData[[#This Row],[Close]]-E4664</f>
        <v>35.950000000000045</v>
      </c>
      <c r="Q4663" s="4">
        <f>NiftyData[[#This Row],[DayChange]]/E4664</f>
        <v>3.1478481677684904E-2</v>
      </c>
      <c r="R4663" s="7">
        <f>_xlfn.CEILING.MATH(ABS(NiftyData[[#This Row],[DayChange %]]), 0.01)</f>
        <v>0.04</v>
      </c>
    </row>
    <row r="4664" spans="1:18" x14ac:dyDescent="0.2">
      <c r="A4664" s="2">
        <v>37315</v>
      </c>
      <c r="B4664" s="1">
        <v>1189.5999999999999</v>
      </c>
      <c r="C4664" s="1">
        <v>1197</v>
      </c>
      <c r="D4664" s="1">
        <v>1135.2</v>
      </c>
      <c r="E4664" s="1">
        <v>1142.05</v>
      </c>
      <c r="F4664" s="1">
        <v>104258064</v>
      </c>
      <c r="G4664" s="1">
        <v>2671.53</v>
      </c>
      <c r="H4664" s="6" t="str">
        <f>TEXT(NiftyData[[#This Row],[Date]], "yyyy")</f>
        <v>2002</v>
      </c>
      <c r="I4664" s="6" t="str">
        <f>TEXT(NiftyData[[#This Row],[Date]], "mmm")</f>
        <v>Feb</v>
      </c>
      <c r="J4664" s="6" t="str">
        <f>TEXT(NiftyData[[#This Row],[Date]], "ddd")</f>
        <v>Thu</v>
      </c>
      <c r="K4664" s="6" t="str">
        <f>TEXT(NiftyData[[#This Row],[Date]], "mmm-yyyy")</f>
        <v>Feb-2002</v>
      </c>
      <c r="L4664" s="6" t="str">
        <f>IF(NiftyData[[#This Row],[Day]]="Thu", "Expiry", "")</f>
        <v>Expiry</v>
      </c>
      <c r="M4664" s="6">
        <f>NiftyData[[#This Row],[Close]]-NiftyData[[#This Row],[Open]]</f>
        <v>-47.549999999999955</v>
      </c>
      <c r="N4664" s="4">
        <f>NiftyData[[#This Row],[Intraday Change]]/NiftyData[[#This Row],[Open]]</f>
        <v>-3.9971418964357734E-2</v>
      </c>
      <c r="O4664" s="4">
        <f>_xlfn.CEILING.MATH(ABS(NiftyData[[#This Row],[Intraday Change %]]), 0.01)</f>
        <v>0.04</v>
      </c>
      <c r="P4664" s="6">
        <f>NiftyData[[#This Row],[Close]]-E4665</f>
        <v>-47.150000000000091</v>
      </c>
      <c r="Q4664" s="4">
        <f>NiftyData[[#This Row],[DayChange]]/E4665</f>
        <v>-3.9648503195425573E-2</v>
      </c>
      <c r="R4664" s="7">
        <f>_xlfn.CEILING.MATH(ABS(NiftyData[[#This Row],[DayChange %]]), 0.01)</f>
        <v>0.04</v>
      </c>
    </row>
    <row r="4665" spans="1:18" x14ac:dyDescent="0.2">
      <c r="A4665" s="2">
        <v>37314</v>
      </c>
      <c r="B4665" s="1">
        <v>1190.1500000000001</v>
      </c>
      <c r="C4665" s="1">
        <v>1205.95</v>
      </c>
      <c r="D4665" s="1">
        <v>1180</v>
      </c>
      <c r="E4665" s="1">
        <v>1189.2</v>
      </c>
      <c r="F4665" s="1">
        <v>76052450</v>
      </c>
      <c r="G4665" s="1">
        <v>2018.96</v>
      </c>
      <c r="H4665" s="6" t="str">
        <f>TEXT(NiftyData[[#This Row],[Date]], "yyyy")</f>
        <v>2002</v>
      </c>
      <c r="I4665" s="6" t="str">
        <f>TEXT(NiftyData[[#This Row],[Date]], "mmm")</f>
        <v>Feb</v>
      </c>
      <c r="J4665" s="6" t="str">
        <f>TEXT(NiftyData[[#This Row],[Date]], "ddd")</f>
        <v>Wed</v>
      </c>
      <c r="K4665" s="6" t="str">
        <f>TEXT(NiftyData[[#This Row],[Date]], "mmm-yyyy")</f>
        <v>Feb-2002</v>
      </c>
      <c r="L4665" s="6" t="str">
        <f>IF(NiftyData[[#This Row],[Day]]="Thu", "Expiry", "")</f>
        <v/>
      </c>
      <c r="M4665" s="6">
        <f>NiftyData[[#This Row],[Close]]-NiftyData[[#This Row],[Open]]</f>
        <v>-0.95000000000004547</v>
      </c>
      <c r="N4665" s="4">
        <f>NiftyData[[#This Row],[Intraday Change]]/NiftyData[[#This Row],[Open]]</f>
        <v>-7.982187119271062E-4</v>
      </c>
      <c r="O4665" s="4">
        <f>_xlfn.CEILING.MATH(ABS(NiftyData[[#This Row],[Intraday Change %]]), 0.01)</f>
        <v>0.01</v>
      </c>
      <c r="P4665" s="6">
        <f>NiftyData[[#This Row],[Close]]-E4666</f>
        <v>-0.20000000000004547</v>
      </c>
      <c r="Q4665" s="4">
        <f>NiftyData[[#This Row],[DayChange]]/E4666</f>
        <v>-1.6815200941655074E-4</v>
      </c>
      <c r="R4665" s="7">
        <f>_xlfn.CEILING.MATH(ABS(NiftyData[[#This Row],[DayChange %]]), 0.01)</f>
        <v>0.01</v>
      </c>
    </row>
    <row r="4666" spans="1:18" x14ac:dyDescent="0.2">
      <c r="A4666" s="2">
        <v>37313</v>
      </c>
      <c r="B4666" s="1">
        <v>1165.75</v>
      </c>
      <c r="C4666" s="1">
        <v>1192.6500000000001</v>
      </c>
      <c r="D4666" s="1">
        <v>1165.75</v>
      </c>
      <c r="E4666" s="1">
        <v>1189.4000000000001</v>
      </c>
      <c r="F4666" s="1">
        <v>66999666</v>
      </c>
      <c r="G4666" s="1">
        <v>1742.18</v>
      </c>
      <c r="H4666" s="6" t="str">
        <f>TEXT(NiftyData[[#This Row],[Date]], "yyyy")</f>
        <v>2002</v>
      </c>
      <c r="I4666" s="6" t="str">
        <f>TEXT(NiftyData[[#This Row],[Date]], "mmm")</f>
        <v>Feb</v>
      </c>
      <c r="J4666" s="6" t="str">
        <f>TEXT(NiftyData[[#This Row],[Date]], "ddd")</f>
        <v>Tue</v>
      </c>
      <c r="K4666" s="6" t="str">
        <f>TEXT(NiftyData[[#This Row],[Date]], "mmm-yyyy")</f>
        <v>Feb-2002</v>
      </c>
      <c r="L4666" s="6" t="str">
        <f>IF(NiftyData[[#This Row],[Day]]="Thu", "Expiry", "")</f>
        <v/>
      </c>
      <c r="M4666" s="6">
        <f>NiftyData[[#This Row],[Close]]-NiftyData[[#This Row],[Open]]</f>
        <v>23.650000000000091</v>
      </c>
      <c r="N4666" s="4">
        <f>NiftyData[[#This Row],[Intraday Change]]/NiftyData[[#This Row],[Open]]</f>
        <v>2.0287368646793986E-2</v>
      </c>
      <c r="O4666" s="4">
        <f>_xlfn.CEILING.MATH(ABS(NiftyData[[#This Row],[Intraday Change %]]), 0.01)</f>
        <v>0.03</v>
      </c>
      <c r="P4666" s="6">
        <f>NiftyData[[#This Row],[Close]]-E4667</f>
        <v>23.950000000000045</v>
      </c>
      <c r="Q4666" s="4">
        <f>NiftyData[[#This Row],[DayChange]]/E4667</f>
        <v>2.0550002145094209E-2</v>
      </c>
      <c r="R4666" s="7">
        <f>_xlfn.CEILING.MATH(ABS(NiftyData[[#This Row],[DayChange %]]), 0.01)</f>
        <v>0.03</v>
      </c>
    </row>
    <row r="4667" spans="1:18" x14ac:dyDescent="0.2">
      <c r="A4667" s="2">
        <v>37312</v>
      </c>
      <c r="B4667" s="1">
        <v>1163.6500000000001</v>
      </c>
      <c r="C4667" s="1">
        <v>1167.5999999999999</v>
      </c>
      <c r="D4667" s="1">
        <v>1155.45</v>
      </c>
      <c r="E4667" s="1">
        <v>1165.45</v>
      </c>
      <c r="F4667" s="1">
        <v>51745981</v>
      </c>
      <c r="G4667" s="1">
        <v>1276</v>
      </c>
      <c r="H4667" s="6" t="str">
        <f>TEXT(NiftyData[[#This Row],[Date]], "yyyy")</f>
        <v>2002</v>
      </c>
      <c r="I4667" s="6" t="str">
        <f>TEXT(NiftyData[[#This Row],[Date]], "mmm")</f>
        <v>Feb</v>
      </c>
      <c r="J4667" s="6" t="str">
        <f>TEXT(NiftyData[[#This Row],[Date]], "ddd")</f>
        <v>Mon</v>
      </c>
      <c r="K4667" s="6" t="str">
        <f>TEXT(NiftyData[[#This Row],[Date]], "mmm-yyyy")</f>
        <v>Feb-2002</v>
      </c>
      <c r="L4667" s="6" t="str">
        <f>IF(NiftyData[[#This Row],[Day]]="Thu", "Expiry", "")</f>
        <v/>
      </c>
      <c r="M4667" s="6">
        <f>NiftyData[[#This Row],[Close]]-NiftyData[[#This Row],[Open]]</f>
        <v>1.7999999999999545</v>
      </c>
      <c r="N4667" s="4">
        <f>NiftyData[[#This Row],[Intraday Change]]/NiftyData[[#This Row],[Open]]</f>
        <v>1.546856872770983E-3</v>
      </c>
      <c r="O4667" s="4">
        <f>_xlfn.CEILING.MATH(ABS(NiftyData[[#This Row],[Intraday Change %]]), 0.01)</f>
        <v>0.01</v>
      </c>
      <c r="P4667" s="6">
        <f>NiftyData[[#This Row],[Close]]-E4668</f>
        <v>1.9500000000000455</v>
      </c>
      <c r="Q4667" s="4">
        <f>NiftyData[[#This Row],[DayChange]]/E4668</f>
        <v>1.6759776536313239E-3</v>
      </c>
      <c r="R4667" s="7">
        <f>_xlfn.CEILING.MATH(ABS(NiftyData[[#This Row],[DayChange %]]), 0.01)</f>
        <v>0.01</v>
      </c>
    </row>
    <row r="4668" spans="1:18" x14ac:dyDescent="0.2">
      <c r="A4668" s="2">
        <v>37309</v>
      </c>
      <c r="B4668" s="1">
        <v>1149.8499999999999</v>
      </c>
      <c r="C4668" s="1">
        <v>1165.7</v>
      </c>
      <c r="D4668" s="1">
        <v>1145.5</v>
      </c>
      <c r="E4668" s="1">
        <v>1163.5</v>
      </c>
      <c r="F4668" s="1">
        <v>53387825</v>
      </c>
      <c r="G4668" s="1">
        <v>1317.89</v>
      </c>
      <c r="H4668" s="6" t="str">
        <f>TEXT(NiftyData[[#This Row],[Date]], "yyyy")</f>
        <v>2002</v>
      </c>
      <c r="I4668" s="6" t="str">
        <f>TEXT(NiftyData[[#This Row],[Date]], "mmm")</f>
        <v>Feb</v>
      </c>
      <c r="J4668" s="6" t="str">
        <f>TEXT(NiftyData[[#This Row],[Date]], "ddd")</f>
        <v>Fri</v>
      </c>
      <c r="K4668" s="6" t="str">
        <f>TEXT(NiftyData[[#This Row],[Date]], "mmm-yyyy")</f>
        <v>Feb-2002</v>
      </c>
      <c r="L4668" s="6" t="str">
        <f>IF(NiftyData[[#This Row],[Day]]="Thu", "Expiry", "")</f>
        <v/>
      </c>
      <c r="M4668" s="6">
        <f>NiftyData[[#This Row],[Close]]-NiftyData[[#This Row],[Open]]</f>
        <v>13.650000000000091</v>
      </c>
      <c r="N4668" s="4">
        <f>NiftyData[[#This Row],[Intraday Change]]/NiftyData[[#This Row],[Open]]</f>
        <v>1.1871113623516191E-2</v>
      </c>
      <c r="O4668" s="4">
        <f>_xlfn.CEILING.MATH(ABS(NiftyData[[#This Row],[Intraday Change %]]), 0.01)</f>
        <v>0.02</v>
      </c>
      <c r="P4668" s="6">
        <f>NiftyData[[#This Row],[Close]]-E4669</f>
        <v>13.650000000000091</v>
      </c>
      <c r="Q4668" s="4">
        <f>NiftyData[[#This Row],[DayChange]]/E4669</f>
        <v>1.1871113623516191E-2</v>
      </c>
      <c r="R4668" s="7">
        <f>_xlfn.CEILING.MATH(ABS(NiftyData[[#This Row],[DayChange %]]), 0.01)</f>
        <v>0.02</v>
      </c>
    </row>
    <row r="4669" spans="1:18" x14ac:dyDescent="0.2">
      <c r="A4669" s="2">
        <v>37308</v>
      </c>
      <c r="B4669" s="1">
        <v>1146.05</v>
      </c>
      <c r="C4669" s="1">
        <v>1158.05</v>
      </c>
      <c r="D4669" s="1">
        <v>1146.05</v>
      </c>
      <c r="E4669" s="1">
        <v>1149.8499999999999</v>
      </c>
      <c r="F4669" s="1">
        <v>34460898</v>
      </c>
      <c r="G4669" s="1">
        <v>934.29</v>
      </c>
      <c r="H4669" s="6" t="str">
        <f>TEXT(NiftyData[[#This Row],[Date]], "yyyy")</f>
        <v>2002</v>
      </c>
      <c r="I4669" s="6" t="str">
        <f>TEXT(NiftyData[[#This Row],[Date]], "mmm")</f>
        <v>Feb</v>
      </c>
      <c r="J4669" s="6" t="str">
        <f>TEXT(NiftyData[[#This Row],[Date]], "ddd")</f>
        <v>Thu</v>
      </c>
      <c r="K4669" s="6" t="str">
        <f>TEXT(NiftyData[[#This Row],[Date]], "mmm-yyyy")</f>
        <v>Feb-2002</v>
      </c>
      <c r="L4669" s="6" t="str">
        <f>IF(NiftyData[[#This Row],[Day]]="Thu", "Expiry", "")</f>
        <v>Expiry</v>
      </c>
      <c r="M4669" s="6">
        <f>NiftyData[[#This Row],[Close]]-NiftyData[[#This Row],[Open]]</f>
        <v>3.7999999999999545</v>
      </c>
      <c r="N4669" s="4">
        <f>NiftyData[[#This Row],[Intraday Change]]/NiftyData[[#This Row],[Open]]</f>
        <v>3.3157366607041183E-3</v>
      </c>
      <c r="O4669" s="4">
        <f>_xlfn.CEILING.MATH(ABS(NiftyData[[#This Row],[Intraday Change %]]), 0.01)</f>
        <v>0.01</v>
      </c>
      <c r="P4669" s="6">
        <f>NiftyData[[#This Row],[Close]]-E4670</f>
        <v>3.8999999999998636</v>
      </c>
      <c r="Q4669" s="4">
        <f>NiftyData[[#This Row],[DayChange]]/E4670</f>
        <v>3.4032898468518377E-3</v>
      </c>
      <c r="R4669" s="7">
        <f>_xlfn.CEILING.MATH(ABS(NiftyData[[#This Row],[DayChange %]]), 0.01)</f>
        <v>0.01</v>
      </c>
    </row>
    <row r="4670" spans="1:18" x14ac:dyDescent="0.2">
      <c r="A4670" s="2">
        <v>37307</v>
      </c>
      <c r="B4670" s="1">
        <v>1158.45</v>
      </c>
      <c r="C4670" s="1">
        <v>1158.45</v>
      </c>
      <c r="D4670" s="1">
        <v>1134.6500000000001</v>
      </c>
      <c r="E4670" s="1">
        <v>1145.95</v>
      </c>
      <c r="F4670" s="1">
        <v>49629349</v>
      </c>
      <c r="G4670" s="1">
        <v>1229.68</v>
      </c>
      <c r="H4670" s="6" t="str">
        <f>TEXT(NiftyData[[#This Row],[Date]], "yyyy")</f>
        <v>2002</v>
      </c>
      <c r="I4670" s="6" t="str">
        <f>TEXT(NiftyData[[#This Row],[Date]], "mmm")</f>
        <v>Feb</v>
      </c>
      <c r="J4670" s="6" t="str">
        <f>TEXT(NiftyData[[#This Row],[Date]], "ddd")</f>
        <v>Wed</v>
      </c>
      <c r="K4670" s="6" t="str">
        <f>TEXT(NiftyData[[#This Row],[Date]], "mmm-yyyy")</f>
        <v>Feb-2002</v>
      </c>
      <c r="L4670" s="6" t="str">
        <f>IF(NiftyData[[#This Row],[Day]]="Thu", "Expiry", "")</f>
        <v/>
      </c>
      <c r="M4670" s="6">
        <f>NiftyData[[#This Row],[Close]]-NiftyData[[#This Row],[Open]]</f>
        <v>-12.5</v>
      </c>
      <c r="N4670" s="4">
        <f>NiftyData[[#This Row],[Intraday Change]]/NiftyData[[#This Row],[Open]]</f>
        <v>-1.0790280115671803E-2</v>
      </c>
      <c r="O4670" s="4">
        <f>_xlfn.CEILING.MATH(ABS(NiftyData[[#This Row],[Intraday Change %]]), 0.01)</f>
        <v>0.02</v>
      </c>
      <c r="P4670" s="6">
        <f>NiftyData[[#This Row],[Close]]-E4671</f>
        <v>-12.950000000000045</v>
      </c>
      <c r="Q4670" s="4">
        <f>NiftyData[[#This Row],[DayChange]]/E4671</f>
        <v>-1.1174389507291436E-2</v>
      </c>
      <c r="R4670" s="7">
        <f>_xlfn.CEILING.MATH(ABS(NiftyData[[#This Row],[DayChange %]]), 0.01)</f>
        <v>0.02</v>
      </c>
    </row>
    <row r="4671" spans="1:18" x14ac:dyDescent="0.2">
      <c r="A4671" s="2">
        <v>37306</v>
      </c>
      <c r="B4671" s="1">
        <v>1172.8499999999999</v>
      </c>
      <c r="C4671" s="1">
        <v>1178.0999999999999</v>
      </c>
      <c r="D4671" s="1">
        <v>1155.0999999999999</v>
      </c>
      <c r="E4671" s="1">
        <v>1158.9000000000001</v>
      </c>
      <c r="F4671" s="1">
        <v>59280466</v>
      </c>
      <c r="G4671" s="1">
        <v>1555.36</v>
      </c>
      <c r="H4671" s="6" t="str">
        <f>TEXT(NiftyData[[#This Row],[Date]], "yyyy")</f>
        <v>2002</v>
      </c>
      <c r="I4671" s="6" t="str">
        <f>TEXT(NiftyData[[#This Row],[Date]], "mmm")</f>
        <v>Feb</v>
      </c>
      <c r="J4671" s="6" t="str">
        <f>TEXT(NiftyData[[#This Row],[Date]], "ddd")</f>
        <v>Tue</v>
      </c>
      <c r="K4671" s="6" t="str">
        <f>TEXT(NiftyData[[#This Row],[Date]], "mmm-yyyy")</f>
        <v>Feb-2002</v>
      </c>
      <c r="L4671" s="6" t="str">
        <f>IF(NiftyData[[#This Row],[Day]]="Thu", "Expiry", "")</f>
        <v/>
      </c>
      <c r="M4671" s="6">
        <f>NiftyData[[#This Row],[Close]]-NiftyData[[#This Row],[Open]]</f>
        <v>-13.949999999999818</v>
      </c>
      <c r="N4671" s="4">
        <f>NiftyData[[#This Row],[Intraday Change]]/NiftyData[[#This Row],[Open]]</f>
        <v>-1.1894104105384166E-2</v>
      </c>
      <c r="O4671" s="4">
        <f>_xlfn.CEILING.MATH(ABS(NiftyData[[#This Row],[Intraday Change %]]), 0.01)</f>
        <v>0.02</v>
      </c>
      <c r="P4671" s="6">
        <f>NiftyData[[#This Row],[Close]]-E4672</f>
        <v>-13.949999999999818</v>
      </c>
      <c r="Q4671" s="4">
        <f>NiftyData[[#This Row],[DayChange]]/E4672</f>
        <v>-1.1894104105384166E-2</v>
      </c>
      <c r="R4671" s="7">
        <f>_xlfn.CEILING.MATH(ABS(NiftyData[[#This Row],[DayChange %]]), 0.01)</f>
        <v>0.02</v>
      </c>
    </row>
    <row r="4672" spans="1:18" x14ac:dyDescent="0.2">
      <c r="A4672" s="2">
        <v>37305</v>
      </c>
      <c r="B4672" s="1">
        <v>1159.8499999999999</v>
      </c>
      <c r="C4672" s="1">
        <v>1177.05</v>
      </c>
      <c r="D4672" s="1">
        <v>1156.7</v>
      </c>
      <c r="E4672" s="1">
        <v>1172.8499999999999</v>
      </c>
      <c r="F4672" s="1">
        <v>59695028</v>
      </c>
      <c r="G4672" s="1">
        <v>1480.5</v>
      </c>
      <c r="H4672" s="6" t="str">
        <f>TEXT(NiftyData[[#This Row],[Date]], "yyyy")</f>
        <v>2002</v>
      </c>
      <c r="I4672" s="6" t="str">
        <f>TEXT(NiftyData[[#This Row],[Date]], "mmm")</f>
        <v>Feb</v>
      </c>
      <c r="J4672" s="6" t="str">
        <f>TEXT(NiftyData[[#This Row],[Date]], "ddd")</f>
        <v>Mon</v>
      </c>
      <c r="K4672" s="6" t="str">
        <f>TEXT(NiftyData[[#This Row],[Date]], "mmm-yyyy")</f>
        <v>Feb-2002</v>
      </c>
      <c r="L4672" s="6" t="str">
        <f>IF(NiftyData[[#This Row],[Day]]="Thu", "Expiry", "")</f>
        <v/>
      </c>
      <c r="M4672" s="6">
        <f>NiftyData[[#This Row],[Close]]-NiftyData[[#This Row],[Open]]</f>
        <v>13</v>
      </c>
      <c r="N4672" s="4">
        <f>NiftyData[[#This Row],[Intraday Change]]/NiftyData[[#This Row],[Open]]</f>
        <v>1.1208345906798294E-2</v>
      </c>
      <c r="O4672" s="4">
        <f>_xlfn.CEILING.MATH(ABS(NiftyData[[#This Row],[Intraday Change %]]), 0.01)</f>
        <v>0.02</v>
      </c>
      <c r="P4672" s="6">
        <f>NiftyData[[#This Row],[Close]]-E4673</f>
        <v>12.899999999999864</v>
      </c>
      <c r="Q4672" s="4">
        <f>NiftyData[[#This Row],[DayChange]]/E4673</f>
        <v>1.112116901590574E-2</v>
      </c>
      <c r="R4672" s="7">
        <f>_xlfn.CEILING.MATH(ABS(NiftyData[[#This Row],[DayChange %]]), 0.01)</f>
        <v>0.02</v>
      </c>
    </row>
    <row r="4673" spans="1:18" x14ac:dyDescent="0.2">
      <c r="A4673" s="2">
        <v>37302</v>
      </c>
      <c r="B4673" s="1">
        <v>1150.6500000000001</v>
      </c>
      <c r="C4673" s="1">
        <v>1164.0999999999999</v>
      </c>
      <c r="D4673" s="1">
        <v>1150.3</v>
      </c>
      <c r="E4673" s="1">
        <v>1159.95</v>
      </c>
      <c r="F4673" s="1">
        <v>67681171</v>
      </c>
      <c r="G4673" s="1">
        <v>1569.86</v>
      </c>
      <c r="H4673" s="6" t="str">
        <f>TEXT(NiftyData[[#This Row],[Date]], "yyyy")</f>
        <v>2002</v>
      </c>
      <c r="I4673" s="6" t="str">
        <f>TEXT(NiftyData[[#This Row],[Date]], "mmm")</f>
        <v>Feb</v>
      </c>
      <c r="J4673" s="6" t="str">
        <f>TEXT(NiftyData[[#This Row],[Date]], "ddd")</f>
        <v>Fri</v>
      </c>
      <c r="K4673" s="6" t="str">
        <f>TEXT(NiftyData[[#This Row],[Date]], "mmm-yyyy")</f>
        <v>Feb-2002</v>
      </c>
      <c r="L4673" s="6" t="str">
        <f>IF(NiftyData[[#This Row],[Day]]="Thu", "Expiry", "")</f>
        <v/>
      </c>
      <c r="M4673" s="6">
        <f>NiftyData[[#This Row],[Close]]-NiftyData[[#This Row],[Open]]</f>
        <v>9.2999999999999545</v>
      </c>
      <c r="N4673" s="4">
        <f>NiftyData[[#This Row],[Intraday Change]]/NiftyData[[#This Row],[Open]]</f>
        <v>8.0823882153564976E-3</v>
      </c>
      <c r="O4673" s="4">
        <f>_xlfn.CEILING.MATH(ABS(NiftyData[[#This Row],[Intraday Change %]]), 0.01)</f>
        <v>0.01</v>
      </c>
      <c r="P4673" s="6">
        <f>NiftyData[[#This Row],[Close]]-E4674</f>
        <v>9.9500000000000455</v>
      </c>
      <c r="Q4673" s="4">
        <f>NiftyData[[#This Row],[DayChange]]/E4674</f>
        <v>8.6521739130435184E-3</v>
      </c>
      <c r="R4673" s="7">
        <f>_xlfn.CEILING.MATH(ABS(NiftyData[[#This Row],[DayChange %]]), 0.01)</f>
        <v>0.01</v>
      </c>
    </row>
    <row r="4674" spans="1:18" x14ac:dyDescent="0.2">
      <c r="A4674" s="2">
        <v>37301</v>
      </c>
      <c r="B4674" s="1">
        <v>1135.5</v>
      </c>
      <c r="C4674" s="1">
        <v>1151.6500000000001</v>
      </c>
      <c r="D4674" s="1">
        <v>1133.8499999999999</v>
      </c>
      <c r="E4674" s="1">
        <v>1150</v>
      </c>
      <c r="F4674" s="1">
        <v>60597908</v>
      </c>
      <c r="G4674" s="1">
        <v>1387.05</v>
      </c>
      <c r="H4674" s="6" t="str">
        <f>TEXT(NiftyData[[#This Row],[Date]], "yyyy")</f>
        <v>2002</v>
      </c>
      <c r="I4674" s="6" t="str">
        <f>TEXT(NiftyData[[#This Row],[Date]], "mmm")</f>
        <v>Feb</v>
      </c>
      <c r="J4674" s="6" t="str">
        <f>TEXT(NiftyData[[#This Row],[Date]], "ddd")</f>
        <v>Thu</v>
      </c>
      <c r="K4674" s="6" t="str">
        <f>TEXT(NiftyData[[#This Row],[Date]], "mmm-yyyy")</f>
        <v>Feb-2002</v>
      </c>
      <c r="L4674" s="6" t="str">
        <f>IF(NiftyData[[#This Row],[Day]]="Thu", "Expiry", "")</f>
        <v>Expiry</v>
      </c>
      <c r="M4674" s="6">
        <f>NiftyData[[#This Row],[Close]]-NiftyData[[#This Row],[Open]]</f>
        <v>14.5</v>
      </c>
      <c r="N4674" s="4">
        <f>NiftyData[[#This Row],[Intraday Change]]/NiftyData[[#This Row],[Open]]</f>
        <v>1.2769704975781594E-2</v>
      </c>
      <c r="O4674" s="4">
        <f>_xlfn.CEILING.MATH(ABS(NiftyData[[#This Row],[Intraday Change %]]), 0.01)</f>
        <v>0.02</v>
      </c>
      <c r="P4674" s="6">
        <f>NiftyData[[#This Row],[Close]]-E4675</f>
        <v>14.900000000000091</v>
      </c>
      <c r="Q4674" s="4">
        <f>NiftyData[[#This Row],[DayChange]]/E4675</f>
        <v>1.3126596775614565E-2</v>
      </c>
      <c r="R4674" s="7">
        <f>_xlfn.CEILING.MATH(ABS(NiftyData[[#This Row],[DayChange %]]), 0.01)</f>
        <v>0.02</v>
      </c>
    </row>
    <row r="4675" spans="1:18" x14ac:dyDescent="0.2">
      <c r="A4675" s="2">
        <v>37300</v>
      </c>
      <c r="B4675" s="1">
        <v>1129.8</v>
      </c>
      <c r="C4675" s="1">
        <v>1142.3</v>
      </c>
      <c r="D4675" s="1">
        <v>1129.5999999999999</v>
      </c>
      <c r="E4675" s="1">
        <v>1135.0999999999999</v>
      </c>
      <c r="F4675" s="1">
        <v>55749416</v>
      </c>
      <c r="G4675" s="1">
        <v>1591.08</v>
      </c>
      <c r="H4675" s="6" t="str">
        <f>TEXT(NiftyData[[#This Row],[Date]], "yyyy")</f>
        <v>2002</v>
      </c>
      <c r="I4675" s="6" t="str">
        <f>TEXT(NiftyData[[#This Row],[Date]], "mmm")</f>
        <v>Feb</v>
      </c>
      <c r="J4675" s="6" t="str">
        <f>TEXT(NiftyData[[#This Row],[Date]], "ddd")</f>
        <v>Wed</v>
      </c>
      <c r="K4675" s="6" t="str">
        <f>TEXT(NiftyData[[#This Row],[Date]], "mmm-yyyy")</f>
        <v>Feb-2002</v>
      </c>
      <c r="L4675" s="6" t="str">
        <f>IF(NiftyData[[#This Row],[Day]]="Thu", "Expiry", "")</f>
        <v/>
      </c>
      <c r="M4675" s="6">
        <f>NiftyData[[#This Row],[Close]]-NiftyData[[#This Row],[Open]]</f>
        <v>5.2999999999999545</v>
      </c>
      <c r="N4675" s="4">
        <f>NiftyData[[#This Row],[Intraday Change]]/NiftyData[[#This Row],[Open]]</f>
        <v>4.6910957691626435E-3</v>
      </c>
      <c r="O4675" s="4">
        <f>_xlfn.CEILING.MATH(ABS(NiftyData[[#This Row],[Intraday Change %]]), 0.01)</f>
        <v>0.01</v>
      </c>
      <c r="P4675" s="6">
        <f>NiftyData[[#This Row],[Close]]-E4676</f>
        <v>5.5999999999999091</v>
      </c>
      <c r="Q4675" s="4">
        <f>NiftyData[[#This Row],[DayChange]]/E4676</f>
        <v>4.9579459938024874E-3</v>
      </c>
      <c r="R4675" s="7">
        <f>_xlfn.CEILING.MATH(ABS(NiftyData[[#This Row],[DayChange %]]), 0.01)</f>
        <v>0.01</v>
      </c>
    </row>
    <row r="4676" spans="1:18" x14ac:dyDescent="0.2">
      <c r="A4676" s="2">
        <v>37299</v>
      </c>
      <c r="B4676" s="1">
        <v>1131.95</v>
      </c>
      <c r="C4676" s="1">
        <v>1143.3</v>
      </c>
      <c r="D4676" s="1">
        <v>1125.55</v>
      </c>
      <c r="E4676" s="1">
        <v>1129.5</v>
      </c>
      <c r="F4676" s="1">
        <v>59329834</v>
      </c>
      <c r="G4676" s="1">
        <v>1569.26</v>
      </c>
      <c r="H4676" s="6" t="str">
        <f>TEXT(NiftyData[[#This Row],[Date]], "yyyy")</f>
        <v>2002</v>
      </c>
      <c r="I4676" s="6" t="str">
        <f>TEXT(NiftyData[[#This Row],[Date]], "mmm")</f>
        <v>Feb</v>
      </c>
      <c r="J4676" s="6" t="str">
        <f>TEXT(NiftyData[[#This Row],[Date]], "ddd")</f>
        <v>Tue</v>
      </c>
      <c r="K4676" s="6" t="str">
        <f>TEXT(NiftyData[[#This Row],[Date]], "mmm-yyyy")</f>
        <v>Feb-2002</v>
      </c>
      <c r="L4676" s="6" t="str">
        <f>IF(NiftyData[[#This Row],[Day]]="Thu", "Expiry", "")</f>
        <v/>
      </c>
      <c r="M4676" s="6">
        <f>NiftyData[[#This Row],[Close]]-NiftyData[[#This Row],[Open]]</f>
        <v>-2.4500000000000455</v>
      </c>
      <c r="N4676" s="4">
        <f>NiftyData[[#This Row],[Intraday Change]]/NiftyData[[#This Row],[Open]]</f>
        <v>-2.1644065550598924E-3</v>
      </c>
      <c r="O4676" s="4">
        <f>_xlfn.CEILING.MATH(ABS(NiftyData[[#This Row],[Intraday Change %]]), 0.01)</f>
        <v>0.01</v>
      </c>
      <c r="P4676" s="6">
        <f>NiftyData[[#This Row],[Close]]-E4677</f>
        <v>-2.0499999999999545</v>
      </c>
      <c r="Q4676" s="4">
        <f>NiftyData[[#This Row],[DayChange]]/E4677</f>
        <v>-1.8116742521319912E-3</v>
      </c>
      <c r="R4676" s="7">
        <f>_xlfn.CEILING.MATH(ABS(NiftyData[[#This Row],[DayChange %]]), 0.01)</f>
        <v>0.01</v>
      </c>
    </row>
    <row r="4677" spans="1:18" x14ac:dyDescent="0.2">
      <c r="A4677" s="2">
        <v>37298</v>
      </c>
      <c r="B4677" s="1">
        <v>1124.8499999999999</v>
      </c>
      <c r="C4677" s="1">
        <v>1144.1500000000001</v>
      </c>
      <c r="D4677" s="1">
        <v>1124.8499999999999</v>
      </c>
      <c r="E4677" s="1">
        <v>1131.55</v>
      </c>
      <c r="F4677" s="1">
        <v>61164119</v>
      </c>
      <c r="G4677" s="1">
        <v>1679.05</v>
      </c>
      <c r="H4677" s="6" t="str">
        <f>TEXT(NiftyData[[#This Row],[Date]], "yyyy")</f>
        <v>2002</v>
      </c>
      <c r="I4677" s="6" t="str">
        <f>TEXT(NiftyData[[#This Row],[Date]], "mmm")</f>
        <v>Feb</v>
      </c>
      <c r="J4677" s="6" t="str">
        <f>TEXT(NiftyData[[#This Row],[Date]], "ddd")</f>
        <v>Mon</v>
      </c>
      <c r="K4677" s="6" t="str">
        <f>TEXT(NiftyData[[#This Row],[Date]], "mmm-yyyy")</f>
        <v>Feb-2002</v>
      </c>
      <c r="L4677" s="6" t="str">
        <f>IF(NiftyData[[#This Row],[Day]]="Thu", "Expiry", "")</f>
        <v/>
      </c>
      <c r="M4677" s="6">
        <f>NiftyData[[#This Row],[Close]]-NiftyData[[#This Row],[Open]]</f>
        <v>6.7000000000000455</v>
      </c>
      <c r="N4677" s="4">
        <f>NiftyData[[#This Row],[Intraday Change]]/NiftyData[[#This Row],[Open]]</f>
        <v>5.9563497355203327E-3</v>
      </c>
      <c r="O4677" s="4">
        <f>_xlfn.CEILING.MATH(ABS(NiftyData[[#This Row],[Intraday Change %]]), 0.01)</f>
        <v>0.01</v>
      </c>
      <c r="P4677" s="6">
        <f>NiftyData[[#This Row],[Close]]-E4678</f>
        <v>7.7999999999999545</v>
      </c>
      <c r="Q4677" s="4">
        <f>NiftyData[[#This Row],[DayChange]]/E4678</f>
        <v>6.9410456062291032E-3</v>
      </c>
      <c r="R4677" s="7">
        <f>_xlfn.CEILING.MATH(ABS(NiftyData[[#This Row],[DayChange %]]), 0.01)</f>
        <v>0.01</v>
      </c>
    </row>
    <row r="4678" spans="1:18" x14ac:dyDescent="0.2">
      <c r="A4678" s="2">
        <v>37295</v>
      </c>
      <c r="B4678" s="1">
        <v>1112.8</v>
      </c>
      <c r="C4678" s="1">
        <v>1131.8499999999999</v>
      </c>
      <c r="D4678" s="1">
        <v>1104.45</v>
      </c>
      <c r="E4678" s="1">
        <v>1123.75</v>
      </c>
      <c r="F4678" s="1">
        <v>73014449</v>
      </c>
      <c r="G4678" s="1">
        <v>2153.2600000000002</v>
      </c>
      <c r="H4678" s="6" t="str">
        <f>TEXT(NiftyData[[#This Row],[Date]], "yyyy")</f>
        <v>2002</v>
      </c>
      <c r="I4678" s="6" t="str">
        <f>TEXT(NiftyData[[#This Row],[Date]], "mmm")</f>
        <v>Feb</v>
      </c>
      <c r="J4678" s="6" t="str">
        <f>TEXT(NiftyData[[#This Row],[Date]], "ddd")</f>
        <v>Fri</v>
      </c>
      <c r="K4678" s="6" t="str">
        <f>TEXT(NiftyData[[#This Row],[Date]], "mmm-yyyy")</f>
        <v>Feb-2002</v>
      </c>
      <c r="L4678" s="6" t="str">
        <f>IF(NiftyData[[#This Row],[Day]]="Thu", "Expiry", "")</f>
        <v/>
      </c>
      <c r="M4678" s="6">
        <f>NiftyData[[#This Row],[Close]]-NiftyData[[#This Row],[Open]]</f>
        <v>10.950000000000045</v>
      </c>
      <c r="N4678" s="4">
        <f>NiftyData[[#This Row],[Intraday Change]]/NiftyData[[#This Row],[Open]]</f>
        <v>9.8400431344356984E-3</v>
      </c>
      <c r="O4678" s="4">
        <f>_xlfn.CEILING.MATH(ABS(NiftyData[[#This Row],[Intraday Change %]]), 0.01)</f>
        <v>0.01</v>
      </c>
      <c r="P4678" s="6">
        <f>NiftyData[[#This Row],[Close]]-E4679</f>
        <v>13.299999999999955</v>
      </c>
      <c r="Q4678" s="4">
        <f>NiftyData[[#This Row],[DayChange]]/E4679</f>
        <v>1.1977126390202129E-2</v>
      </c>
      <c r="R4678" s="7">
        <f>_xlfn.CEILING.MATH(ABS(NiftyData[[#This Row],[DayChange %]]), 0.01)</f>
        <v>0.02</v>
      </c>
    </row>
    <row r="4679" spans="1:18" x14ac:dyDescent="0.2">
      <c r="A4679" s="2">
        <v>37294</v>
      </c>
      <c r="B4679" s="1">
        <v>1114.8499999999999</v>
      </c>
      <c r="C4679" s="1">
        <v>1130.95</v>
      </c>
      <c r="D4679" s="1">
        <v>1104.3</v>
      </c>
      <c r="E4679" s="1">
        <v>1110.45</v>
      </c>
      <c r="F4679" s="1">
        <v>93831069</v>
      </c>
      <c r="G4679" s="1">
        <v>2651.59</v>
      </c>
      <c r="H4679" s="6" t="str">
        <f>TEXT(NiftyData[[#This Row],[Date]], "yyyy")</f>
        <v>2002</v>
      </c>
      <c r="I4679" s="6" t="str">
        <f>TEXT(NiftyData[[#This Row],[Date]], "mmm")</f>
        <v>Feb</v>
      </c>
      <c r="J4679" s="6" t="str">
        <f>TEXT(NiftyData[[#This Row],[Date]], "ddd")</f>
        <v>Thu</v>
      </c>
      <c r="K4679" s="6" t="str">
        <f>TEXT(NiftyData[[#This Row],[Date]], "mmm-yyyy")</f>
        <v>Feb-2002</v>
      </c>
      <c r="L4679" s="6" t="str">
        <f>IF(NiftyData[[#This Row],[Day]]="Thu", "Expiry", "")</f>
        <v>Expiry</v>
      </c>
      <c r="M4679" s="6">
        <f>NiftyData[[#This Row],[Close]]-NiftyData[[#This Row],[Open]]</f>
        <v>-4.3999999999998636</v>
      </c>
      <c r="N4679" s="4">
        <f>NiftyData[[#This Row],[Intraday Change]]/NiftyData[[#This Row],[Open]]</f>
        <v>-3.9467192895904059E-3</v>
      </c>
      <c r="O4679" s="4">
        <f>_xlfn.CEILING.MATH(ABS(NiftyData[[#This Row],[Intraday Change %]]), 0.01)</f>
        <v>0.01</v>
      </c>
      <c r="P4679" s="6">
        <f>NiftyData[[#This Row],[Close]]-E4680</f>
        <v>-2.6499999999998636</v>
      </c>
      <c r="Q4679" s="4">
        <f>NiftyData[[#This Row],[DayChange]]/E4680</f>
        <v>-2.3807384781240355E-3</v>
      </c>
      <c r="R4679" s="7">
        <f>_xlfn.CEILING.MATH(ABS(NiftyData[[#This Row],[DayChange %]]), 0.01)</f>
        <v>0.01</v>
      </c>
    </row>
    <row r="4680" spans="1:18" x14ac:dyDescent="0.2">
      <c r="A4680" s="2">
        <v>37293</v>
      </c>
      <c r="B4680" s="1">
        <v>1074.4000000000001</v>
      </c>
      <c r="C4680" s="1">
        <v>1117.0999999999999</v>
      </c>
      <c r="D4680" s="1">
        <v>1074</v>
      </c>
      <c r="E4680" s="1">
        <v>1113.0999999999999</v>
      </c>
      <c r="F4680" s="1">
        <v>73870009</v>
      </c>
      <c r="G4680" s="1">
        <v>1911.33</v>
      </c>
      <c r="H4680" s="6" t="str">
        <f>TEXT(NiftyData[[#This Row],[Date]], "yyyy")</f>
        <v>2002</v>
      </c>
      <c r="I4680" s="6" t="str">
        <f>TEXT(NiftyData[[#This Row],[Date]], "mmm")</f>
        <v>Feb</v>
      </c>
      <c r="J4680" s="6" t="str">
        <f>TEXT(NiftyData[[#This Row],[Date]], "ddd")</f>
        <v>Wed</v>
      </c>
      <c r="K4680" s="6" t="str">
        <f>TEXT(NiftyData[[#This Row],[Date]], "mmm-yyyy")</f>
        <v>Feb-2002</v>
      </c>
      <c r="L4680" s="6" t="str">
        <f>IF(NiftyData[[#This Row],[Day]]="Thu", "Expiry", "")</f>
        <v/>
      </c>
      <c r="M4680" s="6">
        <f>NiftyData[[#This Row],[Close]]-NiftyData[[#This Row],[Open]]</f>
        <v>38.699999999999818</v>
      </c>
      <c r="N4680" s="4">
        <f>NiftyData[[#This Row],[Intraday Change]]/NiftyData[[#This Row],[Open]]</f>
        <v>3.6020104244229162E-2</v>
      </c>
      <c r="O4680" s="4">
        <f>_xlfn.CEILING.MATH(ABS(NiftyData[[#This Row],[Intraday Change %]]), 0.01)</f>
        <v>0.04</v>
      </c>
      <c r="P4680" s="6">
        <f>NiftyData[[#This Row],[Close]]-E4681</f>
        <v>38.849999999999909</v>
      </c>
      <c r="Q4680" s="4">
        <f>NiftyData[[#This Row],[DayChange]]/E4681</f>
        <v>3.6164766115894725E-2</v>
      </c>
      <c r="R4680" s="7">
        <f>_xlfn.CEILING.MATH(ABS(NiftyData[[#This Row],[DayChange %]]), 0.01)</f>
        <v>0.04</v>
      </c>
    </row>
    <row r="4681" spans="1:18" x14ac:dyDescent="0.2">
      <c r="A4681" s="2">
        <v>37292</v>
      </c>
      <c r="B4681" s="1">
        <v>1076.25</v>
      </c>
      <c r="C4681" s="1">
        <v>1081.2</v>
      </c>
      <c r="D4681" s="1">
        <v>1069.4000000000001</v>
      </c>
      <c r="E4681" s="1">
        <v>1074.25</v>
      </c>
      <c r="F4681" s="1">
        <v>68534066</v>
      </c>
      <c r="G4681" s="1">
        <v>1595.08</v>
      </c>
      <c r="H4681" s="6" t="str">
        <f>TEXT(NiftyData[[#This Row],[Date]], "yyyy")</f>
        <v>2002</v>
      </c>
      <c r="I4681" s="6" t="str">
        <f>TEXT(NiftyData[[#This Row],[Date]], "mmm")</f>
        <v>Feb</v>
      </c>
      <c r="J4681" s="6" t="str">
        <f>TEXT(NiftyData[[#This Row],[Date]], "ddd")</f>
        <v>Tue</v>
      </c>
      <c r="K4681" s="6" t="str">
        <f>TEXT(NiftyData[[#This Row],[Date]], "mmm-yyyy")</f>
        <v>Feb-2002</v>
      </c>
      <c r="L4681" s="6" t="str">
        <f>IF(NiftyData[[#This Row],[Day]]="Thu", "Expiry", "")</f>
        <v/>
      </c>
      <c r="M4681" s="6">
        <f>NiftyData[[#This Row],[Close]]-NiftyData[[#This Row],[Open]]</f>
        <v>-2</v>
      </c>
      <c r="N4681" s="4">
        <f>NiftyData[[#This Row],[Intraday Change]]/NiftyData[[#This Row],[Open]]</f>
        <v>-1.8583042973286876E-3</v>
      </c>
      <c r="O4681" s="4">
        <f>_xlfn.CEILING.MATH(ABS(NiftyData[[#This Row],[Intraday Change %]]), 0.01)</f>
        <v>0.01</v>
      </c>
      <c r="P4681" s="6">
        <f>NiftyData[[#This Row],[Close]]-E4682</f>
        <v>-2.6500000000000909</v>
      </c>
      <c r="Q4681" s="4">
        <f>NiftyData[[#This Row],[DayChange]]/E4682</f>
        <v>-2.4607670164361506E-3</v>
      </c>
      <c r="R4681" s="7">
        <f>_xlfn.CEILING.MATH(ABS(NiftyData[[#This Row],[DayChange %]]), 0.01)</f>
        <v>0.01</v>
      </c>
    </row>
    <row r="4682" spans="1:18" x14ac:dyDescent="0.2">
      <c r="A4682" s="2">
        <v>37291</v>
      </c>
      <c r="B4682" s="1">
        <v>1083.05</v>
      </c>
      <c r="C4682" s="1">
        <v>1086.95</v>
      </c>
      <c r="D4682" s="1">
        <v>1074.1500000000001</v>
      </c>
      <c r="E4682" s="1">
        <v>1076.9000000000001</v>
      </c>
      <c r="F4682" s="1">
        <v>57892596</v>
      </c>
      <c r="G4682" s="1">
        <v>1400.92</v>
      </c>
      <c r="H4682" s="6" t="str">
        <f>TEXT(NiftyData[[#This Row],[Date]], "yyyy")</f>
        <v>2002</v>
      </c>
      <c r="I4682" s="6" t="str">
        <f>TEXT(NiftyData[[#This Row],[Date]], "mmm")</f>
        <v>Feb</v>
      </c>
      <c r="J4682" s="6" t="str">
        <f>TEXT(NiftyData[[#This Row],[Date]], "ddd")</f>
        <v>Mon</v>
      </c>
      <c r="K4682" s="6" t="str">
        <f>TEXT(NiftyData[[#This Row],[Date]], "mmm-yyyy")</f>
        <v>Feb-2002</v>
      </c>
      <c r="L4682" s="6" t="str">
        <f>IF(NiftyData[[#This Row],[Day]]="Thu", "Expiry", "")</f>
        <v/>
      </c>
      <c r="M4682" s="6">
        <f>NiftyData[[#This Row],[Close]]-NiftyData[[#This Row],[Open]]</f>
        <v>-6.1499999999998636</v>
      </c>
      <c r="N4682" s="4">
        <f>NiftyData[[#This Row],[Intraday Change]]/NiftyData[[#This Row],[Open]]</f>
        <v>-5.6784081990673228E-3</v>
      </c>
      <c r="O4682" s="4">
        <f>_xlfn.CEILING.MATH(ABS(NiftyData[[#This Row],[Intraday Change %]]), 0.01)</f>
        <v>0.01</v>
      </c>
      <c r="P4682" s="6">
        <f>NiftyData[[#This Row],[Close]]-E4683</f>
        <v>-4.75</v>
      </c>
      <c r="Q4682" s="4">
        <f>NiftyData[[#This Row],[DayChange]]/E4683</f>
        <v>-4.3914390052235009E-3</v>
      </c>
      <c r="R4682" s="7">
        <f>_xlfn.CEILING.MATH(ABS(NiftyData[[#This Row],[DayChange %]]), 0.01)</f>
        <v>0.01</v>
      </c>
    </row>
    <row r="4683" spans="1:18" x14ac:dyDescent="0.2">
      <c r="A4683" s="2">
        <v>37288</v>
      </c>
      <c r="B4683" s="1">
        <v>1076.95</v>
      </c>
      <c r="C4683" s="1">
        <v>1088.05</v>
      </c>
      <c r="D4683" s="1">
        <v>1076.95</v>
      </c>
      <c r="E4683" s="1">
        <v>1081.6500000000001</v>
      </c>
      <c r="F4683" s="1">
        <v>58399504</v>
      </c>
      <c r="G4683" s="1">
        <v>1616.41</v>
      </c>
      <c r="H4683" s="6" t="str">
        <f>TEXT(NiftyData[[#This Row],[Date]], "yyyy")</f>
        <v>2002</v>
      </c>
      <c r="I4683" s="6" t="str">
        <f>TEXT(NiftyData[[#This Row],[Date]], "mmm")</f>
        <v>Feb</v>
      </c>
      <c r="J4683" s="6" t="str">
        <f>TEXT(NiftyData[[#This Row],[Date]], "ddd")</f>
        <v>Fri</v>
      </c>
      <c r="K4683" s="6" t="str">
        <f>TEXT(NiftyData[[#This Row],[Date]], "mmm-yyyy")</f>
        <v>Feb-2002</v>
      </c>
      <c r="L4683" s="6" t="str">
        <f>IF(NiftyData[[#This Row],[Day]]="Thu", "Expiry", "")</f>
        <v/>
      </c>
      <c r="M4683" s="6">
        <f>NiftyData[[#This Row],[Close]]-NiftyData[[#This Row],[Open]]</f>
        <v>4.7000000000000455</v>
      </c>
      <c r="N4683" s="4">
        <f>NiftyData[[#This Row],[Intraday Change]]/NiftyData[[#This Row],[Open]]</f>
        <v>4.36417660987051E-3</v>
      </c>
      <c r="O4683" s="4">
        <f>_xlfn.CEILING.MATH(ABS(NiftyData[[#This Row],[Intraday Change %]]), 0.01)</f>
        <v>0.01</v>
      </c>
      <c r="P4683" s="6">
        <f>NiftyData[[#This Row],[Close]]-E4684</f>
        <v>6.25</v>
      </c>
      <c r="Q4683" s="4">
        <f>NiftyData[[#This Row],[DayChange]]/E4684</f>
        <v>5.8117909615026959E-3</v>
      </c>
      <c r="R4683" s="7">
        <f>_xlfn.CEILING.MATH(ABS(NiftyData[[#This Row],[DayChange %]]), 0.01)</f>
        <v>0.01</v>
      </c>
    </row>
    <row r="4684" spans="1:18" x14ac:dyDescent="0.2">
      <c r="A4684" s="2">
        <v>37287</v>
      </c>
      <c r="B4684" s="1">
        <v>1067.6500000000001</v>
      </c>
      <c r="C4684" s="1">
        <v>1082</v>
      </c>
      <c r="D4684" s="1">
        <v>1067.6500000000001</v>
      </c>
      <c r="E4684" s="1">
        <v>1075.4000000000001</v>
      </c>
      <c r="F4684" s="1">
        <v>66028228</v>
      </c>
      <c r="G4684" s="1">
        <v>1997.32</v>
      </c>
      <c r="H4684" s="6" t="str">
        <f>TEXT(NiftyData[[#This Row],[Date]], "yyyy")</f>
        <v>2002</v>
      </c>
      <c r="I4684" s="6" t="str">
        <f>TEXT(NiftyData[[#This Row],[Date]], "mmm")</f>
        <v>Jan</v>
      </c>
      <c r="J4684" s="6" t="str">
        <f>TEXT(NiftyData[[#This Row],[Date]], "ddd")</f>
        <v>Thu</v>
      </c>
      <c r="K4684" s="6" t="str">
        <f>TEXT(NiftyData[[#This Row],[Date]], "mmm-yyyy")</f>
        <v>Jan-2002</v>
      </c>
      <c r="L4684" s="6" t="str">
        <f>IF(NiftyData[[#This Row],[Day]]="Thu", "Expiry", "")</f>
        <v>Expiry</v>
      </c>
      <c r="M4684" s="6">
        <f>NiftyData[[#This Row],[Close]]-NiftyData[[#This Row],[Open]]</f>
        <v>7.75</v>
      </c>
      <c r="N4684" s="4">
        <f>NiftyData[[#This Row],[Intraday Change]]/NiftyData[[#This Row],[Open]]</f>
        <v>7.2589331709829999E-3</v>
      </c>
      <c r="O4684" s="4">
        <f>_xlfn.CEILING.MATH(ABS(NiftyData[[#This Row],[Intraday Change %]]), 0.01)</f>
        <v>0.01</v>
      </c>
      <c r="P4684" s="6">
        <f>NiftyData[[#This Row],[Close]]-E4685</f>
        <v>7.9500000000000455</v>
      </c>
      <c r="Q4684" s="4">
        <f>NiftyData[[#This Row],[DayChange]]/E4685</f>
        <v>7.4476556278983046E-3</v>
      </c>
      <c r="R4684" s="7">
        <f>_xlfn.CEILING.MATH(ABS(NiftyData[[#This Row],[DayChange %]]), 0.01)</f>
        <v>0.01</v>
      </c>
    </row>
    <row r="4685" spans="1:18" x14ac:dyDescent="0.2">
      <c r="A4685" s="2">
        <v>37286</v>
      </c>
      <c r="B4685" s="1">
        <v>1072.8499999999999</v>
      </c>
      <c r="C4685" s="1">
        <v>1072.8499999999999</v>
      </c>
      <c r="D4685" s="1">
        <v>1058.8</v>
      </c>
      <c r="E4685" s="1">
        <v>1067.45</v>
      </c>
      <c r="F4685" s="1">
        <v>50687169</v>
      </c>
      <c r="G4685" s="1">
        <v>1458.15</v>
      </c>
      <c r="H4685" s="6" t="str">
        <f>TEXT(NiftyData[[#This Row],[Date]], "yyyy")</f>
        <v>2002</v>
      </c>
      <c r="I4685" s="6" t="str">
        <f>TEXT(NiftyData[[#This Row],[Date]], "mmm")</f>
        <v>Jan</v>
      </c>
      <c r="J4685" s="6" t="str">
        <f>TEXT(NiftyData[[#This Row],[Date]], "ddd")</f>
        <v>Wed</v>
      </c>
      <c r="K4685" s="6" t="str">
        <f>TEXT(NiftyData[[#This Row],[Date]], "mmm-yyyy")</f>
        <v>Jan-2002</v>
      </c>
      <c r="L4685" s="6" t="str">
        <f>IF(NiftyData[[#This Row],[Day]]="Thu", "Expiry", "")</f>
        <v/>
      </c>
      <c r="M4685" s="6">
        <f>NiftyData[[#This Row],[Close]]-NiftyData[[#This Row],[Open]]</f>
        <v>-5.3999999999998636</v>
      </c>
      <c r="N4685" s="4">
        <f>NiftyData[[#This Row],[Intraday Change]]/NiftyData[[#This Row],[Open]]</f>
        <v>-5.0333224588711041E-3</v>
      </c>
      <c r="O4685" s="4">
        <f>_xlfn.CEILING.MATH(ABS(NiftyData[[#This Row],[Intraday Change %]]), 0.01)</f>
        <v>0.01</v>
      </c>
      <c r="P4685" s="6">
        <f>NiftyData[[#This Row],[Close]]-E4686</f>
        <v>-4.2000000000000455</v>
      </c>
      <c r="Q4685" s="4">
        <f>NiftyData[[#This Row],[DayChange]]/E4686</f>
        <v>-3.9191900340596695E-3</v>
      </c>
      <c r="R4685" s="7">
        <f>_xlfn.CEILING.MATH(ABS(NiftyData[[#This Row],[DayChange %]]), 0.01)</f>
        <v>0.01</v>
      </c>
    </row>
    <row r="4686" spans="1:18" x14ac:dyDescent="0.2">
      <c r="A4686" s="2">
        <v>37285</v>
      </c>
      <c r="B4686" s="1">
        <v>1071.3499999999999</v>
      </c>
      <c r="C4686" s="1">
        <v>1076.45</v>
      </c>
      <c r="D4686" s="1">
        <v>1068.8499999999999</v>
      </c>
      <c r="E4686" s="1">
        <v>1071.6500000000001</v>
      </c>
      <c r="F4686" s="1">
        <v>58946386</v>
      </c>
      <c r="G4686" s="1">
        <v>1775.15</v>
      </c>
      <c r="H4686" s="6" t="str">
        <f>TEXT(NiftyData[[#This Row],[Date]], "yyyy")</f>
        <v>2002</v>
      </c>
      <c r="I4686" s="6" t="str">
        <f>TEXT(NiftyData[[#This Row],[Date]], "mmm")</f>
        <v>Jan</v>
      </c>
      <c r="J4686" s="6" t="str">
        <f>TEXT(NiftyData[[#This Row],[Date]], "ddd")</f>
        <v>Tue</v>
      </c>
      <c r="K4686" s="6" t="str">
        <f>TEXT(NiftyData[[#This Row],[Date]], "mmm-yyyy")</f>
        <v>Jan-2002</v>
      </c>
      <c r="L4686" s="6" t="str">
        <f>IF(NiftyData[[#This Row],[Day]]="Thu", "Expiry", "")</f>
        <v/>
      </c>
      <c r="M4686" s="6">
        <f>NiftyData[[#This Row],[Close]]-NiftyData[[#This Row],[Open]]</f>
        <v>0.3000000000001819</v>
      </c>
      <c r="N4686" s="4">
        <f>NiftyData[[#This Row],[Intraday Change]]/NiftyData[[#This Row],[Open]]</f>
        <v>2.8002053483939133E-4</v>
      </c>
      <c r="O4686" s="4">
        <f>_xlfn.CEILING.MATH(ABS(NiftyData[[#This Row],[Intraday Change %]]), 0.01)</f>
        <v>0.01</v>
      </c>
      <c r="P4686" s="6">
        <f>NiftyData[[#This Row],[Close]]-E4687</f>
        <v>0.3000000000001819</v>
      </c>
      <c r="Q4686" s="4">
        <f>NiftyData[[#This Row],[DayChange]]/E4687</f>
        <v>2.8002053483939133E-4</v>
      </c>
      <c r="R4686" s="7">
        <f>_xlfn.CEILING.MATH(ABS(NiftyData[[#This Row],[DayChange %]]), 0.01)</f>
        <v>0.01</v>
      </c>
    </row>
    <row r="4687" spans="1:18" x14ac:dyDescent="0.2">
      <c r="A4687" s="2">
        <v>37284</v>
      </c>
      <c r="B4687" s="1">
        <v>1083.25</v>
      </c>
      <c r="C4687" s="1">
        <v>1088.75</v>
      </c>
      <c r="D4687" s="1">
        <v>1068.7</v>
      </c>
      <c r="E4687" s="1">
        <v>1071.3499999999999</v>
      </c>
      <c r="F4687" s="1">
        <v>49771696</v>
      </c>
      <c r="G4687" s="1">
        <v>1473.84</v>
      </c>
      <c r="H4687" s="6" t="str">
        <f>TEXT(NiftyData[[#This Row],[Date]], "yyyy")</f>
        <v>2002</v>
      </c>
      <c r="I4687" s="6" t="str">
        <f>TEXT(NiftyData[[#This Row],[Date]], "mmm")</f>
        <v>Jan</v>
      </c>
      <c r="J4687" s="6" t="str">
        <f>TEXT(NiftyData[[#This Row],[Date]], "ddd")</f>
        <v>Mon</v>
      </c>
      <c r="K4687" s="6" t="str">
        <f>TEXT(NiftyData[[#This Row],[Date]], "mmm-yyyy")</f>
        <v>Jan-2002</v>
      </c>
      <c r="L4687" s="6" t="str">
        <f>IF(NiftyData[[#This Row],[Day]]="Thu", "Expiry", "")</f>
        <v/>
      </c>
      <c r="M4687" s="6">
        <f>NiftyData[[#This Row],[Close]]-NiftyData[[#This Row],[Open]]</f>
        <v>-11.900000000000091</v>
      </c>
      <c r="N4687" s="4">
        <f>NiftyData[[#This Row],[Intraday Change]]/NiftyData[[#This Row],[Open]]</f>
        <v>-1.0985460420032395E-2</v>
      </c>
      <c r="O4687" s="4">
        <f>_xlfn.CEILING.MATH(ABS(NiftyData[[#This Row],[Intraday Change %]]), 0.01)</f>
        <v>0.02</v>
      </c>
      <c r="P4687" s="6">
        <f>NiftyData[[#This Row],[Close]]-E4688</f>
        <v>-8.75</v>
      </c>
      <c r="Q4687" s="4">
        <f>NiftyData[[#This Row],[DayChange]]/E4688</f>
        <v>-8.1011017498379793E-3</v>
      </c>
      <c r="R4687" s="7">
        <f>_xlfn.CEILING.MATH(ABS(NiftyData[[#This Row],[DayChange %]]), 0.01)</f>
        <v>0.01</v>
      </c>
    </row>
    <row r="4688" spans="1:18" x14ac:dyDescent="0.2">
      <c r="A4688" s="2">
        <v>37281</v>
      </c>
      <c r="B4688" s="1">
        <v>1085.8499999999999</v>
      </c>
      <c r="C4688" s="1">
        <v>1089.7</v>
      </c>
      <c r="D4688" s="1">
        <v>1077</v>
      </c>
      <c r="E4688" s="1">
        <v>1080.0999999999999</v>
      </c>
      <c r="F4688" s="1">
        <v>59839751</v>
      </c>
      <c r="G4688" s="1">
        <v>1857.72</v>
      </c>
      <c r="H4688" s="6" t="str">
        <f>TEXT(NiftyData[[#This Row],[Date]], "yyyy")</f>
        <v>2002</v>
      </c>
      <c r="I4688" s="6" t="str">
        <f>TEXT(NiftyData[[#This Row],[Date]], "mmm")</f>
        <v>Jan</v>
      </c>
      <c r="J4688" s="6" t="str">
        <f>TEXT(NiftyData[[#This Row],[Date]], "ddd")</f>
        <v>Fri</v>
      </c>
      <c r="K4688" s="6" t="str">
        <f>TEXT(NiftyData[[#This Row],[Date]], "mmm-yyyy")</f>
        <v>Jan-2002</v>
      </c>
      <c r="L4688" s="6" t="str">
        <f>IF(NiftyData[[#This Row],[Day]]="Thu", "Expiry", "")</f>
        <v/>
      </c>
      <c r="M4688" s="6">
        <f>NiftyData[[#This Row],[Close]]-NiftyData[[#This Row],[Open]]</f>
        <v>-5.75</v>
      </c>
      <c r="N4688" s="4">
        <f>NiftyData[[#This Row],[Intraday Change]]/NiftyData[[#This Row],[Open]]</f>
        <v>-5.2953907077404805E-3</v>
      </c>
      <c r="O4688" s="4">
        <f>_xlfn.CEILING.MATH(ABS(NiftyData[[#This Row],[Intraday Change %]]), 0.01)</f>
        <v>0.01</v>
      </c>
      <c r="P4688" s="6">
        <f>NiftyData[[#This Row],[Close]]-E4689</f>
        <v>-5.2000000000000455</v>
      </c>
      <c r="Q4688" s="4">
        <f>NiftyData[[#This Row],[DayChange]]/E4689</f>
        <v>-4.7913019441629462E-3</v>
      </c>
      <c r="R4688" s="7">
        <f>_xlfn.CEILING.MATH(ABS(NiftyData[[#This Row],[DayChange %]]), 0.01)</f>
        <v>0.01</v>
      </c>
    </row>
    <row r="4689" spans="1:18" x14ac:dyDescent="0.2">
      <c r="A4689" s="2">
        <v>37280</v>
      </c>
      <c r="B4689" s="1">
        <v>1089.5999999999999</v>
      </c>
      <c r="C4689" s="1">
        <v>1098.5999999999999</v>
      </c>
      <c r="D4689" s="1">
        <v>1081.7</v>
      </c>
      <c r="E4689" s="1">
        <v>1085.3</v>
      </c>
      <c r="F4689" s="1">
        <v>47718204</v>
      </c>
      <c r="G4689" s="1">
        <v>1359.92</v>
      </c>
      <c r="H4689" s="6" t="str">
        <f>TEXT(NiftyData[[#This Row],[Date]], "yyyy")</f>
        <v>2002</v>
      </c>
      <c r="I4689" s="6" t="str">
        <f>TEXT(NiftyData[[#This Row],[Date]], "mmm")</f>
        <v>Jan</v>
      </c>
      <c r="J4689" s="6" t="str">
        <f>TEXT(NiftyData[[#This Row],[Date]], "ddd")</f>
        <v>Thu</v>
      </c>
      <c r="K4689" s="6" t="str">
        <f>TEXT(NiftyData[[#This Row],[Date]], "mmm-yyyy")</f>
        <v>Jan-2002</v>
      </c>
      <c r="L4689" s="6" t="str">
        <f>IF(NiftyData[[#This Row],[Day]]="Thu", "Expiry", "")</f>
        <v>Expiry</v>
      </c>
      <c r="M4689" s="6">
        <f>NiftyData[[#This Row],[Close]]-NiftyData[[#This Row],[Open]]</f>
        <v>-4.2999999999999545</v>
      </c>
      <c r="N4689" s="4">
        <f>NiftyData[[#This Row],[Intraday Change]]/NiftyData[[#This Row],[Open]]</f>
        <v>-3.9464023494860086E-3</v>
      </c>
      <c r="O4689" s="4">
        <f>_xlfn.CEILING.MATH(ABS(NiftyData[[#This Row],[Intraday Change %]]), 0.01)</f>
        <v>0.01</v>
      </c>
      <c r="P4689" s="6">
        <f>NiftyData[[#This Row],[Close]]-E4690</f>
        <v>-4.1000000000001364</v>
      </c>
      <c r="Q4689" s="4">
        <f>NiftyData[[#This Row],[DayChange]]/E4690</f>
        <v>-3.7635395630623608E-3</v>
      </c>
      <c r="R4689" s="7">
        <f>_xlfn.CEILING.MATH(ABS(NiftyData[[#This Row],[DayChange %]]), 0.01)</f>
        <v>0.01</v>
      </c>
    </row>
    <row r="4690" spans="1:18" x14ac:dyDescent="0.2">
      <c r="A4690" s="2">
        <v>37279</v>
      </c>
      <c r="B4690" s="1">
        <v>1092.8499999999999</v>
      </c>
      <c r="C4690" s="1">
        <v>1096.95</v>
      </c>
      <c r="D4690" s="1">
        <v>1087.5</v>
      </c>
      <c r="E4690" s="1">
        <v>1089.4000000000001</v>
      </c>
      <c r="F4690" s="1">
        <v>53732790</v>
      </c>
      <c r="G4690" s="1">
        <v>1536.95</v>
      </c>
      <c r="H4690" s="6" t="str">
        <f>TEXT(NiftyData[[#This Row],[Date]], "yyyy")</f>
        <v>2002</v>
      </c>
      <c r="I4690" s="6" t="str">
        <f>TEXT(NiftyData[[#This Row],[Date]], "mmm")</f>
        <v>Jan</v>
      </c>
      <c r="J4690" s="6" t="str">
        <f>TEXT(NiftyData[[#This Row],[Date]], "ddd")</f>
        <v>Wed</v>
      </c>
      <c r="K4690" s="6" t="str">
        <f>TEXT(NiftyData[[#This Row],[Date]], "mmm-yyyy")</f>
        <v>Jan-2002</v>
      </c>
      <c r="L4690" s="6" t="str">
        <f>IF(NiftyData[[#This Row],[Day]]="Thu", "Expiry", "")</f>
        <v/>
      </c>
      <c r="M4690" s="6">
        <f>NiftyData[[#This Row],[Close]]-NiftyData[[#This Row],[Open]]</f>
        <v>-3.4499999999998181</v>
      </c>
      <c r="N4690" s="4">
        <f>NiftyData[[#This Row],[Intraday Change]]/NiftyData[[#This Row],[Open]]</f>
        <v>-3.1568833783225678E-3</v>
      </c>
      <c r="O4690" s="4">
        <f>_xlfn.CEILING.MATH(ABS(NiftyData[[#This Row],[Intraday Change %]]), 0.01)</f>
        <v>0.01</v>
      </c>
      <c r="P4690" s="6">
        <f>NiftyData[[#This Row],[Close]]-E4691</f>
        <v>-3.4499999999998181</v>
      </c>
      <c r="Q4690" s="4">
        <f>NiftyData[[#This Row],[DayChange]]/E4691</f>
        <v>-3.1568833783225678E-3</v>
      </c>
      <c r="R4690" s="7">
        <f>_xlfn.CEILING.MATH(ABS(NiftyData[[#This Row],[DayChange %]]), 0.01)</f>
        <v>0.01</v>
      </c>
    </row>
    <row r="4691" spans="1:18" x14ac:dyDescent="0.2">
      <c r="A4691" s="2">
        <v>37278</v>
      </c>
      <c r="B4691" s="1">
        <v>1091.3499999999999</v>
      </c>
      <c r="C4691" s="1">
        <v>1099</v>
      </c>
      <c r="D4691" s="1">
        <v>1090</v>
      </c>
      <c r="E4691" s="1">
        <v>1092.8499999999999</v>
      </c>
      <c r="F4691" s="1">
        <v>55745783</v>
      </c>
      <c r="G4691" s="1">
        <v>1721.96</v>
      </c>
      <c r="H4691" s="6" t="str">
        <f>TEXT(NiftyData[[#This Row],[Date]], "yyyy")</f>
        <v>2002</v>
      </c>
      <c r="I4691" s="6" t="str">
        <f>TEXT(NiftyData[[#This Row],[Date]], "mmm")</f>
        <v>Jan</v>
      </c>
      <c r="J4691" s="6" t="str">
        <f>TEXT(NiftyData[[#This Row],[Date]], "ddd")</f>
        <v>Tue</v>
      </c>
      <c r="K4691" s="6" t="str">
        <f>TEXT(NiftyData[[#This Row],[Date]], "mmm-yyyy")</f>
        <v>Jan-2002</v>
      </c>
      <c r="L4691" s="6" t="str">
        <f>IF(NiftyData[[#This Row],[Day]]="Thu", "Expiry", "")</f>
        <v/>
      </c>
      <c r="M4691" s="6">
        <f>NiftyData[[#This Row],[Close]]-NiftyData[[#This Row],[Open]]</f>
        <v>1.5</v>
      </c>
      <c r="N4691" s="4">
        <f>NiftyData[[#This Row],[Intraday Change]]/NiftyData[[#This Row],[Open]]</f>
        <v>1.3744444953497962E-3</v>
      </c>
      <c r="O4691" s="4">
        <f>_xlfn.CEILING.MATH(ABS(NiftyData[[#This Row],[Intraday Change %]]), 0.01)</f>
        <v>0.01</v>
      </c>
      <c r="P4691" s="6">
        <f>NiftyData[[#This Row],[Close]]-E4692</f>
        <v>1.5</v>
      </c>
      <c r="Q4691" s="4">
        <f>NiftyData[[#This Row],[DayChange]]/E4692</f>
        <v>1.3744444953497962E-3</v>
      </c>
      <c r="R4691" s="7">
        <f>_xlfn.CEILING.MATH(ABS(NiftyData[[#This Row],[DayChange %]]), 0.01)</f>
        <v>0.01</v>
      </c>
    </row>
    <row r="4692" spans="1:18" x14ac:dyDescent="0.2">
      <c r="A4692" s="2">
        <v>37277</v>
      </c>
      <c r="B4692" s="1">
        <v>1093.25</v>
      </c>
      <c r="C4692" s="1">
        <v>1099.8</v>
      </c>
      <c r="D4692" s="1">
        <v>1082.6500000000001</v>
      </c>
      <c r="E4692" s="1">
        <v>1091.3499999999999</v>
      </c>
      <c r="F4692" s="1">
        <v>64348299</v>
      </c>
      <c r="G4692" s="1">
        <v>2078.7399999999998</v>
      </c>
      <c r="H4692" s="6" t="str">
        <f>TEXT(NiftyData[[#This Row],[Date]], "yyyy")</f>
        <v>2002</v>
      </c>
      <c r="I4692" s="6" t="str">
        <f>TEXT(NiftyData[[#This Row],[Date]], "mmm")</f>
        <v>Jan</v>
      </c>
      <c r="J4692" s="6" t="str">
        <f>TEXT(NiftyData[[#This Row],[Date]], "ddd")</f>
        <v>Mon</v>
      </c>
      <c r="K4692" s="6" t="str">
        <f>TEXT(NiftyData[[#This Row],[Date]], "mmm-yyyy")</f>
        <v>Jan-2002</v>
      </c>
      <c r="L4692" s="6" t="str">
        <f>IF(NiftyData[[#This Row],[Day]]="Thu", "Expiry", "")</f>
        <v/>
      </c>
      <c r="M4692" s="6">
        <f>NiftyData[[#This Row],[Close]]-NiftyData[[#This Row],[Open]]</f>
        <v>-1.9000000000000909</v>
      </c>
      <c r="N4692" s="4">
        <f>NiftyData[[#This Row],[Intraday Change]]/NiftyData[[#This Row],[Open]]</f>
        <v>-1.7379373427853565E-3</v>
      </c>
      <c r="O4692" s="4">
        <f>_xlfn.CEILING.MATH(ABS(NiftyData[[#This Row],[Intraday Change %]]), 0.01)</f>
        <v>0.01</v>
      </c>
      <c r="P4692" s="6">
        <f>NiftyData[[#This Row],[Close]]-E4693</f>
        <v>-1.8000000000001819</v>
      </c>
      <c r="Q4692" s="4">
        <f>NiftyData[[#This Row],[DayChange]]/E4693</f>
        <v>-1.6466175730688211E-3</v>
      </c>
      <c r="R4692" s="7">
        <f>_xlfn.CEILING.MATH(ABS(NiftyData[[#This Row],[DayChange %]]), 0.01)</f>
        <v>0.01</v>
      </c>
    </row>
    <row r="4693" spans="1:18" x14ac:dyDescent="0.2">
      <c r="A4693" s="2">
        <v>37274</v>
      </c>
      <c r="B4693" s="1">
        <v>1109.55</v>
      </c>
      <c r="C4693" s="1">
        <v>1121.75</v>
      </c>
      <c r="D4693" s="1">
        <v>1089.05</v>
      </c>
      <c r="E4693" s="1">
        <v>1093.1500000000001</v>
      </c>
      <c r="F4693" s="1">
        <v>84626074</v>
      </c>
      <c r="G4693" s="1">
        <v>2710.84</v>
      </c>
      <c r="H4693" s="6" t="str">
        <f>TEXT(NiftyData[[#This Row],[Date]], "yyyy")</f>
        <v>2002</v>
      </c>
      <c r="I4693" s="6" t="str">
        <f>TEXT(NiftyData[[#This Row],[Date]], "mmm")</f>
        <v>Jan</v>
      </c>
      <c r="J4693" s="6" t="str">
        <f>TEXT(NiftyData[[#This Row],[Date]], "ddd")</f>
        <v>Fri</v>
      </c>
      <c r="K4693" s="6" t="str">
        <f>TEXT(NiftyData[[#This Row],[Date]], "mmm-yyyy")</f>
        <v>Jan-2002</v>
      </c>
      <c r="L4693" s="6" t="str">
        <f>IF(NiftyData[[#This Row],[Day]]="Thu", "Expiry", "")</f>
        <v/>
      </c>
      <c r="M4693" s="6">
        <f>NiftyData[[#This Row],[Close]]-NiftyData[[#This Row],[Open]]</f>
        <v>-16.399999999999864</v>
      </c>
      <c r="N4693" s="4">
        <f>NiftyData[[#This Row],[Intraday Change]]/NiftyData[[#This Row],[Open]]</f>
        <v>-1.478076697760341E-2</v>
      </c>
      <c r="O4693" s="4">
        <f>_xlfn.CEILING.MATH(ABS(NiftyData[[#This Row],[Intraday Change %]]), 0.01)</f>
        <v>0.02</v>
      </c>
      <c r="P4693" s="6">
        <f>NiftyData[[#This Row],[Close]]-E4694</f>
        <v>-16.049999999999955</v>
      </c>
      <c r="Q4693" s="4">
        <f>NiftyData[[#This Row],[DayChange]]/E4694</f>
        <v>-1.4469888207717232E-2</v>
      </c>
      <c r="R4693" s="7">
        <f>_xlfn.CEILING.MATH(ABS(NiftyData[[#This Row],[DayChange %]]), 0.01)</f>
        <v>0.02</v>
      </c>
    </row>
    <row r="4694" spans="1:18" x14ac:dyDescent="0.2">
      <c r="A4694" s="2">
        <v>37273</v>
      </c>
      <c r="B4694" s="1">
        <v>1090.25</v>
      </c>
      <c r="C4694" s="1">
        <v>1116.05</v>
      </c>
      <c r="D4694" s="1">
        <v>1078.95</v>
      </c>
      <c r="E4694" s="1">
        <v>1109.2</v>
      </c>
      <c r="F4694" s="1">
        <v>83524489</v>
      </c>
      <c r="G4694" s="1">
        <v>2598.7600000000002</v>
      </c>
      <c r="H4694" s="6" t="str">
        <f>TEXT(NiftyData[[#This Row],[Date]], "yyyy")</f>
        <v>2002</v>
      </c>
      <c r="I4694" s="6" t="str">
        <f>TEXT(NiftyData[[#This Row],[Date]], "mmm")</f>
        <v>Jan</v>
      </c>
      <c r="J4694" s="6" t="str">
        <f>TEXT(NiftyData[[#This Row],[Date]], "ddd")</f>
        <v>Thu</v>
      </c>
      <c r="K4694" s="6" t="str">
        <f>TEXT(NiftyData[[#This Row],[Date]], "mmm-yyyy")</f>
        <v>Jan-2002</v>
      </c>
      <c r="L4694" s="6" t="str">
        <f>IF(NiftyData[[#This Row],[Day]]="Thu", "Expiry", "")</f>
        <v>Expiry</v>
      </c>
      <c r="M4694" s="6">
        <f>NiftyData[[#This Row],[Close]]-NiftyData[[#This Row],[Open]]</f>
        <v>18.950000000000045</v>
      </c>
      <c r="N4694" s="4">
        <f>NiftyData[[#This Row],[Intraday Change]]/NiftyData[[#This Row],[Open]]</f>
        <v>1.7381334556294471E-2</v>
      </c>
      <c r="O4694" s="4">
        <f>_xlfn.CEILING.MATH(ABS(NiftyData[[#This Row],[Intraday Change %]]), 0.01)</f>
        <v>0.02</v>
      </c>
      <c r="P4694" s="6">
        <f>NiftyData[[#This Row],[Close]]-E4695</f>
        <v>18.900000000000091</v>
      </c>
      <c r="Q4694" s="4">
        <f>NiftyData[[#This Row],[DayChange]]/E4695</f>
        <v>1.7334678528845356E-2</v>
      </c>
      <c r="R4694" s="7">
        <f>_xlfn.CEILING.MATH(ABS(NiftyData[[#This Row],[DayChange %]]), 0.01)</f>
        <v>0.02</v>
      </c>
    </row>
    <row r="4695" spans="1:18" x14ac:dyDescent="0.2">
      <c r="A4695" s="2">
        <v>37272</v>
      </c>
      <c r="B4695" s="1">
        <v>1094.1500000000001</v>
      </c>
      <c r="C4695" s="1">
        <v>1104.8</v>
      </c>
      <c r="D4695" s="1">
        <v>1085.3</v>
      </c>
      <c r="E4695" s="1">
        <v>1090.3</v>
      </c>
      <c r="F4695" s="1">
        <v>59753435</v>
      </c>
      <c r="G4695" s="1">
        <v>1845.23</v>
      </c>
      <c r="H4695" s="6" t="str">
        <f>TEXT(NiftyData[[#This Row],[Date]], "yyyy")</f>
        <v>2002</v>
      </c>
      <c r="I4695" s="6" t="str">
        <f>TEXT(NiftyData[[#This Row],[Date]], "mmm")</f>
        <v>Jan</v>
      </c>
      <c r="J4695" s="6" t="str">
        <f>TEXT(NiftyData[[#This Row],[Date]], "ddd")</f>
        <v>Wed</v>
      </c>
      <c r="K4695" s="6" t="str">
        <f>TEXT(NiftyData[[#This Row],[Date]], "mmm-yyyy")</f>
        <v>Jan-2002</v>
      </c>
      <c r="L4695" s="6" t="str">
        <f>IF(NiftyData[[#This Row],[Day]]="Thu", "Expiry", "")</f>
        <v/>
      </c>
      <c r="M4695" s="6">
        <f>NiftyData[[#This Row],[Close]]-NiftyData[[#This Row],[Open]]</f>
        <v>-3.8500000000001364</v>
      </c>
      <c r="N4695" s="4">
        <f>NiftyData[[#This Row],[Intraday Change]]/NiftyData[[#This Row],[Open]]</f>
        <v>-3.5187131563315234E-3</v>
      </c>
      <c r="O4695" s="4">
        <f>_xlfn.CEILING.MATH(ABS(NiftyData[[#This Row],[Intraday Change %]]), 0.01)</f>
        <v>0.01</v>
      </c>
      <c r="P4695" s="6">
        <f>NiftyData[[#This Row],[Close]]-E4696</f>
        <v>-3.8500000000001364</v>
      </c>
      <c r="Q4695" s="4">
        <f>NiftyData[[#This Row],[DayChange]]/E4696</f>
        <v>-3.5187131563315234E-3</v>
      </c>
      <c r="R4695" s="7">
        <f>_xlfn.CEILING.MATH(ABS(NiftyData[[#This Row],[DayChange %]]), 0.01)</f>
        <v>0.01</v>
      </c>
    </row>
    <row r="4696" spans="1:18" x14ac:dyDescent="0.2">
      <c r="A4696" s="2">
        <v>37271</v>
      </c>
      <c r="B4696" s="1">
        <v>1109.45</v>
      </c>
      <c r="C4696" s="1">
        <v>1112.5999999999999</v>
      </c>
      <c r="D4696" s="1">
        <v>1090.2</v>
      </c>
      <c r="E4696" s="1">
        <v>1094.1500000000001</v>
      </c>
      <c r="F4696" s="1">
        <v>55221142</v>
      </c>
      <c r="G4696" s="1">
        <v>1570.92</v>
      </c>
      <c r="H4696" s="6" t="str">
        <f>TEXT(NiftyData[[#This Row],[Date]], "yyyy")</f>
        <v>2002</v>
      </c>
      <c r="I4696" s="6" t="str">
        <f>TEXT(NiftyData[[#This Row],[Date]], "mmm")</f>
        <v>Jan</v>
      </c>
      <c r="J4696" s="6" t="str">
        <f>TEXT(NiftyData[[#This Row],[Date]], "ddd")</f>
        <v>Tue</v>
      </c>
      <c r="K4696" s="6" t="str">
        <f>TEXT(NiftyData[[#This Row],[Date]], "mmm-yyyy")</f>
        <v>Jan-2002</v>
      </c>
      <c r="L4696" s="6" t="str">
        <f>IF(NiftyData[[#This Row],[Day]]="Thu", "Expiry", "")</f>
        <v/>
      </c>
      <c r="M4696" s="6">
        <f>NiftyData[[#This Row],[Close]]-NiftyData[[#This Row],[Open]]</f>
        <v>-15.299999999999955</v>
      </c>
      <c r="N4696" s="4">
        <f>NiftyData[[#This Row],[Intraday Change]]/NiftyData[[#This Row],[Open]]</f>
        <v>-1.3790616972373658E-2</v>
      </c>
      <c r="O4696" s="4">
        <f>_xlfn.CEILING.MATH(ABS(NiftyData[[#This Row],[Intraday Change %]]), 0.01)</f>
        <v>0.02</v>
      </c>
      <c r="P4696" s="6">
        <f>NiftyData[[#This Row],[Close]]-E4697</f>
        <v>-15.649999999999864</v>
      </c>
      <c r="Q4696" s="4">
        <f>NiftyData[[#This Row],[DayChange]]/E4697</f>
        <v>-1.4101639935123323E-2</v>
      </c>
      <c r="R4696" s="7">
        <f>_xlfn.CEILING.MATH(ABS(NiftyData[[#This Row],[DayChange %]]), 0.01)</f>
        <v>0.02</v>
      </c>
    </row>
    <row r="4697" spans="1:18" x14ac:dyDescent="0.2">
      <c r="A4697" s="2">
        <v>37270</v>
      </c>
      <c r="B4697" s="1">
        <v>1089.45</v>
      </c>
      <c r="C4697" s="1">
        <v>1118.5</v>
      </c>
      <c r="D4697" s="1">
        <v>1089.45</v>
      </c>
      <c r="E4697" s="1">
        <v>1109.8</v>
      </c>
      <c r="F4697" s="1">
        <v>60424974</v>
      </c>
      <c r="G4697" s="1">
        <v>1789.75</v>
      </c>
      <c r="H4697" s="6" t="str">
        <f>TEXT(NiftyData[[#This Row],[Date]], "yyyy")</f>
        <v>2002</v>
      </c>
      <c r="I4697" s="6" t="str">
        <f>TEXT(NiftyData[[#This Row],[Date]], "mmm")</f>
        <v>Jan</v>
      </c>
      <c r="J4697" s="6" t="str">
        <f>TEXT(NiftyData[[#This Row],[Date]], "ddd")</f>
        <v>Mon</v>
      </c>
      <c r="K4697" s="6" t="str">
        <f>TEXT(NiftyData[[#This Row],[Date]], "mmm-yyyy")</f>
        <v>Jan-2002</v>
      </c>
      <c r="L4697" s="6" t="str">
        <f>IF(NiftyData[[#This Row],[Day]]="Thu", "Expiry", "")</f>
        <v/>
      </c>
      <c r="M4697" s="6">
        <f>NiftyData[[#This Row],[Close]]-NiftyData[[#This Row],[Open]]</f>
        <v>20.349999999999909</v>
      </c>
      <c r="N4697" s="4">
        <f>NiftyData[[#This Row],[Intraday Change]]/NiftyData[[#This Row],[Open]]</f>
        <v>1.8679150029831483E-2</v>
      </c>
      <c r="O4697" s="4">
        <f>_xlfn.CEILING.MATH(ABS(NiftyData[[#This Row],[Intraday Change %]]), 0.01)</f>
        <v>0.02</v>
      </c>
      <c r="P4697" s="6">
        <f>NiftyData[[#This Row],[Close]]-E4698</f>
        <v>21.25</v>
      </c>
      <c r="Q4697" s="4">
        <f>NiftyData[[#This Row],[DayChange]]/E4698</f>
        <v>1.9521381654494512E-2</v>
      </c>
      <c r="R4697" s="7">
        <f>_xlfn.CEILING.MATH(ABS(NiftyData[[#This Row],[DayChange %]]), 0.01)</f>
        <v>0.02</v>
      </c>
    </row>
    <row r="4698" spans="1:18" x14ac:dyDescent="0.2">
      <c r="A4698" s="2">
        <v>37267</v>
      </c>
      <c r="B4698" s="1">
        <v>1098.1500000000001</v>
      </c>
      <c r="C4698" s="1">
        <v>1105.9000000000001</v>
      </c>
      <c r="D4698" s="1">
        <v>1073.45</v>
      </c>
      <c r="E4698" s="1">
        <v>1088.55</v>
      </c>
      <c r="F4698" s="1">
        <v>71147237</v>
      </c>
      <c r="G4698" s="1">
        <v>2173.36</v>
      </c>
      <c r="H4698" s="6" t="str">
        <f>TEXT(NiftyData[[#This Row],[Date]], "yyyy")</f>
        <v>2002</v>
      </c>
      <c r="I4698" s="6" t="str">
        <f>TEXT(NiftyData[[#This Row],[Date]], "mmm")</f>
        <v>Jan</v>
      </c>
      <c r="J4698" s="6" t="str">
        <f>TEXT(NiftyData[[#This Row],[Date]], "ddd")</f>
        <v>Fri</v>
      </c>
      <c r="K4698" s="6" t="str">
        <f>TEXT(NiftyData[[#This Row],[Date]], "mmm-yyyy")</f>
        <v>Jan-2002</v>
      </c>
      <c r="L4698" s="6" t="str">
        <f>IF(NiftyData[[#This Row],[Day]]="Thu", "Expiry", "")</f>
        <v/>
      </c>
      <c r="M4698" s="6">
        <f>NiftyData[[#This Row],[Close]]-NiftyData[[#This Row],[Open]]</f>
        <v>-9.6000000000001364</v>
      </c>
      <c r="N4698" s="4">
        <f>NiftyData[[#This Row],[Intraday Change]]/NiftyData[[#This Row],[Open]]</f>
        <v>-8.74197514000832E-3</v>
      </c>
      <c r="O4698" s="4">
        <f>_xlfn.CEILING.MATH(ABS(NiftyData[[#This Row],[Intraday Change %]]), 0.01)</f>
        <v>0.01</v>
      </c>
      <c r="P4698" s="6">
        <f>NiftyData[[#This Row],[Close]]-E4699</f>
        <v>-9.6500000000000909</v>
      </c>
      <c r="Q4698" s="4">
        <f>NiftyData[[#This Row],[DayChange]]/E4699</f>
        <v>-8.7871061737389271E-3</v>
      </c>
      <c r="R4698" s="7">
        <f>_xlfn.CEILING.MATH(ABS(NiftyData[[#This Row],[DayChange %]]), 0.01)</f>
        <v>0.01</v>
      </c>
    </row>
    <row r="4699" spans="1:18" x14ac:dyDescent="0.2">
      <c r="A4699" s="2">
        <v>37266</v>
      </c>
      <c r="B4699" s="1">
        <v>1098.8</v>
      </c>
      <c r="C4699" s="1">
        <v>1105.3499999999999</v>
      </c>
      <c r="D4699" s="1">
        <v>1093.5999999999999</v>
      </c>
      <c r="E4699" s="1">
        <v>1098.2</v>
      </c>
      <c r="F4699" s="1">
        <v>68965273</v>
      </c>
      <c r="G4699" s="1">
        <v>2360.41</v>
      </c>
      <c r="H4699" s="6" t="str">
        <f>TEXT(NiftyData[[#This Row],[Date]], "yyyy")</f>
        <v>2002</v>
      </c>
      <c r="I4699" s="6" t="str">
        <f>TEXT(NiftyData[[#This Row],[Date]], "mmm")</f>
        <v>Jan</v>
      </c>
      <c r="J4699" s="6" t="str">
        <f>TEXT(NiftyData[[#This Row],[Date]], "ddd")</f>
        <v>Thu</v>
      </c>
      <c r="K4699" s="6" t="str">
        <f>TEXT(NiftyData[[#This Row],[Date]], "mmm-yyyy")</f>
        <v>Jan-2002</v>
      </c>
      <c r="L4699" s="6" t="str">
        <f>IF(NiftyData[[#This Row],[Day]]="Thu", "Expiry", "")</f>
        <v>Expiry</v>
      </c>
      <c r="M4699" s="6">
        <f>NiftyData[[#This Row],[Close]]-NiftyData[[#This Row],[Open]]</f>
        <v>-0.59999999999990905</v>
      </c>
      <c r="N4699" s="4">
        <f>NiftyData[[#This Row],[Intraday Change]]/NiftyData[[#This Row],[Open]]</f>
        <v>-5.460502366216864E-4</v>
      </c>
      <c r="O4699" s="4">
        <f>_xlfn.CEILING.MATH(ABS(NiftyData[[#This Row],[Intraday Change %]]), 0.01)</f>
        <v>0.01</v>
      </c>
      <c r="P4699" s="6">
        <f>NiftyData[[#This Row],[Close]]-E4700</f>
        <v>-4.5999999999999091</v>
      </c>
      <c r="Q4699" s="4">
        <f>NiftyData[[#This Row],[DayChange]]/E4700</f>
        <v>-4.1712005803408682E-3</v>
      </c>
      <c r="R4699" s="7">
        <f>_xlfn.CEILING.MATH(ABS(NiftyData[[#This Row],[DayChange %]]), 0.01)</f>
        <v>0.01</v>
      </c>
    </row>
    <row r="4700" spans="1:18" x14ac:dyDescent="0.2">
      <c r="A4700" s="2">
        <v>37265</v>
      </c>
      <c r="B4700" s="1">
        <v>1110</v>
      </c>
      <c r="C4700" s="1">
        <v>1119.4000000000001</v>
      </c>
      <c r="D4700" s="1">
        <v>1098.7</v>
      </c>
      <c r="E4700" s="1">
        <v>1102.8</v>
      </c>
      <c r="F4700" s="1">
        <v>74868151</v>
      </c>
      <c r="G4700" s="1">
        <v>2201.9699999999998</v>
      </c>
      <c r="H4700" s="6" t="str">
        <f>TEXT(NiftyData[[#This Row],[Date]], "yyyy")</f>
        <v>2002</v>
      </c>
      <c r="I4700" s="6" t="str">
        <f>TEXT(NiftyData[[#This Row],[Date]], "mmm")</f>
        <v>Jan</v>
      </c>
      <c r="J4700" s="6" t="str">
        <f>TEXT(NiftyData[[#This Row],[Date]], "ddd")</f>
        <v>Wed</v>
      </c>
      <c r="K4700" s="6" t="str">
        <f>TEXT(NiftyData[[#This Row],[Date]], "mmm-yyyy")</f>
        <v>Jan-2002</v>
      </c>
      <c r="L4700" s="6" t="str">
        <f>IF(NiftyData[[#This Row],[Day]]="Thu", "Expiry", "")</f>
        <v/>
      </c>
      <c r="M4700" s="6">
        <f>NiftyData[[#This Row],[Close]]-NiftyData[[#This Row],[Open]]</f>
        <v>-7.2000000000000455</v>
      </c>
      <c r="N4700" s="4">
        <f>NiftyData[[#This Row],[Intraday Change]]/NiftyData[[#This Row],[Open]]</f>
        <v>-6.4864864864865278E-3</v>
      </c>
      <c r="O4700" s="4">
        <f>_xlfn.CEILING.MATH(ABS(NiftyData[[#This Row],[Intraday Change %]]), 0.01)</f>
        <v>0.01</v>
      </c>
      <c r="P4700" s="6">
        <f>NiftyData[[#This Row],[Close]]-E4701</f>
        <v>-7.1000000000001364</v>
      </c>
      <c r="Q4700" s="4">
        <f>NiftyData[[#This Row],[DayChange]]/E4701</f>
        <v>-6.3969727002433875E-3</v>
      </c>
      <c r="R4700" s="7">
        <f>_xlfn.CEILING.MATH(ABS(NiftyData[[#This Row],[DayChange %]]), 0.01)</f>
        <v>0.01</v>
      </c>
    </row>
    <row r="4701" spans="1:18" x14ac:dyDescent="0.2">
      <c r="A4701" s="2">
        <v>37264</v>
      </c>
      <c r="B4701" s="1">
        <v>1100.55</v>
      </c>
      <c r="C4701" s="1">
        <v>1114.55</v>
      </c>
      <c r="D4701" s="1">
        <v>1097.9000000000001</v>
      </c>
      <c r="E4701" s="1">
        <v>1109.9000000000001</v>
      </c>
      <c r="F4701" s="1">
        <v>67831569</v>
      </c>
      <c r="G4701" s="1">
        <v>2138.41</v>
      </c>
      <c r="H4701" s="6" t="str">
        <f>TEXT(NiftyData[[#This Row],[Date]], "yyyy")</f>
        <v>2002</v>
      </c>
      <c r="I4701" s="6" t="str">
        <f>TEXT(NiftyData[[#This Row],[Date]], "mmm")</f>
        <v>Jan</v>
      </c>
      <c r="J4701" s="6" t="str">
        <f>TEXT(NiftyData[[#This Row],[Date]], "ddd")</f>
        <v>Tue</v>
      </c>
      <c r="K4701" s="6" t="str">
        <f>TEXT(NiftyData[[#This Row],[Date]], "mmm-yyyy")</f>
        <v>Jan-2002</v>
      </c>
      <c r="L4701" s="6" t="str">
        <f>IF(NiftyData[[#This Row],[Day]]="Thu", "Expiry", "")</f>
        <v/>
      </c>
      <c r="M4701" s="6">
        <f>NiftyData[[#This Row],[Close]]-NiftyData[[#This Row],[Open]]</f>
        <v>9.3500000000001364</v>
      </c>
      <c r="N4701" s="4">
        <f>NiftyData[[#This Row],[Intraday Change]]/NiftyData[[#This Row],[Open]]</f>
        <v>8.4957521239381554E-3</v>
      </c>
      <c r="O4701" s="4">
        <f>_xlfn.CEILING.MATH(ABS(NiftyData[[#This Row],[Intraday Change %]]), 0.01)</f>
        <v>0.01</v>
      </c>
      <c r="P4701" s="6">
        <f>NiftyData[[#This Row],[Close]]-E4702</f>
        <v>9.75</v>
      </c>
      <c r="Q4701" s="4">
        <f>NiftyData[[#This Row],[DayChange]]/E4702</f>
        <v>8.8624278507476242E-3</v>
      </c>
      <c r="R4701" s="7">
        <f>_xlfn.CEILING.MATH(ABS(NiftyData[[#This Row],[DayChange %]]), 0.01)</f>
        <v>0.01</v>
      </c>
    </row>
    <row r="4702" spans="1:18" x14ac:dyDescent="0.2">
      <c r="A4702" s="2">
        <v>37263</v>
      </c>
      <c r="B4702" s="1">
        <v>1093.05</v>
      </c>
      <c r="C4702" s="1">
        <v>1111.55</v>
      </c>
      <c r="D4702" s="1">
        <v>1093.05</v>
      </c>
      <c r="E4702" s="1">
        <v>1100.1500000000001</v>
      </c>
      <c r="F4702" s="1">
        <v>61389127</v>
      </c>
      <c r="G4702" s="1">
        <v>1703.56</v>
      </c>
      <c r="H4702" s="6" t="str">
        <f>TEXT(NiftyData[[#This Row],[Date]], "yyyy")</f>
        <v>2002</v>
      </c>
      <c r="I4702" s="6" t="str">
        <f>TEXT(NiftyData[[#This Row],[Date]], "mmm")</f>
        <v>Jan</v>
      </c>
      <c r="J4702" s="6" t="str">
        <f>TEXT(NiftyData[[#This Row],[Date]], "ddd")</f>
        <v>Mon</v>
      </c>
      <c r="K4702" s="6" t="str">
        <f>TEXT(NiftyData[[#This Row],[Date]], "mmm-yyyy")</f>
        <v>Jan-2002</v>
      </c>
      <c r="L4702" s="6" t="str">
        <f>IF(NiftyData[[#This Row],[Day]]="Thu", "Expiry", "")</f>
        <v/>
      </c>
      <c r="M4702" s="6">
        <f>NiftyData[[#This Row],[Close]]-NiftyData[[#This Row],[Open]]</f>
        <v>7.1000000000001364</v>
      </c>
      <c r="N4702" s="4">
        <f>NiftyData[[#This Row],[Intraday Change]]/NiftyData[[#This Row],[Open]]</f>
        <v>6.4955857463063326E-3</v>
      </c>
      <c r="O4702" s="4">
        <f>_xlfn.CEILING.MATH(ABS(NiftyData[[#This Row],[Intraday Change %]]), 0.01)</f>
        <v>0.01</v>
      </c>
      <c r="P4702" s="6">
        <f>NiftyData[[#This Row],[Close]]-E4703</f>
        <v>3.9500000000000455</v>
      </c>
      <c r="Q4702" s="4">
        <f>NiftyData[[#This Row],[DayChange]]/E4703</f>
        <v>3.603357051632955E-3</v>
      </c>
      <c r="R4702" s="7">
        <f>_xlfn.CEILING.MATH(ABS(NiftyData[[#This Row],[DayChange %]]), 0.01)</f>
        <v>0.01</v>
      </c>
    </row>
    <row r="4703" spans="1:18" x14ac:dyDescent="0.2">
      <c r="A4703" s="2">
        <v>37260</v>
      </c>
      <c r="B4703" s="1">
        <v>1072.4000000000001</v>
      </c>
      <c r="C4703" s="1">
        <v>1099.25</v>
      </c>
      <c r="D4703" s="1">
        <v>1072.4000000000001</v>
      </c>
      <c r="E4703" s="1">
        <v>1096.2</v>
      </c>
      <c r="F4703" s="1">
        <v>74407831</v>
      </c>
      <c r="G4703" s="1">
        <v>1934.64</v>
      </c>
      <c r="H4703" s="6" t="str">
        <f>TEXT(NiftyData[[#This Row],[Date]], "yyyy")</f>
        <v>2002</v>
      </c>
      <c r="I4703" s="6" t="str">
        <f>TEXT(NiftyData[[#This Row],[Date]], "mmm")</f>
        <v>Jan</v>
      </c>
      <c r="J4703" s="6" t="str">
        <f>TEXT(NiftyData[[#This Row],[Date]], "ddd")</f>
        <v>Fri</v>
      </c>
      <c r="K4703" s="6" t="str">
        <f>TEXT(NiftyData[[#This Row],[Date]], "mmm-yyyy")</f>
        <v>Jan-2002</v>
      </c>
      <c r="L4703" s="6" t="str">
        <f>IF(NiftyData[[#This Row],[Day]]="Thu", "Expiry", "")</f>
        <v/>
      </c>
      <c r="M4703" s="6">
        <f>NiftyData[[#This Row],[Close]]-NiftyData[[#This Row],[Open]]</f>
        <v>23.799999999999955</v>
      </c>
      <c r="N4703" s="4">
        <f>NiftyData[[#This Row],[Intraday Change]]/NiftyData[[#This Row],[Open]]</f>
        <v>2.2193211488250607E-2</v>
      </c>
      <c r="O4703" s="4">
        <f>_xlfn.CEILING.MATH(ABS(NiftyData[[#This Row],[Intraday Change %]]), 0.01)</f>
        <v>0.03</v>
      </c>
      <c r="P4703" s="6">
        <f>NiftyData[[#This Row],[Close]]-E4704</f>
        <v>23.950000000000045</v>
      </c>
      <c r="Q4703" s="4">
        <f>NiftyData[[#This Row],[DayChange]]/E4704</f>
        <v>2.2336208906505055E-2</v>
      </c>
      <c r="R4703" s="7">
        <f>_xlfn.CEILING.MATH(ABS(NiftyData[[#This Row],[DayChange %]]), 0.01)</f>
        <v>0.03</v>
      </c>
    </row>
    <row r="4704" spans="1:18" x14ac:dyDescent="0.2">
      <c r="A4704" s="2">
        <v>37259</v>
      </c>
      <c r="B4704" s="1">
        <v>1063.45</v>
      </c>
      <c r="C4704" s="1">
        <v>1074.8499999999999</v>
      </c>
      <c r="D4704" s="1">
        <v>1062.9000000000001</v>
      </c>
      <c r="E4704" s="1">
        <v>1072.25</v>
      </c>
      <c r="F4704" s="1">
        <v>61870889</v>
      </c>
      <c r="G4704" s="1">
        <v>1744.94</v>
      </c>
      <c r="H4704" s="6" t="str">
        <f>TEXT(NiftyData[[#This Row],[Date]], "yyyy")</f>
        <v>2002</v>
      </c>
      <c r="I4704" s="6" t="str">
        <f>TEXT(NiftyData[[#This Row],[Date]], "mmm")</f>
        <v>Jan</v>
      </c>
      <c r="J4704" s="6" t="str">
        <f>TEXT(NiftyData[[#This Row],[Date]], "ddd")</f>
        <v>Thu</v>
      </c>
      <c r="K4704" s="6" t="str">
        <f>TEXT(NiftyData[[#This Row],[Date]], "mmm-yyyy")</f>
        <v>Jan-2002</v>
      </c>
      <c r="L4704" s="6" t="str">
        <f>IF(NiftyData[[#This Row],[Day]]="Thu", "Expiry", "")</f>
        <v>Expiry</v>
      </c>
      <c r="M4704" s="6">
        <f>NiftyData[[#This Row],[Close]]-NiftyData[[#This Row],[Open]]</f>
        <v>8.7999999999999545</v>
      </c>
      <c r="N4704" s="4">
        <f>NiftyData[[#This Row],[Intraday Change]]/NiftyData[[#This Row],[Open]]</f>
        <v>8.2749541586345891E-3</v>
      </c>
      <c r="O4704" s="4">
        <f>_xlfn.CEILING.MATH(ABS(NiftyData[[#This Row],[Intraday Change %]]), 0.01)</f>
        <v>0.01</v>
      </c>
      <c r="P4704" s="6">
        <f>NiftyData[[#This Row],[Close]]-E4705</f>
        <v>11.5</v>
      </c>
      <c r="Q4704" s="4">
        <f>NiftyData[[#This Row],[DayChange]]/E4705</f>
        <v>1.0841385811925524E-2</v>
      </c>
      <c r="R4704" s="7">
        <f>_xlfn.CEILING.MATH(ABS(NiftyData[[#This Row],[DayChange %]]), 0.01)</f>
        <v>0.02</v>
      </c>
    </row>
    <row r="4705" spans="1:18" x14ac:dyDescent="0.2">
      <c r="A4705" s="2">
        <v>37258</v>
      </c>
      <c r="B4705" s="1">
        <v>1054.95</v>
      </c>
      <c r="C4705" s="1">
        <v>1065.25</v>
      </c>
      <c r="D4705" s="1">
        <v>1054.0999999999999</v>
      </c>
      <c r="E4705" s="1">
        <v>1060.75</v>
      </c>
      <c r="F4705" s="1">
        <v>49608297</v>
      </c>
      <c r="G4705" s="1">
        <v>1396.19</v>
      </c>
      <c r="H4705" s="6" t="str">
        <f>TEXT(NiftyData[[#This Row],[Date]], "yyyy")</f>
        <v>2002</v>
      </c>
      <c r="I4705" s="6" t="str">
        <f>TEXT(NiftyData[[#This Row],[Date]], "mmm")</f>
        <v>Jan</v>
      </c>
      <c r="J4705" s="6" t="str">
        <f>TEXT(NiftyData[[#This Row],[Date]], "ddd")</f>
        <v>Wed</v>
      </c>
      <c r="K4705" s="6" t="str">
        <f>TEXT(NiftyData[[#This Row],[Date]], "mmm-yyyy")</f>
        <v>Jan-2002</v>
      </c>
      <c r="L4705" s="6" t="str">
        <f>IF(NiftyData[[#This Row],[Day]]="Thu", "Expiry", "")</f>
        <v/>
      </c>
      <c r="M4705" s="6">
        <f>NiftyData[[#This Row],[Close]]-NiftyData[[#This Row],[Open]]</f>
        <v>5.7999999999999545</v>
      </c>
      <c r="N4705" s="4">
        <f>NiftyData[[#This Row],[Intraday Change]]/NiftyData[[#This Row],[Open]]</f>
        <v>5.4978908953030514E-3</v>
      </c>
      <c r="O4705" s="4">
        <f>_xlfn.CEILING.MATH(ABS(NiftyData[[#This Row],[Intraday Change %]]), 0.01)</f>
        <v>0.01</v>
      </c>
      <c r="P4705" s="6">
        <f>NiftyData[[#This Row],[Close]]-E4706</f>
        <v>5.4500000000000455</v>
      </c>
      <c r="Q4705" s="4">
        <f>NiftyData[[#This Row],[DayChange]]/E4706</f>
        <v>5.1644082251492904E-3</v>
      </c>
      <c r="R4705" s="7">
        <f>_xlfn.CEILING.MATH(ABS(NiftyData[[#This Row],[DayChange %]]), 0.01)</f>
        <v>0.01</v>
      </c>
    </row>
    <row r="4706" spans="1:18" x14ac:dyDescent="0.2">
      <c r="A4706" s="2">
        <v>37257</v>
      </c>
      <c r="B4706" s="1">
        <v>1058.8499999999999</v>
      </c>
      <c r="C4706" s="1">
        <v>1071.1500000000001</v>
      </c>
      <c r="D4706" s="1">
        <v>1052.05</v>
      </c>
      <c r="E4706" s="1">
        <v>1055.3</v>
      </c>
      <c r="F4706" s="1">
        <v>43951938</v>
      </c>
      <c r="G4706" s="1">
        <v>1316.25</v>
      </c>
      <c r="H4706" s="6" t="str">
        <f>TEXT(NiftyData[[#This Row],[Date]], "yyyy")</f>
        <v>2002</v>
      </c>
      <c r="I4706" s="6" t="str">
        <f>TEXT(NiftyData[[#This Row],[Date]], "mmm")</f>
        <v>Jan</v>
      </c>
      <c r="J4706" s="6" t="str">
        <f>TEXT(NiftyData[[#This Row],[Date]], "ddd")</f>
        <v>Tue</v>
      </c>
      <c r="K4706" s="6" t="str">
        <f>TEXT(NiftyData[[#This Row],[Date]], "mmm-yyyy")</f>
        <v>Jan-2002</v>
      </c>
      <c r="L4706" s="6" t="str">
        <f>IF(NiftyData[[#This Row],[Day]]="Thu", "Expiry", "")</f>
        <v/>
      </c>
      <c r="M4706" s="6">
        <f>NiftyData[[#This Row],[Close]]-NiftyData[[#This Row],[Open]]</f>
        <v>-3.5499999999999545</v>
      </c>
      <c r="N4706" s="4">
        <f>NiftyData[[#This Row],[Intraday Change]]/NiftyData[[#This Row],[Open]]</f>
        <v>-3.3526939604287243E-3</v>
      </c>
      <c r="O4706" s="4">
        <f>_xlfn.CEILING.MATH(ABS(NiftyData[[#This Row],[Intraday Change %]]), 0.01)</f>
        <v>0.01</v>
      </c>
      <c r="P4706" s="6">
        <f>NiftyData[[#This Row],[Close]]-E4707</f>
        <v>-3.75</v>
      </c>
      <c r="Q4706" s="4">
        <f>NiftyData[[#This Row],[DayChange]]/E4707</f>
        <v>-3.540909305509655E-3</v>
      </c>
      <c r="R4706" s="7">
        <f>_xlfn.CEILING.MATH(ABS(NiftyData[[#This Row],[DayChange %]]), 0.01)</f>
        <v>0.01</v>
      </c>
    </row>
    <row r="4707" spans="1:18" x14ac:dyDescent="0.2">
      <c r="A4707" s="2">
        <v>37256</v>
      </c>
      <c r="B4707" s="1">
        <v>1033.9000000000001</v>
      </c>
      <c r="C4707" s="1">
        <v>1062.3</v>
      </c>
      <c r="D4707" s="1">
        <v>1033.9000000000001</v>
      </c>
      <c r="E4707" s="1">
        <v>1059.05</v>
      </c>
      <c r="F4707" s="1">
        <v>53151737</v>
      </c>
      <c r="G4707" s="1">
        <v>1410.98</v>
      </c>
      <c r="H4707" s="6" t="str">
        <f>TEXT(NiftyData[[#This Row],[Date]], "yyyy")</f>
        <v>2001</v>
      </c>
      <c r="I4707" s="6" t="str">
        <f>TEXT(NiftyData[[#This Row],[Date]], "mmm")</f>
        <v>Dec</v>
      </c>
      <c r="J4707" s="6" t="str">
        <f>TEXT(NiftyData[[#This Row],[Date]], "ddd")</f>
        <v>Mon</v>
      </c>
      <c r="K4707" s="6" t="str">
        <f>TEXT(NiftyData[[#This Row],[Date]], "mmm-yyyy")</f>
        <v>Dec-2001</v>
      </c>
      <c r="L4707" s="6" t="str">
        <f>IF(NiftyData[[#This Row],[Day]]="Thu", "Expiry", "")</f>
        <v/>
      </c>
      <c r="M4707" s="6">
        <f>NiftyData[[#This Row],[Close]]-NiftyData[[#This Row],[Open]]</f>
        <v>25.149999999999864</v>
      </c>
      <c r="N4707" s="4">
        <f>NiftyData[[#This Row],[Intraday Change]]/NiftyData[[#This Row],[Open]]</f>
        <v>2.4325369958409771E-2</v>
      </c>
      <c r="O4707" s="4">
        <f>_xlfn.CEILING.MATH(ABS(NiftyData[[#This Row],[Intraday Change %]]), 0.01)</f>
        <v>0.03</v>
      </c>
      <c r="P4707" s="6">
        <f>NiftyData[[#This Row],[Close]]-E4708</f>
        <v>25.25</v>
      </c>
      <c r="Q4707" s="4">
        <f>NiftyData[[#This Row],[DayChange]]/E4708</f>
        <v>2.4424453472625268E-2</v>
      </c>
      <c r="R4707" s="7">
        <f>_xlfn.CEILING.MATH(ABS(NiftyData[[#This Row],[DayChange %]]), 0.01)</f>
        <v>0.03</v>
      </c>
    </row>
    <row r="4708" spans="1:18" x14ac:dyDescent="0.2">
      <c r="A4708" s="2">
        <v>37253</v>
      </c>
      <c r="B4708" s="1">
        <v>1019.9</v>
      </c>
      <c r="C4708" s="1">
        <v>1036.3499999999999</v>
      </c>
      <c r="D4708" s="1">
        <v>1010.45</v>
      </c>
      <c r="E4708" s="1">
        <v>1033.8</v>
      </c>
      <c r="F4708" s="1">
        <v>56360665</v>
      </c>
      <c r="G4708" s="1">
        <v>1451.51</v>
      </c>
      <c r="H4708" s="6" t="str">
        <f>TEXT(NiftyData[[#This Row],[Date]], "yyyy")</f>
        <v>2001</v>
      </c>
      <c r="I4708" s="6" t="str">
        <f>TEXT(NiftyData[[#This Row],[Date]], "mmm")</f>
        <v>Dec</v>
      </c>
      <c r="J4708" s="6" t="str">
        <f>TEXT(NiftyData[[#This Row],[Date]], "ddd")</f>
        <v>Fri</v>
      </c>
      <c r="K4708" s="6" t="str">
        <f>TEXT(NiftyData[[#This Row],[Date]], "mmm-yyyy")</f>
        <v>Dec-2001</v>
      </c>
      <c r="L4708" s="6" t="str">
        <f>IF(NiftyData[[#This Row],[Day]]="Thu", "Expiry", "")</f>
        <v/>
      </c>
      <c r="M4708" s="6">
        <f>NiftyData[[#This Row],[Close]]-NiftyData[[#This Row],[Open]]</f>
        <v>13.899999999999977</v>
      </c>
      <c r="N4708" s="4">
        <f>NiftyData[[#This Row],[Intraday Change]]/NiftyData[[#This Row],[Open]]</f>
        <v>1.3628787135993702E-2</v>
      </c>
      <c r="O4708" s="4">
        <f>_xlfn.CEILING.MATH(ABS(NiftyData[[#This Row],[Intraday Change %]]), 0.01)</f>
        <v>0.02</v>
      </c>
      <c r="P4708" s="6">
        <f>NiftyData[[#This Row],[Close]]-E4709</f>
        <v>13.799999999999955</v>
      </c>
      <c r="Q4708" s="4">
        <f>NiftyData[[#This Row],[DayChange]]/E4709</f>
        <v>1.3529411764705838E-2</v>
      </c>
      <c r="R4708" s="7">
        <f>_xlfn.CEILING.MATH(ABS(NiftyData[[#This Row],[DayChange %]]), 0.01)</f>
        <v>0.02</v>
      </c>
    </row>
    <row r="4709" spans="1:18" x14ac:dyDescent="0.2">
      <c r="A4709" s="2">
        <v>37252</v>
      </c>
      <c r="B4709" s="1">
        <v>1033.8499999999999</v>
      </c>
      <c r="C4709" s="1">
        <v>1037.7</v>
      </c>
      <c r="D4709" s="1">
        <v>1017.35</v>
      </c>
      <c r="E4709" s="1">
        <v>1020</v>
      </c>
      <c r="F4709" s="1">
        <v>60268297</v>
      </c>
      <c r="G4709" s="1">
        <v>1182.6300000000001</v>
      </c>
      <c r="H4709" s="6" t="str">
        <f>TEXT(NiftyData[[#This Row],[Date]], "yyyy")</f>
        <v>2001</v>
      </c>
      <c r="I4709" s="6" t="str">
        <f>TEXT(NiftyData[[#This Row],[Date]], "mmm")</f>
        <v>Dec</v>
      </c>
      <c r="J4709" s="6" t="str">
        <f>TEXT(NiftyData[[#This Row],[Date]], "ddd")</f>
        <v>Thu</v>
      </c>
      <c r="K4709" s="6" t="str">
        <f>TEXT(NiftyData[[#This Row],[Date]], "mmm-yyyy")</f>
        <v>Dec-2001</v>
      </c>
      <c r="L4709" s="6" t="str">
        <f>IF(NiftyData[[#This Row],[Day]]="Thu", "Expiry", "")</f>
        <v>Expiry</v>
      </c>
      <c r="M4709" s="6">
        <f>NiftyData[[#This Row],[Close]]-NiftyData[[#This Row],[Open]]</f>
        <v>-13.849999999999909</v>
      </c>
      <c r="N4709" s="4">
        <f>NiftyData[[#This Row],[Intraday Change]]/NiftyData[[#This Row],[Open]]</f>
        <v>-1.3396527542680186E-2</v>
      </c>
      <c r="O4709" s="4">
        <f>_xlfn.CEILING.MATH(ABS(NiftyData[[#This Row],[Intraday Change %]]), 0.01)</f>
        <v>0.02</v>
      </c>
      <c r="P4709" s="6">
        <f>NiftyData[[#This Row],[Close]]-E4710</f>
        <v>-14.25</v>
      </c>
      <c r="Q4709" s="4">
        <f>NiftyData[[#This Row],[DayChange]]/E4710</f>
        <v>-1.3778100072516316E-2</v>
      </c>
      <c r="R4709" s="7">
        <f>_xlfn.CEILING.MATH(ABS(NiftyData[[#This Row],[DayChange %]]), 0.01)</f>
        <v>0.02</v>
      </c>
    </row>
    <row r="4710" spans="1:18" x14ac:dyDescent="0.2">
      <c r="A4710" s="2">
        <v>37251</v>
      </c>
      <c r="B4710" s="1">
        <v>1048.9000000000001</v>
      </c>
      <c r="C4710" s="1">
        <v>1058.3</v>
      </c>
      <c r="D4710" s="1">
        <v>1030.5</v>
      </c>
      <c r="E4710" s="1">
        <v>1034.25</v>
      </c>
      <c r="F4710" s="1">
        <v>42610311</v>
      </c>
      <c r="G4710" s="1">
        <v>978.87</v>
      </c>
      <c r="H4710" s="6" t="str">
        <f>TEXT(NiftyData[[#This Row],[Date]], "yyyy")</f>
        <v>2001</v>
      </c>
      <c r="I4710" s="6" t="str">
        <f>TEXT(NiftyData[[#This Row],[Date]], "mmm")</f>
        <v>Dec</v>
      </c>
      <c r="J4710" s="6" t="str">
        <f>TEXT(NiftyData[[#This Row],[Date]], "ddd")</f>
        <v>Wed</v>
      </c>
      <c r="K4710" s="6" t="str">
        <f>TEXT(NiftyData[[#This Row],[Date]], "mmm-yyyy")</f>
        <v>Dec-2001</v>
      </c>
      <c r="L4710" s="6" t="str">
        <f>IF(NiftyData[[#This Row],[Day]]="Thu", "Expiry", "")</f>
        <v/>
      </c>
      <c r="M4710" s="6">
        <f>NiftyData[[#This Row],[Close]]-NiftyData[[#This Row],[Open]]</f>
        <v>-14.650000000000091</v>
      </c>
      <c r="N4710" s="4">
        <f>NiftyData[[#This Row],[Intraday Change]]/NiftyData[[#This Row],[Open]]</f>
        <v>-1.3967013061302403E-2</v>
      </c>
      <c r="O4710" s="4">
        <f>_xlfn.CEILING.MATH(ABS(NiftyData[[#This Row],[Intraday Change %]]), 0.01)</f>
        <v>0.02</v>
      </c>
      <c r="P4710" s="6">
        <f>NiftyData[[#This Row],[Close]]-E4711</f>
        <v>-14.25</v>
      </c>
      <c r="Q4710" s="4">
        <f>NiftyData[[#This Row],[DayChange]]/E4711</f>
        <v>-1.3590844062947067E-2</v>
      </c>
      <c r="R4710" s="7">
        <f>_xlfn.CEILING.MATH(ABS(NiftyData[[#This Row],[DayChange %]]), 0.01)</f>
        <v>0.02</v>
      </c>
    </row>
    <row r="4711" spans="1:18" x14ac:dyDescent="0.2">
      <c r="A4711" s="2">
        <v>37249</v>
      </c>
      <c r="B4711" s="1">
        <v>1051</v>
      </c>
      <c r="C4711" s="1">
        <v>1055</v>
      </c>
      <c r="D4711" s="1">
        <v>1032.5999999999999</v>
      </c>
      <c r="E4711" s="1">
        <v>1048.5</v>
      </c>
      <c r="F4711" s="1">
        <v>41895503</v>
      </c>
      <c r="G4711" s="1">
        <v>966.19</v>
      </c>
      <c r="H4711" s="6" t="str">
        <f>TEXT(NiftyData[[#This Row],[Date]], "yyyy")</f>
        <v>2001</v>
      </c>
      <c r="I4711" s="6" t="str">
        <f>TEXT(NiftyData[[#This Row],[Date]], "mmm")</f>
        <v>Dec</v>
      </c>
      <c r="J4711" s="6" t="str">
        <f>TEXT(NiftyData[[#This Row],[Date]], "ddd")</f>
        <v>Mon</v>
      </c>
      <c r="K4711" s="6" t="str">
        <f>TEXT(NiftyData[[#This Row],[Date]], "mmm-yyyy")</f>
        <v>Dec-2001</v>
      </c>
      <c r="L4711" s="6" t="str">
        <f>IF(NiftyData[[#This Row],[Day]]="Thu", "Expiry", "")</f>
        <v/>
      </c>
      <c r="M4711" s="6">
        <f>NiftyData[[#This Row],[Close]]-NiftyData[[#This Row],[Open]]</f>
        <v>-2.5</v>
      </c>
      <c r="N4711" s="4">
        <f>NiftyData[[#This Row],[Intraday Change]]/NiftyData[[#This Row],[Open]]</f>
        <v>-2.3786869647954329E-3</v>
      </c>
      <c r="O4711" s="4">
        <f>_xlfn.CEILING.MATH(ABS(NiftyData[[#This Row],[Intraday Change %]]), 0.01)</f>
        <v>0.01</v>
      </c>
      <c r="P4711" s="6">
        <f>NiftyData[[#This Row],[Close]]-E4712</f>
        <v>-2.3499999999999091</v>
      </c>
      <c r="Q4711" s="4">
        <f>NiftyData[[#This Row],[DayChange]]/E4712</f>
        <v>-2.2362849122138356E-3</v>
      </c>
      <c r="R4711" s="7">
        <f>_xlfn.CEILING.MATH(ABS(NiftyData[[#This Row],[DayChange %]]), 0.01)</f>
        <v>0.01</v>
      </c>
    </row>
    <row r="4712" spans="1:18" x14ac:dyDescent="0.2">
      <c r="A4712" s="2">
        <v>37246</v>
      </c>
      <c r="B4712" s="1">
        <v>1061.8</v>
      </c>
      <c r="C4712" s="1">
        <v>1061.8</v>
      </c>
      <c r="D4712" s="1">
        <v>1043.6500000000001</v>
      </c>
      <c r="E4712" s="1">
        <v>1050.8499999999999</v>
      </c>
      <c r="F4712" s="1">
        <v>47173980</v>
      </c>
      <c r="G4712" s="1">
        <v>1202.6500000000001</v>
      </c>
      <c r="H4712" s="6" t="str">
        <f>TEXT(NiftyData[[#This Row],[Date]], "yyyy")</f>
        <v>2001</v>
      </c>
      <c r="I4712" s="6" t="str">
        <f>TEXT(NiftyData[[#This Row],[Date]], "mmm")</f>
        <v>Dec</v>
      </c>
      <c r="J4712" s="6" t="str">
        <f>TEXT(NiftyData[[#This Row],[Date]], "ddd")</f>
        <v>Fri</v>
      </c>
      <c r="K4712" s="6" t="str">
        <f>TEXT(NiftyData[[#This Row],[Date]], "mmm-yyyy")</f>
        <v>Dec-2001</v>
      </c>
      <c r="L4712" s="6" t="str">
        <f>IF(NiftyData[[#This Row],[Day]]="Thu", "Expiry", "")</f>
        <v/>
      </c>
      <c r="M4712" s="6">
        <f>NiftyData[[#This Row],[Close]]-NiftyData[[#This Row],[Open]]</f>
        <v>-10.950000000000045</v>
      </c>
      <c r="N4712" s="4">
        <f>NiftyData[[#This Row],[Intraday Change]]/NiftyData[[#This Row],[Open]]</f>
        <v>-1.0312676586927902E-2</v>
      </c>
      <c r="O4712" s="4">
        <f>_xlfn.CEILING.MATH(ABS(NiftyData[[#This Row],[Intraday Change %]]), 0.01)</f>
        <v>0.02</v>
      </c>
      <c r="P4712" s="6">
        <f>NiftyData[[#This Row],[Close]]-E4713</f>
        <v>-11.150000000000091</v>
      </c>
      <c r="Q4712" s="4">
        <f>NiftyData[[#This Row],[DayChange]]/E4713</f>
        <v>-1.0499058380414398E-2</v>
      </c>
      <c r="R4712" s="7">
        <f>_xlfn.CEILING.MATH(ABS(NiftyData[[#This Row],[DayChange %]]), 0.01)</f>
        <v>0.02</v>
      </c>
    </row>
    <row r="4713" spans="1:18" x14ac:dyDescent="0.2">
      <c r="A4713" s="2">
        <v>37245</v>
      </c>
      <c r="B4713" s="1">
        <v>1060.45</v>
      </c>
      <c r="C4713" s="1">
        <v>1064.8</v>
      </c>
      <c r="D4713" s="1">
        <v>1047.5</v>
      </c>
      <c r="E4713" s="1">
        <v>1062</v>
      </c>
      <c r="F4713" s="1">
        <v>55791413</v>
      </c>
      <c r="G4713" s="1">
        <v>1495.95</v>
      </c>
      <c r="H4713" s="6" t="str">
        <f>TEXT(NiftyData[[#This Row],[Date]], "yyyy")</f>
        <v>2001</v>
      </c>
      <c r="I4713" s="6" t="str">
        <f>TEXT(NiftyData[[#This Row],[Date]], "mmm")</f>
        <v>Dec</v>
      </c>
      <c r="J4713" s="6" t="str">
        <f>TEXT(NiftyData[[#This Row],[Date]], "ddd")</f>
        <v>Thu</v>
      </c>
      <c r="K4713" s="6" t="str">
        <f>TEXT(NiftyData[[#This Row],[Date]], "mmm-yyyy")</f>
        <v>Dec-2001</v>
      </c>
      <c r="L4713" s="6" t="str">
        <f>IF(NiftyData[[#This Row],[Day]]="Thu", "Expiry", "")</f>
        <v>Expiry</v>
      </c>
      <c r="M4713" s="6">
        <f>NiftyData[[#This Row],[Close]]-NiftyData[[#This Row],[Open]]</f>
        <v>1.5499999999999545</v>
      </c>
      <c r="N4713" s="4">
        <f>NiftyData[[#This Row],[Intraday Change]]/NiftyData[[#This Row],[Open]]</f>
        <v>1.461643641850115E-3</v>
      </c>
      <c r="O4713" s="4">
        <f>_xlfn.CEILING.MATH(ABS(NiftyData[[#This Row],[Intraday Change %]]), 0.01)</f>
        <v>0.01</v>
      </c>
      <c r="P4713" s="6">
        <f>NiftyData[[#This Row],[Close]]-E4714</f>
        <v>1.25</v>
      </c>
      <c r="Q4713" s="4">
        <f>NiftyData[[#This Row],[DayChange]]/E4714</f>
        <v>1.1784115012962526E-3</v>
      </c>
      <c r="R4713" s="7">
        <f>_xlfn.CEILING.MATH(ABS(NiftyData[[#This Row],[DayChange %]]), 0.01)</f>
        <v>0.01</v>
      </c>
    </row>
    <row r="4714" spans="1:18" x14ac:dyDescent="0.2">
      <c r="A4714" s="2">
        <v>37244</v>
      </c>
      <c r="B4714" s="1">
        <v>1082.5</v>
      </c>
      <c r="C4714" s="1">
        <v>1086.3499999999999</v>
      </c>
      <c r="D4714" s="1">
        <v>1057.0999999999999</v>
      </c>
      <c r="E4714" s="1">
        <v>1060.75</v>
      </c>
      <c r="F4714" s="1">
        <v>49991317</v>
      </c>
      <c r="G4714" s="1">
        <v>1307.76</v>
      </c>
      <c r="H4714" s="6" t="str">
        <f>TEXT(NiftyData[[#This Row],[Date]], "yyyy")</f>
        <v>2001</v>
      </c>
      <c r="I4714" s="6" t="str">
        <f>TEXT(NiftyData[[#This Row],[Date]], "mmm")</f>
        <v>Dec</v>
      </c>
      <c r="J4714" s="6" t="str">
        <f>TEXT(NiftyData[[#This Row],[Date]], "ddd")</f>
        <v>Wed</v>
      </c>
      <c r="K4714" s="6" t="str">
        <f>TEXT(NiftyData[[#This Row],[Date]], "mmm-yyyy")</f>
        <v>Dec-2001</v>
      </c>
      <c r="L4714" s="6" t="str">
        <f>IF(NiftyData[[#This Row],[Day]]="Thu", "Expiry", "")</f>
        <v/>
      </c>
      <c r="M4714" s="6">
        <f>NiftyData[[#This Row],[Close]]-NiftyData[[#This Row],[Open]]</f>
        <v>-21.75</v>
      </c>
      <c r="N4714" s="4">
        <f>NiftyData[[#This Row],[Intraday Change]]/NiftyData[[#This Row],[Open]]</f>
        <v>-2.0092378752886837E-2</v>
      </c>
      <c r="O4714" s="4">
        <f>_xlfn.CEILING.MATH(ABS(NiftyData[[#This Row],[Intraday Change %]]), 0.01)</f>
        <v>0.03</v>
      </c>
      <c r="P4714" s="6">
        <f>NiftyData[[#This Row],[Close]]-E4715</f>
        <v>-21.549999999999955</v>
      </c>
      <c r="Q4714" s="4">
        <f>NiftyData[[#This Row],[DayChange]]/E4715</f>
        <v>-1.991130000923954E-2</v>
      </c>
      <c r="R4714" s="7">
        <f>_xlfn.CEILING.MATH(ABS(NiftyData[[#This Row],[DayChange %]]), 0.01)</f>
        <v>0.02</v>
      </c>
    </row>
    <row r="4715" spans="1:18" x14ac:dyDescent="0.2">
      <c r="A4715" s="2">
        <v>37243</v>
      </c>
      <c r="B4715" s="1">
        <v>1089.9000000000001</v>
      </c>
      <c r="C4715" s="1">
        <v>1098</v>
      </c>
      <c r="D4715" s="1">
        <v>1071.3499999999999</v>
      </c>
      <c r="E4715" s="1">
        <v>1082.3</v>
      </c>
      <c r="F4715" s="1">
        <v>47044326</v>
      </c>
      <c r="G4715" s="1">
        <v>1225.74</v>
      </c>
      <c r="H4715" s="6" t="str">
        <f>TEXT(NiftyData[[#This Row],[Date]], "yyyy")</f>
        <v>2001</v>
      </c>
      <c r="I4715" s="6" t="str">
        <f>TEXT(NiftyData[[#This Row],[Date]], "mmm")</f>
        <v>Dec</v>
      </c>
      <c r="J4715" s="6" t="str">
        <f>TEXT(NiftyData[[#This Row],[Date]], "ddd")</f>
        <v>Tue</v>
      </c>
      <c r="K4715" s="6" t="str">
        <f>TEXT(NiftyData[[#This Row],[Date]], "mmm-yyyy")</f>
        <v>Dec-2001</v>
      </c>
      <c r="L4715" s="6" t="str">
        <f>IF(NiftyData[[#This Row],[Day]]="Thu", "Expiry", "")</f>
        <v/>
      </c>
      <c r="M4715" s="6">
        <f>NiftyData[[#This Row],[Close]]-NiftyData[[#This Row],[Open]]</f>
        <v>-7.6000000000001364</v>
      </c>
      <c r="N4715" s="4">
        <f>NiftyData[[#This Row],[Intraday Change]]/NiftyData[[#This Row],[Open]]</f>
        <v>-6.9731167997065194E-3</v>
      </c>
      <c r="O4715" s="4">
        <f>_xlfn.CEILING.MATH(ABS(NiftyData[[#This Row],[Intraday Change %]]), 0.01)</f>
        <v>0.01</v>
      </c>
      <c r="P4715" s="6">
        <f>NiftyData[[#This Row],[Close]]-E4716</f>
        <v>-5.5499999999999545</v>
      </c>
      <c r="Q4715" s="4">
        <f>NiftyData[[#This Row],[DayChange]]/E4716</f>
        <v>-5.1018063152088568E-3</v>
      </c>
      <c r="R4715" s="7">
        <f>_xlfn.CEILING.MATH(ABS(NiftyData[[#This Row],[DayChange %]]), 0.01)</f>
        <v>0.01</v>
      </c>
    </row>
    <row r="4716" spans="1:18" x14ac:dyDescent="0.2">
      <c r="A4716" s="2">
        <v>37239</v>
      </c>
      <c r="B4716" s="1">
        <v>1098.6500000000001</v>
      </c>
      <c r="C4716" s="1">
        <v>1102.9000000000001</v>
      </c>
      <c r="D4716" s="1">
        <v>1082.75</v>
      </c>
      <c r="E4716" s="1">
        <v>1087.8499999999999</v>
      </c>
      <c r="F4716" s="1">
        <v>41868889</v>
      </c>
      <c r="G4716" s="1">
        <v>1075.6199999999999</v>
      </c>
      <c r="H4716" s="6" t="str">
        <f>TEXT(NiftyData[[#This Row],[Date]], "yyyy")</f>
        <v>2001</v>
      </c>
      <c r="I4716" s="6" t="str">
        <f>TEXT(NiftyData[[#This Row],[Date]], "mmm")</f>
        <v>Dec</v>
      </c>
      <c r="J4716" s="6" t="str">
        <f>TEXT(NiftyData[[#This Row],[Date]], "ddd")</f>
        <v>Fri</v>
      </c>
      <c r="K4716" s="6" t="str">
        <f>TEXT(NiftyData[[#This Row],[Date]], "mmm-yyyy")</f>
        <v>Dec-2001</v>
      </c>
      <c r="L4716" s="6" t="str">
        <f>IF(NiftyData[[#This Row],[Day]]="Thu", "Expiry", "")</f>
        <v/>
      </c>
      <c r="M4716" s="6">
        <f>NiftyData[[#This Row],[Close]]-NiftyData[[#This Row],[Open]]</f>
        <v>-10.800000000000182</v>
      </c>
      <c r="N4716" s="4">
        <f>NiftyData[[#This Row],[Intraday Change]]/NiftyData[[#This Row],[Open]]</f>
        <v>-9.8302462112594378E-3</v>
      </c>
      <c r="O4716" s="4">
        <f>_xlfn.CEILING.MATH(ABS(NiftyData[[#This Row],[Intraday Change %]]), 0.01)</f>
        <v>0.01</v>
      </c>
      <c r="P4716" s="6">
        <f>NiftyData[[#This Row],[Close]]-E4717</f>
        <v>-10.900000000000091</v>
      </c>
      <c r="Q4716" s="4">
        <f>NiftyData[[#This Row],[DayChange]]/E4717</f>
        <v>-9.9203640500569647E-3</v>
      </c>
      <c r="R4716" s="7">
        <f>_xlfn.CEILING.MATH(ABS(NiftyData[[#This Row],[DayChange %]]), 0.01)</f>
        <v>0.01</v>
      </c>
    </row>
    <row r="4717" spans="1:18" x14ac:dyDescent="0.2">
      <c r="A4717" s="2">
        <v>37238</v>
      </c>
      <c r="B4717" s="1">
        <v>1107.75</v>
      </c>
      <c r="C4717" s="1">
        <v>1114.1500000000001</v>
      </c>
      <c r="D4717" s="1">
        <v>1069.95</v>
      </c>
      <c r="E4717" s="1">
        <v>1098.75</v>
      </c>
      <c r="F4717" s="1">
        <v>66162787</v>
      </c>
      <c r="G4717" s="1">
        <v>1861.9</v>
      </c>
      <c r="H4717" s="6" t="str">
        <f>TEXT(NiftyData[[#This Row],[Date]], "yyyy")</f>
        <v>2001</v>
      </c>
      <c r="I4717" s="6" t="str">
        <f>TEXT(NiftyData[[#This Row],[Date]], "mmm")</f>
        <v>Dec</v>
      </c>
      <c r="J4717" s="6" t="str">
        <f>TEXT(NiftyData[[#This Row],[Date]], "ddd")</f>
        <v>Thu</v>
      </c>
      <c r="K4717" s="6" t="str">
        <f>TEXT(NiftyData[[#This Row],[Date]], "mmm-yyyy")</f>
        <v>Dec-2001</v>
      </c>
      <c r="L4717" s="6" t="str">
        <f>IF(NiftyData[[#This Row],[Day]]="Thu", "Expiry", "")</f>
        <v>Expiry</v>
      </c>
      <c r="M4717" s="6">
        <f>NiftyData[[#This Row],[Close]]-NiftyData[[#This Row],[Open]]</f>
        <v>-9</v>
      </c>
      <c r="N4717" s="4">
        <f>NiftyData[[#This Row],[Intraday Change]]/NiftyData[[#This Row],[Open]]</f>
        <v>-8.124576844955992E-3</v>
      </c>
      <c r="O4717" s="4">
        <f>_xlfn.CEILING.MATH(ABS(NiftyData[[#This Row],[Intraday Change %]]), 0.01)</f>
        <v>0.01</v>
      </c>
      <c r="P4717" s="6">
        <f>NiftyData[[#This Row],[Close]]-E4718</f>
        <v>-8.9000000000000909</v>
      </c>
      <c r="Q4717" s="4">
        <f>NiftyData[[#This Row],[DayChange]]/E4718</f>
        <v>-8.0350291156954731E-3</v>
      </c>
      <c r="R4717" s="7">
        <f>_xlfn.CEILING.MATH(ABS(NiftyData[[#This Row],[DayChange %]]), 0.01)</f>
        <v>0.01</v>
      </c>
    </row>
    <row r="4718" spans="1:18" x14ac:dyDescent="0.2">
      <c r="A4718" s="2">
        <v>37237</v>
      </c>
      <c r="B4718" s="1">
        <v>1110.6500000000001</v>
      </c>
      <c r="C4718" s="1">
        <v>1121.55</v>
      </c>
      <c r="D4718" s="1">
        <v>1104.75</v>
      </c>
      <c r="E4718" s="1">
        <v>1107.6500000000001</v>
      </c>
      <c r="F4718" s="1">
        <v>54115209</v>
      </c>
      <c r="G4718" s="1">
        <v>1545.38</v>
      </c>
      <c r="H4718" s="6" t="str">
        <f>TEXT(NiftyData[[#This Row],[Date]], "yyyy")</f>
        <v>2001</v>
      </c>
      <c r="I4718" s="6" t="str">
        <f>TEXT(NiftyData[[#This Row],[Date]], "mmm")</f>
        <v>Dec</v>
      </c>
      <c r="J4718" s="6" t="str">
        <f>TEXT(NiftyData[[#This Row],[Date]], "ddd")</f>
        <v>Wed</v>
      </c>
      <c r="K4718" s="6" t="str">
        <f>TEXT(NiftyData[[#This Row],[Date]], "mmm-yyyy")</f>
        <v>Dec-2001</v>
      </c>
      <c r="L4718" s="6" t="str">
        <f>IF(NiftyData[[#This Row],[Day]]="Thu", "Expiry", "")</f>
        <v/>
      </c>
      <c r="M4718" s="6">
        <f>NiftyData[[#This Row],[Close]]-NiftyData[[#This Row],[Open]]</f>
        <v>-3</v>
      </c>
      <c r="N4718" s="4">
        <f>NiftyData[[#This Row],[Intraday Change]]/NiftyData[[#This Row],[Open]]</f>
        <v>-2.7011209652005579E-3</v>
      </c>
      <c r="O4718" s="4">
        <f>_xlfn.CEILING.MATH(ABS(NiftyData[[#This Row],[Intraday Change %]]), 0.01)</f>
        <v>0.01</v>
      </c>
      <c r="P4718" s="6">
        <f>NiftyData[[#This Row],[Close]]-E4719</f>
        <v>-2.5499999999999545</v>
      </c>
      <c r="Q4718" s="4">
        <f>NiftyData[[#This Row],[DayChange]]/E4719</f>
        <v>-2.296883444424387E-3</v>
      </c>
      <c r="R4718" s="7">
        <f>_xlfn.CEILING.MATH(ABS(NiftyData[[#This Row],[DayChange %]]), 0.01)</f>
        <v>0.01</v>
      </c>
    </row>
    <row r="4719" spans="1:18" x14ac:dyDescent="0.2">
      <c r="A4719" s="2">
        <v>37236</v>
      </c>
      <c r="B4719" s="1">
        <v>1112.1500000000001</v>
      </c>
      <c r="C4719" s="1">
        <v>1122.8499999999999</v>
      </c>
      <c r="D4719" s="1">
        <v>1107.7</v>
      </c>
      <c r="E4719" s="1">
        <v>1110.2</v>
      </c>
      <c r="F4719" s="1">
        <v>69174821</v>
      </c>
      <c r="G4719" s="1">
        <v>1838.51</v>
      </c>
      <c r="H4719" s="6" t="str">
        <f>TEXT(NiftyData[[#This Row],[Date]], "yyyy")</f>
        <v>2001</v>
      </c>
      <c r="I4719" s="6" t="str">
        <f>TEXT(NiftyData[[#This Row],[Date]], "mmm")</f>
        <v>Dec</v>
      </c>
      <c r="J4719" s="6" t="str">
        <f>TEXT(NiftyData[[#This Row],[Date]], "ddd")</f>
        <v>Tue</v>
      </c>
      <c r="K4719" s="6" t="str">
        <f>TEXT(NiftyData[[#This Row],[Date]], "mmm-yyyy")</f>
        <v>Dec-2001</v>
      </c>
      <c r="L4719" s="6" t="str">
        <f>IF(NiftyData[[#This Row],[Day]]="Thu", "Expiry", "")</f>
        <v/>
      </c>
      <c r="M4719" s="6">
        <f>NiftyData[[#This Row],[Close]]-NiftyData[[#This Row],[Open]]</f>
        <v>-1.9500000000000455</v>
      </c>
      <c r="N4719" s="4">
        <f>NiftyData[[#This Row],[Intraday Change]]/NiftyData[[#This Row],[Open]]</f>
        <v>-1.7533606078317181E-3</v>
      </c>
      <c r="O4719" s="4">
        <f>_xlfn.CEILING.MATH(ABS(NiftyData[[#This Row],[Intraday Change %]]), 0.01)</f>
        <v>0.01</v>
      </c>
      <c r="P4719" s="6">
        <f>NiftyData[[#This Row],[Close]]-E4720</f>
        <v>-5.0499999999999545</v>
      </c>
      <c r="Q4719" s="4">
        <f>NiftyData[[#This Row],[DayChange]]/E4720</f>
        <v>-4.5281327056713337E-3</v>
      </c>
      <c r="R4719" s="7">
        <f>_xlfn.CEILING.MATH(ABS(NiftyData[[#This Row],[DayChange %]]), 0.01)</f>
        <v>0.01</v>
      </c>
    </row>
    <row r="4720" spans="1:18" x14ac:dyDescent="0.2">
      <c r="A4720" s="2">
        <v>37235</v>
      </c>
      <c r="B4720" s="1">
        <v>1112.1500000000001</v>
      </c>
      <c r="C4720" s="1">
        <v>1123.55</v>
      </c>
      <c r="D4720" s="1">
        <v>1112.1500000000001</v>
      </c>
      <c r="E4720" s="1">
        <v>1115.25</v>
      </c>
      <c r="F4720" s="1">
        <v>54626721</v>
      </c>
      <c r="G4720" s="1">
        <v>1362.28</v>
      </c>
      <c r="H4720" s="6" t="str">
        <f>TEXT(NiftyData[[#This Row],[Date]], "yyyy")</f>
        <v>2001</v>
      </c>
      <c r="I4720" s="6" t="str">
        <f>TEXT(NiftyData[[#This Row],[Date]], "mmm")</f>
        <v>Dec</v>
      </c>
      <c r="J4720" s="6" t="str">
        <f>TEXT(NiftyData[[#This Row],[Date]], "ddd")</f>
        <v>Mon</v>
      </c>
      <c r="K4720" s="6" t="str">
        <f>TEXT(NiftyData[[#This Row],[Date]], "mmm-yyyy")</f>
        <v>Dec-2001</v>
      </c>
      <c r="L4720" s="6" t="str">
        <f>IF(NiftyData[[#This Row],[Day]]="Thu", "Expiry", "")</f>
        <v/>
      </c>
      <c r="M4720" s="6">
        <f>NiftyData[[#This Row],[Close]]-NiftyData[[#This Row],[Open]]</f>
        <v>3.0999999999999091</v>
      </c>
      <c r="N4720" s="4">
        <f>NiftyData[[#This Row],[Intraday Change]]/NiftyData[[#This Row],[Open]]</f>
        <v>2.7873937868092514E-3</v>
      </c>
      <c r="O4720" s="4">
        <f>_xlfn.CEILING.MATH(ABS(NiftyData[[#This Row],[Intraday Change %]]), 0.01)</f>
        <v>0.01</v>
      </c>
      <c r="P4720" s="6">
        <f>NiftyData[[#This Row],[Close]]-E4721</f>
        <v>2.9500000000000455</v>
      </c>
      <c r="Q4720" s="4">
        <f>NiftyData[[#This Row],[DayChange]]/E4721</f>
        <v>2.6521621864605285E-3</v>
      </c>
      <c r="R4720" s="7">
        <f>_xlfn.CEILING.MATH(ABS(NiftyData[[#This Row],[DayChange %]]), 0.01)</f>
        <v>0.01</v>
      </c>
    </row>
    <row r="4721" spans="1:18" x14ac:dyDescent="0.2">
      <c r="A4721" s="2">
        <v>37232</v>
      </c>
      <c r="B4721" s="1">
        <v>1110.9000000000001</v>
      </c>
      <c r="C4721" s="1">
        <v>1122.6500000000001</v>
      </c>
      <c r="D4721" s="1">
        <v>1109.6500000000001</v>
      </c>
      <c r="E4721" s="1">
        <v>1112.3</v>
      </c>
      <c r="F4721" s="1">
        <v>59278142</v>
      </c>
      <c r="G4721" s="1">
        <v>1571.3</v>
      </c>
      <c r="H4721" s="6" t="str">
        <f>TEXT(NiftyData[[#This Row],[Date]], "yyyy")</f>
        <v>2001</v>
      </c>
      <c r="I4721" s="6" t="str">
        <f>TEXT(NiftyData[[#This Row],[Date]], "mmm")</f>
        <v>Dec</v>
      </c>
      <c r="J4721" s="6" t="str">
        <f>TEXT(NiftyData[[#This Row],[Date]], "ddd")</f>
        <v>Fri</v>
      </c>
      <c r="K4721" s="6" t="str">
        <f>TEXT(NiftyData[[#This Row],[Date]], "mmm-yyyy")</f>
        <v>Dec-2001</v>
      </c>
      <c r="L4721" s="6" t="str">
        <f>IF(NiftyData[[#This Row],[Day]]="Thu", "Expiry", "")</f>
        <v/>
      </c>
      <c r="M4721" s="6">
        <f>NiftyData[[#This Row],[Close]]-NiftyData[[#This Row],[Open]]</f>
        <v>1.3999999999998636</v>
      </c>
      <c r="N4721" s="4">
        <f>NiftyData[[#This Row],[Intraday Change]]/NiftyData[[#This Row],[Open]]</f>
        <v>1.2602394454945211E-3</v>
      </c>
      <c r="O4721" s="4">
        <f>_xlfn.CEILING.MATH(ABS(NiftyData[[#This Row],[Intraday Change %]]), 0.01)</f>
        <v>0.01</v>
      </c>
      <c r="P4721" s="6">
        <f>NiftyData[[#This Row],[Close]]-E4722</f>
        <v>1.8499999999999091</v>
      </c>
      <c r="Q4721" s="4">
        <f>NiftyData[[#This Row],[DayChange]]/E4722</f>
        <v>1.6659912648024756E-3</v>
      </c>
      <c r="R4721" s="7">
        <f>_xlfn.CEILING.MATH(ABS(NiftyData[[#This Row],[DayChange %]]), 0.01)</f>
        <v>0.01</v>
      </c>
    </row>
    <row r="4722" spans="1:18" x14ac:dyDescent="0.2">
      <c r="A4722" s="2">
        <v>37231</v>
      </c>
      <c r="B4722" s="1">
        <v>1105.0999999999999</v>
      </c>
      <c r="C4722" s="1">
        <v>1132.6500000000001</v>
      </c>
      <c r="D4722" s="1">
        <v>1105.0999999999999</v>
      </c>
      <c r="E4722" s="1">
        <v>1110.45</v>
      </c>
      <c r="F4722" s="1">
        <v>77041903</v>
      </c>
      <c r="G4722" s="1">
        <v>2338.02</v>
      </c>
      <c r="H4722" s="6" t="str">
        <f>TEXT(NiftyData[[#This Row],[Date]], "yyyy")</f>
        <v>2001</v>
      </c>
      <c r="I4722" s="6" t="str">
        <f>TEXT(NiftyData[[#This Row],[Date]], "mmm")</f>
        <v>Dec</v>
      </c>
      <c r="J4722" s="6" t="str">
        <f>TEXT(NiftyData[[#This Row],[Date]], "ddd")</f>
        <v>Thu</v>
      </c>
      <c r="K4722" s="6" t="str">
        <f>TEXT(NiftyData[[#This Row],[Date]], "mmm-yyyy")</f>
        <v>Dec-2001</v>
      </c>
      <c r="L4722" s="6" t="str">
        <f>IF(NiftyData[[#This Row],[Day]]="Thu", "Expiry", "")</f>
        <v>Expiry</v>
      </c>
      <c r="M4722" s="6">
        <f>NiftyData[[#This Row],[Close]]-NiftyData[[#This Row],[Open]]</f>
        <v>5.3500000000001364</v>
      </c>
      <c r="N4722" s="4">
        <f>NiftyData[[#This Row],[Intraday Change]]/NiftyData[[#This Row],[Open]]</f>
        <v>4.8411908424578201E-3</v>
      </c>
      <c r="O4722" s="4">
        <f>_xlfn.CEILING.MATH(ABS(NiftyData[[#This Row],[Intraday Change %]]), 0.01)</f>
        <v>0.01</v>
      </c>
      <c r="P4722" s="6">
        <f>NiftyData[[#This Row],[Close]]-E4723</f>
        <v>5.9000000000000909</v>
      </c>
      <c r="Q4722" s="4">
        <f>NiftyData[[#This Row],[DayChange]]/E4723</f>
        <v>5.3415418043547972E-3</v>
      </c>
      <c r="R4722" s="7">
        <f>_xlfn.CEILING.MATH(ABS(NiftyData[[#This Row],[DayChange %]]), 0.01)</f>
        <v>0.01</v>
      </c>
    </row>
    <row r="4723" spans="1:18" x14ac:dyDescent="0.2">
      <c r="A4723" s="2">
        <v>37230</v>
      </c>
      <c r="B4723" s="1">
        <v>1077.95</v>
      </c>
      <c r="C4723" s="1">
        <v>1107.1500000000001</v>
      </c>
      <c r="D4723" s="1">
        <v>1077.95</v>
      </c>
      <c r="E4723" s="1">
        <v>1104.55</v>
      </c>
      <c r="F4723" s="1">
        <v>67346487</v>
      </c>
      <c r="G4723" s="1">
        <v>1751.36</v>
      </c>
      <c r="H4723" s="6" t="str">
        <f>TEXT(NiftyData[[#This Row],[Date]], "yyyy")</f>
        <v>2001</v>
      </c>
      <c r="I4723" s="6" t="str">
        <f>TEXT(NiftyData[[#This Row],[Date]], "mmm")</f>
        <v>Dec</v>
      </c>
      <c r="J4723" s="6" t="str">
        <f>TEXT(NiftyData[[#This Row],[Date]], "ddd")</f>
        <v>Wed</v>
      </c>
      <c r="K4723" s="6" t="str">
        <f>TEXT(NiftyData[[#This Row],[Date]], "mmm-yyyy")</f>
        <v>Dec-2001</v>
      </c>
      <c r="L4723" s="6" t="str">
        <f>IF(NiftyData[[#This Row],[Day]]="Thu", "Expiry", "")</f>
        <v/>
      </c>
      <c r="M4723" s="6">
        <f>NiftyData[[#This Row],[Close]]-NiftyData[[#This Row],[Open]]</f>
        <v>26.599999999999909</v>
      </c>
      <c r="N4723" s="4">
        <f>NiftyData[[#This Row],[Intraday Change]]/NiftyData[[#This Row],[Open]]</f>
        <v>2.4676469223989896E-2</v>
      </c>
      <c r="O4723" s="4">
        <f>_xlfn.CEILING.MATH(ABS(NiftyData[[#This Row],[Intraday Change %]]), 0.01)</f>
        <v>0.03</v>
      </c>
      <c r="P4723" s="6">
        <f>NiftyData[[#This Row],[Close]]-E4724</f>
        <v>26.849999999999909</v>
      </c>
      <c r="Q4723" s="4">
        <f>NiftyData[[#This Row],[DayChange]]/E4724</f>
        <v>2.4914169063746782E-2</v>
      </c>
      <c r="R4723" s="7">
        <f>_xlfn.CEILING.MATH(ABS(NiftyData[[#This Row],[DayChange %]]), 0.01)</f>
        <v>0.03</v>
      </c>
    </row>
    <row r="4724" spans="1:18" x14ac:dyDescent="0.2">
      <c r="A4724" s="2">
        <v>37229</v>
      </c>
      <c r="B4724" s="1">
        <v>1066.05</v>
      </c>
      <c r="C4724" s="1">
        <v>1082.5999999999999</v>
      </c>
      <c r="D4724" s="1">
        <v>1065.6500000000001</v>
      </c>
      <c r="E4724" s="1">
        <v>1077.7</v>
      </c>
      <c r="F4724" s="1">
        <v>58418781</v>
      </c>
      <c r="G4724" s="1">
        <v>1378.54</v>
      </c>
      <c r="H4724" s="6" t="str">
        <f>TEXT(NiftyData[[#This Row],[Date]], "yyyy")</f>
        <v>2001</v>
      </c>
      <c r="I4724" s="6" t="str">
        <f>TEXT(NiftyData[[#This Row],[Date]], "mmm")</f>
        <v>Dec</v>
      </c>
      <c r="J4724" s="6" t="str">
        <f>TEXT(NiftyData[[#This Row],[Date]], "ddd")</f>
        <v>Tue</v>
      </c>
      <c r="K4724" s="6" t="str">
        <f>TEXT(NiftyData[[#This Row],[Date]], "mmm-yyyy")</f>
        <v>Dec-2001</v>
      </c>
      <c r="L4724" s="6" t="str">
        <f>IF(NiftyData[[#This Row],[Day]]="Thu", "Expiry", "")</f>
        <v/>
      </c>
      <c r="M4724" s="6">
        <f>NiftyData[[#This Row],[Close]]-NiftyData[[#This Row],[Open]]</f>
        <v>11.650000000000091</v>
      </c>
      <c r="N4724" s="4">
        <f>NiftyData[[#This Row],[Intraday Change]]/NiftyData[[#This Row],[Open]]</f>
        <v>1.092819286149814E-2</v>
      </c>
      <c r="O4724" s="4">
        <f>_xlfn.CEILING.MATH(ABS(NiftyData[[#This Row],[Intraday Change %]]), 0.01)</f>
        <v>0.02</v>
      </c>
      <c r="P4724" s="6">
        <f>NiftyData[[#This Row],[Close]]-E4725</f>
        <v>12.299999999999955</v>
      </c>
      <c r="Q4724" s="4">
        <f>NiftyData[[#This Row],[DayChange]]/E4725</f>
        <v>1.1544959639571948E-2</v>
      </c>
      <c r="R4724" s="7">
        <f>_xlfn.CEILING.MATH(ABS(NiftyData[[#This Row],[DayChange %]]), 0.01)</f>
        <v>0.02</v>
      </c>
    </row>
    <row r="4725" spans="1:18" x14ac:dyDescent="0.2">
      <c r="A4725" s="2">
        <v>37228</v>
      </c>
      <c r="B4725" s="1">
        <v>1067.2</v>
      </c>
      <c r="C4725" s="1">
        <v>1074.5</v>
      </c>
      <c r="D4725" s="1">
        <v>1063.25</v>
      </c>
      <c r="E4725" s="1">
        <v>1065.4000000000001</v>
      </c>
      <c r="F4725" s="1">
        <v>53290729</v>
      </c>
      <c r="G4725" s="1">
        <v>1290.44</v>
      </c>
      <c r="H4725" s="6" t="str">
        <f>TEXT(NiftyData[[#This Row],[Date]], "yyyy")</f>
        <v>2001</v>
      </c>
      <c r="I4725" s="6" t="str">
        <f>TEXT(NiftyData[[#This Row],[Date]], "mmm")</f>
        <v>Dec</v>
      </c>
      <c r="J4725" s="6" t="str">
        <f>TEXT(NiftyData[[#This Row],[Date]], "ddd")</f>
        <v>Mon</v>
      </c>
      <c r="K4725" s="6" t="str">
        <f>TEXT(NiftyData[[#This Row],[Date]], "mmm-yyyy")</f>
        <v>Dec-2001</v>
      </c>
      <c r="L4725" s="6" t="str">
        <f>IF(NiftyData[[#This Row],[Day]]="Thu", "Expiry", "")</f>
        <v/>
      </c>
      <c r="M4725" s="6">
        <f>NiftyData[[#This Row],[Close]]-NiftyData[[#This Row],[Open]]</f>
        <v>-1.7999999999999545</v>
      </c>
      <c r="N4725" s="4">
        <f>NiftyData[[#This Row],[Intraday Change]]/NiftyData[[#This Row],[Open]]</f>
        <v>-1.6866566716641253E-3</v>
      </c>
      <c r="O4725" s="4">
        <f>_xlfn.CEILING.MATH(ABS(NiftyData[[#This Row],[Intraday Change %]]), 0.01)</f>
        <v>0.01</v>
      </c>
      <c r="P4725" s="6">
        <f>NiftyData[[#This Row],[Close]]-E4726</f>
        <v>-1.75</v>
      </c>
      <c r="Q4725" s="4">
        <f>NiftyData[[#This Row],[DayChange]]/E4726</f>
        <v>-1.6398819285011479E-3</v>
      </c>
      <c r="R4725" s="7">
        <f>_xlfn.CEILING.MATH(ABS(NiftyData[[#This Row],[DayChange %]]), 0.01)</f>
        <v>0.01</v>
      </c>
    </row>
    <row r="4726" spans="1:18" x14ac:dyDescent="0.2">
      <c r="A4726" s="2">
        <v>37224</v>
      </c>
      <c r="B4726" s="1">
        <v>1070.3</v>
      </c>
      <c r="C4726" s="1">
        <v>1071</v>
      </c>
      <c r="D4726" s="1">
        <v>1063</v>
      </c>
      <c r="E4726" s="1">
        <v>1067.1500000000001</v>
      </c>
      <c r="F4726" s="1">
        <v>60878364</v>
      </c>
      <c r="G4726" s="1">
        <v>1742.1</v>
      </c>
      <c r="H4726" s="6" t="str">
        <f>TEXT(NiftyData[[#This Row],[Date]], "yyyy")</f>
        <v>2001</v>
      </c>
      <c r="I4726" s="6" t="str">
        <f>TEXT(NiftyData[[#This Row],[Date]], "mmm")</f>
        <v>Nov</v>
      </c>
      <c r="J4726" s="6" t="str">
        <f>TEXT(NiftyData[[#This Row],[Date]], "ddd")</f>
        <v>Thu</v>
      </c>
      <c r="K4726" s="6" t="str">
        <f>TEXT(NiftyData[[#This Row],[Date]], "mmm-yyyy")</f>
        <v>Nov-2001</v>
      </c>
      <c r="L4726" s="6" t="str">
        <f>IF(NiftyData[[#This Row],[Day]]="Thu", "Expiry", "")</f>
        <v>Expiry</v>
      </c>
      <c r="M4726" s="6">
        <f>NiftyData[[#This Row],[Close]]-NiftyData[[#This Row],[Open]]</f>
        <v>-3.1499999999998636</v>
      </c>
      <c r="N4726" s="4">
        <f>NiftyData[[#This Row],[Intraday Change]]/NiftyData[[#This Row],[Open]]</f>
        <v>-2.9431000654020962E-3</v>
      </c>
      <c r="O4726" s="4">
        <f>_xlfn.CEILING.MATH(ABS(NiftyData[[#This Row],[Intraday Change %]]), 0.01)</f>
        <v>0.01</v>
      </c>
      <c r="P4726" s="6">
        <f>NiftyData[[#This Row],[Close]]-E4727</f>
        <v>-3.6499999999998636</v>
      </c>
      <c r="Q4726" s="4">
        <f>NiftyData[[#This Row],[DayChange]]/E4727</f>
        <v>-3.4086664176315499E-3</v>
      </c>
      <c r="R4726" s="7">
        <f>_xlfn.CEILING.MATH(ABS(NiftyData[[#This Row],[DayChange %]]), 0.01)</f>
        <v>0.01</v>
      </c>
    </row>
    <row r="4727" spans="1:18" x14ac:dyDescent="0.2">
      <c r="A4727" s="2">
        <v>37223</v>
      </c>
      <c r="B4727" s="1">
        <v>1076.1500000000001</v>
      </c>
      <c r="C4727" s="1">
        <v>1082.3</v>
      </c>
      <c r="D4727" s="1">
        <v>1067.6500000000001</v>
      </c>
      <c r="E4727" s="1">
        <v>1070.8</v>
      </c>
      <c r="F4727" s="1">
        <v>58924642</v>
      </c>
      <c r="G4727" s="1">
        <v>1528.21</v>
      </c>
      <c r="H4727" s="6" t="str">
        <f>TEXT(NiftyData[[#This Row],[Date]], "yyyy")</f>
        <v>2001</v>
      </c>
      <c r="I4727" s="6" t="str">
        <f>TEXT(NiftyData[[#This Row],[Date]], "mmm")</f>
        <v>Nov</v>
      </c>
      <c r="J4727" s="6" t="str">
        <f>TEXT(NiftyData[[#This Row],[Date]], "ddd")</f>
        <v>Wed</v>
      </c>
      <c r="K4727" s="6" t="str">
        <f>TEXT(NiftyData[[#This Row],[Date]], "mmm-yyyy")</f>
        <v>Nov-2001</v>
      </c>
      <c r="L4727" s="6" t="str">
        <f>IF(NiftyData[[#This Row],[Day]]="Thu", "Expiry", "")</f>
        <v/>
      </c>
      <c r="M4727" s="6">
        <f>NiftyData[[#This Row],[Close]]-NiftyData[[#This Row],[Open]]</f>
        <v>-5.3500000000001364</v>
      </c>
      <c r="N4727" s="4">
        <f>NiftyData[[#This Row],[Intraday Change]]/NiftyData[[#This Row],[Open]]</f>
        <v>-4.9714259164615861E-3</v>
      </c>
      <c r="O4727" s="4">
        <f>_xlfn.CEILING.MATH(ABS(NiftyData[[#This Row],[Intraday Change %]]), 0.01)</f>
        <v>0.01</v>
      </c>
      <c r="P4727" s="6">
        <f>NiftyData[[#This Row],[Close]]-E4728</f>
        <v>-5.25</v>
      </c>
      <c r="Q4727" s="4">
        <f>NiftyData[[#This Row],[DayChange]]/E4728</f>
        <v>-4.8789554388736587E-3</v>
      </c>
      <c r="R4727" s="7">
        <f>_xlfn.CEILING.MATH(ABS(NiftyData[[#This Row],[DayChange %]]), 0.01)</f>
        <v>0.01</v>
      </c>
    </row>
    <row r="4728" spans="1:18" x14ac:dyDescent="0.2">
      <c r="A4728" s="2">
        <v>37222</v>
      </c>
      <c r="B4728" s="1">
        <v>1087.5999999999999</v>
      </c>
      <c r="C4728" s="1">
        <v>1097.5999999999999</v>
      </c>
      <c r="D4728" s="1">
        <v>1071.05</v>
      </c>
      <c r="E4728" s="1">
        <v>1076.05</v>
      </c>
      <c r="F4728" s="1">
        <v>67611969</v>
      </c>
      <c r="G4728" s="1">
        <v>1854.07</v>
      </c>
      <c r="H4728" s="6" t="str">
        <f>TEXT(NiftyData[[#This Row],[Date]], "yyyy")</f>
        <v>2001</v>
      </c>
      <c r="I4728" s="6" t="str">
        <f>TEXT(NiftyData[[#This Row],[Date]], "mmm")</f>
        <v>Nov</v>
      </c>
      <c r="J4728" s="6" t="str">
        <f>TEXT(NiftyData[[#This Row],[Date]], "ddd")</f>
        <v>Tue</v>
      </c>
      <c r="K4728" s="6" t="str">
        <f>TEXT(NiftyData[[#This Row],[Date]], "mmm-yyyy")</f>
        <v>Nov-2001</v>
      </c>
      <c r="L4728" s="6" t="str">
        <f>IF(NiftyData[[#This Row],[Day]]="Thu", "Expiry", "")</f>
        <v/>
      </c>
      <c r="M4728" s="6">
        <f>NiftyData[[#This Row],[Close]]-NiftyData[[#This Row],[Open]]</f>
        <v>-11.549999999999955</v>
      </c>
      <c r="N4728" s="4">
        <f>NiftyData[[#This Row],[Intraday Change]]/NiftyData[[#This Row],[Open]]</f>
        <v>-1.0619713129827102E-2</v>
      </c>
      <c r="O4728" s="4">
        <f>_xlfn.CEILING.MATH(ABS(NiftyData[[#This Row],[Intraday Change %]]), 0.01)</f>
        <v>0.02</v>
      </c>
      <c r="P4728" s="6">
        <f>NiftyData[[#This Row],[Close]]-E4729</f>
        <v>-4.5499999999999545</v>
      </c>
      <c r="Q4728" s="4">
        <f>NiftyData[[#This Row],[DayChange]]/E4729</f>
        <v>-4.2106237275587217E-3</v>
      </c>
      <c r="R4728" s="7">
        <f>_xlfn.CEILING.MATH(ABS(NiftyData[[#This Row],[DayChange %]]), 0.01)</f>
        <v>0.01</v>
      </c>
    </row>
    <row r="4729" spans="1:18" x14ac:dyDescent="0.2">
      <c r="A4729" s="2">
        <v>37221</v>
      </c>
      <c r="B4729" s="1">
        <v>1059.25</v>
      </c>
      <c r="C4729" s="1">
        <v>1084.6500000000001</v>
      </c>
      <c r="D4729" s="1">
        <v>1059.25</v>
      </c>
      <c r="E4729" s="1">
        <v>1080.5999999999999</v>
      </c>
      <c r="F4729" s="1">
        <v>52432285</v>
      </c>
      <c r="G4729" s="1">
        <v>1381.43</v>
      </c>
      <c r="H4729" s="6" t="str">
        <f>TEXT(NiftyData[[#This Row],[Date]], "yyyy")</f>
        <v>2001</v>
      </c>
      <c r="I4729" s="6" t="str">
        <f>TEXT(NiftyData[[#This Row],[Date]], "mmm")</f>
        <v>Nov</v>
      </c>
      <c r="J4729" s="6" t="str">
        <f>TEXT(NiftyData[[#This Row],[Date]], "ddd")</f>
        <v>Mon</v>
      </c>
      <c r="K4729" s="6" t="str">
        <f>TEXT(NiftyData[[#This Row],[Date]], "mmm-yyyy")</f>
        <v>Nov-2001</v>
      </c>
      <c r="L4729" s="6" t="str">
        <f>IF(NiftyData[[#This Row],[Day]]="Thu", "Expiry", "")</f>
        <v/>
      </c>
      <c r="M4729" s="6">
        <f>NiftyData[[#This Row],[Close]]-NiftyData[[#This Row],[Open]]</f>
        <v>21.349999999999909</v>
      </c>
      <c r="N4729" s="4">
        <f>NiftyData[[#This Row],[Intraday Change]]/NiftyData[[#This Row],[Open]]</f>
        <v>2.0155770592400198E-2</v>
      </c>
      <c r="O4729" s="4">
        <f>_xlfn.CEILING.MATH(ABS(NiftyData[[#This Row],[Intraday Change %]]), 0.01)</f>
        <v>0.03</v>
      </c>
      <c r="P4729" s="6">
        <f>NiftyData[[#This Row],[Close]]-E4730</f>
        <v>21.599999999999909</v>
      </c>
      <c r="Q4729" s="4">
        <f>NiftyData[[#This Row],[DayChange]]/E4730</f>
        <v>2.0396600566572151E-2</v>
      </c>
      <c r="R4729" s="7">
        <f>_xlfn.CEILING.MATH(ABS(NiftyData[[#This Row],[DayChange %]]), 0.01)</f>
        <v>0.03</v>
      </c>
    </row>
    <row r="4730" spans="1:18" x14ac:dyDescent="0.2">
      <c r="A4730" s="2">
        <v>37218</v>
      </c>
      <c r="B4730" s="1">
        <v>1063.05</v>
      </c>
      <c r="C4730" s="1">
        <v>1075.05</v>
      </c>
      <c r="D4730" s="1">
        <v>1057.3</v>
      </c>
      <c r="E4730" s="1">
        <v>1059</v>
      </c>
      <c r="F4730" s="1">
        <v>54530688</v>
      </c>
      <c r="G4730" s="1">
        <v>1328.22</v>
      </c>
      <c r="H4730" s="6" t="str">
        <f>TEXT(NiftyData[[#This Row],[Date]], "yyyy")</f>
        <v>2001</v>
      </c>
      <c r="I4730" s="6" t="str">
        <f>TEXT(NiftyData[[#This Row],[Date]], "mmm")</f>
        <v>Nov</v>
      </c>
      <c r="J4730" s="6" t="str">
        <f>TEXT(NiftyData[[#This Row],[Date]], "ddd")</f>
        <v>Fri</v>
      </c>
      <c r="K4730" s="6" t="str">
        <f>TEXT(NiftyData[[#This Row],[Date]], "mmm-yyyy")</f>
        <v>Nov-2001</v>
      </c>
      <c r="L4730" s="6" t="str">
        <f>IF(NiftyData[[#This Row],[Day]]="Thu", "Expiry", "")</f>
        <v/>
      </c>
      <c r="M4730" s="6">
        <f>NiftyData[[#This Row],[Close]]-NiftyData[[#This Row],[Open]]</f>
        <v>-4.0499999999999545</v>
      </c>
      <c r="N4730" s="4">
        <f>NiftyData[[#This Row],[Intraday Change]]/NiftyData[[#This Row],[Open]]</f>
        <v>-3.8097925779596018E-3</v>
      </c>
      <c r="O4730" s="4">
        <f>_xlfn.CEILING.MATH(ABS(NiftyData[[#This Row],[Intraday Change %]]), 0.01)</f>
        <v>0.01</v>
      </c>
      <c r="P4730" s="6">
        <f>NiftyData[[#This Row],[Close]]-E4731</f>
        <v>-3.4500000000000455</v>
      </c>
      <c r="Q4730" s="4">
        <f>NiftyData[[#This Row],[DayChange]]/E4731</f>
        <v>-3.2472116334886776E-3</v>
      </c>
      <c r="R4730" s="7">
        <f>_xlfn.CEILING.MATH(ABS(NiftyData[[#This Row],[DayChange %]]), 0.01)</f>
        <v>0.01</v>
      </c>
    </row>
    <row r="4731" spans="1:18" x14ac:dyDescent="0.2">
      <c r="A4731" s="2">
        <v>37217</v>
      </c>
      <c r="B4731" s="1">
        <v>1056.45</v>
      </c>
      <c r="C4731" s="1">
        <v>1075.9000000000001</v>
      </c>
      <c r="D4731" s="1">
        <v>1056.45</v>
      </c>
      <c r="E4731" s="1">
        <v>1062.45</v>
      </c>
      <c r="F4731" s="1">
        <v>60059388</v>
      </c>
      <c r="G4731" s="1">
        <v>1557.62</v>
      </c>
      <c r="H4731" s="6" t="str">
        <f>TEXT(NiftyData[[#This Row],[Date]], "yyyy")</f>
        <v>2001</v>
      </c>
      <c r="I4731" s="6" t="str">
        <f>TEXT(NiftyData[[#This Row],[Date]], "mmm")</f>
        <v>Nov</v>
      </c>
      <c r="J4731" s="6" t="str">
        <f>TEXT(NiftyData[[#This Row],[Date]], "ddd")</f>
        <v>Thu</v>
      </c>
      <c r="K4731" s="6" t="str">
        <f>TEXT(NiftyData[[#This Row],[Date]], "mmm-yyyy")</f>
        <v>Nov-2001</v>
      </c>
      <c r="L4731" s="6" t="str">
        <f>IF(NiftyData[[#This Row],[Day]]="Thu", "Expiry", "")</f>
        <v>Expiry</v>
      </c>
      <c r="M4731" s="6">
        <f>NiftyData[[#This Row],[Close]]-NiftyData[[#This Row],[Open]]</f>
        <v>6</v>
      </c>
      <c r="N4731" s="4">
        <f>NiftyData[[#This Row],[Intraday Change]]/NiftyData[[#This Row],[Open]]</f>
        <v>5.6793979838137155E-3</v>
      </c>
      <c r="O4731" s="4">
        <f>_xlfn.CEILING.MATH(ABS(NiftyData[[#This Row],[Intraday Change %]]), 0.01)</f>
        <v>0.01</v>
      </c>
      <c r="P4731" s="6">
        <f>NiftyData[[#This Row],[Close]]-E4732</f>
        <v>6.1000000000001364</v>
      </c>
      <c r="Q4731" s="4">
        <f>NiftyData[[#This Row],[DayChange]]/E4732</f>
        <v>5.7746012211862896E-3</v>
      </c>
      <c r="R4731" s="7">
        <f>_xlfn.CEILING.MATH(ABS(NiftyData[[#This Row],[DayChange %]]), 0.01)</f>
        <v>0.01</v>
      </c>
    </row>
    <row r="4732" spans="1:18" x14ac:dyDescent="0.2">
      <c r="A4732" s="2">
        <v>37216</v>
      </c>
      <c r="B4732" s="1">
        <v>1050.4000000000001</v>
      </c>
      <c r="C4732" s="1">
        <v>1064.8499999999999</v>
      </c>
      <c r="D4732" s="1">
        <v>1046.3</v>
      </c>
      <c r="E4732" s="1">
        <v>1056.3499999999999</v>
      </c>
      <c r="F4732" s="1">
        <v>57521765</v>
      </c>
      <c r="G4732" s="1">
        <v>1395.65</v>
      </c>
      <c r="H4732" s="6" t="str">
        <f>TEXT(NiftyData[[#This Row],[Date]], "yyyy")</f>
        <v>2001</v>
      </c>
      <c r="I4732" s="6" t="str">
        <f>TEXT(NiftyData[[#This Row],[Date]], "mmm")</f>
        <v>Nov</v>
      </c>
      <c r="J4732" s="6" t="str">
        <f>TEXT(NiftyData[[#This Row],[Date]], "ddd")</f>
        <v>Wed</v>
      </c>
      <c r="K4732" s="6" t="str">
        <f>TEXT(NiftyData[[#This Row],[Date]], "mmm-yyyy")</f>
        <v>Nov-2001</v>
      </c>
      <c r="L4732" s="6" t="str">
        <f>IF(NiftyData[[#This Row],[Day]]="Thu", "Expiry", "")</f>
        <v/>
      </c>
      <c r="M4732" s="6">
        <f>NiftyData[[#This Row],[Close]]-NiftyData[[#This Row],[Open]]</f>
        <v>5.9499999999998181</v>
      </c>
      <c r="N4732" s="4">
        <f>NiftyData[[#This Row],[Intraday Change]]/NiftyData[[#This Row],[Open]]</f>
        <v>5.6645087585679909E-3</v>
      </c>
      <c r="O4732" s="4">
        <f>_xlfn.CEILING.MATH(ABS(NiftyData[[#This Row],[Intraday Change %]]), 0.01)</f>
        <v>0.01</v>
      </c>
      <c r="P4732" s="6">
        <f>NiftyData[[#This Row],[Close]]-E4733</f>
        <v>6.1499999999998636</v>
      </c>
      <c r="Q4732" s="4">
        <f>NiftyData[[#This Row],[DayChange]]/E4733</f>
        <v>5.8560274233478036E-3</v>
      </c>
      <c r="R4732" s="7">
        <f>_xlfn.CEILING.MATH(ABS(NiftyData[[#This Row],[DayChange %]]), 0.01)</f>
        <v>0.01</v>
      </c>
    </row>
    <row r="4733" spans="1:18" x14ac:dyDescent="0.2">
      <c r="A4733" s="2">
        <v>37215</v>
      </c>
      <c r="B4733" s="1">
        <v>1067.3</v>
      </c>
      <c r="C4733" s="1">
        <v>1082.4000000000001</v>
      </c>
      <c r="D4733" s="1">
        <v>1046.1500000000001</v>
      </c>
      <c r="E4733" s="1">
        <v>1050.2</v>
      </c>
      <c r="F4733" s="1">
        <v>72218774</v>
      </c>
      <c r="G4733" s="1">
        <v>1787.56</v>
      </c>
      <c r="H4733" s="6" t="str">
        <f>TEXT(NiftyData[[#This Row],[Date]], "yyyy")</f>
        <v>2001</v>
      </c>
      <c r="I4733" s="6" t="str">
        <f>TEXT(NiftyData[[#This Row],[Date]], "mmm")</f>
        <v>Nov</v>
      </c>
      <c r="J4733" s="6" t="str">
        <f>TEXT(NiftyData[[#This Row],[Date]], "ddd")</f>
        <v>Tue</v>
      </c>
      <c r="K4733" s="6" t="str">
        <f>TEXT(NiftyData[[#This Row],[Date]], "mmm-yyyy")</f>
        <v>Nov-2001</v>
      </c>
      <c r="L4733" s="6" t="str">
        <f>IF(NiftyData[[#This Row],[Day]]="Thu", "Expiry", "")</f>
        <v/>
      </c>
      <c r="M4733" s="6">
        <f>NiftyData[[#This Row],[Close]]-NiftyData[[#This Row],[Open]]</f>
        <v>-17.099999999999909</v>
      </c>
      <c r="N4733" s="4">
        <f>NiftyData[[#This Row],[Intraday Change]]/NiftyData[[#This Row],[Open]]</f>
        <v>-1.602173709360059E-2</v>
      </c>
      <c r="O4733" s="4">
        <f>_xlfn.CEILING.MATH(ABS(NiftyData[[#This Row],[Intraday Change %]]), 0.01)</f>
        <v>0.02</v>
      </c>
      <c r="P4733" s="6">
        <f>NiftyData[[#This Row],[Close]]-E4734</f>
        <v>-17.950000000000045</v>
      </c>
      <c r="Q4733" s="4">
        <f>NiftyData[[#This Row],[DayChange]]/E4734</f>
        <v>-1.6804755886345592E-2</v>
      </c>
      <c r="R4733" s="7">
        <f>_xlfn.CEILING.MATH(ABS(NiftyData[[#This Row],[DayChange %]]), 0.01)</f>
        <v>0.02</v>
      </c>
    </row>
    <row r="4734" spans="1:18" x14ac:dyDescent="0.2">
      <c r="A4734" s="2">
        <v>37214</v>
      </c>
      <c r="B4734" s="1">
        <v>1034.2</v>
      </c>
      <c r="C4734" s="1">
        <v>1072</v>
      </c>
      <c r="D4734" s="1">
        <v>1032.8499999999999</v>
      </c>
      <c r="E4734" s="1">
        <v>1068.1500000000001</v>
      </c>
      <c r="F4734" s="1">
        <v>73038463</v>
      </c>
      <c r="G4734" s="1">
        <v>1564.33</v>
      </c>
      <c r="H4734" s="6" t="str">
        <f>TEXT(NiftyData[[#This Row],[Date]], "yyyy")</f>
        <v>2001</v>
      </c>
      <c r="I4734" s="6" t="str">
        <f>TEXT(NiftyData[[#This Row],[Date]], "mmm")</f>
        <v>Nov</v>
      </c>
      <c r="J4734" s="6" t="str">
        <f>TEXT(NiftyData[[#This Row],[Date]], "ddd")</f>
        <v>Mon</v>
      </c>
      <c r="K4734" s="6" t="str">
        <f>TEXT(NiftyData[[#This Row],[Date]], "mmm-yyyy")</f>
        <v>Nov-2001</v>
      </c>
      <c r="L4734" s="6" t="str">
        <f>IF(NiftyData[[#This Row],[Day]]="Thu", "Expiry", "")</f>
        <v/>
      </c>
      <c r="M4734" s="6">
        <f>NiftyData[[#This Row],[Close]]-NiftyData[[#This Row],[Open]]</f>
        <v>33.950000000000045</v>
      </c>
      <c r="N4734" s="4">
        <f>NiftyData[[#This Row],[Intraday Change]]/NiftyData[[#This Row],[Open]]</f>
        <v>3.2827306130342335E-2</v>
      </c>
      <c r="O4734" s="4">
        <f>_xlfn.CEILING.MATH(ABS(NiftyData[[#This Row],[Intraday Change %]]), 0.01)</f>
        <v>0.04</v>
      </c>
      <c r="P4734" s="6">
        <f>NiftyData[[#This Row],[Close]]-E4735</f>
        <v>32.450000000000045</v>
      </c>
      <c r="Q4734" s="4">
        <f>NiftyData[[#This Row],[DayChange]]/E4735</f>
        <v>3.133146664091923E-2</v>
      </c>
      <c r="R4734" s="7">
        <f>_xlfn.CEILING.MATH(ABS(NiftyData[[#This Row],[DayChange %]]), 0.01)</f>
        <v>0.04</v>
      </c>
    </row>
    <row r="4735" spans="1:18" x14ac:dyDescent="0.2">
      <c r="A4735" s="2">
        <v>37210</v>
      </c>
      <c r="B4735" s="1">
        <v>1016.05</v>
      </c>
      <c r="C4735" s="1">
        <v>1038.3499999999999</v>
      </c>
      <c r="D4735" s="1">
        <v>1015.15</v>
      </c>
      <c r="E4735" s="1">
        <v>1035.7</v>
      </c>
      <c r="F4735" s="1">
        <v>50501218</v>
      </c>
      <c r="G4735" s="1">
        <v>1338.06</v>
      </c>
      <c r="H4735" s="6" t="str">
        <f>TEXT(NiftyData[[#This Row],[Date]], "yyyy")</f>
        <v>2001</v>
      </c>
      <c r="I4735" s="6" t="str">
        <f>TEXT(NiftyData[[#This Row],[Date]], "mmm")</f>
        <v>Nov</v>
      </c>
      <c r="J4735" s="6" t="str">
        <f>TEXT(NiftyData[[#This Row],[Date]], "ddd")</f>
        <v>Thu</v>
      </c>
      <c r="K4735" s="6" t="str">
        <f>TEXT(NiftyData[[#This Row],[Date]], "mmm-yyyy")</f>
        <v>Nov-2001</v>
      </c>
      <c r="L4735" s="6" t="str">
        <f>IF(NiftyData[[#This Row],[Day]]="Thu", "Expiry", "")</f>
        <v>Expiry</v>
      </c>
      <c r="M4735" s="6">
        <f>NiftyData[[#This Row],[Close]]-NiftyData[[#This Row],[Open]]</f>
        <v>19.650000000000091</v>
      </c>
      <c r="N4735" s="4">
        <f>NiftyData[[#This Row],[Intraday Change]]/NiftyData[[#This Row],[Open]]</f>
        <v>1.9339599429162042E-2</v>
      </c>
      <c r="O4735" s="4">
        <f>_xlfn.CEILING.MATH(ABS(NiftyData[[#This Row],[Intraday Change %]]), 0.01)</f>
        <v>0.02</v>
      </c>
      <c r="P4735" s="6">
        <f>NiftyData[[#This Row],[Close]]-E4736</f>
        <v>19.900000000000091</v>
      </c>
      <c r="Q4735" s="4">
        <f>NiftyData[[#This Row],[DayChange]]/E4736</f>
        <v>1.9590470565071953E-2</v>
      </c>
      <c r="R4735" s="7">
        <f>_xlfn.CEILING.MATH(ABS(NiftyData[[#This Row],[DayChange %]]), 0.01)</f>
        <v>0.02</v>
      </c>
    </row>
    <row r="4736" spans="1:18" x14ac:dyDescent="0.2">
      <c r="A4736" s="2">
        <v>37209</v>
      </c>
      <c r="B4736" s="1">
        <v>1005.45</v>
      </c>
      <c r="C4736" s="1">
        <v>1017.2</v>
      </c>
      <c r="D4736" s="1">
        <v>1004.7</v>
      </c>
      <c r="E4736" s="1">
        <v>1015.8</v>
      </c>
      <c r="F4736" s="1">
        <v>13831835</v>
      </c>
      <c r="G4736" s="1">
        <v>289.60000000000002</v>
      </c>
      <c r="H4736" s="6" t="str">
        <f>TEXT(NiftyData[[#This Row],[Date]], "yyyy")</f>
        <v>2001</v>
      </c>
      <c r="I4736" s="6" t="str">
        <f>TEXT(NiftyData[[#This Row],[Date]], "mmm")</f>
        <v>Nov</v>
      </c>
      <c r="J4736" s="6" t="str">
        <f>TEXT(NiftyData[[#This Row],[Date]], "ddd")</f>
        <v>Wed</v>
      </c>
      <c r="K4736" s="6" t="str">
        <f>TEXT(NiftyData[[#This Row],[Date]], "mmm-yyyy")</f>
        <v>Nov-2001</v>
      </c>
      <c r="L4736" s="6" t="str">
        <f>IF(NiftyData[[#This Row],[Day]]="Thu", "Expiry", "")</f>
        <v/>
      </c>
      <c r="M4736" s="6">
        <f>NiftyData[[#This Row],[Close]]-NiftyData[[#This Row],[Open]]</f>
        <v>10.349999999999909</v>
      </c>
      <c r="N4736" s="4">
        <f>NiftyData[[#This Row],[Intraday Change]]/NiftyData[[#This Row],[Open]]</f>
        <v>1.0293898254512815E-2</v>
      </c>
      <c r="O4736" s="4">
        <f>_xlfn.CEILING.MATH(ABS(NiftyData[[#This Row],[Intraday Change %]]), 0.01)</f>
        <v>0.02</v>
      </c>
      <c r="P4736" s="6">
        <f>NiftyData[[#This Row],[Close]]-E4737</f>
        <v>10.399999999999977</v>
      </c>
      <c r="Q4736" s="4">
        <f>NiftyData[[#This Row],[DayChange]]/E4737</f>
        <v>1.0344141635170058E-2</v>
      </c>
      <c r="R4736" s="7">
        <f>_xlfn.CEILING.MATH(ABS(NiftyData[[#This Row],[DayChange %]]), 0.01)</f>
        <v>0.02</v>
      </c>
    </row>
    <row r="4737" spans="1:18" x14ac:dyDescent="0.2">
      <c r="A4737" s="2">
        <v>37208</v>
      </c>
      <c r="B4737" s="1">
        <v>1010.95</v>
      </c>
      <c r="C4737" s="1">
        <v>1013.25</v>
      </c>
      <c r="D4737" s="1">
        <v>999.85</v>
      </c>
      <c r="E4737" s="1">
        <v>1005.4</v>
      </c>
      <c r="F4737" s="1">
        <v>43465584</v>
      </c>
      <c r="G4737" s="1">
        <v>978.6</v>
      </c>
      <c r="H4737" s="6" t="str">
        <f>TEXT(NiftyData[[#This Row],[Date]], "yyyy")</f>
        <v>2001</v>
      </c>
      <c r="I4737" s="6" t="str">
        <f>TEXT(NiftyData[[#This Row],[Date]], "mmm")</f>
        <v>Nov</v>
      </c>
      <c r="J4737" s="6" t="str">
        <f>TEXT(NiftyData[[#This Row],[Date]], "ddd")</f>
        <v>Tue</v>
      </c>
      <c r="K4737" s="6" t="str">
        <f>TEXT(NiftyData[[#This Row],[Date]], "mmm-yyyy")</f>
        <v>Nov-2001</v>
      </c>
      <c r="L4737" s="6" t="str">
        <f>IF(NiftyData[[#This Row],[Day]]="Thu", "Expiry", "")</f>
        <v/>
      </c>
      <c r="M4737" s="6">
        <f>NiftyData[[#This Row],[Close]]-NiftyData[[#This Row],[Open]]</f>
        <v>-5.5500000000000682</v>
      </c>
      <c r="N4737" s="4">
        <f>NiftyData[[#This Row],[Intraday Change]]/NiftyData[[#This Row],[Open]]</f>
        <v>-5.4898857510263296E-3</v>
      </c>
      <c r="O4737" s="4">
        <f>_xlfn.CEILING.MATH(ABS(NiftyData[[#This Row],[Intraday Change %]]), 0.01)</f>
        <v>0.01</v>
      </c>
      <c r="P4737" s="6">
        <f>NiftyData[[#This Row],[Close]]-E4738</f>
        <v>-5.5</v>
      </c>
      <c r="Q4737" s="4">
        <f>NiftyData[[#This Row],[DayChange]]/E4738</f>
        <v>-5.4406964091403701E-3</v>
      </c>
      <c r="R4737" s="7">
        <f>_xlfn.CEILING.MATH(ABS(NiftyData[[#This Row],[DayChange %]]), 0.01)</f>
        <v>0.01</v>
      </c>
    </row>
    <row r="4738" spans="1:18" x14ac:dyDescent="0.2">
      <c r="A4738" s="2">
        <v>37207</v>
      </c>
      <c r="B4738" s="1">
        <v>1004.55</v>
      </c>
      <c r="C4738" s="1">
        <v>1014.25</v>
      </c>
      <c r="D4738" s="1">
        <v>1003.6</v>
      </c>
      <c r="E4738" s="1">
        <v>1010.9</v>
      </c>
      <c r="F4738" s="1">
        <v>46429666</v>
      </c>
      <c r="G4738" s="1">
        <v>923.83</v>
      </c>
      <c r="H4738" s="6" t="str">
        <f>TEXT(NiftyData[[#This Row],[Date]], "yyyy")</f>
        <v>2001</v>
      </c>
      <c r="I4738" s="6" t="str">
        <f>TEXT(NiftyData[[#This Row],[Date]], "mmm")</f>
        <v>Nov</v>
      </c>
      <c r="J4738" s="6" t="str">
        <f>TEXT(NiftyData[[#This Row],[Date]], "ddd")</f>
        <v>Mon</v>
      </c>
      <c r="K4738" s="6" t="str">
        <f>TEXT(NiftyData[[#This Row],[Date]], "mmm-yyyy")</f>
        <v>Nov-2001</v>
      </c>
      <c r="L4738" s="6" t="str">
        <f>IF(NiftyData[[#This Row],[Day]]="Thu", "Expiry", "")</f>
        <v/>
      </c>
      <c r="M4738" s="6">
        <f>NiftyData[[#This Row],[Close]]-NiftyData[[#This Row],[Open]]</f>
        <v>6.3500000000000227</v>
      </c>
      <c r="N4738" s="4">
        <f>NiftyData[[#This Row],[Intraday Change]]/NiftyData[[#This Row],[Open]]</f>
        <v>6.3212383654372836E-3</v>
      </c>
      <c r="O4738" s="4">
        <f>_xlfn.CEILING.MATH(ABS(NiftyData[[#This Row],[Intraday Change %]]), 0.01)</f>
        <v>0.01</v>
      </c>
      <c r="P4738" s="6">
        <f>NiftyData[[#This Row],[Close]]-E4739</f>
        <v>6.8500000000000227</v>
      </c>
      <c r="Q4738" s="4">
        <f>NiftyData[[#This Row],[DayChange]]/E4739</f>
        <v>6.8223694039141703E-3</v>
      </c>
      <c r="R4738" s="7">
        <f>_xlfn.CEILING.MATH(ABS(NiftyData[[#This Row],[DayChange %]]), 0.01)</f>
        <v>0.01</v>
      </c>
    </row>
    <row r="4739" spans="1:18" x14ac:dyDescent="0.2">
      <c r="A4739" s="2">
        <v>37204</v>
      </c>
      <c r="B4739" s="1">
        <v>999.1</v>
      </c>
      <c r="C4739" s="1">
        <v>1008.95</v>
      </c>
      <c r="D4739" s="1">
        <v>999.1</v>
      </c>
      <c r="E4739" s="1">
        <v>1004.05</v>
      </c>
      <c r="F4739" s="1">
        <v>62739687</v>
      </c>
      <c r="G4739" s="1">
        <v>1321.68</v>
      </c>
      <c r="H4739" s="6" t="str">
        <f>TEXT(NiftyData[[#This Row],[Date]], "yyyy")</f>
        <v>2001</v>
      </c>
      <c r="I4739" s="6" t="str">
        <f>TEXT(NiftyData[[#This Row],[Date]], "mmm")</f>
        <v>Nov</v>
      </c>
      <c r="J4739" s="6" t="str">
        <f>TEXT(NiftyData[[#This Row],[Date]], "ddd")</f>
        <v>Fri</v>
      </c>
      <c r="K4739" s="6" t="str">
        <f>TEXT(NiftyData[[#This Row],[Date]], "mmm-yyyy")</f>
        <v>Nov-2001</v>
      </c>
      <c r="L4739" s="6" t="str">
        <f>IF(NiftyData[[#This Row],[Day]]="Thu", "Expiry", "")</f>
        <v/>
      </c>
      <c r="M4739" s="6">
        <f>NiftyData[[#This Row],[Close]]-NiftyData[[#This Row],[Open]]</f>
        <v>4.9499999999999318</v>
      </c>
      <c r="N4739" s="4">
        <f>NiftyData[[#This Row],[Intraday Change]]/NiftyData[[#This Row],[Open]]</f>
        <v>4.9544590131117327E-3</v>
      </c>
      <c r="O4739" s="4">
        <f>_xlfn.CEILING.MATH(ABS(NiftyData[[#This Row],[Intraday Change %]]), 0.01)</f>
        <v>0.01</v>
      </c>
      <c r="P4739" s="6">
        <f>NiftyData[[#This Row],[Close]]-E4740</f>
        <v>6.3499999999999091</v>
      </c>
      <c r="Q4739" s="4">
        <f>NiftyData[[#This Row],[DayChange]]/E4740</f>
        <v>6.3646386689384668E-3</v>
      </c>
      <c r="R4739" s="7">
        <f>_xlfn.CEILING.MATH(ABS(NiftyData[[#This Row],[DayChange %]]), 0.01)</f>
        <v>0.01</v>
      </c>
    </row>
    <row r="4740" spans="1:18" x14ac:dyDescent="0.2">
      <c r="A4740" s="2">
        <v>37203</v>
      </c>
      <c r="B4740" s="1">
        <v>987.5</v>
      </c>
      <c r="C4740" s="1">
        <v>1001.15</v>
      </c>
      <c r="D4740" s="1">
        <v>985.75</v>
      </c>
      <c r="E4740" s="1">
        <v>997.7</v>
      </c>
      <c r="F4740" s="1">
        <v>51431168</v>
      </c>
      <c r="G4740" s="1">
        <v>1188.47</v>
      </c>
      <c r="H4740" s="6" t="str">
        <f>TEXT(NiftyData[[#This Row],[Date]], "yyyy")</f>
        <v>2001</v>
      </c>
      <c r="I4740" s="6" t="str">
        <f>TEXT(NiftyData[[#This Row],[Date]], "mmm")</f>
        <v>Nov</v>
      </c>
      <c r="J4740" s="6" t="str">
        <f>TEXT(NiftyData[[#This Row],[Date]], "ddd")</f>
        <v>Thu</v>
      </c>
      <c r="K4740" s="6" t="str">
        <f>TEXT(NiftyData[[#This Row],[Date]], "mmm-yyyy")</f>
        <v>Nov-2001</v>
      </c>
      <c r="L4740" s="6" t="str">
        <f>IF(NiftyData[[#This Row],[Day]]="Thu", "Expiry", "")</f>
        <v>Expiry</v>
      </c>
      <c r="M4740" s="6">
        <f>NiftyData[[#This Row],[Close]]-NiftyData[[#This Row],[Open]]</f>
        <v>10.200000000000045</v>
      </c>
      <c r="N4740" s="4">
        <f>NiftyData[[#This Row],[Intraday Change]]/NiftyData[[#This Row],[Open]]</f>
        <v>1.0329113924050679E-2</v>
      </c>
      <c r="O4740" s="4">
        <f>_xlfn.CEILING.MATH(ABS(NiftyData[[#This Row],[Intraday Change %]]), 0.01)</f>
        <v>0.02</v>
      </c>
      <c r="P4740" s="6">
        <f>NiftyData[[#This Row],[Close]]-E4741</f>
        <v>10.200000000000045</v>
      </c>
      <c r="Q4740" s="4">
        <f>NiftyData[[#This Row],[DayChange]]/E4741</f>
        <v>1.0329113924050679E-2</v>
      </c>
      <c r="R4740" s="7">
        <f>_xlfn.CEILING.MATH(ABS(NiftyData[[#This Row],[DayChange %]]), 0.01)</f>
        <v>0.02</v>
      </c>
    </row>
    <row r="4741" spans="1:18" x14ac:dyDescent="0.2">
      <c r="A4741" s="2">
        <v>37202</v>
      </c>
      <c r="B4741" s="1">
        <v>1001.95</v>
      </c>
      <c r="C4741" s="1">
        <v>1014.1</v>
      </c>
      <c r="D4741" s="1">
        <v>984.45</v>
      </c>
      <c r="E4741" s="1">
        <v>987.5</v>
      </c>
      <c r="F4741" s="1">
        <v>44843739</v>
      </c>
      <c r="G4741" s="1">
        <v>1037.49</v>
      </c>
      <c r="H4741" s="6" t="str">
        <f>TEXT(NiftyData[[#This Row],[Date]], "yyyy")</f>
        <v>2001</v>
      </c>
      <c r="I4741" s="6" t="str">
        <f>TEXT(NiftyData[[#This Row],[Date]], "mmm")</f>
        <v>Nov</v>
      </c>
      <c r="J4741" s="6" t="str">
        <f>TEXT(NiftyData[[#This Row],[Date]], "ddd")</f>
        <v>Wed</v>
      </c>
      <c r="K4741" s="6" t="str">
        <f>TEXT(NiftyData[[#This Row],[Date]], "mmm-yyyy")</f>
        <v>Nov-2001</v>
      </c>
      <c r="L4741" s="6" t="str">
        <f>IF(NiftyData[[#This Row],[Day]]="Thu", "Expiry", "")</f>
        <v/>
      </c>
      <c r="M4741" s="6">
        <f>NiftyData[[#This Row],[Close]]-NiftyData[[#This Row],[Open]]</f>
        <v>-14.450000000000045</v>
      </c>
      <c r="N4741" s="4">
        <f>NiftyData[[#This Row],[Intraday Change]]/NiftyData[[#This Row],[Open]]</f>
        <v>-1.4421877339188626E-2</v>
      </c>
      <c r="O4741" s="4">
        <f>_xlfn.CEILING.MATH(ABS(NiftyData[[#This Row],[Intraday Change %]]), 0.01)</f>
        <v>0.02</v>
      </c>
      <c r="P4741" s="6">
        <f>NiftyData[[#This Row],[Close]]-E4742</f>
        <v>-14.399999999999977</v>
      </c>
      <c r="Q4741" s="4">
        <f>NiftyData[[#This Row],[DayChange]]/E4742</f>
        <v>-1.4372691885417684E-2</v>
      </c>
      <c r="R4741" s="7">
        <f>_xlfn.CEILING.MATH(ABS(NiftyData[[#This Row],[DayChange %]]), 0.01)</f>
        <v>0.02</v>
      </c>
    </row>
    <row r="4742" spans="1:18" x14ac:dyDescent="0.2">
      <c r="A4742" s="2">
        <v>37201</v>
      </c>
      <c r="B4742" s="1">
        <v>991.2</v>
      </c>
      <c r="C4742" s="1">
        <v>1007.4</v>
      </c>
      <c r="D4742" s="1">
        <v>991.15</v>
      </c>
      <c r="E4742" s="1">
        <v>1001.9</v>
      </c>
      <c r="F4742" s="1">
        <v>50531340</v>
      </c>
      <c r="G4742" s="1">
        <v>1126.27</v>
      </c>
      <c r="H4742" s="6" t="str">
        <f>TEXT(NiftyData[[#This Row],[Date]], "yyyy")</f>
        <v>2001</v>
      </c>
      <c r="I4742" s="6" t="str">
        <f>TEXT(NiftyData[[#This Row],[Date]], "mmm")</f>
        <v>Nov</v>
      </c>
      <c r="J4742" s="6" t="str">
        <f>TEXT(NiftyData[[#This Row],[Date]], "ddd")</f>
        <v>Tue</v>
      </c>
      <c r="K4742" s="6" t="str">
        <f>TEXT(NiftyData[[#This Row],[Date]], "mmm-yyyy")</f>
        <v>Nov-2001</v>
      </c>
      <c r="L4742" s="6" t="str">
        <f>IF(NiftyData[[#This Row],[Day]]="Thu", "Expiry", "")</f>
        <v/>
      </c>
      <c r="M4742" s="6">
        <f>NiftyData[[#This Row],[Close]]-NiftyData[[#This Row],[Open]]</f>
        <v>10.699999999999932</v>
      </c>
      <c r="N4742" s="4">
        <f>NiftyData[[#This Row],[Intraday Change]]/NiftyData[[#This Row],[Open]]</f>
        <v>1.079499596448742E-2</v>
      </c>
      <c r="O4742" s="4">
        <f>_xlfn.CEILING.MATH(ABS(NiftyData[[#This Row],[Intraday Change %]]), 0.01)</f>
        <v>0.02</v>
      </c>
      <c r="P4742" s="6">
        <f>NiftyData[[#This Row],[Close]]-E4743</f>
        <v>10.850000000000023</v>
      </c>
      <c r="Q4742" s="4">
        <f>NiftyData[[#This Row],[DayChange]]/E4743</f>
        <v>1.0947984460925304E-2</v>
      </c>
      <c r="R4742" s="7">
        <f>_xlfn.CEILING.MATH(ABS(NiftyData[[#This Row],[DayChange %]]), 0.01)</f>
        <v>0.02</v>
      </c>
    </row>
    <row r="4743" spans="1:18" x14ac:dyDescent="0.2">
      <c r="A4743" s="2">
        <v>37200</v>
      </c>
      <c r="B4743" s="1">
        <v>997.25</v>
      </c>
      <c r="C4743" s="1">
        <v>1001.3</v>
      </c>
      <c r="D4743" s="1">
        <v>987.85</v>
      </c>
      <c r="E4743" s="1">
        <v>991.05</v>
      </c>
      <c r="F4743" s="1">
        <v>44011648</v>
      </c>
      <c r="G4743" s="1">
        <v>1149.1600000000001</v>
      </c>
      <c r="H4743" s="6" t="str">
        <f>TEXT(NiftyData[[#This Row],[Date]], "yyyy")</f>
        <v>2001</v>
      </c>
      <c r="I4743" s="6" t="str">
        <f>TEXT(NiftyData[[#This Row],[Date]], "mmm")</f>
        <v>Nov</v>
      </c>
      <c r="J4743" s="6" t="str">
        <f>TEXT(NiftyData[[#This Row],[Date]], "ddd")</f>
        <v>Mon</v>
      </c>
      <c r="K4743" s="6" t="str">
        <f>TEXT(NiftyData[[#This Row],[Date]], "mmm-yyyy")</f>
        <v>Nov-2001</v>
      </c>
      <c r="L4743" s="6" t="str">
        <f>IF(NiftyData[[#This Row],[Day]]="Thu", "Expiry", "")</f>
        <v/>
      </c>
      <c r="M4743" s="6">
        <f>NiftyData[[#This Row],[Close]]-NiftyData[[#This Row],[Open]]</f>
        <v>-6.2000000000000455</v>
      </c>
      <c r="N4743" s="4">
        <f>NiftyData[[#This Row],[Intraday Change]]/NiftyData[[#This Row],[Open]]</f>
        <v>-6.217097016796235E-3</v>
      </c>
      <c r="O4743" s="4">
        <f>_xlfn.CEILING.MATH(ABS(NiftyData[[#This Row],[Intraday Change %]]), 0.01)</f>
        <v>0.01</v>
      </c>
      <c r="P4743" s="6">
        <f>NiftyData[[#This Row],[Close]]-E4744</f>
        <v>-6.5500000000000682</v>
      </c>
      <c r="Q4743" s="4">
        <f>NiftyData[[#This Row],[DayChange]]/E4744</f>
        <v>-6.5657578187651045E-3</v>
      </c>
      <c r="R4743" s="7">
        <f>_xlfn.CEILING.MATH(ABS(NiftyData[[#This Row],[DayChange %]]), 0.01)</f>
        <v>0.01</v>
      </c>
    </row>
    <row r="4744" spans="1:18" x14ac:dyDescent="0.2">
      <c r="A4744" s="2">
        <v>37197</v>
      </c>
      <c r="B4744" s="1">
        <v>994.25</v>
      </c>
      <c r="C4744" s="1">
        <v>1009.55</v>
      </c>
      <c r="D4744" s="1">
        <v>991.95</v>
      </c>
      <c r="E4744" s="1">
        <v>997.6</v>
      </c>
      <c r="F4744" s="1">
        <v>57608835</v>
      </c>
      <c r="G4744" s="1">
        <v>1538.24</v>
      </c>
      <c r="H4744" s="6" t="str">
        <f>TEXT(NiftyData[[#This Row],[Date]], "yyyy")</f>
        <v>2001</v>
      </c>
      <c r="I4744" s="6" t="str">
        <f>TEXT(NiftyData[[#This Row],[Date]], "mmm")</f>
        <v>Nov</v>
      </c>
      <c r="J4744" s="6" t="str">
        <f>TEXT(NiftyData[[#This Row],[Date]], "ddd")</f>
        <v>Fri</v>
      </c>
      <c r="K4744" s="6" t="str">
        <f>TEXT(NiftyData[[#This Row],[Date]], "mmm-yyyy")</f>
        <v>Nov-2001</v>
      </c>
      <c r="L4744" s="6" t="str">
        <f>IF(NiftyData[[#This Row],[Day]]="Thu", "Expiry", "")</f>
        <v/>
      </c>
      <c r="M4744" s="6">
        <f>NiftyData[[#This Row],[Close]]-NiftyData[[#This Row],[Open]]</f>
        <v>3.3500000000000227</v>
      </c>
      <c r="N4744" s="4">
        <f>NiftyData[[#This Row],[Intraday Change]]/NiftyData[[#This Row],[Open]]</f>
        <v>3.369373899924589E-3</v>
      </c>
      <c r="O4744" s="4">
        <f>_xlfn.CEILING.MATH(ABS(NiftyData[[#This Row],[Intraday Change %]]), 0.01)</f>
        <v>0.01</v>
      </c>
      <c r="P4744" s="6">
        <f>NiftyData[[#This Row],[Close]]-E4745</f>
        <v>3.6000000000000227</v>
      </c>
      <c r="Q4744" s="4">
        <f>NiftyData[[#This Row],[DayChange]]/E4745</f>
        <v>3.6217303822937853E-3</v>
      </c>
      <c r="R4744" s="7">
        <f>_xlfn.CEILING.MATH(ABS(NiftyData[[#This Row],[DayChange %]]), 0.01)</f>
        <v>0.01</v>
      </c>
    </row>
    <row r="4745" spans="1:18" x14ac:dyDescent="0.2">
      <c r="A4745" s="2">
        <v>37196</v>
      </c>
      <c r="B4745" s="1">
        <v>973.55</v>
      </c>
      <c r="C4745" s="1">
        <v>997.3</v>
      </c>
      <c r="D4745" s="1">
        <v>973.55</v>
      </c>
      <c r="E4745" s="1">
        <v>994</v>
      </c>
      <c r="F4745" s="1">
        <v>53177458</v>
      </c>
      <c r="G4745" s="1">
        <v>1380.27</v>
      </c>
      <c r="H4745" s="6" t="str">
        <f>TEXT(NiftyData[[#This Row],[Date]], "yyyy")</f>
        <v>2001</v>
      </c>
      <c r="I4745" s="6" t="str">
        <f>TEXT(NiftyData[[#This Row],[Date]], "mmm")</f>
        <v>Nov</v>
      </c>
      <c r="J4745" s="6" t="str">
        <f>TEXT(NiftyData[[#This Row],[Date]], "ddd")</f>
        <v>Thu</v>
      </c>
      <c r="K4745" s="6" t="str">
        <f>TEXT(NiftyData[[#This Row],[Date]], "mmm-yyyy")</f>
        <v>Nov-2001</v>
      </c>
      <c r="L4745" s="6" t="str">
        <f>IF(NiftyData[[#This Row],[Day]]="Thu", "Expiry", "")</f>
        <v>Expiry</v>
      </c>
      <c r="M4745" s="6">
        <f>NiftyData[[#This Row],[Close]]-NiftyData[[#This Row],[Open]]</f>
        <v>20.450000000000045</v>
      </c>
      <c r="N4745" s="4">
        <f>NiftyData[[#This Row],[Intraday Change]]/NiftyData[[#This Row],[Open]]</f>
        <v>2.1005598068923062E-2</v>
      </c>
      <c r="O4745" s="4">
        <f>_xlfn.CEILING.MATH(ABS(NiftyData[[#This Row],[Intraday Change %]]), 0.01)</f>
        <v>0.03</v>
      </c>
      <c r="P4745" s="6">
        <f>NiftyData[[#This Row],[Close]]-E4746</f>
        <v>22.100000000000023</v>
      </c>
      <c r="Q4745" s="4">
        <f>NiftyData[[#This Row],[DayChange]]/E4746</f>
        <v>2.2738964914085835E-2</v>
      </c>
      <c r="R4745" s="7">
        <f>_xlfn.CEILING.MATH(ABS(NiftyData[[#This Row],[DayChange %]]), 0.01)</f>
        <v>0.03</v>
      </c>
    </row>
    <row r="4746" spans="1:18" x14ac:dyDescent="0.2">
      <c r="A4746" s="2">
        <v>37195</v>
      </c>
      <c r="B4746" s="1">
        <v>962.85</v>
      </c>
      <c r="C4746" s="1">
        <v>976.4</v>
      </c>
      <c r="D4746" s="1">
        <v>959.35</v>
      </c>
      <c r="E4746" s="1">
        <v>971.9</v>
      </c>
      <c r="F4746" s="1">
        <v>48402824</v>
      </c>
      <c r="G4746" s="1">
        <v>1251</v>
      </c>
      <c r="H4746" s="6" t="str">
        <f>TEXT(NiftyData[[#This Row],[Date]], "yyyy")</f>
        <v>2001</v>
      </c>
      <c r="I4746" s="6" t="str">
        <f>TEXT(NiftyData[[#This Row],[Date]], "mmm")</f>
        <v>Oct</v>
      </c>
      <c r="J4746" s="6" t="str">
        <f>TEXT(NiftyData[[#This Row],[Date]], "ddd")</f>
        <v>Wed</v>
      </c>
      <c r="K4746" s="6" t="str">
        <f>TEXT(NiftyData[[#This Row],[Date]], "mmm-yyyy")</f>
        <v>Oct-2001</v>
      </c>
      <c r="L4746" s="6" t="str">
        <f>IF(NiftyData[[#This Row],[Day]]="Thu", "Expiry", "")</f>
        <v/>
      </c>
      <c r="M4746" s="6">
        <f>NiftyData[[#This Row],[Close]]-NiftyData[[#This Row],[Open]]</f>
        <v>9.0499999999999545</v>
      </c>
      <c r="N4746" s="4">
        <f>NiftyData[[#This Row],[Intraday Change]]/NiftyData[[#This Row],[Open]]</f>
        <v>9.3991795191358512E-3</v>
      </c>
      <c r="O4746" s="4">
        <f>_xlfn.CEILING.MATH(ABS(NiftyData[[#This Row],[Intraday Change %]]), 0.01)</f>
        <v>0.01</v>
      </c>
      <c r="P4746" s="6">
        <f>NiftyData[[#This Row],[Close]]-E4747</f>
        <v>8.7999999999999545</v>
      </c>
      <c r="Q4746" s="4">
        <f>NiftyData[[#This Row],[DayChange]]/E4747</f>
        <v>9.1371612501297411E-3</v>
      </c>
      <c r="R4746" s="7">
        <f>_xlfn.CEILING.MATH(ABS(NiftyData[[#This Row],[DayChange %]]), 0.01)</f>
        <v>0.01</v>
      </c>
    </row>
    <row r="4747" spans="1:18" x14ac:dyDescent="0.2">
      <c r="A4747" s="2">
        <v>37194</v>
      </c>
      <c r="B4747" s="1">
        <v>977.35</v>
      </c>
      <c r="C4747" s="1">
        <v>977.35</v>
      </c>
      <c r="D4747" s="1">
        <v>960.5</v>
      </c>
      <c r="E4747" s="1">
        <v>963.1</v>
      </c>
      <c r="F4747" s="1">
        <v>46820016</v>
      </c>
      <c r="G4747" s="1">
        <v>1060.01</v>
      </c>
      <c r="H4747" s="6" t="str">
        <f>TEXT(NiftyData[[#This Row],[Date]], "yyyy")</f>
        <v>2001</v>
      </c>
      <c r="I4747" s="6" t="str">
        <f>TEXT(NiftyData[[#This Row],[Date]], "mmm")</f>
        <v>Oct</v>
      </c>
      <c r="J4747" s="6" t="str">
        <f>TEXT(NiftyData[[#This Row],[Date]], "ddd")</f>
        <v>Tue</v>
      </c>
      <c r="K4747" s="6" t="str">
        <f>TEXT(NiftyData[[#This Row],[Date]], "mmm-yyyy")</f>
        <v>Oct-2001</v>
      </c>
      <c r="L4747" s="6" t="str">
        <f>IF(NiftyData[[#This Row],[Day]]="Thu", "Expiry", "")</f>
        <v/>
      </c>
      <c r="M4747" s="6">
        <f>NiftyData[[#This Row],[Close]]-NiftyData[[#This Row],[Open]]</f>
        <v>-14.25</v>
      </c>
      <c r="N4747" s="4">
        <f>NiftyData[[#This Row],[Intraday Change]]/NiftyData[[#This Row],[Open]]</f>
        <v>-1.4580242492454085E-2</v>
      </c>
      <c r="O4747" s="4">
        <f>_xlfn.CEILING.MATH(ABS(NiftyData[[#This Row],[Intraday Change %]]), 0.01)</f>
        <v>0.02</v>
      </c>
      <c r="P4747" s="6">
        <f>NiftyData[[#This Row],[Close]]-E4748</f>
        <v>-14.350000000000023</v>
      </c>
      <c r="Q4747" s="4">
        <f>NiftyData[[#This Row],[DayChange]]/E4748</f>
        <v>-1.4681057854621742E-2</v>
      </c>
      <c r="R4747" s="7">
        <f>_xlfn.CEILING.MATH(ABS(NiftyData[[#This Row],[DayChange %]]), 0.01)</f>
        <v>0.02</v>
      </c>
    </row>
    <row r="4748" spans="1:18" x14ac:dyDescent="0.2">
      <c r="A4748" s="2">
        <v>37193</v>
      </c>
      <c r="B4748" s="1">
        <v>983.15</v>
      </c>
      <c r="C4748" s="1">
        <v>996.6</v>
      </c>
      <c r="D4748" s="1">
        <v>974.05</v>
      </c>
      <c r="E4748" s="1">
        <v>977.45</v>
      </c>
      <c r="F4748" s="1">
        <v>37908923</v>
      </c>
      <c r="G4748" s="1">
        <v>879.53</v>
      </c>
      <c r="H4748" s="6" t="str">
        <f>TEXT(NiftyData[[#This Row],[Date]], "yyyy")</f>
        <v>2001</v>
      </c>
      <c r="I4748" s="6" t="str">
        <f>TEXT(NiftyData[[#This Row],[Date]], "mmm")</f>
        <v>Oct</v>
      </c>
      <c r="J4748" s="6" t="str">
        <f>TEXT(NiftyData[[#This Row],[Date]], "ddd")</f>
        <v>Mon</v>
      </c>
      <c r="K4748" s="6" t="str">
        <f>TEXT(NiftyData[[#This Row],[Date]], "mmm-yyyy")</f>
        <v>Oct-2001</v>
      </c>
      <c r="L4748" s="6" t="str">
        <f>IF(NiftyData[[#This Row],[Day]]="Thu", "Expiry", "")</f>
        <v/>
      </c>
      <c r="M4748" s="6">
        <f>NiftyData[[#This Row],[Close]]-NiftyData[[#This Row],[Open]]</f>
        <v>-5.6999999999999318</v>
      </c>
      <c r="N4748" s="4">
        <f>NiftyData[[#This Row],[Intraday Change]]/NiftyData[[#This Row],[Open]]</f>
        <v>-5.7976910949498368E-3</v>
      </c>
      <c r="O4748" s="4">
        <f>_xlfn.CEILING.MATH(ABS(NiftyData[[#This Row],[Intraday Change %]]), 0.01)</f>
        <v>0.01</v>
      </c>
      <c r="P4748" s="6">
        <f>NiftyData[[#This Row],[Close]]-E4749</f>
        <v>-5.75</v>
      </c>
      <c r="Q4748" s="4">
        <f>NiftyData[[#This Row],[DayChange]]/E4749</f>
        <v>-5.8482506102522369E-3</v>
      </c>
      <c r="R4748" s="7">
        <f>_xlfn.CEILING.MATH(ABS(NiftyData[[#This Row],[DayChange %]]), 0.01)</f>
        <v>0.01</v>
      </c>
    </row>
    <row r="4749" spans="1:18" x14ac:dyDescent="0.2">
      <c r="A4749" s="2">
        <v>37189</v>
      </c>
      <c r="B4749" s="1">
        <v>991.25</v>
      </c>
      <c r="C4749" s="1">
        <v>998</v>
      </c>
      <c r="D4749" s="1">
        <v>979.95</v>
      </c>
      <c r="E4749" s="1">
        <v>983.2</v>
      </c>
      <c r="F4749" s="1">
        <v>60241032</v>
      </c>
      <c r="G4749" s="1">
        <v>1311.97</v>
      </c>
      <c r="H4749" s="6" t="str">
        <f>TEXT(NiftyData[[#This Row],[Date]], "yyyy")</f>
        <v>2001</v>
      </c>
      <c r="I4749" s="6" t="str">
        <f>TEXT(NiftyData[[#This Row],[Date]], "mmm")</f>
        <v>Oct</v>
      </c>
      <c r="J4749" s="6" t="str">
        <f>TEXT(NiftyData[[#This Row],[Date]], "ddd")</f>
        <v>Thu</v>
      </c>
      <c r="K4749" s="6" t="str">
        <f>TEXT(NiftyData[[#This Row],[Date]], "mmm-yyyy")</f>
        <v>Oct-2001</v>
      </c>
      <c r="L4749" s="6" t="str">
        <f>IF(NiftyData[[#This Row],[Day]]="Thu", "Expiry", "")</f>
        <v>Expiry</v>
      </c>
      <c r="M4749" s="6">
        <f>NiftyData[[#This Row],[Close]]-NiftyData[[#This Row],[Open]]</f>
        <v>-8.0499999999999545</v>
      </c>
      <c r="N4749" s="4">
        <f>NiftyData[[#This Row],[Intraday Change]]/NiftyData[[#This Row],[Open]]</f>
        <v>-8.1210592686002062E-3</v>
      </c>
      <c r="O4749" s="4">
        <f>_xlfn.CEILING.MATH(ABS(NiftyData[[#This Row],[Intraday Change %]]), 0.01)</f>
        <v>0.01</v>
      </c>
      <c r="P4749" s="6">
        <f>NiftyData[[#This Row],[Close]]-E4750</f>
        <v>-8</v>
      </c>
      <c r="Q4749" s="4">
        <f>NiftyData[[#This Row],[DayChange]]/E4750</f>
        <v>-8.0710250201775618E-3</v>
      </c>
      <c r="R4749" s="7">
        <f>_xlfn.CEILING.MATH(ABS(NiftyData[[#This Row],[DayChange %]]), 0.01)</f>
        <v>0.01</v>
      </c>
    </row>
    <row r="4750" spans="1:18" x14ac:dyDescent="0.2">
      <c r="A4750" s="2">
        <v>37188</v>
      </c>
      <c r="B4750" s="1">
        <v>992.95</v>
      </c>
      <c r="C4750" s="1">
        <v>1000.95</v>
      </c>
      <c r="D4750" s="1">
        <v>987.4</v>
      </c>
      <c r="E4750" s="1">
        <v>991.2</v>
      </c>
      <c r="F4750" s="1">
        <v>59400439</v>
      </c>
      <c r="G4750" s="1">
        <v>1438.21</v>
      </c>
      <c r="H4750" s="6" t="str">
        <f>TEXT(NiftyData[[#This Row],[Date]], "yyyy")</f>
        <v>2001</v>
      </c>
      <c r="I4750" s="6" t="str">
        <f>TEXT(NiftyData[[#This Row],[Date]], "mmm")</f>
        <v>Oct</v>
      </c>
      <c r="J4750" s="6" t="str">
        <f>TEXT(NiftyData[[#This Row],[Date]], "ddd")</f>
        <v>Wed</v>
      </c>
      <c r="K4750" s="6" t="str">
        <f>TEXT(NiftyData[[#This Row],[Date]], "mmm-yyyy")</f>
        <v>Oct-2001</v>
      </c>
      <c r="L4750" s="6" t="str">
        <f>IF(NiftyData[[#This Row],[Day]]="Thu", "Expiry", "")</f>
        <v/>
      </c>
      <c r="M4750" s="6">
        <f>NiftyData[[#This Row],[Close]]-NiftyData[[#This Row],[Open]]</f>
        <v>-1.75</v>
      </c>
      <c r="N4750" s="4">
        <f>NiftyData[[#This Row],[Intraday Change]]/NiftyData[[#This Row],[Open]]</f>
        <v>-1.7624250969333803E-3</v>
      </c>
      <c r="O4750" s="4">
        <f>_xlfn.CEILING.MATH(ABS(NiftyData[[#This Row],[Intraday Change %]]), 0.01)</f>
        <v>0.01</v>
      </c>
      <c r="P4750" s="6">
        <f>NiftyData[[#This Row],[Close]]-E4751</f>
        <v>-2</v>
      </c>
      <c r="Q4750" s="4">
        <f>NiftyData[[#This Row],[DayChange]]/E4751</f>
        <v>-2.0136931131695527E-3</v>
      </c>
      <c r="R4750" s="7">
        <f>_xlfn.CEILING.MATH(ABS(NiftyData[[#This Row],[DayChange %]]), 0.01)</f>
        <v>0.01</v>
      </c>
    </row>
    <row r="4751" spans="1:18" x14ac:dyDescent="0.2">
      <c r="A4751" s="2">
        <v>37187</v>
      </c>
      <c r="B4751" s="1">
        <v>976.75</v>
      </c>
      <c r="C4751" s="1">
        <v>994.15</v>
      </c>
      <c r="D4751" s="1">
        <v>976.55</v>
      </c>
      <c r="E4751" s="1">
        <v>993.2</v>
      </c>
      <c r="F4751" s="1">
        <v>51827720</v>
      </c>
      <c r="G4751" s="1">
        <v>1214.46</v>
      </c>
      <c r="H4751" s="6" t="str">
        <f>TEXT(NiftyData[[#This Row],[Date]], "yyyy")</f>
        <v>2001</v>
      </c>
      <c r="I4751" s="6" t="str">
        <f>TEXT(NiftyData[[#This Row],[Date]], "mmm")</f>
        <v>Oct</v>
      </c>
      <c r="J4751" s="6" t="str">
        <f>TEXT(NiftyData[[#This Row],[Date]], "ddd")</f>
        <v>Tue</v>
      </c>
      <c r="K4751" s="6" t="str">
        <f>TEXT(NiftyData[[#This Row],[Date]], "mmm-yyyy")</f>
        <v>Oct-2001</v>
      </c>
      <c r="L4751" s="6" t="str">
        <f>IF(NiftyData[[#This Row],[Day]]="Thu", "Expiry", "")</f>
        <v/>
      </c>
      <c r="M4751" s="6">
        <f>NiftyData[[#This Row],[Close]]-NiftyData[[#This Row],[Open]]</f>
        <v>16.450000000000045</v>
      </c>
      <c r="N4751" s="4">
        <f>NiftyData[[#This Row],[Intraday Change]]/NiftyData[[#This Row],[Open]]</f>
        <v>1.6841566419247552E-2</v>
      </c>
      <c r="O4751" s="4">
        <f>_xlfn.CEILING.MATH(ABS(NiftyData[[#This Row],[Intraday Change %]]), 0.01)</f>
        <v>0.02</v>
      </c>
      <c r="P4751" s="6">
        <f>NiftyData[[#This Row],[Close]]-E4752</f>
        <v>16.800000000000068</v>
      </c>
      <c r="Q4751" s="4">
        <f>NiftyData[[#This Row],[DayChange]]/E4752</f>
        <v>1.7206063088898063E-2</v>
      </c>
      <c r="R4751" s="7">
        <f>_xlfn.CEILING.MATH(ABS(NiftyData[[#This Row],[DayChange %]]), 0.01)</f>
        <v>0.02</v>
      </c>
    </row>
    <row r="4752" spans="1:18" x14ac:dyDescent="0.2">
      <c r="A4752" s="2">
        <v>37186</v>
      </c>
      <c r="B4752" s="1">
        <v>980.05</v>
      </c>
      <c r="C4752" s="1">
        <v>994.15</v>
      </c>
      <c r="D4752" s="1">
        <v>973.2</v>
      </c>
      <c r="E4752" s="1">
        <v>976.4</v>
      </c>
      <c r="F4752" s="1">
        <v>44249199</v>
      </c>
      <c r="G4752" s="1">
        <v>1133.27</v>
      </c>
      <c r="H4752" s="6" t="str">
        <f>TEXT(NiftyData[[#This Row],[Date]], "yyyy")</f>
        <v>2001</v>
      </c>
      <c r="I4752" s="6" t="str">
        <f>TEXT(NiftyData[[#This Row],[Date]], "mmm")</f>
        <v>Oct</v>
      </c>
      <c r="J4752" s="6" t="str">
        <f>TEXT(NiftyData[[#This Row],[Date]], "ddd")</f>
        <v>Mon</v>
      </c>
      <c r="K4752" s="6" t="str">
        <f>TEXT(NiftyData[[#This Row],[Date]], "mmm-yyyy")</f>
        <v>Oct-2001</v>
      </c>
      <c r="L4752" s="6" t="str">
        <f>IF(NiftyData[[#This Row],[Day]]="Thu", "Expiry", "")</f>
        <v/>
      </c>
      <c r="M4752" s="6">
        <f>NiftyData[[#This Row],[Close]]-NiftyData[[#This Row],[Open]]</f>
        <v>-3.6499999999999773</v>
      </c>
      <c r="N4752" s="4">
        <f>NiftyData[[#This Row],[Intraday Change]]/NiftyData[[#This Row],[Open]]</f>
        <v>-3.7242997806234144E-3</v>
      </c>
      <c r="O4752" s="4">
        <f>_xlfn.CEILING.MATH(ABS(NiftyData[[#This Row],[Intraday Change %]]), 0.01)</f>
        <v>0.01</v>
      </c>
      <c r="P4752" s="6">
        <f>NiftyData[[#This Row],[Close]]-E4753</f>
        <v>-0.25</v>
      </c>
      <c r="Q4752" s="4">
        <f>NiftyData[[#This Row],[DayChange]]/E4753</f>
        <v>-2.5597706445502482E-4</v>
      </c>
      <c r="R4752" s="7">
        <f>_xlfn.CEILING.MATH(ABS(NiftyData[[#This Row],[DayChange %]]), 0.01)</f>
        <v>0.01</v>
      </c>
    </row>
    <row r="4753" spans="1:18" x14ac:dyDescent="0.2">
      <c r="A4753" s="2">
        <v>37183</v>
      </c>
      <c r="B4753" s="1">
        <v>972.2</v>
      </c>
      <c r="C4753" s="1">
        <v>981</v>
      </c>
      <c r="D4753" s="1">
        <v>970.85</v>
      </c>
      <c r="E4753" s="1">
        <v>976.65</v>
      </c>
      <c r="F4753" s="1">
        <v>38879800</v>
      </c>
      <c r="G4753" s="1">
        <v>1068.08</v>
      </c>
      <c r="H4753" s="6" t="str">
        <f>TEXT(NiftyData[[#This Row],[Date]], "yyyy")</f>
        <v>2001</v>
      </c>
      <c r="I4753" s="6" t="str">
        <f>TEXT(NiftyData[[#This Row],[Date]], "mmm")</f>
        <v>Oct</v>
      </c>
      <c r="J4753" s="6" t="str">
        <f>TEXT(NiftyData[[#This Row],[Date]], "ddd")</f>
        <v>Fri</v>
      </c>
      <c r="K4753" s="6" t="str">
        <f>TEXT(NiftyData[[#This Row],[Date]], "mmm-yyyy")</f>
        <v>Oct-2001</v>
      </c>
      <c r="L4753" s="6" t="str">
        <f>IF(NiftyData[[#This Row],[Day]]="Thu", "Expiry", "")</f>
        <v/>
      </c>
      <c r="M4753" s="6">
        <f>NiftyData[[#This Row],[Close]]-NiftyData[[#This Row],[Open]]</f>
        <v>4.4499999999999318</v>
      </c>
      <c r="N4753" s="4">
        <f>NiftyData[[#This Row],[Intraday Change]]/NiftyData[[#This Row],[Open]]</f>
        <v>4.5772474799423285E-3</v>
      </c>
      <c r="O4753" s="4">
        <f>_xlfn.CEILING.MATH(ABS(NiftyData[[#This Row],[Intraday Change %]]), 0.01)</f>
        <v>0.01</v>
      </c>
      <c r="P4753" s="6">
        <f>NiftyData[[#This Row],[Close]]-E4754</f>
        <v>4.6000000000000227</v>
      </c>
      <c r="Q4753" s="4">
        <f>NiftyData[[#This Row],[DayChange]]/E4754</f>
        <v>4.7322668587007075E-3</v>
      </c>
      <c r="R4753" s="7">
        <f>_xlfn.CEILING.MATH(ABS(NiftyData[[#This Row],[DayChange %]]), 0.01)</f>
        <v>0.01</v>
      </c>
    </row>
    <row r="4754" spans="1:18" x14ac:dyDescent="0.2">
      <c r="A4754" s="2">
        <v>37182</v>
      </c>
      <c r="B4754" s="1">
        <v>984.2</v>
      </c>
      <c r="C4754" s="1">
        <v>984.5</v>
      </c>
      <c r="D4754" s="1">
        <v>969.35</v>
      </c>
      <c r="E4754" s="1">
        <v>972.05</v>
      </c>
      <c r="F4754" s="1">
        <v>42709459</v>
      </c>
      <c r="G4754" s="1">
        <v>992.93</v>
      </c>
      <c r="H4754" s="6" t="str">
        <f>TEXT(NiftyData[[#This Row],[Date]], "yyyy")</f>
        <v>2001</v>
      </c>
      <c r="I4754" s="6" t="str">
        <f>TEXT(NiftyData[[#This Row],[Date]], "mmm")</f>
        <v>Oct</v>
      </c>
      <c r="J4754" s="6" t="str">
        <f>TEXT(NiftyData[[#This Row],[Date]], "ddd")</f>
        <v>Thu</v>
      </c>
      <c r="K4754" s="6" t="str">
        <f>TEXT(NiftyData[[#This Row],[Date]], "mmm-yyyy")</f>
        <v>Oct-2001</v>
      </c>
      <c r="L4754" s="6" t="str">
        <f>IF(NiftyData[[#This Row],[Day]]="Thu", "Expiry", "")</f>
        <v>Expiry</v>
      </c>
      <c r="M4754" s="6">
        <f>NiftyData[[#This Row],[Close]]-NiftyData[[#This Row],[Open]]</f>
        <v>-12.150000000000091</v>
      </c>
      <c r="N4754" s="4">
        <f>NiftyData[[#This Row],[Intraday Change]]/NiftyData[[#This Row],[Open]]</f>
        <v>-1.2345051818736122E-2</v>
      </c>
      <c r="O4754" s="4">
        <f>_xlfn.CEILING.MATH(ABS(NiftyData[[#This Row],[Intraday Change %]]), 0.01)</f>
        <v>0.02</v>
      </c>
      <c r="P4754" s="6">
        <f>NiftyData[[#This Row],[Close]]-E4755</f>
        <v>-14.200000000000045</v>
      </c>
      <c r="Q4754" s="4">
        <f>NiftyData[[#This Row],[DayChange]]/E4755</f>
        <v>-1.4397972116603342E-2</v>
      </c>
      <c r="R4754" s="7">
        <f>_xlfn.CEILING.MATH(ABS(NiftyData[[#This Row],[DayChange %]]), 0.01)</f>
        <v>0.02</v>
      </c>
    </row>
    <row r="4755" spans="1:18" x14ac:dyDescent="0.2">
      <c r="A4755" s="2">
        <v>37181</v>
      </c>
      <c r="B4755" s="1">
        <v>971.95</v>
      </c>
      <c r="C4755" s="1">
        <v>989.05</v>
      </c>
      <c r="D4755" s="1">
        <v>971.95</v>
      </c>
      <c r="E4755" s="1">
        <v>986.25</v>
      </c>
      <c r="F4755" s="1">
        <v>53218059</v>
      </c>
      <c r="G4755" s="1">
        <v>1337.74</v>
      </c>
      <c r="H4755" s="6" t="str">
        <f>TEXT(NiftyData[[#This Row],[Date]], "yyyy")</f>
        <v>2001</v>
      </c>
      <c r="I4755" s="6" t="str">
        <f>TEXT(NiftyData[[#This Row],[Date]], "mmm")</f>
        <v>Oct</v>
      </c>
      <c r="J4755" s="6" t="str">
        <f>TEXT(NiftyData[[#This Row],[Date]], "ddd")</f>
        <v>Wed</v>
      </c>
      <c r="K4755" s="6" t="str">
        <f>TEXT(NiftyData[[#This Row],[Date]], "mmm-yyyy")</f>
        <v>Oct-2001</v>
      </c>
      <c r="L4755" s="6" t="str">
        <f>IF(NiftyData[[#This Row],[Day]]="Thu", "Expiry", "")</f>
        <v/>
      </c>
      <c r="M4755" s="6">
        <f>NiftyData[[#This Row],[Close]]-NiftyData[[#This Row],[Open]]</f>
        <v>14.299999999999955</v>
      </c>
      <c r="N4755" s="4">
        <f>NiftyData[[#This Row],[Intraday Change]]/NiftyData[[#This Row],[Open]]</f>
        <v>1.4712690982046354E-2</v>
      </c>
      <c r="O4755" s="4">
        <f>_xlfn.CEILING.MATH(ABS(NiftyData[[#This Row],[Intraday Change %]]), 0.01)</f>
        <v>0.02</v>
      </c>
      <c r="P4755" s="6">
        <f>NiftyData[[#This Row],[Close]]-E4756</f>
        <v>15</v>
      </c>
      <c r="Q4755" s="4">
        <f>NiftyData[[#This Row],[DayChange]]/E4756</f>
        <v>1.5444015444015444E-2</v>
      </c>
      <c r="R4755" s="7">
        <f>_xlfn.CEILING.MATH(ABS(NiftyData[[#This Row],[DayChange %]]), 0.01)</f>
        <v>0.02</v>
      </c>
    </row>
    <row r="4756" spans="1:18" x14ac:dyDescent="0.2">
      <c r="A4756" s="2">
        <v>37180</v>
      </c>
      <c r="B4756" s="1">
        <v>963.4</v>
      </c>
      <c r="C4756" s="1">
        <v>973.25</v>
      </c>
      <c r="D4756" s="1">
        <v>962.5</v>
      </c>
      <c r="E4756" s="1">
        <v>971.25</v>
      </c>
      <c r="F4756" s="1">
        <v>47172702</v>
      </c>
      <c r="G4756" s="1">
        <v>1164.45</v>
      </c>
      <c r="H4756" s="6" t="str">
        <f>TEXT(NiftyData[[#This Row],[Date]], "yyyy")</f>
        <v>2001</v>
      </c>
      <c r="I4756" s="6" t="str">
        <f>TEXT(NiftyData[[#This Row],[Date]], "mmm")</f>
        <v>Oct</v>
      </c>
      <c r="J4756" s="6" t="str">
        <f>TEXT(NiftyData[[#This Row],[Date]], "ddd")</f>
        <v>Tue</v>
      </c>
      <c r="K4756" s="6" t="str">
        <f>TEXT(NiftyData[[#This Row],[Date]], "mmm-yyyy")</f>
        <v>Oct-2001</v>
      </c>
      <c r="L4756" s="6" t="str">
        <f>IF(NiftyData[[#This Row],[Day]]="Thu", "Expiry", "")</f>
        <v/>
      </c>
      <c r="M4756" s="6">
        <f>NiftyData[[#This Row],[Close]]-NiftyData[[#This Row],[Open]]</f>
        <v>7.8500000000000227</v>
      </c>
      <c r="N4756" s="4">
        <f>NiftyData[[#This Row],[Intraday Change]]/NiftyData[[#This Row],[Open]]</f>
        <v>8.1482250363296895E-3</v>
      </c>
      <c r="O4756" s="4">
        <f>_xlfn.CEILING.MATH(ABS(NiftyData[[#This Row],[Intraday Change %]]), 0.01)</f>
        <v>0.01</v>
      </c>
      <c r="P4756" s="6">
        <f>NiftyData[[#This Row],[Close]]-E4757</f>
        <v>7.8500000000000227</v>
      </c>
      <c r="Q4756" s="4">
        <f>NiftyData[[#This Row],[DayChange]]/E4757</f>
        <v>8.1482250363296895E-3</v>
      </c>
      <c r="R4756" s="7">
        <f>_xlfn.CEILING.MATH(ABS(NiftyData[[#This Row],[DayChange %]]), 0.01)</f>
        <v>0.01</v>
      </c>
    </row>
    <row r="4757" spans="1:18" x14ac:dyDescent="0.2">
      <c r="A4757" s="2">
        <v>37179</v>
      </c>
      <c r="B4757" s="1">
        <v>963.65</v>
      </c>
      <c r="C4757" s="1">
        <v>966.15</v>
      </c>
      <c r="D4757" s="1">
        <v>954.35</v>
      </c>
      <c r="E4757" s="1">
        <v>963.4</v>
      </c>
      <c r="F4757" s="1">
        <v>43543056</v>
      </c>
      <c r="G4757" s="1">
        <v>1046.06</v>
      </c>
      <c r="H4757" s="6" t="str">
        <f>TEXT(NiftyData[[#This Row],[Date]], "yyyy")</f>
        <v>2001</v>
      </c>
      <c r="I4757" s="6" t="str">
        <f>TEXT(NiftyData[[#This Row],[Date]], "mmm")</f>
        <v>Oct</v>
      </c>
      <c r="J4757" s="6" t="str">
        <f>TEXT(NiftyData[[#This Row],[Date]], "ddd")</f>
        <v>Mon</v>
      </c>
      <c r="K4757" s="6" t="str">
        <f>TEXT(NiftyData[[#This Row],[Date]], "mmm-yyyy")</f>
        <v>Oct-2001</v>
      </c>
      <c r="L4757" s="6" t="str">
        <f>IF(NiftyData[[#This Row],[Day]]="Thu", "Expiry", "")</f>
        <v/>
      </c>
      <c r="M4757" s="6">
        <f>NiftyData[[#This Row],[Close]]-NiftyData[[#This Row],[Open]]</f>
        <v>-0.25</v>
      </c>
      <c r="N4757" s="4">
        <f>NiftyData[[#This Row],[Intraday Change]]/NiftyData[[#This Row],[Open]]</f>
        <v>-2.5943029108078659E-4</v>
      </c>
      <c r="O4757" s="4">
        <f>_xlfn.CEILING.MATH(ABS(NiftyData[[#This Row],[Intraday Change %]]), 0.01)</f>
        <v>0.01</v>
      </c>
      <c r="P4757" s="6">
        <f>NiftyData[[#This Row],[Close]]-E4758</f>
        <v>3</v>
      </c>
      <c r="Q4757" s="4">
        <f>NiftyData[[#This Row],[DayChange]]/E4758</f>
        <v>3.1236984589754269E-3</v>
      </c>
      <c r="R4757" s="7">
        <f>_xlfn.CEILING.MATH(ABS(NiftyData[[#This Row],[DayChange %]]), 0.01)</f>
        <v>0.01</v>
      </c>
    </row>
    <row r="4758" spans="1:18" x14ac:dyDescent="0.2">
      <c r="A4758" s="2">
        <v>37176</v>
      </c>
      <c r="B4758" s="1">
        <v>958.4</v>
      </c>
      <c r="C4758" s="1">
        <v>969.9</v>
      </c>
      <c r="D4758" s="1">
        <v>956.85</v>
      </c>
      <c r="E4758" s="1">
        <v>960.4</v>
      </c>
      <c r="F4758" s="1">
        <v>55195833</v>
      </c>
      <c r="G4758" s="1">
        <v>1399.07</v>
      </c>
      <c r="H4758" s="6" t="str">
        <f>TEXT(NiftyData[[#This Row],[Date]], "yyyy")</f>
        <v>2001</v>
      </c>
      <c r="I4758" s="6" t="str">
        <f>TEXT(NiftyData[[#This Row],[Date]], "mmm")</f>
        <v>Oct</v>
      </c>
      <c r="J4758" s="6" t="str">
        <f>TEXT(NiftyData[[#This Row],[Date]], "ddd")</f>
        <v>Fri</v>
      </c>
      <c r="K4758" s="6" t="str">
        <f>TEXT(NiftyData[[#This Row],[Date]], "mmm-yyyy")</f>
        <v>Oct-2001</v>
      </c>
      <c r="L4758" s="6" t="str">
        <f>IF(NiftyData[[#This Row],[Day]]="Thu", "Expiry", "")</f>
        <v/>
      </c>
      <c r="M4758" s="6">
        <f>NiftyData[[#This Row],[Close]]-NiftyData[[#This Row],[Open]]</f>
        <v>2</v>
      </c>
      <c r="N4758" s="4">
        <f>NiftyData[[#This Row],[Intraday Change]]/NiftyData[[#This Row],[Open]]</f>
        <v>2.0868113522537562E-3</v>
      </c>
      <c r="O4758" s="4">
        <f>_xlfn.CEILING.MATH(ABS(NiftyData[[#This Row],[Intraday Change %]]), 0.01)</f>
        <v>0.01</v>
      </c>
      <c r="P4758" s="6">
        <f>NiftyData[[#This Row],[Close]]-E4759</f>
        <v>5.5</v>
      </c>
      <c r="Q4758" s="4">
        <f>NiftyData[[#This Row],[DayChange]]/E4759</f>
        <v>5.7597654204628755E-3</v>
      </c>
      <c r="R4758" s="7">
        <f>_xlfn.CEILING.MATH(ABS(NiftyData[[#This Row],[DayChange %]]), 0.01)</f>
        <v>0.01</v>
      </c>
    </row>
    <row r="4759" spans="1:18" x14ac:dyDescent="0.2">
      <c r="A4759" s="2">
        <v>37175</v>
      </c>
      <c r="B4759" s="1">
        <v>940.45</v>
      </c>
      <c r="C4759" s="1">
        <v>959.75</v>
      </c>
      <c r="D4759" s="1">
        <v>940.45</v>
      </c>
      <c r="E4759" s="1">
        <v>954.9</v>
      </c>
      <c r="F4759" s="1">
        <v>49847301</v>
      </c>
      <c r="G4759" s="1">
        <v>1235.83</v>
      </c>
      <c r="H4759" s="6" t="str">
        <f>TEXT(NiftyData[[#This Row],[Date]], "yyyy")</f>
        <v>2001</v>
      </c>
      <c r="I4759" s="6" t="str">
        <f>TEXT(NiftyData[[#This Row],[Date]], "mmm")</f>
        <v>Oct</v>
      </c>
      <c r="J4759" s="6" t="str">
        <f>TEXT(NiftyData[[#This Row],[Date]], "ddd")</f>
        <v>Thu</v>
      </c>
      <c r="K4759" s="6" t="str">
        <f>TEXT(NiftyData[[#This Row],[Date]], "mmm-yyyy")</f>
        <v>Oct-2001</v>
      </c>
      <c r="L4759" s="6" t="str">
        <f>IF(NiftyData[[#This Row],[Day]]="Thu", "Expiry", "")</f>
        <v>Expiry</v>
      </c>
      <c r="M4759" s="6">
        <f>NiftyData[[#This Row],[Close]]-NiftyData[[#This Row],[Open]]</f>
        <v>14.449999999999932</v>
      </c>
      <c r="N4759" s="4">
        <f>NiftyData[[#This Row],[Intraday Change]]/NiftyData[[#This Row],[Open]]</f>
        <v>1.5364984847679229E-2</v>
      </c>
      <c r="O4759" s="4">
        <f>_xlfn.CEILING.MATH(ABS(NiftyData[[#This Row],[Intraday Change %]]), 0.01)</f>
        <v>0.02</v>
      </c>
      <c r="P4759" s="6">
        <f>NiftyData[[#This Row],[Close]]-E4760</f>
        <v>14.549999999999955</v>
      </c>
      <c r="Q4759" s="4">
        <f>NiftyData[[#This Row],[DayChange]]/E4760</f>
        <v>1.5472962194927373E-2</v>
      </c>
      <c r="R4759" s="7">
        <f>_xlfn.CEILING.MATH(ABS(NiftyData[[#This Row],[DayChange %]]), 0.01)</f>
        <v>0.02</v>
      </c>
    </row>
    <row r="4760" spans="1:18" x14ac:dyDescent="0.2">
      <c r="A4760" s="2">
        <v>37174</v>
      </c>
      <c r="B4760" s="1">
        <v>915.5</v>
      </c>
      <c r="C4760" s="1">
        <v>942.8</v>
      </c>
      <c r="D4760" s="1">
        <v>912.9</v>
      </c>
      <c r="E4760" s="1">
        <v>940.35</v>
      </c>
      <c r="F4760" s="1">
        <v>53379009</v>
      </c>
      <c r="G4760" s="1">
        <v>1257.19</v>
      </c>
      <c r="H4760" s="6" t="str">
        <f>TEXT(NiftyData[[#This Row],[Date]], "yyyy")</f>
        <v>2001</v>
      </c>
      <c r="I4760" s="6" t="str">
        <f>TEXT(NiftyData[[#This Row],[Date]], "mmm")</f>
        <v>Oct</v>
      </c>
      <c r="J4760" s="6" t="str">
        <f>TEXT(NiftyData[[#This Row],[Date]], "ddd")</f>
        <v>Wed</v>
      </c>
      <c r="K4760" s="6" t="str">
        <f>TEXT(NiftyData[[#This Row],[Date]], "mmm-yyyy")</f>
        <v>Oct-2001</v>
      </c>
      <c r="L4760" s="6" t="str">
        <f>IF(NiftyData[[#This Row],[Day]]="Thu", "Expiry", "")</f>
        <v/>
      </c>
      <c r="M4760" s="6">
        <f>NiftyData[[#This Row],[Close]]-NiftyData[[#This Row],[Open]]</f>
        <v>24.850000000000023</v>
      </c>
      <c r="N4760" s="4">
        <f>NiftyData[[#This Row],[Intraday Change]]/NiftyData[[#This Row],[Open]]</f>
        <v>2.7143637356635743E-2</v>
      </c>
      <c r="O4760" s="4">
        <f>_xlfn.CEILING.MATH(ABS(NiftyData[[#This Row],[Intraday Change %]]), 0.01)</f>
        <v>0.03</v>
      </c>
      <c r="P4760" s="6">
        <f>NiftyData[[#This Row],[Close]]-E4761</f>
        <v>27.649999999999977</v>
      </c>
      <c r="Q4760" s="4">
        <f>NiftyData[[#This Row],[DayChange]]/E4761</f>
        <v>3.0294729922208805E-2</v>
      </c>
      <c r="R4760" s="7">
        <f>_xlfn.CEILING.MATH(ABS(NiftyData[[#This Row],[DayChange %]]), 0.01)</f>
        <v>0.04</v>
      </c>
    </row>
    <row r="4761" spans="1:18" x14ac:dyDescent="0.2">
      <c r="A4761" s="2">
        <v>37173</v>
      </c>
      <c r="B4761" s="1">
        <v>903</v>
      </c>
      <c r="C4761" s="1">
        <v>914.3</v>
      </c>
      <c r="D4761" s="1">
        <v>902.55</v>
      </c>
      <c r="E4761" s="1">
        <v>912.7</v>
      </c>
      <c r="F4761" s="1">
        <v>36541512</v>
      </c>
      <c r="G4761" s="1">
        <v>842.33</v>
      </c>
      <c r="H4761" s="6" t="str">
        <f>TEXT(NiftyData[[#This Row],[Date]], "yyyy")</f>
        <v>2001</v>
      </c>
      <c r="I4761" s="6" t="str">
        <f>TEXT(NiftyData[[#This Row],[Date]], "mmm")</f>
        <v>Oct</v>
      </c>
      <c r="J4761" s="6" t="str">
        <f>TEXT(NiftyData[[#This Row],[Date]], "ddd")</f>
        <v>Tue</v>
      </c>
      <c r="K4761" s="6" t="str">
        <f>TEXT(NiftyData[[#This Row],[Date]], "mmm-yyyy")</f>
        <v>Oct-2001</v>
      </c>
      <c r="L4761" s="6" t="str">
        <f>IF(NiftyData[[#This Row],[Day]]="Thu", "Expiry", "")</f>
        <v/>
      </c>
      <c r="M4761" s="6">
        <f>NiftyData[[#This Row],[Close]]-NiftyData[[#This Row],[Open]]</f>
        <v>9.7000000000000455</v>
      </c>
      <c r="N4761" s="4">
        <f>NiftyData[[#This Row],[Intraday Change]]/NiftyData[[#This Row],[Open]]</f>
        <v>1.0741971207087536E-2</v>
      </c>
      <c r="O4761" s="4">
        <f>_xlfn.CEILING.MATH(ABS(NiftyData[[#This Row],[Intraday Change %]]), 0.01)</f>
        <v>0.02</v>
      </c>
      <c r="P4761" s="6">
        <f>NiftyData[[#This Row],[Close]]-E4762</f>
        <v>10.75</v>
      </c>
      <c r="Q4761" s="4">
        <f>NiftyData[[#This Row],[DayChange]]/E4762</f>
        <v>1.1918620766117854E-2</v>
      </c>
      <c r="R4761" s="7">
        <f>_xlfn.CEILING.MATH(ABS(NiftyData[[#This Row],[DayChange %]]), 0.01)</f>
        <v>0.02</v>
      </c>
    </row>
    <row r="4762" spans="1:18" x14ac:dyDescent="0.2">
      <c r="A4762" s="2">
        <v>37172</v>
      </c>
      <c r="B4762" s="1">
        <v>911.2</v>
      </c>
      <c r="C4762" s="1">
        <v>913.05</v>
      </c>
      <c r="D4762" s="1">
        <v>884.65</v>
      </c>
      <c r="E4762" s="1">
        <v>901.95</v>
      </c>
      <c r="F4762" s="1">
        <v>36382088</v>
      </c>
      <c r="G4762" s="1">
        <v>962.61</v>
      </c>
      <c r="H4762" s="6" t="str">
        <f>TEXT(NiftyData[[#This Row],[Date]], "yyyy")</f>
        <v>2001</v>
      </c>
      <c r="I4762" s="6" t="str">
        <f>TEXT(NiftyData[[#This Row],[Date]], "mmm")</f>
        <v>Oct</v>
      </c>
      <c r="J4762" s="6" t="str">
        <f>TEXT(NiftyData[[#This Row],[Date]], "ddd")</f>
        <v>Mon</v>
      </c>
      <c r="K4762" s="6" t="str">
        <f>TEXT(NiftyData[[#This Row],[Date]], "mmm-yyyy")</f>
        <v>Oct-2001</v>
      </c>
      <c r="L4762" s="6" t="str">
        <f>IF(NiftyData[[#This Row],[Day]]="Thu", "Expiry", "")</f>
        <v/>
      </c>
      <c r="M4762" s="6">
        <f>NiftyData[[#This Row],[Close]]-NiftyData[[#This Row],[Open]]</f>
        <v>-9.25</v>
      </c>
      <c r="N4762" s="4">
        <f>NiftyData[[#This Row],[Intraday Change]]/NiftyData[[#This Row],[Open]]</f>
        <v>-1.0151448639157155E-2</v>
      </c>
      <c r="O4762" s="4">
        <f>_xlfn.CEILING.MATH(ABS(NiftyData[[#This Row],[Intraday Change %]]), 0.01)</f>
        <v>0.02</v>
      </c>
      <c r="P4762" s="6">
        <f>NiftyData[[#This Row],[Close]]-E4763</f>
        <v>-12.649999999999977</v>
      </c>
      <c r="Q4762" s="4">
        <f>NiftyData[[#This Row],[DayChange]]/E4763</f>
        <v>-1.3831183030833126E-2</v>
      </c>
      <c r="R4762" s="7">
        <f>_xlfn.CEILING.MATH(ABS(NiftyData[[#This Row],[DayChange %]]), 0.01)</f>
        <v>0.02</v>
      </c>
    </row>
    <row r="4763" spans="1:18" x14ac:dyDescent="0.2">
      <c r="A4763" s="2">
        <v>37169</v>
      </c>
      <c r="B4763" s="1">
        <v>911.6</v>
      </c>
      <c r="C4763" s="1">
        <v>919.75</v>
      </c>
      <c r="D4763" s="1">
        <v>903.05</v>
      </c>
      <c r="E4763" s="1">
        <v>914.6</v>
      </c>
      <c r="F4763" s="1">
        <v>38678056</v>
      </c>
      <c r="G4763" s="1">
        <v>972.2</v>
      </c>
      <c r="H4763" s="6" t="str">
        <f>TEXT(NiftyData[[#This Row],[Date]], "yyyy")</f>
        <v>2001</v>
      </c>
      <c r="I4763" s="6" t="str">
        <f>TEXT(NiftyData[[#This Row],[Date]], "mmm")</f>
        <v>Oct</v>
      </c>
      <c r="J4763" s="6" t="str">
        <f>TEXT(NiftyData[[#This Row],[Date]], "ddd")</f>
        <v>Fri</v>
      </c>
      <c r="K4763" s="6" t="str">
        <f>TEXT(NiftyData[[#This Row],[Date]], "mmm-yyyy")</f>
        <v>Oct-2001</v>
      </c>
      <c r="L4763" s="6" t="str">
        <f>IF(NiftyData[[#This Row],[Day]]="Thu", "Expiry", "")</f>
        <v/>
      </c>
      <c r="M4763" s="6">
        <f>NiftyData[[#This Row],[Close]]-NiftyData[[#This Row],[Open]]</f>
        <v>3</v>
      </c>
      <c r="N4763" s="4">
        <f>NiftyData[[#This Row],[Intraday Change]]/NiftyData[[#This Row],[Open]]</f>
        <v>3.2909170688898638E-3</v>
      </c>
      <c r="O4763" s="4">
        <f>_xlfn.CEILING.MATH(ABS(NiftyData[[#This Row],[Intraday Change %]]), 0.01)</f>
        <v>0.01</v>
      </c>
      <c r="P4763" s="6">
        <f>NiftyData[[#This Row],[Close]]-E4764</f>
        <v>2.9500000000000455</v>
      </c>
      <c r="Q4763" s="4">
        <f>NiftyData[[#This Row],[DayChange]]/E4764</f>
        <v>3.2358909669281473E-3</v>
      </c>
      <c r="R4763" s="7">
        <f>_xlfn.CEILING.MATH(ABS(NiftyData[[#This Row],[DayChange %]]), 0.01)</f>
        <v>0.01</v>
      </c>
    </row>
    <row r="4764" spans="1:18" x14ac:dyDescent="0.2">
      <c r="A4764" s="2">
        <v>37168</v>
      </c>
      <c r="B4764" s="1">
        <v>899.65</v>
      </c>
      <c r="C4764" s="1">
        <v>914.25</v>
      </c>
      <c r="D4764" s="1">
        <v>899.65</v>
      </c>
      <c r="E4764" s="1">
        <v>911.65</v>
      </c>
      <c r="F4764" s="1">
        <v>47793023</v>
      </c>
      <c r="G4764" s="1">
        <v>1076.27</v>
      </c>
      <c r="H4764" s="6" t="str">
        <f>TEXT(NiftyData[[#This Row],[Date]], "yyyy")</f>
        <v>2001</v>
      </c>
      <c r="I4764" s="6" t="str">
        <f>TEXT(NiftyData[[#This Row],[Date]], "mmm")</f>
        <v>Oct</v>
      </c>
      <c r="J4764" s="6" t="str">
        <f>TEXT(NiftyData[[#This Row],[Date]], "ddd")</f>
        <v>Thu</v>
      </c>
      <c r="K4764" s="6" t="str">
        <f>TEXT(NiftyData[[#This Row],[Date]], "mmm-yyyy")</f>
        <v>Oct-2001</v>
      </c>
      <c r="L4764" s="6" t="str">
        <f>IF(NiftyData[[#This Row],[Day]]="Thu", "Expiry", "")</f>
        <v>Expiry</v>
      </c>
      <c r="M4764" s="6">
        <f>NiftyData[[#This Row],[Close]]-NiftyData[[#This Row],[Open]]</f>
        <v>12</v>
      </c>
      <c r="N4764" s="4">
        <f>NiftyData[[#This Row],[Intraday Change]]/NiftyData[[#This Row],[Open]]</f>
        <v>1.3338520535763908E-2</v>
      </c>
      <c r="O4764" s="4">
        <f>_xlfn.CEILING.MATH(ABS(NiftyData[[#This Row],[Intraday Change %]]), 0.01)</f>
        <v>0.02</v>
      </c>
      <c r="P4764" s="6">
        <f>NiftyData[[#This Row],[Close]]-E4765</f>
        <v>12</v>
      </c>
      <c r="Q4764" s="4">
        <f>NiftyData[[#This Row],[DayChange]]/E4765</f>
        <v>1.3338520535763908E-2</v>
      </c>
      <c r="R4764" s="7">
        <f>_xlfn.CEILING.MATH(ABS(NiftyData[[#This Row],[DayChange %]]), 0.01)</f>
        <v>0.02</v>
      </c>
    </row>
    <row r="4765" spans="1:18" x14ac:dyDescent="0.2">
      <c r="A4765" s="2">
        <v>37167</v>
      </c>
      <c r="B4765" s="1">
        <v>910.05</v>
      </c>
      <c r="C4765" s="1">
        <v>915.05</v>
      </c>
      <c r="D4765" s="1">
        <v>896.25</v>
      </c>
      <c r="E4765" s="1">
        <v>899.65</v>
      </c>
      <c r="F4765" s="1">
        <v>40480562</v>
      </c>
      <c r="G4765" s="1">
        <v>840.36</v>
      </c>
      <c r="H4765" s="6" t="str">
        <f>TEXT(NiftyData[[#This Row],[Date]], "yyyy")</f>
        <v>2001</v>
      </c>
      <c r="I4765" s="6" t="str">
        <f>TEXT(NiftyData[[#This Row],[Date]], "mmm")</f>
        <v>Oct</v>
      </c>
      <c r="J4765" s="6" t="str">
        <f>TEXT(NiftyData[[#This Row],[Date]], "ddd")</f>
        <v>Wed</v>
      </c>
      <c r="K4765" s="6" t="str">
        <f>TEXT(NiftyData[[#This Row],[Date]], "mmm-yyyy")</f>
        <v>Oct-2001</v>
      </c>
      <c r="L4765" s="6" t="str">
        <f>IF(NiftyData[[#This Row],[Day]]="Thu", "Expiry", "")</f>
        <v/>
      </c>
      <c r="M4765" s="6">
        <f>NiftyData[[#This Row],[Close]]-NiftyData[[#This Row],[Open]]</f>
        <v>-10.399999999999977</v>
      </c>
      <c r="N4765" s="4">
        <f>NiftyData[[#This Row],[Intraday Change]]/NiftyData[[#This Row],[Open]]</f>
        <v>-1.1427943519586812E-2</v>
      </c>
      <c r="O4765" s="4">
        <f>_xlfn.CEILING.MATH(ABS(NiftyData[[#This Row],[Intraday Change %]]), 0.01)</f>
        <v>0.02</v>
      </c>
      <c r="P4765" s="6">
        <f>NiftyData[[#This Row],[Close]]-E4766</f>
        <v>-10.450000000000045</v>
      </c>
      <c r="Q4765" s="4">
        <f>NiftyData[[#This Row],[DayChange]]/E4766</f>
        <v>-1.1482254697286063E-2</v>
      </c>
      <c r="R4765" s="7">
        <f>_xlfn.CEILING.MATH(ABS(NiftyData[[#This Row],[DayChange %]]), 0.01)</f>
        <v>0.02</v>
      </c>
    </row>
    <row r="4766" spans="1:18" x14ac:dyDescent="0.2">
      <c r="A4766" s="2">
        <v>37165</v>
      </c>
      <c r="B4766" s="1">
        <v>914.65</v>
      </c>
      <c r="C4766" s="1">
        <v>919.2</v>
      </c>
      <c r="D4766" s="1">
        <v>905.5</v>
      </c>
      <c r="E4766" s="1">
        <v>910.1</v>
      </c>
      <c r="F4766" s="1">
        <v>49595909</v>
      </c>
      <c r="G4766" s="1">
        <v>1034.73</v>
      </c>
      <c r="H4766" s="6" t="str">
        <f>TEXT(NiftyData[[#This Row],[Date]], "yyyy")</f>
        <v>2001</v>
      </c>
      <c r="I4766" s="6" t="str">
        <f>TEXT(NiftyData[[#This Row],[Date]], "mmm")</f>
        <v>Oct</v>
      </c>
      <c r="J4766" s="6" t="str">
        <f>TEXT(NiftyData[[#This Row],[Date]], "ddd")</f>
        <v>Mon</v>
      </c>
      <c r="K4766" s="6" t="str">
        <f>TEXT(NiftyData[[#This Row],[Date]], "mmm-yyyy")</f>
        <v>Oct-2001</v>
      </c>
      <c r="L4766" s="6" t="str">
        <f>IF(NiftyData[[#This Row],[Day]]="Thu", "Expiry", "")</f>
        <v/>
      </c>
      <c r="M4766" s="6">
        <f>NiftyData[[#This Row],[Close]]-NiftyData[[#This Row],[Open]]</f>
        <v>-4.5499999999999545</v>
      </c>
      <c r="N4766" s="4">
        <f>NiftyData[[#This Row],[Intraday Change]]/NiftyData[[#This Row],[Open]]</f>
        <v>-4.9745804406056467E-3</v>
      </c>
      <c r="O4766" s="4">
        <f>_xlfn.CEILING.MATH(ABS(NiftyData[[#This Row],[Intraday Change %]]), 0.01)</f>
        <v>0.01</v>
      </c>
      <c r="P4766" s="6">
        <f>NiftyData[[#This Row],[Close]]-E4767</f>
        <v>-3.75</v>
      </c>
      <c r="Q4766" s="4">
        <f>NiftyData[[#This Row],[DayChange]]/E4767</f>
        <v>-4.1035180828363519E-3</v>
      </c>
      <c r="R4766" s="7">
        <f>_xlfn.CEILING.MATH(ABS(NiftyData[[#This Row],[DayChange %]]), 0.01)</f>
        <v>0.01</v>
      </c>
    </row>
    <row r="4767" spans="1:18" x14ac:dyDescent="0.2">
      <c r="A4767" s="2">
        <v>37162</v>
      </c>
      <c r="B4767" s="1">
        <v>891.75</v>
      </c>
      <c r="C4767" s="1">
        <v>922.55</v>
      </c>
      <c r="D4767" s="1">
        <v>891</v>
      </c>
      <c r="E4767" s="1">
        <v>913.85</v>
      </c>
      <c r="F4767" s="1">
        <v>63992439</v>
      </c>
      <c r="G4767" s="1">
        <v>1300.42</v>
      </c>
      <c r="H4767" s="6" t="str">
        <f>TEXT(NiftyData[[#This Row],[Date]], "yyyy")</f>
        <v>2001</v>
      </c>
      <c r="I4767" s="6" t="str">
        <f>TEXT(NiftyData[[#This Row],[Date]], "mmm")</f>
        <v>Sep</v>
      </c>
      <c r="J4767" s="6" t="str">
        <f>TEXT(NiftyData[[#This Row],[Date]], "ddd")</f>
        <v>Fri</v>
      </c>
      <c r="K4767" s="6" t="str">
        <f>TEXT(NiftyData[[#This Row],[Date]], "mmm-yyyy")</f>
        <v>Sep-2001</v>
      </c>
      <c r="L4767" s="6" t="str">
        <f>IF(NiftyData[[#This Row],[Day]]="Thu", "Expiry", "")</f>
        <v/>
      </c>
      <c r="M4767" s="6">
        <f>NiftyData[[#This Row],[Close]]-NiftyData[[#This Row],[Open]]</f>
        <v>22.100000000000023</v>
      </c>
      <c r="N4767" s="4">
        <f>NiftyData[[#This Row],[Intraday Change]]/NiftyData[[#This Row],[Open]]</f>
        <v>2.4782730585926574E-2</v>
      </c>
      <c r="O4767" s="4">
        <f>_xlfn.CEILING.MATH(ABS(NiftyData[[#This Row],[Intraday Change %]]), 0.01)</f>
        <v>0.03</v>
      </c>
      <c r="P4767" s="6">
        <f>NiftyData[[#This Row],[Close]]-E4768</f>
        <v>23.850000000000023</v>
      </c>
      <c r="Q4767" s="4">
        <f>NiftyData[[#This Row],[DayChange]]/E4768</f>
        <v>2.679775280898879E-2</v>
      </c>
      <c r="R4767" s="7">
        <f>_xlfn.CEILING.MATH(ABS(NiftyData[[#This Row],[DayChange %]]), 0.01)</f>
        <v>0.03</v>
      </c>
    </row>
    <row r="4768" spans="1:18" x14ac:dyDescent="0.2">
      <c r="A4768" s="2">
        <v>37161</v>
      </c>
      <c r="B4768" s="1">
        <v>873.15</v>
      </c>
      <c r="C4768" s="1">
        <v>893.05</v>
      </c>
      <c r="D4768" s="1">
        <v>868.3</v>
      </c>
      <c r="E4768" s="1">
        <v>890</v>
      </c>
      <c r="F4768" s="1">
        <v>51712403</v>
      </c>
      <c r="G4768" s="1">
        <v>1122.77</v>
      </c>
      <c r="H4768" s="6" t="str">
        <f>TEXT(NiftyData[[#This Row],[Date]], "yyyy")</f>
        <v>2001</v>
      </c>
      <c r="I4768" s="6" t="str">
        <f>TEXT(NiftyData[[#This Row],[Date]], "mmm")</f>
        <v>Sep</v>
      </c>
      <c r="J4768" s="6" t="str">
        <f>TEXT(NiftyData[[#This Row],[Date]], "ddd")</f>
        <v>Thu</v>
      </c>
      <c r="K4768" s="6" t="str">
        <f>TEXT(NiftyData[[#This Row],[Date]], "mmm-yyyy")</f>
        <v>Sep-2001</v>
      </c>
      <c r="L4768" s="6" t="str">
        <f>IF(NiftyData[[#This Row],[Day]]="Thu", "Expiry", "")</f>
        <v>Expiry</v>
      </c>
      <c r="M4768" s="6">
        <f>NiftyData[[#This Row],[Close]]-NiftyData[[#This Row],[Open]]</f>
        <v>16.850000000000023</v>
      </c>
      <c r="N4768" s="4">
        <f>NiftyData[[#This Row],[Intraday Change]]/NiftyData[[#This Row],[Open]]</f>
        <v>1.929794422493274E-2</v>
      </c>
      <c r="O4768" s="4">
        <f>_xlfn.CEILING.MATH(ABS(NiftyData[[#This Row],[Intraday Change %]]), 0.01)</f>
        <v>0.02</v>
      </c>
      <c r="P4768" s="6">
        <f>NiftyData[[#This Row],[Close]]-E4769</f>
        <v>16.299999999999955</v>
      </c>
      <c r="Q4768" s="4">
        <f>NiftyData[[#This Row],[DayChange]]/E4769</f>
        <v>1.8656289344168426E-2</v>
      </c>
      <c r="R4768" s="7">
        <f>_xlfn.CEILING.MATH(ABS(NiftyData[[#This Row],[DayChange %]]), 0.01)</f>
        <v>0.02</v>
      </c>
    </row>
    <row r="4769" spans="1:18" x14ac:dyDescent="0.2">
      <c r="A4769" s="2">
        <v>37160</v>
      </c>
      <c r="B4769" s="1">
        <v>861.35</v>
      </c>
      <c r="C4769" s="1">
        <v>877</v>
      </c>
      <c r="D4769" s="1">
        <v>859.2</v>
      </c>
      <c r="E4769" s="1">
        <v>873.7</v>
      </c>
      <c r="F4769" s="1">
        <v>52833284</v>
      </c>
      <c r="G4769" s="1">
        <v>1116.82</v>
      </c>
      <c r="H4769" s="6" t="str">
        <f>TEXT(NiftyData[[#This Row],[Date]], "yyyy")</f>
        <v>2001</v>
      </c>
      <c r="I4769" s="6" t="str">
        <f>TEXT(NiftyData[[#This Row],[Date]], "mmm")</f>
        <v>Sep</v>
      </c>
      <c r="J4769" s="6" t="str">
        <f>TEXT(NiftyData[[#This Row],[Date]], "ddd")</f>
        <v>Wed</v>
      </c>
      <c r="K4769" s="6" t="str">
        <f>TEXT(NiftyData[[#This Row],[Date]], "mmm-yyyy")</f>
        <v>Sep-2001</v>
      </c>
      <c r="L4769" s="6" t="str">
        <f>IF(NiftyData[[#This Row],[Day]]="Thu", "Expiry", "")</f>
        <v/>
      </c>
      <c r="M4769" s="6">
        <f>NiftyData[[#This Row],[Close]]-NiftyData[[#This Row],[Open]]</f>
        <v>12.350000000000023</v>
      </c>
      <c r="N4769" s="4">
        <f>NiftyData[[#This Row],[Intraday Change]]/NiftyData[[#This Row],[Open]]</f>
        <v>1.4337957856852641E-2</v>
      </c>
      <c r="O4769" s="4">
        <f>_xlfn.CEILING.MATH(ABS(NiftyData[[#This Row],[Intraday Change %]]), 0.01)</f>
        <v>0.02</v>
      </c>
      <c r="P4769" s="6">
        <f>NiftyData[[#This Row],[Close]]-E4770</f>
        <v>12.300000000000068</v>
      </c>
      <c r="Q4769" s="4">
        <f>NiftyData[[#This Row],[DayChange]]/E4770</f>
        <v>1.4279080566519699E-2</v>
      </c>
      <c r="R4769" s="7">
        <f>_xlfn.CEILING.MATH(ABS(NiftyData[[#This Row],[DayChange %]]), 0.01)</f>
        <v>0.02</v>
      </c>
    </row>
    <row r="4770" spans="1:18" x14ac:dyDescent="0.2">
      <c r="A4770" s="2">
        <v>37159</v>
      </c>
      <c r="B4770" s="1">
        <v>869.15</v>
      </c>
      <c r="C4770" s="1">
        <v>893.35</v>
      </c>
      <c r="D4770" s="1">
        <v>858.85</v>
      </c>
      <c r="E4770" s="1">
        <v>861.4</v>
      </c>
      <c r="F4770" s="1">
        <v>54353301</v>
      </c>
      <c r="G4770" s="1">
        <v>1168.24</v>
      </c>
      <c r="H4770" s="6" t="str">
        <f>TEXT(NiftyData[[#This Row],[Date]], "yyyy")</f>
        <v>2001</v>
      </c>
      <c r="I4770" s="6" t="str">
        <f>TEXT(NiftyData[[#This Row],[Date]], "mmm")</f>
        <v>Sep</v>
      </c>
      <c r="J4770" s="6" t="str">
        <f>TEXT(NiftyData[[#This Row],[Date]], "ddd")</f>
        <v>Tue</v>
      </c>
      <c r="K4770" s="6" t="str">
        <f>TEXT(NiftyData[[#This Row],[Date]], "mmm-yyyy")</f>
        <v>Sep-2001</v>
      </c>
      <c r="L4770" s="6" t="str">
        <f>IF(NiftyData[[#This Row],[Day]]="Thu", "Expiry", "")</f>
        <v/>
      </c>
      <c r="M4770" s="6">
        <f>NiftyData[[#This Row],[Close]]-NiftyData[[#This Row],[Open]]</f>
        <v>-7.75</v>
      </c>
      <c r="N4770" s="4">
        <f>NiftyData[[#This Row],[Intraday Change]]/NiftyData[[#This Row],[Open]]</f>
        <v>-8.9167577518264977E-3</v>
      </c>
      <c r="O4770" s="4">
        <f>_xlfn.CEILING.MATH(ABS(NiftyData[[#This Row],[Intraday Change %]]), 0.01)</f>
        <v>0.01</v>
      </c>
      <c r="P4770" s="6">
        <f>NiftyData[[#This Row],[Close]]-E4771</f>
        <v>-7.6499999999999773</v>
      </c>
      <c r="Q4770" s="4">
        <f>NiftyData[[#This Row],[DayChange]]/E4771</f>
        <v>-8.8027156089983058E-3</v>
      </c>
      <c r="R4770" s="7">
        <f>_xlfn.CEILING.MATH(ABS(NiftyData[[#This Row],[DayChange %]]), 0.01)</f>
        <v>0.01</v>
      </c>
    </row>
    <row r="4771" spans="1:18" x14ac:dyDescent="0.2">
      <c r="A4771" s="2">
        <v>37158</v>
      </c>
      <c r="B4771" s="1">
        <v>853</v>
      </c>
      <c r="C4771" s="1">
        <v>878.6</v>
      </c>
      <c r="D4771" s="1">
        <v>853</v>
      </c>
      <c r="E4771" s="1">
        <v>869.05</v>
      </c>
      <c r="F4771" s="1">
        <v>48761034</v>
      </c>
      <c r="G4771" s="1">
        <v>1030.18</v>
      </c>
      <c r="H4771" s="6" t="str">
        <f>TEXT(NiftyData[[#This Row],[Date]], "yyyy")</f>
        <v>2001</v>
      </c>
      <c r="I4771" s="6" t="str">
        <f>TEXT(NiftyData[[#This Row],[Date]], "mmm")</f>
        <v>Sep</v>
      </c>
      <c r="J4771" s="6" t="str">
        <f>TEXT(NiftyData[[#This Row],[Date]], "ddd")</f>
        <v>Mon</v>
      </c>
      <c r="K4771" s="6" t="str">
        <f>TEXT(NiftyData[[#This Row],[Date]], "mmm-yyyy")</f>
        <v>Sep-2001</v>
      </c>
      <c r="L4771" s="6" t="str">
        <f>IF(NiftyData[[#This Row],[Day]]="Thu", "Expiry", "")</f>
        <v/>
      </c>
      <c r="M4771" s="6">
        <f>NiftyData[[#This Row],[Close]]-NiftyData[[#This Row],[Open]]</f>
        <v>16.049999999999955</v>
      </c>
      <c r="N4771" s="4">
        <f>NiftyData[[#This Row],[Intraday Change]]/NiftyData[[#This Row],[Open]]</f>
        <v>1.8815943728018703E-2</v>
      </c>
      <c r="O4771" s="4">
        <f>_xlfn.CEILING.MATH(ABS(NiftyData[[#This Row],[Intraday Change %]]), 0.01)</f>
        <v>0.02</v>
      </c>
      <c r="P4771" s="6">
        <f>NiftyData[[#This Row],[Close]]-E4772</f>
        <v>14.849999999999909</v>
      </c>
      <c r="Q4771" s="4">
        <f>NiftyData[[#This Row],[DayChange]]/E4772</f>
        <v>1.7384687426832017E-2</v>
      </c>
      <c r="R4771" s="7">
        <f>_xlfn.CEILING.MATH(ABS(NiftyData[[#This Row],[DayChange %]]), 0.01)</f>
        <v>0.02</v>
      </c>
    </row>
    <row r="4772" spans="1:18" x14ac:dyDescent="0.2">
      <c r="A4772" s="2">
        <v>37155</v>
      </c>
      <c r="B4772" s="1">
        <v>903.75</v>
      </c>
      <c r="C4772" s="1">
        <v>903.75</v>
      </c>
      <c r="D4772" s="1">
        <v>849.95</v>
      </c>
      <c r="E4772" s="1">
        <v>854.2</v>
      </c>
      <c r="F4772" s="1">
        <v>47900433</v>
      </c>
      <c r="G4772" s="1">
        <v>967.98</v>
      </c>
      <c r="H4772" s="6" t="str">
        <f>TEXT(NiftyData[[#This Row],[Date]], "yyyy")</f>
        <v>2001</v>
      </c>
      <c r="I4772" s="6" t="str">
        <f>TEXT(NiftyData[[#This Row],[Date]], "mmm")</f>
        <v>Sep</v>
      </c>
      <c r="J4772" s="6" t="str">
        <f>TEXT(NiftyData[[#This Row],[Date]], "ddd")</f>
        <v>Fri</v>
      </c>
      <c r="K4772" s="6" t="str">
        <f>TEXT(NiftyData[[#This Row],[Date]], "mmm-yyyy")</f>
        <v>Sep-2001</v>
      </c>
      <c r="L4772" s="6" t="str">
        <f>IF(NiftyData[[#This Row],[Day]]="Thu", "Expiry", "")</f>
        <v/>
      </c>
      <c r="M4772" s="6">
        <f>NiftyData[[#This Row],[Close]]-NiftyData[[#This Row],[Open]]</f>
        <v>-49.549999999999955</v>
      </c>
      <c r="N4772" s="4">
        <f>NiftyData[[#This Row],[Intraday Change]]/NiftyData[[#This Row],[Open]]</f>
        <v>-5.4827109266943244E-2</v>
      </c>
      <c r="O4772" s="4">
        <f>_xlfn.CEILING.MATH(ABS(NiftyData[[#This Row],[Intraday Change %]]), 0.01)</f>
        <v>0.06</v>
      </c>
      <c r="P4772" s="6">
        <f>NiftyData[[#This Row],[Close]]-E4773</f>
        <v>-44.599999999999909</v>
      </c>
      <c r="Q4772" s="4">
        <f>NiftyData[[#This Row],[DayChange]]/E4773</f>
        <v>-4.9621717846016815E-2</v>
      </c>
      <c r="R4772" s="7">
        <f>_xlfn.CEILING.MATH(ABS(NiftyData[[#This Row],[DayChange %]]), 0.01)</f>
        <v>0.05</v>
      </c>
    </row>
    <row r="4773" spans="1:18" x14ac:dyDescent="0.2">
      <c r="A4773" s="2">
        <v>37154</v>
      </c>
      <c r="B4773" s="1">
        <v>910.2</v>
      </c>
      <c r="C4773" s="1">
        <v>910.35</v>
      </c>
      <c r="D4773" s="1">
        <v>873.7</v>
      </c>
      <c r="E4773" s="1">
        <v>898.8</v>
      </c>
      <c r="F4773" s="1">
        <v>55774749</v>
      </c>
      <c r="G4773" s="1">
        <v>1152.1099999999999</v>
      </c>
      <c r="H4773" s="6" t="str">
        <f>TEXT(NiftyData[[#This Row],[Date]], "yyyy")</f>
        <v>2001</v>
      </c>
      <c r="I4773" s="6" t="str">
        <f>TEXT(NiftyData[[#This Row],[Date]], "mmm")</f>
        <v>Sep</v>
      </c>
      <c r="J4773" s="6" t="str">
        <f>TEXT(NiftyData[[#This Row],[Date]], "ddd")</f>
        <v>Thu</v>
      </c>
      <c r="K4773" s="6" t="str">
        <f>TEXT(NiftyData[[#This Row],[Date]], "mmm-yyyy")</f>
        <v>Sep-2001</v>
      </c>
      <c r="L4773" s="6" t="str">
        <f>IF(NiftyData[[#This Row],[Day]]="Thu", "Expiry", "")</f>
        <v>Expiry</v>
      </c>
      <c r="M4773" s="6">
        <f>NiftyData[[#This Row],[Close]]-NiftyData[[#This Row],[Open]]</f>
        <v>-11.400000000000091</v>
      </c>
      <c r="N4773" s="4">
        <f>NiftyData[[#This Row],[Intraday Change]]/NiftyData[[#This Row],[Open]]</f>
        <v>-1.2524719841793111E-2</v>
      </c>
      <c r="O4773" s="4">
        <f>_xlfn.CEILING.MATH(ABS(NiftyData[[#This Row],[Intraday Change %]]), 0.01)</f>
        <v>0.02</v>
      </c>
      <c r="P4773" s="6">
        <f>NiftyData[[#This Row],[Close]]-E4774</f>
        <v>-13.400000000000091</v>
      </c>
      <c r="Q4773" s="4">
        <f>NiftyData[[#This Row],[DayChange]]/E4774</f>
        <v>-1.4689761017320863E-2</v>
      </c>
      <c r="R4773" s="7">
        <f>_xlfn.CEILING.MATH(ABS(NiftyData[[#This Row],[DayChange %]]), 0.01)</f>
        <v>0.02</v>
      </c>
    </row>
    <row r="4774" spans="1:18" x14ac:dyDescent="0.2">
      <c r="A4774" s="2">
        <v>37153</v>
      </c>
      <c r="B4774" s="1">
        <v>899.7</v>
      </c>
      <c r="C4774" s="1">
        <v>915</v>
      </c>
      <c r="D4774" s="1">
        <v>899.7</v>
      </c>
      <c r="E4774" s="1">
        <v>912.2</v>
      </c>
      <c r="F4774" s="1">
        <v>52494122</v>
      </c>
      <c r="G4774" s="1">
        <v>1119.24</v>
      </c>
      <c r="H4774" s="6" t="str">
        <f>TEXT(NiftyData[[#This Row],[Date]], "yyyy")</f>
        <v>2001</v>
      </c>
      <c r="I4774" s="6" t="str">
        <f>TEXT(NiftyData[[#This Row],[Date]], "mmm")</f>
        <v>Sep</v>
      </c>
      <c r="J4774" s="6" t="str">
        <f>TEXT(NiftyData[[#This Row],[Date]], "ddd")</f>
        <v>Wed</v>
      </c>
      <c r="K4774" s="6" t="str">
        <f>TEXT(NiftyData[[#This Row],[Date]], "mmm-yyyy")</f>
        <v>Sep-2001</v>
      </c>
      <c r="L4774" s="6" t="str">
        <f>IF(NiftyData[[#This Row],[Day]]="Thu", "Expiry", "")</f>
        <v/>
      </c>
      <c r="M4774" s="6">
        <f>NiftyData[[#This Row],[Close]]-NiftyData[[#This Row],[Open]]</f>
        <v>12.5</v>
      </c>
      <c r="N4774" s="4">
        <f>NiftyData[[#This Row],[Intraday Change]]/NiftyData[[#This Row],[Open]]</f>
        <v>1.3893520062242969E-2</v>
      </c>
      <c r="O4774" s="4">
        <f>_xlfn.CEILING.MATH(ABS(NiftyData[[#This Row],[Intraday Change %]]), 0.01)</f>
        <v>0.02</v>
      </c>
      <c r="P4774" s="6">
        <f>NiftyData[[#This Row],[Close]]-E4775</f>
        <v>12</v>
      </c>
      <c r="Q4774" s="4">
        <f>NiftyData[[#This Row],[DayChange]]/E4775</f>
        <v>1.3330371028660297E-2</v>
      </c>
      <c r="R4774" s="7">
        <f>_xlfn.CEILING.MATH(ABS(NiftyData[[#This Row],[DayChange %]]), 0.01)</f>
        <v>0.02</v>
      </c>
    </row>
    <row r="4775" spans="1:18" x14ac:dyDescent="0.2">
      <c r="A4775" s="2">
        <v>37152</v>
      </c>
      <c r="B4775" s="1">
        <v>872.15</v>
      </c>
      <c r="C4775" s="1">
        <v>910.35</v>
      </c>
      <c r="D4775" s="1">
        <v>868.5</v>
      </c>
      <c r="E4775" s="1">
        <v>900.2</v>
      </c>
      <c r="F4775" s="1">
        <v>71872529</v>
      </c>
      <c r="G4775" s="1">
        <v>1711.94</v>
      </c>
      <c r="H4775" s="6" t="str">
        <f>TEXT(NiftyData[[#This Row],[Date]], "yyyy")</f>
        <v>2001</v>
      </c>
      <c r="I4775" s="6" t="str">
        <f>TEXT(NiftyData[[#This Row],[Date]], "mmm")</f>
        <v>Sep</v>
      </c>
      <c r="J4775" s="6" t="str">
        <f>TEXT(NiftyData[[#This Row],[Date]], "ddd")</f>
        <v>Tue</v>
      </c>
      <c r="K4775" s="6" t="str">
        <f>TEXT(NiftyData[[#This Row],[Date]], "mmm-yyyy")</f>
        <v>Sep-2001</v>
      </c>
      <c r="L4775" s="6" t="str">
        <f>IF(NiftyData[[#This Row],[Day]]="Thu", "Expiry", "")</f>
        <v/>
      </c>
      <c r="M4775" s="6">
        <f>NiftyData[[#This Row],[Close]]-NiftyData[[#This Row],[Open]]</f>
        <v>28.050000000000068</v>
      </c>
      <c r="N4775" s="4">
        <f>NiftyData[[#This Row],[Intraday Change]]/NiftyData[[#This Row],[Open]]</f>
        <v>3.2161898755948021E-2</v>
      </c>
      <c r="O4775" s="4">
        <f>_xlfn.CEILING.MATH(ABS(NiftyData[[#This Row],[Intraday Change %]]), 0.01)</f>
        <v>0.04</v>
      </c>
      <c r="P4775" s="6">
        <f>NiftyData[[#This Row],[Close]]-E4776</f>
        <v>27.950000000000045</v>
      </c>
      <c r="Q4775" s="4">
        <f>NiftyData[[#This Row],[DayChange]]/E4776</f>
        <v>3.2043565491544905E-2</v>
      </c>
      <c r="R4775" s="7">
        <f>_xlfn.CEILING.MATH(ABS(NiftyData[[#This Row],[DayChange %]]), 0.01)</f>
        <v>0.04</v>
      </c>
    </row>
    <row r="4776" spans="1:18" x14ac:dyDescent="0.2">
      <c r="A4776" s="2">
        <v>37151</v>
      </c>
      <c r="B4776" s="1">
        <v>916.15</v>
      </c>
      <c r="C4776" s="1">
        <v>916.15</v>
      </c>
      <c r="D4776" s="1">
        <v>861.05</v>
      </c>
      <c r="E4776" s="1">
        <v>872.25</v>
      </c>
      <c r="F4776" s="1">
        <v>46030271</v>
      </c>
      <c r="G4776" s="1">
        <v>1058.29</v>
      </c>
      <c r="H4776" s="6" t="str">
        <f>TEXT(NiftyData[[#This Row],[Date]], "yyyy")</f>
        <v>2001</v>
      </c>
      <c r="I4776" s="6" t="str">
        <f>TEXT(NiftyData[[#This Row],[Date]], "mmm")</f>
        <v>Sep</v>
      </c>
      <c r="J4776" s="6" t="str">
        <f>TEXT(NiftyData[[#This Row],[Date]], "ddd")</f>
        <v>Mon</v>
      </c>
      <c r="K4776" s="6" t="str">
        <f>TEXT(NiftyData[[#This Row],[Date]], "mmm-yyyy")</f>
        <v>Sep-2001</v>
      </c>
      <c r="L4776" s="6" t="str">
        <f>IF(NiftyData[[#This Row],[Day]]="Thu", "Expiry", "")</f>
        <v/>
      </c>
      <c r="M4776" s="6">
        <f>NiftyData[[#This Row],[Close]]-NiftyData[[#This Row],[Open]]</f>
        <v>-43.899999999999977</v>
      </c>
      <c r="N4776" s="4">
        <f>NiftyData[[#This Row],[Intraday Change]]/NiftyData[[#This Row],[Open]]</f>
        <v>-4.7917917371609428E-2</v>
      </c>
      <c r="O4776" s="4">
        <f>_xlfn.CEILING.MATH(ABS(NiftyData[[#This Row],[Intraday Change %]]), 0.01)</f>
        <v>0.05</v>
      </c>
      <c r="P4776" s="6">
        <f>NiftyData[[#This Row],[Close]]-E4777</f>
        <v>-47.450000000000045</v>
      </c>
      <c r="Q4776" s="4">
        <f>NiftyData[[#This Row],[DayChange]]/E4777</f>
        <v>-5.1592910731760401E-2</v>
      </c>
      <c r="R4776" s="7">
        <f>_xlfn.CEILING.MATH(ABS(NiftyData[[#This Row],[DayChange %]]), 0.01)</f>
        <v>0.06</v>
      </c>
    </row>
    <row r="4777" spans="1:18" x14ac:dyDescent="0.2">
      <c r="A4777" s="2">
        <v>37148</v>
      </c>
      <c r="B4777" s="1">
        <v>972.05</v>
      </c>
      <c r="C4777" s="1">
        <v>974.5</v>
      </c>
      <c r="D4777" s="1">
        <v>902.7</v>
      </c>
      <c r="E4777" s="1">
        <v>919.7</v>
      </c>
      <c r="F4777" s="1">
        <v>49968104</v>
      </c>
      <c r="G4777" s="1">
        <v>1367.57</v>
      </c>
      <c r="H4777" s="6" t="str">
        <f>TEXT(NiftyData[[#This Row],[Date]], "yyyy")</f>
        <v>2001</v>
      </c>
      <c r="I4777" s="6" t="str">
        <f>TEXT(NiftyData[[#This Row],[Date]], "mmm")</f>
        <v>Sep</v>
      </c>
      <c r="J4777" s="6" t="str">
        <f>TEXT(NiftyData[[#This Row],[Date]], "ddd")</f>
        <v>Fri</v>
      </c>
      <c r="K4777" s="6" t="str">
        <f>TEXT(NiftyData[[#This Row],[Date]], "mmm-yyyy")</f>
        <v>Sep-2001</v>
      </c>
      <c r="L4777" s="6" t="str">
        <f>IF(NiftyData[[#This Row],[Day]]="Thu", "Expiry", "")</f>
        <v/>
      </c>
      <c r="M4777" s="6">
        <f>NiftyData[[#This Row],[Close]]-NiftyData[[#This Row],[Open]]</f>
        <v>-52.349999999999909</v>
      </c>
      <c r="N4777" s="4">
        <f>NiftyData[[#This Row],[Intraday Change]]/NiftyData[[#This Row],[Open]]</f>
        <v>-5.3855254359343567E-2</v>
      </c>
      <c r="O4777" s="4">
        <f>_xlfn.CEILING.MATH(ABS(NiftyData[[#This Row],[Intraday Change %]]), 0.01)</f>
        <v>0.06</v>
      </c>
      <c r="P4777" s="6">
        <f>NiftyData[[#This Row],[Close]]-E4778</f>
        <v>-52</v>
      </c>
      <c r="Q4777" s="4">
        <f>NiftyData[[#This Row],[DayChange]]/E4778</f>
        <v>-5.3514459195224864E-2</v>
      </c>
      <c r="R4777" s="7">
        <f>_xlfn.CEILING.MATH(ABS(NiftyData[[#This Row],[DayChange %]]), 0.01)</f>
        <v>0.06</v>
      </c>
    </row>
    <row r="4778" spans="1:18" x14ac:dyDescent="0.2">
      <c r="A4778" s="2">
        <v>37147</v>
      </c>
      <c r="B4778" s="1">
        <v>982.2</v>
      </c>
      <c r="C4778" s="1">
        <v>993.05</v>
      </c>
      <c r="D4778" s="1">
        <v>969</v>
      </c>
      <c r="E4778" s="1">
        <v>971.7</v>
      </c>
      <c r="F4778" s="1">
        <v>41790832</v>
      </c>
      <c r="G4778" s="1">
        <v>1307.8699999999999</v>
      </c>
      <c r="H4778" s="6" t="str">
        <f>TEXT(NiftyData[[#This Row],[Date]], "yyyy")</f>
        <v>2001</v>
      </c>
      <c r="I4778" s="6" t="str">
        <f>TEXT(NiftyData[[#This Row],[Date]], "mmm")</f>
        <v>Sep</v>
      </c>
      <c r="J4778" s="6" t="str">
        <f>TEXT(NiftyData[[#This Row],[Date]], "ddd")</f>
        <v>Thu</v>
      </c>
      <c r="K4778" s="6" t="str">
        <f>TEXT(NiftyData[[#This Row],[Date]], "mmm-yyyy")</f>
        <v>Sep-2001</v>
      </c>
      <c r="L4778" s="6" t="str">
        <f>IF(NiftyData[[#This Row],[Day]]="Thu", "Expiry", "")</f>
        <v>Expiry</v>
      </c>
      <c r="M4778" s="6">
        <f>NiftyData[[#This Row],[Close]]-NiftyData[[#This Row],[Open]]</f>
        <v>-10.5</v>
      </c>
      <c r="N4778" s="4">
        <f>NiftyData[[#This Row],[Intraday Change]]/NiftyData[[#This Row],[Open]]</f>
        <v>-1.0690287110568112E-2</v>
      </c>
      <c r="O4778" s="4">
        <f>_xlfn.CEILING.MATH(ABS(NiftyData[[#This Row],[Intraday Change %]]), 0.01)</f>
        <v>0.02</v>
      </c>
      <c r="P4778" s="6">
        <f>NiftyData[[#This Row],[Close]]-E4779</f>
        <v>-10.5</v>
      </c>
      <c r="Q4778" s="4">
        <f>NiftyData[[#This Row],[DayChange]]/E4779</f>
        <v>-1.0690287110568112E-2</v>
      </c>
      <c r="R4778" s="7">
        <f>_xlfn.CEILING.MATH(ABS(NiftyData[[#This Row],[DayChange %]]), 0.01)</f>
        <v>0.02</v>
      </c>
    </row>
    <row r="4779" spans="1:18" x14ac:dyDescent="0.2">
      <c r="A4779" s="2">
        <v>37146</v>
      </c>
      <c r="B4779" s="1">
        <v>1023.25</v>
      </c>
      <c r="C4779" s="1">
        <v>1023.25</v>
      </c>
      <c r="D4779" s="1">
        <v>957.95</v>
      </c>
      <c r="E4779" s="1">
        <v>982.2</v>
      </c>
      <c r="F4779" s="1">
        <v>34980485</v>
      </c>
      <c r="G4779" s="1">
        <v>1086.01</v>
      </c>
      <c r="H4779" s="6" t="str">
        <f>TEXT(NiftyData[[#This Row],[Date]], "yyyy")</f>
        <v>2001</v>
      </c>
      <c r="I4779" s="6" t="str">
        <f>TEXT(NiftyData[[#This Row],[Date]], "mmm")</f>
        <v>Sep</v>
      </c>
      <c r="J4779" s="6" t="str">
        <f>TEXT(NiftyData[[#This Row],[Date]], "ddd")</f>
        <v>Wed</v>
      </c>
      <c r="K4779" s="6" t="str">
        <f>TEXT(NiftyData[[#This Row],[Date]], "mmm-yyyy")</f>
        <v>Sep-2001</v>
      </c>
      <c r="L4779" s="6" t="str">
        <f>IF(NiftyData[[#This Row],[Day]]="Thu", "Expiry", "")</f>
        <v/>
      </c>
      <c r="M4779" s="6">
        <f>NiftyData[[#This Row],[Close]]-NiftyData[[#This Row],[Open]]</f>
        <v>-41.049999999999955</v>
      </c>
      <c r="N4779" s="4">
        <f>NiftyData[[#This Row],[Intraday Change]]/NiftyData[[#This Row],[Open]]</f>
        <v>-4.011727339359878E-2</v>
      </c>
      <c r="O4779" s="4">
        <f>_xlfn.CEILING.MATH(ABS(NiftyData[[#This Row],[Intraday Change %]]), 0.01)</f>
        <v>0.05</v>
      </c>
      <c r="P4779" s="6">
        <f>NiftyData[[#This Row],[Close]]-E4780</f>
        <v>-41.199999999999932</v>
      </c>
      <c r="Q4779" s="4">
        <f>NiftyData[[#This Row],[DayChange]]/E4780</f>
        <v>-4.0257963650576441E-2</v>
      </c>
      <c r="R4779" s="7">
        <f>_xlfn.CEILING.MATH(ABS(NiftyData[[#This Row],[DayChange %]]), 0.01)</f>
        <v>0.05</v>
      </c>
    </row>
    <row r="4780" spans="1:18" x14ac:dyDescent="0.2">
      <c r="A4780" s="2">
        <v>37145</v>
      </c>
      <c r="B4780" s="1">
        <v>1033.3499999999999</v>
      </c>
      <c r="C4780" s="1">
        <v>1037.45</v>
      </c>
      <c r="D4780" s="1">
        <v>1020.7</v>
      </c>
      <c r="E4780" s="1">
        <v>1023.4</v>
      </c>
      <c r="F4780" s="1">
        <v>36494424</v>
      </c>
      <c r="G4780" s="1">
        <v>1169.99</v>
      </c>
      <c r="H4780" s="6" t="str">
        <f>TEXT(NiftyData[[#This Row],[Date]], "yyyy")</f>
        <v>2001</v>
      </c>
      <c r="I4780" s="6" t="str">
        <f>TEXT(NiftyData[[#This Row],[Date]], "mmm")</f>
        <v>Sep</v>
      </c>
      <c r="J4780" s="6" t="str">
        <f>TEXT(NiftyData[[#This Row],[Date]], "ddd")</f>
        <v>Tue</v>
      </c>
      <c r="K4780" s="6" t="str">
        <f>TEXT(NiftyData[[#This Row],[Date]], "mmm-yyyy")</f>
        <v>Sep-2001</v>
      </c>
      <c r="L4780" s="6" t="str">
        <f>IF(NiftyData[[#This Row],[Day]]="Thu", "Expiry", "")</f>
        <v/>
      </c>
      <c r="M4780" s="6">
        <f>NiftyData[[#This Row],[Close]]-NiftyData[[#This Row],[Open]]</f>
        <v>-9.9499999999999318</v>
      </c>
      <c r="N4780" s="4">
        <f>NiftyData[[#This Row],[Intraday Change]]/NiftyData[[#This Row],[Open]]</f>
        <v>-9.6288769535974577E-3</v>
      </c>
      <c r="O4780" s="4">
        <f>_xlfn.CEILING.MATH(ABS(NiftyData[[#This Row],[Intraday Change %]]), 0.01)</f>
        <v>0.01</v>
      </c>
      <c r="P4780" s="6">
        <f>NiftyData[[#This Row],[Close]]-E4781</f>
        <v>-10.000000000000114</v>
      </c>
      <c r="Q4780" s="4">
        <f>NiftyData[[#This Row],[DayChange]]/E4781</f>
        <v>-9.6767950454810462E-3</v>
      </c>
      <c r="R4780" s="7">
        <f>_xlfn.CEILING.MATH(ABS(NiftyData[[#This Row],[DayChange %]]), 0.01)</f>
        <v>0.01</v>
      </c>
    </row>
    <row r="4781" spans="1:18" x14ac:dyDescent="0.2">
      <c r="A4781" s="2">
        <v>37144</v>
      </c>
      <c r="B4781" s="1">
        <v>1035</v>
      </c>
      <c r="C4781" s="1">
        <v>1045.3</v>
      </c>
      <c r="D4781" s="1">
        <v>1031.45</v>
      </c>
      <c r="E4781" s="1">
        <v>1033.4000000000001</v>
      </c>
      <c r="F4781" s="1">
        <v>36055527</v>
      </c>
      <c r="G4781" s="1">
        <v>1179.32</v>
      </c>
      <c r="H4781" s="6" t="str">
        <f>TEXT(NiftyData[[#This Row],[Date]], "yyyy")</f>
        <v>2001</v>
      </c>
      <c r="I4781" s="6" t="str">
        <f>TEXT(NiftyData[[#This Row],[Date]], "mmm")</f>
        <v>Sep</v>
      </c>
      <c r="J4781" s="6" t="str">
        <f>TEXT(NiftyData[[#This Row],[Date]], "ddd")</f>
        <v>Mon</v>
      </c>
      <c r="K4781" s="6" t="str">
        <f>TEXT(NiftyData[[#This Row],[Date]], "mmm-yyyy")</f>
        <v>Sep-2001</v>
      </c>
      <c r="L4781" s="6" t="str">
        <f>IF(NiftyData[[#This Row],[Day]]="Thu", "Expiry", "")</f>
        <v/>
      </c>
      <c r="M4781" s="6">
        <f>NiftyData[[#This Row],[Close]]-NiftyData[[#This Row],[Open]]</f>
        <v>-1.5999999999999091</v>
      </c>
      <c r="N4781" s="4">
        <f>NiftyData[[#This Row],[Intraday Change]]/NiftyData[[#This Row],[Open]]</f>
        <v>-1.5458937198066754E-3</v>
      </c>
      <c r="O4781" s="4">
        <f>_xlfn.CEILING.MATH(ABS(NiftyData[[#This Row],[Intraday Change %]]), 0.01)</f>
        <v>0.01</v>
      </c>
      <c r="P4781" s="6">
        <f>NiftyData[[#This Row],[Close]]-E4782</f>
        <v>-1.7999999999999545</v>
      </c>
      <c r="Q4781" s="4">
        <f>NiftyData[[#This Row],[DayChange]]/E4782</f>
        <v>-1.7387944358577612E-3</v>
      </c>
      <c r="R4781" s="7">
        <f>_xlfn.CEILING.MATH(ABS(NiftyData[[#This Row],[DayChange %]]), 0.01)</f>
        <v>0.01</v>
      </c>
    </row>
    <row r="4782" spans="1:18" x14ac:dyDescent="0.2">
      <c r="A4782" s="2">
        <v>37141</v>
      </c>
      <c r="B4782" s="1">
        <v>1036.3499999999999</v>
      </c>
      <c r="C4782" s="1">
        <v>1037.3499999999999</v>
      </c>
      <c r="D4782" s="1">
        <v>1026.45</v>
      </c>
      <c r="E4782" s="1">
        <v>1035.2</v>
      </c>
      <c r="F4782" s="1">
        <v>49214540</v>
      </c>
      <c r="G4782" s="1">
        <v>1523.8</v>
      </c>
      <c r="H4782" s="6" t="str">
        <f>TEXT(NiftyData[[#This Row],[Date]], "yyyy")</f>
        <v>2001</v>
      </c>
      <c r="I4782" s="6" t="str">
        <f>TEXT(NiftyData[[#This Row],[Date]], "mmm")</f>
        <v>Sep</v>
      </c>
      <c r="J4782" s="6" t="str">
        <f>TEXT(NiftyData[[#This Row],[Date]], "ddd")</f>
        <v>Fri</v>
      </c>
      <c r="K4782" s="6" t="str">
        <f>TEXT(NiftyData[[#This Row],[Date]], "mmm-yyyy")</f>
        <v>Sep-2001</v>
      </c>
      <c r="L4782" s="6" t="str">
        <f>IF(NiftyData[[#This Row],[Day]]="Thu", "Expiry", "")</f>
        <v/>
      </c>
      <c r="M4782" s="6">
        <f>NiftyData[[#This Row],[Close]]-NiftyData[[#This Row],[Open]]</f>
        <v>-1.1499999999998636</v>
      </c>
      <c r="N4782" s="4">
        <f>NiftyData[[#This Row],[Intraday Change]]/NiftyData[[#This Row],[Open]]</f>
        <v>-1.1096637236453551E-3</v>
      </c>
      <c r="O4782" s="4">
        <f>_xlfn.CEILING.MATH(ABS(NiftyData[[#This Row],[Intraday Change %]]), 0.01)</f>
        <v>0.01</v>
      </c>
      <c r="P4782" s="6">
        <f>NiftyData[[#This Row],[Close]]-E4783</f>
        <v>-0.89999999999986358</v>
      </c>
      <c r="Q4782" s="4">
        <f>NiftyData[[#This Row],[DayChange]]/E4783</f>
        <v>-8.6864202297062408E-4</v>
      </c>
      <c r="R4782" s="7">
        <f>_xlfn.CEILING.MATH(ABS(NiftyData[[#This Row],[DayChange %]]), 0.01)</f>
        <v>0.01</v>
      </c>
    </row>
    <row r="4783" spans="1:18" x14ac:dyDescent="0.2">
      <c r="A4783" s="2">
        <v>37140</v>
      </c>
      <c r="B4783" s="1">
        <v>1047.7</v>
      </c>
      <c r="C4783" s="1">
        <v>1048.2</v>
      </c>
      <c r="D4783" s="1">
        <v>1033.4000000000001</v>
      </c>
      <c r="E4783" s="1">
        <v>1036.0999999999999</v>
      </c>
      <c r="F4783" s="1">
        <v>47387436</v>
      </c>
      <c r="G4783" s="1">
        <v>1468.91</v>
      </c>
      <c r="H4783" s="6" t="str">
        <f>TEXT(NiftyData[[#This Row],[Date]], "yyyy")</f>
        <v>2001</v>
      </c>
      <c r="I4783" s="6" t="str">
        <f>TEXT(NiftyData[[#This Row],[Date]], "mmm")</f>
        <v>Sep</v>
      </c>
      <c r="J4783" s="6" t="str">
        <f>TEXT(NiftyData[[#This Row],[Date]], "ddd")</f>
        <v>Thu</v>
      </c>
      <c r="K4783" s="6" t="str">
        <f>TEXT(NiftyData[[#This Row],[Date]], "mmm-yyyy")</f>
        <v>Sep-2001</v>
      </c>
      <c r="L4783" s="6" t="str">
        <f>IF(NiftyData[[#This Row],[Day]]="Thu", "Expiry", "")</f>
        <v>Expiry</v>
      </c>
      <c r="M4783" s="6">
        <f>NiftyData[[#This Row],[Close]]-NiftyData[[#This Row],[Open]]</f>
        <v>-11.600000000000136</v>
      </c>
      <c r="N4783" s="4">
        <f>NiftyData[[#This Row],[Intraday Change]]/NiftyData[[#This Row],[Open]]</f>
        <v>-1.1071871719003661E-2</v>
      </c>
      <c r="O4783" s="4">
        <f>_xlfn.CEILING.MATH(ABS(NiftyData[[#This Row],[Intraday Change %]]), 0.01)</f>
        <v>0.02</v>
      </c>
      <c r="P4783" s="6">
        <f>NiftyData[[#This Row],[Close]]-E4784</f>
        <v>-8.9000000000000909</v>
      </c>
      <c r="Q4783" s="4">
        <f>NiftyData[[#This Row],[DayChange]]/E4784</f>
        <v>-8.5167464114833408E-3</v>
      </c>
      <c r="R4783" s="7">
        <f>_xlfn.CEILING.MATH(ABS(NiftyData[[#This Row],[DayChange %]]), 0.01)</f>
        <v>0.01</v>
      </c>
    </row>
    <row r="4784" spans="1:18" x14ac:dyDescent="0.2">
      <c r="A4784" s="2">
        <v>37139</v>
      </c>
      <c r="B4784" s="1">
        <v>1047.25</v>
      </c>
      <c r="C4784" s="1">
        <v>1051.55</v>
      </c>
      <c r="D4784" s="1">
        <v>1043.3</v>
      </c>
      <c r="E4784" s="1">
        <v>1045</v>
      </c>
      <c r="F4784" s="1">
        <v>35505602</v>
      </c>
      <c r="G4784" s="1">
        <v>1357.6</v>
      </c>
      <c r="H4784" s="6" t="str">
        <f>TEXT(NiftyData[[#This Row],[Date]], "yyyy")</f>
        <v>2001</v>
      </c>
      <c r="I4784" s="6" t="str">
        <f>TEXT(NiftyData[[#This Row],[Date]], "mmm")</f>
        <v>Sep</v>
      </c>
      <c r="J4784" s="6" t="str">
        <f>TEXT(NiftyData[[#This Row],[Date]], "ddd")</f>
        <v>Wed</v>
      </c>
      <c r="K4784" s="6" t="str">
        <f>TEXT(NiftyData[[#This Row],[Date]], "mmm-yyyy")</f>
        <v>Sep-2001</v>
      </c>
      <c r="L4784" s="6" t="str">
        <f>IF(NiftyData[[#This Row],[Day]]="Thu", "Expiry", "")</f>
        <v/>
      </c>
      <c r="M4784" s="6">
        <f>NiftyData[[#This Row],[Close]]-NiftyData[[#This Row],[Open]]</f>
        <v>-2.25</v>
      </c>
      <c r="N4784" s="4">
        <f>NiftyData[[#This Row],[Intraday Change]]/NiftyData[[#This Row],[Open]]</f>
        <v>-2.1484841250895203E-3</v>
      </c>
      <c r="O4784" s="4">
        <f>_xlfn.CEILING.MATH(ABS(NiftyData[[#This Row],[Intraday Change %]]), 0.01)</f>
        <v>0.01</v>
      </c>
      <c r="P4784" s="6">
        <f>NiftyData[[#This Row],[Close]]-E4785</f>
        <v>-3.2000000000000455</v>
      </c>
      <c r="Q4784" s="4">
        <f>NiftyData[[#This Row],[DayChange]]/E4785</f>
        <v>-3.0528525090631991E-3</v>
      </c>
      <c r="R4784" s="7">
        <f>_xlfn.CEILING.MATH(ABS(NiftyData[[#This Row],[DayChange %]]), 0.01)</f>
        <v>0.01</v>
      </c>
    </row>
    <row r="4785" spans="1:18" x14ac:dyDescent="0.2">
      <c r="A4785" s="2">
        <v>37138</v>
      </c>
      <c r="B4785" s="1">
        <v>1048.2</v>
      </c>
      <c r="C4785" s="1">
        <v>1053.25</v>
      </c>
      <c r="D4785" s="1">
        <v>1043.3</v>
      </c>
      <c r="E4785" s="1">
        <v>1048.2</v>
      </c>
      <c r="F4785" s="1">
        <v>39738793</v>
      </c>
      <c r="G4785" s="1">
        <v>1166.58</v>
      </c>
      <c r="H4785" s="6" t="str">
        <f>TEXT(NiftyData[[#This Row],[Date]], "yyyy")</f>
        <v>2001</v>
      </c>
      <c r="I4785" s="6" t="str">
        <f>TEXT(NiftyData[[#This Row],[Date]], "mmm")</f>
        <v>Sep</v>
      </c>
      <c r="J4785" s="6" t="str">
        <f>TEXT(NiftyData[[#This Row],[Date]], "ddd")</f>
        <v>Tue</v>
      </c>
      <c r="K4785" s="6" t="str">
        <f>TEXT(NiftyData[[#This Row],[Date]], "mmm-yyyy")</f>
        <v>Sep-2001</v>
      </c>
      <c r="L4785" s="6" t="str">
        <f>IF(NiftyData[[#This Row],[Day]]="Thu", "Expiry", "")</f>
        <v/>
      </c>
      <c r="M4785" s="6">
        <f>NiftyData[[#This Row],[Close]]-NiftyData[[#This Row],[Open]]</f>
        <v>0</v>
      </c>
      <c r="N4785" s="4">
        <f>NiftyData[[#This Row],[Intraday Change]]/NiftyData[[#This Row],[Open]]</f>
        <v>0</v>
      </c>
      <c r="O4785" s="4">
        <f>_xlfn.CEILING.MATH(ABS(NiftyData[[#This Row],[Intraday Change %]]), 0.01)</f>
        <v>0</v>
      </c>
      <c r="P4785" s="6">
        <f>NiftyData[[#This Row],[Close]]-E4786</f>
        <v>0.15000000000009095</v>
      </c>
      <c r="Q4785" s="4">
        <f>NiftyData[[#This Row],[DayChange]]/E4786</f>
        <v>1.431229426077868E-4</v>
      </c>
      <c r="R4785" s="7">
        <f>_xlfn.CEILING.MATH(ABS(NiftyData[[#This Row],[DayChange %]]), 0.01)</f>
        <v>0.01</v>
      </c>
    </row>
    <row r="4786" spans="1:18" x14ac:dyDescent="0.2">
      <c r="A4786" s="2">
        <v>37137</v>
      </c>
      <c r="B4786" s="1">
        <v>1054.6500000000001</v>
      </c>
      <c r="C4786" s="1">
        <v>1059.9000000000001</v>
      </c>
      <c r="D4786" s="1">
        <v>1046.3499999999999</v>
      </c>
      <c r="E4786" s="1">
        <v>1048.05</v>
      </c>
      <c r="F4786" s="1">
        <v>29925067</v>
      </c>
      <c r="G4786" s="1">
        <v>910.1</v>
      </c>
      <c r="H4786" s="6" t="str">
        <f>TEXT(NiftyData[[#This Row],[Date]], "yyyy")</f>
        <v>2001</v>
      </c>
      <c r="I4786" s="6" t="str">
        <f>TEXT(NiftyData[[#This Row],[Date]], "mmm")</f>
        <v>Sep</v>
      </c>
      <c r="J4786" s="6" t="str">
        <f>TEXT(NiftyData[[#This Row],[Date]], "ddd")</f>
        <v>Mon</v>
      </c>
      <c r="K4786" s="6" t="str">
        <f>TEXT(NiftyData[[#This Row],[Date]], "mmm-yyyy")</f>
        <v>Sep-2001</v>
      </c>
      <c r="L4786" s="6" t="str">
        <f>IF(NiftyData[[#This Row],[Day]]="Thu", "Expiry", "")</f>
        <v/>
      </c>
      <c r="M4786" s="6">
        <f>NiftyData[[#This Row],[Close]]-NiftyData[[#This Row],[Open]]</f>
        <v>-6.6000000000001364</v>
      </c>
      <c r="N4786" s="4">
        <f>NiftyData[[#This Row],[Intraday Change]]/NiftyData[[#This Row],[Open]]</f>
        <v>-6.2580002844546869E-3</v>
      </c>
      <c r="O4786" s="4">
        <f>_xlfn.CEILING.MATH(ABS(NiftyData[[#This Row],[Intraday Change %]]), 0.01)</f>
        <v>0.01</v>
      </c>
      <c r="P4786" s="6">
        <f>NiftyData[[#This Row],[Close]]-E4787</f>
        <v>-5.7000000000000455</v>
      </c>
      <c r="Q4786" s="4">
        <f>NiftyData[[#This Row],[DayChange]]/E4787</f>
        <v>-5.4092526690391893E-3</v>
      </c>
      <c r="R4786" s="7">
        <f>_xlfn.CEILING.MATH(ABS(NiftyData[[#This Row],[DayChange %]]), 0.01)</f>
        <v>0.01</v>
      </c>
    </row>
    <row r="4787" spans="1:18" x14ac:dyDescent="0.2">
      <c r="A4787" s="2">
        <v>37134</v>
      </c>
      <c r="B4787" s="1">
        <v>1064.0999999999999</v>
      </c>
      <c r="C4787" s="1">
        <v>1064.0999999999999</v>
      </c>
      <c r="D4787" s="1">
        <v>1051.75</v>
      </c>
      <c r="E4787" s="1">
        <v>1053.75</v>
      </c>
      <c r="F4787" s="1">
        <v>34365231</v>
      </c>
      <c r="G4787" s="1">
        <v>991.32</v>
      </c>
      <c r="H4787" s="6" t="str">
        <f>TEXT(NiftyData[[#This Row],[Date]], "yyyy")</f>
        <v>2001</v>
      </c>
      <c r="I4787" s="6" t="str">
        <f>TEXT(NiftyData[[#This Row],[Date]], "mmm")</f>
        <v>Aug</v>
      </c>
      <c r="J4787" s="6" t="str">
        <f>TEXT(NiftyData[[#This Row],[Date]], "ddd")</f>
        <v>Fri</v>
      </c>
      <c r="K4787" s="6" t="str">
        <f>TEXT(NiftyData[[#This Row],[Date]], "mmm-yyyy")</f>
        <v>Aug-2001</v>
      </c>
      <c r="L4787" s="6" t="str">
        <f>IF(NiftyData[[#This Row],[Day]]="Thu", "Expiry", "")</f>
        <v/>
      </c>
      <c r="M4787" s="6">
        <f>NiftyData[[#This Row],[Close]]-NiftyData[[#This Row],[Open]]</f>
        <v>-10.349999999999909</v>
      </c>
      <c r="N4787" s="4">
        <f>NiftyData[[#This Row],[Intraday Change]]/NiftyData[[#This Row],[Open]]</f>
        <v>-9.7265294615166906E-3</v>
      </c>
      <c r="O4787" s="4">
        <f>_xlfn.CEILING.MATH(ABS(NiftyData[[#This Row],[Intraday Change %]]), 0.01)</f>
        <v>0.01</v>
      </c>
      <c r="P4787" s="6">
        <f>NiftyData[[#This Row],[Close]]-E4788</f>
        <v>-10.400000000000091</v>
      </c>
      <c r="Q4787" s="4">
        <f>NiftyData[[#This Row],[DayChange]]/E4788</f>
        <v>-9.7730583094489398E-3</v>
      </c>
      <c r="R4787" s="7">
        <f>_xlfn.CEILING.MATH(ABS(NiftyData[[#This Row],[DayChange %]]), 0.01)</f>
        <v>0.01</v>
      </c>
    </row>
    <row r="4788" spans="1:18" x14ac:dyDescent="0.2">
      <c r="A4788" s="2">
        <v>37133</v>
      </c>
      <c r="B4788" s="1">
        <v>1068.3</v>
      </c>
      <c r="C4788" s="1">
        <v>1070.25</v>
      </c>
      <c r="D4788" s="1">
        <v>1061.9000000000001</v>
      </c>
      <c r="E4788" s="1">
        <v>1064.1500000000001</v>
      </c>
      <c r="F4788" s="1">
        <v>38781188</v>
      </c>
      <c r="G4788" s="1">
        <v>1007.65</v>
      </c>
      <c r="H4788" s="6" t="str">
        <f>TEXT(NiftyData[[#This Row],[Date]], "yyyy")</f>
        <v>2001</v>
      </c>
      <c r="I4788" s="6" t="str">
        <f>TEXT(NiftyData[[#This Row],[Date]], "mmm")</f>
        <v>Aug</v>
      </c>
      <c r="J4788" s="6" t="str">
        <f>TEXT(NiftyData[[#This Row],[Date]], "ddd")</f>
        <v>Thu</v>
      </c>
      <c r="K4788" s="6" t="str">
        <f>TEXT(NiftyData[[#This Row],[Date]], "mmm-yyyy")</f>
        <v>Aug-2001</v>
      </c>
      <c r="L4788" s="6" t="str">
        <f>IF(NiftyData[[#This Row],[Day]]="Thu", "Expiry", "")</f>
        <v>Expiry</v>
      </c>
      <c r="M4788" s="6">
        <f>NiftyData[[#This Row],[Close]]-NiftyData[[#This Row],[Open]]</f>
        <v>-4.1499999999998636</v>
      </c>
      <c r="N4788" s="4">
        <f>NiftyData[[#This Row],[Intraday Change]]/NiftyData[[#This Row],[Open]]</f>
        <v>-3.8846765889730072E-3</v>
      </c>
      <c r="O4788" s="4">
        <f>_xlfn.CEILING.MATH(ABS(NiftyData[[#This Row],[Intraday Change %]]), 0.01)</f>
        <v>0.01</v>
      </c>
      <c r="P4788" s="6">
        <f>NiftyData[[#This Row],[Close]]-E4789</f>
        <v>-3.2999999999999545</v>
      </c>
      <c r="Q4788" s="4">
        <f>NiftyData[[#This Row],[DayChange]]/E4789</f>
        <v>-3.091479694599236E-3</v>
      </c>
      <c r="R4788" s="7">
        <f>_xlfn.CEILING.MATH(ABS(NiftyData[[#This Row],[DayChange %]]), 0.01)</f>
        <v>0.01</v>
      </c>
    </row>
    <row r="4789" spans="1:18" x14ac:dyDescent="0.2">
      <c r="A4789" s="2">
        <v>37132</v>
      </c>
      <c r="B4789" s="1">
        <v>1070.55</v>
      </c>
      <c r="C4789" s="1">
        <v>1074.5</v>
      </c>
      <c r="D4789" s="1">
        <v>1066.45</v>
      </c>
      <c r="E4789" s="1">
        <v>1067.45</v>
      </c>
      <c r="F4789" s="1">
        <v>28191743</v>
      </c>
      <c r="G4789" s="1">
        <v>890.26</v>
      </c>
      <c r="H4789" s="6" t="str">
        <f>TEXT(NiftyData[[#This Row],[Date]], "yyyy")</f>
        <v>2001</v>
      </c>
      <c r="I4789" s="6" t="str">
        <f>TEXT(NiftyData[[#This Row],[Date]], "mmm")</f>
        <v>Aug</v>
      </c>
      <c r="J4789" s="6" t="str">
        <f>TEXT(NiftyData[[#This Row],[Date]], "ddd")</f>
        <v>Wed</v>
      </c>
      <c r="K4789" s="6" t="str">
        <f>TEXT(NiftyData[[#This Row],[Date]], "mmm-yyyy")</f>
        <v>Aug-2001</v>
      </c>
      <c r="L4789" s="6" t="str">
        <f>IF(NiftyData[[#This Row],[Day]]="Thu", "Expiry", "")</f>
        <v/>
      </c>
      <c r="M4789" s="6">
        <f>NiftyData[[#This Row],[Close]]-NiftyData[[#This Row],[Open]]</f>
        <v>-3.0999999999999091</v>
      </c>
      <c r="N4789" s="4">
        <f>NiftyData[[#This Row],[Intraday Change]]/NiftyData[[#This Row],[Open]]</f>
        <v>-2.8957078137405159E-3</v>
      </c>
      <c r="O4789" s="4">
        <f>_xlfn.CEILING.MATH(ABS(NiftyData[[#This Row],[Intraday Change %]]), 0.01)</f>
        <v>0.01</v>
      </c>
      <c r="P4789" s="6">
        <f>NiftyData[[#This Row],[Close]]-E4790</f>
        <v>-3.2000000000000455</v>
      </c>
      <c r="Q4789" s="4">
        <f>NiftyData[[#This Row],[DayChange]]/E4790</f>
        <v>-2.988838556017415E-3</v>
      </c>
      <c r="R4789" s="7">
        <f>_xlfn.CEILING.MATH(ABS(NiftyData[[#This Row],[DayChange %]]), 0.01)</f>
        <v>0.01</v>
      </c>
    </row>
    <row r="4790" spans="1:18" x14ac:dyDescent="0.2">
      <c r="A4790" s="2">
        <v>37131</v>
      </c>
      <c r="B4790" s="1">
        <v>1072.3499999999999</v>
      </c>
      <c r="C4790" s="1">
        <v>1076.8499999999999</v>
      </c>
      <c r="D4790" s="1">
        <v>1069.5999999999999</v>
      </c>
      <c r="E4790" s="1">
        <v>1070.6500000000001</v>
      </c>
      <c r="F4790" s="1">
        <v>31745448</v>
      </c>
      <c r="G4790" s="1">
        <v>914.76</v>
      </c>
      <c r="H4790" s="6" t="str">
        <f>TEXT(NiftyData[[#This Row],[Date]], "yyyy")</f>
        <v>2001</v>
      </c>
      <c r="I4790" s="6" t="str">
        <f>TEXT(NiftyData[[#This Row],[Date]], "mmm")</f>
        <v>Aug</v>
      </c>
      <c r="J4790" s="6" t="str">
        <f>TEXT(NiftyData[[#This Row],[Date]], "ddd")</f>
        <v>Tue</v>
      </c>
      <c r="K4790" s="6" t="str">
        <f>TEXT(NiftyData[[#This Row],[Date]], "mmm-yyyy")</f>
        <v>Aug-2001</v>
      </c>
      <c r="L4790" s="6" t="str">
        <f>IF(NiftyData[[#This Row],[Day]]="Thu", "Expiry", "")</f>
        <v/>
      </c>
      <c r="M4790" s="6">
        <f>NiftyData[[#This Row],[Close]]-NiftyData[[#This Row],[Open]]</f>
        <v>-1.6999999999998181</v>
      </c>
      <c r="N4790" s="4">
        <f>NiftyData[[#This Row],[Intraday Change]]/NiftyData[[#This Row],[Open]]</f>
        <v>-1.5853033058234889E-3</v>
      </c>
      <c r="O4790" s="4">
        <f>_xlfn.CEILING.MATH(ABS(NiftyData[[#This Row],[Intraday Change %]]), 0.01)</f>
        <v>0.01</v>
      </c>
      <c r="P4790" s="6">
        <f>NiftyData[[#This Row],[Close]]-E4791</f>
        <v>-1.8999999999998636</v>
      </c>
      <c r="Q4790" s="4">
        <f>NiftyData[[#This Row],[DayChange]]/E4791</f>
        <v>-1.7714791851194478E-3</v>
      </c>
      <c r="R4790" s="7">
        <f>_xlfn.CEILING.MATH(ABS(NiftyData[[#This Row],[DayChange %]]), 0.01)</f>
        <v>0.01</v>
      </c>
    </row>
    <row r="4791" spans="1:18" x14ac:dyDescent="0.2">
      <c r="A4791" s="2">
        <v>37130</v>
      </c>
      <c r="B4791" s="1">
        <v>1064.05</v>
      </c>
      <c r="C4791" s="1">
        <v>1078.3499999999999</v>
      </c>
      <c r="D4791" s="1">
        <v>1064.05</v>
      </c>
      <c r="E4791" s="1">
        <v>1072.55</v>
      </c>
      <c r="F4791" s="1">
        <v>35798530</v>
      </c>
      <c r="G4791" s="1">
        <v>995.64</v>
      </c>
      <c r="H4791" s="6" t="str">
        <f>TEXT(NiftyData[[#This Row],[Date]], "yyyy")</f>
        <v>2001</v>
      </c>
      <c r="I4791" s="6" t="str">
        <f>TEXT(NiftyData[[#This Row],[Date]], "mmm")</f>
        <v>Aug</v>
      </c>
      <c r="J4791" s="6" t="str">
        <f>TEXT(NiftyData[[#This Row],[Date]], "ddd")</f>
        <v>Mon</v>
      </c>
      <c r="K4791" s="6" t="str">
        <f>TEXT(NiftyData[[#This Row],[Date]], "mmm-yyyy")</f>
        <v>Aug-2001</v>
      </c>
      <c r="L4791" s="6" t="str">
        <f>IF(NiftyData[[#This Row],[Day]]="Thu", "Expiry", "")</f>
        <v/>
      </c>
      <c r="M4791" s="6">
        <f>NiftyData[[#This Row],[Close]]-NiftyData[[#This Row],[Open]]</f>
        <v>8.5</v>
      </c>
      <c r="N4791" s="4">
        <f>NiftyData[[#This Row],[Intraday Change]]/NiftyData[[#This Row],[Open]]</f>
        <v>7.9883464122926552E-3</v>
      </c>
      <c r="O4791" s="4">
        <f>_xlfn.CEILING.MATH(ABS(NiftyData[[#This Row],[Intraday Change %]]), 0.01)</f>
        <v>0.01</v>
      </c>
      <c r="P4791" s="6">
        <f>NiftyData[[#This Row],[Close]]-E4792</f>
        <v>3.3999999999998636</v>
      </c>
      <c r="Q4791" s="4">
        <f>NiftyData[[#This Row],[DayChange]]/E4792</f>
        <v>3.1800963382124709E-3</v>
      </c>
      <c r="R4791" s="7">
        <f>_xlfn.CEILING.MATH(ABS(NiftyData[[#This Row],[DayChange %]]), 0.01)</f>
        <v>0.01</v>
      </c>
    </row>
    <row r="4792" spans="1:18" x14ac:dyDescent="0.2">
      <c r="A4792" s="2">
        <v>37127</v>
      </c>
      <c r="B4792" s="1">
        <v>1071.5</v>
      </c>
      <c r="C4792" s="1">
        <v>1076.7</v>
      </c>
      <c r="D4792" s="1">
        <v>1064.9000000000001</v>
      </c>
      <c r="E4792" s="1">
        <v>1069.1500000000001</v>
      </c>
      <c r="F4792" s="1">
        <v>42200669</v>
      </c>
      <c r="G4792" s="1">
        <v>987.93</v>
      </c>
      <c r="H4792" s="6" t="str">
        <f>TEXT(NiftyData[[#This Row],[Date]], "yyyy")</f>
        <v>2001</v>
      </c>
      <c r="I4792" s="6" t="str">
        <f>TEXT(NiftyData[[#This Row],[Date]], "mmm")</f>
        <v>Aug</v>
      </c>
      <c r="J4792" s="6" t="str">
        <f>TEXT(NiftyData[[#This Row],[Date]], "ddd")</f>
        <v>Fri</v>
      </c>
      <c r="K4792" s="6" t="str">
        <f>TEXT(NiftyData[[#This Row],[Date]], "mmm-yyyy")</f>
        <v>Aug-2001</v>
      </c>
      <c r="L4792" s="6" t="str">
        <f>IF(NiftyData[[#This Row],[Day]]="Thu", "Expiry", "")</f>
        <v/>
      </c>
      <c r="M4792" s="6">
        <f>NiftyData[[#This Row],[Close]]-NiftyData[[#This Row],[Open]]</f>
        <v>-2.3499999999999091</v>
      </c>
      <c r="N4792" s="4">
        <f>NiftyData[[#This Row],[Intraday Change]]/NiftyData[[#This Row],[Open]]</f>
        <v>-2.1931871208585247E-3</v>
      </c>
      <c r="O4792" s="4">
        <f>_xlfn.CEILING.MATH(ABS(NiftyData[[#This Row],[Intraday Change %]]), 0.01)</f>
        <v>0.01</v>
      </c>
      <c r="P4792" s="6">
        <f>NiftyData[[#This Row],[Close]]-E4793</f>
        <v>-2.3499999999999091</v>
      </c>
      <c r="Q4792" s="4">
        <f>NiftyData[[#This Row],[DayChange]]/E4793</f>
        <v>-2.1931871208585247E-3</v>
      </c>
      <c r="R4792" s="7">
        <f>_xlfn.CEILING.MATH(ABS(NiftyData[[#This Row],[DayChange %]]), 0.01)</f>
        <v>0.01</v>
      </c>
    </row>
    <row r="4793" spans="1:18" x14ac:dyDescent="0.2">
      <c r="A4793" s="2">
        <v>37126</v>
      </c>
      <c r="B4793" s="1">
        <v>1068.7</v>
      </c>
      <c r="C4793" s="1">
        <v>1079</v>
      </c>
      <c r="D4793" s="1">
        <v>1065.7</v>
      </c>
      <c r="E4793" s="1">
        <v>1071.5</v>
      </c>
      <c r="F4793" s="1">
        <v>29660741</v>
      </c>
      <c r="G4793" s="1">
        <v>781.45</v>
      </c>
      <c r="H4793" s="6" t="str">
        <f>TEXT(NiftyData[[#This Row],[Date]], "yyyy")</f>
        <v>2001</v>
      </c>
      <c r="I4793" s="6" t="str">
        <f>TEXT(NiftyData[[#This Row],[Date]], "mmm")</f>
        <v>Aug</v>
      </c>
      <c r="J4793" s="6" t="str">
        <f>TEXT(NiftyData[[#This Row],[Date]], "ddd")</f>
        <v>Thu</v>
      </c>
      <c r="K4793" s="6" t="str">
        <f>TEXT(NiftyData[[#This Row],[Date]], "mmm-yyyy")</f>
        <v>Aug-2001</v>
      </c>
      <c r="L4793" s="6" t="str">
        <f>IF(NiftyData[[#This Row],[Day]]="Thu", "Expiry", "")</f>
        <v>Expiry</v>
      </c>
      <c r="M4793" s="6">
        <f>NiftyData[[#This Row],[Close]]-NiftyData[[#This Row],[Open]]</f>
        <v>2.7999999999999545</v>
      </c>
      <c r="N4793" s="4">
        <f>NiftyData[[#This Row],[Intraday Change]]/NiftyData[[#This Row],[Open]]</f>
        <v>2.6200056142977025E-3</v>
      </c>
      <c r="O4793" s="4">
        <f>_xlfn.CEILING.MATH(ABS(NiftyData[[#This Row],[Intraday Change %]]), 0.01)</f>
        <v>0.01</v>
      </c>
      <c r="P4793" s="6">
        <f>NiftyData[[#This Row],[Close]]-E4794</f>
        <v>2.7999999999999545</v>
      </c>
      <c r="Q4793" s="4">
        <f>NiftyData[[#This Row],[DayChange]]/E4794</f>
        <v>2.6200056142977025E-3</v>
      </c>
      <c r="R4793" s="7">
        <f>_xlfn.CEILING.MATH(ABS(NiftyData[[#This Row],[DayChange %]]), 0.01)</f>
        <v>0.01</v>
      </c>
    </row>
    <row r="4794" spans="1:18" x14ac:dyDescent="0.2">
      <c r="A4794" s="2">
        <v>37124</v>
      </c>
      <c r="B4794" s="1">
        <v>1063.6500000000001</v>
      </c>
      <c r="C4794" s="1">
        <v>1071.2</v>
      </c>
      <c r="D4794" s="1">
        <v>1062.3</v>
      </c>
      <c r="E4794" s="1">
        <v>1068.7</v>
      </c>
      <c r="F4794" s="1">
        <v>34638057</v>
      </c>
      <c r="G4794" s="1">
        <v>819.92</v>
      </c>
      <c r="H4794" s="6" t="str">
        <f>TEXT(NiftyData[[#This Row],[Date]], "yyyy")</f>
        <v>2001</v>
      </c>
      <c r="I4794" s="6" t="str">
        <f>TEXT(NiftyData[[#This Row],[Date]], "mmm")</f>
        <v>Aug</v>
      </c>
      <c r="J4794" s="6" t="str">
        <f>TEXT(NiftyData[[#This Row],[Date]], "ddd")</f>
        <v>Tue</v>
      </c>
      <c r="K4794" s="6" t="str">
        <f>TEXT(NiftyData[[#This Row],[Date]], "mmm-yyyy")</f>
        <v>Aug-2001</v>
      </c>
      <c r="L4794" s="6" t="str">
        <f>IF(NiftyData[[#This Row],[Day]]="Thu", "Expiry", "")</f>
        <v/>
      </c>
      <c r="M4794" s="6">
        <f>NiftyData[[#This Row],[Close]]-NiftyData[[#This Row],[Open]]</f>
        <v>5.0499999999999545</v>
      </c>
      <c r="N4794" s="4">
        <f>NiftyData[[#This Row],[Intraday Change]]/NiftyData[[#This Row],[Open]]</f>
        <v>4.7478023786019403E-3</v>
      </c>
      <c r="O4794" s="4">
        <f>_xlfn.CEILING.MATH(ABS(NiftyData[[#This Row],[Intraday Change %]]), 0.01)</f>
        <v>0.01</v>
      </c>
      <c r="P4794" s="6">
        <f>NiftyData[[#This Row],[Close]]-E4795</f>
        <v>4.9500000000000455</v>
      </c>
      <c r="Q4794" s="4">
        <f>NiftyData[[#This Row],[DayChange]]/E4795</f>
        <v>4.6533490011751305E-3</v>
      </c>
      <c r="R4794" s="7">
        <f>_xlfn.CEILING.MATH(ABS(NiftyData[[#This Row],[DayChange %]]), 0.01)</f>
        <v>0.01</v>
      </c>
    </row>
    <row r="4795" spans="1:18" x14ac:dyDescent="0.2">
      <c r="A4795" s="2">
        <v>37123</v>
      </c>
      <c r="B4795" s="1">
        <v>1062.5</v>
      </c>
      <c r="C4795" s="1">
        <v>1067.95</v>
      </c>
      <c r="D4795" s="1">
        <v>1061</v>
      </c>
      <c r="E4795" s="1">
        <v>1063.75</v>
      </c>
      <c r="F4795" s="1">
        <v>30726001</v>
      </c>
      <c r="G4795" s="1">
        <v>737.19</v>
      </c>
      <c r="H4795" s="6" t="str">
        <f>TEXT(NiftyData[[#This Row],[Date]], "yyyy")</f>
        <v>2001</v>
      </c>
      <c r="I4795" s="6" t="str">
        <f>TEXT(NiftyData[[#This Row],[Date]], "mmm")</f>
        <v>Aug</v>
      </c>
      <c r="J4795" s="6" t="str">
        <f>TEXT(NiftyData[[#This Row],[Date]], "ddd")</f>
        <v>Mon</v>
      </c>
      <c r="K4795" s="6" t="str">
        <f>TEXT(NiftyData[[#This Row],[Date]], "mmm-yyyy")</f>
        <v>Aug-2001</v>
      </c>
      <c r="L4795" s="6" t="str">
        <f>IF(NiftyData[[#This Row],[Day]]="Thu", "Expiry", "")</f>
        <v/>
      </c>
      <c r="M4795" s="6">
        <f>NiftyData[[#This Row],[Close]]-NiftyData[[#This Row],[Open]]</f>
        <v>1.25</v>
      </c>
      <c r="N4795" s="4">
        <f>NiftyData[[#This Row],[Intraday Change]]/NiftyData[[#This Row],[Open]]</f>
        <v>1.176470588235294E-3</v>
      </c>
      <c r="O4795" s="4">
        <f>_xlfn.CEILING.MATH(ABS(NiftyData[[#This Row],[Intraday Change %]]), 0.01)</f>
        <v>0.01</v>
      </c>
      <c r="P4795" s="6">
        <f>NiftyData[[#This Row],[Close]]-E4796</f>
        <v>-5.4500000000000455</v>
      </c>
      <c r="Q4795" s="4">
        <f>NiftyData[[#This Row],[DayChange]]/E4796</f>
        <v>-5.0972689861579178E-3</v>
      </c>
      <c r="R4795" s="7">
        <f>_xlfn.CEILING.MATH(ABS(NiftyData[[#This Row],[DayChange %]]), 0.01)</f>
        <v>0.01</v>
      </c>
    </row>
    <row r="4796" spans="1:18" x14ac:dyDescent="0.2">
      <c r="A4796" s="2">
        <v>37120</v>
      </c>
      <c r="B4796" s="1">
        <v>1079</v>
      </c>
      <c r="C4796" s="1">
        <v>1084</v>
      </c>
      <c r="D4796" s="1">
        <v>1067.5999999999999</v>
      </c>
      <c r="E4796" s="1">
        <v>1069.2</v>
      </c>
      <c r="F4796" s="1">
        <v>51086895</v>
      </c>
      <c r="G4796" s="1">
        <v>1062.05</v>
      </c>
      <c r="H4796" s="6" t="str">
        <f>TEXT(NiftyData[[#This Row],[Date]], "yyyy")</f>
        <v>2001</v>
      </c>
      <c r="I4796" s="6" t="str">
        <f>TEXT(NiftyData[[#This Row],[Date]], "mmm")</f>
        <v>Aug</v>
      </c>
      <c r="J4796" s="6" t="str">
        <f>TEXT(NiftyData[[#This Row],[Date]], "ddd")</f>
        <v>Fri</v>
      </c>
      <c r="K4796" s="6" t="str">
        <f>TEXT(NiftyData[[#This Row],[Date]], "mmm-yyyy")</f>
        <v>Aug-2001</v>
      </c>
      <c r="L4796" s="6" t="str">
        <f>IF(NiftyData[[#This Row],[Day]]="Thu", "Expiry", "")</f>
        <v/>
      </c>
      <c r="M4796" s="6">
        <f>NiftyData[[#This Row],[Close]]-NiftyData[[#This Row],[Open]]</f>
        <v>-9.7999999999999545</v>
      </c>
      <c r="N4796" s="4">
        <f>NiftyData[[#This Row],[Intraday Change]]/NiftyData[[#This Row],[Open]]</f>
        <v>-9.0824837812789206E-3</v>
      </c>
      <c r="O4796" s="4">
        <f>_xlfn.CEILING.MATH(ABS(NiftyData[[#This Row],[Intraday Change %]]), 0.01)</f>
        <v>0.01</v>
      </c>
      <c r="P4796" s="6">
        <f>NiftyData[[#This Row],[Close]]-E4797</f>
        <v>-9.75</v>
      </c>
      <c r="Q4796" s="4">
        <f>NiftyData[[#This Row],[DayChange]]/E4797</f>
        <v>-9.0365633254553025E-3</v>
      </c>
      <c r="R4796" s="7">
        <f>_xlfn.CEILING.MATH(ABS(NiftyData[[#This Row],[DayChange %]]), 0.01)</f>
        <v>0.01</v>
      </c>
    </row>
    <row r="4797" spans="1:18" x14ac:dyDescent="0.2">
      <c r="A4797" s="2">
        <v>37119</v>
      </c>
      <c r="B4797" s="1">
        <v>1075.2</v>
      </c>
      <c r="C4797" s="1">
        <v>1083.7</v>
      </c>
      <c r="D4797" s="1">
        <v>1072.95</v>
      </c>
      <c r="E4797" s="1">
        <v>1078.95</v>
      </c>
      <c r="F4797" s="1">
        <v>48317102</v>
      </c>
      <c r="G4797" s="1">
        <v>1076.0999999999999</v>
      </c>
      <c r="H4797" s="6" t="str">
        <f>TEXT(NiftyData[[#This Row],[Date]], "yyyy")</f>
        <v>2001</v>
      </c>
      <c r="I4797" s="6" t="str">
        <f>TEXT(NiftyData[[#This Row],[Date]], "mmm")</f>
        <v>Aug</v>
      </c>
      <c r="J4797" s="6" t="str">
        <f>TEXT(NiftyData[[#This Row],[Date]], "ddd")</f>
        <v>Thu</v>
      </c>
      <c r="K4797" s="6" t="str">
        <f>TEXT(NiftyData[[#This Row],[Date]], "mmm-yyyy")</f>
        <v>Aug-2001</v>
      </c>
      <c r="L4797" s="6" t="str">
        <f>IF(NiftyData[[#This Row],[Day]]="Thu", "Expiry", "")</f>
        <v>Expiry</v>
      </c>
      <c r="M4797" s="6">
        <f>NiftyData[[#This Row],[Close]]-NiftyData[[#This Row],[Open]]</f>
        <v>3.75</v>
      </c>
      <c r="N4797" s="4">
        <f>NiftyData[[#This Row],[Intraday Change]]/NiftyData[[#This Row],[Open]]</f>
        <v>3.487723214285714E-3</v>
      </c>
      <c r="O4797" s="4">
        <f>_xlfn.CEILING.MATH(ABS(NiftyData[[#This Row],[Intraday Change %]]), 0.01)</f>
        <v>0.01</v>
      </c>
      <c r="P4797" s="6">
        <f>NiftyData[[#This Row],[Close]]-E4798</f>
        <v>3.4500000000000455</v>
      </c>
      <c r="Q4797" s="4">
        <f>NiftyData[[#This Row],[DayChange]]/E4798</f>
        <v>3.2078103207810742E-3</v>
      </c>
      <c r="R4797" s="7">
        <f>_xlfn.CEILING.MATH(ABS(NiftyData[[#This Row],[DayChange %]]), 0.01)</f>
        <v>0.01</v>
      </c>
    </row>
    <row r="4798" spans="1:18" x14ac:dyDescent="0.2">
      <c r="A4798" s="2">
        <v>37117</v>
      </c>
      <c r="B4798" s="1">
        <v>1063.05</v>
      </c>
      <c r="C4798" s="1">
        <v>1076.5999999999999</v>
      </c>
      <c r="D4798" s="1">
        <v>1062.2</v>
      </c>
      <c r="E4798" s="1">
        <v>1075.5</v>
      </c>
      <c r="F4798" s="1">
        <v>42862979</v>
      </c>
      <c r="G4798" s="1">
        <v>1041.96</v>
      </c>
      <c r="H4798" s="6" t="str">
        <f>TEXT(NiftyData[[#This Row],[Date]], "yyyy")</f>
        <v>2001</v>
      </c>
      <c r="I4798" s="6" t="str">
        <f>TEXT(NiftyData[[#This Row],[Date]], "mmm")</f>
        <v>Aug</v>
      </c>
      <c r="J4798" s="6" t="str">
        <f>TEXT(NiftyData[[#This Row],[Date]], "ddd")</f>
        <v>Tue</v>
      </c>
      <c r="K4798" s="6" t="str">
        <f>TEXT(NiftyData[[#This Row],[Date]], "mmm-yyyy")</f>
        <v>Aug-2001</v>
      </c>
      <c r="L4798" s="6" t="str">
        <f>IF(NiftyData[[#This Row],[Day]]="Thu", "Expiry", "")</f>
        <v/>
      </c>
      <c r="M4798" s="6">
        <f>NiftyData[[#This Row],[Close]]-NiftyData[[#This Row],[Open]]</f>
        <v>12.450000000000045</v>
      </c>
      <c r="N4798" s="4">
        <f>NiftyData[[#This Row],[Intraday Change]]/NiftyData[[#This Row],[Open]]</f>
        <v>1.1711584591505618E-2</v>
      </c>
      <c r="O4798" s="4">
        <f>_xlfn.CEILING.MATH(ABS(NiftyData[[#This Row],[Intraday Change %]]), 0.01)</f>
        <v>0.02</v>
      </c>
      <c r="P4798" s="6">
        <f>NiftyData[[#This Row],[Close]]-E4799</f>
        <v>12.5</v>
      </c>
      <c r="Q4798" s="4">
        <f>NiftyData[[#This Row],[DayChange]]/E4799</f>
        <v>1.1759172154280339E-2</v>
      </c>
      <c r="R4798" s="7">
        <f>_xlfn.CEILING.MATH(ABS(NiftyData[[#This Row],[DayChange %]]), 0.01)</f>
        <v>0.02</v>
      </c>
    </row>
    <row r="4799" spans="1:18" x14ac:dyDescent="0.2">
      <c r="A4799" s="2">
        <v>37116</v>
      </c>
      <c r="B4799" s="1">
        <v>1070.95</v>
      </c>
      <c r="C4799" s="1">
        <v>1081.4000000000001</v>
      </c>
      <c r="D4799" s="1">
        <v>1061.05</v>
      </c>
      <c r="E4799" s="1">
        <v>1063</v>
      </c>
      <c r="F4799" s="1">
        <v>21608532</v>
      </c>
      <c r="G4799" s="1">
        <v>560.72</v>
      </c>
      <c r="H4799" s="6" t="str">
        <f>TEXT(NiftyData[[#This Row],[Date]], "yyyy")</f>
        <v>2001</v>
      </c>
      <c r="I4799" s="6" t="str">
        <f>TEXT(NiftyData[[#This Row],[Date]], "mmm")</f>
        <v>Aug</v>
      </c>
      <c r="J4799" s="6" t="str">
        <f>TEXT(NiftyData[[#This Row],[Date]], "ddd")</f>
        <v>Mon</v>
      </c>
      <c r="K4799" s="6" t="str">
        <f>TEXT(NiftyData[[#This Row],[Date]], "mmm-yyyy")</f>
        <v>Aug-2001</v>
      </c>
      <c r="L4799" s="6" t="str">
        <f>IF(NiftyData[[#This Row],[Day]]="Thu", "Expiry", "")</f>
        <v/>
      </c>
      <c r="M4799" s="6">
        <f>NiftyData[[#This Row],[Close]]-NiftyData[[#This Row],[Open]]</f>
        <v>-7.9500000000000455</v>
      </c>
      <c r="N4799" s="4">
        <f>NiftyData[[#This Row],[Intraday Change]]/NiftyData[[#This Row],[Open]]</f>
        <v>-7.4233157477006815E-3</v>
      </c>
      <c r="O4799" s="4">
        <f>_xlfn.CEILING.MATH(ABS(NiftyData[[#This Row],[Intraday Change %]]), 0.01)</f>
        <v>0.01</v>
      </c>
      <c r="P4799" s="6">
        <f>NiftyData[[#This Row],[Close]]-E4800</f>
        <v>-8.1500000000000909</v>
      </c>
      <c r="Q4799" s="4">
        <f>NiftyData[[#This Row],[DayChange]]/E4800</f>
        <v>-7.6086449143444807E-3</v>
      </c>
      <c r="R4799" s="7">
        <f>_xlfn.CEILING.MATH(ABS(NiftyData[[#This Row],[DayChange %]]), 0.01)</f>
        <v>0.01</v>
      </c>
    </row>
    <row r="4800" spans="1:18" x14ac:dyDescent="0.2">
      <c r="A4800" s="2">
        <v>37113</v>
      </c>
      <c r="B4800" s="1">
        <v>1070.6500000000001</v>
      </c>
      <c r="C4800" s="1">
        <v>1076.7</v>
      </c>
      <c r="D4800" s="1">
        <v>1069.05</v>
      </c>
      <c r="E4800" s="1">
        <v>1071.1500000000001</v>
      </c>
      <c r="F4800" s="1">
        <v>25904867</v>
      </c>
      <c r="G4800" s="1">
        <v>589.35</v>
      </c>
      <c r="H4800" s="6" t="str">
        <f>TEXT(NiftyData[[#This Row],[Date]], "yyyy")</f>
        <v>2001</v>
      </c>
      <c r="I4800" s="6" t="str">
        <f>TEXT(NiftyData[[#This Row],[Date]], "mmm")</f>
        <v>Aug</v>
      </c>
      <c r="J4800" s="6" t="str">
        <f>TEXT(NiftyData[[#This Row],[Date]], "ddd")</f>
        <v>Fri</v>
      </c>
      <c r="K4800" s="6" t="str">
        <f>TEXT(NiftyData[[#This Row],[Date]], "mmm-yyyy")</f>
        <v>Aug-2001</v>
      </c>
      <c r="L4800" s="6" t="str">
        <f>IF(NiftyData[[#This Row],[Day]]="Thu", "Expiry", "")</f>
        <v/>
      </c>
      <c r="M4800" s="6">
        <f>NiftyData[[#This Row],[Close]]-NiftyData[[#This Row],[Open]]</f>
        <v>0.5</v>
      </c>
      <c r="N4800" s="4">
        <f>NiftyData[[#This Row],[Intraday Change]]/NiftyData[[#This Row],[Open]]</f>
        <v>4.6700602437771443E-4</v>
      </c>
      <c r="O4800" s="4">
        <f>_xlfn.CEILING.MATH(ABS(NiftyData[[#This Row],[Intraday Change %]]), 0.01)</f>
        <v>0.01</v>
      </c>
      <c r="P4800" s="6">
        <f>NiftyData[[#This Row],[Close]]-E4801</f>
        <v>0.5</v>
      </c>
      <c r="Q4800" s="4">
        <f>NiftyData[[#This Row],[DayChange]]/E4801</f>
        <v>4.6700602437771443E-4</v>
      </c>
      <c r="R4800" s="7">
        <f>_xlfn.CEILING.MATH(ABS(NiftyData[[#This Row],[DayChange %]]), 0.01)</f>
        <v>0.01</v>
      </c>
    </row>
    <row r="4801" spans="1:18" x14ac:dyDescent="0.2">
      <c r="A4801" s="2">
        <v>37112</v>
      </c>
      <c r="B4801" s="1">
        <v>1068.0999999999999</v>
      </c>
      <c r="C4801" s="1">
        <v>1072.5999999999999</v>
      </c>
      <c r="D4801" s="1">
        <v>1061.4000000000001</v>
      </c>
      <c r="E4801" s="1">
        <v>1070.6500000000001</v>
      </c>
      <c r="F4801" s="1">
        <v>26832655</v>
      </c>
      <c r="G4801" s="1">
        <v>653.16999999999996</v>
      </c>
      <c r="H4801" s="6" t="str">
        <f>TEXT(NiftyData[[#This Row],[Date]], "yyyy")</f>
        <v>2001</v>
      </c>
      <c r="I4801" s="6" t="str">
        <f>TEXT(NiftyData[[#This Row],[Date]], "mmm")</f>
        <v>Aug</v>
      </c>
      <c r="J4801" s="6" t="str">
        <f>TEXT(NiftyData[[#This Row],[Date]], "ddd")</f>
        <v>Thu</v>
      </c>
      <c r="K4801" s="6" t="str">
        <f>TEXT(NiftyData[[#This Row],[Date]], "mmm-yyyy")</f>
        <v>Aug-2001</v>
      </c>
      <c r="L4801" s="6" t="str">
        <f>IF(NiftyData[[#This Row],[Day]]="Thu", "Expiry", "")</f>
        <v>Expiry</v>
      </c>
      <c r="M4801" s="6">
        <f>NiftyData[[#This Row],[Close]]-NiftyData[[#This Row],[Open]]</f>
        <v>2.5500000000001819</v>
      </c>
      <c r="N4801" s="4">
        <f>NiftyData[[#This Row],[Intraday Change]]/NiftyData[[#This Row],[Open]]</f>
        <v>2.3874169085293345E-3</v>
      </c>
      <c r="O4801" s="4">
        <f>_xlfn.CEILING.MATH(ABS(NiftyData[[#This Row],[Intraday Change %]]), 0.01)</f>
        <v>0.01</v>
      </c>
      <c r="P4801" s="6">
        <f>NiftyData[[#This Row],[Close]]-E4802</f>
        <v>2.6500000000000909</v>
      </c>
      <c r="Q4801" s="4">
        <f>NiftyData[[#This Row],[DayChange]]/E4802</f>
        <v>2.4812734082397857E-3</v>
      </c>
      <c r="R4801" s="7">
        <f>_xlfn.CEILING.MATH(ABS(NiftyData[[#This Row],[DayChange %]]), 0.01)</f>
        <v>0.01</v>
      </c>
    </row>
    <row r="4802" spans="1:18" x14ac:dyDescent="0.2">
      <c r="A4802" s="2">
        <v>37111</v>
      </c>
      <c r="B4802" s="1">
        <v>1071.75</v>
      </c>
      <c r="C4802" s="1">
        <v>1072.0999999999999</v>
      </c>
      <c r="D4802" s="1">
        <v>1059.55</v>
      </c>
      <c r="E4802" s="1">
        <v>1068</v>
      </c>
      <c r="F4802" s="1">
        <v>28799186</v>
      </c>
      <c r="G4802" s="1">
        <v>753.16</v>
      </c>
      <c r="H4802" s="6" t="str">
        <f>TEXT(NiftyData[[#This Row],[Date]], "yyyy")</f>
        <v>2001</v>
      </c>
      <c r="I4802" s="6" t="str">
        <f>TEXT(NiftyData[[#This Row],[Date]], "mmm")</f>
        <v>Aug</v>
      </c>
      <c r="J4802" s="6" t="str">
        <f>TEXT(NiftyData[[#This Row],[Date]], "ddd")</f>
        <v>Wed</v>
      </c>
      <c r="K4802" s="6" t="str">
        <f>TEXT(NiftyData[[#This Row],[Date]], "mmm-yyyy")</f>
        <v>Aug-2001</v>
      </c>
      <c r="L4802" s="6" t="str">
        <f>IF(NiftyData[[#This Row],[Day]]="Thu", "Expiry", "")</f>
        <v/>
      </c>
      <c r="M4802" s="6">
        <f>NiftyData[[#This Row],[Close]]-NiftyData[[#This Row],[Open]]</f>
        <v>-3.75</v>
      </c>
      <c r="N4802" s="4">
        <f>NiftyData[[#This Row],[Intraday Change]]/NiftyData[[#This Row],[Open]]</f>
        <v>-3.4989503149055285E-3</v>
      </c>
      <c r="O4802" s="4">
        <f>_xlfn.CEILING.MATH(ABS(NiftyData[[#This Row],[Intraday Change %]]), 0.01)</f>
        <v>0.01</v>
      </c>
      <c r="P4802" s="6">
        <f>NiftyData[[#This Row],[Close]]-E4803</f>
        <v>-4.0999999999999091</v>
      </c>
      <c r="Q4802" s="4">
        <f>NiftyData[[#This Row],[DayChange]]/E4803</f>
        <v>-3.8242701240555075E-3</v>
      </c>
      <c r="R4802" s="7">
        <f>_xlfn.CEILING.MATH(ABS(NiftyData[[#This Row],[DayChange %]]), 0.01)</f>
        <v>0.01</v>
      </c>
    </row>
    <row r="4803" spans="1:18" x14ac:dyDescent="0.2">
      <c r="A4803" s="2">
        <v>37110</v>
      </c>
      <c r="B4803" s="1">
        <v>1074.3499999999999</v>
      </c>
      <c r="C4803" s="1">
        <v>1079.3</v>
      </c>
      <c r="D4803" s="1">
        <v>1070.2</v>
      </c>
      <c r="E4803" s="1">
        <v>1072.0999999999999</v>
      </c>
      <c r="F4803" s="1">
        <v>26869345</v>
      </c>
      <c r="G4803" s="1">
        <v>622.5</v>
      </c>
      <c r="H4803" s="6" t="str">
        <f>TEXT(NiftyData[[#This Row],[Date]], "yyyy")</f>
        <v>2001</v>
      </c>
      <c r="I4803" s="6" t="str">
        <f>TEXT(NiftyData[[#This Row],[Date]], "mmm")</f>
        <v>Aug</v>
      </c>
      <c r="J4803" s="6" t="str">
        <f>TEXT(NiftyData[[#This Row],[Date]], "ddd")</f>
        <v>Tue</v>
      </c>
      <c r="K4803" s="6" t="str">
        <f>TEXT(NiftyData[[#This Row],[Date]], "mmm-yyyy")</f>
        <v>Aug-2001</v>
      </c>
      <c r="L4803" s="6" t="str">
        <f>IF(NiftyData[[#This Row],[Day]]="Thu", "Expiry", "")</f>
        <v/>
      </c>
      <c r="M4803" s="6">
        <f>NiftyData[[#This Row],[Close]]-NiftyData[[#This Row],[Open]]</f>
        <v>-2.25</v>
      </c>
      <c r="N4803" s="4">
        <f>NiftyData[[#This Row],[Intraday Change]]/NiftyData[[#This Row],[Open]]</f>
        <v>-2.0942895704379396E-3</v>
      </c>
      <c r="O4803" s="4">
        <f>_xlfn.CEILING.MATH(ABS(NiftyData[[#This Row],[Intraday Change %]]), 0.01)</f>
        <v>0.01</v>
      </c>
      <c r="P4803" s="6">
        <f>NiftyData[[#This Row],[Close]]-E4804</f>
        <v>-3.1500000000000909</v>
      </c>
      <c r="Q4803" s="4">
        <f>NiftyData[[#This Row],[DayChange]]/E4804</f>
        <v>-2.9295512671472595E-3</v>
      </c>
      <c r="R4803" s="7">
        <f>_xlfn.CEILING.MATH(ABS(NiftyData[[#This Row],[DayChange %]]), 0.01)</f>
        <v>0.01</v>
      </c>
    </row>
    <row r="4804" spans="1:18" x14ac:dyDescent="0.2">
      <c r="A4804" s="2">
        <v>37109</v>
      </c>
      <c r="B4804" s="1">
        <v>1074.2</v>
      </c>
      <c r="C4804" s="1">
        <v>1082.4000000000001</v>
      </c>
      <c r="D4804" s="1">
        <v>1072.55</v>
      </c>
      <c r="E4804" s="1">
        <v>1075.25</v>
      </c>
      <c r="F4804" s="1">
        <v>37036989</v>
      </c>
      <c r="G4804" s="1">
        <v>792.26</v>
      </c>
      <c r="H4804" s="6" t="str">
        <f>TEXT(NiftyData[[#This Row],[Date]], "yyyy")</f>
        <v>2001</v>
      </c>
      <c r="I4804" s="6" t="str">
        <f>TEXT(NiftyData[[#This Row],[Date]], "mmm")</f>
        <v>Aug</v>
      </c>
      <c r="J4804" s="6" t="str">
        <f>TEXT(NiftyData[[#This Row],[Date]], "ddd")</f>
        <v>Mon</v>
      </c>
      <c r="K4804" s="6" t="str">
        <f>TEXT(NiftyData[[#This Row],[Date]], "mmm-yyyy")</f>
        <v>Aug-2001</v>
      </c>
      <c r="L4804" s="6" t="str">
        <f>IF(NiftyData[[#This Row],[Day]]="Thu", "Expiry", "")</f>
        <v/>
      </c>
      <c r="M4804" s="6">
        <f>NiftyData[[#This Row],[Close]]-NiftyData[[#This Row],[Open]]</f>
        <v>1.0499999999999545</v>
      </c>
      <c r="N4804" s="4">
        <f>NiftyData[[#This Row],[Intraday Change]]/NiftyData[[#This Row],[Open]]</f>
        <v>9.77471606777094E-4</v>
      </c>
      <c r="O4804" s="4">
        <f>_xlfn.CEILING.MATH(ABS(NiftyData[[#This Row],[Intraday Change %]]), 0.01)</f>
        <v>0.01</v>
      </c>
      <c r="P4804" s="6">
        <f>NiftyData[[#This Row],[Close]]-E4805</f>
        <v>0.65000000000009095</v>
      </c>
      <c r="Q4804" s="4">
        <f>NiftyData[[#This Row],[DayChange]]/E4805</f>
        <v>6.0487623301702122E-4</v>
      </c>
      <c r="R4804" s="7">
        <f>_xlfn.CEILING.MATH(ABS(NiftyData[[#This Row],[DayChange %]]), 0.01)</f>
        <v>0.01</v>
      </c>
    </row>
    <row r="4805" spans="1:18" x14ac:dyDescent="0.2">
      <c r="A4805" s="2">
        <v>37106</v>
      </c>
      <c r="B4805" s="1">
        <v>1066.4000000000001</v>
      </c>
      <c r="C4805" s="1">
        <v>1077.55</v>
      </c>
      <c r="D4805" s="1">
        <v>1066.2</v>
      </c>
      <c r="E4805" s="1">
        <v>1074.5999999999999</v>
      </c>
      <c r="F4805" s="1">
        <v>43832220</v>
      </c>
      <c r="G4805" s="1">
        <v>1090.03</v>
      </c>
      <c r="H4805" s="6" t="str">
        <f>TEXT(NiftyData[[#This Row],[Date]], "yyyy")</f>
        <v>2001</v>
      </c>
      <c r="I4805" s="6" t="str">
        <f>TEXT(NiftyData[[#This Row],[Date]], "mmm")</f>
        <v>Aug</v>
      </c>
      <c r="J4805" s="6" t="str">
        <f>TEXT(NiftyData[[#This Row],[Date]], "ddd")</f>
        <v>Fri</v>
      </c>
      <c r="K4805" s="6" t="str">
        <f>TEXT(NiftyData[[#This Row],[Date]], "mmm-yyyy")</f>
        <v>Aug-2001</v>
      </c>
      <c r="L4805" s="6" t="str">
        <f>IF(NiftyData[[#This Row],[Day]]="Thu", "Expiry", "")</f>
        <v/>
      </c>
      <c r="M4805" s="6">
        <f>NiftyData[[#This Row],[Close]]-NiftyData[[#This Row],[Open]]</f>
        <v>8.1999999999998181</v>
      </c>
      <c r="N4805" s="4">
        <f>NiftyData[[#This Row],[Intraday Change]]/NiftyData[[#This Row],[Open]]</f>
        <v>7.6894223555887256E-3</v>
      </c>
      <c r="O4805" s="4">
        <f>_xlfn.CEILING.MATH(ABS(NiftyData[[#This Row],[Intraday Change %]]), 0.01)</f>
        <v>0.01</v>
      </c>
      <c r="P4805" s="6">
        <f>NiftyData[[#This Row],[Close]]-E4806</f>
        <v>8.5999999999999091</v>
      </c>
      <c r="Q4805" s="4">
        <f>NiftyData[[#This Row],[DayChange]]/E4806</f>
        <v>8.0675422138835919E-3</v>
      </c>
      <c r="R4805" s="7">
        <f>_xlfn.CEILING.MATH(ABS(NiftyData[[#This Row],[DayChange %]]), 0.01)</f>
        <v>0.01</v>
      </c>
    </row>
    <row r="4806" spans="1:18" x14ac:dyDescent="0.2">
      <c r="A4806" s="2">
        <v>37105</v>
      </c>
      <c r="B4806" s="1">
        <v>1064.25</v>
      </c>
      <c r="C4806" s="1">
        <v>1070.05</v>
      </c>
      <c r="D4806" s="1">
        <v>1059.55</v>
      </c>
      <c r="E4806" s="1">
        <v>1066</v>
      </c>
      <c r="F4806" s="1">
        <v>43294501</v>
      </c>
      <c r="G4806" s="1">
        <v>986.3</v>
      </c>
      <c r="H4806" s="6" t="str">
        <f>TEXT(NiftyData[[#This Row],[Date]], "yyyy")</f>
        <v>2001</v>
      </c>
      <c r="I4806" s="6" t="str">
        <f>TEXT(NiftyData[[#This Row],[Date]], "mmm")</f>
        <v>Aug</v>
      </c>
      <c r="J4806" s="6" t="str">
        <f>TEXT(NiftyData[[#This Row],[Date]], "ddd")</f>
        <v>Thu</v>
      </c>
      <c r="K4806" s="6" t="str">
        <f>TEXT(NiftyData[[#This Row],[Date]], "mmm-yyyy")</f>
        <v>Aug-2001</v>
      </c>
      <c r="L4806" s="6" t="str">
        <f>IF(NiftyData[[#This Row],[Day]]="Thu", "Expiry", "")</f>
        <v>Expiry</v>
      </c>
      <c r="M4806" s="6">
        <f>NiftyData[[#This Row],[Close]]-NiftyData[[#This Row],[Open]]</f>
        <v>1.75</v>
      </c>
      <c r="N4806" s="4">
        <f>NiftyData[[#This Row],[Intraday Change]]/NiftyData[[#This Row],[Open]]</f>
        <v>1.644350481559784E-3</v>
      </c>
      <c r="O4806" s="4">
        <f>_xlfn.CEILING.MATH(ABS(NiftyData[[#This Row],[Intraday Change %]]), 0.01)</f>
        <v>0.01</v>
      </c>
      <c r="P4806" s="6">
        <f>NiftyData[[#This Row],[Close]]-E4807</f>
        <v>2.8499999999999091</v>
      </c>
      <c r="Q4806" s="4">
        <f>NiftyData[[#This Row],[DayChange]]/E4807</f>
        <v>2.680712975591317E-3</v>
      </c>
      <c r="R4806" s="7">
        <f>_xlfn.CEILING.MATH(ABS(NiftyData[[#This Row],[DayChange %]]), 0.01)</f>
        <v>0.01</v>
      </c>
    </row>
    <row r="4807" spans="1:18" x14ac:dyDescent="0.2">
      <c r="A4807" s="2">
        <v>37104</v>
      </c>
      <c r="B4807" s="1">
        <v>1073</v>
      </c>
      <c r="C4807" s="1">
        <v>1077.7</v>
      </c>
      <c r="D4807" s="1">
        <v>1059.75</v>
      </c>
      <c r="E4807" s="1">
        <v>1063.1500000000001</v>
      </c>
      <c r="F4807" s="1">
        <v>53427200</v>
      </c>
      <c r="G4807" s="1">
        <v>1210.4000000000001</v>
      </c>
      <c r="H4807" s="6" t="str">
        <f>TEXT(NiftyData[[#This Row],[Date]], "yyyy")</f>
        <v>2001</v>
      </c>
      <c r="I4807" s="6" t="str">
        <f>TEXT(NiftyData[[#This Row],[Date]], "mmm")</f>
        <v>Aug</v>
      </c>
      <c r="J4807" s="6" t="str">
        <f>TEXT(NiftyData[[#This Row],[Date]], "ddd")</f>
        <v>Wed</v>
      </c>
      <c r="K4807" s="6" t="str">
        <f>TEXT(NiftyData[[#This Row],[Date]], "mmm-yyyy")</f>
        <v>Aug-2001</v>
      </c>
      <c r="L4807" s="6" t="str">
        <f>IF(NiftyData[[#This Row],[Day]]="Thu", "Expiry", "")</f>
        <v/>
      </c>
      <c r="M4807" s="6">
        <f>NiftyData[[#This Row],[Close]]-NiftyData[[#This Row],[Open]]</f>
        <v>-9.8499999999999091</v>
      </c>
      <c r="N4807" s="4">
        <f>NiftyData[[#This Row],[Intraday Change]]/NiftyData[[#This Row],[Open]]</f>
        <v>-9.1798695246970256E-3</v>
      </c>
      <c r="O4807" s="4">
        <f>_xlfn.CEILING.MATH(ABS(NiftyData[[#This Row],[Intraday Change %]]), 0.01)</f>
        <v>0.01</v>
      </c>
      <c r="P4807" s="6">
        <f>NiftyData[[#This Row],[Close]]-E4808</f>
        <v>-9.6999999999998181</v>
      </c>
      <c r="Q4807" s="4">
        <f>NiftyData[[#This Row],[DayChange]]/E4808</f>
        <v>-9.0413384909351895E-3</v>
      </c>
      <c r="R4807" s="7">
        <f>_xlfn.CEILING.MATH(ABS(NiftyData[[#This Row],[DayChange %]]), 0.01)</f>
        <v>0.01</v>
      </c>
    </row>
    <row r="4808" spans="1:18" x14ac:dyDescent="0.2">
      <c r="A4808" s="2">
        <v>37103</v>
      </c>
      <c r="B4808" s="1">
        <v>1061.45</v>
      </c>
      <c r="C4808" s="1">
        <v>1076.3499999999999</v>
      </c>
      <c r="D4808" s="1">
        <v>1053.5999999999999</v>
      </c>
      <c r="E4808" s="1">
        <v>1072.8499999999999</v>
      </c>
      <c r="F4808" s="1">
        <v>34607069</v>
      </c>
      <c r="G4808" s="1">
        <v>813.54</v>
      </c>
      <c r="H4808" s="6" t="str">
        <f>TEXT(NiftyData[[#This Row],[Date]], "yyyy")</f>
        <v>2001</v>
      </c>
      <c r="I4808" s="6" t="str">
        <f>TEXT(NiftyData[[#This Row],[Date]], "mmm")</f>
        <v>Jul</v>
      </c>
      <c r="J4808" s="6" t="str">
        <f>TEXT(NiftyData[[#This Row],[Date]], "ddd")</f>
        <v>Tue</v>
      </c>
      <c r="K4808" s="6" t="str">
        <f>TEXT(NiftyData[[#This Row],[Date]], "mmm-yyyy")</f>
        <v>Jul-2001</v>
      </c>
      <c r="L4808" s="6" t="str">
        <f>IF(NiftyData[[#This Row],[Day]]="Thu", "Expiry", "")</f>
        <v/>
      </c>
      <c r="M4808" s="6">
        <f>NiftyData[[#This Row],[Close]]-NiftyData[[#This Row],[Open]]</f>
        <v>11.399999999999864</v>
      </c>
      <c r="N4808" s="4">
        <f>NiftyData[[#This Row],[Intraday Change]]/NiftyData[[#This Row],[Open]]</f>
        <v>1.0740025436902221E-2</v>
      </c>
      <c r="O4808" s="4">
        <f>_xlfn.CEILING.MATH(ABS(NiftyData[[#This Row],[Intraday Change %]]), 0.01)</f>
        <v>0.02</v>
      </c>
      <c r="P4808" s="6">
        <f>NiftyData[[#This Row],[Close]]-E4809</f>
        <v>11.399999999999864</v>
      </c>
      <c r="Q4808" s="4">
        <f>NiftyData[[#This Row],[DayChange]]/E4809</f>
        <v>1.0740025436902221E-2</v>
      </c>
      <c r="R4808" s="7">
        <f>_xlfn.CEILING.MATH(ABS(NiftyData[[#This Row],[DayChange %]]), 0.01)</f>
        <v>0.02</v>
      </c>
    </row>
    <row r="4809" spans="1:18" x14ac:dyDescent="0.2">
      <c r="A4809" s="2">
        <v>37102</v>
      </c>
      <c r="B4809" s="1">
        <v>1051.45</v>
      </c>
      <c r="C4809" s="1">
        <v>1062.8</v>
      </c>
      <c r="D4809" s="1">
        <v>1050.9000000000001</v>
      </c>
      <c r="E4809" s="1">
        <v>1061.45</v>
      </c>
      <c r="F4809" s="1">
        <v>26457025</v>
      </c>
      <c r="G4809" s="1">
        <v>638.35</v>
      </c>
      <c r="H4809" s="6" t="str">
        <f>TEXT(NiftyData[[#This Row],[Date]], "yyyy")</f>
        <v>2001</v>
      </c>
      <c r="I4809" s="6" t="str">
        <f>TEXT(NiftyData[[#This Row],[Date]], "mmm")</f>
        <v>Jul</v>
      </c>
      <c r="J4809" s="6" t="str">
        <f>TEXT(NiftyData[[#This Row],[Date]], "ddd")</f>
        <v>Mon</v>
      </c>
      <c r="K4809" s="6" t="str">
        <f>TEXT(NiftyData[[#This Row],[Date]], "mmm-yyyy")</f>
        <v>Jul-2001</v>
      </c>
      <c r="L4809" s="6" t="str">
        <f>IF(NiftyData[[#This Row],[Day]]="Thu", "Expiry", "")</f>
        <v/>
      </c>
      <c r="M4809" s="6">
        <f>NiftyData[[#This Row],[Close]]-NiftyData[[#This Row],[Open]]</f>
        <v>10</v>
      </c>
      <c r="N4809" s="4">
        <f>NiftyData[[#This Row],[Intraday Change]]/NiftyData[[#This Row],[Open]]</f>
        <v>9.5106757335108663E-3</v>
      </c>
      <c r="O4809" s="4">
        <f>_xlfn.CEILING.MATH(ABS(NiftyData[[#This Row],[Intraday Change %]]), 0.01)</f>
        <v>0.01</v>
      </c>
      <c r="P4809" s="6">
        <f>NiftyData[[#This Row],[Close]]-E4810</f>
        <v>9.75</v>
      </c>
      <c r="Q4809" s="4">
        <f>NiftyData[[#This Row],[DayChange]]/E4810</f>
        <v>9.270704573547589E-3</v>
      </c>
      <c r="R4809" s="7">
        <f>_xlfn.CEILING.MATH(ABS(NiftyData[[#This Row],[DayChange %]]), 0.01)</f>
        <v>0.01</v>
      </c>
    </row>
    <row r="4810" spans="1:18" x14ac:dyDescent="0.2">
      <c r="A4810" s="2">
        <v>37099</v>
      </c>
      <c r="B4810" s="1">
        <v>1053.2</v>
      </c>
      <c r="C4810" s="1">
        <v>1061.2</v>
      </c>
      <c r="D4810" s="1">
        <v>1046.9000000000001</v>
      </c>
      <c r="E4810" s="1">
        <v>1051.7</v>
      </c>
      <c r="F4810" s="1">
        <v>28239132</v>
      </c>
      <c r="G4810" s="1">
        <v>797.78</v>
      </c>
      <c r="H4810" s="6" t="str">
        <f>TEXT(NiftyData[[#This Row],[Date]], "yyyy")</f>
        <v>2001</v>
      </c>
      <c r="I4810" s="6" t="str">
        <f>TEXT(NiftyData[[#This Row],[Date]], "mmm")</f>
        <v>Jul</v>
      </c>
      <c r="J4810" s="6" t="str">
        <f>TEXT(NiftyData[[#This Row],[Date]], "ddd")</f>
        <v>Fri</v>
      </c>
      <c r="K4810" s="6" t="str">
        <f>TEXT(NiftyData[[#This Row],[Date]], "mmm-yyyy")</f>
        <v>Jul-2001</v>
      </c>
      <c r="L4810" s="6" t="str">
        <f>IF(NiftyData[[#This Row],[Day]]="Thu", "Expiry", "")</f>
        <v/>
      </c>
      <c r="M4810" s="6">
        <f>NiftyData[[#This Row],[Close]]-NiftyData[[#This Row],[Open]]</f>
        <v>-1.5</v>
      </c>
      <c r="N4810" s="4">
        <f>NiftyData[[#This Row],[Intraday Change]]/NiftyData[[#This Row],[Open]]</f>
        <v>-1.4242309153057349E-3</v>
      </c>
      <c r="O4810" s="4">
        <f>_xlfn.CEILING.MATH(ABS(NiftyData[[#This Row],[Intraday Change %]]), 0.01)</f>
        <v>0.01</v>
      </c>
      <c r="P4810" s="6">
        <f>NiftyData[[#This Row],[Close]]-E4811</f>
        <v>-1.7000000000000455</v>
      </c>
      <c r="Q4810" s="4">
        <f>NiftyData[[#This Row],[DayChange]]/E4811</f>
        <v>-1.6138219100057388E-3</v>
      </c>
      <c r="R4810" s="7">
        <f>_xlfn.CEILING.MATH(ABS(NiftyData[[#This Row],[DayChange %]]), 0.01)</f>
        <v>0.01</v>
      </c>
    </row>
    <row r="4811" spans="1:18" x14ac:dyDescent="0.2">
      <c r="A4811" s="2">
        <v>37098</v>
      </c>
      <c r="B4811" s="1">
        <v>1063.9000000000001</v>
      </c>
      <c r="C4811" s="1">
        <v>1066.55</v>
      </c>
      <c r="D4811" s="1">
        <v>1050.1500000000001</v>
      </c>
      <c r="E4811" s="1">
        <v>1053.4000000000001</v>
      </c>
      <c r="F4811" s="1">
        <v>32443885</v>
      </c>
      <c r="G4811" s="1">
        <v>992.93</v>
      </c>
      <c r="H4811" s="6" t="str">
        <f>TEXT(NiftyData[[#This Row],[Date]], "yyyy")</f>
        <v>2001</v>
      </c>
      <c r="I4811" s="6" t="str">
        <f>TEXT(NiftyData[[#This Row],[Date]], "mmm")</f>
        <v>Jul</v>
      </c>
      <c r="J4811" s="6" t="str">
        <f>TEXT(NiftyData[[#This Row],[Date]], "ddd")</f>
        <v>Thu</v>
      </c>
      <c r="K4811" s="6" t="str">
        <f>TEXT(NiftyData[[#This Row],[Date]], "mmm-yyyy")</f>
        <v>Jul-2001</v>
      </c>
      <c r="L4811" s="6" t="str">
        <f>IF(NiftyData[[#This Row],[Day]]="Thu", "Expiry", "")</f>
        <v>Expiry</v>
      </c>
      <c r="M4811" s="6">
        <f>NiftyData[[#This Row],[Close]]-NiftyData[[#This Row],[Open]]</f>
        <v>-10.5</v>
      </c>
      <c r="N4811" s="4">
        <f>NiftyData[[#This Row],[Intraday Change]]/NiftyData[[#This Row],[Open]]</f>
        <v>-9.8693486229908811E-3</v>
      </c>
      <c r="O4811" s="4">
        <f>_xlfn.CEILING.MATH(ABS(NiftyData[[#This Row],[Intraday Change %]]), 0.01)</f>
        <v>0.01</v>
      </c>
      <c r="P4811" s="6">
        <f>NiftyData[[#This Row],[Close]]-E4812</f>
        <v>-10.799999999999955</v>
      </c>
      <c r="Q4811" s="4">
        <f>NiftyData[[#This Row],[DayChange]]/E4812</f>
        <v>-1.0148468333020065E-2</v>
      </c>
      <c r="R4811" s="7">
        <f>_xlfn.CEILING.MATH(ABS(NiftyData[[#This Row],[DayChange %]]), 0.01)</f>
        <v>0.02</v>
      </c>
    </row>
    <row r="4812" spans="1:18" x14ac:dyDescent="0.2">
      <c r="A4812" s="2">
        <v>37097</v>
      </c>
      <c r="B4812" s="1">
        <v>1072.45</v>
      </c>
      <c r="C4812" s="1">
        <v>1073.95</v>
      </c>
      <c r="D4812" s="1">
        <v>1062.1500000000001</v>
      </c>
      <c r="E4812" s="1">
        <v>1064.2</v>
      </c>
      <c r="F4812" s="1">
        <v>27922213</v>
      </c>
      <c r="G4812" s="1">
        <v>757.85</v>
      </c>
      <c r="H4812" s="6" t="str">
        <f>TEXT(NiftyData[[#This Row],[Date]], "yyyy")</f>
        <v>2001</v>
      </c>
      <c r="I4812" s="6" t="str">
        <f>TEXT(NiftyData[[#This Row],[Date]], "mmm")</f>
        <v>Jul</v>
      </c>
      <c r="J4812" s="6" t="str">
        <f>TEXT(NiftyData[[#This Row],[Date]], "ddd")</f>
        <v>Wed</v>
      </c>
      <c r="K4812" s="6" t="str">
        <f>TEXT(NiftyData[[#This Row],[Date]], "mmm-yyyy")</f>
        <v>Jul-2001</v>
      </c>
      <c r="L4812" s="6" t="str">
        <f>IF(NiftyData[[#This Row],[Day]]="Thu", "Expiry", "")</f>
        <v/>
      </c>
      <c r="M4812" s="6">
        <f>NiftyData[[#This Row],[Close]]-NiftyData[[#This Row],[Open]]</f>
        <v>-8.25</v>
      </c>
      <c r="N4812" s="4">
        <f>NiftyData[[#This Row],[Intraday Change]]/NiftyData[[#This Row],[Open]]</f>
        <v>-7.692666324770385E-3</v>
      </c>
      <c r="O4812" s="4">
        <f>_xlfn.CEILING.MATH(ABS(NiftyData[[#This Row],[Intraday Change %]]), 0.01)</f>
        <v>0.01</v>
      </c>
      <c r="P4812" s="6">
        <f>NiftyData[[#This Row],[Close]]-E4813</f>
        <v>-8.3499999999999091</v>
      </c>
      <c r="Q4812" s="4">
        <f>NiftyData[[#This Row],[DayChange]]/E4813</f>
        <v>-7.7851848398675207E-3</v>
      </c>
      <c r="R4812" s="7">
        <f>_xlfn.CEILING.MATH(ABS(NiftyData[[#This Row],[DayChange %]]), 0.01)</f>
        <v>0.01</v>
      </c>
    </row>
    <row r="4813" spans="1:18" x14ac:dyDescent="0.2">
      <c r="A4813" s="2">
        <v>37096</v>
      </c>
      <c r="B4813" s="1">
        <v>1065.95</v>
      </c>
      <c r="C4813" s="1">
        <v>1074.75</v>
      </c>
      <c r="D4813" s="1">
        <v>1064.5</v>
      </c>
      <c r="E4813" s="1">
        <v>1072.55</v>
      </c>
      <c r="F4813" s="1">
        <v>22139911</v>
      </c>
      <c r="G4813" s="1">
        <v>656.83</v>
      </c>
      <c r="H4813" s="6" t="str">
        <f>TEXT(NiftyData[[#This Row],[Date]], "yyyy")</f>
        <v>2001</v>
      </c>
      <c r="I4813" s="6" t="str">
        <f>TEXT(NiftyData[[#This Row],[Date]], "mmm")</f>
        <v>Jul</v>
      </c>
      <c r="J4813" s="6" t="str">
        <f>TEXT(NiftyData[[#This Row],[Date]], "ddd")</f>
        <v>Tue</v>
      </c>
      <c r="K4813" s="6" t="str">
        <f>TEXT(NiftyData[[#This Row],[Date]], "mmm-yyyy")</f>
        <v>Jul-2001</v>
      </c>
      <c r="L4813" s="6" t="str">
        <f>IF(NiftyData[[#This Row],[Day]]="Thu", "Expiry", "")</f>
        <v/>
      </c>
      <c r="M4813" s="6">
        <f>NiftyData[[#This Row],[Close]]-NiftyData[[#This Row],[Open]]</f>
        <v>6.5999999999999091</v>
      </c>
      <c r="N4813" s="4">
        <f>NiftyData[[#This Row],[Intraday Change]]/NiftyData[[#This Row],[Open]]</f>
        <v>6.1916600215769111E-3</v>
      </c>
      <c r="O4813" s="4">
        <f>_xlfn.CEILING.MATH(ABS(NiftyData[[#This Row],[Intraday Change %]]), 0.01)</f>
        <v>0.01</v>
      </c>
      <c r="P4813" s="6">
        <f>NiftyData[[#This Row],[Close]]-E4814</f>
        <v>1.8999999999998636</v>
      </c>
      <c r="Q4813" s="4">
        <f>NiftyData[[#This Row],[DayChange]]/E4814</f>
        <v>1.7746228926351873E-3</v>
      </c>
      <c r="R4813" s="7">
        <f>_xlfn.CEILING.MATH(ABS(NiftyData[[#This Row],[DayChange %]]), 0.01)</f>
        <v>0.01</v>
      </c>
    </row>
    <row r="4814" spans="1:18" x14ac:dyDescent="0.2">
      <c r="A4814" s="2">
        <v>37095</v>
      </c>
      <c r="B4814" s="1">
        <v>1076.1500000000001</v>
      </c>
      <c r="C4814" s="1">
        <v>1076.1500000000001</v>
      </c>
      <c r="D4814" s="1">
        <v>1063.4000000000001</v>
      </c>
      <c r="E4814" s="1">
        <v>1070.6500000000001</v>
      </c>
      <c r="F4814" s="1">
        <v>1394931</v>
      </c>
      <c r="G4814" s="1">
        <v>40.119999999999997</v>
      </c>
      <c r="H4814" s="6" t="str">
        <f>TEXT(NiftyData[[#This Row],[Date]], "yyyy")</f>
        <v>2001</v>
      </c>
      <c r="I4814" s="6" t="str">
        <f>TEXT(NiftyData[[#This Row],[Date]], "mmm")</f>
        <v>Jul</v>
      </c>
      <c r="J4814" s="6" t="str">
        <f>TEXT(NiftyData[[#This Row],[Date]], "ddd")</f>
        <v>Mon</v>
      </c>
      <c r="K4814" s="6" t="str">
        <f>TEXT(NiftyData[[#This Row],[Date]], "mmm-yyyy")</f>
        <v>Jul-2001</v>
      </c>
      <c r="L4814" s="6" t="str">
        <f>IF(NiftyData[[#This Row],[Day]]="Thu", "Expiry", "")</f>
        <v/>
      </c>
      <c r="M4814" s="6">
        <f>NiftyData[[#This Row],[Close]]-NiftyData[[#This Row],[Open]]</f>
        <v>-5.5</v>
      </c>
      <c r="N4814" s="4">
        <f>NiftyData[[#This Row],[Intraday Change]]/NiftyData[[#This Row],[Open]]</f>
        <v>-5.1108116898201921E-3</v>
      </c>
      <c r="O4814" s="4">
        <f>_xlfn.CEILING.MATH(ABS(NiftyData[[#This Row],[Intraday Change %]]), 0.01)</f>
        <v>0.01</v>
      </c>
      <c r="P4814" s="6">
        <f>NiftyData[[#This Row],[Close]]-E4815</f>
        <v>-7.0499999999999545</v>
      </c>
      <c r="Q4814" s="4">
        <f>NiftyData[[#This Row],[DayChange]]/E4815</f>
        <v>-6.5417091955089117E-3</v>
      </c>
      <c r="R4814" s="7">
        <f>_xlfn.CEILING.MATH(ABS(NiftyData[[#This Row],[DayChange %]]), 0.01)</f>
        <v>0.01</v>
      </c>
    </row>
    <row r="4815" spans="1:18" x14ac:dyDescent="0.2">
      <c r="A4815" s="2">
        <v>37092</v>
      </c>
      <c r="B4815" s="1">
        <v>1085.95</v>
      </c>
      <c r="C4815" s="1">
        <v>1089.95</v>
      </c>
      <c r="D4815" s="1">
        <v>1072.75</v>
      </c>
      <c r="E4815" s="1">
        <v>1077.7</v>
      </c>
      <c r="F4815" s="1">
        <v>28964869</v>
      </c>
      <c r="G4815" s="1">
        <v>1027.2</v>
      </c>
      <c r="H4815" s="6" t="str">
        <f>TEXT(NiftyData[[#This Row],[Date]], "yyyy")</f>
        <v>2001</v>
      </c>
      <c r="I4815" s="6" t="str">
        <f>TEXT(NiftyData[[#This Row],[Date]], "mmm")</f>
        <v>Jul</v>
      </c>
      <c r="J4815" s="6" t="str">
        <f>TEXT(NiftyData[[#This Row],[Date]], "ddd")</f>
        <v>Fri</v>
      </c>
      <c r="K4815" s="6" t="str">
        <f>TEXT(NiftyData[[#This Row],[Date]], "mmm-yyyy")</f>
        <v>Jul-2001</v>
      </c>
      <c r="L4815" s="6" t="str">
        <f>IF(NiftyData[[#This Row],[Day]]="Thu", "Expiry", "")</f>
        <v/>
      </c>
      <c r="M4815" s="6">
        <f>NiftyData[[#This Row],[Close]]-NiftyData[[#This Row],[Open]]</f>
        <v>-8.25</v>
      </c>
      <c r="N4815" s="4">
        <f>NiftyData[[#This Row],[Intraday Change]]/NiftyData[[#This Row],[Open]]</f>
        <v>-7.5970348542750586E-3</v>
      </c>
      <c r="O4815" s="4">
        <f>_xlfn.CEILING.MATH(ABS(NiftyData[[#This Row],[Intraday Change %]]), 0.01)</f>
        <v>0.01</v>
      </c>
      <c r="P4815" s="6">
        <f>NiftyData[[#This Row],[Close]]-E4816</f>
        <v>-8.2000000000000455</v>
      </c>
      <c r="Q4815" s="4">
        <f>NiftyData[[#This Row],[DayChange]]/E4816</f>
        <v>-7.5513399023851594E-3</v>
      </c>
      <c r="R4815" s="7">
        <f>_xlfn.CEILING.MATH(ABS(NiftyData[[#This Row],[DayChange %]]), 0.01)</f>
        <v>0.01</v>
      </c>
    </row>
    <row r="4816" spans="1:18" x14ac:dyDescent="0.2">
      <c r="A4816" s="2">
        <v>37091</v>
      </c>
      <c r="B4816" s="1">
        <v>1091.3499999999999</v>
      </c>
      <c r="C4816" s="1">
        <v>1091.3499999999999</v>
      </c>
      <c r="D4816" s="1">
        <v>1079.55</v>
      </c>
      <c r="E4816" s="1">
        <v>1085.9000000000001</v>
      </c>
      <c r="F4816" s="1">
        <v>29236416</v>
      </c>
      <c r="G4816" s="1">
        <v>980.76</v>
      </c>
      <c r="H4816" s="6" t="str">
        <f>TEXT(NiftyData[[#This Row],[Date]], "yyyy")</f>
        <v>2001</v>
      </c>
      <c r="I4816" s="6" t="str">
        <f>TEXT(NiftyData[[#This Row],[Date]], "mmm")</f>
        <v>Jul</v>
      </c>
      <c r="J4816" s="6" t="str">
        <f>TEXT(NiftyData[[#This Row],[Date]], "ddd")</f>
        <v>Thu</v>
      </c>
      <c r="K4816" s="6" t="str">
        <f>TEXT(NiftyData[[#This Row],[Date]], "mmm-yyyy")</f>
        <v>Jul-2001</v>
      </c>
      <c r="L4816" s="6" t="str">
        <f>IF(NiftyData[[#This Row],[Day]]="Thu", "Expiry", "")</f>
        <v>Expiry</v>
      </c>
      <c r="M4816" s="6">
        <f>NiftyData[[#This Row],[Close]]-NiftyData[[#This Row],[Open]]</f>
        <v>-5.4499999999998181</v>
      </c>
      <c r="N4816" s="4">
        <f>NiftyData[[#This Row],[Intraday Change]]/NiftyData[[#This Row],[Open]]</f>
        <v>-4.9938149997707593E-3</v>
      </c>
      <c r="O4816" s="4">
        <f>_xlfn.CEILING.MATH(ABS(NiftyData[[#This Row],[Intraday Change %]]), 0.01)</f>
        <v>0.01</v>
      </c>
      <c r="P4816" s="6">
        <f>NiftyData[[#This Row],[Close]]-E4817</f>
        <v>-6.0499999999999545</v>
      </c>
      <c r="Q4816" s="4">
        <f>NiftyData[[#This Row],[DayChange]]/E4817</f>
        <v>-5.5405467283300095E-3</v>
      </c>
      <c r="R4816" s="7">
        <f>_xlfn.CEILING.MATH(ABS(NiftyData[[#This Row],[DayChange %]]), 0.01)</f>
        <v>0.01</v>
      </c>
    </row>
    <row r="4817" spans="1:18" x14ac:dyDescent="0.2">
      <c r="A4817" s="2">
        <v>37090</v>
      </c>
      <c r="B4817" s="1">
        <v>1103.0999999999999</v>
      </c>
      <c r="C4817" s="1">
        <v>1108.45</v>
      </c>
      <c r="D4817" s="1">
        <v>1088.0999999999999</v>
      </c>
      <c r="E4817" s="1">
        <v>1091.95</v>
      </c>
      <c r="F4817" s="1">
        <v>26611850</v>
      </c>
      <c r="G4817" s="1">
        <v>853.04</v>
      </c>
      <c r="H4817" s="6" t="str">
        <f>TEXT(NiftyData[[#This Row],[Date]], "yyyy")</f>
        <v>2001</v>
      </c>
      <c r="I4817" s="6" t="str">
        <f>TEXT(NiftyData[[#This Row],[Date]], "mmm")</f>
        <v>Jul</v>
      </c>
      <c r="J4817" s="6" t="str">
        <f>TEXT(NiftyData[[#This Row],[Date]], "ddd")</f>
        <v>Wed</v>
      </c>
      <c r="K4817" s="6" t="str">
        <f>TEXT(NiftyData[[#This Row],[Date]], "mmm-yyyy")</f>
        <v>Jul-2001</v>
      </c>
      <c r="L4817" s="6" t="str">
        <f>IF(NiftyData[[#This Row],[Day]]="Thu", "Expiry", "")</f>
        <v/>
      </c>
      <c r="M4817" s="6">
        <f>NiftyData[[#This Row],[Close]]-NiftyData[[#This Row],[Open]]</f>
        <v>-11.149999999999864</v>
      </c>
      <c r="N4817" s="4">
        <f>NiftyData[[#This Row],[Intraday Change]]/NiftyData[[#This Row],[Open]]</f>
        <v>-1.0107877798930165E-2</v>
      </c>
      <c r="O4817" s="4">
        <f>_xlfn.CEILING.MATH(ABS(NiftyData[[#This Row],[Intraday Change %]]), 0.01)</f>
        <v>0.02</v>
      </c>
      <c r="P4817" s="6">
        <f>NiftyData[[#This Row],[Close]]-E4818</f>
        <v>-11.149999999999864</v>
      </c>
      <c r="Q4817" s="4">
        <f>NiftyData[[#This Row],[DayChange]]/E4818</f>
        <v>-1.0107877798930165E-2</v>
      </c>
      <c r="R4817" s="7">
        <f>_xlfn.CEILING.MATH(ABS(NiftyData[[#This Row],[DayChange %]]), 0.01)</f>
        <v>0.02</v>
      </c>
    </row>
    <row r="4818" spans="1:18" x14ac:dyDescent="0.2">
      <c r="A4818" s="2">
        <v>37089</v>
      </c>
      <c r="B4818" s="1">
        <v>1103.55</v>
      </c>
      <c r="C4818" s="1">
        <v>1106.05</v>
      </c>
      <c r="D4818" s="1">
        <v>1092.5</v>
      </c>
      <c r="E4818" s="1">
        <v>1103.0999999999999</v>
      </c>
      <c r="F4818" s="1">
        <v>23685095</v>
      </c>
      <c r="G4818" s="1">
        <v>802.97</v>
      </c>
      <c r="H4818" s="6" t="str">
        <f>TEXT(NiftyData[[#This Row],[Date]], "yyyy")</f>
        <v>2001</v>
      </c>
      <c r="I4818" s="6" t="str">
        <f>TEXT(NiftyData[[#This Row],[Date]], "mmm")</f>
        <v>Jul</v>
      </c>
      <c r="J4818" s="6" t="str">
        <f>TEXT(NiftyData[[#This Row],[Date]], "ddd")</f>
        <v>Tue</v>
      </c>
      <c r="K4818" s="6" t="str">
        <f>TEXT(NiftyData[[#This Row],[Date]], "mmm-yyyy")</f>
        <v>Jul-2001</v>
      </c>
      <c r="L4818" s="6" t="str">
        <f>IF(NiftyData[[#This Row],[Day]]="Thu", "Expiry", "")</f>
        <v/>
      </c>
      <c r="M4818" s="6">
        <f>NiftyData[[#This Row],[Close]]-NiftyData[[#This Row],[Open]]</f>
        <v>-0.45000000000004547</v>
      </c>
      <c r="N4818" s="4">
        <f>NiftyData[[#This Row],[Intraday Change]]/NiftyData[[#This Row],[Open]]</f>
        <v>-4.0777490825068686E-4</v>
      </c>
      <c r="O4818" s="4">
        <f>_xlfn.CEILING.MATH(ABS(NiftyData[[#This Row],[Intraday Change %]]), 0.01)</f>
        <v>0.01</v>
      </c>
      <c r="P4818" s="6">
        <f>NiftyData[[#This Row],[Close]]-E4819</f>
        <v>-2.4500000000000455</v>
      </c>
      <c r="Q4818" s="4">
        <f>NiftyData[[#This Row],[DayChange]]/E4819</f>
        <v>-2.216091538148474E-3</v>
      </c>
      <c r="R4818" s="7">
        <f>_xlfn.CEILING.MATH(ABS(NiftyData[[#This Row],[DayChange %]]), 0.01)</f>
        <v>0.01</v>
      </c>
    </row>
    <row r="4819" spans="1:18" x14ac:dyDescent="0.2">
      <c r="A4819" s="2">
        <v>37088</v>
      </c>
      <c r="B4819" s="1">
        <v>1110.3499999999999</v>
      </c>
      <c r="C4819" s="1">
        <v>1116.7</v>
      </c>
      <c r="D4819" s="1">
        <v>1102.45</v>
      </c>
      <c r="E4819" s="1">
        <v>1105.55</v>
      </c>
      <c r="F4819" s="1">
        <v>28105463</v>
      </c>
      <c r="G4819" s="1">
        <v>871.5</v>
      </c>
      <c r="H4819" s="6" t="str">
        <f>TEXT(NiftyData[[#This Row],[Date]], "yyyy")</f>
        <v>2001</v>
      </c>
      <c r="I4819" s="6" t="str">
        <f>TEXT(NiftyData[[#This Row],[Date]], "mmm")</f>
        <v>Jul</v>
      </c>
      <c r="J4819" s="6" t="str">
        <f>TEXT(NiftyData[[#This Row],[Date]], "ddd")</f>
        <v>Mon</v>
      </c>
      <c r="K4819" s="6" t="str">
        <f>TEXT(NiftyData[[#This Row],[Date]], "mmm-yyyy")</f>
        <v>Jul-2001</v>
      </c>
      <c r="L4819" s="6" t="str">
        <f>IF(NiftyData[[#This Row],[Day]]="Thu", "Expiry", "")</f>
        <v/>
      </c>
      <c r="M4819" s="6">
        <f>NiftyData[[#This Row],[Close]]-NiftyData[[#This Row],[Open]]</f>
        <v>-4.7999999999999545</v>
      </c>
      <c r="N4819" s="4">
        <f>NiftyData[[#This Row],[Intraday Change]]/NiftyData[[#This Row],[Open]]</f>
        <v>-4.3229612284414421E-3</v>
      </c>
      <c r="O4819" s="4">
        <f>_xlfn.CEILING.MATH(ABS(NiftyData[[#This Row],[Intraday Change %]]), 0.01)</f>
        <v>0.01</v>
      </c>
      <c r="P4819" s="6">
        <f>NiftyData[[#This Row],[Close]]-E4820</f>
        <v>-4.9000000000000909</v>
      </c>
      <c r="Q4819" s="4">
        <f>NiftyData[[#This Row],[DayChange]]/E4820</f>
        <v>-4.4126255121798288E-3</v>
      </c>
      <c r="R4819" s="7">
        <f>_xlfn.CEILING.MATH(ABS(NiftyData[[#This Row],[DayChange %]]), 0.01)</f>
        <v>0.01</v>
      </c>
    </row>
    <row r="4820" spans="1:18" x14ac:dyDescent="0.2">
      <c r="A4820" s="2">
        <v>37085</v>
      </c>
      <c r="B4820" s="1">
        <v>1105.7</v>
      </c>
      <c r="C4820" s="1">
        <v>1127.1500000000001</v>
      </c>
      <c r="D4820" s="1">
        <v>1103.3</v>
      </c>
      <c r="E4820" s="1">
        <v>1110.45</v>
      </c>
      <c r="F4820" s="1">
        <v>39255312</v>
      </c>
      <c r="G4820" s="1">
        <v>1241.43</v>
      </c>
      <c r="H4820" s="6" t="str">
        <f>TEXT(NiftyData[[#This Row],[Date]], "yyyy")</f>
        <v>2001</v>
      </c>
      <c r="I4820" s="6" t="str">
        <f>TEXT(NiftyData[[#This Row],[Date]], "mmm")</f>
        <v>Jul</v>
      </c>
      <c r="J4820" s="6" t="str">
        <f>TEXT(NiftyData[[#This Row],[Date]], "ddd")</f>
        <v>Fri</v>
      </c>
      <c r="K4820" s="6" t="str">
        <f>TEXT(NiftyData[[#This Row],[Date]], "mmm-yyyy")</f>
        <v>Jul-2001</v>
      </c>
      <c r="L4820" s="6" t="str">
        <f>IF(NiftyData[[#This Row],[Day]]="Thu", "Expiry", "")</f>
        <v/>
      </c>
      <c r="M4820" s="6">
        <f>NiftyData[[#This Row],[Close]]-NiftyData[[#This Row],[Open]]</f>
        <v>4.75</v>
      </c>
      <c r="N4820" s="4">
        <f>NiftyData[[#This Row],[Intraday Change]]/NiftyData[[#This Row],[Open]]</f>
        <v>4.2959211359319882E-3</v>
      </c>
      <c r="O4820" s="4">
        <f>_xlfn.CEILING.MATH(ABS(NiftyData[[#This Row],[Intraday Change %]]), 0.01)</f>
        <v>0.01</v>
      </c>
      <c r="P4820" s="6">
        <f>NiftyData[[#This Row],[Close]]-E4821</f>
        <v>4.9500000000000455</v>
      </c>
      <c r="Q4820" s="4">
        <f>NiftyData[[#This Row],[DayChange]]/E4821</f>
        <v>4.4776119402985485E-3</v>
      </c>
      <c r="R4820" s="7">
        <f>_xlfn.CEILING.MATH(ABS(NiftyData[[#This Row],[DayChange %]]), 0.01)</f>
        <v>0.01</v>
      </c>
    </row>
    <row r="4821" spans="1:18" x14ac:dyDescent="0.2">
      <c r="A4821" s="2">
        <v>37084</v>
      </c>
      <c r="B4821" s="1">
        <v>1083.8</v>
      </c>
      <c r="C4821" s="1">
        <v>1109</v>
      </c>
      <c r="D4821" s="1">
        <v>1083.8</v>
      </c>
      <c r="E4821" s="1">
        <v>1105.5</v>
      </c>
      <c r="F4821" s="1">
        <v>37170474</v>
      </c>
      <c r="G4821" s="1">
        <v>1106.05</v>
      </c>
      <c r="H4821" s="6" t="str">
        <f>TEXT(NiftyData[[#This Row],[Date]], "yyyy")</f>
        <v>2001</v>
      </c>
      <c r="I4821" s="6" t="str">
        <f>TEXT(NiftyData[[#This Row],[Date]], "mmm")</f>
        <v>Jul</v>
      </c>
      <c r="J4821" s="6" t="str">
        <f>TEXT(NiftyData[[#This Row],[Date]], "ddd")</f>
        <v>Thu</v>
      </c>
      <c r="K4821" s="6" t="str">
        <f>TEXT(NiftyData[[#This Row],[Date]], "mmm-yyyy")</f>
        <v>Jul-2001</v>
      </c>
      <c r="L4821" s="6" t="str">
        <f>IF(NiftyData[[#This Row],[Day]]="Thu", "Expiry", "")</f>
        <v>Expiry</v>
      </c>
      <c r="M4821" s="6">
        <f>NiftyData[[#This Row],[Close]]-NiftyData[[#This Row],[Open]]</f>
        <v>21.700000000000045</v>
      </c>
      <c r="N4821" s="4">
        <f>NiftyData[[#This Row],[Intraday Change]]/NiftyData[[#This Row],[Open]]</f>
        <v>2.0022144307067769E-2</v>
      </c>
      <c r="O4821" s="4">
        <f>_xlfn.CEILING.MATH(ABS(NiftyData[[#This Row],[Intraday Change %]]), 0.01)</f>
        <v>0.03</v>
      </c>
      <c r="P4821" s="6">
        <f>NiftyData[[#This Row],[Close]]-E4822</f>
        <v>21.849999999999909</v>
      </c>
      <c r="Q4821" s="4">
        <f>NiftyData[[#This Row],[DayChange]]/E4822</f>
        <v>2.0163336870760769E-2</v>
      </c>
      <c r="R4821" s="7">
        <f>_xlfn.CEILING.MATH(ABS(NiftyData[[#This Row],[DayChange %]]), 0.01)</f>
        <v>0.03</v>
      </c>
    </row>
    <row r="4822" spans="1:18" x14ac:dyDescent="0.2">
      <c r="A4822" s="2">
        <v>37083</v>
      </c>
      <c r="B4822" s="1">
        <v>1072.1500000000001</v>
      </c>
      <c r="C4822" s="1">
        <v>1088.5</v>
      </c>
      <c r="D4822" s="1">
        <v>1068.3499999999999</v>
      </c>
      <c r="E4822" s="1">
        <v>1083.6500000000001</v>
      </c>
      <c r="F4822" s="1">
        <v>24685120</v>
      </c>
      <c r="G4822" s="1">
        <v>895.22</v>
      </c>
      <c r="H4822" s="6" t="str">
        <f>TEXT(NiftyData[[#This Row],[Date]], "yyyy")</f>
        <v>2001</v>
      </c>
      <c r="I4822" s="6" t="str">
        <f>TEXT(NiftyData[[#This Row],[Date]], "mmm")</f>
        <v>Jul</v>
      </c>
      <c r="J4822" s="6" t="str">
        <f>TEXT(NiftyData[[#This Row],[Date]], "ddd")</f>
        <v>Wed</v>
      </c>
      <c r="K4822" s="6" t="str">
        <f>TEXT(NiftyData[[#This Row],[Date]], "mmm-yyyy")</f>
        <v>Jul-2001</v>
      </c>
      <c r="L4822" s="6" t="str">
        <f>IF(NiftyData[[#This Row],[Day]]="Thu", "Expiry", "")</f>
        <v/>
      </c>
      <c r="M4822" s="6">
        <f>NiftyData[[#This Row],[Close]]-NiftyData[[#This Row],[Open]]</f>
        <v>11.5</v>
      </c>
      <c r="N4822" s="4">
        <f>NiftyData[[#This Row],[Intraday Change]]/NiftyData[[#This Row],[Open]]</f>
        <v>1.072611108520263E-2</v>
      </c>
      <c r="O4822" s="4">
        <f>_xlfn.CEILING.MATH(ABS(NiftyData[[#This Row],[Intraday Change %]]), 0.01)</f>
        <v>0.02</v>
      </c>
      <c r="P4822" s="6">
        <f>NiftyData[[#This Row],[Close]]-E4823</f>
        <v>11.600000000000136</v>
      </c>
      <c r="Q4822" s="4">
        <f>NiftyData[[#This Row],[DayChange]]/E4823</f>
        <v>1.0820390839979606E-2</v>
      </c>
      <c r="R4822" s="7">
        <f>_xlfn.CEILING.MATH(ABS(NiftyData[[#This Row],[DayChange %]]), 0.01)</f>
        <v>0.02</v>
      </c>
    </row>
    <row r="4823" spans="1:18" x14ac:dyDescent="0.2">
      <c r="A4823" s="2">
        <v>37082</v>
      </c>
      <c r="B4823" s="1">
        <v>1059.95</v>
      </c>
      <c r="C4823" s="1">
        <v>1078.0999999999999</v>
      </c>
      <c r="D4823" s="1">
        <v>1059.25</v>
      </c>
      <c r="E4823" s="1">
        <v>1072.05</v>
      </c>
      <c r="F4823" s="1">
        <v>21876937</v>
      </c>
      <c r="G4823" s="1">
        <v>728.3</v>
      </c>
      <c r="H4823" s="6" t="str">
        <f>TEXT(NiftyData[[#This Row],[Date]], "yyyy")</f>
        <v>2001</v>
      </c>
      <c r="I4823" s="6" t="str">
        <f>TEXT(NiftyData[[#This Row],[Date]], "mmm")</f>
        <v>Jul</v>
      </c>
      <c r="J4823" s="6" t="str">
        <f>TEXT(NiftyData[[#This Row],[Date]], "ddd")</f>
        <v>Tue</v>
      </c>
      <c r="K4823" s="6" t="str">
        <f>TEXT(NiftyData[[#This Row],[Date]], "mmm-yyyy")</f>
        <v>Jul-2001</v>
      </c>
      <c r="L4823" s="6" t="str">
        <f>IF(NiftyData[[#This Row],[Day]]="Thu", "Expiry", "")</f>
        <v/>
      </c>
      <c r="M4823" s="6">
        <f>NiftyData[[#This Row],[Close]]-NiftyData[[#This Row],[Open]]</f>
        <v>12.099999999999909</v>
      </c>
      <c r="N4823" s="4">
        <f>NiftyData[[#This Row],[Intraday Change]]/NiftyData[[#This Row],[Open]]</f>
        <v>1.1415632812868445E-2</v>
      </c>
      <c r="O4823" s="4">
        <f>_xlfn.CEILING.MATH(ABS(NiftyData[[#This Row],[Intraday Change %]]), 0.01)</f>
        <v>0.02</v>
      </c>
      <c r="P4823" s="6">
        <f>NiftyData[[#This Row],[Close]]-E4824</f>
        <v>12.549999999999955</v>
      </c>
      <c r="Q4823" s="4">
        <f>NiftyData[[#This Row],[DayChange]]/E4824</f>
        <v>1.1845210004719164E-2</v>
      </c>
      <c r="R4823" s="7">
        <f>_xlfn.CEILING.MATH(ABS(NiftyData[[#This Row],[DayChange %]]), 0.01)</f>
        <v>0.02</v>
      </c>
    </row>
    <row r="4824" spans="1:18" x14ac:dyDescent="0.2">
      <c r="A4824" s="2">
        <v>37081</v>
      </c>
      <c r="B4824" s="1">
        <v>1064.8</v>
      </c>
      <c r="C4824" s="1">
        <v>1064.8</v>
      </c>
      <c r="D4824" s="1">
        <v>1052.0999999999999</v>
      </c>
      <c r="E4824" s="1">
        <v>1059.5</v>
      </c>
      <c r="F4824" s="1">
        <v>18018743</v>
      </c>
      <c r="G4824" s="1">
        <v>554.89</v>
      </c>
      <c r="H4824" s="6" t="str">
        <f>TEXT(NiftyData[[#This Row],[Date]], "yyyy")</f>
        <v>2001</v>
      </c>
      <c r="I4824" s="6" t="str">
        <f>TEXT(NiftyData[[#This Row],[Date]], "mmm")</f>
        <v>Jul</v>
      </c>
      <c r="J4824" s="6" t="str">
        <f>TEXT(NiftyData[[#This Row],[Date]], "ddd")</f>
        <v>Mon</v>
      </c>
      <c r="K4824" s="6" t="str">
        <f>TEXT(NiftyData[[#This Row],[Date]], "mmm-yyyy")</f>
        <v>Jul-2001</v>
      </c>
      <c r="L4824" s="6" t="str">
        <f>IF(NiftyData[[#This Row],[Day]]="Thu", "Expiry", "")</f>
        <v/>
      </c>
      <c r="M4824" s="6">
        <f>NiftyData[[#This Row],[Close]]-NiftyData[[#This Row],[Open]]</f>
        <v>-5.2999999999999545</v>
      </c>
      <c r="N4824" s="4">
        <f>NiftyData[[#This Row],[Intraday Change]]/NiftyData[[#This Row],[Open]]</f>
        <v>-4.9774605559729105E-3</v>
      </c>
      <c r="O4824" s="4">
        <f>_xlfn.CEILING.MATH(ABS(NiftyData[[#This Row],[Intraday Change %]]), 0.01)</f>
        <v>0.01</v>
      </c>
      <c r="P4824" s="6">
        <f>NiftyData[[#This Row],[Close]]-E4825</f>
        <v>-5.5999999999999091</v>
      </c>
      <c r="Q4824" s="4">
        <f>NiftyData[[#This Row],[DayChange]]/E4825</f>
        <v>-5.257722279598075E-3</v>
      </c>
      <c r="R4824" s="7">
        <f>_xlfn.CEILING.MATH(ABS(NiftyData[[#This Row],[DayChange %]]), 0.01)</f>
        <v>0.01</v>
      </c>
    </row>
    <row r="4825" spans="1:18" x14ac:dyDescent="0.2">
      <c r="A4825" s="2">
        <v>37078</v>
      </c>
      <c r="B4825" s="1">
        <v>1069.1500000000001</v>
      </c>
      <c r="C4825" s="1">
        <v>1069.1500000000001</v>
      </c>
      <c r="D4825" s="1">
        <v>1059.5999999999999</v>
      </c>
      <c r="E4825" s="1">
        <v>1065.0999999999999</v>
      </c>
      <c r="F4825" s="1">
        <v>23382015</v>
      </c>
      <c r="G4825" s="1">
        <v>748.98</v>
      </c>
      <c r="H4825" s="6" t="str">
        <f>TEXT(NiftyData[[#This Row],[Date]], "yyyy")</f>
        <v>2001</v>
      </c>
      <c r="I4825" s="6" t="str">
        <f>TEXT(NiftyData[[#This Row],[Date]], "mmm")</f>
        <v>Jul</v>
      </c>
      <c r="J4825" s="6" t="str">
        <f>TEXT(NiftyData[[#This Row],[Date]], "ddd")</f>
        <v>Fri</v>
      </c>
      <c r="K4825" s="6" t="str">
        <f>TEXT(NiftyData[[#This Row],[Date]], "mmm-yyyy")</f>
        <v>Jul-2001</v>
      </c>
      <c r="L4825" s="6" t="str">
        <f>IF(NiftyData[[#This Row],[Day]]="Thu", "Expiry", "")</f>
        <v/>
      </c>
      <c r="M4825" s="6">
        <f>NiftyData[[#This Row],[Close]]-NiftyData[[#This Row],[Open]]</f>
        <v>-4.0500000000001819</v>
      </c>
      <c r="N4825" s="4">
        <f>NiftyData[[#This Row],[Intraday Change]]/NiftyData[[#This Row],[Open]]</f>
        <v>-3.7880559322828241E-3</v>
      </c>
      <c r="O4825" s="4">
        <f>_xlfn.CEILING.MATH(ABS(NiftyData[[#This Row],[Intraday Change %]]), 0.01)</f>
        <v>0.01</v>
      </c>
      <c r="P4825" s="6">
        <f>NiftyData[[#This Row],[Close]]-E4826</f>
        <v>-4.6500000000000909</v>
      </c>
      <c r="Q4825" s="4">
        <f>NiftyData[[#This Row],[DayChange]]/E4826</f>
        <v>-4.3468100023370797E-3</v>
      </c>
      <c r="R4825" s="7">
        <f>_xlfn.CEILING.MATH(ABS(NiftyData[[#This Row],[DayChange %]]), 0.01)</f>
        <v>0.01</v>
      </c>
    </row>
    <row r="4826" spans="1:18" x14ac:dyDescent="0.2">
      <c r="A4826" s="2">
        <v>37077</v>
      </c>
      <c r="B4826" s="1">
        <v>1068.3499999999999</v>
      </c>
      <c r="C4826" s="1">
        <v>1079.3499999999999</v>
      </c>
      <c r="D4826" s="1">
        <v>1066.95</v>
      </c>
      <c r="E4826" s="1">
        <v>1069.75</v>
      </c>
      <c r="F4826" s="1">
        <v>27267379</v>
      </c>
      <c r="G4826" s="1">
        <v>661</v>
      </c>
      <c r="H4826" s="6" t="str">
        <f>TEXT(NiftyData[[#This Row],[Date]], "yyyy")</f>
        <v>2001</v>
      </c>
      <c r="I4826" s="6" t="str">
        <f>TEXT(NiftyData[[#This Row],[Date]], "mmm")</f>
        <v>Jul</v>
      </c>
      <c r="J4826" s="6" t="str">
        <f>TEXT(NiftyData[[#This Row],[Date]], "ddd")</f>
        <v>Thu</v>
      </c>
      <c r="K4826" s="6" t="str">
        <f>TEXT(NiftyData[[#This Row],[Date]], "mmm-yyyy")</f>
        <v>Jul-2001</v>
      </c>
      <c r="L4826" s="6" t="str">
        <f>IF(NiftyData[[#This Row],[Day]]="Thu", "Expiry", "")</f>
        <v>Expiry</v>
      </c>
      <c r="M4826" s="6">
        <f>NiftyData[[#This Row],[Close]]-NiftyData[[#This Row],[Open]]</f>
        <v>1.4000000000000909</v>
      </c>
      <c r="N4826" s="4">
        <f>NiftyData[[#This Row],[Intraday Change]]/NiftyData[[#This Row],[Open]]</f>
        <v>1.3104319745402639E-3</v>
      </c>
      <c r="O4826" s="4">
        <f>_xlfn.CEILING.MATH(ABS(NiftyData[[#This Row],[Intraday Change %]]), 0.01)</f>
        <v>0.01</v>
      </c>
      <c r="P4826" s="6">
        <f>NiftyData[[#This Row],[Close]]-E4827</f>
        <v>1.7999999999999545</v>
      </c>
      <c r="Q4826" s="4">
        <f>NiftyData[[#This Row],[DayChange]]/E4827</f>
        <v>1.6854721662998777E-3</v>
      </c>
      <c r="R4826" s="7">
        <f>_xlfn.CEILING.MATH(ABS(NiftyData[[#This Row],[DayChange %]]), 0.01)</f>
        <v>0.01</v>
      </c>
    </row>
    <row r="4827" spans="1:18" x14ac:dyDescent="0.2">
      <c r="A4827" s="2">
        <v>37076</v>
      </c>
      <c r="B4827" s="1">
        <v>1068.05</v>
      </c>
      <c r="C4827" s="1">
        <v>1074.5999999999999</v>
      </c>
      <c r="D4827" s="1">
        <v>1062.2</v>
      </c>
      <c r="E4827" s="1">
        <v>1067.95</v>
      </c>
      <c r="F4827" s="1">
        <v>26706623</v>
      </c>
      <c r="G4827" s="1">
        <v>778.96</v>
      </c>
      <c r="H4827" s="6" t="str">
        <f>TEXT(NiftyData[[#This Row],[Date]], "yyyy")</f>
        <v>2001</v>
      </c>
      <c r="I4827" s="6" t="str">
        <f>TEXT(NiftyData[[#This Row],[Date]], "mmm")</f>
        <v>Jul</v>
      </c>
      <c r="J4827" s="6" t="str">
        <f>TEXT(NiftyData[[#This Row],[Date]], "ddd")</f>
        <v>Wed</v>
      </c>
      <c r="K4827" s="6" t="str">
        <f>TEXT(NiftyData[[#This Row],[Date]], "mmm-yyyy")</f>
        <v>Jul-2001</v>
      </c>
      <c r="L4827" s="6" t="str">
        <f>IF(NiftyData[[#This Row],[Day]]="Thu", "Expiry", "")</f>
        <v/>
      </c>
      <c r="M4827" s="6">
        <f>NiftyData[[#This Row],[Close]]-NiftyData[[#This Row],[Open]]</f>
        <v>-9.9999999999909051E-2</v>
      </c>
      <c r="N4827" s="4">
        <f>NiftyData[[#This Row],[Intraday Change]]/NiftyData[[#This Row],[Open]]</f>
        <v>-9.3628575441139514E-5</v>
      </c>
      <c r="O4827" s="4">
        <f>_xlfn.CEILING.MATH(ABS(NiftyData[[#This Row],[Intraday Change %]]), 0.01)</f>
        <v>0.01</v>
      </c>
      <c r="P4827" s="6">
        <f>NiftyData[[#This Row],[Close]]-E4828</f>
        <v>-1.8499999999999091</v>
      </c>
      <c r="Q4827" s="4">
        <f>NiftyData[[#This Row],[DayChange]]/E4828</f>
        <v>-1.7292951953635344E-3</v>
      </c>
      <c r="R4827" s="7">
        <f>_xlfn.CEILING.MATH(ABS(NiftyData[[#This Row],[DayChange %]]), 0.01)</f>
        <v>0.01</v>
      </c>
    </row>
    <row r="4828" spans="1:18" x14ac:dyDescent="0.2">
      <c r="A4828" s="2">
        <v>37075</v>
      </c>
      <c r="B4828" s="1">
        <v>1097.4000000000001</v>
      </c>
      <c r="C4828" s="1">
        <v>1097.4000000000001</v>
      </c>
      <c r="D4828" s="1">
        <v>1066.05</v>
      </c>
      <c r="E4828" s="1">
        <v>1069.8</v>
      </c>
      <c r="F4828" s="1">
        <v>30622828</v>
      </c>
      <c r="G4828" s="1">
        <v>878.07</v>
      </c>
      <c r="H4828" s="6" t="str">
        <f>TEXT(NiftyData[[#This Row],[Date]], "yyyy")</f>
        <v>2001</v>
      </c>
      <c r="I4828" s="6" t="str">
        <f>TEXT(NiftyData[[#This Row],[Date]], "mmm")</f>
        <v>Jul</v>
      </c>
      <c r="J4828" s="6" t="str">
        <f>TEXT(NiftyData[[#This Row],[Date]], "ddd")</f>
        <v>Tue</v>
      </c>
      <c r="K4828" s="6" t="str">
        <f>TEXT(NiftyData[[#This Row],[Date]], "mmm-yyyy")</f>
        <v>Jul-2001</v>
      </c>
      <c r="L4828" s="6" t="str">
        <f>IF(NiftyData[[#This Row],[Day]]="Thu", "Expiry", "")</f>
        <v/>
      </c>
      <c r="M4828" s="6">
        <f>NiftyData[[#This Row],[Close]]-NiftyData[[#This Row],[Open]]</f>
        <v>-27.600000000000136</v>
      </c>
      <c r="N4828" s="4">
        <f>NiftyData[[#This Row],[Intraday Change]]/NiftyData[[#This Row],[Open]]</f>
        <v>-2.5150355385456655E-2</v>
      </c>
      <c r="O4828" s="4">
        <f>_xlfn.CEILING.MATH(ABS(NiftyData[[#This Row],[Intraday Change %]]), 0.01)</f>
        <v>0.03</v>
      </c>
      <c r="P4828" s="6">
        <f>NiftyData[[#This Row],[Close]]-E4829</f>
        <v>-30.950000000000045</v>
      </c>
      <c r="Q4828" s="4">
        <f>NiftyData[[#This Row],[DayChange]]/E4829</f>
        <v>-2.8117192823075218E-2</v>
      </c>
      <c r="R4828" s="7">
        <f>_xlfn.CEILING.MATH(ABS(NiftyData[[#This Row],[DayChange %]]), 0.01)</f>
        <v>0.03</v>
      </c>
    </row>
    <row r="4829" spans="1:18" x14ac:dyDescent="0.2">
      <c r="A4829" s="2">
        <v>37074</v>
      </c>
      <c r="B4829" s="1">
        <v>1108.3499999999999</v>
      </c>
      <c r="C4829" s="1">
        <v>1119.55</v>
      </c>
      <c r="D4829" s="1">
        <v>1097.95</v>
      </c>
      <c r="E4829" s="1">
        <v>1100.75</v>
      </c>
      <c r="F4829" s="1">
        <v>18076084</v>
      </c>
      <c r="G4829" s="1">
        <v>496.49</v>
      </c>
      <c r="H4829" s="6" t="str">
        <f>TEXT(NiftyData[[#This Row],[Date]], "yyyy")</f>
        <v>2001</v>
      </c>
      <c r="I4829" s="6" t="str">
        <f>TEXT(NiftyData[[#This Row],[Date]], "mmm")</f>
        <v>Jul</v>
      </c>
      <c r="J4829" s="6" t="str">
        <f>TEXT(NiftyData[[#This Row],[Date]], "ddd")</f>
        <v>Mon</v>
      </c>
      <c r="K4829" s="6" t="str">
        <f>TEXT(NiftyData[[#This Row],[Date]], "mmm-yyyy")</f>
        <v>Jul-2001</v>
      </c>
      <c r="L4829" s="6" t="str">
        <f>IF(NiftyData[[#This Row],[Day]]="Thu", "Expiry", "")</f>
        <v/>
      </c>
      <c r="M4829" s="6">
        <f>NiftyData[[#This Row],[Close]]-NiftyData[[#This Row],[Open]]</f>
        <v>-7.5999999999999091</v>
      </c>
      <c r="N4829" s="4">
        <f>NiftyData[[#This Row],[Intraday Change]]/NiftyData[[#This Row],[Open]]</f>
        <v>-6.8570397437631705E-3</v>
      </c>
      <c r="O4829" s="4">
        <f>_xlfn.CEILING.MATH(ABS(NiftyData[[#This Row],[Intraday Change %]]), 0.01)</f>
        <v>0.01</v>
      </c>
      <c r="P4829" s="6">
        <f>NiftyData[[#This Row],[Close]]-E4830</f>
        <v>-7.1500000000000909</v>
      </c>
      <c r="Q4829" s="4">
        <f>NiftyData[[#This Row],[DayChange]]/E4830</f>
        <v>-6.4536510515390295E-3</v>
      </c>
      <c r="R4829" s="7">
        <f>_xlfn.CEILING.MATH(ABS(NiftyData[[#This Row],[DayChange %]]), 0.01)</f>
        <v>0.01</v>
      </c>
    </row>
    <row r="4830" spans="1:18" x14ac:dyDescent="0.2">
      <c r="A4830" s="2">
        <v>37071</v>
      </c>
      <c r="B4830" s="1">
        <v>1094.05</v>
      </c>
      <c r="C4830" s="1">
        <v>1114.3499999999999</v>
      </c>
      <c r="D4830" s="1">
        <v>1091.05</v>
      </c>
      <c r="E4830" s="1">
        <v>1107.9000000000001</v>
      </c>
      <c r="F4830" s="1">
        <v>39500902</v>
      </c>
      <c r="G4830" s="1">
        <v>1158.05</v>
      </c>
      <c r="H4830" s="6" t="str">
        <f>TEXT(NiftyData[[#This Row],[Date]], "yyyy")</f>
        <v>2001</v>
      </c>
      <c r="I4830" s="6" t="str">
        <f>TEXT(NiftyData[[#This Row],[Date]], "mmm")</f>
        <v>Jun</v>
      </c>
      <c r="J4830" s="6" t="str">
        <f>TEXT(NiftyData[[#This Row],[Date]], "ddd")</f>
        <v>Fri</v>
      </c>
      <c r="K4830" s="6" t="str">
        <f>TEXT(NiftyData[[#This Row],[Date]], "mmm-yyyy")</f>
        <v>Jun-2001</v>
      </c>
      <c r="L4830" s="6" t="str">
        <f>IF(NiftyData[[#This Row],[Day]]="Thu", "Expiry", "")</f>
        <v/>
      </c>
      <c r="M4830" s="6">
        <f>NiftyData[[#This Row],[Close]]-NiftyData[[#This Row],[Open]]</f>
        <v>13.850000000000136</v>
      </c>
      <c r="N4830" s="4">
        <f>NiftyData[[#This Row],[Intraday Change]]/NiftyData[[#This Row],[Open]]</f>
        <v>1.2659384854440051E-2</v>
      </c>
      <c r="O4830" s="4">
        <f>_xlfn.CEILING.MATH(ABS(NiftyData[[#This Row],[Intraday Change %]]), 0.01)</f>
        <v>0.02</v>
      </c>
      <c r="P4830" s="6">
        <f>NiftyData[[#This Row],[Close]]-E4831</f>
        <v>13.900000000000091</v>
      </c>
      <c r="Q4830" s="4">
        <f>NiftyData[[#This Row],[DayChange]]/E4831</f>
        <v>1.2705667276051271E-2</v>
      </c>
      <c r="R4830" s="7">
        <f>_xlfn.CEILING.MATH(ABS(NiftyData[[#This Row],[DayChange %]]), 0.01)</f>
        <v>0.02</v>
      </c>
    </row>
    <row r="4831" spans="1:18" x14ac:dyDescent="0.2">
      <c r="A4831" s="2">
        <v>37070</v>
      </c>
      <c r="B4831" s="1">
        <v>1095.8499999999999</v>
      </c>
      <c r="C4831" s="1">
        <v>1101</v>
      </c>
      <c r="D4831" s="1">
        <v>1090.2</v>
      </c>
      <c r="E4831" s="1">
        <v>1094</v>
      </c>
      <c r="F4831" s="1">
        <v>31053307</v>
      </c>
      <c r="G4831" s="1">
        <v>909.99</v>
      </c>
      <c r="H4831" s="6" t="str">
        <f>TEXT(NiftyData[[#This Row],[Date]], "yyyy")</f>
        <v>2001</v>
      </c>
      <c r="I4831" s="6" t="str">
        <f>TEXT(NiftyData[[#This Row],[Date]], "mmm")</f>
        <v>Jun</v>
      </c>
      <c r="J4831" s="6" t="str">
        <f>TEXT(NiftyData[[#This Row],[Date]], "ddd")</f>
        <v>Thu</v>
      </c>
      <c r="K4831" s="6" t="str">
        <f>TEXT(NiftyData[[#This Row],[Date]], "mmm-yyyy")</f>
        <v>Jun-2001</v>
      </c>
      <c r="L4831" s="6" t="str">
        <f>IF(NiftyData[[#This Row],[Day]]="Thu", "Expiry", "")</f>
        <v>Expiry</v>
      </c>
      <c r="M4831" s="6">
        <f>NiftyData[[#This Row],[Close]]-NiftyData[[#This Row],[Open]]</f>
        <v>-1.8499999999999091</v>
      </c>
      <c r="N4831" s="4">
        <f>NiftyData[[#This Row],[Intraday Change]]/NiftyData[[#This Row],[Open]]</f>
        <v>-1.688187251904831E-3</v>
      </c>
      <c r="O4831" s="4">
        <f>_xlfn.CEILING.MATH(ABS(NiftyData[[#This Row],[Intraday Change %]]), 0.01)</f>
        <v>0.01</v>
      </c>
      <c r="P4831" s="6">
        <f>NiftyData[[#This Row],[Close]]-E4832</f>
        <v>-2.0999999999999091</v>
      </c>
      <c r="Q4831" s="4">
        <f>NiftyData[[#This Row],[DayChange]]/E4832</f>
        <v>-1.915883587263853E-3</v>
      </c>
      <c r="R4831" s="7">
        <f>_xlfn.CEILING.MATH(ABS(NiftyData[[#This Row],[DayChange %]]), 0.01)</f>
        <v>0.01</v>
      </c>
    </row>
    <row r="4832" spans="1:18" x14ac:dyDescent="0.2">
      <c r="A4832" s="2">
        <v>37069</v>
      </c>
      <c r="B4832" s="1">
        <v>1096.5999999999999</v>
      </c>
      <c r="C4832" s="1">
        <v>1102.8</v>
      </c>
      <c r="D4832" s="1">
        <v>1086.75</v>
      </c>
      <c r="E4832" s="1">
        <v>1096.0999999999999</v>
      </c>
      <c r="F4832" s="1">
        <v>46770073</v>
      </c>
      <c r="G4832" s="1">
        <v>1311.87</v>
      </c>
      <c r="H4832" s="6" t="str">
        <f>TEXT(NiftyData[[#This Row],[Date]], "yyyy")</f>
        <v>2001</v>
      </c>
      <c r="I4832" s="6" t="str">
        <f>TEXT(NiftyData[[#This Row],[Date]], "mmm")</f>
        <v>Jun</v>
      </c>
      <c r="J4832" s="6" t="str">
        <f>TEXT(NiftyData[[#This Row],[Date]], "ddd")</f>
        <v>Wed</v>
      </c>
      <c r="K4832" s="6" t="str">
        <f>TEXT(NiftyData[[#This Row],[Date]], "mmm-yyyy")</f>
        <v>Jun-2001</v>
      </c>
      <c r="L4832" s="6" t="str">
        <f>IF(NiftyData[[#This Row],[Day]]="Thu", "Expiry", "")</f>
        <v/>
      </c>
      <c r="M4832" s="6">
        <f>NiftyData[[#This Row],[Close]]-NiftyData[[#This Row],[Open]]</f>
        <v>-0.5</v>
      </c>
      <c r="N4832" s="4">
        <f>NiftyData[[#This Row],[Intraday Change]]/NiftyData[[#This Row],[Open]]</f>
        <v>-4.559547692868868E-4</v>
      </c>
      <c r="O4832" s="4">
        <f>_xlfn.CEILING.MATH(ABS(NiftyData[[#This Row],[Intraday Change %]]), 0.01)</f>
        <v>0.01</v>
      </c>
      <c r="P4832" s="6">
        <f>NiftyData[[#This Row],[Close]]-E4833</f>
        <v>-0.5</v>
      </c>
      <c r="Q4832" s="4">
        <f>NiftyData[[#This Row],[DayChange]]/E4833</f>
        <v>-4.559547692868868E-4</v>
      </c>
      <c r="R4832" s="7">
        <f>_xlfn.CEILING.MATH(ABS(NiftyData[[#This Row],[DayChange %]]), 0.01)</f>
        <v>0.01</v>
      </c>
    </row>
    <row r="4833" spans="1:18" x14ac:dyDescent="0.2">
      <c r="A4833" s="2">
        <v>37068</v>
      </c>
      <c r="B4833" s="1">
        <v>1066.4000000000001</v>
      </c>
      <c r="C4833" s="1">
        <v>1099.8</v>
      </c>
      <c r="D4833" s="1">
        <v>1060.05</v>
      </c>
      <c r="E4833" s="1">
        <v>1096.5999999999999</v>
      </c>
      <c r="F4833" s="1">
        <v>50432531</v>
      </c>
      <c r="G4833" s="1">
        <v>1435.58</v>
      </c>
      <c r="H4833" s="6" t="str">
        <f>TEXT(NiftyData[[#This Row],[Date]], "yyyy")</f>
        <v>2001</v>
      </c>
      <c r="I4833" s="6" t="str">
        <f>TEXT(NiftyData[[#This Row],[Date]], "mmm")</f>
        <v>Jun</v>
      </c>
      <c r="J4833" s="6" t="str">
        <f>TEXT(NiftyData[[#This Row],[Date]], "ddd")</f>
        <v>Tue</v>
      </c>
      <c r="K4833" s="6" t="str">
        <f>TEXT(NiftyData[[#This Row],[Date]], "mmm-yyyy")</f>
        <v>Jun-2001</v>
      </c>
      <c r="L4833" s="6" t="str">
        <f>IF(NiftyData[[#This Row],[Day]]="Thu", "Expiry", "")</f>
        <v/>
      </c>
      <c r="M4833" s="6">
        <f>NiftyData[[#This Row],[Close]]-NiftyData[[#This Row],[Open]]</f>
        <v>30.199999999999818</v>
      </c>
      <c r="N4833" s="4">
        <f>NiftyData[[#This Row],[Intraday Change]]/NiftyData[[#This Row],[Open]]</f>
        <v>2.8319579894973572E-2</v>
      </c>
      <c r="O4833" s="4">
        <f>_xlfn.CEILING.MATH(ABS(NiftyData[[#This Row],[Intraday Change %]]), 0.01)</f>
        <v>0.03</v>
      </c>
      <c r="P4833" s="6">
        <f>NiftyData[[#This Row],[Close]]-E4834</f>
        <v>29.599999999999909</v>
      </c>
      <c r="Q4833" s="4">
        <f>NiftyData[[#This Row],[DayChange]]/E4834</f>
        <v>2.7741330834114255E-2</v>
      </c>
      <c r="R4833" s="7">
        <f>_xlfn.CEILING.MATH(ABS(NiftyData[[#This Row],[DayChange %]]), 0.01)</f>
        <v>0.03</v>
      </c>
    </row>
    <row r="4834" spans="1:18" x14ac:dyDescent="0.2">
      <c r="A4834" s="2">
        <v>37067</v>
      </c>
      <c r="B4834" s="1">
        <v>1087.0999999999999</v>
      </c>
      <c r="C4834" s="1">
        <v>1087.0999999999999</v>
      </c>
      <c r="D4834" s="1">
        <v>1064.4000000000001</v>
      </c>
      <c r="E4834" s="1">
        <v>1067</v>
      </c>
      <c r="F4834" s="1">
        <v>39750113</v>
      </c>
      <c r="G4834" s="1">
        <v>1069.3599999999999</v>
      </c>
      <c r="H4834" s="6" t="str">
        <f>TEXT(NiftyData[[#This Row],[Date]], "yyyy")</f>
        <v>2001</v>
      </c>
      <c r="I4834" s="6" t="str">
        <f>TEXT(NiftyData[[#This Row],[Date]], "mmm")</f>
        <v>Jun</v>
      </c>
      <c r="J4834" s="6" t="str">
        <f>TEXT(NiftyData[[#This Row],[Date]], "ddd")</f>
        <v>Mon</v>
      </c>
      <c r="K4834" s="6" t="str">
        <f>TEXT(NiftyData[[#This Row],[Date]], "mmm-yyyy")</f>
        <v>Jun-2001</v>
      </c>
      <c r="L4834" s="6" t="str">
        <f>IF(NiftyData[[#This Row],[Day]]="Thu", "Expiry", "")</f>
        <v/>
      </c>
      <c r="M4834" s="6">
        <f>NiftyData[[#This Row],[Close]]-NiftyData[[#This Row],[Open]]</f>
        <v>-20.099999999999909</v>
      </c>
      <c r="N4834" s="4">
        <f>NiftyData[[#This Row],[Intraday Change]]/NiftyData[[#This Row],[Open]]</f>
        <v>-1.8489559378162001E-2</v>
      </c>
      <c r="O4834" s="4">
        <f>_xlfn.CEILING.MATH(ABS(NiftyData[[#This Row],[Intraday Change %]]), 0.01)</f>
        <v>0.02</v>
      </c>
      <c r="P4834" s="6">
        <f>NiftyData[[#This Row],[Close]]-E4835</f>
        <v>-20.650000000000091</v>
      </c>
      <c r="Q4834" s="4">
        <f>NiftyData[[#This Row],[DayChange]]/E4835</f>
        <v>-1.898588700409147E-2</v>
      </c>
      <c r="R4834" s="7">
        <f>_xlfn.CEILING.MATH(ABS(NiftyData[[#This Row],[DayChange %]]), 0.01)</f>
        <v>0.02</v>
      </c>
    </row>
    <row r="4835" spans="1:18" x14ac:dyDescent="0.2">
      <c r="A4835" s="2">
        <v>37064</v>
      </c>
      <c r="B4835" s="1">
        <v>1095.8499999999999</v>
      </c>
      <c r="C4835" s="1">
        <v>1097.8</v>
      </c>
      <c r="D4835" s="1">
        <v>1081.3</v>
      </c>
      <c r="E4835" s="1">
        <v>1087.6500000000001</v>
      </c>
      <c r="F4835" s="1">
        <v>37679782</v>
      </c>
      <c r="G4835" s="1">
        <v>958.3</v>
      </c>
      <c r="H4835" s="6" t="str">
        <f>TEXT(NiftyData[[#This Row],[Date]], "yyyy")</f>
        <v>2001</v>
      </c>
      <c r="I4835" s="6" t="str">
        <f>TEXT(NiftyData[[#This Row],[Date]], "mmm")</f>
        <v>Jun</v>
      </c>
      <c r="J4835" s="6" t="str">
        <f>TEXT(NiftyData[[#This Row],[Date]], "ddd")</f>
        <v>Fri</v>
      </c>
      <c r="K4835" s="6" t="str">
        <f>TEXT(NiftyData[[#This Row],[Date]], "mmm-yyyy")</f>
        <v>Jun-2001</v>
      </c>
      <c r="L4835" s="6" t="str">
        <f>IF(NiftyData[[#This Row],[Day]]="Thu", "Expiry", "")</f>
        <v/>
      </c>
      <c r="M4835" s="6">
        <f>NiftyData[[#This Row],[Close]]-NiftyData[[#This Row],[Open]]</f>
        <v>-8.1999999999998181</v>
      </c>
      <c r="N4835" s="4">
        <f>NiftyData[[#This Row],[Intraday Change]]/NiftyData[[#This Row],[Open]]</f>
        <v>-7.4827759273621564E-3</v>
      </c>
      <c r="O4835" s="4">
        <f>_xlfn.CEILING.MATH(ABS(NiftyData[[#This Row],[Intraday Change %]]), 0.01)</f>
        <v>0.01</v>
      </c>
      <c r="P4835" s="6">
        <f>NiftyData[[#This Row],[Close]]-E4836</f>
        <v>-7.5499999999999545</v>
      </c>
      <c r="Q4835" s="4">
        <f>NiftyData[[#This Row],[DayChange]]/E4836</f>
        <v>-6.8937180423666493E-3</v>
      </c>
      <c r="R4835" s="7">
        <f>_xlfn.CEILING.MATH(ABS(NiftyData[[#This Row],[DayChange %]]), 0.01)</f>
        <v>0.01</v>
      </c>
    </row>
    <row r="4836" spans="1:18" x14ac:dyDescent="0.2">
      <c r="A4836" s="2">
        <v>37063</v>
      </c>
      <c r="B4836" s="1">
        <v>1097.9000000000001</v>
      </c>
      <c r="C4836" s="1">
        <v>1102.45</v>
      </c>
      <c r="D4836" s="1">
        <v>1090.25</v>
      </c>
      <c r="E4836" s="1">
        <v>1095.2</v>
      </c>
      <c r="F4836" s="1">
        <v>37933371</v>
      </c>
      <c r="G4836" s="1">
        <v>1057.1300000000001</v>
      </c>
      <c r="H4836" s="6" t="str">
        <f>TEXT(NiftyData[[#This Row],[Date]], "yyyy")</f>
        <v>2001</v>
      </c>
      <c r="I4836" s="6" t="str">
        <f>TEXT(NiftyData[[#This Row],[Date]], "mmm")</f>
        <v>Jun</v>
      </c>
      <c r="J4836" s="6" t="str">
        <f>TEXT(NiftyData[[#This Row],[Date]], "ddd")</f>
        <v>Thu</v>
      </c>
      <c r="K4836" s="6" t="str">
        <f>TEXT(NiftyData[[#This Row],[Date]], "mmm-yyyy")</f>
        <v>Jun-2001</v>
      </c>
      <c r="L4836" s="6" t="str">
        <f>IF(NiftyData[[#This Row],[Day]]="Thu", "Expiry", "")</f>
        <v>Expiry</v>
      </c>
      <c r="M4836" s="6">
        <f>NiftyData[[#This Row],[Close]]-NiftyData[[#This Row],[Open]]</f>
        <v>-2.7000000000000455</v>
      </c>
      <c r="N4836" s="4">
        <f>NiftyData[[#This Row],[Intraday Change]]/NiftyData[[#This Row],[Open]]</f>
        <v>-2.4592403679752667E-3</v>
      </c>
      <c r="O4836" s="4">
        <f>_xlfn.CEILING.MATH(ABS(NiftyData[[#This Row],[Intraday Change %]]), 0.01)</f>
        <v>0.01</v>
      </c>
      <c r="P4836" s="6">
        <f>NiftyData[[#This Row],[Close]]-E4837</f>
        <v>-2.3999999999998636</v>
      </c>
      <c r="Q4836" s="4">
        <f>NiftyData[[#This Row],[DayChange]]/E4837</f>
        <v>-2.1865889212826749E-3</v>
      </c>
      <c r="R4836" s="7">
        <f>_xlfn.CEILING.MATH(ABS(NiftyData[[#This Row],[DayChange %]]), 0.01)</f>
        <v>0.01</v>
      </c>
    </row>
    <row r="4837" spans="1:18" x14ac:dyDescent="0.2">
      <c r="A4837" s="2">
        <v>37062</v>
      </c>
      <c r="B4837" s="1">
        <v>1096.3499999999999</v>
      </c>
      <c r="C4837" s="1">
        <v>1100.55</v>
      </c>
      <c r="D4837" s="1">
        <v>1084.7</v>
      </c>
      <c r="E4837" s="1">
        <v>1097.5999999999999</v>
      </c>
      <c r="F4837" s="1">
        <v>31013783</v>
      </c>
      <c r="G4837" s="1">
        <v>855.29</v>
      </c>
      <c r="H4837" s="6" t="str">
        <f>TEXT(NiftyData[[#This Row],[Date]], "yyyy")</f>
        <v>2001</v>
      </c>
      <c r="I4837" s="6" t="str">
        <f>TEXT(NiftyData[[#This Row],[Date]], "mmm")</f>
        <v>Jun</v>
      </c>
      <c r="J4837" s="6" t="str">
        <f>TEXT(NiftyData[[#This Row],[Date]], "ddd")</f>
        <v>Wed</v>
      </c>
      <c r="K4837" s="6" t="str">
        <f>TEXT(NiftyData[[#This Row],[Date]], "mmm-yyyy")</f>
        <v>Jun-2001</v>
      </c>
      <c r="L4837" s="6" t="str">
        <f>IF(NiftyData[[#This Row],[Day]]="Thu", "Expiry", "")</f>
        <v/>
      </c>
      <c r="M4837" s="6">
        <f>NiftyData[[#This Row],[Close]]-NiftyData[[#This Row],[Open]]</f>
        <v>1.25</v>
      </c>
      <c r="N4837" s="4">
        <f>NiftyData[[#This Row],[Intraday Change]]/NiftyData[[#This Row],[Open]]</f>
        <v>1.1401468509143978E-3</v>
      </c>
      <c r="O4837" s="4">
        <f>_xlfn.CEILING.MATH(ABS(NiftyData[[#This Row],[Intraday Change %]]), 0.01)</f>
        <v>0.01</v>
      </c>
      <c r="P4837" s="6">
        <f>NiftyData[[#This Row],[Close]]-E4838</f>
        <v>0.9499999999998181</v>
      </c>
      <c r="Q4837" s="4">
        <f>NiftyData[[#This Row],[DayChange]]/E4838</f>
        <v>8.6627456344304753E-4</v>
      </c>
      <c r="R4837" s="7">
        <f>_xlfn.CEILING.MATH(ABS(NiftyData[[#This Row],[DayChange %]]), 0.01)</f>
        <v>0.01</v>
      </c>
    </row>
    <row r="4838" spans="1:18" x14ac:dyDescent="0.2">
      <c r="A4838" s="2">
        <v>37061</v>
      </c>
      <c r="B4838" s="1">
        <v>1078.25</v>
      </c>
      <c r="C4838" s="1">
        <v>1099.7</v>
      </c>
      <c r="D4838" s="1">
        <v>1075.45</v>
      </c>
      <c r="E4838" s="1">
        <v>1096.6500000000001</v>
      </c>
      <c r="F4838" s="1">
        <v>37831986</v>
      </c>
      <c r="G4838" s="1">
        <v>1087.3399999999999</v>
      </c>
      <c r="H4838" s="6" t="str">
        <f>TEXT(NiftyData[[#This Row],[Date]], "yyyy")</f>
        <v>2001</v>
      </c>
      <c r="I4838" s="6" t="str">
        <f>TEXT(NiftyData[[#This Row],[Date]], "mmm")</f>
        <v>Jun</v>
      </c>
      <c r="J4838" s="6" t="str">
        <f>TEXT(NiftyData[[#This Row],[Date]], "ddd")</f>
        <v>Tue</v>
      </c>
      <c r="K4838" s="6" t="str">
        <f>TEXT(NiftyData[[#This Row],[Date]], "mmm-yyyy")</f>
        <v>Jun-2001</v>
      </c>
      <c r="L4838" s="6" t="str">
        <f>IF(NiftyData[[#This Row],[Day]]="Thu", "Expiry", "")</f>
        <v/>
      </c>
      <c r="M4838" s="6">
        <f>NiftyData[[#This Row],[Close]]-NiftyData[[#This Row],[Open]]</f>
        <v>18.400000000000091</v>
      </c>
      <c r="N4838" s="4">
        <f>NiftyData[[#This Row],[Intraday Change]]/NiftyData[[#This Row],[Open]]</f>
        <v>1.7064688152098391E-2</v>
      </c>
      <c r="O4838" s="4">
        <f>_xlfn.CEILING.MATH(ABS(NiftyData[[#This Row],[Intraday Change %]]), 0.01)</f>
        <v>0.02</v>
      </c>
      <c r="P4838" s="6">
        <f>NiftyData[[#This Row],[Close]]-E4839</f>
        <v>18.350000000000136</v>
      </c>
      <c r="Q4838" s="4">
        <f>NiftyData[[#This Row],[DayChange]]/E4839</f>
        <v>1.7017527589724694E-2</v>
      </c>
      <c r="R4838" s="7">
        <f>_xlfn.CEILING.MATH(ABS(NiftyData[[#This Row],[DayChange %]]), 0.01)</f>
        <v>0.02</v>
      </c>
    </row>
    <row r="4839" spans="1:18" x14ac:dyDescent="0.2">
      <c r="A4839" s="2">
        <v>37060</v>
      </c>
      <c r="B4839" s="1">
        <v>1087.75</v>
      </c>
      <c r="C4839" s="1">
        <v>1087.75</v>
      </c>
      <c r="D4839" s="1">
        <v>1064.4000000000001</v>
      </c>
      <c r="E4839" s="1">
        <v>1078.3</v>
      </c>
      <c r="F4839" s="1">
        <v>42081822</v>
      </c>
      <c r="G4839" s="1">
        <v>1184.03</v>
      </c>
      <c r="H4839" s="6" t="str">
        <f>TEXT(NiftyData[[#This Row],[Date]], "yyyy")</f>
        <v>2001</v>
      </c>
      <c r="I4839" s="6" t="str">
        <f>TEXT(NiftyData[[#This Row],[Date]], "mmm")</f>
        <v>Jun</v>
      </c>
      <c r="J4839" s="6" t="str">
        <f>TEXT(NiftyData[[#This Row],[Date]], "ddd")</f>
        <v>Mon</v>
      </c>
      <c r="K4839" s="6" t="str">
        <f>TEXT(NiftyData[[#This Row],[Date]], "mmm-yyyy")</f>
        <v>Jun-2001</v>
      </c>
      <c r="L4839" s="6" t="str">
        <f>IF(NiftyData[[#This Row],[Day]]="Thu", "Expiry", "")</f>
        <v/>
      </c>
      <c r="M4839" s="6">
        <f>NiftyData[[#This Row],[Close]]-NiftyData[[#This Row],[Open]]</f>
        <v>-9.4500000000000455</v>
      </c>
      <c r="N4839" s="4">
        <f>NiftyData[[#This Row],[Intraday Change]]/NiftyData[[#This Row],[Open]]</f>
        <v>-8.6876580096529946E-3</v>
      </c>
      <c r="O4839" s="4">
        <f>_xlfn.CEILING.MATH(ABS(NiftyData[[#This Row],[Intraday Change %]]), 0.01)</f>
        <v>0.01</v>
      </c>
      <c r="P4839" s="6">
        <f>NiftyData[[#This Row],[Close]]-E4840</f>
        <v>-9.4500000000000455</v>
      </c>
      <c r="Q4839" s="4">
        <f>NiftyData[[#This Row],[DayChange]]/E4840</f>
        <v>-8.6876580096529946E-3</v>
      </c>
      <c r="R4839" s="7">
        <f>_xlfn.CEILING.MATH(ABS(NiftyData[[#This Row],[DayChange %]]), 0.01)</f>
        <v>0.01</v>
      </c>
    </row>
    <row r="4840" spans="1:18" x14ac:dyDescent="0.2">
      <c r="A4840" s="2">
        <v>37057</v>
      </c>
      <c r="B4840" s="1">
        <v>1112.7</v>
      </c>
      <c r="C4840" s="1">
        <v>1112.7</v>
      </c>
      <c r="D4840" s="1">
        <v>1084.2</v>
      </c>
      <c r="E4840" s="1">
        <v>1087.75</v>
      </c>
      <c r="F4840" s="1">
        <v>45840395</v>
      </c>
      <c r="G4840" s="1">
        <v>1458.47</v>
      </c>
      <c r="H4840" s="6" t="str">
        <f>TEXT(NiftyData[[#This Row],[Date]], "yyyy")</f>
        <v>2001</v>
      </c>
      <c r="I4840" s="6" t="str">
        <f>TEXT(NiftyData[[#This Row],[Date]], "mmm")</f>
        <v>Jun</v>
      </c>
      <c r="J4840" s="6" t="str">
        <f>TEXT(NiftyData[[#This Row],[Date]], "ddd")</f>
        <v>Fri</v>
      </c>
      <c r="K4840" s="6" t="str">
        <f>TEXT(NiftyData[[#This Row],[Date]], "mmm-yyyy")</f>
        <v>Jun-2001</v>
      </c>
      <c r="L4840" s="6" t="str">
        <f>IF(NiftyData[[#This Row],[Day]]="Thu", "Expiry", "")</f>
        <v/>
      </c>
      <c r="M4840" s="6">
        <f>NiftyData[[#This Row],[Close]]-NiftyData[[#This Row],[Open]]</f>
        <v>-24.950000000000045</v>
      </c>
      <c r="N4840" s="4">
        <f>NiftyData[[#This Row],[Intraday Change]]/NiftyData[[#This Row],[Open]]</f>
        <v>-2.2422935202660237E-2</v>
      </c>
      <c r="O4840" s="4">
        <f>_xlfn.CEILING.MATH(ABS(NiftyData[[#This Row],[Intraday Change %]]), 0.01)</f>
        <v>0.03</v>
      </c>
      <c r="P4840" s="6">
        <f>NiftyData[[#This Row],[Close]]-E4841</f>
        <v>-25</v>
      </c>
      <c r="Q4840" s="4">
        <f>NiftyData[[#This Row],[DayChange]]/E4841</f>
        <v>-2.246686137946529E-2</v>
      </c>
      <c r="R4840" s="7">
        <f>_xlfn.CEILING.MATH(ABS(NiftyData[[#This Row],[DayChange %]]), 0.01)</f>
        <v>0.03</v>
      </c>
    </row>
    <row r="4841" spans="1:18" x14ac:dyDescent="0.2">
      <c r="A4841" s="2">
        <v>37056</v>
      </c>
      <c r="B4841" s="1">
        <v>1128.95</v>
      </c>
      <c r="C4841" s="1">
        <v>1128.95</v>
      </c>
      <c r="D4841" s="1">
        <v>1110.1500000000001</v>
      </c>
      <c r="E4841" s="1">
        <v>1112.75</v>
      </c>
      <c r="F4841" s="1">
        <v>40353911</v>
      </c>
      <c r="G4841" s="1">
        <v>1197.48</v>
      </c>
      <c r="H4841" s="6" t="str">
        <f>TEXT(NiftyData[[#This Row],[Date]], "yyyy")</f>
        <v>2001</v>
      </c>
      <c r="I4841" s="6" t="str">
        <f>TEXT(NiftyData[[#This Row],[Date]], "mmm")</f>
        <v>Jun</v>
      </c>
      <c r="J4841" s="6" t="str">
        <f>TEXT(NiftyData[[#This Row],[Date]], "ddd")</f>
        <v>Thu</v>
      </c>
      <c r="K4841" s="6" t="str">
        <f>TEXT(NiftyData[[#This Row],[Date]], "mmm-yyyy")</f>
        <v>Jun-2001</v>
      </c>
      <c r="L4841" s="6" t="str">
        <f>IF(NiftyData[[#This Row],[Day]]="Thu", "Expiry", "")</f>
        <v>Expiry</v>
      </c>
      <c r="M4841" s="6">
        <f>NiftyData[[#This Row],[Close]]-NiftyData[[#This Row],[Open]]</f>
        <v>-16.200000000000045</v>
      </c>
      <c r="N4841" s="4">
        <f>NiftyData[[#This Row],[Intraday Change]]/NiftyData[[#This Row],[Open]]</f>
        <v>-1.4349616900659945E-2</v>
      </c>
      <c r="O4841" s="4">
        <f>_xlfn.CEILING.MATH(ABS(NiftyData[[#This Row],[Intraday Change %]]), 0.01)</f>
        <v>0.02</v>
      </c>
      <c r="P4841" s="6">
        <f>NiftyData[[#This Row],[Close]]-E4842</f>
        <v>-16.25</v>
      </c>
      <c r="Q4841" s="4">
        <f>NiftyData[[#This Row],[DayChange]]/E4842</f>
        <v>-1.4393268379096545E-2</v>
      </c>
      <c r="R4841" s="7">
        <f>_xlfn.CEILING.MATH(ABS(NiftyData[[#This Row],[DayChange %]]), 0.01)</f>
        <v>0.02</v>
      </c>
    </row>
    <row r="4842" spans="1:18" x14ac:dyDescent="0.2">
      <c r="A4842" s="2">
        <v>37055</v>
      </c>
      <c r="B4842" s="1">
        <v>1127.0999999999999</v>
      </c>
      <c r="C4842" s="1">
        <v>1132.95</v>
      </c>
      <c r="D4842" s="1">
        <v>1126.9000000000001</v>
      </c>
      <c r="E4842" s="1">
        <v>1129</v>
      </c>
      <c r="F4842" s="1">
        <v>32960264</v>
      </c>
      <c r="G4842" s="1">
        <v>958.25</v>
      </c>
      <c r="H4842" s="6" t="str">
        <f>TEXT(NiftyData[[#This Row],[Date]], "yyyy")</f>
        <v>2001</v>
      </c>
      <c r="I4842" s="6" t="str">
        <f>TEXT(NiftyData[[#This Row],[Date]], "mmm")</f>
        <v>Jun</v>
      </c>
      <c r="J4842" s="6" t="str">
        <f>TEXT(NiftyData[[#This Row],[Date]], "ddd")</f>
        <v>Wed</v>
      </c>
      <c r="K4842" s="6" t="str">
        <f>TEXT(NiftyData[[#This Row],[Date]], "mmm-yyyy")</f>
        <v>Jun-2001</v>
      </c>
      <c r="L4842" s="6" t="str">
        <f>IF(NiftyData[[#This Row],[Day]]="Thu", "Expiry", "")</f>
        <v/>
      </c>
      <c r="M4842" s="6">
        <f>NiftyData[[#This Row],[Close]]-NiftyData[[#This Row],[Open]]</f>
        <v>1.9000000000000909</v>
      </c>
      <c r="N4842" s="4">
        <f>NiftyData[[#This Row],[Intraday Change]]/NiftyData[[#This Row],[Open]]</f>
        <v>1.6857421701713168E-3</v>
      </c>
      <c r="O4842" s="4">
        <f>_xlfn.CEILING.MATH(ABS(NiftyData[[#This Row],[Intraday Change %]]), 0.01)</f>
        <v>0.01</v>
      </c>
      <c r="P4842" s="6">
        <f>NiftyData[[#This Row],[Close]]-E4843</f>
        <v>1.8499999999999091</v>
      </c>
      <c r="Q4842" s="4">
        <f>NiftyData[[#This Row],[DayChange]]/E4843</f>
        <v>1.641307723018151E-3</v>
      </c>
      <c r="R4842" s="7">
        <f>_xlfn.CEILING.MATH(ABS(NiftyData[[#This Row],[DayChange %]]), 0.01)</f>
        <v>0.01</v>
      </c>
    </row>
    <row r="4843" spans="1:18" x14ac:dyDescent="0.2">
      <c r="A4843" s="2">
        <v>37054</v>
      </c>
      <c r="B4843" s="1">
        <v>1131.05</v>
      </c>
      <c r="C4843" s="1">
        <v>1133.3</v>
      </c>
      <c r="D4843" s="1">
        <v>1121.8</v>
      </c>
      <c r="E4843" s="1">
        <v>1127.1500000000001</v>
      </c>
      <c r="F4843" s="1">
        <v>39272103</v>
      </c>
      <c r="G4843" s="1">
        <v>1116.51</v>
      </c>
      <c r="H4843" s="6" t="str">
        <f>TEXT(NiftyData[[#This Row],[Date]], "yyyy")</f>
        <v>2001</v>
      </c>
      <c r="I4843" s="6" t="str">
        <f>TEXT(NiftyData[[#This Row],[Date]], "mmm")</f>
        <v>Jun</v>
      </c>
      <c r="J4843" s="6" t="str">
        <f>TEXT(NiftyData[[#This Row],[Date]], "ddd")</f>
        <v>Tue</v>
      </c>
      <c r="K4843" s="6" t="str">
        <f>TEXT(NiftyData[[#This Row],[Date]], "mmm-yyyy")</f>
        <v>Jun-2001</v>
      </c>
      <c r="L4843" s="6" t="str">
        <f>IF(NiftyData[[#This Row],[Day]]="Thu", "Expiry", "")</f>
        <v/>
      </c>
      <c r="M4843" s="6">
        <f>NiftyData[[#This Row],[Close]]-NiftyData[[#This Row],[Open]]</f>
        <v>-3.8999999999998636</v>
      </c>
      <c r="N4843" s="4">
        <f>NiftyData[[#This Row],[Intraday Change]]/NiftyData[[#This Row],[Open]]</f>
        <v>-3.448123425135815E-3</v>
      </c>
      <c r="O4843" s="4">
        <f>_xlfn.CEILING.MATH(ABS(NiftyData[[#This Row],[Intraday Change %]]), 0.01)</f>
        <v>0.01</v>
      </c>
      <c r="P4843" s="6">
        <f>NiftyData[[#This Row],[Close]]-E4844</f>
        <v>-3.9499999999998181</v>
      </c>
      <c r="Q4843" s="4">
        <f>NiftyData[[#This Row],[DayChange]]/E4844</f>
        <v>-3.4921757581114123E-3</v>
      </c>
      <c r="R4843" s="7">
        <f>_xlfn.CEILING.MATH(ABS(NiftyData[[#This Row],[DayChange %]]), 0.01)</f>
        <v>0.01</v>
      </c>
    </row>
    <row r="4844" spans="1:18" x14ac:dyDescent="0.2">
      <c r="A4844" s="2">
        <v>37053</v>
      </c>
      <c r="B4844" s="1">
        <v>1126.55</v>
      </c>
      <c r="C4844" s="1">
        <v>1134.8</v>
      </c>
      <c r="D4844" s="1">
        <v>1122.3499999999999</v>
      </c>
      <c r="E4844" s="1">
        <v>1131.0999999999999</v>
      </c>
      <c r="F4844" s="1">
        <v>35437940</v>
      </c>
      <c r="G4844" s="1">
        <v>1076.1199999999999</v>
      </c>
      <c r="H4844" s="6" t="str">
        <f>TEXT(NiftyData[[#This Row],[Date]], "yyyy")</f>
        <v>2001</v>
      </c>
      <c r="I4844" s="6" t="str">
        <f>TEXT(NiftyData[[#This Row],[Date]], "mmm")</f>
        <v>Jun</v>
      </c>
      <c r="J4844" s="6" t="str">
        <f>TEXT(NiftyData[[#This Row],[Date]], "ddd")</f>
        <v>Mon</v>
      </c>
      <c r="K4844" s="6" t="str">
        <f>TEXT(NiftyData[[#This Row],[Date]], "mmm-yyyy")</f>
        <v>Jun-2001</v>
      </c>
      <c r="L4844" s="6" t="str">
        <f>IF(NiftyData[[#This Row],[Day]]="Thu", "Expiry", "")</f>
        <v/>
      </c>
      <c r="M4844" s="6">
        <f>NiftyData[[#This Row],[Close]]-NiftyData[[#This Row],[Open]]</f>
        <v>4.5499999999999545</v>
      </c>
      <c r="N4844" s="4">
        <f>NiftyData[[#This Row],[Intraday Change]]/NiftyData[[#This Row],[Open]]</f>
        <v>4.0388797656561665E-3</v>
      </c>
      <c r="O4844" s="4">
        <f>_xlfn.CEILING.MATH(ABS(NiftyData[[#This Row],[Intraday Change %]]), 0.01)</f>
        <v>0.01</v>
      </c>
      <c r="P4844" s="6">
        <f>NiftyData[[#This Row],[Close]]-E4845</f>
        <v>4.5</v>
      </c>
      <c r="Q4844" s="4">
        <f>NiftyData[[#This Row],[DayChange]]/E4845</f>
        <v>3.9943191904846442E-3</v>
      </c>
      <c r="R4844" s="7">
        <f>_xlfn.CEILING.MATH(ABS(NiftyData[[#This Row],[DayChange %]]), 0.01)</f>
        <v>0.01</v>
      </c>
    </row>
    <row r="4845" spans="1:18" x14ac:dyDescent="0.2">
      <c r="A4845" s="2">
        <v>37050</v>
      </c>
      <c r="B4845" s="1">
        <v>1112.45</v>
      </c>
      <c r="C4845" s="1">
        <v>1128.9000000000001</v>
      </c>
      <c r="D4845" s="1">
        <v>1112.45</v>
      </c>
      <c r="E4845" s="1">
        <v>1126.5999999999999</v>
      </c>
      <c r="F4845" s="1">
        <v>47213483</v>
      </c>
      <c r="G4845" s="1">
        <v>1271.25</v>
      </c>
      <c r="H4845" s="6" t="str">
        <f>TEXT(NiftyData[[#This Row],[Date]], "yyyy")</f>
        <v>2001</v>
      </c>
      <c r="I4845" s="6" t="str">
        <f>TEXT(NiftyData[[#This Row],[Date]], "mmm")</f>
        <v>Jun</v>
      </c>
      <c r="J4845" s="6" t="str">
        <f>TEXT(NiftyData[[#This Row],[Date]], "ddd")</f>
        <v>Fri</v>
      </c>
      <c r="K4845" s="6" t="str">
        <f>TEXT(NiftyData[[#This Row],[Date]], "mmm-yyyy")</f>
        <v>Jun-2001</v>
      </c>
      <c r="L4845" s="6" t="str">
        <f>IF(NiftyData[[#This Row],[Day]]="Thu", "Expiry", "")</f>
        <v/>
      </c>
      <c r="M4845" s="6">
        <f>NiftyData[[#This Row],[Close]]-NiftyData[[#This Row],[Open]]</f>
        <v>14.149999999999864</v>
      </c>
      <c r="N4845" s="4">
        <f>NiftyData[[#This Row],[Intraday Change]]/NiftyData[[#This Row],[Open]]</f>
        <v>1.2719672794282766E-2</v>
      </c>
      <c r="O4845" s="4">
        <f>_xlfn.CEILING.MATH(ABS(NiftyData[[#This Row],[Intraday Change %]]), 0.01)</f>
        <v>0.02</v>
      </c>
      <c r="P4845" s="6">
        <f>NiftyData[[#This Row],[Close]]-E4846</f>
        <v>14.25</v>
      </c>
      <c r="Q4845" s="4">
        <f>NiftyData[[#This Row],[DayChange]]/E4846</f>
        <v>1.2810716051602465E-2</v>
      </c>
      <c r="R4845" s="7">
        <f>_xlfn.CEILING.MATH(ABS(NiftyData[[#This Row],[DayChange %]]), 0.01)</f>
        <v>0.02</v>
      </c>
    </row>
    <row r="4846" spans="1:18" x14ac:dyDescent="0.2">
      <c r="A4846" s="2">
        <v>37049</v>
      </c>
      <c r="B4846" s="1">
        <v>1115.05</v>
      </c>
      <c r="C4846" s="1">
        <v>1116.0999999999999</v>
      </c>
      <c r="D4846" s="1">
        <v>1095.45</v>
      </c>
      <c r="E4846" s="1">
        <v>1112.3499999999999</v>
      </c>
      <c r="F4846" s="1">
        <v>43845499</v>
      </c>
      <c r="G4846" s="1">
        <v>1230.26</v>
      </c>
      <c r="H4846" s="6" t="str">
        <f>TEXT(NiftyData[[#This Row],[Date]], "yyyy")</f>
        <v>2001</v>
      </c>
      <c r="I4846" s="6" t="str">
        <f>TEXT(NiftyData[[#This Row],[Date]], "mmm")</f>
        <v>Jun</v>
      </c>
      <c r="J4846" s="6" t="str">
        <f>TEXT(NiftyData[[#This Row],[Date]], "ddd")</f>
        <v>Thu</v>
      </c>
      <c r="K4846" s="6" t="str">
        <f>TEXT(NiftyData[[#This Row],[Date]], "mmm-yyyy")</f>
        <v>Jun-2001</v>
      </c>
      <c r="L4846" s="6" t="str">
        <f>IF(NiftyData[[#This Row],[Day]]="Thu", "Expiry", "")</f>
        <v>Expiry</v>
      </c>
      <c r="M4846" s="6">
        <f>NiftyData[[#This Row],[Close]]-NiftyData[[#This Row],[Open]]</f>
        <v>-2.7000000000000455</v>
      </c>
      <c r="N4846" s="4">
        <f>NiftyData[[#This Row],[Intraday Change]]/NiftyData[[#This Row],[Open]]</f>
        <v>-2.4214160799964535E-3</v>
      </c>
      <c r="O4846" s="4">
        <f>_xlfn.CEILING.MATH(ABS(NiftyData[[#This Row],[Intraday Change %]]), 0.01)</f>
        <v>0.01</v>
      </c>
      <c r="P4846" s="6">
        <f>NiftyData[[#This Row],[Close]]-E4847</f>
        <v>-3.3500000000001364</v>
      </c>
      <c r="Q4846" s="4">
        <f>NiftyData[[#This Row],[DayChange]]/E4847</f>
        <v>-3.002599265035526E-3</v>
      </c>
      <c r="R4846" s="7">
        <f>_xlfn.CEILING.MATH(ABS(NiftyData[[#This Row],[DayChange %]]), 0.01)</f>
        <v>0.01</v>
      </c>
    </row>
    <row r="4847" spans="1:18" x14ac:dyDescent="0.2">
      <c r="A4847" s="2">
        <v>37048</v>
      </c>
      <c r="B4847" s="1">
        <v>1117.5</v>
      </c>
      <c r="C4847" s="1">
        <v>1132.95</v>
      </c>
      <c r="D4847" s="1">
        <v>1114</v>
      </c>
      <c r="E4847" s="1">
        <v>1115.7</v>
      </c>
      <c r="F4847" s="1">
        <v>34916039</v>
      </c>
      <c r="G4847" s="1">
        <v>936.19</v>
      </c>
      <c r="H4847" s="6" t="str">
        <f>TEXT(NiftyData[[#This Row],[Date]], "yyyy")</f>
        <v>2001</v>
      </c>
      <c r="I4847" s="6" t="str">
        <f>TEXT(NiftyData[[#This Row],[Date]], "mmm")</f>
        <v>Jun</v>
      </c>
      <c r="J4847" s="6" t="str">
        <f>TEXT(NiftyData[[#This Row],[Date]], "ddd")</f>
        <v>Wed</v>
      </c>
      <c r="K4847" s="6" t="str">
        <f>TEXT(NiftyData[[#This Row],[Date]], "mmm-yyyy")</f>
        <v>Jun-2001</v>
      </c>
      <c r="L4847" s="6" t="str">
        <f>IF(NiftyData[[#This Row],[Day]]="Thu", "Expiry", "")</f>
        <v/>
      </c>
      <c r="M4847" s="6">
        <f>NiftyData[[#This Row],[Close]]-NiftyData[[#This Row],[Open]]</f>
        <v>-1.7999999999999545</v>
      </c>
      <c r="N4847" s="4">
        <f>NiftyData[[#This Row],[Intraday Change]]/NiftyData[[#This Row],[Open]]</f>
        <v>-1.6107382550335165E-3</v>
      </c>
      <c r="O4847" s="4">
        <f>_xlfn.CEILING.MATH(ABS(NiftyData[[#This Row],[Intraday Change %]]), 0.01)</f>
        <v>0.01</v>
      </c>
      <c r="P4847" s="6">
        <f>NiftyData[[#This Row],[Close]]-E4848</f>
        <v>0.10000000000013642</v>
      </c>
      <c r="Q4847" s="4">
        <f>NiftyData[[#This Row],[DayChange]]/E4848</f>
        <v>8.9637863033467576E-5</v>
      </c>
      <c r="R4847" s="7">
        <f>_xlfn.CEILING.MATH(ABS(NiftyData[[#This Row],[DayChange %]]), 0.01)</f>
        <v>0.01</v>
      </c>
    </row>
    <row r="4848" spans="1:18" x14ac:dyDescent="0.2">
      <c r="A4848" s="2">
        <v>37047</v>
      </c>
      <c r="B4848" s="1">
        <v>1127.1500000000001</v>
      </c>
      <c r="C4848" s="1">
        <v>1130.6500000000001</v>
      </c>
      <c r="D4848" s="1">
        <v>1106.8</v>
      </c>
      <c r="E4848" s="1">
        <v>1115.5999999999999</v>
      </c>
      <c r="F4848" s="1">
        <v>44902352</v>
      </c>
      <c r="G4848" s="1">
        <v>1243.75</v>
      </c>
      <c r="H4848" s="6" t="str">
        <f>TEXT(NiftyData[[#This Row],[Date]], "yyyy")</f>
        <v>2001</v>
      </c>
      <c r="I4848" s="6" t="str">
        <f>TEXT(NiftyData[[#This Row],[Date]], "mmm")</f>
        <v>Jun</v>
      </c>
      <c r="J4848" s="6" t="str">
        <f>TEXT(NiftyData[[#This Row],[Date]], "ddd")</f>
        <v>Tue</v>
      </c>
      <c r="K4848" s="6" t="str">
        <f>TEXT(NiftyData[[#This Row],[Date]], "mmm-yyyy")</f>
        <v>Jun-2001</v>
      </c>
      <c r="L4848" s="6" t="str">
        <f>IF(NiftyData[[#This Row],[Day]]="Thu", "Expiry", "")</f>
        <v/>
      </c>
      <c r="M4848" s="6">
        <f>NiftyData[[#This Row],[Close]]-NiftyData[[#This Row],[Open]]</f>
        <v>-11.550000000000182</v>
      </c>
      <c r="N4848" s="4">
        <f>NiftyData[[#This Row],[Intraday Change]]/NiftyData[[#This Row],[Open]]</f>
        <v>-1.0247083351816689E-2</v>
      </c>
      <c r="O4848" s="4">
        <f>_xlfn.CEILING.MATH(ABS(NiftyData[[#This Row],[Intraday Change %]]), 0.01)</f>
        <v>0.02</v>
      </c>
      <c r="P4848" s="6">
        <f>NiftyData[[#This Row],[Close]]-E4849</f>
        <v>-11.600000000000136</v>
      </c>
      <c r="Q4848" s="4">
        <f>NiftyData[[#This Row],[DayChange]]/E4849</f>
        <v>-1.0290986515259169E-2</v>
      </c>
      <c r="R4848" s="7">
        <f>_xlfn.CEILING.MATH(ABS(NiftyData[[#This Row],[DayChange %]]), 0.01)</f>
        <v>0.02</v>
      </c>
    </row>
    <row r="4849" spans="1:18" x14ac:dyDescent="0.2">
      <c r="A4849" s="2">
        <v>37046</v>
      </c>
      <c r="B4849" s="1">
        <v>1148</v>
      </c>
      <c r="C4849" s="1">
        <v>1154.45</v>
      </c>
      <c r="D4849" s="1">
        <v>1125.3499999999999</v>
      </c>
      <c r="E4849" s="1">
        <v>1127.2</v>
      </c>
      <c r="F4849" s="1">
        <v>39210374</v>
      </c>
      <c r="G4849" s="1">
        <v>1034.54</v>
      </c>
      <c r="H4849" s="6" t="str">
        <f>TEXT(NiftyData[[#This Row],[Date]], "yyyy")</f>
        <v>2001</v>
      </c>
      <c r="I4849" s="6" t="str">
        <f>TEXT(NiftyData[[#This Row],[Date]], "mmm")</f>
        <v>Jun</v>
      </c>
      <c r="J4849" s="6" t="str">
        <f>TEXT(NiftyData[[#This Row],[Date]], "ddd")</f>
        <v>Mon</v>
      </c>
      <c r="K4849" s="6" t="str">
        <f>TEXT(NiftyData[[#This Row],[Date]], "mmm-yyyy")</f>
        <v>Jun-2001</v>
      </c>
      <c r="L4849" s="6" t="str">
        <f>IF(NiftyData[[#This Row],[Day]]="Thu", "Expiry", "")</f>
        <v/>
      </c>
      <c r="M4849" s="6">
        <f>NiftyData[[#This Row],[Close]]-NiftyData[[#This Row],[Open]]</f>
        <v>-20.799999999999955</v>
      </c>
      <c r="N4849" s="4">
        <f>NiftyData[[#This Row],[Intraday Change]]/NiftyData[[#This Row],[Open]]</f>
        <v>-1.8118466898954664E-2</v>
      </c>
      <c r="O4849" s="4">
        <f>_xlfn.CEILING.MATH(ABS(NiftyData[[#This Row],[Intraday Change %]]), 0.01)</f>
        <v>0.02</v>
      </c>
      <c r="P4849" s="6">
        <f>NiftyData[[#This Row],[Close]]-E4850</f>
        <v>-20.849999999999909</v>
      </c>
      <c r="Q4849" s="4">
        <f>NiftyData[[#This Row],[DayChange]]/E4850</f>
        <v>-1.8161229911589138E-2</v>
      </c>
      <c r="R4849" s="7">
        <f>_xlfn.CEILING.MATH(ABS(NiftyData[[#This Row],[DayChange %]]), 0.01)</f>
        <v>0.02</v>
      </c>
    </row>
    <row r="4850" spans="1:18" x14ac:dyDescent="0.2">
      <c r="A4850" s="2">
        <v>37043</v>
      </c>
      <c r="B4850" s="1">
        <v>1168.0999999999999</v>
      </c>
      <c r="C4850" s="1">
        <v>1175.8</v>
      </c>
      <c r="D4850" s="1">
        <v>1146.9000000000001</v>
      </c>
      <c r="E4850" s="1">
        <v>1148.05</v>
      </c>
      <c r="F4850" s="1">
        <v>45591808</v>
      </c>
      <c r="G4850" s="1">
        <v>1218.6300000000001</v>
      </c>
      <c r="H4850" s="6" t="str">
        <f>TEXT(NiftyData[[#This Row],[Date]], "yyyy")</f>
        <v>2001</v>
      </c>
      <c r="I4850" s="6" t="str">
        <f>TEXT(NiftyData[[#This Row],[Date]], "mmm")</f>
        <v>Jun</v>
      </c>
      <c r="J4850" s="6" t="str">
        <f>TEXT(NiftyData[[#This Row],[Date]], "ddd")</f>
        <v>Fri</v>
      </c>
      <c r="K4850" s="6" t="str">
        <f>TEXT(NiftyData[[#This Row],[Date]], "mmm-yyyy")</f>
        <v>Jun-2001</v>
      </c>
      <c r="L4850" s="6" t="str">
        <f>IF(NiftyData[[#This Row],[Day]]="Thu", "Expiry", "")</f>
        <v/>
      </c>
      <c r="M4850" s="6">
        <f>NiftyData[[#This Row],[Close]]-NiftyData[[#This Row],[Open]]</f>
        <v>-20.049999999999955</v>
      </c>
      <c r="N4850" s="4">
        <f>NiftyData[[#This Row],[Intraday Change]]/NiftyData[[#This Row],[Open]]</f>
        <v>-1.7164626316240009E-2</v>
      </c>
      <c r="O4850" s="4">
        <f>_xlfn.CEILING.MATH(ABS(NiftyData[[#This Row],[Intraday Change %]]), 0.01)</f>
        <v>0.02</v>
      </c>
      <c r="P4850" s="6">
        <f>NiftyData[[#This Row],[Close]]-E4851</f>
        <v>-19.850000000000136</v>
      </c>
      <c r="Q4850" s="4">
        <f>NiftyData[[#This Row],[DayChange]]/E4851</f>
        <v>-1.6996318177926309E-2</v>
      </c>
      <c r="R4850" s="7">
        <f>_xlfn.CEILING.MATH(ABS(NiftyData[[#This Row],[DayChange %]]), 0.01)</f>
        <v>0.02</v>
      </c>
    </row>
    <row r="4851" spans="1:18" x14ac:dyDescent="0.2">
      <c r="A4851" s="2">
        <v>37042</v>
      </c>
      <c r="B4851" s="1">
        <v>1177.5</v>
      </c>
      <c r="C4851" s="1">
        <v>1177.5</v>
      </c>
      <c r="D4851" s="1">
        <v>1154.9000000000001</v>
      </c>
      <c r="E4851" s="1">
        <v>1167.9000000000001</v>
      </c>
      <c r="F4851" s="1">
        <v>51326602</v>
      </c>
      <c r="G4851" s="1">
        <v>1396.92</v>
      </c>
      <c r="H4851" s="6" t="str">
        <f>TEXT(NiftyData[[#This Row],[Date]], "yyyy")</f>
        <v>2001</v>
      </c>
      <c r="I4851" s="6" t="str">
        <f>TEXT(NiftyData[[#This Row],[Date]], "mmm")</f>
        <v>May</v>
      </c>
      <c r="J4851" s="6" t="str">
        <f>TEXT(NiftyData[[#This Row],[Date]], "ddd")</f>
        <v>Thu</v>
      </c>
      <c r="K4851" s="6" t="str">
        <f>TEXT(NiftyData[[#This Row],[Date]], "mmm-yyyy")</f>
        <v>May-2001</v>
      </c>
      <c r="L4851" s="6" t="str">
        <f>IF(NiftyData[[#This Row],[Day]]="Thu", "Expiry", "")</f>
        <v>Expiry</v>
      </c>
      <c r="M4851" s="6">
        <f>NiftyData[[#This Row],[Close]]-NiftyData[[#This Row],[Open]]</f>
        <v>-9.5999999999999091</v>
      </c>
      <c r="N4851" s="4">
        <f>NiftyData[[#This Row],[Intraday Change]]/NiftyData[[#This Row],[Open]]</f>
        <v>-8.1528662420381395E-3</v>
      </c>
      <c r="O4851" s="4">
        <f>_xlfn.CEILING.MATH(ABS(NiftyData[[#This Row],[Intraday Change %]]), 0.01)</f>
        <v>0.01</v>
      </c>
      <c r="P4851" s="6">
        <f>NiftyData[[#This Row],[Close]]-E4852</f>
        <v>-9.6499999999998636</v>
      </c>
      <c r="Q4851" s="4">
        <f>NiftyData[[#This Row],[DayChange]]/E4852</f>
        <v>-8.1949811048361975E-3</v>
      </c>
      <c r="R4851" s="7">
        <f>_xlfn.CEILING.MATH(ABS(NiftyData[[#This Row],[DayChange %]]), 0.01)</f>
        <v>0.01</v>
      </c>
    </row>
    <row r="4852" spans="1:18" x14ac:dyDescent="0.2">
      <c r="A4852" s="2">
        <v>37041</v>
      </c>
      <c r="B4852" s="1">
        <v>1199.5</v>
      </c>
      <c r="C4852" s="1">
        <v>1207</v>
      </c>
      <c r="D4852" s="1">
        <v>1173.75</v>
      </c>
      <c r="E4852" s="1">
        <v>1177.55</v>
      </c>
      <c r="F4852" s="1">
        <v>53458645</v>
      </c>
      <c r="G4852" s="1">
        <v>1563.28</v>
      </c>
      <c r="H4852" s="6" t="str">
        <f>TEXT(NiftyData[[#This Row],[Date]], "yyyy")</f>
        <v>2001</v>
      </c>
      <c r="I4852" s="6" t="str">
        <f>TEXT(NiftyData[[#This Row],[Date]], "mmm")</f>
        <v>May</v>
      </c>
      <c r="J4852" s="6" t="str">
        <f>TEXT(NiftyData[[#This Row],[Date]], "ddd")</f>
        <v>Wed</v>
      </c>
      <c r="K4852" s="6" t="str">
        <f>TEXT(NiftyData[[#This Row],[Date]], "mmm-yyyy")</f>
        <v>May-2001</v>
      </c>
      <c r="L4852" s="6" t="str">
        <f>IF(NiftyData[[#This Row],[Day]]="Thu", "Expiry", "")</f>
        <v/>
      </c>
      <c r="M4852" s="6">
        <f>NiftyData[[#This Row],[Close]]-NiftyData[[#This Row],[Open]]</f>
        <v>-21.950000000000045</v>
      </c>
      <c r="N4852" s="4">
        <f>NiftyData[[#This Row],[Intraday Change]]/NiftyData[[#This Row],[Open]]</f>
        <v>-1.8299291371404791E-2</v>
      </c>
      <c r="O4852" s="4">
        <f>_xlfn.CEILING.MATH(ABS(NiftyData[[#This Row],[Intraday Change %]]), 0.01)</f>
        <v>0.02</v>
      </c>
      <c r="P4852" s="6">
        <f>NiftyData[[#This Row],[Close]]-E4853</f>
        <v>-20.900000000000091</v>
      </c>
      <c r="Q4852" s="4">
        <f>NiftyData[[#This Row],[DayChange]]/E4853</f>
        <v>-1.7439192290041379E-2</v>
      </c>
      <c r="R4852" s="7">
        <f>_xlfn.CEILING.MATH(ABS(NiftyData[[#This Row],[DayChange %]]), 0.01)</f>
        <v>0.02</v>
      </c>
    </row>
    <row r="4853" spans="1:18" x14ac:dyDescent="0.2">
      <c r="A4853" s="2">
        <v>37040</v>
      </c>
      <c r="B4853" s="1">
        <v>1193.25</v>
      </c>
      <c r="C4853" s="1">
        <v>1202.05</v>
      </c>
      <c r="D4853" s="1">
        <v>1193.25</v>
      </c>
      <c r="E4853" s="1">
        <v>1198.45</v>
      </c>
      <c r="F4853" s="1">
        <v>44863947</v>
      </c>
      <c r="G4853" s="1">
        <v>1179.54</v>
      </c>
      <c r="H4853" s="6" t="str">
        <f>TEXT(NiftyData[[#This Row],[Date]], "yyyy")</f>
        <v>2001</v>
      </c>
      <c r="I4853" s="6" t="str">
        <f>TEXT(NiftyData[[#This Row],[Date]], "mmm")</f>
        <v>May</v>
      </c>
      <c r="J4853" s="6" t="str">
        <f>TEXT(NiftyData[[#This Row],[Date]], "ddd")</f>
        <v>Tue</v>
      </c>
      <c r="K4853" s="6" t="str">
        <f>TEXT(NiftyData[[#This Row],[Date]], "mmm-yyyy")</f>
        <v>May-2001</v>
      </c>
      <c r="L4853" s="6" t="str">
        <f>IF(NiftyData[[#This Row],[Day]]="Thu", "Expiry", "")</f>
        <v/>
      </c>
      <c r="M4853" s="6">
        <f>NiftyData[[#This Row],[Close]]-NiftyData[[#This Row],[Open]]</f>
        <v>5.2000000000000455</v>
      </c>
      <c r="N4853" s="4">
        <f>NiftyData[[#This Row],[Intraday Change]]/NiftyData[[#This Row],[Open]]</f>
        <v>4.3578462183113727E-3</v>
      </c>
      <c r="O4853" s="4">
        <f>_xlfn.CEILING.MATH(ABS(NiftyData[[#This Row],[Intraday Change %]]), 0.01)</f>
        <v>0.01</v>
      </c>
      <c r="P4853" s="6">
        <f>NiftyData[[#This Row],[Close]]-E4854</f>
        <v>5.25</v>
      </c>
      <c r="Q4853" s="4">
        <f>NiftyData[[#This Row],[DayChange]]/E4854</f>
        <v>4.3999329534026143E-3</v>
      </c>
      <c r="R4853" s="7">
        <f>_xlfn.CEILING.MATH(ABS(NiftyData[[#This Row],[DayChange %]]), 0.01)</f>
        <v>0.01</v>
      </c>
    </row>
    <row r="4854" spans="1:18" x14ac:dyDescent="0.2">
      <c r="A4854" s="2">
        <v>37039</v>
      </c>
      <c r="B4854" s="1">
        <v>1174.95</v>
      </c>
      <c r="C4854" s="1">
        <v>1194.5</v>
      </c>
      <c r="D4854" s="1">
        <v>1174.45</v>
      </c>
      <c r="E4854" s="1">
        <v>1193.2</v>
      </c>
      <c r="F4854" s="1">
        <v>45583971</v>
      </c>
      <c r="G4854" s="1">
        <v>1242.3900000000001</v>
      </c>
      <c r="H4854" s="6" t="str">
        <f>TEXT(NiftyData[[#This Row],[Date]], "yyyy")</f>
        <v>2001</v>
      </c>
      <c r="I4854" s="6" t="str">
        <f>TEXT(NiftyData[[#This Row],[Date]], "mmm")</f>
        <v>May</v>
      </c>
      <c r="J4854" s="6" t="str">
        <f>TEXT(NiftyData[[#This Row],[Date]], "ddd")</f>
        <v>Mon</v>
      </c>
      <c r="K4854" s="6" t="str">
        <f>TEXT(NiftyData[[#This Row],[Date]], "mmm-yyyy")</f>
        <v>May-2001</v>
      </c>
      <c r="L4854" s="6" t="str">
        <f>IF(NiftyData[[#This Row],[Day]]="Thu", "Expiry", "")</f>
        <v/>
      </c>
      <c r="M4854" s="6">
        <f>NiftyData[[#This Row],[Close]]-NiftyData[[#This Row],[Open]]</f>
        <v>18.25</v>
      </c>
      <c r="N4854" s="4">
        <f>NiftyData[[#This Row],[Intraday Change]]/NiftyData[[#This Row],[Open]]</f>
        <v>1.5532575854291672E-2</v>
      </c>
      <c r="O4854" s="4">
        <f>_xlfn.CEILING.MATH(ABS(NiftyData[[#This Row],[Intraday Change %]]), 0.01)</f>
        <v>0.02</v>
      </c>
      <c r="P4854" s="6">
        <f>NiftyData[[#This Row],[Close]]-E4855</f>
        <v>18.299999999999955</v>
      </c>
      <c r="Q4854" s="4">
        <f>NiftyData[[#This Row],[DayChange]]/E4855</f>
        <v>1.5575793684568859E-2</v>
      </c>
      <c r="R4854" s="7">
        <f>_xlfn.CEILING.MATH(ABS(NiftyData[[#This Row],[DayChange %]]), 0.01)</f>
        <v>0.02</v>
      </c>
    </row>
    <row r="4855" spans="1:18" x14ac:dyDescent="0.2">
      <c r="A4855" s="2">
        <v>37036</v>
      </c>
      <c r="B4855" s="1">
        <v>1181.95</v>
      </c>
      <c r="C4855" s="1">
        <v>1188.5</v>
      </c>
      <c r="D4855" s="1">
        <v>1171.3499999999999</v>
      </c>
      <c r="E4855" s="1">
        <v>1174.9000000000001</v>
      </c>
      <c r="F4855" s="1">
        <v>44045491</v>
      </c>
      <c r="G4855" s="1">
        <v>1251.1600000000001</v>
      </c>
      <c r="H4855" s="6" t="str">
        <f>TEXT(NiftyData[[#This Row],[Date]], "yyyy")</f>
        <v>2001</v>
      </c>
      <c r="I4855" s="6" t="str">
        <f>TEXT(NiftyData[[#This Row],[Date]], "mmm")</f>
        <v>May</v>
      </c>
      <c r="J4855" s="6" t="str">
        <f>TEXT(NiftyData[[#This Row],[Date]], "ddd")</f>
        <v>Fri</v>
      </c>
      <c r="K4855" s="6" t="str">
        <f>TEXT(NiftyData[[#This Row],[Date]], "mmm-yyyy")</f>
        <v>May-2001</v>
      </c>
      <c r="L4855" s="6" t="str">
        <f>IF(NiftyData[[#This Row],[Day]]="Thu", "Expiry", "")</f>
        <v/>
      </c>
      <c r="M4855" s="6">
        <f>NiftyData[[#This Row],[Close]]-NiftyData[[#This Row],[Open]]</f>
        <v>-7.0499999999999545</v>
      </c>
      <c r="N4855" s="4">
        <f>NiftyData[[#This Row],[Intraday Change]]/NiftyData[[#This Row],[Open]]</f>
        <v>-5.9647193197681411E-3</v>
      </c>
      <c r="O4855" s="4">
        <f>_xlfn.CEILING.MATH(ABS(NiftyData[[#This Row],[Intraday Change %]]), 0.01)</f>
        <v>0.01</v>
      </c>
      <c r="P4855" s="6">
        <f>NiftyData[[#This Row],[Close]]-E4856</f>
        <v>-6.9499999999998181</v>
      </c>
      <c r="Q4855" s="4">
        <f>NiftyData[[#This Row],[DayChange]]/E4856</f>
        <v>-5.8806109066292835E-3</v>
      </c>
      <c r="R4855" s="7">
        <f>_xlfn.CEILING.MATH(ABS(NiftyData[[#This Row],[DayChange %]]), 0.01)</f>
        <v>0.01</v>
      </c>
    </row>
    <row r="4856" spans="1:18" x14ac:dyDescent="0.2">
      <c r="A4856" s="2">
        <v>37035</v>
      </c>
      <c r="B4856" s="1">
        <v>1179.0999999999999</v>
      </c>
      <c r="C4856" s="1">
        <v>1190.1500000000001</v>
      </c>
      <c r="D4856" s="1">
        <v>1177.55</v>
      </c>
      <c r="E4856" s="1">
        <v>1181.8499999999999</v>
      </c>
      <c r="F4856" s="1">
        <v>49236107</v>
      </c>
      <c r="G4856" s="1">
        <v>1441.5</v>
      </c>
      <c r="H4856" s="6" t="str">
        <f>TEXT(NiftyData[[#This Row],[Date]], "yyyy")</f>
        <v>2001</v>
      </c>
      <c r="I4856" s="6" t="str">
        <f>TEXT(NiftyData[[#This Row],[Date]], "mmm")</f>
        <v>May</v>
      </c>
      <c r="J4856" s="6" t="str">
        <f>TEXT(NiftyData[[#This Row],[Date]], "ddd")</f>
        <v>Thu</v>
      </c>
      <c r="K4856" s="6" t="str">
        <f>TEXT(NiftyData[[#This Row],[Date]], "mmm-yyyy")</f>
        <v>May-2001</v>
      </c>
      <c r="L4856" s="6" t="str">
        <f>IF(NiftyData[[#This Row],[Day]]="Thu", "Expiry", "")</f>
        <v>Expiry</v>
      </c>
      <c r="M4856" s="6">
        <f>NiftyData[[#This Row],[Close]]-NiftyData[[#This Row],[Open]]</f>
        <v>2.75</v>
      </c>
      <c r="N4856" s="4">
        <f>NiftyData[[#This Row],[Intraday Change]]/NiftyData[[#This Row],[Open]]</f>
        <v>2.3322873378000173E-3</v>
      </c>
      <c r="O4856" s="4">
        <f>_xlfn.CEILING.MATH(ABS(NiftyData[[#This Row],[Intraday Change %]]), 0.01)</f>
        <v>0.01</v>
      </c>
      <c r="P4856" s="6">
        <f>NiftyData[[#This Row],[Close]]-E4857</f>
        <v>2.75</v>
      </c>
      <c r="Q4856" s="4">
        <f>NiftyData[[#This Row],[DayChange]]/E4857</f>
        <v>2.3322873378000173E-3</v>
      </c>
      <c r="R4856" s="7">
        <f>_xlfn.CEILING.MATH(ABS(NiftyData[[#This Row],[DayChange %]]), 0.01)</f>
        <v>0.01</v>
      </c>
    </row>
    <row r="4857" spans="1:18" x14ac:dyDescent="0.2">
      <c r="A4857" s="2">
        <v>37034</v>
      </c>
      <c r="B4857" s="1">
        <v>1168.25</v>
      </c>
      <c r="C4857" s="1">
        <v>1181.8</v>
      </c>
      <c r="D4857" s="1">
        <v>1167</v>
      </c>
      <c r="E4857" s="1">
        <v>1179.0999999999999</v>
      </c>
      <c r="F4857" s="1">
        <v>40537706</v>
      </c>
      <c r="G4857" s="1">
        <v>1273.18</v>
      </c>
      <c r="H4857" s="6" t="str">
        <f>TEXT(NiftyData[[#This Row],[Date]], "yyyy")</f>
        <v>2001</v>
      </c>
      <c r="I4857" s="6" t="str">
        <f>TEXT(NiftyData[[#This Row],[Date]], "mmm")</f>
        <v>May</v>
      </c>
      <c r="J4857" s="6" t="str">
        <f>TEXT(NiftyData[[#This Row],[Date]], "ddd")</f>
        <v>Wed</v>
      </c>
      <c r="K4857" s="6" t="str">
        <f>TEXT(NiftyData[[#This Row],[Date]], "mmm-yyyy")</f>
        <v>May-2001</v>
      </c>
      <c r="L4857" s="6" t="str">
        <f>IF(NiftyData[[#This Row],[Day]]="Thu", "Expiry", "")</f>
        <v/>
      </c>
      <c r="M4857" s="6">
        <f>NiftyData[[#This Row],[Close]]-NiftyData[[#This Row],[Open]]</f>
        <v>10.849999999999909</v>
      </c>
      <c r="N4857" s="4">
        <f>NiftyData[[#This Row],[Intraday Change]]/NiftyData[[#This Row],[Open]]</f>
        <v>9.2873956772950225E-3</v>
      </c>
      <c r="O4857" s="4">
        <f>_xlfn.CEILING.MATH(ABS(NiftyData[[#This Row],[Intraday Change %]]), 0.01)</f>
        <v>0.01</v>
      </c>
      <c r="P4857" s="6">
        <f>NiftyData[[#This Row],[Close]]-E4858</f>
        <v>11</v>
      </c>
      <c r="Q4857" s="4">
        <f>NiftyData[[#This Row],[DayChange]]/E4858</f>
        <v>9.4170019690095041E-3</v>
      </c>
      <c r="R4857" s="7">
        <f>_xlfn.CEILING.MATH(ABS(NiftyData[[#This Row],[DayChange %]]), 0.01)</f>
        <v>0.01</v>
      </c>
    </row>
    <row r="4858" spans="1:18" x14ac:dyDescent="0.2">
      <c r="A4858" s="2">
        <v>37033</v>
      </c>
      <c r="B4858" s="1">
        <v>1169.5</v>
      </c>
      <c r="C4858" s="1">
        <v>1176.2</v>
      </c>
      <c r="D4858" s="1">
        <v>1165.6500000000001</v>
      </c>
      <c r="E4858" s="1">
        <v>1168.0999999999999</v>
      </c>
      <c r="F4858" s="1">
        <v>37282910</v>
      </c>
      <c r="G4858" s="1">
        <v>995.49</v>
      </c>
      <c r="H4858" s="6" t="str">
        <f>TEXT(NiftyData[[#This Row],[Date]], "yyyy")</f>
        <v>2001</v>
      </c>
      <c r="I4858" s="6" t="str">
        <f>TEXT(NiftyData[[#This Row],[Date]], "mmm")</f>
        <v>May</v>
      </c>
      <c r="J4858" s="6" t="str">
        <f>TEXT(NiftyData[[#This Row],[Date]], "ddd")</f>
        <v>Tue</v>
      </c>
      <c r="K4858" s="6" t="str">
        <f>TEXT(NiftyData[[#This Row],[Date]], "mmm-yyyy")</f>
        <v>May-2001</v>
      </c>
      <c r="L4858" s="6" t="str">
        <f>IF(NiftyData[[#This Row],[Day]]="Thu", "Expiry", "")</f>
        <v/>
      </c>
      <c r="M4858" s="6">
        <f>NiftyData[[#This Row],[Close]]-NiftyData[[#This Row],[Open]]</f>
        <v>-1.4000000000000909</v>
      </c>
      <c r="N4858" s="4">
        <f>NiftyData[[#This Row],[Intraday Change]]/NiftyData[[#This Row],[Open]]</f>
        <v>-1.1970927746901162E-3</v>
      </c>
      <c r="O4858" s="4">
        <f>_xlfn.CEILING.MATH(ABS(NiftyData[[#This Row],[Intraday Change %]]), 0.01)</f>
        <v>0.01</v>
      </c>
      <c r="P4858" s="6">
        <f>NiftyData[[#This Row],[Close]]-E4859</f>
        <v>-1.3500000000001364</v>
      </c>
      <c r="Q4858" s="4">
        <f>NiftyData[[#This Row],[DayChange]]/E4859</f>
        <v>-1.154388815255151E-3</v>
      </c>
      <c r="R4858" s="7">
        <f>_xlfn.CEILING.MATH(ABS(NiftyData[[#This Row],[DayChange %]]), 0.01)</f>
        <v>0.01</v>
      </c>
    </row>
    <row r="4859" spans="1:18" x14ac:dyDescent="0.2">
      <c r="A4859" s="2">
        <v>37032</v>
      </c>
      <c r="B4859" s="1">
        <v>1172.95</v>
      </c>
      <c r="C4859" s="1">
        <v>1182.6500000000001</v>
      </c>
      <c r="D4859" s="1">
        <v>1166.7</v>
      </c>
      <c r="E4859" s="1">
        <v>1169.45</v>
      </c>
      <c r="F4859" s="1">
        <v>43127114</v>
      </c>
      <c r="G4859" s="1">
        <v>988.83</v>
      </c>
      <c r="H4859" s="6" t="str">
        <f>TEXT(NiftyData[[#This Row],[Date]], "yyyy")</f>
        <v>2001</v>
      </c>
      <c r="I4859" s="6" t="str">
        <f>TEXT(NiftyData[[#This Row],[Date]], "mmm")</f>
        <v>May</v>
      </c>
      <c r="J4859" s="6" t="str">
        <f>TEXT(NiftyData[[#This Row],[Date]], "ddd")</f>
        <v>Mon</v>
      </c>
      <c r="K4859" s="6" t="str">
        <f>TEXT(NiftyData[[#This Row],[Date]], "mmm-yyyy")</f>
        <v>May-2001</v>
      </c>
      <c r="L4859" s="6" t="str">
        <f>IF(NiftyData[[#This Row],[Day]]="Thu", "Expiry", "")</f>
        <v/>
      </c>
      <c r="M4859" s="6">
        <f>NiftyData[[#This Row],[Close]]-NiftyData[[#This Row],[Open]]</f>
        <v>-3.5</v>
      </c>
      <c r="N4859" s="4">
        <f>NiftyData[[#This Row],[Intraday Change]]/NiftyData[[#This Row],[Open]]</f>
        <v>-2.9839294087557013E-3</v>
      </c>
      <c r="O4859" s="4">
        <f>_xlfn.CEILING.MATH(ABS(NiftyData[[#This Row],[Intraday Change %]]), 0.01)</f>
        <v>0.01</v>
      </c>
      <c r="P4859" s="6">
        <f>NiftyData[[#This Row],[Close]]-E4860</f>
        <v>-3.3499999999999091</v>
      </c>
      <c r="Q4859" s="4">
        <f>NiftyData[[#This Row],[DayChange]]/E4860</f>
        <v>-2.8564120054569483E-3</v>
      </c>
      <c r="R4859" s="7">
        <f>_xlfn.CEILING.MATH(ABS(NiftyData[[#This Row],[DayChange %]]), 0.01)</f>
        <v>0.01</v>
      </c>
    </row>
    <row r="4860" spans="1:18" x14ac:dyDescent="0.2">
      <c r="A4860" s="2">
        <v>37029</v>
      </c>
      <c r="B4860" s="1">
        <v>1175</v>
      </c>
      <c r="C4860" s="1">
        <v>1187.6500000000001</v>
      </c>
      <c r="D4860" s="1">
        <v>1169.2</v>
      </c>
      <c r="E4860" s="1">
        <v>1172.8</v>
      </c>
      <c r="F4860" s="1">
        <v>53432585</v>
      </c>
      <c r="G4860" s="1">
        <v>1343.77</v>
      </c>
      <c r="H4860" s="6" t="str">
        <f>TEXT(NiftyData[[#This Row],[Date]], "yyyy")</f>
        <v>2001</v>
      </c>
      <c r="I4860" s="6" t="str">
        <f>TEXT(NiftyData[[#This Row],[Date]], "mmm")</f>
        <v>May</v>
      </c>
      <c r="J4860" s="6" t="str">
        <f>TEXT(NiftyData[[#This Row],[Date]], "ddd")</f>
        <v>Fri</v>
      </c>
      <c r="K4860" s="6" t="str">
        <f>TEXT(NiftyData[[#This Row],[Date]], "mmm-yyyy")</f>
        <v>May-2001</v>
      </c>
      <c r="L4860" s="6" t="str">
        <f>IF(NiftyData[[#This Row],[Day]]="Thu", "Expiry", "")</f>
        <v/>
      </c>
      <c r="M4860" s="6">
        <f>NiftyData[[#This Row],[Close]]-NiftyData[[#This Row],[Open]]</f>
        <v>-2.2000000000000455</v>
      </c>
      <c r="N4860" s="4">
        <f>NiftyData[[#This Row],[Intraday Change]]/NiftyData[[#This Row],[Open]]</f>
        <v>-1.8723404255319535E-3</v>
      </c>
      <c r="O4860" s="4">
        <f>_xlfn.CEILING.MATH(ABS(NiftyData[[#This Row],[Intraday Change %]]), 0.01)</f>
        <v>0.01</v>
      </c>
      <c r="P4860" s="6">
        <f>NiftyData[[#This Row],[Close]]-E4861</f>
        <v>-2.1500000000000909</v>
      </c>
      <c r="Q4860" s="4">
        <f>NiftyData[[#This Row],[DayChange]]/E4861</f>
        <v>-1.8298651006426578E-3</v>
      </c>
      <c r="R4860" s="7">
        <f>_xlfn.CEILING.MATH(ABS(NiftyData[[#This Row],[DayChange %]]), 0.01)</f>
        <v>0.01</v>
      </c>
    </row>
    <row r="4861" spans="1:18" x14ac:dyDescent="0.2">
      <c r="A4861" s="2">
        <v>37028</v>
      </c>
      <c r="B4861" s="1">
        <v>1151.2</v>
      </c>
      <c r="C4861" s="1">
        <v>1179</v>
      </c>
      <c r="D4861" s="1">
        <v>1150.5999999999999</v>
      </c>
      <c r="E4861" s="1">
        <v>1174.95</v>
      </c>
      <c r="F4861" s="1">
        <v>62568541</v>
      </c>
      <c r="G4861" s="1">
        <v>1498.08</v>
      </c>
      <c r="H4861" s="6" t="str">
        <f>TEXT(NiftyData[[#This Row],[Date]], "yyyy")</f>
        <v>2001</v>
      </c>
      <c r="I4861" s="6" t="str">
        <f>TEXT(NiftyData[[#This Row],[Date]], "mmm")</f>
        <v>May</v>
      </c>
      <c r="J4861" s="6" t="str">
        <f>TEXT(NiftyData[[#This Row],[Date]], "ddd")</f>
        <v>Thu</v>
      </c>
      <c r="K4861" s="6" t="str">
        <f>TEXT(NiftyData[[#This Row],[Date]], "mmm-yyyy")</f>
        <v>May-2001</v>
      </c>
      <c r="L4861" s="6" t="str">
        <f>IF(NiftyData[[#This Row],[Day]]="Thu", "Expiry", "")</f>
        <v>Expiry</v>
      </c>
      <c r="M4861" s="6">
        <f>NiftyData[[#This Row],[Close]]-NiftyData[[#This Row],[Open]]</f>
        <v>23.75</v>
      </c>
      <c r="N4861" s="4">
        <f>NiftyData[[#This Row],[Intraday Change]]/NiftyData[[#This Row],[Open]]</f>
        <v>2.0630646282140376E-2</v>
      </c>
      <c r="O4861" s="4">
        <f>_xlfn.CEILING.MATH(ABS(NiftyData[[#This Row],[Intraday Change %]]), 0.01)</f>
        <v>0.03</v>
      </c>
      <c r="P4861" s="6">
        <f>NiftyData[[#This Row],[Close]]-E4862</f>
        <v>23.799999999999955</v>
      </c>
      <c r="Q4861" s="4">
        <f>NiftyData[[#This Row],[DayChange]]/E4862</f>
        <v>2.0674977196716286E-2</v>
      </c>
      <c r="R4861" s="7">
        <f>_xlfn.CEILING.MATH(ABS(NiftyData[[#This Row],[DayChange %]]), 0.01)</f>
        <v>0.03</v>
      </c>
    </row>
    <row r="4862" spans="1:18" x14ac:dyDescent="0.2">
      <c r="A4862" s="2">
        <v>37027</v>
      </c>
      <c r="B4862" s="1">
        <v>1147.0999999999999</v>
      </c>
      <c r="C4862" s="1">
        <v>1163.1500000000001</v>
      </c>
      <c r="D4862" s="1">
        <v>1146.05</v>
      </c>
      <c r="E4862" s="1">
        <v>1151.1500000000001</v>
      </c>
      <c r="F4862" s="1">
        <v>48486563</v>
      </c>
      <c r="G4862" s="1">
        <v>1161.42</v>
      </c>
      <c r="H4862" s="6" t="str">
        <f>TEXT(NiftyData[[#This Row],[Date]], "yyyy")</f>
        <v>2001</v>
      </c>
      <c r="I4862" s="6" t="str">
        <f>TEXT(NiftyData[[#This Row],[Date]], "mmm")</f>
        <v>May</v>
      </c>
      <c r="J4862" s="6" t="str">
        <f>TEXT(NiftyData[[#This Row],[Date]], "ddd")</f>
        <v>Wed</v>
      </c>
      <c r="K4862" s="6" t="str">
        <f>TEXT(NiftyData[[#This Row],[Date]], "mmm-yyyy")</f>
        <v>May-2001</v>
      </c>
      <c r="L4862" s="6" t="str">
        <f>IF(NiftyData[[#This Row],[Day]]="Thu", "Expiry", "")</f>
        <v/>
      </c>
      <c r="M4862" s="6">
        <f>NiftyData[[#This Row],[Close]]-NiftyData[[#This Row],[Open]]</f>
        <v>4.0500000000001819</v>
      </c>
      <c r="N4862" s="4">
        <f>NiftyData[[#This Row],[Intraday Change]]/NiftyData[[#This Row],[Open]]</f>
        <v>3.5306424897569369E-3</v>
      </c>
      <c r="O4862" s="4">
        <f>_xlfn.CEILING.MATH(ABS(NiftyData[[#This Row],[Intraday Change %]]), 0.01)</f>
        <v>0.01</v>
      </c>
      <c r="P4862" s="6">
        <f>NiftyData[[#This Row],[Close]]-E4863</f>
        <v>5.8500000000001364</v>
      </c>
      <c r="Q4862" s="4">
        <f>NiftyData[[#This Row],[DayChange]]/E4863</f>
        <v>5.1078320090807098E-3</v>
      </c>
      <c r="R4862" s="7">
        <f>_xlfn.CEILING.MATH(ABS(NiftyData[[#This Row],[DayChange %]]), 0.01)</f>
        <v>0.01</v>
      </c>
    </row>
    <row r="4863" spans="1:18" x14ac:dyDescent="0.2">
      <c r="A4863" s="2">
        <v>37026</v>
      </c>
      <c r="B4863" s="1">
        <v>1140.75</v>
      </c>
      <c r="C4863" s="1">
        <v>1147.75</v>
      </c>
      <c r="D4863" s="1">
        <v>1096.25</v>
      </c>
      <c r="E4863" s="1">
        <v>1145.3</v>
      </c>
      <c r="F4863" s="1">
        <v>45135447</v>
      </c>
      <c r="G4863" s="1">
        <v>1168.05</v>
      </c>
      <c r="H4863" s="6" t="str">
        <f>TEXT(NiftyData[[#This Row],[Date]], "yyyy")</f>
        <v>2001</v>
      </c>
      <c r="I4863" s="6" t="str">
        <f>TEXT(NiftyData[[#This Row],[Date]], "mmm")</f>
        <v>May</v>
      </c>
      <c r="J4863" s="6" t="str">
        <f>TEXT(NiftyData[[#This Row],[Date]], "ddd")</f>
        <v>Tue</v>
      </c>
      <c r="K4863" s="6" t="str">
        <f>TEXT(NiftyData[[#This Row],[Date]], "mmm-yyyy")</f>
        <v>May-2001</v>
      </c>
      <c r="L4863" s="6" t="str">
        <f>IF(NiftyData[[#This Row],[Day]]="Thu", "Expiry", "")</f>
        <v/>
      </c>
      <c r="M4863" s="6">
        <f>NiftyData[[#This Row],[Close]]-NiftyData[[#This Row],[Open]]</f>
        <v>4.5499999999999545</v>
      </c>
      <c r="N4863" s="4">
        <f>NiftyData[[#This Row],[Intraday Change]]/NiftyData[[#This Row],[Open]]</f>
        <v>3.988603988603949E-3</v>
      </c>
      <c r="O4863" s="4">
        <f>_xlfn.CEILING.MATH(ABS(NiftyData[[#This Row],[Intraday Change %]]), 0.01)</f>
        <v>0.01</v>
      </c>
      <c r="P4863" s="6">
        <f>NiftyData[[#This Row],[Close]]-E4864</f>
        <v>4.5</v>
      </c>
      <c r="Q4863" s="4">
        <f>NiftyData[[#This Row],[DayChange]]/E4864</f>
        <v>3.9446002805049087E-3</v>
      </c>
      <c r="R4863" s="7">
        <f>_xlfn.CEILING.MATH(ABS(NiftyData[[#This Row],[DayChange %]]), 0.01)</f>
        <v>0.01</v>
      </c>
    </row>
    <row r="4864" spans="1:18" x14ac:dyDescent="0.2">
      <c r="A4864" s="2">
        <v>37025</v>
      </c>
      <c r="B4864" s="1">
        <v>1140.45</v>
      </c>
      <c r="C4864" s="1">
        <v>1146.25</v>
      </c>
      <c r="D4864" s="1">
        <v>1134.05</v>
      </c>
      <c r="E4864" s="1">
        <v>1140.8</v>
      </c>
      <c r="F4864" s="1">
        <v>32675541</v>
      </c>
      <c r="G4864" s="1">
        <v>846.02</v>
      </c>
      <c r="H4864" s="6" t="str">
        <f>TEXT(NiftyData[[#This Row],[Date]], "yyyy")</f>
        <v>2001</v>
      </c>
      <c r="I4864" s="6" t="str">
        <f>TEXT(NiftyData[[#This Row],[Date]], "mmm")</f>
        <v>May</v>
      </c>
      <c r="J4864" s="6" t="str">
        <f>TEXT(NiftyData[[#This Row],[Date]], "ddd")</f>
        <v>Mon</v>
      </c>
      <c r="K4864" s="6" t="str">
        <f>TEXT(NiftyData[[#This Row],[Date]], "mmm-yyyy")</f>
        <v>May-2001</v>
      </c>
      <c r="L4864" s="6" t="str">
        <f>IF(NiftyData[[#This Row],[Day]]="Thu", "Expiry", "")</f>
        <v/>
      </c>
      <c r="M4864" s="6">
        <f>NiftyData[[#This Row],[Close]]-NiftyData[[#This Row],[Open]]</f>
        <v>0.34999999999990905</v>
      </c>
      <c r="N4864" s="4">
        <f>NiftyData[[#This Row],[Intraday Change]]/NiftyData[[#This Row],[Open]]</f>
        <v>3.068964005435653E-4</v>
      </c>
      <c r="O4864" s="4">
        <f>_xlfn.CEILING.MATH(ABS(NiftyData[[#This Row],[Intraday Change %]]), 0.01)</f>
        <v>0.01</v>
      </c>
      <c r="P4864" s="6">
        <f>NiftyData[[#This Row],[Close]]-E4865</f>
        <v>0.29999999999995453</v>
      </c>
      <c r="Q4864" s="4">
        <f>NiftyData[[#This Row],[DayChange]]/E4865</f>
        <v>2.6304252520820213E-4</v>
      </c>
      <c r="R4864" s="7">
        <f>_xlfn.CEILING.MATH(ABS(NiftyData[[#This Row],[DayChange %]]), 0.01)</f>
        <v>0.01</v>
      </c>
    </row>
    <row r="4865" spans="1:18" x14ac:dyDescent="0.2">
      <c r="A4865" s="2">
        <v>37022</v>
      </c>
      <c r="B4865" s="1">
        <v>1144.0999999999999</v>
      </c>
      <c r="C4865" s="1">
        <v>1146.8499999999999</v>
      </c>
      <c r="D4865" s="1">
        <v>1136.9000000000001</v>
      </c>
      <c r="E4865" s="1">
        <v>1140.5</v>
      </c>
      <c r="F4865" s="1">
        <v>42033729</v>
      </c>
      <c r="G4865" s="1">
        <v>1001.02</v>
      </c>
      <c r="H4865" s="6" t="str">
        <f>TEXT(NiftyData[[#This Row],[Date]], "yyyy")</f>
        <v>2001</v>
      </c>
      <c r="I4865" s="6" t="str">
        <f>TEXT(NiftyData[[#This Row],[Date]], "mmm")</f>
        <v>May</v>
      </c>
      <c r="J4865" s="6" t="str">
        <f>TEXT(NiftyData[[#This Row],[Date]], "ddd")</f>
        <v>Fri</v>
      </c>
      <c r="K4865" s="6" t="str">
        <f>TEXT(NiftyData[[#This Row],[Date]], "mmm-yyyy")</f>
        <v>May-2001</v>
      </c>
      <c r="L4865" s="6" t="str">
        <f>IF(NiftyData[[#This Row],[Day]]="Thu", "Expiry", "")</f>
        <v/>
      </c>
      <c r="M4865" s="6">
        <f>NiftyData[[#This Row],[Close]]-NiftyData[[#This Row],[Open]]</f>
        <v>-3.5999999999999091</v>
      </c>
      <c r="N4865" s="4">
        <f>NiftyData[[#This Row],[Intraday Change]]/NiftyData[[#This Row],[Open]]</f>
        <v>-3.1465780963201725E-3</v>
      </c>
      <c r="O4865" s="4">
        <f>_xlfn.CEILING.MATH(ABS(NiftyData[[#This Row],[Intraday Change %]]), 0.01)</f>
        <v>0.01</v>
      </c>
      <c r="P4865" s="6">
        <f>NiftyData[[#This Row],[Close]]-E4866</f>
        <v>-4.4500000000000455</v>
      </c>
      <c r="Q4865" s="4">
        <f>NiftyData[[#This Row],[DayChange]]/E4866</f>
        <v>-3.8866326040438845E-3</v>
      </c>
      <c r="R4865" s="7">
        <f>_xlfn.CEILING.MATH(ABS(NiftyData[[#This Row],[DayChange %]]), 0.01)</f>
        <v>0.01</v>
      </c>
    </row>
    <row r="4866" spans="1:18" x14ac:dyDescent="0.2">
      <c r="A4866" s="2">
        <v>37021</v>
      </c>
      <c r="B4866" s="1">
        <v>1149.0999999999999</v>
      </c>
      <c r="C4866" s="1">
        <v>1151.5999999999999</v>
      </c>
      <c r="D4866" s="1">
        <v>1139.25</v>
      </c>
      <c r="E4866" s="1">
        <v>1144.95</v>
      </c>
      <c r="F4866" s="1">
        <v>37684921</v>
      </c>
      <c r="G4866" s="1">
        <v>1116.98</v>
      </c>
      <c r="H4866" s="6" t="str">
        <f>TEXT(NiftyData[[#This Row],[Date]], "yyyy")</f>
        <v>2001</v>
      </c>
      <c r="I4866" s="6" t="str">
        <f>TEXT(NiftyData[[#This Row],[Date]], "mmm")</f>
        <v>May</v>
      </c>
      <c r="J4866" s="6" t="str">
        <f>TEXT(NiftyData[[#This Row],[Date]], "ddd")</f>
        <v>Thu</v>
      </c>
      <c r="K4866" s="6" t="str">
        <f>TEXT(NiftyData[[#This Row],[Date]], "mmm-yyyy")</f>
        <v>May-2001</v>
      </c>
      <c r="L4866" s="6" t="str">
        <f>IF(NiftyData[[#This Row],[Day]]="Thu", "Expiry", "")</f>
        <v>Expiry</v>
      </c>
      <c r="M4866" s="6">
        <f>NiftyData[[#This Row],[Close]]-NiftyData[[#This Row],[Open]]</f>
        <v>-4.1499999999998636</v>
      </c>
      <c r="N4866" s="4">
        <f>NiftyData[[#This Row],[Intraday Change]]/NiftyData[[#This Row],[Open]]</f>
        <v>-3.6115220607430719E-3</v>
      </c>
      <c r="O4866" s="4">
        <f>_xlfn.CEILING.MATH(ABS(NiftyData[[#This Row],[Intraday Change %]]), 0.01)</f>
        <v>0.01</v>
      </c>
      <c r="P4866" s="6">
        <f>NiftyData[[#This Row],[Close]]-E4867</f>
        <v>-4.2999999999999545</v>
      </c>
      <c r="Q4866" s="4">
        <f>NiftyData[[#This Row],[DayChange]]/E4867</f>
        <v>-3.7415705895148615E-3</v>
      </c>
      <c r="R4866" s="7">
        <f>_xlfn.CEILING.MATH(ABS(NiftyData[[#This Row],[DayChange %]]), 0.01)</f>
        <v>0.01</v>
      </c>
    </row>
    <row r="4867" spans="1:18" x14ac:dyDescent="0.2">
      <c r="A4867" s="2">
        <v>37020</v>
      </c>
      <c r="B4867" s="1">
        <v>1149.9000000000001</v>
      </c>
      <c r="C4867" s="1">
        <v>1164.3</v>
      </c>
      <c r="D4867" s="1">
        <v>1145.25</v>
      </c>
      <c r="E4867" s="1">
        <v>1149.25</v>
      </c>
      <c r="F4867" s="1">
        <v>55608670</v>
      </c>
      <c r="G4867" s="1">
        <v>1460.92</v>
      </c>
      <c r="H4867" s="6" t="str">
        <f>TEXT(NiftyData[[#This Row],[Date]], "yyyy")</f>
        <v>2001</v>
      </c>
      <c r="I4867" s="6" t="str">
        <f>TEXT(NiftyData[[#This Row],[Date]], "mmm")</f>
        <v>May</v>
      </c>
      <c r="J4867" s="6" t="str">
        <f>TEXT(NiftyData[[#This Row],[Date]], "ddd")</f>
        <v>Wed</v>
      </c>
      <c r="K4867" s="6" t="str">
        <f>TEXT(NiftyData[[#This Row],[Date]], "mmm-yyyy")</f>
        <v>May-2001</v>
      </c>
      <c r="L4867" s="6" t="str">
        <f>IF(NiftyData[[#This Row],[Day]]="Thu", "Expiry", "")</f>
        <v/>
      </c>
      <c r="M4867" s="6">
        <f>NiftyData[[#This Row],[Close]]-NiftyData[[#This Row],[Open]]</f>
        <v>-0.65000000000009095</v>
      </c>
      <c r="N4867" s="4">
        <f>NiftyData[[#This Row],[Intraday Change]]/NiftyData[[#This Row],[Open]]</f>
        <v>-5.6526654491702831E-4</v>
      </c>
      <c r="O4867" s="4">
        <f>_xlfn.CEILING.MATH(ABS(NiftyData[[#This Row],[Intraday Change %]]), 0.01)</f>
        <v>0.01</v>
      </c>
      <c r="P4867" s="6">
        <f>NiftyData[[#This Row],[Close]]-E4868</f>
        <v>0.29999999999995453</v>
      </c>
      <c r="Q4867" s="4">
        <f>NiftyData[[#This Row],[DayChange]]/E4868</f>
        <v>2.611079681447883E-4</v>
      </c>
      <c r="R4867" s="7">
        <f>_xlfn.CEILING.MATH(ABS(NiftyData[[#This Row],[DayChange %]]), 0.01)</f>
        <v>0.01</v>
      </c>
    </row>
    <row r="4868" spans="1:18" x14ac:dyDescent="0.2">
      <c r="A4868" s="2">
        <v>37019</v>
      </c>
      <c r="B4868" s="1">
        <v>1139.25</v>
      </c>
      <c r="C4868" s="1">
        <v>1151.95</v>
      </c>
      <c r="D4868" s="1">
        <v>1138.2</v>
      </c>
      <c r="E4868" s="1">
        <v>1148.95</v>
      </c>
      <c r="F4868" s="1">
        <v>43301789</v>
      </c>
      <c r="G4868" s="1">
        <v>1119.47</v>
      </c>
      <c r="H4868" s="6" t="str">
        <f>TEXT(NiftyData[[#This Row],[Date]], "yyyy")</f>
        <v>2001</v>
      </c>
      <c r="I4868" s="6" t="str">
        <f>TEXT(NiftyData[[#This Row],[Date]], "mmm")</f>
        <v>May</v>
      </c>
      <c r="J4868" s="6" t="str">
        <f>TEXT(NiftyData[[#This Row],[Date]], "ddd")</f>
        <v>Tue</v>
      </c>
      <c r="K4868" s="6" t="str">
        <f>TEXT(NiftyData[[#This Row],[Date]], "mmm-yyyy")</f>
        <v>May-2001</v>
      </c>
      <c r="L4868" s="6" t="str">
        <f>IF(NiftyData[[#This Row],[Day]]="Thu", "Expiry", "")</f>
        <v/>
      </c>
      <c r="M4868" s="6">
        <f>NiftyData[[#This Row],[Close]]-NiftyData[[#This Row],[Open]]</f>
        <v>9.7000000000000455</v>
      </c>
      <c r="N4868" s="4">
        <f>NiftyData[[#This Row],[Intraday Change]]/NiftyData[[#This Row],[Open]]</f>
        <v>8.5143734913320571E-3</v>
      </c>
      <c r="O4868" s="4">
        <f>_xlfn.CEILING.MATH(ABS(NiftyData[[#This Row],[Intraday Change %]]), 0.01)</f>
        <v>0.01</v>
      </c>
      <c r="P4868" s="6">
        <f>NiftyData[[#This Row],[Close]]-E4869</f>
        <v>9.75</v>
      </c>
      <c r="Q4868" s="4">
        <f>NiftyData[[#This Row],[DayChange]]/E4869</f>
        <v>8.5586376404494374E-3</v>
      </c>
      <c r="R4868" s="7">
        <f>_xlfn.CEILING.MATH(ABS(NiftyData[[#This Row],[DayChange %]]), 0.01)</f>
        <v>0.01</v>
      </c>
    </row>
    <row r="4869" spans="1:18" x14ac:dyDescent="0.2">
      <c r="A4869" s="2">
        <v>37018</v>
      </c>
      <c r="B4869" s="1">
        <v>1130.05</v>
      </c>
      <c r="C4869" s="1">
        <v>1145.4000000000001</v>
      </c>
      <c r="D4869" s="1">
        <v>1130.05</v>
      </c>
      <c r="E4869" s="1">
        <v>1139.2</v>
      </c>
      <c r="F4869" s="1">
        <v>35261515</v>
      </c>
      <c r="G4869" s="1">
        <v>933.42</v>
      </c>
      <c r="H4869" s="6" t="str">
        <f>TEXT(NiftyData[[#This Row],[Date]], "yyyy")</f>
        <v>2001</v>
      </c>
      <c r="I4869" s="6" t="str">
        <f>TEXT(NiftyData[[#This Row],[Date]], "mmm")</f>
        <v>May</v>
      </c>
      <c r="J4869" s="6" t="str">
        <f>TEXT(NiftyData[[#This Row],[Date]], "ddd")</f>
        <v>Mon</v>
      </c>
      <c r="K4869" s="6" t="str">
        <f>TEXT(NiftyData[[#This Row],[Date]], "mmm-yyyy")</f>
        <v>May-2001</v>
      </c>
      <c r="L4869" s="6" t="str">
        <f>IF(NiftyData[[#This Row],[Day]]="Thu", "Expiry", "")</f>
        <v/>
      </c>
      <c r="M4869" s="6">
        <f>NiftyData[[#This Row],[Close]]-NiftyData[[#This Row],[Open]]</f>
        <v>9.1500000000000909</v>
      </c>
      <c r="N4869" s="4">
        <f>NiftyData[[#This Row],[Intraday Change]]/NiftyData[[#This Row],[Open]]</f>
        <v>8.0969868589886203E-3</v>
      </c>
      <c r="O4869" s="4">
        <f>_xlfn.CEILING.MATH(ABS(NiftyData[[#This Row],[Intraday Change %]]), 0.01)</f>
        <v>0.01</v>
      </c>
      <c r="P4869" s="6">
        <f>NiftyData[[#This Row],[Close]]-E4870</f>
        <v>9.1500000000000909</v>
      </c>
      <c r="Q4869" s="4">
        <f>NiftyData[[#This Row],[DayChange]]/E4870</f>
        <v>8.0969868589886203E-3</v>
      </c>
      <c r="R4869" s="7">
        <f>_xlfn.CEILING.MATH(ABS(NiftyData[[#This Row],[DayChange %]]), 0.01)</f>
        <v>0.01</v>
      </c>
    </row>
    <row r="4870" spans="1:18" x14ac:dyDescent="0.2">
      <c r="A4870" s="2">
        <v>37015</v>
      </c>
      <c r="B4870" s="1">
        <v>1121.45</v>
      </c>
      <c r="C4870" s="1">
        <v>1131.95</v>
      </c>
      <c r="D4870" s="1">
        <v>1113.6500000000001</v>
      </c>
      <c r="E4870" s="1">
        <v>1130.05</v>
      </c>
      <c r="F4870" s="1">
        <v>42006775</v>
      </c>
      <c r="G4870" s="1">
        <v>1056.54</v>
      </c>
      <c r="H4870" s="6" t="str">
        <f>TEXT(NiftyData[[#This Row],[Date]], "yyyy")</f>
        <v>2001</v>
      </c>
      <c r="I4870" s="6" t="str">
        <f>TEXT(NiftyData[[#This Row],[Date]], "mmm")</f>
        <v>May</v>
      </c>
      <c r="J4870" s="6" t="str">
        <f>TEXT(NiftyData[[#This Row],[Date]], "ddd")</f>
        <v>Fri</v>
      </c>
      <c r="K4870" s="6" t="str">
        <f>TEXT(NiftyData[[#This Row],[Date]], "mmm-yyyy")</f>
        <v>May-2001</v>
      </c>
      <c r="L4870" s="6" t="str">
        <f>IF(NiftyData[[#This Row],[Day]]="Thu", "Expiry", "")</f>
        <v/>
      </c>
      <c r="M4870" s="6">
        <f>NiftyData[[#This Row],[Close]]-NiftyData[[#This Row],[Open]]</f>
        <v>8.5999999999999091</v>
      </c>
      <c r="N4870" s="4">
        <f>NiftyData[[#This Row],[Intraday Change]]/NiftyData[[#This Row],[Open]]</f>
        <v>7.6686432743322559E-3</v>
      </c>
      <c r="O4870" s="4">
        <f>_xlfn.CEILING.MATH(ABS(NiftyData[[#This Row],[Intraday Change %]]), 0.01)</f>
        <v>0.01</v>
      </c>
      <c r="P4870" s="6">
        <f>NiftyData[[#This Row],[Close]]-E4871</f>
        <v>8</v>
      </c>
      <c r="Q4870" s="4">
        <f>NiftyData[[#This Row],[DayChange]]/E4871</f>
        <v>7.129807049596721E-3</v>
      </c>
      <c r="R4870" s="7">
        <f>_xlfn.CEILING.MATH(ABS(NiftyData[[#This Row],[DayChange %]]), 0.01)</f>
        <v>0.01</v>
      </c>
    </row>
    <row r="4871" spans="1:18" x14ac:dyDescent="0.2">
      <c r="A4871" s="2">
        <v>37014</v>
      </c>
      <c r="B4871" s="1">
        <v>1137.1500000000001</v>
      </c>
      <c r="C4871" s="1">
        <v>1139.8499999999999</v>
      </c>
      <c r="D4871" s="1">
        <v>1117.7</v>
      </c>
      <c r="E4871" s="1">
        <v>1122.05</v>
      </c>
      <c r="F4871" s="1">
        <v>35696448</v>
      </c>
      <c r="G4871" s="1">
        <v>1015.24</v>
      </c>
      <c r="H4871" s="6" t="str">
        <f>TEXT(NiftyData[[#This Row],[Date]], "yyyy")</f>
        <v>2001</v>
      </c>
      <c r="I4871" s="6" t="str">
        <f>TEXT(NiftyData[[#This Row],[Date]], "mmm")</f>
        <v>May</v>
      </c>
      <c r="J4871" s="6" t="str">
        <f>TEXT(NiftyData[[#This Row],[Date]], "ddd")</f>
        <v>Thu</v>
      </c>
      <c r="K4871" s="6" t="str">
        <f>TEXT(NiftyData[[#This Row],[Date]], "mmm-yyyy")</f>
        <v>May-2001</v>
      </c>
      <c r="L4871" s="6" t="str">
        <f>IF(NiftyData[[#This Row],[Day]]="Thu", "Expiry", "")</f>
        <v>Expiry</v>
      </c>
      <c r="M4871" s="6">
        <f>NiftyData[[#This Row],[Close]]-NiftyData[[#This Row],[Open]]</f>
        <v>-15.100000000000136</v>
      </c>
      <c r="N4871" s="4">
        <f>NiftyData[[#This Row],[Intraday Change]]/NiftyData[[#This Row],[Open]]</f>
        <v>-1.32788110627447E-2</v>
      </c>
      <c r="O4871" s="4">
        <f>_xlfn.CEILING.MATH(ABS(NiftyData[[#This Row],[Intraday Change %]]), 0.01)</f>
        <v>0.02</v>
      </c>
      <c r="P4871" s="6">
        <f>NiftyData[[#This Row],[Close]]-E4872</f>
        <v>-15.150000000000091</v>
      </c>
      <c r="Q4871" s="4">
        <f>NiftyData[[#This Row],[DayChange]]/E4872</f>
        <v>-1.3322194864579749E-2</v>
      </c>
      <c r="R4871" s="7">
        <f>_xlfn.CEILING.MATH(ABS(NiftyData[[#This Row],[DayChange %]]), 0.01)</f>
        <v>0.02</v>
      </c>
    </row>
    <row r="4872" spans="1:18" x14ac:dyDescent="0.2">
      <c r="A4872" s="2">
        <v>37013</v>
      </c>
      <c r="B4872" s="1">
        <v>1125.45</v>
      </c>
      <c r="C4872" s="1">
        <v>1150.6500000000001</v>
      </c>
      <c r="D4872" s="1">
        <v>1125.25</v>
      </c>
      <c r="E4872" s="1">
        <v>1137.2</v>
      </c>
      <c r="F4872" s="1">
        <v>43257145</v>
      </c>
      <c r="G4872" s="1">
        <v>1209.72</v>
      </c>
      <c r="H4872" s="6" t="str">
        <f>TEXT(NiftyData[[#This Row],[Date]], "yyyy")</f>
        <v>2001</v>
      </c>
      <c r="I4872" s="6" t="str">
        <f>TEXT(NiftyData[[#This Row],[Date]], "mmm")</f>
        <v>May</v>
      </c>
      <c r="J4872" s="6" t="str">
        <f>TEXT(NiftyData[[#This Row],[Date]], "ddd")</f>
        <v>Wed</v>
      </c>
      <c r="K4872" s="6" t="str">
        <f>TEXT(NiftyData[[#This Row],[Date]], "mmm-yyyy")</f>
        <v>May-2001</v>
      </c>
      <c r="L4872" s="6" t="str">
        <f>IF(NiftyData[[#This Row],[Day]]="Thu", "Expiry", "")</f>
        <v/>
      </c>
      <c r="M4872" s="6">
        <f>NiftyData[[#This Row],[Close]]-NiftyData[[#This Row],[Open]]</f>
        <v>11.75</v>
      </c>
      <c r="N4872" s="4">
        <f>NiftyData[[#This Row],[Intraday Change]]/NiftyData[[#This Row],[Open]]</f>
        <v>1.04402683371096E-2</v>
      </c>
      <c r="O4872" s="4">
        <f>_xlfn.CEILING.MATH(ABS(NiftyData[[#This Row],[Intraday Change %]]), 0.01)</f>
        <v>0.02</v>
      </c>
      <c r="P4872" s="6">
        <f>NiftyData[[#This Row],[Close]]-E4873</f>
        <v>11.950000000000045</v>
      </c>
      <c r="Q4872" s="4">
        <f>NiftyData[[#This Row],[DayChange]]/E4873</f>
        <v>1.0619862252832745E-2</v>
      </c>
      <c r="R4872" s="7">
        <f>_xlfn.CEILING.MATH(ABS(NiftyData[[#This Row],[DayChange %]]), 0.01)</f>
        <v>0.02</v>
      </c>
    </row>
    <row r="4873" spans="1:18" x14ac:dyDescent="0.2">
      <c r="A4873" s="2">
        <v>37011</v>
      </c>
      <c r="B4873" s="1">
        <v>1101.45</v>
      </c>
      <c r="C4873" s="1">
        <v>1127.9000000000001</v>
      </c>
      <c r="D4873" s="1">
        <v>1101.45</v>
      </c>
      <c r="E4873" s="1">
        <v>1125.25</v>
      </c>
      <c r="F4873" s="1">
        <v>42750822</v>
      </c>
      <c r="G4873" s="1">
        <v>998.7</v>
      </c>
      <c r="H4873" s="6" t="str">
        <f>TEXT(NiftyData[[#This Row],[Date]], "yyyy")</f>
        <v>2001</v>
      </c>
      <c r="I4873" s="6" t="str">
        <f>TEXT(NiftyData[[#This Row],[Date]], "mmm")</f>
        <v>Apr</v>
      </c>
      <c r="J4873" s="6" t="str">
        <f>TEXT(NiftyData[[#This Row],[Date]], "ddd")</f>
        <v>Mon</v>
      </c>
      <c r="K4873" s="6" t="str">
        <f>TEXT(NiftyData[[#This Row],[Date]], "mmm-yyyy")</f>
        <v>Apr-2001</v>
      </c>
      <c r="L4873" s="6" t="str">
        <f>IF(NiftyData[[#This Row],[Day]]="Thu", "Expiry", "")</f>
        <v/>
      </c>
      <c r="M4873" s="6">
        <f>NiftyData[[#This Row],[Close]]-NiftyData[[#This Row],[Open]]</f>
        <v>23.799999999999955</v>
      </c>
      <c r="N4873" s="4">
        <f>NiftyData[[#This Row],[Intraday Change]]/NiftyData[[#This Row],[Open]]</f>
        <v>2.1607880521131193E-2</v>
      </c>
      <c r="O4873" s="4">
        <f>_xlfn.CEILING.MATH(ABS(NiftyData[[#This Row],[Intraday Change %]]), 0.01)</f>
        <v>0.03</v>
      </c>
      <c r="P4873" s="6">
        <f>NiftyData[[#This Row],[Close]]-E4874</f>
        <v>23.950000000000045</v>
      </c>
      <c r="Q4873" s="4">
        <f>NiftyData[[#This Row],[DayChange]]/E4874</f>
        <v>2.174702624171438E-2</v>
      </c>
      <c r="R4873" s="7">
        <f>_xlfn.CEILING.MATH(ABS(NiftyData[[#This Row],[DayChange %]]), 0.01)</f>
        <v>0.03</v>
      </c>
    </row>
    <row r="4874" spans="1:18" x14ac:dyDescent="0.2">
      <c r="A4874" s="2">
        <v>37008</v>
      </c>
      <c r="B4874" s="1">
        <v>1143.6500000000001</v>
      </c>
      <c r="C4874" s="1">
        <v>1143.6500000000001</v>
      </c>
      <c r="D4874" s="1">
        <v>1078.0999999999999</v>
      </c>
      <c r="E4874" s="1">
        <v>1101.3</v>
      </c>
      <c r="F4874" s="1">
        <v>56498863</v>
      </c>
      <c r="G4874" s="1">
        <v>1255.92</v>
      </c>
      <c r="H4874" s="6" t="str">
        <f>TEXT(NiftyData[[#This Row],[Date]], "yyyy")</f>
        <v>2001</v>
      </c>
      <c r="I4874" s="6" t="str">
        <f>TEXT(NiftyData[[#This Row],[Date]], "mmm")</f>
        <v>Apr</v>
      </c>
      <c r="J4874" s="6" t="str">
        <f>TEXT(NiftyData[[#This Row],[Date]], "ddd")</f>
        <v>Fri</v>
      </c>
      <c r="K4874" s="6" t="str">
        <f>TEXT(NiftyData[[#This Row],[Date]], "mmm-yyyy")</f>
        <v>Apr-2001</v>
      </c>
      <c r="L4874" s="6" t="str">
        <f>IF(NiftyData[[#This Row],[Day]]="Thu", "Expiry", "")</f>
        <v/>
      </c>
      <c r="M4874" s="6">
        <f>NiftyData[[#This Row],[Close]]-NiftyData[[#This Row],[Open]]</f>
        <v>-42.350000000000136</v>
      </c>
      <c r="N4874" s="4">
        <f>NiftyData[[#This Row],[Intraday Change]]/NiftyData[[#This Row],[Open]]</f>
        <v>-3.7030560048966148E-2</v>
      </c>
      <c r="O4874" s="4">
        <f>_xlfn.CEILING.MATH(ABS(NiftyData[[#This Row],[Intraday Change %]]), 0.01)</f>
        <v>0.04</v>
      </c>
      <c r="P4874" s="6">
        <f>NiftyData[[#This Row],[Close]]-E4875</f>
        <v>-42.450000000000045</v>
      </c>
      <c r="Q4874" s="4">
        <f>NiftyData[[#This Row],[DayChange]]/E4875</f>
        <v>-3.7114754098360694E-2</v>
      </c>
      <c r="R4874" s="7">
        <f>_xlfn.CEILING.MATH(ABS(NiftyData[[#This Row],[DayChange %]]), 0.01)</f>
        <v>0.04</v>
      </c>
    </row>
    <row r="4875" spans="1:18" x14ac:dyDescent="0.2">
      <c r="A4875" s="2">
        <v>37007</v>
      </c>
      <c r="B4875" s="1">
        <v>1155.4000000000001</v>
      </c>
      <c r="C4875" s="1">
        <v>1170.2</v>
      </c>
      <c r="D4875" s="1">
        <v>1138.8499999999999</v>
      </c>
      <c r="E4875" s="1">
        <v>1143.75</v>
      </c>
      <c r="F4875" s="1">
        <v>55932790</v>
      </c>
      <c r="G4875" s="1">
        <v>1172.46</v>
      </c>
      <c r="H4875" s="6" t="str">
        <f>TEXT(NiftyData[[#This Row],[Date]], "yyyy")</f>
        <v>2001</v>
      </c>
      <c r="I4875" s="6" t="str">
        <f>TEXT(NiftyData[[#This Row],[Date]], "mmm")</f>
        <v>Apr</v>
      </c>
      <c r="J4875" s="6" t="str">
        <f>TEXT(NiftyData[[#This Row],[Date]], "ddd")</f>
        <v>Thu</v>
      </c>
      <c r="K4875" s="6" t="str">
        <f>TEXT(NiftyData[[#This Row],[Date]], "mmm-yyyy")</f>
        <v>Apr-2001</v>
      </c>
      <c r="L4875" s="6" t="str">
        <f>IF(NiftyData[[#This Row],[Day]]="Thu", "Expiry", "")</f>
        <v>Expiry</v>
      </c>
      <c r="M4875" s="6">
        <f>NiftyData[[#This Row],[Close]]-NiftyData[[#This Row],[Open]]</f>
        <v>-11.650000000000091</v>
      </c>
      <c r="N4875" s="4">
        <f>NiftyData[[#This Row],[Intraday Change]]/NiftyData[[#This Row],[Open]]</f>
        <v>-1.0083088108014619E-2</v>
      </c>
      <c r="O4875" s="4">
        <f>_xlfn.CEILING.MATH(ABS(NiftyData[[#This Row],[Intraday Change %]]), 0.01)</f>
        <v>0.02</v>
      </c>
      <c r="P4875" s="6">
        <f>NiftyData[[#This Row],[Close]]-E4876</f>
        <v>-11.599999999999909</v>
      </c>
      <c r="Q4875" s="4">
        <f>NiftyData[[#This Row],[DayChange]]/E4876</f>
        <v>-1.0040247544034197E-2</v>
      </c>
      <c r="R4875" s="7">
        <f>_xlfn.CEILING.MATH(ABS(NiftyData[[#This Row],[DayChange %]]), 0.01)</f>
        <v>0.02</v>
      </c>
    </row>
    <row r="4876" spans="1:18" x14ac:dyDescent="0.2">
      <c r="A4876" s="2">
        <v>37006</v>
      </c>
      <c r="B4876" s="1">
        <v>1146.5</v>
      </c>
      <c r="C4876" s="1">
        <v>1162.8499999999999</v>
      </c>
      <c r="D4876" s="1">
        <v>1142.3</v>
      </c>
      <c r="E4876" s="1">
        <v>1155.3499999999999</v>
      </c>
      <c r="F4876" s="1">
        <v>52927065</v>
      </c>
      <c r="G4876" s="1">
        <v>1273.51</v>
      </c>
      <c r="H4876" s="6" t="str">
        <f>TEXT(NiftyData[[#This Row],[Date]], "yyyy")</f>
        <v>2001</v>
      </c>
      <c r="I4876" s="6" t="str">
        <f>TEXT(NiftyData[[#This Row],[Date]], "mmm")</f>
        <v>Apr</v>
      </c>
      <c r="J4876" s="6" t="str">
        <f>TEXT(NiftyData[[#This Row],[Date]], "ddd")</f>
        <v>Wed</v>
      </c>
      <c r="K4876" s="6" t="str">
        <f>TEXT(NiftyData[[#This Row],[Date]], "mmm-yyyy")</f>
        <v>Apr-2001</v>
      </c>
      <c r="L4876" s="6" t="str">
        <f>IF(NiftyData[[#This Row],[Day]]="Thu", "Expiry", "")</f>
        <v/>
      </c>
      <c r="M4876" s="6">
        <f>NiftyData[[#This Row],[Close]]-NiftyData[[#This Row],[Open]]</f>
        <v>8.8499999999999091</v>
      </c>
      <c r="N4876" s="4">
        <f>NiftyData[[#This Row],[Intraday Change]]/NiftyData[[#This Row],[Open]]</f>
        <v>7.7191452245965186E-3</v>
      </c>
      <c r="O4876" s="4">
        <f>_xlfn.CEILING.MATH(ABS(NiftyData[[#This Row],[Intraday Change %]]), 0.01)</f>
        <v>0.01</v>
      </c>
      <c r="P4876" s="6">
        <f>NiftyData[[#This Row],[Close]]-E4877</f>
        <v>9.0499999999999545</v>
      </c>
      <c r="Q4876" s="4">
        <f>NiftyData[[#This Row],[DayChange]]/E4877</f>
        <v>7.8949664136787525E-3</v>
      </c>
      <c r="R4876" s="7">
        <f>_xlfn.CEILING.MATH(ABS(NiftyData[[#This Row],[DayChange %]]), 0.01)</f>
        <v>0.01</v>
      </c>
    </row>
    <row r="4877" spans="1:18" x14ac:dyDescent="0.2">
      <c r="A4877" s="2">
        <v>37005</v>
      </c>
      <c r="B4877" s="1">
        <v>1149.5999999999999</v>
      </c>
      <c r="C4877" s="1">
        <v>1149.5999999999999</v>
      </c>
      <c r="D4877" s="1">
        <v>1128.4000000000001</v>
      </c>
      <c r="E4877" s="1">
        <v>1146.3</v>
      </c>
      <c r="F4877" s="1">
        <v>42006905</v>
      </c>
      <c r="G4877" s="1">
        <v>1061.69</v>
      </c>
      <c r="H4877" s="6" t="str">
        <f>TEXT(NiftyData[[#This Row],[Date]], "yyyy")</f>
        <v>2001</v>
      </c>
      <c r="I4877" s="6" t="str">
        <f>TEXT(NiftyData[[#This Row],[Date]], "mmm")</f>
        <v>Apr</v>
      </c>
      <c r="J4877" s="6" t="str">
        <f>TEXT(NiftyData[[#This Row],[Date]], "ddd")</f>
        <v>Tue</v>
      </c>
      <c r="K4877" s="6" t="str">
        <f>TEXT(NiftyData[[#This Row],[Date]], "mmm-yyyy")</f>
        <v>Apr-2001</v>
      </c>
      <c r="L4877" s="6" t="str">
        <f>IF(NiftyData[[#This Row],[Day]]="Thu", "Expiry", "")</f>
        <v/>
      </c>
      <c r="M4877" s="6">
        <f>NiftyData[[#This Row],[Close]]-NiftyData[[#This Row],[Open]]</f>
        <v>-3.2999999999999545</v>
      </c>
      <c r="N4877" s="4">
        <f>NiftyData[[#This Row],[Intraday Change]]/NiftyData[[#This Row],[Open]]</f>
        <v>-2.8705636743214637E-3</v>
      </c>
      <c r="O4877" s="4">
        <f>_xlfn.CEILING.MATH(ABS(NiftyData[[#This Row],[Intraday Change %]]), 0.01)</f>
        <v>0.01</v>
      </c>
      <c r="P4877" s="6">
        <f>NiftyData[[#This Row],[Close]]-E4878</f>
        <v>-3.4500000000000455</v>
      </c>
      <c r="Q4877" s="4">
        <f>NiftyData[[#This Row],[DayChange]]/E4878</f>
        <v>-3.0006523157208483E-3</v>
      </c>
      <c r="R4877" s="7">
        <f>_xlfn.CEILING.MATH(ABS(NiftyData[[#This Row],[DayChange %]]), 0.01)</f>
        <v>0.01</v>
      </c>
    </row>
    <row r="4878" spans="1:18" x14ac:dyDescent="0.2">
      <c r="A4878" s="2">
        <v>37004</v>
      </c>
      <c r="B4878" s="1">
        <v>1144.05</v>
      </c>
      <c r="C4878" s="1">
        <v>1162.05</v>
      </c>
      <c r="D4878" s="1">
        <v>1137.3</v>
      </c>
      <c r="E4878" s="1">
        <v>1149.75</v>
      </c>
      <c r="F4878" s="1">
        <v>48547640</v>
      </c>
      <c r="G4878" s="1">
        <v>1202.06</v>
      </c>
      <c r="H4878" s="6" t="str">
        <f>TEXT(NiftyData[[#This Row],[Date]], "yyyy")</f>
        <v>2001</v>
      </c>
      <c r="I4878" s="6" t="str">
        <f>TEXT(NiftyData[[#This Row],[Date]], "mmm")</f>
        <v>Apr</v>
      </c>
      <c r="J4878" s="6" t="str">
        <f>TEXT(NiftyData[[#This Row],[Date]], "ddd")</f>
        <v>Mon</v>
      </c>
      <c r="K4878" s="6" t="str">
        <f>TEXT(NiftyData[[#This Row],[Date]], "mmm-yyyy")</f>
        <v>Apr-2001</v>
      </c>
      <c r="L4878" s="6" t="str">
        <f>IF(NiftyData[[#This Row],[Day]]="Thu", "Expiry", "")</f>
        <v/>
      </c>
      <c r="M4878" s="6">
        <f>NiftyData[[#This Row],[Close]]-NiftyData[[#This Row],[Open]]</f>
        <v>5.7000000000000455</v>
      </c>
      <c r="N4878" s="4">
        <f>NiftyData[[#This Row],[Intraday Change]]/NiftyData[[#This Row],[Open]]</f>
        <v>4.9822997246624237E-3</v>
      </c>
      <c r="O4878" s="4">
        <f>_xlfn.CEILING.MATH(ABS(NiftyData[[#This Row],[Intraday Change %]]), 0.01)</f>
        <v>0.01</v>
      </c>
      <c r="P4878" s="6">
        <f>NiftyData[[#This Row],[Close]]-E4879</f>
        <v>5.75</v>
      </c>
      <c r="Q4878" s="4">
        <f>NiftyData[[#This Row],[DayChange]]/E4879</f>
        <v>5.026223776223776E-3</v>
      </c>
      <c r="R4878" s="7">
        <f>_xlfn.CEILING.MATH(ABS(NiftyData[[#This Row],[DayChange %]]), 0.01)</f>
        <v>0.01</v>
      </c>
    </row>
    <row r="4879" spans="1:18" x14ac:dyDescent="0.2">
      <c r="A4879" s="2">
        <v>37001</v>
      </c>
      <c r="B4879" s="1">
        <v>1145.75</v>
      </c>
      <c r="C4879" s="1">
        <v>1156.45</v>
      </c>
      <c r="D4879" s="1">
        <v>1120.5999999999999</v>
      </c>
      <c r="E4879" s="1">
        <v>1144</v>
      </c>
      <c r="F4879" s="1">
        <v>49354917</v>
      </c>
      <c r="G4879" s="1">
        <v>1411.68</v>
      </c>
      <c r="H4879" s="6" t="str">
        <f>TEXT(NiftyData[[#This Row],[Date]], "yyyy")</f>
        <v>2001</v>
      </c>
      <c r="I4879" s="6" t="str">
        <f>TEXT(NiftyData[[#This Row],[Date]], "mmm")</f>
        <v>Apr</v>
      </c>
      <c r="J4879" s="6" t="str">
        <f>TEXT(NiftyData[[#This Row],[Date]], "ddd")</f>
        <v>Fri</v>
      </c>
      <c r="K4879" s="6" t="str">
        <f>TEXT(NiftyData[[#This Row],[Date]], "mmm-yyyy")</f>
        <v>Apr-2001</v>
      </c>
      <c r="L4879" s="6" t="str">
        <f>IF(NiftyData[[#This Row],[Day]]="Thu", "Expiry", "")</f>
        <v/>
      </c>
      <c r="M4879" s="6">
        <f>NiftyData[[#This Row],[Close]]-NiftyData[[#This Row],[Open]]</f>
        <v>-1.75</v>
      </c>
      <c r="N4879" s="4">
        <f>NiftyData[[#This Row],[Intraday Change]]/NiftyData[[#This Row],[Open]]</f>
        <v>-1.5273838097316168E-3</v>
      </c>
      <c r="O4879" s="4">
        <f>_xlfn.CEILING.MATH(ABS(NiftyData[[#This Row],[Intraday Change %]]), 0.01)</f>
        <v>0.01</v>
      </c>
      <c r="P4879" s="6">
        <f>NiftyData[[#This Row],[Close]]-E4880</f>
        <v>-0.45000000000004547</v>
      </c>
      <c r="Q4879" s="4">
        <f>NiftyData[[#This Row],[DayChange]]/E4880</f>
        <v>-3.9320197474773514E-4</v>
      </c>
      <c r="R4879" s="7">
        <f>_xlfn.CEILING.MATH(ABS(NiftyData[[#This Row],[DayChange %]]), 0.01)</f>
        <v>0.01</v>
      </c>
    </row>
    <row r="4880" spans="1:18" x14ac:dyDescent="0.2">
      <c r="A4880" s="2">
        <v>37000</v>
      </c>
      <c r="B4880" s="1">
        <v>1103.5999999999999</v>
      </c>
      <c r="C4880" s="1">
        <v>1159.3</v>
      </c>
      <c r="D4880" s="1">
        <v>1103.5999999999999</v>
      </c>
      <c r="E4880" s="1">
        <v>1144.45</v>
      </c>
      <c r="F4880" s="1">
        <v>70684003</v>
      </c>
      <c r="G4880" s="1">
        <v>1950.61</v>
      </c>
      <c r="H4880" s="6" t="str">
        <f>TEXT(NiftyData[[#This Row],[Date]], "yyyy")</f>
        <v>2001</v>
      </c>
      <c r="I4880" s="6" t="str">
        <f>TEXT(NiftyData[[#This Row],[Date]], "mmm")</f>
        <v>Apr</v>
      </c>
      <c r="J4880" s="6" t="str">
        <f>TEXT(NiftyData[[#This Row],[Date]], "ddd")</f>
        <v>Thu</v>
      </c>
      <c r="K4880" s="6" t="str">
        <f>TEXT(NiftyData[[#This Row],[Date]], "mmm-yyyy")</f>
        <v>Apr-2001</v>
      </c>
      <c r="L4880" s="6" t="str">
        <f>IF(NiftyData[[#This Row],[Day]]="Thu", "Expiry", "")</f>
        <v>Expiry</v>
      </c>
      <c r="M4880" s="6">
        <f>NiftyData[[#This Row],[Close]]-NiftyData[[#This Row],[Open]]</f>
        <v>40.850000000000136</v>
      </c>
      <c r="N4880" s="4">
        <f>NiftyData[[#This Row],[Intraday Change]]/NiftyData[[#This Row],[Open]]</f>
        <v>3.7015222906850435E-2</v>
      </c>
      <c r="O4880" s="4">
        <f>_xlfn.CEILING.MATH(ABS(NiftyData[[#This Row],[Intraday Change %]]), 0.01)</f>
        <v>0.04</v>
      </c>
      <c r="P4880" s="6">
        <f>NiftyData[[#This Row],[Close]]-E4881</f>
        <v>41.049999999999955</v>
      </c>
      <c r="Q4880" s="4">
        <f>NiftyData[[#This Row],[DayChange]]/E4881</f>
        <v>3.7203190139568562E-2</v>
      </c>
      <c r="R4880" s="7">
        <f>_xlfn.CEILING.MATH(ABS(NiftyData[[#This Row],[DayChange %]]), 0.01)</f>
        <v>0.04</v>
      </c>
    </row>
    <row r="4881" spans="1:18" x14ac:dyDescent="0.2">
      <c r="A4881" s="2">
        <v>36999</v>
      </c>
      <c r="B4881" s="1">
        <v>1066.5</v>
      </c>
      <c r="C4881" s="1">
        <v>1106.3</v>
      </c>
      <c r="D4881" s="1">
        <v>1063.05</v>
      </c>
      <c r="E4881" s="1">
        <v>1103.4000000000001</v>
      </c>
      <c r="F4881" s="1">
        <v>55976491</v>
      </c>
      <c r="G4881" s="1">
        <v>1344.85</v>
      </c>
      <c r="H4881" s="6" t="str">
        <f>TEXT(NiftyData[[#This Row],[Date]], "yyyy")</f>
        <v>2001</v>
      </c>
      <c r="I4881" s="6" t="str">
        <f>TEXT(NiftyData[[#This Row],[Date]], "mmm")</f>
        <v>Apr</v>
      </c>
      <c r="J4881" s="6" t="str">
        <f>TEXT(NiftyData[[#This Row],[Date]], "ddd")</f>
        <v>Wed</v>
      </c>
      <c r="K4881" s="6" t="str">
        <f>TEXT(NiftyData[[#This Row],[Date]], "mmm-yyyy")</f>
        <v>Apr-2001</v>
      </c>
      <c r="L4881" s="6" t="str">
        <f>IF(NiftyData[[#This Row],[Day]]="Thu", "Expiry", "")</f>
        <v/>
      </c>
      <c r="M4881" s="6">
        <f>NiftyData[[#This Row],[Close]]-NiftyData[[#This Row],[Open]]</f>
        <v>36.900000000000091</v>
      </c>
      <c r="N4881" s="4">
        <f>NiftyData[[#This Row],[Intraday Change]]/NiftyData[[#This Row],[Open]]</f>
        <v>3.4599156118143543E-2</v>
      </c>
      <c r="O4881" s="4">
        <f>_xlfn.CEILING.MATH(ABS(NiftyData[[#This Row],[Intraday Change %]]), 0.01)</f>
        <v>0.04</v>
      </c>
      <c r="P4881" s="6">
        <f>NiftyData[[#This Row],[Close]]-E4882</f>
        <v>36.400000000000091</v>
      </c>
      <c r="Q4881" s="4">
        <f>NiftyData[[#This Row],[DayChange]]/E4882</f>
        <v>3.4114339268978527E-2</v>
      </c>
      <c r="R4881" s="7">
        <f>_xlfn.CEILING.MATH(ABS(NiftyData[[#This Row],[DayChange %]]), 0.01)</f>
        <v>0.04</v>
      </c>
    </row>
    <row r="4882" spans="1:18" x14ac:dyDescent="0.2">
      <c r="A4882" s="2">
        <v>36998</v>
      </c>
      <c r="B4882" s="1">
        <v>1044.8499999999999</v>
      </c>
      <c r="C4882" s="1">
        <v>1072.9000000000001</v>
      </c>
      <c r="D4882" s="1">
        <v>1037.7</v>
      </c>
      <c r="E4882" s="1">
        <v>1067</v>
      </c>
      <c r="F4882" s="1">
        <v>50797893</v>
      </c>
      <c r="G4882" s="1">
        <v>1139.45</v>
      </c>
      <c r="H4882" s="6" t="str">
        <f>TEXT(NiftyData[[#This Row],[Date]], "yyyy")</f>
        <v>2001</v>
      </c>
      <c r="I4882" s="6" t="str">
        <f>TEXT(NiftyData[[#This Row],[Date]], "mmm")</f>
        <v>Apr</v>
      </c>
      <c r="J4882" s="6" t="str">
        <f>TEXT(NiftyData[[#This Row],[Date]], "ddd")</f>
        <v>Tue</v>
      </c>
      <c r="K4882" s="6" t="str">
        <f>TEXT(NiftyData[[#This Row],[Date]], "mmm-yyyy")</f>
        <v>Apr-2001</v>
      </c>
      <c r="L4882" s="6" t="str">
        <f>IF(NiftyData[[#This Row],[Day]]="Thu", "Expiry", "")</f>
        <v/>
      </c>
      <c r="M4882" s="6">
        <f>NiftyData[[#This Row],[Close]]-NiftyData[[#This Row],[Open]]</f>
        <v>22.150000000000091</v>
      </c>
      <c r="N4882" s="4">
        <f>NiftyData[[#This Row],[Intraday Change]]/NiftyData[[#This Row],[Open]]</f>
        <v>2.1199215198353921E-2</v>
      </c>
      <c r="O4882" s="4">
        <f>_xlfn.CEILING.MATH(ABS(NiftyData[[#This Row],[Intraday Change %]]), 0.01)</f>
        <v>0.03</v>
      </c>
      <c r="P4882" s="6">
        <f>NiftyData[[#This Row],[Close]]-E4883</f>
        <v>22.400000000000091</v>
      </c>
      <c r="Q4882" s="4">
        <f>NiftyData[[#This Row],[DayChange]]/E4883</f>
        <v>2.1443614780777422E-2</v>
      </c>
      <c r="R4882" s="7">
        <f>_xlfn.CEILING.MATH(ABS(NiftyData[[#This Row],[DayChange %]]), 0.01)</f>
        <v>0.03</v>
      </c>
    </row>
    <row r="4883" spans="1:18" x14ac:dyDescent="0.2">
      <c r="A4883" s="2">
        <v>36997</v>
      </c>
      <c r="B4883" s="1">
        <v>1024</v>
      </c>
      <c r="C4883" s="1">
        <v>1049.4000000000001</v>
      </c>
      <c r="D4883" s="1">
        <v>1000.1</v>
      </c>
      <c r="E4883" s="1">
        <v>1044.5999999999999</v>
      </c>
      <c r="F4883" s="1">
        <v>44790803</v>
      </c>
      <c r="G4883" s="1">
        <v>981.33</v>
      </c>
      <c r="H4883" s="6" t="str">
        <f>TEXT(NiftyData[[#This Row],[Date]], "yyyy")</f>
        <v>2001</v>
      </c>
      <c r="I4883" s="6" t="str">
        <f>TEXT(NiftyData[[#This Row],[Date]], "mmm")</f>
        <v>Apr</v>
      </c>
      <c r="J4883" s="6" t="str">
        <f>TEXT(NiftyData[[#This Row],[Date]], "ddd")</f>
        <v>Mon</v>
      </c>
      <c r="K4883" s="6" t="str">
        <f>TEXT(NiftyData[[#This Row],[Date]], "mmm-yyyy")</f>
        <v>Apr-2001</v>
      </c>
      <c r="L4883" s="6" t="str">
        <f>IF(NiftyData[[#This Row],[Day]]="Thu", "Expiry", "")</f>
        <v/>
      </c>
      <c r="M4883" s="6">
        <f>NiftyData[[#This Row],[Close]]-NiftyData[[#This Row],[Open]]</f>
        <v>20.599999999999909</v>
      </c>
      <c r="N4883" s="4">
        <f>NiftyData[[#This Row],[Intraday Change]]/NiftyData[[#This Row],[Open]]</f>
        <v>2.0117187499999911E-2</v>
      </c>
      <c r="O4883" s="4">
        <f>_xlfn.CEILING.MATH(ABS(NiftyData[[#This Row],[Intraday Change %]]), 0.01)</f>
        <v>0.03</v>
      </c>
      <c r="P4883" s="6">
        <f>NiftyData[[#This Row],[Close]]-E4884</f>
        <v>19.699999999999818</v>
      </c>
      <c r="Q4883" s="4">
        <f>NiftyData[[#This Row],[DayChange]]/E4884</f>
        <v>1.9221387452434204E-2</v>
      </c>
      <c r="R4883" s="7">
        <f>_xlfn.CEILING.MATH(ABS(NiftyData[[#This Row],[DayChange %]]), 0.01)</f>
        <v>0.02</v>
      </c>
    </row>
    <row r="4884" spans="1:18" x14ac:dyDescent="0.2">
      <c r="A4884" s="2">
        <v>36993</v>
      </c>
      <c r="B4884" s="1">
        <v>1066.75</v>
      </c>
      <c r="C4884" s="1">
        <v>1066.75</v>
      </c>
      <c r="D4884" s="1">
        <v>1001.8</v>
      </c>
      <c r="E4884" s="1">
        <v>1024.9000000000001</v>
      </c>
      <c r="F4884" s="1">
        <v>47079193</v>
      </c>
      <c r="G4884" s="1">
        <v>1273.94</v>
      </c>
      <c r="H4884" s="6" t="str">
        <f>TEXT(NiftyData[[#This Row],[Date]], "yyyy")</f>
        <v>2001</v>
      </c>
      <c r="I4884" s="6" t="str">
        <f>TEXT(NiftyData[[#This Row],[Date]], "mmm")</f>
        <v>Apr</v>
      </c>
      <c r="J4884" s="6" t="str">
        <f>TEXT(NiftyData[[#This Row],[Date]], "ddd")</f>
        <v>Thu</v>
      </c>
      <c r="K4884" s="6" t="str">
        <f>TEXT(NiftyData[[#This Row],[Date]], "mmm-yyyy")</f>
        <v>Apr-2001</v>
      </c>
      <c r="L4884" s="6" t="str">
        <f>IF(NiftyData[[#This Row],[Day]]="Thu", "Expiry", "")</f>
        <v>Expiry</v>
      </c>
      <c r="M4884" s="6">
        <f>NiftyData[[#This Row],[Close]]-NiftyData[[#This Row],[Open]]</f>
        <v>-41.849999999999909</v>
      </c>
      <c r="N4884" s="4">
        <f>NiftyData[[#This Row],[Intraday Change]]/NiftyData[[#This Row],[Open]]</f>
        <v>-3.9231310053901951E-2</v>
      </c>
      <c r="O4884" s="4">
        <f>_xlfn.CEILING.MATH(ABS(NiftyData[[#This Row],[Intraday Change %]]), 0.01)</f>
        <v>0.04</v>
      </c>
      <c r="P4884" s="6">
        <f>NiftyData[[#This Row],[Close]]-E4885</f>
        <v>-41.899999999999864</v>
      </c>
      <c r="Q4884" s="4">
        <f>NiftyData[[#This Row],[DayChange]]/E4885</f>
        <v>-3.9276340457442695E-2</v>
      </c>
      <c r="R4884" s="7">
        <f>_xlfn.CEILING.MATH(ABS(NiftyData[[#This Row],[DayChange %]]), 0.01)</f>
        <v>0.04</v>
      </c>
    </row>
    <row r="4885" spans="1:18" x14ac:dyDescent="0.2">
      <c r="A4885" s="2">
        <v>36992</v>
      </c>
      <c r="B4885" s="1">
        <v>1104.9000000000001</v>
      </c>
      <c r="C4885" s="1">
        <v>1116.8499999999999</v>
      </c>
      <c r="D4885" s="1">
        <v>1056.0999999999999</v>
      </c>
      <c r="E4885" s="1">
        <v>1066.8</v>
      </c>
      <c r="F4885" s="1">
        <v>39177495</v>
      </c>
      <c r="G4885" s="1">
        <v>1109.8399999999999</v>
      </c>
      <c r="H4885" s="6" t="str">
        <f>TEXT(NiftyData[[#This Row],[Date]], "yyyy")</f>
        <v>2001</v>
      </c>
      <c r="I4885" s="6" t="str">
        <f>TEXT(NiftyData[[#This Row],[Date]], "mmm")</f>
        <v>Apr</v>
      </c>
      <c r="J4885" s="6" t="str">
        <f>TEXT(NiftyData[[#This Row],[Date]], "ddd")</f>
        <v>Wed</v>
      </c>
      <c r="K4885" s="6" t="str">
        <f>TEXT(NiftyData[[#This Row],[Date]], "mmm-yyyy")</f>
        <v>Apr-2001</v>
      </c>
      <c r="L4885" s="6" t="str">
        <f>IF(NiftyData[[#This Row],[Day]]="Thu", "Expiry", "")</f>
        <v/>
      </c>
      <c r="M4885" s="6">
        <f>NiftyData[[#This Row],[Close]]-NiftyData[[#This Row],[Open]]</f>
        <v>-38.100000000000136</v>
      </c>
      <c r="N4885" s="4">
        <f>NiftyData[[#This Row],[Intraday Change]]/NiftyData[[#This Row],[Open]]</f>
        <v>-3.4482758620689773E-2</v>
      </c>
      <c r="O4885" s="4">
        <f>_xlfn.CEILING.MATH(ABS(NiftyData[[#This Row],[Intraday Change %]]), 0.01)</f>
        <v>0.04</v>
      </c>
      <c r="P4885" s="6">
        <f>NiftyData[[#This Row],[Close]]-E4886</f>
        <v>-36.25</v>
      </c>
      <c r="Q4885" s="4">
        <f>NiftyData[[#This Row],[DayChange]]/E4886</f>
        <v>-3.2863424142151307E-2</v>
      </c>
      <c r="R4885" s="7">
        <f>_xlfn.CEILING.MATH(ABS(NiftyData[[#This Row],[DayChange %]]), 0.01)</f>
        <v>0.04</v>
      </c>
    </row>
    <row r="4886" spans="1:18" x14ac:dyDescent="0.2">
      <c r="A4886" s="2">
        <v>36991</v>
      </c>
      <c r="B4886" s="1">
        <v>1129.0999999999999</v>
      </c>
      <c r="C4886" s="1">
        <v>1129.75</v>
      </c>
      <c r="D4886" s="1">
        <v>1093.05</v>
      </c>
      <c r="E4886" s="1">
        <v>1103.05</v>
      </c>
      <c r="F4886" s="1">
        <v>35199275</v>
      </c>
      <c r="G4886" s="1">
        <v>999.09</v>
      </c>
      <c r="H4886" s="6" t="str">
        <f>TEXT(NiftyData[[#This Row],[Date]], "yyyy")</f>
        <v>2001</v>
      </c>
      <c r="I4886" s="6" t="str">
        <f>TEXT(NiftyData[[#This Row],[Date]], "mmm")</f>
        <v>Apr</v>
      </c>
      <c r="J4886" s="6" t="str">
        <f>TEXT(NiftyData[[#This Row],[Date]], "ddd")</f>
        <v>Tue</v>
      </c>
      <c r="K4886" s="6" t="str">
        <f>TEXT(NiftyData[[#This Row],[Date]], "mmm-yyyy")</f>
        <v>Apr-2001</v>
      </c>
      <c r="L4886" s="6" t="str">
        <f>IF(NiftyData[[#This Row],[Day]]="Thu", "Expiry", "")</f>
        <v/>
      </c>
      <c r="M4886" s="6">
        <f>NiftyData[[#This Row],[Close]]-NiftyData[[#This Row],[Open]]</f>
        <v>-26.049999999999955</v>
      </c>
      <c r="N4886" s="4">
        <f>NiftyData[[#This Row],[Intraday Change]]/NiftyData[[#This Row],[Open]]</f>
        <v>-2.3071472854485835E-2</v>
      </c>
      <c r="O4886" s="4">
        <f>_xlfn.CEILING.MATH(ABS(NiftyData[[#This Row],[Intraday Change %]]), 0.01)</f>
        <v>0.03</v>
      </c>
      <c r="P4886" s="6">
        <f>NiftyData[[#This Row],[Close]]-E4887</f>
        <v>-25.299999999999955</v>
      </c>
      <c r="Q4886" s="4">
        <f>NiftyData[[#This Row],[DayChange]]/E4887</f>
        <v>-2.2422120795852311E-2</v>
      </c>
      <c r="R4886" s="7">
        <f>_xlfn.CEILING.MATH(ABS(NiftyData[[#This Row],[DayChange %]]), 0.01)</f>
        <v>0.03</v>
      </c>
    </row>
    <row r="4887" spans="1:18" x14ac:dyDescent="0.2">
      <c r="A4887" s="2">
        <v>36990</v>
      </c>
      <c r="B4887" s="1">
        <v>1137.5999999999999</v>
      </c>
      <c r="C4887" s="1">
        <v>1138.55</v>
      </c>
      <c r="D4887" s="1">
        <v>1116.0999999999999</v>
      </c>
      <c r="E4887" s="1">
        <v>1128.3499999999999</v>
      </c>
      <c r="F4887" s="1">
        <v>28396434</v>
      </c>
      <c r="G4887" s="1">
        <v>746.64</v>
      </c>
      <c r="H4887" s="6" t="str">
        <f>TEXT(NiftyData[[#This Row],[Date]], "yyyy")</f>
        <v>2001</v>
      </c>
      <c r="I4887" s="6" t="str">
        <f>TEXT(NiftyData[[#This Row],[Date]], "mmm")</f>
        <v>Apr</v>
      </c>
      <c r="J4887" s="6" t="str">
        <f>TEXT(NiftyData[[#This Row],[Date]], "ddd")</f>
        <v>Mon</v>
      </c>
      <c r="K4887" s="6" t="str">
        <f>TEXT(NiftyData[[#This Row],[Date]], "mmm-yyyy")</f>
        <v>Apr-2001</v>
      </c>
      <c r="L4887" s="6" t="str">
        <f>IF(NiftyData[[#This Row],[Day]]="Thu", "Expiry", "")</f>
        <v/>
      </c>
      <c r="M4887" s="6">
        <f>NiftyData[[#This Row],[Close]]-NiftyData[[#This Row],[Open]]</f>
        <v>-9.25</v>
      </c>
      <c r="N4887" s="4">
        <f>NiftyData[[#This Row],[Intraday Change]]/NiftyData[[#This Row],[Open]]</f>
        <v>-8.1311533052039388E-3</v>
      </c>
      <c r="O4887" s="4">
        <f>_xlfn.CEILING.MATH(ABS(NiftyData[[#This Row],[Intraday Change %]]), 0.01)</f>
        <v>0.01</v>
      </c>
      <c r="P4887" s="6">
        <f>NiftyData[[#This Row],[Close]]-E4888</f>
        <v>-11.25</v>
      </c>
      <c r="Q4887" s="4">
        <f>NiftyData[[#This Row],[DayChange]]/E4888</f>
        <v>-9.8718848718848725E-3</v>
      </c>
      <c r="R4887" s="7">
        <f>_xlfn.CEILING.MATH(ABS(NiftyData[[#This Row],[DayChange %]]), 0.01)</f>
        <v>0.01</v>
      </c>
    </row>
    <row r="4888" spans="1:18" x14ac:dyDescent="0.2">
      <c r="A4888" s="2">
        <v>36987</v>
      </c>
      <c r="B4888" s="1">
        <v>1137.55</v>
      </c>
      <c r="C4888" s="1">
        <v>1171.8499999999999</v>
      </c>
      <c r="D4888" s="1">
        <v>1133.05</v>
      </c>
      <c r="E4888" s="1">
        <v>1139.5999999999999</v>
      </c>
      <c r="F4888" s="1">
        <v>36171484</v>
      </c>
      <c r="G4888" s="1">
        <v>996.96</v>
      </c>
      <c r="H4888" s="6" t="str">
        <f>TEXT(NiftyData[[#This Row],[Date]], "yyyy")</f>
        <v>2001</v>
      </c>
      <c r="I4888" s="6" t="str">
        <f>TEXT(NiftyData[[#This Row],[Date]], "mmm")</f>
        <v>Apr</v>
      </c>
      <c r="J4888" s="6" t="str">
        <f>TEXT(NiftyData[[#This Row],[Date]], "ddd")</f>
        <v>Fri</v>
      </c>
      <c r="K4888" s="6" t="str">
        <f>TEXT(NiftyData[[#This Row],[Date]], "mmm-yyyy")</f>
        <v>Apr-2001</v>
      </c>
      <c r="L4888" s="6" t="str">
        <f>IF(NiftyData[[#This Row],[Day]]="Thu", "Expiry", "")</f>
        <v/>
      </c>
      <c r="M4888" s="6">
        <f>NiftyData[[#This Row],[Close]]-NiftyData[[#This Row],[Open]]</f>
        <v>2.0499999999999545</v>
      </c>
      <c r="N4888" s="4">
        <f>NiftyData[[#This Row],[Intraday Change]]/NiftyData[[#This Row],[Open]]</f>
        <v>1.8021185881938856E-3</v>
      </c>
      <c r="O4888" s="4">
        <f>_xlfn.CEILING.MATH(ABS(NiftyData[[#This Row],[Intraday Change %]]), 0.01)</f>
        <v>0.01</v>
      </c>
      <c r="P4888" s="6">
        <f>NiftyData[[#This Row],[Close]]-E4889</f>
        <v>2.9499999999998181</v>
      </c>
      <c r="Q4888" s="4">
        <f>NiftyData[[#This Row],[DayChange]]/E4889</f>
        <v>2.5953459728146906E-3</v>
      </c>
      <c r="R4888" s="7">
        <f>_xlfn.CEILING.MATH(ABS(NiftyData[[#This Row],[DayChange %]]), 0.01)</f>
        <v>0.01</v>
      </c>
    </row>
    <row r="4889" spans="1:18" x14ac:dyDescent="0.2">
      <c r="A4889" s="2">
        <v>36985</v>
      </c>
      <c r="B4889" s="1">
        <v>1146.0999999999999</v>
      </c>
      <c r="C4889" s="1">
        <v>1146.1500000000001</v>
      </c>
      <c r="D4889" s="1">
        <v>1120.3499999999999</v>
      </c>
      <c r="E4889" s="1">
        <v>1136.6500000000001</v>
      </c>
      <c r="F4889" s="1">
        <v>27091152</v>
      </c>
      <c r="G4889" s="1">
        <v>681.11</v>
      </c>
      <c r="H4889" s="6" t="str">
        <f>TEXT(NiftyData[[#This Row],[Date]], "yyyy")</f>
        <v>2001</v>
      </c>
      <c r="I4889" s="6" t="str">
        <f>TEXT(NiftyData[[#This Row],[Date]], "mmm")</f>
        <v>Apr</v>
      </c>
      <c r="J4889" s="6" t="str">
        <f>TEXT(NiftyData[[#This Row],[Date]], "ddd")</f>
        <v>Wed</v>
      </c>
      <c r="K4889" s="6" t="str">
        <f>TEXT(NiftyData[[#This Row],[Date]], "mmm-yyyy")</f>
        <v>Apr-2001</v>
      </c>
      <c r="L4889" s="6" t="str">
        <f>IF(NiftyData[[#This Row],[Day]]="Thu", "Expiry", "")</f>
        <v/>
      </c>
      <c r="M4889" s="6">
        <f>NiftyData[[#This Row],[Close]]-NiftyData[[#This Row],[Open]]</f>
        <v>-9.4499999999998181</v>
      </c>
      <c r="N4889" s="4">
        <f>NiftyData[[#This Row],[Intraday Change]]/NiftyData[[#This Row],[Open]]</f>
        <v>-8.2453538085680289E-3</v>
      </c>
      <c r="O4889" s="4">
        <f>_xlfn.CEILING.MATH(ABS(NiftyData[[#This Row],[Intraday Change %]]), 0.01)</f>
        <v>0.01</v>
      </c>
      <c r="P4889" s="6">
        <f>NiftyData[[#This Row],[Close]]-E4890</f>
        <v>-12.599999999999909</v>
      </c>
      <c r="Q4889" s="4">
        <f>NiftyData[[#This Row],[DayChange]]/E4890</f>
        <v>-1.0963671959973817E-2</v>
      </c>
      <c r="R4889" s="7">
        <f>_xlfn.CEILING.MATH(ABS(NiftyData[[#This Row],[DayChange %]]), 0.01)</f>
        <v>0.02</v>
      </c>
    </row>
    <row r="4890" spans="1:18" x14ac:dyDescent="0.2">
      <c r="A4890" s="2">
        <v>36984</v>
      </c>
      <c r="B4890" s="1">
        <v>1136.6500000000001</v>
      </c>
      <c r="C4890" s="1">
        <v>1153.0999999999999</v>
      </c>
      <c r="D4890" s="1">
        <v>1128.0999999999999</v>
      </c>
      <c r="E4890" s="1">
        <v>1149.25</v>
      </c>
      <c r="F4890" s="1">
        <v>29797348</v>
      </c>
      <c r="G4890" s="1">
        <v>796.52</v>
      </c>
      <c r="H4890" s="6" t="str">
        <f>TEXT(NiftyData[[#This Row],[Date]], "yyyy")</f>
        <v>2001</v>
      </c>
      <c r="I4890" s="6" t="str">
        <f>TEXT(NiftyData[[#This Row],[Date]], "mmm")</f>
        <v>Apr</v>
      </c>
      <c r="J4890" s="6" t="str">
        <f>TEXT(NiftyData[[#This Row],[Date]], "ddd")</f>
        <v>Tue</v>
      </c>
      <c r="K4890" s="6" t="str">
        <f>TEXT(NiftyData[[#This Row],[Date]], "mmm-yyyy")</f>
        <v>Apr-2001</v>
      </c>
      <c r="L4890" s="6" t="str">
        <f>IF(NiftyData[[#This Row],[Day]]="Thu", "Expiry", "")</f>
        <v/>
      </c>
      <c r="M4890" s="6">
        <f>NiftyData[[#This Row],[Close]]-NiftyData[[#This Row],[Open]]</f>
        <v>12.599999999999909</v>
      </c>
      <c r="N4890" s="4">
        <f>NiftyData[[#This Row],[Intraday Change]]/NiftyData[[#This Row],[Open]]</f>
        <v>1.1085206527954874E-2</v>
      </c>
      <c r="O4890" s="4">
        <f>_xlfn.CEILING.MATH(ABS(NiftyData[[#This Row],[Intraday Change %]]), 0.01)</f>
        <v>0.02</v>
      </c>
      <c r="P4890" s="6">
        <f>NiftyData[[#This Row],[Close]]-E4891</f>
        <v>11.150000000000091</v>
      </c>
      <c r="Q4890" s="4">
        <f>NiftyData[[#This Row],[DayChange]]/E4891</f>
        <v>9.7970301379492943E-3</v>
      </c>
      <c r="R4890" s="7">
        <f>_xlfn.CEILING.MATH(ABS(NiftyData[[#This Row],[DayChange %]]), 0.01)</f>
        <v>0.01</v>
      </c>
    </row>
    <row r="4891" spans="1:18" x14ac:dyDescent="0.2">
      <c r="A4891" s="2">
        <v>36983</v>
      </c>
      <c r="B4891" s="1">
        <v>1148.0999999999999</v>
      </c>
      <c r="C4891" s="1">
        <v>1148.0999999999999</v>
      </c>
      <c r="D4891" s="1">
        <v>1094.3499999999999</v>
      </c>
      <c r="E4891" s="1">
        <v>1138.0999999999999</v>
      </c>
      <c r="F4891" s="1">
        <v>40163288</v>
      </c>
      <c r="G4891" s="1">
        <v>1053.5999999999999</v>
      </c>
      <c r="H4891" s="6" t="str">
        <f>TEXT(NiftyData[[#This Row],[Date]], "yyyy")</f>
        <v>2001</v>
      </c>
      <c r="I4891" s="6" t="str">
        <f>TEXT(NiftyData[[#This Row],[Date]], "mmm")</f>
        <v>Apr</v>
      </c>
      <c r="J4891" s="6" t="str">
        <f>TEXT(NiftyData[[#This Row],[Date]], "ddd")</f>
        <v>Mon</v>
      </c>
      <c r="K4891" s="6" t="str">
        <f>TEXT(NiftyData[[#This Row],[Date]], "mmm-yyyy")</f>
        <v>Apr-2001</v>
      </c>
      <c r="L4891" s="6" t="str">
        <f>IF(NiftyData[[#This Row],[Day]]="Thu", "Expiry", "")</f>
        <v/>
      </c>
      <c r="M4891" s="6">
        <f>NiftyData[[#This Row],[Close]]-NiftyData[[#This Row],[Open]]</f>
        <v>-10</v>
      </c>
      <c r="N4891" s="4">
        <f>NiftyData[[#This Row],[Intraday Change]]/NiftyData[[#This Row],[Open]]</f>
        <v>-8.7100426792091293E-3</v>
      </c>
      <c r="O4891" s="4">
        <f>_xlfn.CEILING.MATH(ABS(NiftyData[[#This Row],[Intraday Change %]]), 0.01)</f>
        <v>0.01</v>
      </c>
      <c r="P4891" s="6">
        <f>NiftyData[[#This Row],[Close]]-E4892</f>
        <v>-10.100000000000136</v>
      </c>
      <c r="Q4891" s="4">
        <f>NiftyData[[#This Row],[DayChange]]/E4892</f>
        <v>-8.79637693781583E-3</v>
      </c>
      <c r="R4891" s="7">
        <f>_xlfn.CEILING.MATH(ABS(NiftyData[[#This Row],[DayChange %]]), 0.01)</f>
        <v>0.01</v>
      </c>
    </row>
    <row r="4892" spans="1:18" x14ac:dyDescent="0.2">
      <c r="A4892" s="2">
        <v>36980</v>
      </c>
      <c r="B4892" s="1">
        <v>1195.05</v>
      </c>
      <c r="C4892" s="1">
        <v>1195.25</v>
      </c>
      <c r="D4892" s="1">
        <v>1144.6500000000001</v>
      </c>
      <c r="E4892" s="1">
        <v>1148.2</v>
      </c>
      <c r="F4892" s="1">
        <v>33959470</v>
      </c>
      <c r="G4892" s="1">
        <v>923.17</v>
      </c>
      <c r="H4892" s="6" t="str">
        <f>TEXT(NiftyData[[#This Row],[Date]], "yyyy")</f>
        <v>2001</v>
      </c>
      <c r="I4892" s="6" t="str">
        <f>TEXT(NiftyData[[#This Row],[Date]], "mmm")</f>
        <v>Mar</v>
      </c>
      <c r="J4892" s="6" t="str">
        <f>TEXT(NiftyData[[#This Row],[Date]], "ddd")</f>
        <v>Fri</v>
      </c>
      <c r="K4892" s="6" t="str">
        <f>TEXT(NiftyData[[#This Row],[Date]], "mmm-yyyy")</f>
        <v>Mar-2001</v>
      </c>
      <c r="L4892" s="6" t="str">
        <f>IF(NiftyData[[#This Row],[Day]]="Thu", "Expiry", "")</f>
        <v/>
      </c>
      <c r="M4892" s="6">
        <f>NiftyData[[#This Row],[Close]]-NiftyData[[#This Row],[Open]]</f>
        <v>-46.849999999999909</v>
      </c>
      <c r="N4892" s="4">
        <f>NiftyData[[#This Row],[Intraday Change]]/NiftyData[[#This Row],[Open]]</f>
        <v>-3.9203380611689813E-2</v>
      </c>
      <c r="O4892" s="4">
        <f>_xlfn.CEILING.MATH(ABS(NiftyData[[#This Row],[Intraday Change %]]), 0.01)</f>
        <v>0.04</v>
      </c>
      <c r="P4892" s="6">
        <f>NiftyData[[#This Row],[Close]]-E4893</f>
        <v>-46.899999999999864</v>
      </c>
      <c r="Q4892" s="4">
        <f>NiftyData[[#This Row],[DayChange]]/E4893</f>
        <v>-3.9243577943268236E-2</v>
      </c>
      <c r="R4892" s="7">
        <f>_xlfn.CEILING.MATH(ABS(NiftyData[[#This Row],[DayChange %]]), 0.01)</f>
        <v>0.04</v>
      </c>
    </row>
    <row r="4893" spans="1:18" x14ac:dyDescent="0.2">
      <c r="A4893" s="2">
        <v>36979</v>
      </c>
      <c r="B4893" s="1">
        <v>1204.9000000000001</v>
      </c>
      <c r="C4893" s="1">
        <v>1210.0999999999999</v>
      </c>
      <c r="D4893" s="1">
        <v>1185</v>
      </c>
      <c r="E4893" s="1">
        <v>1195.0999999999999</v>
      </c>
      <c r="F4893" s="1">
        <v>31581037</v>
      </c>
      <c r="G4893" s="1">
        <v>975.78</v>
      </c>
      <c r="H4893" s="6" t="str">
        <f>TEXT(NiftyData[[#This Row],[Date]], "yyyy")</f>
        <v>2001</v>
      </c>
      <c r="I4893" s="6" t="str">
        <f>TEXT(NiftyData[[#This Row],[Date]], "mmm")</f>
        <v>Mar</v>
      </c>
      <c r="J4893" s="6" t="str">
        <f>TEXT(NiftyData[[#This Row],[Date]], "ddd")</f>
        <v>Thu</v>
      </c>
      <c r="K4893" s="6" t="str">
        <f>TEXT(NiftyData[[#This Row],[Date]], "mmm-yyyy")</f>
        <v>Mar-2001</v>
      </c>
      <c r="L4893" s="6" t="str">
        <f>IF(NiftyData[[#This Row],[Day]]="Thu", "Expiry", "")</f>
        <v>Expiry</v>
      </c>
      <c r="M4893" s="6">
        <f>NiftyData[[#This Row],[Close]]-NiftyData[[#This Row],[Open]]</f>
        <v>-9.8000000000001819</v>
      </c>
      <c r="N4893" s="4">
        <f>NiftyData[[#This Row],[Intraday Change]]/NiftyData[[#This Row],[Open]]</f>
        <v>-8.1334550585112301E-3</v>
      </c>
      <c r="O4893" s="4">
        <f>_xlfn.CEILING.MATH(ABS(NiftyData[[#This Row],[Intraday Change %]]), 0.01)</f>
        <v>0.01</v>
      </c>
      <c r="P4893" s="6">
        <f>NiftyData[[#This Row],[Close]]-E4894</f>
        <v>-11.100000000000136</v>
      </c>
      <c r="Q4893" s="4">
        <f>NiftyData[[#This Row],[DayChange]]/E4894</f>
        <v>-9.2024539877301748E-3</v>
      </c>
      <c r="R4893" s="7">
        <f>_xlfn.CEILING.MATH(ABS(NiftyData[[#This Row],[DayChange %]]), 0.01)</f>
        <v>0.01</v>
      </c>
    </row>
    <row r="4894" spans="1:18" x14ac:dyDescent="0.2">
      <c r="A4894" s="2">
        <v>36978</v>
      </c>
      <c r="B4894" s="1">
        <v>1177.55</v>
      </c>
      <c r="C4894" s="1">
        <v>1209.5999999999999</v>
      </c>
      <c r="D4894" s="1">
        <v>1177.55</v>
      </c>
      <c r="E4894" s="1">
        <v>1206.2</v>
      </c>
      <c r="F4894" s="1">
        <v>31734710</v>
      </c>
      <c r="G4894" s="1">
        <v>990.27</v>
      </c>
      <c r="H4894" s="6" t="str">
        <f>TEXT(NiftyData[[#This Row],[Date]], "yyyy")</f>
        <v>2001</v>
      </c>
      <c r="I4894" s="6" t="str">
        <f>TEXT(NiftyData[[#This Row],[Date]], "mmm")</f>
        <v>Mar</v>
      </c>
      <c r="J4894" s="6" t="str">
        <f>TEXT(NiftyData[[#This Row],[Date]], "ddd")</f>
        <v>Wed</v>
      </c>
      <c r="K4894" s="6" t="str">
        <f>TEXT(NiftyData[[#This Row],[Date]], "mmm-yyyy")</f>
        <v>Mar-2001</v>
      </c>
      <c r="L4894" s="6" t="str">
        <f>IF(NiftyData[[#This Row],[Day]]="Thu", "Expiry", "")</f>
        <v/>
      </c>
      <c r="M4894" s="6">
        <f>NiftyData[[#This Row],[Close]]-NiftyData[[#This Row],[Open]]</f>
        <v>28.650000000000091</v>
      </c>
      <c r="N4894" s="4">
        <f>NiftyData[[#This Row],[Intraday Change]]/NiftyData[[#This Row],[Open]]</f>
        <v>2.4330177062545193E-2</v>
      </c>
      <c r="O4894" s="4">
        <f>_xlfn.CEILING.MATH(ABS(NiftyData[[#This Row],[Intraday Change %]]), 0.01)</f>
        <v>0.03</v>
      </c>
      <c r="P4894" s="6">
        <f>NiftyData[[#This Row],[Close]]-E4895</f>
        <v>28.450000000000045</v>
      </c>
      <c r="Q4894" s="4">
        <f>NiftyData[[#This Row],[DayChange]]/E4895</f>
        <v>2.4156230099766543E-2</v>
      </c>
      <c r="R4894" s="7">
        <f>_xlfn.CEILING.MATH(ABS(NiftyData[[#This Row],[DayChange %]]), 0.01)</f>
        <v>0.03</v>
      </c>
    </row>
    <row r="4895" spans="1:18" x14ac:dyDescent="0.2">
      <c r="A4895" s="2">
        <v>36977</v>
      </c>
      <c r="B4895" s="1">
        <v>1161.5999999999999</v>
      </c>
      <c r="C4895" s="1">
        <v>1182.7</v>
      </c>
      <c r="D4895" s="1">
        <v>1157.25</v>
      </c>
      <c r="E4895" s="1">
        <v>1177.75</v>
      </c>
      <c r="F4895" s="1">
        <v>34348645</v>
      </c>
      <c r="G4895" s="1">
        <v>1088.95</v>
      </c>
      <c r="H4895" s="6" t="str">
        <f>TEXT(NiftyData[[#This Row],[Date]], "yyyy")</f>
        <v>2001</v>
      </c>
      <c r="I4895" s="6" t="str">
        <f>TEXT(NiftyData[[#This Row],[Date]], "mmm")</f>
        <v>Mar</v>
      </c>
      <c r="J4895" s="6" t="str">
        <f>TEXT(NiftyData[[#This Row],[Date]], "ddd")</f>
        <v>Tue</v>
      </c>
      <c r="K4895" s="6" t="str">
        <f>TEXT(NiftyData[[#This Row],[Date]], "mmm-yyyy")</f>
        <v>Mar-2001</v>
      </c>
      <c r="L4895" s="6" t="str">
        <f>IF(NiftyData[[#This Row],[Day]]="Thu", "Expiry", "")</f>
        <v/>
      </c>
      <c r="M4895" s="6">
        <f>NiftyData[[#This Row],[Close]]-NiftyData[[#This Row],[Open]]</f>
        <v>16.150000000000091</v>
      </c>
      <c r="N4895" s="4">
        <f>NiftyData[[#This Row],[Intraday Change]]/NiftyData[[#This Row],[Open]]</f>
        <v>1.3903236914600631E-2</v>
      </c>
      <c r="O4895" s="4">
        <f>_xlfn.CEILING.MATH(ABS(NiftyData[[#This Row],[Intraday Change %]]), 0.01)</f>
        <v>0.02</v>
      </c>
      <c r="P4895" s="6">
        <f>NiftyData[[#This Row],[Close]]-E4896</f>
        <v>16.25</v>
      </c>
      <c r="Q4895" s="4">
        <f>NiftyData[[#This Row],[DayChange]]/E4896</f>
        <v>1.3990529487731381E-2</v>
      </c>
      <c r="R4895" s="7">
        <f>_xlfn.CEILING.MATH(ABS(NiftyData[[#This Row],[DayChange %]]), 0.01)</f>
        <v>0.02</v>
      </c>
    </row>
    <row r="4896" spans="1:18" x14ac:dyDescent="0.2">
      <c r="A4896" s="2">
        <v>36976</v>
      </c>
      <c r="B4896" s="1">
        <v>1159.8499999999999</v>
      </c>
      <c r="C4896" s="1">
        <v>1165.6500000000001</v>
      </c>
      <c r="D4896" s="1">
        <v>1147.5</v>
      </c>
      <c r="E4896" s="1">
        <v>1161.5</v>
      </c>
      <c r="F4896" s="1">
        <v>22757464</v>
      </c>
      <c r="G4896" s="1">
        <v>661.75</v>
      </c>
      <c r="H4896" s="6" t="str">
        <f>TEXT(NiftyData[[#This Row],[Date]], "yyyy")</f>
        <v>2001</v>
      </c>
      <c r="I4896" s="6" t="str">
        <f>TEXT(NiftyData[[#This Row],[Date]], "mmm")</f>
        <v>Mar</v>
      </c>
      <c r="J4896" s="6" t="str">
        <f>TEXT(NiftyData[[#This Row],[Date]], "ddd")</f>
        <v>Mon</v>
      </c>
      <c r="K4896" s="6" t="str">
        <f>TEXT(NiftyData[[#This Row],[Date]], "mmm-yyyy")</f>
        <v>Mar-2001</v>
      </c>
      <c r="L4896" s="6" t="str">
        <f>IF(NiftyData[[#This Row],[Day]]="Thu", "Expiry", "")</f>
        <v/>
      </c>
      <c r="M4896" s="6">
        <f>NiftyData[[#This Row],[Close]]-NiftyData[[#This Row],[Open]]</f>
        <v>1.6500000000000909</v>
      </c>
      <c r="N4896" s="4">
        <f>NiftyData[[#This Row],[Intraday Change]]/NiftyData[[#This Row],[Open]]</f>
        <v>1.4225977497090926E-3</v>
      </c>
      <c r="O4896" s="4">
        <f>_xlfn.CEILING.MATH(ABS(NiftyData[[#This Row],[Intraday Change %]]), 0.01)</f>
        <v>0.01</v>
      </c>
      <c r="P4896" s="6">
        <f>NiftyData[[#This Row],[Close]]-E4897</f>
        <v>0.20000000000004547</v>
      </c>
      <c r="Q4896" s="4">
        <f>NiftyData[[#This Row],[DayChange]]/E4897</f>
        <v>1.7222078704903597E-4</v>
      </c>
      <c r="R4896" s="7">
        <f>_xlfn.CEILING.MATH(ABS(NiftyData[[#This Row],[DayChange %]]), 0.01)</f>
        <v>0.01</v>
      </c>
    </row>
    <row r="4897" spans="1:18" x14ac:dyDescent="0.2">
      <c r="A4897" s="2">
        <v>36973</v>
      </c>
      <c r="B4897" s="1">
        <v>1187.5999999999999</v>
      </c>
      <c r="C4897" s="1">
        <v>1196.55</v>
      </c>
      <c r="D4897" s="1">
        <v>1139.6500000000001</v>
      </c>
      <c r="E4897" s="1">
        <v>1161.3</v>
      </c>
      <c r="F4897" s="1">
        <v>35578430</v>
      </c>
      <c r="G4897" s="1">
        <v>1023.14</v>
      </c>
      <c r="H4897" s="6" t="str">
        <f>TEXT(NiftyData[[#This Row],[Date]], "yyyy")</f>
        <v>2001</v>
      </c>
      <c r="I4897" s="6" t="str">
        <f>TEXT(NiftyData[[#This Row],[Date]], "mmm")</f>
        <v>Mar</v>
      </c>
      <c r="J4897" s="6" t="str">
        <f>TEXT(NiftyData[[#This Row],[Date]], "ddd")</f>
        <v>Fri</v>
      </c>
      <c r="K4897" s="6" t="str">
        <f>TEXT(NiftyData[[#This Row],[Date]], "mmm-yyyy")</f>
        <v>Mar-2001</v>
      </c>
      <c r="L4897" s="6" t="str">
        <f>IF(NiftyData[[#This Row],[Day]]="Thu", "Expiry", "")</f>
        <v/>
      </c>
      <c r="M4897" s="6">
        <f>NiftyData[[#This Row],[Close]]-NiftyData[[#This Row],[Open]]</f>
        <v>-26.299999999999955</v>
      </c>
      <c r="N4897" s="4">
        <f>NiftyData[[#This Row],[Intraday Change]]/NiftyData[[#This Row],[Open]]</f>
        <v>-2.2145503536544254E-2</v>
      </c>
      <c r="O4897" s="4">
        <f>_xlfn.CEILING.MATH(ABS(NiftyData[[#This Row],[Intraday Change %]]), 0.01)</f>
        <v>0.03</v>
      </c>
      <c r="P4897" s="6">
        <f>NiftyData[[#This Row],[Close]]-E4898</f>
        <v>-26.25</v>
      </c>
      <c r="Q4897" s="4">
        <f>NiftyData[[#This Row],[DayChange]]/E4898</f>
        <v>-2.2104332449160036E-2</v>
      </c>
      <c r="R4897" s="7">
        <f>_xlfn.CEILING.MATH(ABS(NiftyData[[#This Row],[DayChange %]]), 0.01)</f>
        <v>0.03</v>
      </c>
    </row>
    <row r="4898" spans="1:18" x14ac:dyDescent="0.2">
      <c r="A4898" s="2">
        <v>36972</v>
      </c>
      <c r="B4898" s="1">
        <v>1206.45</v>
      </c>
      <c r="C4898" s="1">
        <v>1218.3499999999999</v>
      </c>
      <c r="D4898" s="1">
        <v>1184.95</v>
      </c>
      <c r="E4898" s="1">
        <v>1187.55</v>
      </c>
      <c r="F4898" s="1">
        <v>33692351</v>
      </c>
      <c r="G4898" s="1">
        <v>873.61</v>
      </c>
      <c r="H4898" s="6" t="str">
        <f>TEXT(NiftyData[[#This Row],[Date]], "yyyy")</f>
        <v>2001</v>
      </c>
      <c r="I4898" s="6" t="str">
        <f>TEXT(NiftyData[[#This Row],[Date]], "mmm")</f>
        <v>Mar</v>
      </c>
      <c r="J4898" s="6" t="str">
        <f>TEXT(NiftyData[[#This Row],[Date]], "ddd")</f>
        <v>Thu</v>
      </c>
      <c r="K4898" s="6" t="str">
        <f>TEXT(NiftyData[[#This Row],[Date]], "mmm-yyyy")</f>
        <v>Mar-2001</v>
      </c>
      <c r="L4898" s="6" t="str">
        <f>IF(NiftyData[[#This Row],[Day]]="Thu", "Expiry", "")</f>
        <v>Expiry</v>
      </c>
      <c r="M4898" s="6">
        <f>NiftyData[[#This Row],[Close]]-NiftyData[[#This Row],[Open]]</f>
        <v>-18.900000000000091</v>
      </c>
      <c r="N4898" s="4">
        <f>NiftyData[[#This Row],[Intraday Change]]/NiftyData[[#This Row],[Open]]</f>
        <v>-1.5665796344647594E-2</v>
      </c>
      <c r="O4898" s="4">
        <f>_xlfn.CEILING.MATH(ABS(NiftyData[[#This Row],[Intraday Change %]]), 0.01)</f>
        <v>0.02</v>
      </c>
      <c r="P4898" s="6">
        <f>NiftyData[[#This Row],[Close]]-E4899</f>
        <v>-19.549999999999955</v>
      </c>
      <c r="Q4898" s="4">
        <f>NiftyData[[#This Row],[DayChange]]/E4899</f>
        <v>-1.6195841272471177E-2</v>
      </c>
      <c r="R4898" s="7">
        <f>_xlfn.CEILING.MATH(ABS(NiftyData[[#This Row],[DayChange %]]), 0.01)</f>
        <v>0.02</v>
      </c>
    </row>
    <row r="4899" spans="1:18" x14ac:dyDescent="0.2">
      <c r="A4899" s="2">
        <v>36971</v>
      </c>
      <c r="B4899" s="1">
        <v>1168.8</v>
      </c>
      <c r="C4899" s="1">
        <v>1212.2</v>
      </c>
      <c r="D4899" s="1">
        <v>1156.1500000000001</v>
      </c>
      <c r="E4899" s="1">
        <v>1207.0999999999999</v>
      </c>
      <c r="F4899" s="1">
        <v>30172182</v>
      </c>
      <c r="G4899" s="1">
        <v>879.1</v>
      </c>
      <c r="H4899" s="6" t="str">
        <f>TEXT(NiftyData[[#This Row],[Date]], "yyyy")</f>
        <v>2001</v>
      </c>
      <c r="I4899" s="6" t="str">
        <f>TEXT(NiftyData[[#This Row],[Date]], "mmm")</f>
        <v>Mar</v>
      </c>
      <c r="J4899" s="6" t="str">
        <f>TEXT(NiftyData[[#This Row],[Date]], "ddd")</f>
        <v>Wed</v>
      </c>
      <c r="K4899" s="6" t="str">
        <f>TEXT(NiftyData[[#This Row],[Date]], "mmm-yyyy")</f>
        <v>Mar-2001</v>
      </c>
      <c r="L4899" s="6" t="str">
        <f>IF(NiftyData[[#This Row],[Day]]="Thu", "Expiry", "")</f>
        <v/>
      </c>
      <c r="M4899" s="6">
        <f>NiftyData[[#This Row],[Close]]-NiftyData[[#This Row],[Open]]</f>
        <v>38.299999999999955</v>
      </c>
      <c r="N4899" s="4">
        <f>NiftyData[[#This Row],[Intraday Change]]/NiftyData[[#This Row],[Open]]</f>
        <v>3.2768651608487298E-2</v>
      </c>
      <c r="O4899" s="4">
        <f>_xlfn.CEILING.MATH(ABS(NiftyData[[#This Row],[Intraday Change %]]), 0.01)</f>
        <v>0.04</v>
      </c>
      <c r="P4899" s="6">
        <f>NiftyData[[#This Row],[Close]]-E4900</f>
        <v>36.149999999999864</v>
      </c>
      <c r="Q4899" s="4">
        <f>NiftyData[[#This Row],[DayChange]]/E4900</f>
        <v>3.0872368589606611E-2</v>
      </c>
      <c r="R4899" s="7">
        <f>_xlfn.CEILING.MATH(ABS(NiftyData[[#This Row],[DayChange %]]), 0.01)</f>
        <v>0.04</v>
      </c>
    </row>
    <row r="4900" spans="1:18" x14ac:dyDescent="0.2">
      <c r="A4900" s="2">
        <v>36970</v>
      </c>
      <c r="B4900" s="1">
        <v>1186.8</v>
      </c>
      <c r="C4900" s="1">
        <v>1193.3499999999999</v>
      </c>
      <c r="D4900" s="1">
        <v>1162.3499999999999</v>
      </c>
      <c r="E4900" s="1">
        <v>1170.95</v>
      </c>
      <c r="F4900" s="1">
        <v>29316504</v>
      </c>
      <c r="G4900" s="1">
        <v>760.99</v>
      </c>
      <c r="H4900" s="6" t="str">
        <f>TEXT(NiftyData[[#This Row],[Date]], "yyyy")</f>
        <v>2001</v>
      </c>
      <c r="I4900" s="6" t="str">
        <f>TEXT(NiftyData[[#This Row],[Date]], "mmm")</f>
        <v>Mar</v>
      </c>
      <c r="J4900" s="6" t="str">
        <f>TEXT(NiftyData[[#This Row],[Date]], "ddd")</f>
        <v>Tue</v>
      </c>
      <c r="K4900" s="6" t="str">
        <f>TEXT(NiftyData[[#This Row],[Date]], "mmm-yyyy")</f>
        <v>Mar-2001</v>
      </c>
      <c r="L4900" s="6" t="str">
        <f>IF(NiftyData[[#This Row],[Day]]="Thu", "Expiry", "")</f>
        <v/>
      </c>
      <c r="M4900" s="6">
        <f>NiftyData[[#This Row],[Close]]-NiftyData[[#This Row],[Open]]</f>
        <v>-15.849999999999909</v>
      </c>
      <c r="N4900" s="4">
        <f>NiftyData[[#This Row],[Intraday Change]]/NiftyData[[#This Row],[Open]]</f>
        <v>-1.3355240984159007E-2</v>
      </c>
      <c r="O4900" s="4">
        <f>_xlfn.CEILING.MATH(ABS(NiftyData[[#This Row],[Intraday Change %]]), 0.01)</f>
        <v>0.02</v>
      </c>
      <c r="P4900" s="6">
        <f>NiftyData[[#This Row],[Close]]-E4901</f>
        <v>-15.75</v>
      </c>
      <c r="Q4900" s="4">
        <f>NiftyData[[#This Row],[DayChange]]/E4901</f>
        <v>-1.3272099098339934E-2</v>
      </c>
      <c r="R4900" s="7">
        <f>_xlfn.CEILING.MATH(ABS(NiftyData[[#This Row],[DayChange %]]), 0.01)</f>
        <v>0.02</v>
      </c>
    </row>
    <row r="4901" spans="1:18" x14ac:dyDescent="0.2">
      <c r="A4901" s="2">
        <v>36969</v>
      </c>
      <c r="B4901" s="1">
        <v>1192.8499999999999</v>
      </c>
      <c r="C4901" s="1">
        <v>1201.7</v>
      </c>
      <c r="D4901" s="1">
        <v>1173.1500000000001</v>
      </c>
      <c r="E4901" s="1">
        <v>1186.7</v>
      </c>
      <c r="F4901" s="1">
        <v>29195967</v>
      </c>
      <c r="G4901" s="1">
        <v>829.16</v>
      </c>
      <c r="H4901" s="6" t="str">
        <f>TEXT(NiftyData[[#This Row],[Date]], "yyyy")</f>
        <v>2001</v>
      </c>
      <c r="I4901" s="6" t="str">
        <f>TEXT(NiftyData[[#This Row],[Date]], "mmm")</f>
        <v>Mar</v>
      </c>
      <c r="J4901" s="6" t="str">
        <f>TEXT(NiftyData[[#This Row],[Date]], "ddd")</f>
        <v>Mon</v>
      </c>
      <c r="K4901" s="6" t="str">
        <f>TEXT(NiftyData[[#This Row],[Date]], "mmm-yyyy")</f>
        <v>Mar-2001</v>
      </c>
      <c r="L4901" s="6" t="str">
        <f>IF(NiftyData[[#This Row],[Day]]="Thu", "Expiry", "")</f>
        <v/>
      </c>
      <c r="M4901" s="6">
        <f>NiftyData[[#This Row],[Close]]-NiftyData[[#This Row],[Open]]</f>
        <v>-6.1499999999998636</v>
      </c>
      <c r="N4901" s="4">
        <f>NiftyData[[#This Row],[Intraday Change]]/NiftyData[[#This Row],[Open]]</f>
        <v>-5.155719495326205E-3</v>
      </c>
      <c r="O4901" s="4">
        <f>_xlfn.CEILING.MATH(ABS(NiftyData[[#This Row],[Intraday Change %]]), 0.01)</f>
        <v>0.01</v>
      </c>
      <c r="P4901" s="6">
        <f>NiftyData[[#This Row],[Close]]-E4902</f>
        <v>-6.8499999999999091</v>
      </c>
      <c r="Q4901" s="4">
        <f>NiftyData[[#This Row],[DayChange]]/E4902</f>
        <v>-5.7391814335385274E-3</v>
      </c>
      <c r="R4901" s="7">
        <f>_xlfn.CEILING.MATH(ABS(NiftyData[[#This Row],[DayChange %]]), 0.01)</f>
        <v>0.01</v>
      </c>
    </row>
    <row r="4902" spans="1:18" x14ac:dyDescent="0.2">
      <c r="A4902" s="2">
        <v>36966</v>
      </c>
      <c r="B4902" s="1">
        <v>1216.9000000000001</v>
      </c>
      <c r="C4902" s="1">
        <v>1233.4000000000001</v>
      </c>
      <c r="D4902" s="1">
        <v>1179.5999999999999</v>
      </c>
      <c r="E4902" s="1">
        <v>1193.55</v>
      </c>
      <c r="F4902" s="1">
        <v>51146372</v>
      </c>
      <c r="G4902" s="1">
        <v>1275.81</v>
      </c>
      <c r="H4902" s="6" t="str">
        <f>TEXT(NiftyData[[#This Row],[Date]], "yyyy")</f>
        <v>2001</v>
      </c>
      <c r="I4902" s="6" t="str">
        <f>TEXT(NiftyData[[#This Row],[Date]], "mmm")</f>
        <v>Mar</v>
      </c>
      <c r="J4902" s="6" t="str">
        <f>TEXT(NiftyData[[#This Row],[Date]], "ddd")</f>
        <v>Fri</v>
      </c>
      <c r="K4902" s="6" t="str">
        <f>TEXT(NiftyData[[#This Row],[Date]], "mmm-yyyy")</f>
        <v>Mar-2001</v>
      </c>
      <c r="L4902" s="6" t="str">
        <f>IF(NiftyData[[#This Row],[Day]]="Thu", "Expiry", "")</f>
        <v/>
      </c>
      <c r="M4902" s="6">
        <f>NiftyData[[#This Row],[Close]]-NiftyData[[#This Row],[Open]]</f>
        <v>-23.350000000000136</v>
      </c>
      <c r="N4902" s="4">
        <f>NiftyData[[#This Row],[Intraday Change]]/NiftyData[[#This Row],[Open]]</f>
        <v>-1.9188100912153946E-2</v>
      </c>
      <c r="O4902" s="4">
        <f>_xlfn.CEILING.MATH(ABS(NiftyData[[#This Row],[Intraday Change %]]), 0.01)</f>
        <v>0.02</v>
      </c>
      <c r="P4902" s="6">
        <f>NiftyData[[#This Row],[Close]]-E4903</f>
        <v>-23.600000000000136</v>
      </c>
      <c r="Q4902" s="4">
        <f>NiftyData[[#This Row],[DayChange]]/E4903</f>
        <v>-1.9389557573019047E-2</v>
      </c>
      <c r="R4902" s="7">
        <f>_xlfn.CEILING.MATH(ABS(NiftyData[[#This Row],[DayChange %]]), 0.01)</f>
        <v>0.02</v>
      </c>
    </row>
    <row r="4903" spans="1:18" x14ac:dyDescent="0.2">
      <c r="A4903" s="2">
        <v>36965</v>
      </c>
      <c r="B4903" s="1">
        <v>1191.5999999999999</v>
      </c>
      <c r="C4903" s="1">
        <v>1219.7</v>
      </c>
      <c r="D4903" s="1">
        <v>1170.7</v>
      </c>
      <c r="E4903" s="1">
        <v>1217.1500000000001</v>
      </c>
      <c r="F4903" s="1">
        <v>47034759</v>
      </c>
      <c r="G4903" s="1">
        <v>1143.24</v>
      </c>
      <c r="H4903" s="6" t="str">
        <f>TEXT(NiftyData[[#This Row],[Date]], "yyyy")</f>
        <v>2001</v>
      </c>
      <c r="I4903" s="6" t="str">
        <f>TEXT(NiftyData[[#This Row],[Date]], "mmm")</f>
        <v>Mar</v>
      </c>
      <c r="J4903" s="6" t="str">
        <f>TEXT(NiftyData[[#This Row],[Date]], "ddd")</f>
        <v>Thu</v>
      </c>
      <c r="K4903" s="6" t="str">
        <f>TEXT(NiftyData[[#This Row],[Date]], "mmm-yyyy")</f>
        <v>Mar-2001</v>
      </c>
      <c r="L4903" s="6" t="str">
        <f>IF(NiftyData[[#This Row],[Day]]="Thu", "Expiry", "")</f>
        <v>Expiry</v>
      </c>
      <c r="M4903" s="6">
        <f>NiftyData[[#This Row],[Close]]-NiftyData[[#This Row],[Open]]</f>
        <v>25.550000000000182</v>
      </c>
      <c r="N4903" s="4">
        <f>NiftyData[[#This Row],[Intraday Change]]/NiftyData[[#This Row],[Open]]</f>
        <v>2.1441758979523485E-2</v>
      </c>
      <c r="O4903" s="4">
        <f>_xlfn.CEILING.MATH(ABS(NiftyData[[#This Row],[Intraday Change %]]), 0.01)</f>
        <v>0.03</v>
      </c>
      <c r="P4903" s="6">
        <f>NiftyData[[#This Row],[Close]]-E4904</f>
        <v>22.950000000000045</v>
      </c>
      <c r="Q4903" s="4">
        <f>NiftyData[[#This Row],[DayChange]]/E4904</f>
        <v>1.9217886451180746E-2</v>
      </c>
      <c r="R4903" s="7">
        <f>_xlfn.CEILING.MATH(ABS(NiftyData[[#This Row],[DayChange %]]), 0.01)</f>
        <v>0.02</v>
      </c>
    </row>
    <row r="4904" spans="1:18" x14ac:dyDescent="0.2">
      <c r="A4904" s="2">
        <v>36964</v>
      </c>
      <c r="B4904" s="1">
        <v>1125.1500000000001</v>
      </c>
      <c r="C4904" s="1">
        <v>1200.25</v>
      </c>
      <c r="D4904" s="1">
        <v>1114.5999999999999</v>
      </c>
      <c r="E4904" s="1">
        <v>1194.2</v>
      </c>
      <c r="F4904" s="1">
        <v>42822737</v>
      </c>
      <c r="G4904" s="1">
        <v>1020.5</v>
      </c>
      <c r="H4904" s="6" t="str">
        <f>TEXT(NiftyData[[#This Row],[Date]], "yyyy")</f>
        <v>2001</v>
      </c>
      <c r="I4904" s="6" t="str">
        <f>TEXT(NiftyData[[#This Row],[Date]], "mmm")</f>
        <v>Mar</v>
      </c>
      <c r="J4904" s="6" t="str">
        <f>TEXT(NiftyData[[#This Row],[Date]], "ddd")</f>
        <v>Wed</v>
      </c>
      <c r="K4904" s="6" t="str">
        <f>TEXT(NiftyData[[#This Row],[Date]], "mmm-yyyy")</f>
        <v>Mar-2001</v>
      </c>
      <c r="L4904" s="6" t="str">
        <f>IF(NiftyData[[#This Row],[Day]]="Thu", "Expiry", "")</f>
        <v/>
      </c>
      <c r="M4904" s="6">
        <f>NiftyData[[#This Row],[Close]]-NiftyData[[#This Row],[Open]]</f>
        <v>69.049999999999955</v>
      </c>
      <c r="N4904" s="4">
        <f>NiftyData[[#This Row],[Intraday Change]]/NiftyData[[#This Row],[Open]]</f>
        <v>6.1369595165089053E-2</v>
      </c>
      <c r="O4904" s="4">
        <f>_xlfn.CEILING.MATH(ABS(NiftyData[[#This Row],[Intraday Change %]]), 0.01)</f>
        <v>7.0000000000000007E-2</v>
      </c>
      <c r="P4904" s="6">
        <f>NiftyData[[#This Row],[Close]]-E4905</f>
        <v>69.5</v>
      </c>
      <c r="Q4904" s="4">
        <f>NiftyData[[#This Row],[DayChange]]/E4905</f>
        <v>6.1794256246110069E-2</v>
      </c>
      <c r="R4904" s="7">
        <f>_xlfn.CEILING.MATH(ABS(NiftyData[[#This Row],[DayChange %]]), 0.01)</f>
        <v>7.0000000000000007E-2</v>
      </c>
    </row>
    <row r="4905" spans="1:18" x14ac:dyDescent="0.2">
      <c r="A4905" s="2">
        <v>36963</v>
      </c>
      <c r="B4905" s="1">
        <v>1197.8499999999999</v>
      </c>
      <c r="C4905" s="1">
        <v>1201.1500000000001</v>
      </c>
      <c r="D4905" s="1">
        <v>1098.75</v>
      </c>
      <c r="E4905" s="1">
        <v>1124.7</v>
      </c>
      <c r="F4905" s="1">
        <v>69137496</v>
      </c>
      <c r="G4905" s="1">
        <v>1577</v>
      </c>
      <c r="H4905" s="6" t="str">
        <f>TEXT(NiftyData[[#This Row],[Date]], "yyyy")</f>
        <v>2001</v>
      </c>
      <c r="I4905" s="6" t="str">
        <f>TEXT(NiftyData[[#This Row],[Date]], "mmm")</f>
        <v>Mar</v>
      </c>
      <c r="J4905" s="6" t="str">
        <f>TEXT(NiftyData[[#This Row],[Date]], "ddd")</f>
        <v>Tue</v>
      </c>
      <c r="K4905" s="6" t="str">
        <f>TEXT(NiftyData[[#This Row],[Date]], "mmm-yyyy")</f>
        <v>Mar-2001</v>
      </c>
      <c r="L4905" s="6" t="str">
        <f>IF(NiftyData[[#This Row],[Day]]="Thu", "Expiry", "")</f>
        <v/>
      </c>
      <c r="M4905" s="6">
        <f>NiftyData[[#This Row],[Close]]-NiftyData[[#This Row],[Open]]</f>
        <v>-73.149999999999864</v>
      </c>
      <c r="N4905" s="4">
        <f>NiftyData[[#This Row],[Intraday Change]]/NiftyData[[#This Row],[Open]]</f>
        <v>-6.1067746378928804E-2</v>
      </c>
      <c r="O4905" s="4">
        <f>_xlfn.CEILING.MATH(ABS(NiftyData[[#This Row],[Intraday Change %]]), 0.01)</f>
        <v>7.0000000000000007E-2</v>
      </c>
      <c r="P4905" s="6">
        <f>NiftyData[[#This Row],[Close]]-E4906</f>
        <v>-73.25</v>
      </c>
      <c r="Q4905" s="4">
        <f>NiftyData[[#This Row],[DayChange]]/E4906</f>
        <v>-6.114612462957552E-2</v>
      </c>
      <c r="R4905" s="7">
        <f>_xlfn.CEILING.MATH(ABS(NiftyData[[#This Row],[DayChange %]]), 0.01)</f>
        <v>7.0000000000000007E-2</v>
      </c>
    </row>
    <row r="4906" spans="1:18" x14ac:dyDescent="0.2">
      <c r="A4906" s="2">
        <v>36962</v>
      </c>
      <c r="B4906" s="1">
        <v>1253.25</v>
      </c>
      <c r="C4906" s="1">
        <v>1253.25</v>
      </c>
      <c r="D4906" s="1">
        <v>1193.95</v>
      </c>
      <c r="E4906" s="1">
        <v>1197.95</v>
      </c>
      <c r="F4906" s="1">
        <v>54093815</v>
      </c>
      <c r="G4906" s="1">
        <v>1272.03</v>
      </c>
      <c r="H4906" s="6" t="str">
        <f>TEXT(NiftyData[[#This Row],[Date]], "yyyy")</f>
        <v>2001</v>
      </c>
      <c r="I4906" s="6" t="str">
        <f>TEXT(NiftyData[[#This Row],[Date]], "mmm")</f>
        <v>Mar</v>
      </c>
      <c r="J4906" s="6" t="str">
        <f>TEXT(NiftyData[[#This Row],[Date]], "ddd")</f>
        <v>Mon</v>
      </c>
      <c r="K4906" s="6" t="str">
        <f>TEXT(NiftyData[[#This Row],[Date]], "mmm-yyyy")</f>
        <v>Mar-2001</v>
      </c>
      <c r="L4906" s="6" t="str">
        <f>IF(NiftyData[[#This Row],[Day]]="Thu", "Expiry", "")</f>
        <v/>
      </c>
      <c r="M4906" s="6">
        <f>NiftyData[[#This Row],[Close]]-NiftyData[[#This Row],[Open]]</f>
        <v>-55.299999999999955</v>
      </c>
      <c r="N4906" s="4">
        <f>NiftyData[[#This Row],[Intraday Change]]/NiftyData[[#This Row],[Open]]</f>
        <v>-4.4125274286854144E-2</v>
      </c>
      <c r="O4906" s="4">
        <f>_xlfn.CEILING.MATH(ABS(NiftyData[[#This Row],[Intraday Change %]]), 0.01)</f>
        <v>0.05</v>
      </c>
      <c r="P4906" s="6">
        <f>NiftyData[[#This Row],[Close]]-E4907</f>
        <v>-56.799999999999955</v>
      </c>
      <c r="Q4906" s="4">
        <f>NiftyData[[#This Row],[DayChange]]/E4907</f>
        <v>-4.5267981669655274E-2</v>
      </c>
      <c r="R4906" s="7">
        <f>_xlfn.CEILING.MATH(ABS(NiftyData[[#This Row],[DayChange %]]), 0.01)</f>
        <v>0.05</v>
      </c>
    </row>
    <row r="4907" spans="1:18" x14ac:dyDescent="0.2">
      <c r="A4907" s="2">
        <v>36959</v>
      </c>
      <c r="B4907" s="1">
        <v>1292.7</v>
      </c>
      <c r="C4907" s="1">
        <v>1292.7</v>
      </c>
      <c r="D4907" s="1">
        <v>1219.3499999999999</v>
      </c>
      <c r="E4907" s="1">
        <v>1254.75</v>
      </c>
      <c r="F4907" s="1">
        <v>60117766</v>
      </c>
      <c r="G4907" s="1">
        <v>1460.2</v>
      </c>
      <c r="H4907" s="6" t="str">
        <f>TEXT(NiftyData[[#This Row],[Date]], "yyyy")</f>
        <v>2001</v>
      </c>
      <c r="I4907" s="6" t="str">
        <f>TEXT(NiftyData[[#This Row],[Date]], "mmm")</f>
        <v>Mar</v>
      </c>
      <c r="J4907" s="6" t="str">
        <f>TEXT(NiftyData[[#This Row],[Date]], "ddd")</f>
        <v>Fri</v>
      </c>
      <c r="K4907" s="6" t="str">
        <f>TEXT(NiftyData[[#This Row],[Date]], "mmm-yyyy")</f>
        <v>Mar-2001</v>
      </c>
      <c r="L4907" s="6" t="str">
        <f>IF(NiftyData[[#This Row],[Day]]="Thu", "Expiry", "")</f>
        <v/>
      </c>
      <c r="M4907" s="6">
        <f>NiftyData[[#This Row],[Close]]-NiftyData[[#This Row],[Open]]</f>
        <v>-37.950000000000045</v>
      </c>
      <c r="N4907" s="4">
        <f>NiftyData[[#This Row],[Intraday Change]]/NiftyData[[#This Row],[Open]]</f>
        <v>-2.9357159433743361E-2</v>
      </c>
      <c r="O4907" s="4">
        <f>_xlfn.CEILING.MATH(ABS(NiftyData[[#This Row],[Intraday Change %]]), 0.01)</f>
        <v>0.03</v>
      </c>
      <c r="P4907" s="6">
        <f>NiftyData[[#This Row],[Close]]-E4908</f>
        <v>-38.099999999999909</v>
      </c>
      <c r="Q4907" s="4">
        <f>NiftyData[[#This Row],[DayChange]]/E4908</f>
        <v>-2.946977607611085E-2</v>
      </c>
      <c r="R4907" s="7">
        <f>_xlfn.CEILING.MATH(ABS(NiftyData[[#This Row],[DayChange %]]), 0.01)</f>
        <v>0.03</v>
      </c>
    </row>
    <row r="4908" spans="1:18" x14ac:dyDescent="0.2">
      <c r="A4908" s="2">
        <v>36958</v>
      </c>
      <c r="B4908" s="1">
        <v>1290.8499999999999</v>
      </c>
      <c r="C4908" s="1">
        <v>1307.95</v>
      </c>
      <c r="D4908" s="1">
        <v>1279.3</v>
      </c>
      <c r="E4908" s="1">
        <v>1292.8499999999999</v>
      </c>
      <c r="F4908" s="1">
        <v>60218168</v>
      </c>
      <c r="G4908" s="1">
        <v>1680.91</v>
      </c>
      <c r="H4908" s="6" t="str">
        <f>TEXT(NiftyData[[#This Row],[Date]], "yyyy")</f>
        <v>2001</v>
      </c>
      <c r="I4908" s="6" t="str">
        <f>TEXT(NiftyData[[#This Row],[Date]], "mmm")</f>
        <v>Mar</v>
      </c>
      <c r="J4908" s="6" t="str">
        <f>TEXT(NiftyData[[#This Row],[Date]], "ddd")</f>
        <v>Thu</v>
      </c>
      <c r="K4908" s="6" t="str">
        <f>TEXT(NiftyData[[#This Row],[Date]], "mmm-yyyy")</f>
        <v>Mar-2001</v>
      </c>
      <c r="L4908" s="6" t="str">
        <f>IF(NiftyData[[#This Row],[Day]]="Thu", "Expiry", "")</f>
        <v>Expiry</v>
      </c>
      <c r="M4908" s="6">
        <f>NiftyData[[#This Row],[Close]]-NiftyData[[#This Row],[Open]]</f>
        <v>2</v>
      </c>
      <c r="N4908" s="4">
        <f>NiftyData[[#This Row],[Intraday Change]]/NiftyData[[#This Row],[Open]]</f>
        <v>1.5493666963628618E-3</v>
      </c>
      <c r="O4908" s="4">
        <f>_xlfn.CEILING.MATH(ABS(NiftyData[[#This Row],[Intraday Change %]]), 0.01)</f>
        <v>0.01</v>
      </c>
      <c r="P4908" s="6">
        <f>NiftyData[[#This Row],[Close]]-E4909</f>
        <v>2.3499999999999091</v>
      </c>
      <c r="Q4908" s="4">
        <f>NiftyData[[#This Row],[DayChange]]/E4909</f>
        <v>1.8209996125532035E-3</v>
      </c>
      <c r="R4908" s="7">
        <f>_xlfn.CEILING.MATH(ABS(NiftyData[[#This Row],[DayChange %]]), 0.01)</f>
        <v>0.01</v>
      </c>
    </row>
    <row r="4909" spans="1:18" x14ac:dyDescent="0.2">
      <c r="A4909" s="2">
        <v>36957</v>
      </c>
      <c r="B4909" s="1">
        <v>1272.8</v>
      </c>
      <c r="C4909" s="1">
        <v>1311.1</v>
      </c>
      <c r="D4909" s="1">
        <v>1249.45</v>
      </c>
      <c r="E4909" s="1">
        <v>1290.5</v>
      </c>
      <c r="F4909" s="1">
        <v>104381701</v>
      </c>
      <c r="G4909" s="1">
        <v>2866.47</v>
      </c>
      <c r="H4909" s="6" t="str">
        <f>TEXT(NiftyData[[#This Row],[Date]], "yyyy")</f>
        <v>2001</v>
      </c>
      <c r="I4909" s="6" t="str">
        <f>TEXT(NiftyData[[#This Row],[Date]], "mmm")</f>
        <v>Mar</v>
      </c>
      <c r="J4909" s="6" t="str">
        <f>TEXT(NiftyData[[#This Row],[Date]], "ddd")</f>
        <v>Wed</v>
      </c>
      <c r="K4909" s="6" t="str">
        <f>TEXT(NiftyData[[#This Row],[Date]], "mmm-yyyy")</f>
        <v>Mar-2001</v>
      </c>
      <c r="L4909" s="6" t="str">
        <f>IF(NiftyData[[#This Row],[Day]]="Thu", "Expiry", "")</f>
        <v/>
      </c>
      <c r="M4909" s="6">
        <f>NiftyData[[#This Row],[Close]]-NiftyData[[#This Row],[Open]]</f>
        <v>17.700000000000045</v>
      </c>
      <c r="N4909" s="4">
        <f>NiftyData[[#This Row],[Intraday Change]]/NiftyData[[#This Row],[Open]]</f>
        <v>1.3906348208673827E-2</v>
      </c>
      <c r="O4909" s="4">
        <f>_xlfn.CEILING.MATH(ABS(NiftyData[[#This Row],[Intraday Change %]]), 0.01)</f>
        <v>0.02</v>
      </c>
      <c r="P4909" s="6">
        <f>NiftyData[[#This Row],[Close]]-E4910</f>
        <v>19.049999999999955</v>
      </c>
      <c r="Q4909" s="4">
        <f>NiftyData[[#This Row],[DayChange]]/E4910</f>
        <v>1.498289354673794E-2</v>
      </c>
      <c r="R4909" s="7">
        <f>_xlfn.CEILING.MATH(ABS(NiftyData[[#This Row],[DayChange %]]), 0.01)</f>
        <v>0.02</v>
      </c>
    </row>
    <row r="4910" spans="1:18" x14ac:dyDescent="0.2">
      <c r="A4910" s="2">
        <v>36955</v>
      </c>
      <c r="B4910" s="1">
        <v>1304.8499999999999</v>
      </c>
      <c r="C4910" s="1">
        <v>1316.45</v>
      </c>
      <c r="D4910" s="1">
        <v>1259.0999999999999</v>
      </c>
      <c r="E4910" s="1">
        <v>1271.45</v>
      </c>
      <c r="F4910" s="1">
        <v>121535287</v>
      </c>
      <c r="G4910" s="1">
        <v>3470.85</v>
      </c>
      <c r="H4910" s="6" t="str">
        <f>TEXT(NiftyData[[#This Row],[Date]], "yyyy")</f>
        <v>2001</v>
      </c>
      <c r="I4910" s="6" t="str">
        <f>TEXT(NiftyData[[#This Row],[Date]], "mmm")</f>
        <v>Mar</v>
      </c>
      <c r="J4910" s="6" t="str">
        <f>TEXT(NiftyData[[#This Row],[Date]], "ddd")</f>
        <v>Mon</v>
      </c>
      <c r="K4910" s="6" t="str">
        <f>TEXT(NiftyData[[#This Row],[Date]], "mmm-yyyy")</f>
        <v>Mar-2001</v>
      </c>
      <c r="L4910" s="6" t="str">
        <f>IF(NiftyData[[#This Row],[Day]]="Thu", "Expiry", "")</f>
        <v/>
      </c>
      <c r="M4910" s="6">
        <f>NiftyData[[#This Row],[Close]]-NiftyData[[#This Row],[Open]]</f>
        <v>-33.399999999999864</v>
      </c>
      <c r="N4910" s="4">
        <f>NiftyData[[#This Row],[Intraday Change]]/NiftyData[[#This Row],[Open]]</f>
        <v>-2.5596811894087339E-2</v>
      </c>
      <c r="O4910" s="4">
        <f>_xlfn.CEILING.MATH(ABS(NiftyData[[#This Row],[Intraday Change %]]), 0.01)</f>
        <v>0.03</v>
      </c>
      <c r="P4910" s="6">
        <f>NiftyData[[#This Row],[Close]]-E4911</f>
        <v>-34.899999999999864</v>
      </c>
      <c r="Q4910" s="4">
        <f>NiftyData[[#This Row],[DayChange]]/E4911</f>
        <v>-2.6715658131434811E-2</v>
      </c>
      <c r="R4910" s="7">
        <f>_xlfn.CEILING.MATH(ABS(NiftyData[[#This Row],[DayChange %]]), 0.01)</f>
        <v>0.03</v>
      </c>
    </row>
    <row r="4911" spans="1:18" x14ac:dyDescent="0.2">
      <c r="A4911" s="2">
        <v>36952</v>
      </c>
      <c r="B4911" s="1">
        <v>1360.25</v>
      </c>
      <c r="C4911" s="1">
        <v>1386.75</v>
      </c>
      <c r="D4911" s="1">
        <v>1301.8</v>
      </c>
      <c r="E4911" s="1">
        <v>1306.3499999999999</v>
      </c>
      <c r="F4911" s="1">
        <v>124763272</v>
      </c>
      <c r="G4911" s="1">
        <v>3689.81</v>
      </c>
      <c r="H4911" s="6" t="str">
        <f>TEXT(NiftyData[[#This Row],[Date]], "yyyy")</f>
        <v>2001</v>
      </c>
      <c r="I4911" s="6" t="str">
        <f>TEXT(NiftyData[[#This Row],[Date]], "mmm")</f>
        <v>Mar</v>
      </c>
      <c r="J4911" s="6" t="str">
        <f>TEXT(NiftyData[[#This Row],[Date]], "ddd")</f>
        <v>Fri</v>
      </c>
      <c r="K4911" s="6" t="str">
        <f>TEXT(NiftyData[[#This Row],[Date]], "mmm-yyyy")</f>
        <v>Mar-2001</v>
      </c>
      <c r="L4911" s="6" t="str">
        <f>IF(NiftyData[[#This Row],[Day]]="Thu", "Expiry", "")</f>
        <v/>
      </c>
      <c r="M4911" s="6">
        <f>NiftyData[[#This Row],[Close]]-NiftyData[[#This Row],[Open]]</f>
        <v>-53.900000000000091</v>
      </c>
      <c r="N4911" s="4">
        <f>NiftyData[[#This Row],[Intraday Change]]/NiftyData[[#This Row],[Open]]</f>
        <v>-3.9625068921154263E-2</v>
      </c>
      <c r="O4911" s="4">
        <f>_xlfn.CEILING.MATH(ABS(NiftyData[[#This Row],[Intraday Change %]]), 0.01)</f>
        <v>0.04</v>
      </c>
      <c r="P4911" s="6">
        <f>NiftyData[[#This Row],[Close]]-E4912</f>
        <v>-51.700000000000045</v>
      </c>
      <c r="Q4911" s="4">
        <f>NiftyData[[#This Row],[DayChange]]/E4912</f>
        <v>-3.8069290526858396E-2</v>
      </c>
      <c r="R4911" s="7">
        <f>_xlfn.CEILING.MATH(ABS(NiftyData[[#This Row],[DayChange %]]), 0.01)</f>
        <v>0.04</v>
      </c>
    </row>
    <row r="4912" spans="1:18" x14ac:dyDescent="0.2">
      <c r="A4912" s="2">
        <v>36951</v>
      </c>
      <c r="B4912" s="1">
        <v>1351.75</v>
      </c>
      <c r="C4912" s="1">
        <v>1399.55</v>
      </c>
      <c r="D4912" s="1">
        <v>1345.05</v>
      </c>
      <c r="E4912" s="1">
        <v>1358.05</v>
      </c>
      <c r="F4912" s="1">
        <v>136400622</v>
      </c>
      <c r="G4912" s="1">
        <v>4332.0200000000004</v>
      </c>
      <c r="H4912" s="6" t="str">
        <f>TEXT(NiftyData[[#This Row],[Date]], "yyyy")</f>
        <v>2001</v>
      </c>
      <c r="I4912" s="6" t="str">
        <f>TEXT(NiftyData[[#This Row],[Date]], "mmm")</f>
        <v>Mar</v>
      </c>
      <c r="J4912" s="6" t="str">
        <f>TEXT(NiftyData[[#This Row],[Date]], "ddd")</f>
        <v>Thu</v>
      </c>
      <c r="K4912" s="6" t="str">
        <f>TEXT(NiftyData[[#This Row],[Date]], "mmm-yyyy")</f>
        <v>Mar-2001</v>
      </c>
      <c r="L4912" s="6" t="str">
        <f>IF(NiftyData[[#This Row],[Day]]="Thu", "Expiry", "")</f>
        <v>Expiry</v>
      </c>
      <c r="M4912" s="6">
        <f>NiftyData[[#This Row],[Close]]-NiftyData[[#This Row],[Open]]</f>
        <v>6.2999999999999545</v>
      </c>
      <c r="N4912" s="4">
        <f>NiftyData[[#This Row],[Intraday Change]]/NiftyData[[#This Row],[Open]]</f>
        <v>4.6606251155908674E-3</v>
      </c>
      <c r="O4912" s="4">
        <f>_xlfn.CEILING.MATH(ABS(NiftyData[[#This Row],[Intraday Change %]]), 0.01)</f>
        <v>0.01</v>
      </c>
      <c r="P4912" s="6">
        <f>NiftyData[[#This Row],[Close]]-E4913</f>
        <v>6.6499999999998636</v>
      </c>
      <c r="Q4912" s="4">
        <f>NiftyData[[#This Row],[DayChange]]/E4913</f>
        <v>4.9208228503772851E-3</v>
      </c>
      <c r="R4912" s="7">
        <f>_xlfn.CEILING.MATH(ABS(NiftyData[[#This Row],[DayChange %]]), 0.01)</f>
        <v>0.01</v>
      </c>
    </row>
    <row r="4913" spans="1:18" x14ac:dyDescent="0.2">
      <c r="A4913" s="2">
        <v>36950</v>
      </c>
      <c r="B4913" s="1">
        <v>1295.3</v>
      </c>
      <c r="C4913" s="1">
        <v>1362.25</v>
      </c>
      <c r="D4913" s="1">
        <v>1294.5999999999999</v>
      </c>
      <c r="E4913" s="1">
        <v>1351.4</v>
      </c>
      <c r="F4913" s="1">
        <v>150441998</v>
      </c>
      <c r="G4913" s="1">
        <v>4615.87</v>
      </c>
      <c r="H4913" s="6" t="str">
        <f>TEXT(NiftyData[[#This Row],[Date]], "yyyy")</f>
        <v>2001</v>
      </c>
      <c r="I4913" s="6" t="str">
        <f>TEXT(NiftyData[[#This Row],[Date]], "mmm")</f>
        <v>Feb</v>
      </c>
      <c r="J4913" s="6" t="str">
        <f>TEXT(NiftyData[[#This Row],[Date]], "ddd")</f>
        <v>Wed</v>
      </c>
      <c r="K4913" s="6" t="str">
        <f>TEXT(NiftyData[[#This Row],[Date]], "mmm-yyyy")</f>
        <v>Feb-2001</v>
      </c>
      <c r="L4913" s="6" t="str">
        <f>IF(NiftyData[[#This Row],[Day]]="Thu", "Expiry", "")</f>
        <v/>
      </c>
      <c r="M4913" s="6">
        <f>NiftyData[[#This Row],[Close]]-NiftyData[[#This Row],[Open]]</f>
        <v>56.100000000000136</v>
      </c>
      <c r="N4913" s="4">
        <f>NiftyData[[#This Row],[Intraday Change]]/NiftyData[[#This Row],[Open]]</f>
        <v>4.331043001621257E-2</v>
      </c>
      <c r="O4913" s="4">
        <f>_xlfn.CEILING.MATH(ABS(NiftyData[[#This Row],[Intraday Change %]]), 0.01)</f>
        <v>0.05</v>
      </c>
      <c r="P4913" s="6">
        <f>NiftyData[[#This Row],[Close]]-E4914</f>
        <v>55.850000000000136</v>
      </c>
      <c r="Q4913" s="4">
        <f>NiftyData[[#This Row],[DayChange]]/E4914</f>
        <v>4.3109104241441966E-2</v>
      </c>
      <c r="R4913" s="7">
        <f>_xlfn.CEILING.MATH(ABS(NiftyData[[#This Row],[DayChange %]]), 0.01)</f>
        <v>0.05</v>
      </c>
    </row>
    <row r="4914" spans="1:18" x14ac:dyDescent="0.2">
      <c r="A4914" s="2">
        <v>36949</v>
      </c>
      <c r="B4914" s="1">
        <v>1312.45</v>
      </c>
      <c r="C4914" s="1">
        <v>1324</v>
      </c>
      <c r="D4914" s="1">
        <v>1281.9000000000001</v>
      </c>
      <c r="E4914" s="1">
        <v>1295.55</v>
      </c>
      <c r="F4914" s="1">
        <v>106024966</v>
      </c>
      <c r="G4914" s="1">
        <v>3048.46</v>
      </c>
      <c r="H4914" s="6" t="str">
        <f>TEXT(NiftyData[[#This Row],[Date]], "yyyy")</f>
        <v>2001</v>
      </c>
      <c r="I4914" s="6" t="str">
        <f>TEXT(NiftyData[[#This Row],[Date]], "mmm")</f>
        <v>Feb</v>
      </c>
      <c r="J4914" s="6" t="str">
        <f>TEXT(NiftyData[[#This Row],[Date]], "ddd")</f>
        <v>Tue</v>
      </c>
      <c r="K4914" s="6" t="str">
        <f>TEXT(NiftyData[[#This Row],[Date]], "mmm-yyyy")</f>
        <v>Feb-2001</v>
      </c>
      <c r="L4914" s="6" t="str">
        <f>IF(NiftyData[[#This Row],[Day]]="Thu", "Expiry", "")</f>
        <v/>
      </c>
      <c r="M4914" s="6">
        <f>NiftyData[[#This Row],[Close]]-NiftyData[[#This Row],[Open]]</f>
        <v>-16.900000000000091</v>
      </c>
      <c r="N4914" s="4">
        <f>NiftyData[[#This Row],[Intraday Change]]/NiftyData[[#This Row],[Open]]</f>
        <v>-1.2876681016419741E-2</v>
      </c>
      <c r="O4914" s="4">
        <f>_xlfn.CEILING.MATH(ABS(NiftyData[[#This Row],[Intraday Change %]]), 0.01)</f>
        <v>0.02</v>
      </c>
      <c r="P4914" s="6">
        <f>NiftyData[[#This Row],[Close]]-E4915</f>
        <v>-16.850000000000136</v>
      </c>
      <c r="Q4914" s="4">
        <f>NiftyData[[#This Row],[DayChange]]/E4915</f>
        <v>-1.2839073453215586E-2</v>
      </c>
      <c r="R4914" s="7">
        <f>_xlfn.CEILING.MATH(ABS(NiftyData[[#This Row],[DayChange %]]), 0.01)</f>
        <v>0.02</v>
      </c>
    </row>
    <row r="4915" spans="1:18" x14ac:dyDescent="0.2">
      <c r="A4915" s="2">
        <v>36948</v>
      </c>
      <c r="B4915" s="1">
        <v>1320.9</v>
      </c>
      <c r="C4915" s="1">
        <v>1325.2</v>
      </c>
      <c r="D4915" s="1">
        <v>1299.05</v>
      </c>
      <c r="E4915" s="1">
        <v>1312.4</v>
      </c>
      <c r="F4915" s="1">
        <v>86950781</v>
      </c>
      <c r="G4915" s="1">
        <v>2502.12</v>
      </c>
      <c r="H4915" s="6" t="str">
        <f>TEXT(NiftyData[[#This Row],[Date]], "yyyy")</f>
        <v>2001</v>
      </c>
      <c r="I4915" s="6" t="str">
        <f>TEXT(NiftyData[[#This Row],[Date]], "mmm")</f>
        <v>Feb</v>
      </c>
      <c r="J4915" s="6" t="str">
        <f>TEXT(NiftyData[[#This Row],[Date]], "ddd")</f>
        <v>Mon</v>
      </c>
      <c r="K4915" s="6" t="str">
        <f>TEXT(NiftyData[[#This Row],[Date]], "mmm-yyyy")</f>
        <v>Feb-2001</v>
      </c>
      <c r="L4915" s="6" t="str">
        <f>IF(NiftyData[[#This Row],[Day]]="Thu", "Expiry", "")</f>
        <v/>
      </c>
      <c r="M4915" s="6">
        <f>NiftyData[[#This Row],[Close]]-NiftyData[[#This Row],[Open]]</f>
        <v>-8.5</v>
      </c>
      <c r="N4915" s="4">
        <f>NiftyData[[#This Row],[Intraday Change]]/NiftyData[[#This Row],[Open]]</f>
        <v>-6.4350064350064346E-3</v>
      </c>
      <c r="O4915" s="4">
        <f>_xlfn.CEILING.MATH(ABS(NiftyData[[#This Row],[Intraday Change %]]), 0.01)</f>
        <v>0.01</v>
      </c>
      <c r="P4915" s="6">
        <f>NiftyData[[#This Row],[Close]]-E4916</f>
        <v>-8.0499999999999545</v>
      </c>
      <c r="Q4915" s="4">
        <f>NiftyData[[#This Row],[DayChange]]/E4916</f>
        <v>-6.0964065280775144E-3</v>
      </c>
      <c r="R4915" s="7">
        <f>_xlfn.CEILING.MATH(ABS(NiftyData[[#This Row],[DayChange %]]), 0.01)</f>
        <v>0.01</v>
      </c>
    </row>
    <row r="4916" spans="1:18" x14ac:dyDescent="0.2">
      <c r="A4916" s="2">
        <v>36945</v>
      </c>
      <c r="B4916" s="1">
        <v>1355.1</v>
      </c>
      <c r="C4916" s="1">
        <v>1362.8</v>
      </c>
      <c r="D4916" s="1">
        <v>1314.1</v>
      </c>
      <c r="E4916" s="1">
        <v>1320.45</v>
      </c>
      <c r="F4916" s="1">
        <v>109210345</v>
      </c>
      <c r="G4916" s="1">
        <v>3157.89</v>
      </c>
      <c r="H4916" s="6" t="str">
        <f>TEXT(NiftyData[[#This Row],[Date]], "yyyy")</f>
        <v>2001</v>
      </c>
      <c r="I4916" s="6" t="str">
        <f>TEXT(NiftyData[[#This Row],[Date]], "mmm")</f>
        <v>Feb</v>
      </c>
      <c r="J4916" s="6" t="str">
        <f>TEXT(NiftyData[[#This Row],[Date]], "ddd")</f>
        <v>Fri</v>
      </c>
      <c r="K4916" s="6" t="str">
        <f>TEXT(NiftyData[[#This Row],[Date]], "mmm-yyyy")</f>
        <v>Feb-2001</v>
      </c>
      <c r="L4916" s="6" t="str">
        <f>IF(NiftyData[[#This Row],[Day]]="Thu", "Expiry", "")</f>
        <v/>
      </c>
      <c r="M4916" s="6">
        <f>NiftyData[[#This Row],[Close]]-NiftyData[[#This Row],[Open]]</f>
        <v>-34.649999999999864</v>
      </c>
      <c r="N4916" s="4">
        <f>NiftyData[[#This Row],[Intraday Change]]/NiftyData[[#This Row],[Open]]</f>
        <v>-2.5570068629621332E-2</v>
      </c>
      <c r="O4916" s="4">
        <f>_xlfn.CEILING.MATH(ABS(NiftyData[[#This Row],[Intraday Change %]]), 0.01)</f>
        <v>0.03</v>
      </c>
      <c r="P4916" s="6">
        <f>NiftyData[[#This Row],[Close]]-E4917</f>
        <v>-34.649999999999864</v>
      </c>
      <c r="Q4916" s="4">
        <f>NiftyData[[#This Row],[DayChange]]/E4917</f>
        <v>-2.5570068629621332E-2</v>
      </c>
      <c r="R4916" s="7">
        <f>_xlfn.CEILING.MATH(ABS(NiftyData[[#This Row],[DayChange %]]), 0.01)</f>
        <v>0.03</v>
      </c>
    </row>
    <row r="4917" spans="1:18" x14ac:dyDescent="0.2">
      <c r="A4917" s="2">
        <v>36944</v>
      </c>
      <c r="B4917" s="1">
        <v>1370.05</v>
      </c>
      <c r="C4917" s="1">
        <v>1370.05</v>
      </c>
      <c r="D4917" s="1">
        <v>1335.65</v>
      </c>
      <c r="E4917" s="1">
        <v>1355.1</v>
      </c>
      <c r="F4917" s="1">
        <v>100049959</v>
      </c>
      <c r="G4917" s="1">
        <v>3316.2</v>
      </c>
      <c r="H4917" s="6" t="str">
        <f>TEXT(NiftyData[[#This Row],[Date]], "yyyy")</f>
        <v>2001</v>
      </c>
      <c r="I4917" s="6" t="str">
        <f>TEXT(NiftyData[[#This Row],[Date]], "mmm")</f>
        <v>Feb</v>
      </c>
      <c r="J4917" s="6" t="str">
        <f>TEXT(NiftyData[[#This Row],[Date]], "ddd")</f>
        <v>Thu</v>
      </c>
      <c r="K4917" s="6" t="str">
        <f>TEXT(NiftyData[[#This Row],[Date]], "mmm-yyyy")</f>
        <v>Feb-2001</v>
      </c>
      <c r="L4917" s="6" t="str">
        <f>IF(NiftyData[[#This Row],[Day]]="Thu", "Expiry", "")</f>
        <v>Expiry</v>
      </c>
      <c r="M4917" s="6">
        <f>NiftyData[[#This Row],[Close]]-NiftyData[[#This Row],[Open]]</f>
        <v>-14.950000000000045</v>
      </c>
      <c r="N4917" s="4">
        <f>NiftyData[[#This Row],[Intraday Change]]/NiftyData[[#This Row],[Open]]</f>
        <v>-1.0912010510565342E-2</v>
      </c>
      <c r="O4917" s="4">
        <f>_xlfn.CEILING.MATH(ABS(NiftyData[[#This Row],[Intraday Change %]]), 0.01)</f>
        <v>0.02</v>
      </c>
      <c r="P4917" s="6">
        <f>NiftyData[[#This Row],[Close]]-E4918</f>
        <v>-15</v>
      </c>
      <c r="Q4917" s="4">
        <f>NiftyData[[#This Row],[DayChange]]/E4918</f>
        <v>-1.0948105977665865E-2</v>
      </c>
      <c r="R4917" s="7">
        <f>_xlfn.CEILING.MATH(ABS(NiftyData[[#This Row],[DayChange %]]), 0.01)</f>
        <v>0.02</v>
      </c>
    </row>
    <row r="4918" spans="1:18" x14ac:dyDescent="0.2">
      <c r="A4918" s="2">
        <v>36943</v>
      </c>
      <c r="B4918" s="1">
        <v>1383.9</v>
      </c>
      <c r="C4918" s="1">
        <v>1389.55</v>
      </c>
      <c r="D4918" s="1">
        <v>1364.25</v>
      </c>
      <c r="E4918" s="1">
        <v>1370.1</v>
      </c>
      <c r="F4918" s="1">
        <v>101078364</v>
      </c>
      <c r="G4918" s="1">
        <v>3407.27</v>
      </c>
      <c r="H4918" s="6" t="str">
        <f>TEXT(NiftyData[[#This Row],[Date]], "yyyy")</f>
        <v>2001</v>
      </c>
      <c r="I4918" s="6" t="str">
        <f>TEXT(NiftyData[[#This Row],[Date]], "mmm")</f>
        <v>Feb</v>
      </c>
      <c r="J4918" s="6" t="str">
        <f>TEXT(NiftyData[[#This Row],[Date]], "ddd")</f>
        <v>Wed</v>
      </c>
      <c r="K4918" s="6" t="str">
        <f>TEXT(NiftyData[[#This Row],[Date]], "mmm-yyyy")</f>
        <v>Feb-2001</v>
      </c>
      <c r="L4918" s="6" t="str">
        <f>IF(NiftyData[[#This Row],[Day]]="Thu", "Expiry", "")</f>
        <v/>
      </c>
      <c r="M4918" s="6">
        <f>NiftyData[[#This Row],[Close]]-NiftyData[[#This Row],[Open]]</f>
        <v>-13.800000000000182</v>
      </c>
      <c r="N4918" s="4">
        <f>NiftyData[[#This Row],[Intraday Change]]/NiftyData[[#This Row],[Open]]</f>
        <v>-9.9718187730328638E-3</v>
      </c>
      <c r="O4918" s="4">
        <f>_xlfn.CEILING.MATH(ABS(NiftyData[[#This Row],[Intraday Change %]]), 0.01)</f>
        <v>0.01</v>
      </c>
      <c r="P4918" s="6">
        <f>NiftyData[[#This Row],[Close]]-E4919</f>
        <v>-13.75</v>
      </c>
      <c r="Q4918" s="4">
        <f>NiftyData[[#This Row],[DayChange]]/E4919</f>
        <v>-9.936047982078984E-3</v>
      </c>
      <c r="R4918" s="7">
        <f>_xlfn.CEILING.MATH(ABS(NiftyData[[#This Row],[DayChange %]]), 0.01)</f>
        <v>0.01</v>
      </c>
    </row>
    <row r="4919" spans="1:18" x14ac:dyDescent="0.2">
      <c r="A4919" s="2">
        <v>36942</v>
      </c>
      <c r="B4919" s="1">
        <v>1384.85</v>
      </c>
      <c r="C4919" s="1">
        <v>1392.8</v>
      </c>
      <c r="D4919" s="1">
        <v>1380.4</v>
      </c>
      <c r="E4919" s="1">
        <v>1383.85</v>
      </c>
      <c r="F4919" s="1">
        <v>100052290</v>
      </c>
      <c r="G4919" s="1">
        <v>2751.01</v>
      </c>
      <c r="H4919" s="6" t="str">
        <f>TEXT(NiftyData[[#This Row],[Date]], "yyyy")</f>
        <v>2001</v>
      </c>
      <c r="I4919" s="6" t="str">
        <f>TEXT(NiftyData[[#This Row],[Date]], "mmm")</f>
        <v>Feb</v>
      </c>
      <c r="J4919" s="6" t="str">
        <f>TEXT(NiftyData[[#This Row],[Date]], "ddd")</f>
        <v>Tue</v>
      </c>
      <c r="K4919" s="6" t="str">
        <f>TEXT(NiftyData[[#This Row],[Date]], "mmm-yyyy")</f>
        <v>Feb-2001</v>
      </c>
      <c r="L4919" s="6" t="str">
        <f>IF(NiftyData[[#This Row],[Day]]="Thu", "Expiry", "")</f>
        <v/>
      </c>
      <c r="M4919" s="6">
        <f>NiftyData[[#This Row],[Close]]-NiftyData[[#This Row],[Open]]</f>
        <v>-1</v>
      </c>
      <c r="N4919" s="4">
        <f>NiftyData[[#This Row],[Intraday Change]]/NiftyData[[#This Row],[Open]]</f>
        <v>-7.220998664115248E-4</v>
      </c>
      <c r="O4919" s="4">
        <f>_xlfn.CEILING.MATH(ABS(NiftyData[[#This Row],[Intraday Change %]]), 0.01)</f>
        <v>0.01</v>
      </c>
      <c r="P4919" s="6">
        <f>NiftyData[[#This Row],[Close]]-E4920</f>
        <v>-0.95000000000004547</v>
      </c>
      <c r="Q4919" s="4">
        <f>NiftyData[[#This Row],[DayChange]]/E4920</f>
        <v>-6.8601964182556725E-4</v>
      </c>
      <c r="R4919" s="7">
        <f>_xlfn.CEILING.MATH(ABS(NiftyData[[#This Row],[DayChange %]]), 0.01)</f>
        <v>0.01</v>
      </c>
    </row>
    <row r="4920" spans="1:18" x14ac:dyDescent="0.2">
      <c r="A4920" s="2">
        <v>36941</v>
      </c>
      <c r="B4920" s="1">
        <v>1381.4</v>
      </c>
      <c r="C4920" s="1">
        <v>1392.05</v>
      </c>
      <c r="D4920" s="1">
        <v>1369.45</v>
      </c>
      <c r="E4920" s="1">
        <v>1384.8</v>
      </c>
      <c r="F4920" s="1">
        <v>78672846</v>
      </c>
      <c r="G4920" s="1">
        <v>2424.58</v>
      </c>
      <c r="H4920" s="6" t="str">
        <f>TEXT(NiftyData[[#This Row],[Date]], "yyyy")</f>
        <v>2001</v>
      </c>
      <c r="I4920" s="6" t="str">
        <f>TEXT(NiftyData[[#This Row],[Date]], "mmm")</f>
        <v>Feb</v>
      </c>
      <c r="J4920" s="6" t="str">
        <f>TEXT(NiftyData[[#This Row],[Date]], "ddd")</f>
        <v>Mon</v>
      </c>
      <c r="K4920" s="6" t="str">
        <f>TEXT(NiftyData[[#This Row],[Date]], "mmm-yyyy")</f>
        <v>Feb-2001</v>
      </c>
      <c r="L4920" s="6" t="str">
        <f>IF(NiftyData[[#This Row],[Day]]="Thu", "Expiry", "")</f>
        <v/>
      </c>
      <c r="M4920" s="6">
        <f>NiftyData[[#This Row],[Close]]-NiftyData[[#This Row],[Open]]</f>
        <v>3.3999999999998636</v>
      </c>
      <c r="N4920" s="4">
        <f>NiftyData[[#This Row],[Intraday Change]]/NiftyData[[#This Row],[Open]]</f>
        <v>2.4612711741710319E-3</v>
      </c>
      <c r="O4920" s="4">
        <f>_xlfn.CEILING.MATH(ABS(NiftyData[[#This Row],[Intraday Change %]]), 0.01)</f>
        <v>0.01</v>
      </c>
      <c r="P4920" s="6">
        <f>NiftyData[[#This Row],[Close]]-E4921</f>
        <v>3.4500000000000455</v>
      </c>
      <c r="Q4920" s="4">
        <f>NiftyData[[#This Row],[DayChange]]/E4921</f>
        <v>2.4975567379737543E-3</v>
      </c>
      <c r="R4920" s="7">
        <f>_xlfn.CEILING.MATH(ABS(NiftyData[[#This Row],[DayChange %]]), 0.01)</f>
        <v>0.01</v>
      </c>
    </row>
    <row r="4921" spans="1:18" x14ac:dyDescent="0.2">
      <c r="A4921" s="2">
        <v>36938</v>
      </c>
      <c r="B4921" s="1">
        <v>1415.85</v>
      </c>
      <c r="C4921" s="1">
        <v>1422.95</v>
      </c>
      <c r="D4921" s="1">
        <v>1376.15</v>
      </c>
      <c r="E4921" s="1">
        <v>1381.35</v>
      </c>
      <c r="F4921" s="1">
        <v>113023358</v>
      </c>
      <c r="G4921" s="1">
        <v>3447.26</v>
      </c>
      <c r="H4921" s="6" t="str">
        <f>TEXT(NiftyData[[#This Row],[Date]], "yyyy")</f>
        <v>2001</v>
      </c>
      <c r="I4921" s="6" t="str">
        <f>TEXT(NiftyData[[#This Row],[Date]], "mmm")</f>
        <v>Feb</v>
      </c>
      <c r="J4921" s="6" t="str">
        <f>TEXT(NiftyData[[#This Row],[Date]], "ddd")</f>
        <v>Fri</v>
      </c>
      <c r="K4921" s="6" t="str">
        <f>TEXT(NiftyData[[#This Row],[Date]], "mmm-yyyy")</f>
        <v>Feb-2001</v>
      </c>
      <c r="L4921" s="6" t="str">
        <f>IF(NiftyData[[#This Row],[Day]]="Thu", "Expiry", "")</f>
        <v/>
      </c>
      <c r="M4921" s="6">
        <f>NiftyData[[#This Row],[Close]]-NiftyData[[#This Row],[Open]]</f>
        <v>-34.5</v>
      </c>
      <c r="N4921" s="4">
        <f>NiftyData[[#This Row],[Intraday Change]]/NiftyData[[#This Row],[Open]]</f>
        <v>-2.4366988028392839E-2</v>
      </c>
      <c r="O4921" s="4">
        <f>_xlfn.CEILING.MATH(ABS(NiftyData[[#This Row],[Intraday Change %]]), 0.01)</f>
        <v>0.03</v>
      </c>
      <c r="P4921" s="6">
        <f>NiftyData[[#This Row],[Close]]-E4922</f>
        <v>-35.350000000000136</v>
      </c>
      <c r="Q4921" s="4">
        <f>NiftyData[[#This Row],[DayChange]]/E4922</f>
        <v>-2.4952354062257456E-2</v>
      </c>
      <c r="R4921" s="7">
        <f>_xlfn.CEILING.MATH(ABS(NiftyData[[#This Row],[DayChange %]]), 0.01)</f>
        <v>0.03</v>
      </c>
    </row>
    <row r="4922" spans="1:18" x14ac:dyDescent="0.2">
      <c r="A4922" s="2">
        <v>36937</v>
      </c>
      <c r="B4922" s="1">
        <v>1393.35</v>
      </c>
      <c r="C4922" s="1">
        <v>1421</v>
      </c>
      <c r="D4922" s="1">
        <v>1393.35</v>
      </c>
      <c r="E4922" s="1">
        <v>1416.7</v>
      </c>
      <c r="F4922" s="1">
        <v>104604788</v>
      </c>
      <c r="G4922" s="1">
        <v>3232.2</v>
      </c>
      <c r="H4922" s="6" t="str">
        <f>TEXT(NiftyData[[#This Row],[Date]], "yyyy")</f>
        <v>2001</v>
      </c>
      <c r="I4922" s="6" t="str">
        <f>TEXT(NiftyData[[#This Row],[Date]], "mmm")</f>
        <v>Feb</v>
      </c>
      <c r="J4922" s="6" t="str">
        <f>TEXT(NiftyData[[#This Row],[Date]], "ddd")</f>
        <v>Thu</v>
      </c>
      <c r="K4922" s="6" t="str">
        <f>TEXT(NiftyData[[#This Row],[Date]], "mmm-yyyy")</f>
        <v>Feb-2001</v>
      </c>
      <c r="L4922" s="6" t="str">
        <f>IF(NiftyData[[#This Row],[Day]]="Thu", "Expiry", "")</f>
        <v>Expiry</v>
      </c>
      <c r="M4922" s="6">
        <f>NiftyData[[#This Row],[Close]]-NiftyData[[#This Row],[Open]]</f>
        <v>23.350000000000136</v>
      </c>
      <c r="N4922" s="4">
        <f>NiftyData[[#This Row],[Intraday Change]]/NiftyData[[#This Row],[Open]]</f>
        <v>1.6758172749129895E-2</v>
      </c>
      <c r="O4922" s="4">
        <f>_xlfn.CEILING.MATH(ABS(NiftyData[[#This Row],[Intraday Change %]]), 0.01)</f>
        <v>0.02</v>
      </c>
      <c r="P4922" s="6">
        <f>NiftyData[[#This Row],[Close]]-E4923</f>
        <v>23.350000000000136</v>
      </c>
      <c r="Q4922" s="4">
        <f>NiftyData[[#This Row],[DayChange]]/E4923</f>
        <v>1.6758172749129895E-2</v>
      </c>
      <c r="R4922" s="7">
        <f>_xlfn.CEILING.MATH(ABS(NiftyData[[#This Row],[DayChange %]]), 0.01)</f>
        <v>0.02</v>
      </c>
    </row>
    <row r="4923" spans="1:18" x14ac:dyDescent="0.2">
      <c r="A4923" s="2">
        <v>36936</v>
      </c>
      <c r="B4923" s="1">
        <v>1393.15</v>
      </c>
      <c r="C4923" s="1">
        <v>1396.35</v>
      </c>
      <c r="D4923" s="1">
        <v>1380.65</v>
      </c>
      <c r="E4923" s="1">
        <v>1393.35</v>
      </c>
      <c r="F4923" s="1">
        <v>82940179</v>
      </c>
      <c r="G4923" s="1">
        <v>2350.77</v>
      </c>
      <c r="H4923" s="6" t="str">
        <f>TEXT(NiftyData[[#This Row],[Date]], "yyyy")</f>
        <v>2001</v>
      </c>
      <c r="I4923" s="6" t="str">
        <f>TEXT(NiftyData[[#This Row],[Date]], "mmm")</f>
        <v>Feb</v>
      </c>
      <c r="J4923" s="6" t="str">
        <f>TEXT(NiftyData[[#This Row],[Date]], "ddd")</f>
        <v>Wed</v>
      </c>
      <c r="K4923" s="6" t="str">
        <f>TEXT(NiftyData[[#This Row],[Date]], "mmm-yyyy")</f>
        <v>Feb-2001</v>
      </c>
      <c r="L4923" s="6" t="str">
        <f>IF(NiftyData[[#This Row],[Day]]="Thu", "Expiry", "")</f>
        <v/>
      </c>
      <c r="M4923" s="6">
        <f>NiftyData[[#This Row],[Close]]-NiftyData[[#This Row],[Open]]</f>
        <v>0.1999999999998181</v>
      </c>
      <c r="N4923" s="4">
        <f>NiftyData[[#This Row],[Intraday Change]]/NiftyData[[#This Row],[Open]]</f>
        <v>1.4355955927202246E-4</v>
      </c>
      <c r="O4923" s="4">
        <f>_xlfn.CEILING.MATH(ABS(NiftyData[[#This Row],[Intraday Change %]]), 0.01)</f>
        <v>0.01</v>
      </c>
      <c r="P4923" s="6">
        <f>NiftyData[[#This Row],[Close]]-E4924</f>
        <v>2.1499999999998636</v>
      </c>
      <c r="Q4923" s="4">
        <f>NiftyData[[#This Row],[DayChange]]/E4924</f>
        <v>1.5454284071304367E-3</v>
      </c>
      <c r="R4923" s="7">
        <f>_xlfn.CEILING.MATH(ABS(NiftyData[[#This Row],[DayChange %]]), 0.01)</f>
        <v>0.01</v>
      </c>
    </row>
    <row r="4924" spans="1:18" x14ac:dyDescent="0.2">
      <c r="A4924" s="2">
        <v>36935</v>
      </c>
      <c r="B4924" s="1">
        <v>1402.2</v>
      </c>
      <c r="C4924" s="1">
        <v>1412.7</v>
      </c>
      <c r="D4924" s="1">
        <v>1386.65</v>
      </c>
      <c r="E4924" s="1">
        <v>1391.2</v>
      </c>
      <c r="F4924" s="1">
        <v>101737939</v>
      </c>
      <c r="G4924" s="1">
        <v>2934.5</v>
      </c>
      <c r="H4924" s="6" t="str">
        <f>TEXT(NiftyData[[#This Row],[Date]], "yyyy")</f>
        <v>2001</v>
      </c>
      <c r="I4924" s="6" t="str">
        <f>TEXT(NiftyData[[#This Row],[Date]], "mmm")</f>
        <v>Feb</v>
      </c>
      <c r="J4924" s="6" t="str">
        <f>TEXT(NiftyData[[#This Row],[Date]], "ddd")</f>
        <v>Tue</v>
      </c>
      <c r="K4924" s="6" t="str">
        <f>TEXT(NiftyData[[#This Row],[Date]], "mmm-yyyy")</f>
        <v>Feb-2001</v>
      </c>
      <c r="L4924" s="6" t="str">
        <f>IF(NiftyData[[#This Row],[Day]]="Thu", "Expiry", "")</f>
        <v/>
      </c>
      <c r="M4924" s="6">
        <f>NiftyData[[#This Row],[Close]]-NiftyData[[#This Row],[Open]]</f>
        <v>-11</v>
      </c>
      <c r="N4924" s="4">
        <f>NiftyData[[#This Row],[Intraday Change]]/NiftyData[[#This Row],[Open]]</f>
        <v>-7.8448152902581662E-3</v>
      </c>
      <c r="O4924" s="4">
        <f>_xlfn.CEILING.MATH(ABS(NiftyData[[#This Row],[Intraday Change %]]), 0.01)</f>
        <v>0.01</v>
      </c>
      <c r="P4924" s="6">
        <f>NiftyData[[#This Row],[Close]]-E4925</f>
        <v>-11</v>
      </c>
      <c r="Q4924" s="4">
        <f>NiftyData[[#This Row],[DayChange]]/E4925</f>
        <v>-7.8448152902581662E-3</v>
      </c>
      <c r="R4924" s="7">
        <f>_xlfn.CEILING.MATH(ABS(NiftyData[[#This Row],[DayChange %]]), 0.01)</f>
        <v>0.01</v>
      </c>
    </row>
    <row r="4925" spans="1:18" x14ac:dyDescent="0.2">
      <c r="A4925" s="2">
        <v>36934</v>
      </c>
      <c r="B4925" s="1">
        <v>1405.7</v>
      </c>
      <c r="C4925" s="1">
        <v>1416.45</v>
      </c>
      <c r="D4925" s="1">
        <v>1397.6</v>
      </c>
      <c r="E4925" s="1">
        <v>1402.2</v>
      </c>
      <c r="F4925" s="1">
        <v>93541589</v>
      </c>
      <c r="G4925" s="1">
        <v>2633.92</v>
      </c>
      <c r="H4925" s="6" t="str">
        <f>TEXT(NiftyData[[#This Row],[Date]], "yyyy")</f>
        <v>2001</v>
      </c>
      <c r="I4925" s="6" t="str">
        <f>TEXT(NiftyData[[#This Row],[Date]], "mmm")</f>
        <v>Feb</v>
      </c>
      <c r="J4925" s="6" t="str">
        <f>TEXT(NiftyData[[#This Row],[Date]], "ddd")</f>
        <v>Mon</v>
      </c>
      <c r="K4925" s="6" t="str">
        <f>TEXT(NiftyData[[#This Row],[Date]], "mmm-yyyy")</f>
        <v>Feb-2001</v>
      </c>
      <c r="L4925" s="6" t="str">
        <f>IF(NiftyData[[#This Row],[Day]]="Thu", "Expiry", "")</f>
        <v/>
      </c>
      <c r="M4925" s="6">
        <f>NiftyData[[#This Row],[Close]]-NiftyData[[#This Row],[Open]]</f>
        <v>-3.5</v>
      </c>
      <c r="N4925" s="4">
        <f>NiftyData[[#This Row],[Intraday Change]]/NiftyData[[#This Row],[Open]]</f>
        <v>-2.4898627018567262E-3</v>
      </c>
      <c r="O4925" s="4">
        <f>_xlfn.CEILING.MATH(ABS(NiftyData[[#This Row],[Intraday Change %]]), 0.01)</f>
        <v>0.01</v>
      </c>
      <c r="P4925" s="6">
        <f>NiftyData[[#This Row],[Close]]-E4926</f>
        <v>-3.5</v>
      </c>
      <c r="Q4925" s="4">
        <f>NiftyData[[#This Row],[DayChange]]/E4926</f>
        <v>-2.4898627018567262E-3</v>
      </c>
      <c r="R4925" s="7">
        <f>_xlfn.CEILING.MATH(ABS(NiftyData[[#This Row],[DayChange %]]), 0.01)</f>
        <v>0.01</v>
      </c>
    </row>
    <row r="4926" spans="1:18" x14ac:dyDescent="0.2">
      <c r="A4926" s="2">
        <v>36931</v>
      </c>
      <c r="B4926" s="1">
        <v>1395.55</v>
      </c>
      <c r="C4926" s="1">
        <v>1416.3</v>
      </c>
      <c r="D4926" s="1">
        <v>1395.55</v>
      </c>
      <c r="E4926" s="1">
        <v>1405.7</v>
      </c>
      <c r="F4926" s="1">
        <v>145053047</v>
      </c>
      <c r="G4926" s="1">
        <v>4035.82</v>
      </c>
      <c r="H4926" s="6" t="str">
        <f>TEXT(NiftyData[[#This Row],[Date]], "yyyy")</f>
        <v>2001</v>
      </c>
      <c r="I4926" s="6" t="str">
        <f>TEXT(NiftyData[[#This Row],[Date]], "mmm")</f>
        <v>Feb</v>
      </c>
      <c r="J4926" s="6" t="str">
        <f>TEXT(NiftyData[[#This Row],[Date]], "ddd")</f>
        <v>Fri</v>
      </c>
      <c r="K4926" s="6" t="str">
        <f>TEXT(NiftyData[[#This Row],[Date]], "mmm-yyyy")</f>
        <v>Feb-2001</v>
      </c>
      <c r="L4926" s="6" t="str">
        <f>IF(NiftyData[[#This Row],[Day]]="Thu", "Expiry", "")</f>
        <v/>
      </c>
      <c r="M4926" s="6">
        <f>NiftyData[[#This Row],[Close]]-NiftyData[[#This Row],[Open]]</f>
        <v>10.150000000000091</v>
      </c>
      <c r="N4926" s="4">
        <f>NiftyData[[#This Row],[Intraday Change]]/NiftyData[[#This Row],[Open]]</f>
        <v>7.2731181254703098E-3</v>
      </c>
      <c r="O4926" s="4">
        <f>_xlfn.CEILING.MATH(ABS(NiftyData[[#This Row],[Intraday Change %]]), 0.01)</f>
        <v>0.01</v>
      </c>
      <c r="P4926" s="6">
        <f>NiftyData[[#This Row],[Close]]-E4927</f>
        <v>10.200000000000045</v>
      </c>
      <c r="Q4926" s="4">
        <f>NiftyData[[#This Row],[DayChange]]/E4927</f>
        <v>7.3092081691150451E-3</v>
      </c>
      <c r="R4926" s="7">
        <f>_xlfn.CEILING.MATH(ABS(NiftyData[[#This Row],[DayChange %]]), 0.01)</f>
        <v>0.01</v>
      </c>
    </row>
    <row r="4927" spans="1:18" x14ac:dyDescent="0.2">
      <c r="A4927" s="2">
        <v>36930</v>
      </c>
      <c r="B4927" s="1">
        <v>1370.65</v>
      </c>
      <c r="C4927" s="1">
        <v>1396.8</v>
      </c>
      <c r="D4927" s="1">
        <v>1365.05</v>
      </c>
      <c r="E4927" s="1">
        <v>1395.5</v>
      </c>
      <c r="F4927" s="1">
        <v>112780156</v>
      </c>
      <c r="G4927" s="1">
        <v>3337.81</v>
      </c>
      <c r="H4927" s="6" t="str">
        <f>TEXT(NiftyData[[#This Row],[Date]], "yyyy")</f>
        <v>2001</v>
      </c>
      <c r="I4927" s="6" t="str">
        <f>TEXT(NiftyData[[#This Row],[Date]], "mmm")</f>
        <v>Feb</v>
      </c>
      <c r="J4927" s="6" t="str">
        <f>TEXT(NiftyData[[#This Row],[Date]], "ddd")</f>
        <v>Thu</v>
      </c>
      <c r="K4927" s="6" t="str">
        <f>TEXT(NiftyData[[#This Row],[Date]], "mmm-yyyy")</f>
        <v>Feb-2001</v>
      </c>
      <c r="L4927" s="6" t="str">
        <f>IF(NiftyData[[#This Row],[Day]]="Thu", "Expiry", "")</f>
        <v>Expiry</v>
      </c>
      <c r="M4927" s="6">
        <f>NiftyData[[#This Row],[Close]]-NiftyData[[#This Row],[Open]]</f>
        <v>24.849999999999909</v>
      </c>
      <c r="N4927" s="4">
        <f>NiftyData[[#This Row],[Intraday Change]]/NiftyData[[#This Row],[Open]]</f>
        <v>1.8130084266588777E-2</v>
      </c>
      <c r="O4927" s="4">
        <f>_xlfn.CEILING.MATH(ABS(NiftyData[[#This Row],[Intraday Change %]]), 0.01)</f>
        <v>0.02</v>
      </c>
      <c r="P4927" s="6">
        <f>NiftyData[[#This Row],[Close]]-E4928</f>
        <v>24.700000000000045</v>
      </c>
      <c r="Q4927" s="4">
        <f>NiftyData[[#This Row],[DayChange]]/E4928</f>
        <v>1.801867522614535E-2</v>
      </c>
      <c r="R4927" s="7">
        <f>_xlfn.CEILING.MATH(ABS(NiftyData[[#This Row],[DayChange %]]), 0.01)</f>
        <v>0.02</v>
      </c>
    </row>
    <row r="4928" spans="1:18" x14ac:dyDescent="0.2">
      <c r="A4928" s="2">
        <v>36929</v>
      </c>
      <c r="B4928" s="1">
        <v>1387.3</v>
      </c>
      <c r="C4928" s="1">
        <v>1391.85</v>
      </c>
      <c r="D4928" s="1">
        <v>1368.05</v>
      </c>
      <c r="E4928" s="1">
        <v>1370.8</v>
      </c>
      <c r="F4928" s="1">
        <v>113028665</v>
      </c>
      <c r="G4928" s="1">
        <v>3314.96</v>
      </c>
      <c r="H4928" s="6" t="str">
        <f>TEXT(NiftyData[[#This Row],[Date]], "yyyy")</f>
        <v>2001</v>
      </c>
      <c r="I4928" s="6" t="str">
        <f>TEXT(NiftyData[[#This Row],[Date]], "mmm")</f>
        <v>Feb</v>
      </c>
      <c r="J4928" s="6" t="str">
        <f>TEXT(NiftyData[[#This Row],[Date]], "ddd")</f>
        <v>Wed</v>
      </c>
      <c r="K4928" s="6" t="str">
        <f>TEXT(NiftyData[[#This Row],[Date]], "mmm-yyyy")</f>
        <v>Feb-2001</v>
      </c>
      <c r="L4928" s="6" t="str">
        <f>IF(NiftyData[[#This Row],[Day]]="Thu", "Expiry", "")</f>
        <v/>
      </c>
      <c r="M4928" s="6">
        <f>NiftyData[[#This Row],[Close]]-NiftyData[[#This Row],[Open]]</f>
        <v>-16.5</v>
      </c>
      <c r="N4928" s="4">
        <f>NiftyData[[#This Row],[Intraday Change]]/NiftyData[[#This Row],[Open]]</f>
        <v>-1.1893606285590717E-2</v>
      </c>
      <c r="O4928" s="4">
        <f>_xlfn.CEILING.MATH(ABS(NiftyData[[#This Row],[Intraday Change %]]), 0.01)</f>
        <v>0.02</v>
      </c>
      <c r="P4928" s="6">
        <f>NiftyData[[#This Row],[Close]]-E4929</f>
        <v>-16.299999999999955</v>
      </c>
      <c r="Q4928" s="4">
        <f>NiftyData[[#This Row],[DayChange]]/E4929</f>
        <v>-1.1751135462475637E-2</v>
      </c>
      <c r="R4928" s="7">
        <f>_xlfn.CEILING.MATH(ABS(NiftyData[[#This Row],[DayChange %]]), 0.01)</f>
        <v>0.02</v>
      </c>
    </row>
    <row r="4929" spans="1:18" x14ac:dyDescent="0.2">
      <c r="A4929" s="2">
        <v>36928</v>
      </c>
      <c r="B4929" s="1">
        <v>1382.7</v>
      </c>
      <c r="C4929" s="1">
        <v>1395.4</v>
      </c>
      <c r="D4929" s="1">
        <v>1382.7</v>
      </c>
      <c r="E4929" s="1">
        <v>1387.1</v>
      </c>
      <c r="F4929" s="1">
        <v>87855379</v>
      </c>
      <c r="G4929" s="1">
        <v>2481.5700000000002</v>
      </c>
      <c r="H4929" s="6" t="str">
        <f>TEXT(NiftyData[[#This Row],[Date]], "yyyy")</f>
        <v>2001</v>
      </c>
      <c r="I4929" s="6" t="str">
        <f>TEXT(NiftyData[[#This Row],[Date]], "mmm")</f>
        <v>Feb</v>
      </c>
      <c r="J4929" s="6" t="str">
        <f>TEXT(NiftyData[[#This Row],[Date]], "ddd")</f>
        <v>Tue</v>
      </c>
      <c r="K4929" s="6" t="str">
        <f>TEXT(NiftyData[[#This Row],[Date]], "mmm-yyyy")</f>
        <v>Feb-2001</v>
      </c>
      <c r="L4929" s="6" t="str">
        <f>IF(NiftyData[[#This Row],[Day]]="Thu", "Expiry", "")</f>
        <v/>
      </c>
      <c r="M4929" s="6">
        <f>NiftyData[[#This Row],[Close]]-NiftyData[[#This Row],[Open]]</f>
        <v>4.3999999999998636</v>
      </c>
      <c r="N4929" s="4">
        <f>NiftyData[[#This Row],[Intraday Change]]/NiftyData[[#This Row],[Open]]</f>
        <v>3.1821797931582147E-3</v>
      </c>
      <c r="O4929" s="4">
        <f>_xlfn.CEILING.MATH(ABS(NiftyData[[#This Row],[Intraday Change %]]), 0.01)</f>
        <v>0.01</v>
      </c>
      <c r="P4929" s="6">
        <f>NiftyData[[#This Row],[Close]]-E4930</f>
        <v>4.5</v>
      </c>
      <c r="Q4929" s="4">
        <f>NiftyData[[#This Row],[DayChange]]/E4930</f>
        <v>3.2547374511789386E-3</v>
      </c>
      <c r="R4929" s="7">
        <f>_xlfn.CEILING.MATH(ABS(NiftyData[[#This Row],[DayChange %]]), 0.01)</f>
        <v>0.01</v>
      </c>
    </row>
    <row r="4930" spans="1:18" x14ac:dyDescent="0.2">
      <c r="A4930" s="2">
        <v>36927</v>
      </c>
      <c r="B4930" s="1">
        <v>1378.8</v>
      </c>
      <c r="C4930" s="1">
        <v>1392.15</v>
      </c>
      <c r="D4930" s="1">
        <v>1373.45</v>
      </c>
      <c r="E4930" s="1">
        <v>1382.6</v>
      </c>
      <c r="F4930" s="1">
        <v>99313910</v>
      </c>
      <c r="G4930" s="1">
        <v>2861.32</v>
      </c>
      <c r="H4930" s="6" t="str">
        <f>TEXT(NiftyData[[#This Row],[Date]], "yyyy")</f>
        <v>2001</v>
      </c>
      <c r="I4930" s="6" t="str">
        <f>TEXT(NiftyData[[#This Row],[Date]], "mmm")</f>
        <v>Feb</v>
      </c>
      <c r="J4930" s="6" t="str">
        <f>TEXT(NiftyData[[#This Row],[Date]], "ddd")</f>
        <v>Mon</v>
      </c>
      <c r="K4930" s="6" t="str">
        <f>TEXT(NiftyData[[#This Row],[Date]], "mmm-yyyy")</f>
        <v>Feb-2001</v>
      </c>
      <c r="L4930" s="6" t="str">
        <f>IF(NiftyData[[#This Row],[Day]]="Thu", "Expiry", "")</f>
        <v/>
      </c>
      <c r="M4930" s="6">
        <f>NiftyData[[#This Row],[Close]]-NiftyData[[#This Row],[Open]]</f>
        <v>3.7999999999999545</v>
      </c>
      <c r="N4930" s="4">
        <f>NiftyData[[#This Row],[Intraday Change]]/NiftyData[[#This Row],[Open]]</f>
        <v>2.7560197272990679E-3</v>
      </c>
      <c r="O4930" s="4">
        <f>_xlfn.CEILING.MATH(ABS(NiftyData[[#This Row],[Intraday Change %]]), 0.01)</f>
        <v>0.01</v>
      </c>
      <c r="P4930" s="6">
        <f>NiftyData[[#This Row],[Close]]-E4931</f>
        <v>3.75</v>
      </c>
      <c r="Q4930" s="4">
        <f>NiftyData[[#This Row],[DayChange]]/E4931</f>
        <v>2.7196576857526199E-3</v>
      </c>
      <c r="R4930" s="7">
        <f>_xlfn.CEILING.MATH(ABS(NiftyData[[#This Row],[DayChange %]]), 0.01)</f>
        <v>0.01</v>
      </c>
    </row>
    <row r="4931" spans="1:18" x14ac:dyDescent="0.2">
      <c r="A4931" s="2">
        <v>36924</v>
      </c>
      <c r="B4931" s="1">
        <v>1359.1</v>
      </c>
      <c r="C4931" s="1">
        <v>1384.9</v>
      </c>
      <c r="D4931" s="1">
        <v>1355.3</v>
      </c>
      <c r="E4931" s="1">
        <v>1378.85</v>
      </c>
      <c r="F4931" s="1">
        <v>116258775</v>
      </c>
      <c r="G4931" s="1">
        <v>3694.61</v>
      </c>
      <c r="H4931" s="6" t="str">
        <f>TEXT(NiftyData[[#This Row],[Date]], "yyyy")</f>
        <v>2001</v>
      </c>
      <c r="I4931" s="6" t="str">
        <f>TEXT(NiftyData[[#This Row],[Date]], "mmm")</f>
        <v>Feb</v>
      </c>
      <c r="J4931" s="6" t="str">
        <f>TEXT(NiftyData[[#This Row],[Date]], "ddd")</f>
        <v>Fri</v>
      </c>
      <c r="K4931" s="6" t="str">
        <f>TEXT(NiftyData[[#This Row],[Date]], "mmm-yyyy")</f>
        <v>Feb-2001</v>
      </c>
      <c r="L4931" s="6" t="str">
        <f>IF(NiftyData[[#This Row],[Day]]="Thu", "Expiry", "")</f>
        <v/>
      </c>
      <c r="M4931" s="6">
        <f>NiftyData[[#This Row],[Close]]-NiftyData[[#This Row],[Open]]</f>
        <v>19.75</v>
      </c>
      <c r="N4931" s="4">
        <f>NiftyData[[#This Row],[Intraday Change]]/NiftyData[[#This Row],[Open]]</f>
        <v>1.4531675373408874E-2</v>
      </c>
      <c r="O4931" s="4">
        <f>_xlfn.CEILING.MATH(ABS(NiftyData[[#This Row],[Intraday Change %]]), 0.01)</f>
        <v>0.02</v>
      </c>
      <c r="P4931" s="6">
        <f>NiftyData[[#This Row],[Close]]-E4932</f>
        <v>19.699999999999818</v>
      </c>
      <c r="Q4931" s="4">
        <f>NiftyData[[#This Row],[DayChange]]/E4932</f>
        <v>1.4494353088327128E-2</v>
      </c>
      <c r="R4931" s="7">
        <f>_xlfn.CEILING.MATH(ABS(NiftyData[[#This Row],[DayChange %]]), 0.01)</f>
        <v>0.02</v>
      </c>
    </row>
    <row r="4932" spans="1:18" x14ac:dyDescent="0.2">
      <c r="A4932" s="2">
        <v>36923</v>
      </c>
      <c r="B4932" s="1">
        <v>1371.5</v>
      </c>
      <c r="C4932" s="1">
        <v>1373.5</v>
      </c>
      <c r="D4932" s="1">
        <v>1340.95</v>
      </c>
      <c r="E4932" s="1">
        <v>1359.15</v>
      </c>
      <c r="F4932" s="1">
        <v>111146242</v>
      </c>
      <c r="G4932" s="1">
        <v>3461.96</v>
      </c>
      <c r="H4932" s="6" t="str">
        <f>TEXT(NiftyData[[#This Row],[Date]], "yyyy")</f>
        <v>2001</v>
      </c>
      <c r="I4932" s="6" t="str">
        <f>TEXT(NiftyData[[#This Row],[Date]], "mmm")</f>
        <v>Feb</v>
      </c>
      <c r="J4932" s="6" t="str">
        <f>TEXT(NiftyData[[#This Row],[Date]], "ddd")</f>
        <v>Thu</v>
      </c>
      <c r="K4932" s="6" t="str">
        <f>TEXT(NiftyData[[#This Row],[Date]], "mmm-yyyy")</f>
        <v>Feb-2001</v>
      </c>
      <c r="L4932" s="6" t="str">
        <f>IF(NiftyData[[#This Row],[Day]]="Thu", "Expiry", "")</f>
        <v>Expiry</v>
      </c>
      <c r="M4932" s="6">
        <f>NiftyData[[#This Row],[Close]]-NiftyData[[#This Row],[Open]]</f>
        <v>-12.349999999999909</v>
      </c>
      <c r="N4932" s="4">
        <f>NiftyData[[#This Row],[Intraday Change]]/NiftyData[[#This Row],[Open]]</f>
        <v>-9.0047393364928244E-3</v>
      </c>
      <c r="O4932" s="4">
        <f>_xlfn.CEILING.MATH(ABS(NiftyData[[#This Row],[Intraday Change %]]), 0.01)</f>
        <v>0.01</v>
      </c>
      <c r="P4932" s="6">
        <f>NiftyData[[#This Row],[Close]]-E4933</f>
        <v>-12.549999999999955</v>
      </c>
      <c r="Q4932" s="4">
        <f>NiftyData[[#This Row],[DayChange]]/E4933</f>
        <v>-9.1492308813880246E-3</v>
      </c>
      <c r="R4932" s="7">
        <f>_xlfn.CEILING.MATH(ABS(NiftyData[[#This Row],[DayChange %]]), 0.01)</f>
        <v>0.01</v>
      </c>
    </row>
    <row r="4933" spans="1:18" x14ac:dyDescent="0.2">
      <c r="A4933" s="2">
        <v>36922</v>
      </c>
      <c r="B4933" s="1">
        <v>1385.85</v>
      </c>
      <c r="C4933" s="1">
        <v>1396.05</v>
      </c>
      <c r="D4933" s="1">
        <v>1369</v>
      </c>
      <c r="E4933" s="1">
        <v>1371.7</v>
      </c>
      <c r="F4933" s="1">
        <v>100053358</v>
      </c>
      <c r="G4933" s="1">
        <v>3146.87</v>
      </c>
      <c r="H4933" s="6" t="str">
        <f>TEXT(NiftyData[[#This Row],[Date]], "yyyy")</f>
        <v>2001</v>
      </c>
      <c r="I4933" s="6" t="str">
        <f>TEXT(NiftyData[[#This Row],[Date]], "mmm")</f>
        <v>Jan</v>
      </c>
      <c r="J4933" s="6" t="str">
        <f>TEXT(NiftyData[[#This Row],[Date]], "ddd")</f>
        <v>Wed</v>
      </c>
      <c r="K4933" s="6" t="str">
        <f>TEXT(NiftyData[[#This Row],[Date]], "mmm-yyyy")</f>
        <v>Jan-2001</v>
      </c>
      <c r="L4933" s="6" t="str">
        <f>IF(NiftyData[[#This Row],[Day]]="Thu", "Expiry", "")</f>
        <v/>
      </c>
      <c r="M4933" s="6">
        <f>NiftyData[[#This Row],[Close]]-NiftyData[[#This Row],[Open]]</f>
        <v>-14.149999999999864</v>
      </c>
      <c r="N4933" s="4">
        <f>NiftyData[[#This Row],[Intraday Change]]/NiftyData[[#This Row],[Open]]</f>
        <v>-1.0210340224410914E-2</v>
      </c>
      <c r="O4933" s="4">
        <f>_xlfn.CEILING.MATH(ABS(NiftyData[[#This Row],[Intraday Change %]]), 0.01)</f>
        <v>0.02</v>
      </c>
      <c r="P4933" s="6">
        <f>NiftyData[[#This Row],[Close]]-E4934</f>
        <v>-8</v>
      </c>
      <c r="Q4933" s="4">
        <f>NiftyData[[#This Row],[DayChange]]/E4934</f>
        <v>-5.7983619627455241E-3</v>
      </c>
      <c r="R4933" s="7">
        <f>_xlfn.CEILING.MATH(ABS(NiftyData[[#This Row],[DayChange %]]), 0.01)</f>
        <v>0.01</v>
      </c>
    </row>
    <row r="4934" spans="1:18" x14ac:dyDescent="0.2">
      <c r="A4934" s="2">
        <v>36921</v>
      </c>
      <c r="B4934" s="1">
        <v>1342.1</v>
      </c>
      <c r="C4934" s="1">
        <v>1382.55</v>
      </c>
      <c r="D4934" s="1">
        <v>1342.05</v>
      </c>
      <c r="E4934" s="1">
        <v>1379.7</v>
      </c>
      <c r="F4934" s="1">
        <v>96518544</v>
      </c>
      <c r="G4934" s="1">
        <v>3091.38</v>
      </c>
      <c r="H4934" s="6" t="str">
        <f>TEXT(NiftyData[[#This Row],[Date]], "yyyy")</f>
        <v>2001</v>
      </c>
      <c r="I4934" s="6" t="str">
        <f>TEXT(NiftyData[[#This Row],[Date]], "mmm")</f>
        <v>Jan</v>
      </c>
      <c r="J4934" s="6" t="str">
        <f>TEXT(NiftyData[[#This Row],[Date]], "ddd")</f>
        <v>Tue</v>
      </c>
      <c r="K4934" s="6" t="str">
        <f>TEXT(NiftyData[[#This Row],[Date]], "mmm-yyyy")</f>
        <v>Jan-2001</v>
      </c>
      <c r="L4934" s="6" t="str">
        <f>IF(NiftyData[[#This Row],[Day]]="Thu", "Expiry", "")</f>
        <v/>
      </c>
      <c r="M4934" s="6">
        <f>NiftyData[[#This Row],[Close]]-NiftyData[[#This Row],[Open]]</f>
        <v>37.600000000000136</v>
      </c>
      <c r="N4934" s="4">
        <f>NiftyData[[#This Row],[Intraday Change]]/NiftyData[[#This Row],[Open]]</f>
        <v>2.8015796140377126E-2</v>
      </c>
      <c r="O4934" s="4">
        <f>_xlfn.CEILING.MATH(ABS(NiftyData[[#This Row],[Intraday Change %]]), 0.01)</f>
        <v>0.03</v>
      </c>
      <c r="P4934" s="6">
        <f>NiftyData[[#This Row],[Close]]-E4935</f>
        <v>37.650000000000091</v>
      </c>
      <c r="Q4934" s="4">
        <f>NiftyData[[#This Row],[DayChange]]/E4935</f>
        <v>2.8054096345143692E-2</v>
      </c>
      <c r="R4934" s="7">
        <f>_xlfn.CEILING.MATH(ABS(NiftyData[[#This Row],[DayChange %]]), 0.01)</f>
        <v>0.03</v>
      </c>
    </row>
    <row r="4935" spans="1:18" x14ac:dyDescent="0.2">
      <c r="A4935" s="2">
        <v>36920</v>
      </c>
      <c r="B4935" s="1">
        <v>1368.55</v>
      </c>
      <c r="C4935" s="1">
        <v>1368.55</v>
      </c>
      <c r="D4935" s="1">
        <v>1312.1</v>
      </c>
      <c r="E4935" s="1">
        <v>1342.05</v>
      </c>
      <c r="F4935" s="1">
        <v>87201969</v>
      </c>
      <c r="G4935" s="1">
        <v>2558.29</v>
      </c>
      <c r="H4935" s="6" t="str">
        <f>TEXT(NiftyData[[#This Row],[Date]], "yyyy")</f>
        <v>2001</v>
      </c>
      <c r="I4935" s="6" t="str">
        <f>TEXT(NiftyData[[#This Row],[Date]], "mmm")</f>
        <v>Jan</v>
      </c>
      <c r="J4935" s="6" t="str">
        <f>TEXT(NiftyData[[#This Row],[Date]], "ddd")</f>
        <v>Mon</v>
      </c>
      <c r="K4935" s="6" t="str">
        <f>TEXT(NiftyData[[#This Row],[Date]], "mmm-yyyy")</f>
        <v>Jan-2001</v>
      </c>
      <c r="L4935" s="6" t="str">
        <f>IF(NiftyData[[#This Row],[Day]]="Thu", "Expiry", "")</f>
        <v/>
      </c>
      <c r="M4935" s="6">
        <f>NiftyData[[#This Row],[Close]]-NiftyData[[#This Row],[Open]]</f>
        <v>-26.5</v>
      </c>
      <c r="N4935" s="4">
        <f>NiftyData[[#This Row],[Intraday Change]]/NiftyData[[#This Row],[Open]]</f>
        <v>-1.9363559972233386E-2</v>
      </c>
      <c r="O4935" s="4">
        <f>_xlfn.CEILING.MATH(ABS(NiftyData[[#This Row],[Intraday Change %]]), 0.01)</f>
        <v>0.02</v>
      </c>
      <c r="P4935" s="6">
        <f>NiftyData[[#This Row],[Close]]-E4936</f>
        <v>-28.049999999999955</v>
      </c>
      <c r="Q4935" s="4">
        <f>NiftyData[[#This Row],[DayChange]]/E4936</f>
        <v>-2.0472958178235134E-2</v>
      </c>
      <c r="R4935" s="7">
        <f>_xlfn.CEILING.MATH(ABS(NiftyData[[#This Row],[DayChange %]]), 0.01)</f>
        <v>0.03</v>
      </c>
    </row>
    <row r="4936" spans="1:18" x14ac:dyDescent="0.2">
      <c r="A4936" s="2">
        <v>36916</v>
      </c>
      <c r="B4936" s="1">
        <v>1366.05</v>
      </c>
      <c r="C4936" s="1">
        <v>1374.2</v>
      </c>
      <c r="D4936" s="1">
        <v>1353.5</v>
      </c>
      <c r="E4936" s="1">
        <v>1370.1</v>
      </c>
      <c r="F4936" s="1">
        <v>108877172</v>
      </c>
      <c r="G4936" s="1">
        <v>3144.28</v>
      </c>
      <c r="H4936" s="6" t="str">
        <f>TEXT(NiftyData[[#This Row],[Date]], "yyyy")</f>
        <v>2001</v>
      </c>
      <c r="I4936" s="6" t="str">
        <f>TEXT(NiftyData[[#This Row],[Date]], "mmm")</f>
        <v>Jan</v>
      </c>
      <c r="J4936" s="6" t="str">
        <f>TEXT(NiftyData[[#This Row],[Date]], "ddd")</f>
        <v>Thu</v>
      </c>
      <c r="K4936" s="6" t="str">
        <f>TEXT(NiftyData[[#This Row],[Date]], "mmm-yyyy")</f>
        <v>Jan-2001</v>
      </c>
      <c r="L4936" s="6" t="str">
        <f>IF(NiftyData[[#This Row],[Day]]="Thu", "Expiry", "")</f>
        <v>Expiry</v>
      </c>
      <c r="M4936" s="6">
        <f>NiftyData[[#This Row],[Close]]-NiftyData[[#This Row],[Open]]</f>
        <v>4.0499999999999545</v>
      </c>
      <c r="N4936" s="4">
        <f>NiftyData[[#This Row],[Intraday Change]]/NiftyData[[#This Row],[Open]]</f>
        <v>2.9647523882727241E-3</v>
      </c>
      <c r="O4936" s="4">
        <f>_xlfn.CEILING.MATH(ABS(NiftyData[[#This Row],[Intraday Change %]]), 0.01)</f>
        <v>0.01</v>
      </c>
      <c r="P4936" s="6">
        <f>NiftyData[[#This Row],[Close]]-E4937</f>
        <v>4.1499999999998636</v>
      </c>
      <c r="Q4936" s="4">
        <f>NiftyData[[#This Row],[DayChange]]/E4937</f>
        <v>3.038178557048108E-3</v>
      </c>
      <c r="R4936" s="7">
        <f>_xlfn.CEILING.MATH(ABS(NiftyData[[#This Row],[DayChange %]]), 0.01)</f>
        <v>0.01</v>
      </c>
    </row>
    <row r="4937" spans="1:18" x14ac:dyDescent="0.2">
      <c r="A4937" s="2">
        <v>36915</v>
      </c>
      <c r="B4937" s="1">
        <v>1355.35</v>
      </c>
      <c r="C4937" s="1">
        <v>1371.1</v>
      </c>
      <c r="D4937" s="1">
        <v>1355.35</v>
      </c>
      <c r="E4937" s="1">
        <v>1365.95</v>
      </c>
      <c r="F4937" s="1">
        <v>114566115</v>
      </c>
      <c r="G4937" s="1">
        <v>3539.69</v>
      </c>
      <c r="H4937" s="6" t="str">
        <f>TEXT(NiftyData[[#This Row],[Date]], "yyyy")</f>
        <v>2001</v>
      </c>
      <c r="I4937" s="6" t="str">
        <f>TEXT(NiftyData[[#This Row],[Date]], "mmm")</f>
        <v>Jan</v>
      </c>
      <c r="J4937" s="6" t="str">
        <f>TEXT(NiftyData[[#This Row],[Date]], "ddd")</f>
        <v>Wed</v>
      </c>
      <c r="K4937" s="6" t="str">
        <f>TEXT(NiftyData[[#This Row],[Date]], "mmm-yyyy")</f>
        <v>Jan-2001</v>
      </c>
      <c r="L4937" s="6" t="str">
        <f>IF(NiftyData[[#This Row],[Day]]="Thu", "Expiry", "")</f>
        <v/>
      </c>
      <c r="M4937" s="6">
        <f>NiftyData[[#This Row],[Close]]-NiftyData[[#This Row],[Open]]</f>
        <v>10.600000000000136</v>
      </c>
      <c r="N4937" s="4">
        <f>NiftyData[[#This Row],[Intraday Change]]/NiftyData[[#This Row],[Open]]</f>
        <v>7.8208580809386048E-3</v>
      </c>
      <c r="O4937" s="4">
        <f>_xlfn.CEILING.MATH(ABS(NiftyData[[#This Row],[Intraday Change %]]), 0.01)</f>
        <v>0.01</v>
      </c>
      <c r="P4937" s="6">
        <f>NiftyData[[#This Row],[Close]]-E4938</f>
        <v>10.75</v>
      </c>
      <c r="Q4937" s="4">
        <f>NiftyData[[#This Row],[DayChange]]/E4938</f>
        <v>7.9324085005903194E-3</v>
      </c>
      <c r="R4937" s="7">
        <f>_xlfn.CEILING.MATH(ABS(NiftyData[[#This Row],[DayChange %]]), 0.01)</f>
        <v>0.01</v>
      </c>
    </row>
    <row r="4938" spans="1:18" x14ac:dyDescent="0.2">
      <c r="A4938" s="2">
        <v>36914</v>
      </c>
      <c r="B4938" s="1">
        <v>1347.95</v>
      </c>
      <c r="C4938" s="1">
        <v>1362.05</v>
      </c>
      <c r="D4938" s="1">
        <v>1346.5</v>
      </c>
      <c r="E4938" s="1">
        <v>1355.2</v>
      </c>
      <c r="F4938" s="1">
        <v>98006531</v>
      </c>
      <c r="G4938" s="1">
        <v>3194.53</v>
      </c>
      <c r="H4938" s="6" t="str">
        <f>TEXT(NiftyData[[#This Row],[Date]], "yyyy")</f>
        <v>2001</v>
      </c>
      <c r="I4938" s="6" t="str">
        <f>TEXT(NiftyData[[#This Row],[Date]], "mmm")</f>
        <v>Jan</v>
      </c>
      <c r="J4938" s="6" t="str">
        <f>TEXT(NiftyData[[#This Row],[Date]], "ddd")</f>
        <v>Tue</v>
      </c>
      <c r="K4938" s="6" t="str">
        <f>TEXT(NiftyData[[#This Row],[Date]], "mmm-yyyy")</f>
        <v>Jan-2001</v>
      </c>
      <c r="L4938" s="6" t="str">
        <f>IF(NiftyData[[#This Row],[Day]]="Thu", "Expiry", "")</f>
        <v/>
      </c>
      <c r="M4938" s="6">
        <f>NiftyData[[#This Row],[Close]]-NiftyData[[#This Row],[Open]]</f>
        <v>7.25</v>
      </c>
      <c r="N4938" s="4">
        <f>NiftyData[[#This Row],[Intraday Change]]/NiftyData[[#This Row],[Open]]</f>
        <v>5.3785377795912311E-3</v>
      </c>
      <c r="O4938" s="4">
        <f>_xlfn.CEILING.MATH(ABS(NiftyData[[#This Row],[Intraday Change %]]), 0.01)</f>
        <v>0.01</v>
      </c>
      <c r="P4938" s="6">
        <f>NiftyData[[#This Row],[Close]]-E4939</f>
        <v>7.2000000000000455</v>
      </c>
      <c r="Q4938" s="4">
        <f>NiftyData[[#This Row],[DayChange]]/E4939</f>
        <v>5.3412462908012208E-3</v>
      </c>
      <c r="R4938" s="7">
        <f>_xlfn.CEILING.MATH(ABS(NiftyData[[#This Row],[DayChange %]]), 0.01)</f>
        <v>0.01</v>
      </c>
    </row>
    <row r="4939" spans="1:18" x14ac:dyDescent="0.2">
      <c r="A4939" s="2">
        <v>36913</v>
      </c>
      <c r="B4939" s="1">
        <v>1329.3</v>
      </c>
      <c r="C4939" s="1">
        <v>1351.85</v>
      </c>
      <c r="D4939" s="1">
        <v>1329.3</v>
      </c>
      <c r="E4939" s="1">
        <v>1348</v>
      </c>
      <c r="F4939" s="1">
        <v>99483653</v>
      </c>
      <c r="G4939" s="1">
        <v>3431.75</v>
      </c>
      <c r="H4939" s="6" t="str">
        <f>TEXT(NiftyData[[#This Row],[Date]], "yyyy")</f>
        <v>2001</v>
      </c>
      <c r="I4939" s="6" t="str">
        <f>TEXT(NiftyData[[#This Row],[Date]], "mmm")</f>
        <v>Jan</v>
      </c>
      <c r="J4939" s="6" t="str">
        <f>TEXT(NiftyData[[#This Row],[Date]], "ddd")</f>
        <v>Mon</v>
      </c>
      <c r="K4939" s="6" t="str">
        <f>TEXT(NiftyData[[#This Row],[Date]], "mmm-yyyy")</f>
        <v>Jan-2001</v>
      </c>
      <c r="L4939" s="6" t="str">
        <f>IF(NiftyData[[#This Row],[Day]]="Thu", "Expiry", "")</f>
        <v/>
      </c>
      <c r="M4939" s="6">
        <f>NiftyData[[#This Row],[Close]]-NiftyData[[#This Row],[Open]]</f>
        <v>18.700000000000045</v>
      </c>
      <c r="N4939" s="4">
        <f>NiftyData[[#This Row],[Intraday Change]]/NiftyData[[#This Row],[Open]]</f>
        <v>1.4067554351914577E-2</v>
      </c>
      <c r="O4939" s="4">
        <f>_xlfn.CEILING.MATH(ABS(NiftyData[[#This Row],[Intraday Change %]]), 0.01)</f>
        <v>0.02</v>
      </c>
      <c r="P4939" s="6">
        <f>NiftyData[[#This Row],[Close]]-E4940</f>
        <v>18.900000000000091</v>
      </c>
      <c r="Q4939" s="4">
        <f>NiftyData[[#This Row],[DayChange]]/E4940</f>
        <v>1.4220148972989311E-2</v>
      </c>
      <c r="R4939" s="7">
        <f>_xlfn.CEILING.MATH(ABS(NiftyData[[#This Row],[DayChange %]]), 0.01)</f>
        <v>0.02</v>
      </c>
    </row>
    <row r="4940" spans="1:18" x14ac:dyDescent="0.2">
      <c r="A4940" s="2">
        <v>36910</v>
      </c>
      <c r="B4940" s="1">
        <v>1306</v>
      </c>
      <c r="C4940" s="1">
        <v>1333.5</v>
      </c>
      <c r="D4940" s="1">
        <v>1306</v>
      </c>
      <c r="E4940" s="1">
        <v>1329.1</v>
      </c>
      <c r="F4940" s="1">
        <v>107078787</v>
      </c>
      <c r="G4940" s="1">
        <v>3884.88</v>
      </c>
      <c r="H4940" s="6" t="str">
        <f>TEXT(NiftyData[[#This Row],[Date]], "yyyy")</f>
        <v>2001</v>
      </c>
      <c r="I4940" s="6" t="str">
        <f>TEXT(NiftyData[[#This Row],[Date]], "mmm")</f>
        <v>Jan</v>
      </c>
      <c r="J4940" s="6" t="str">
        <f>TEXT(NiftyData[[#This Row],[Date]], "ddd")</f>
        <v>Fri</v>
      </c>
      <c r="K4940" s="6" t="str">
        <f>TEXT(NiftyData[[#This Row],[Date]], "mmm-yyyy")</f>
        <v>Jan-2001</v>
      </c>
      <c r="L4940" s="6" t="str">
        <f>IF(NiftyData[[#This Row],[Day]]="Thu", "Expiry", "")</f>
        <v/>
      </c>
      <c r="M4940" s="6">
        <f>NiftyData[[#This Row],[Close]]-NiftyData[[#This Row],[Open]]</f>
        <v>23.099999999999909</v>
      </c>
      <c r="N4940" s="4">
        <f>NiftyData[[#This Row],[Intraday Change]]/NiftyData[[#This Row],[Open]]</f>
        <v>1.768759571209794E-2</v>
      </c>
      <c r="O4940" s="4">
        <f>_xlfn.CEILING.MATH(ABS(NiftyData[[#This Row],[Intraday Change %]]), 0.01)</f>
        <v>0.02</v>
      </c>
      <c r="P4940" s="6">
        <f>NiftyData[[#This Row],[Close]]-E4941</f>
        <v>23.149999999999864</v>
      </c>
      <c r="Q4940" s="4">
        <f>NiftyData[[#This Row],[DayChange]]/E4941</f>
        <v>1.7726559209770561E-2</v>
      </c>
      <c r="R4940" s="7">
        <f>_xlfn.CEILING.MATH(ABS(NiftyData[[#This Row],[DayChange %]]), 0.01)</f>
        <v>0.02</v>
      </c>
    </row>
    <row r="4941" spans="1:18" x14ac:dyDescent="0.2">
      <c r="A4941" s="2">
        <v>36909</v>
      </c>
      <c r="B4941" s="1">
        <v>1297.95</v>
      </c>
      <c r="C4941" s="1">
        <v>1309.95</v>
      </c>
      <c r="D4941" s="1">
        <v>1297.95</v>
      </c>
      <c r="E4941" s="1">
        <v>1305.95</v>
      </c>
      <c r="F4941" s="1">
        <v>80942229</v>
      </c>
      <c r="G4941" s="1">
        <v>2877.32</v>
      </c>
      <c r="H4941" s="6" t="str">
        <f>TEXT(NiftyData[[#This Row],[Date]], "yyyy")</f>
        <v>2001</v>
      </c>
      <c r="I4941" s="6" t="str">
        <f>TEXT(NiftyData[[#This Row],[Date]], "mmm")</f>
        <v>Jan</v>
      </c>
      <c r="J4941" s="6" t="str">
        <f>TEXT(NiftyData[[#This Row],[Date]], "ddd")</f>
        <v>Thu</v>
      </c>
      <c r="K4941" s="6" t="str">
        <f>TEXT(NiftyData[[#This Row],[Date]], "mmm-yyyy")</f>
        <v>Jan-2001</v>
      </c>
      <c r="L4941" s="6" t="str">
        <f>IF(NiftyData[[#This Row],[Day]]="Thu", "Expiry", "")</f>
        <v>Expiry</v>
      </c>
      <c r="M4941" s="6">
        <f>NiftyData[[#This Row],[Close]]-NiftyData[[#This Row],[Open]]</f>
        <v>8</v>
      </c>
      <c r="N4941" s="4">
        <f>NiftyData[[#This Row],[Intraday Change]]/NiftyData[[#This Row],[Open]]</f>
        <v>6.1635656227127392E-3</v>
      </c>
      <c r="O4941" s="4">
        <f>_xlfn.CEILING.MATH(ABS(NiftyData[[#This Row],[Intraday Change %]]), 0.01)</f>
        <v>0.01</v>
      </c>
      <c r="P4941" s="6">
        <f>NiftyData[[#This Row],[Close]]-E4942</f>
        <v>8.0499999999999545</v>
      </c>
      <c r="Q4941" s="4">
        <f>NiftyData[[#This Row],[DayChange]]/E4942</f>
        <v>6.202326835657565E-3</v>
      </c>
      <c r="R4941" s="7">
        <f>_xlfn.CEILING.MATH(ABS(NiftyData[[#This Row],[DayChange %]]), 0.01)</f>
        <v>0.01</v>
      </c>
    </row>
    <row r="4942" spans="1:18" x14ac:dyDescent="0.2">
      <c r="A4942" s="2">
        <v>36908</v>
      </c>
      <c r="B4942" s="1">
        <v>1299.4000000000001</v>
      </c>
      <c r="C4942" s="1">
        <v>1312.35</v>
      </c>
      <c r="D4942" s="1">
        <v>1295.3</v>
      </c>
      <c r="E4942" s="1">
        <v>1297.9000000000001</v>
      </c>
      <c r="F4942" s="1">
        <v>72314744</v>
      </c>
      <c r="G4942" s="1">
        <v>2505.48</v>
      </c>
      <c r="H4942" s="6" t="str">
        <f>TEXT(NiftyData[[#This Row],[Date]], "yyyy")</f>
        <v>2001</v>
      </c>
      <c r="I4942" s="6" t="str">
        <f>TEXT(NiftyData[[#This Row],[Date]], "mmm")</f>
        <v>Jan</v>
      </c>
      <c r="J4942" s="6" t="str">
        <f>TEXT(NiftyData[[#This Row],[Date]], "ddd")</f>
        <v>Wed</v>
      </c>
      <c r="K4942" s="6" t="str">
        <f>TEXT(NiftyData[[#This Row],[Date]], "mmm-yyyy")</f>
        <v>Jan-2001</v>
      </c>
      <c r="L4942" s="6" t="str">
        <f>IF(NiftyData[[#This Row],[Day]]="Thu", "Expiry", "")</f>
        <v/>
      </c>
      <c r="M4942" s="6">
        <f>NiftyData[[#This Row],[Close]]-NiftyData[[#This Row],[Open]]</f>
        <v>-1.5</v>
      </c>
      <c r="N4942" s="4">
        <f>NiftyData[[#This Row],[Intraday Change]]/NiftyData[[#This Row],[Open]]</f>
        <v>-1.1543789441280591E-3</v>
      </c>
      <c r="O4942" s="4">
        <f>_xlfn.CEILING.MATH(ABS(NiftyData[[#This Row],[Intraday Change %]]), 0.01)</f>
        <v>0.01</v>
      </c>
      <c r="P4942" s="6">
        <f>NiftyData[[#This Row],[Close]]-E4943</f>
        <v>4.8500000000001364</v>
      </c>
      <c r="Q4942" s="4">
        <f>NiftyData[[#This Row],[DayChange]]/E4943</f>
        <v>3.7508217006303984E-3</v>
      </c>
      <c r="R4942" s="7">
        <f>_xlfn.CEILING.MATH(ABS(NiftyData[[#This Row],[DayChange %]]), 0.01)</f>
        <v>0.01</v>
      </c>
    </row>
    <row r="4943" spans="1:18" x14ac:dyDescent="0.2">
      <c r="A4943" s="2">
        <v>36907</v>
      </c>
      <c r="B4943" s="1">
        <v>1287</v>
      </c>
      <c r="C4943" s="1">
        <v>1302.5999999999999</v>
      </c>
      <c r="D4943" s="1">
        <v>1279.8499999999999</v>
      </c>
      <c r="E4943" s="1">
        <v>1293.05</v>
      </c>
      <c r="F4943" s="1">
        <v>78828339</v>
      </c>
      <c r="G4943" s="1">
        <v>2446.3200000000002</v>
      </c>
      <c r="H4943" s="6" t="str">
        <f>TEXT(NiftyData[[#This Row],[Date]], "yyyy")</f>
        <v>2001</v>
      </c>
      <c r="I4943" s="6" t="str">
        <f>TEXT(NiftyData[[#This Row],[Date]], "mmm")</f>
        <v>Jan</v>
      </c>
      <c r="J4943" s="6" t="str">
        <f>TEXT(NiftyData[[#This Row],[Date]], "ddd")</f>
        <v>Tue</v>
      </c>
      <c r="K4943" s="6" t="str">
        <f>TEXT(NiftyData[[#This Row],[Date]], "mmm-yyyy")</f>
        <v>Jan-2001</v>
      </c>
      <c r="L4943" s="6" t="str">
        <f>IF(NiftyData[[#This Row],[Day]]="Thu", "Expiry", "")</f>
        <v/>
      </c>
      <c r="M4943" s="6">
        <f>NiftyData[[#This Row],[Close]]-NiftyData[[#This Row],[Open]]</f>
        <v>6.0499999999999545</v>
      </c>
      <c r="N4943" s="4">
        <f>NiftyData[[#This Row],[Intraday Change]]/NiftyData[[#This Row],[Open]]</f>
        <v>4.7008547008546659E-3</v>
      </c>
      <c r="O4943" s="4">
        <f>_xlfn.CEILING.MATH(ABS(NiftyData[[#This Row],[Intraday Change %]]), 0.01)</f>
        <v>0.01</v>
      </c>
      <c r="P4943" s="6">
        <f>NiftyData[[#This Row],[Close]]-E4944</f>
        <v>6.2999999999999545</v>
      </c>
      <c r="Q4943" s="4">
        <f>NiftyData[[#This Row],[DayChange]]/E4944</f>
        <v>4.896055954925164E-3</v>
      </c>
      <c r="R4943" s="7">
        <f>_xlfn.CEILING.MATH(ABS(NiftyData[[#This Row],[DayChange %]]), 0.01)</f>
        <v>0.01</v>
      </c>
    </row>
    <row r="4944" spans="1:18" x14ac:dyDescent="0.2">
      <c r="A4944" s="2">
        <v>36906</v>
      </c>
      <c r="B4944" s="1">
        <v>1286.8499999999999</v>
      </c>
      <c r="C4944" s="1">
        <v>1295.2</v>
      </c>
      <c r="D4944" s="1">
        <v>1277.8499999999999</v>
      </c>
      <c r="E4944" s="1">
        <v>1286.75</v>
      </c>
      <c r="F4944" s="1">
        <v>73889684</v>
      </c>
      <c r="G4944" s="1">
        <v>2987.34</v>
      </c>
      <c r="H4944" s="6" t="str">
        <f>TEXT(NiftyData[[#This Row],[Date]], "yyyy")</f>
        <v>2001</v>
      </c>
      <c r="I4944" s="6" t="str">
        <f>TEXT(NiftyData[[#This Row],[Date]], "mmm")</f>
        <v>Jan</v>
      </c>
      <c r="J4944" s="6" t="str">
        <f>TEXT(NiftyData[[#This Row],[Date]], "ddd")</f>
        <v>Mon</v>
      </c>
      <c r="K4944" s="6" t="str">
        <f>TEXT(NiftyData[[#This Row],[Date]], "mmm-yyyy")</f>
        <v>Jan-2001</v>
      </c>
      <c r="L4944" s="6" t="str">
        <f>IF(NiftyData[[#This Row],[Day]]="Thu", "Expiry", "")</f>
        <v/>
      </c>
      <c r="M4944" s="6">
        <f>NiftyData[[#This Row],[Close]]-NiftyData[[#This Row],[Open]]</f>
        <v>-9.9999999999909051E-2</v>
      </c>
      <c r="N4944" s="4">
        <f>NiftyData[[#This Row],[Intraday Change]]/NiftyData[[#This Row],[Open]]</f>
        <v>-7.7709134708714341E-5</v>
      </c>
      <c r="O4944" s="4">
        <f>_xlfn.CEILING.MATH(ABS(NiftyData[[#This Row],[Intraday Change %]]), 0.01)</f>
        <v>0.01</v>
      </c>
      <c r="P4944" s="6">
        <f>NiftyData[[#This Row],[Close]]-E4945</f>
        <v>0</v>
      </c>
      <c r="Q4944" s="4">
        <f>NiftyData[[#This Row],[DayChange]]/E4945</f>
        <v>0</v>
      </c>
      <c r="R4944" s="7">
        <f>_xlfn.CEILING.MATH(ABS(NiftyData[[#This Row],[DayChange %]]), 0.01)</f>
        <v>0</v>
      </c>
    </row>
    <row r="4945" spans="1:18" x14ac:dyDescent="0.2">
      <c r="A4945" s="2">
        <v>36903</v>
      </c>
      <c r="B4945" s="1">
        <v>1280.45</v>
      </c>
      <c r="C4945" s="1">
        <v>1298.8499999999999</v>
      </c>
      <c r="D4945" s="1">
        <v>1279.4000000000001</v>
      </c>
      <c r="E4945" s="1">
        <v>1286.75</v>
      </c>
      <c r="F4945" s="1">
        <v>82041684</v>
      </c>
      <c r="G4945" s="1">
        <v>3175.14</v>
      </c>
      <c r="H4945" s="6" t="str">
        <f>TEXT(NiftyData[[#This Row],[Date]], "yyyy")</f>
        <v>2001</v>
      </c>
      <c r="I4945" s="6" t="str">
        <f>TEXT(NiftyData[[#This Row],[Date]], "mmm")</f>
        <v>Jan</v>
      </c>
      <c r="J4945" s="6" t="str">
        <f>TEXT(NiftyData[[#This Row],[Date]], "ddd")</f>
        <v>Fri</v>
      </c>
      <c r="K4945" s="6" t="str">
        <f>TEXT(NiftyData[[#This Row],[Date]], "mmm-yyyy")</f>
        <v>Jan-2001</v>
      </c>
      <c r="L4945" s="6" t="str">
        <f>IF(NiftyData[[#This Row],[Day]]="Thu", "Expiry", "")</f>
        <v/>
      </c>
      <c r="M4945" s="6">
        <f>NiftyData[[#This Row],[Close]]-NiftyData[[#This Row],[Open]]</f>
        <v>6.2999999999999545</v>
      </c>
      <c r="N4945" s="4">
        <f>NiftyData[[#This Row],[Intraday Change]]/NiftyData[[#This Row],[Open]]</f>
        <v>4.9201452614314927E-3</v>
      </c>
      <c r="O4945" s="4">
        <f>_xlfn.CEILING.MATH(ABS(NiftyData[[#This Row],[Intraday Change %]]), 0.01)</f>
        <v>0.01</v>
      </c>
      <c r="P4945" s="6">
        <f>NiftyData[[#This Row],[Close]]-E4946</f>
        <v>6.3499999999999091</v>
      </c>
      <c r="Q4945" s="4">
        <f>NiftyData[[#This Row],[DayChange]]/E4946</f>
        <v>4.9593876913463829E-3</v>
      </c>
      <c r="R4945" s="7">
        <f>_xlfn.CEILING.MATH(ABS(NiftyData[[#This Row],[DayChange %]]), 0.01)</f>
        <v>0.01</v>
      </c>
    </row>
    <row r="4946" spans="1:18" x14ac:dyDescent="0.2">
      <c r="A4946" s="2">
        <v>36902</v>
      </c>
      <c r="B4946" s="1">
        <v>1287.5</v>
      </c>
      <c r="C4946" s="1">
        <v>1296.75</v>
      </c>
      <c r="D4946" s="1">
        <v>1275.95</v>
      </c>
      <c r="E4946" s="1">
        <v>1280.4000000000001</v>
      </c>
      <c r="F4946" s="1">
        <v>83103723</v>
      </c>
      <c r="G4946" s="1">
        <v>2868.47</v>
      </c>
      <c r="H4946" s="6" t="str">
        <f>TEXT(NiftyData[[#This Row],[Date]], "yyyy")</f>
        <v>2001</v>
      </c>
      <c r="I4946" s="6" t="str">
        <f>TEXT(NiftyData[[#This Row],[Date]], "mmm")</f>
        <v>Jan</v>
      </c>
      <c r="J4946" s="6" t="str">
        <f>TEXT(NiftyData[[#This Row],[Date]], "ddd")</f>
        <v>Thu</v>
      </c>
      <c r="K4946" s="6" t="str">
        <f>TEXT(NiftyData[[#This Row],[Date]], "mmm-yyyy")</f>
        <v>Jan-2001</v>
      </c>
      <c r="L4946" s="6" t="str">
        <f>IF(NiftyData[[#This Row],[Day]]="Thu", "Expiry", "")</f>
        <v>Expiry</v>
      </c>
      <c r="M4946" s="6">
        <f>NiftyData[[#This Row],[Close]]-NiftyData[[#This Row],[Open]]</f>
        <v>-7.0999999999999091</v>
      </c>
      <c r="N4946" s="4">
        <f>NiftyData[[#This Row],[Intraday Change]]/NiftyData[[#This Row],[Open]]</f>
        <v>-5.5145631067960461E-3</v>
      </c>
      <c r="O4946" s="4">
        <f>_xlfn.CEILING.MATH(ABS(NiftyData[[#This Row],[Intraday Change %]]), 0.01)</f>
        <v>0.01</v>
      </c>
      <c r="P4946" s="6">
        <f>NiftyData[[#This Row],[Close]]-E4947</f>
        <v>-6.8999999999998636</v>
      </c>
      <c r="Q4946" s="4">
        <f>NiftyData[[#This Row],[DayChange]]/E4947</f>
        <v>-5.3600559310183048E-3</v>
      </c>
      <c r="R4946" s="7">
        <f>_xlfn.CEILING.MATH(ABS(NiftyData[[#This Row],[DayChange %]]), 0.01)</f>
        <v>0.01</v>
      </c>
    </row>
    <row r="4947" spans="1:18" x14ac:dyDescent="0.2">
      <c r="A4947" s="2">
        <v>36901</v>
      </c>
      <c r="B4947" s="1">
        <v>1311.65</v>
      </c>
      <c r="C4947" s="1">
        <v>1324.35</v>
      </c>
      <c r="D4947" s="1">
        <v>1285.3</v>
      </c>
      <c r="E4947" s="1">
        <v>1287.3</v>
      </c>
      <c r="F4947" s="1">
        <v>81319087</v>
      </c>
      <c r="G4947" s="1">
        <v>3241.99</v>
      </c>
      <c r="H4947" s="6" t="str">
        <f>TEXT(NiftyData[[#This Row],[Date]], "yyyy")</f>
        <v>2001</v>
      </c>
      <c r="I4947" s="6" t="str">
        <f>TEXT(NiftyData[[#This Row],[Date]], "mmm")</f>
        <v>Jan</v>
      </c>
      <c r="J4947" s="6" t="str">
        <f>TEXT(NiftyData[[#This Row],[Date]], "ddd")</f>
        <v>Wed</v>
      </c>
      <c r="K4947" s="6" t="str">
        <f>TEXT(NiftyData[[#This Row],[Date]], "mmm-yyyy")</f>
        <v>Jan-2001</v>
      </c>
      <c r="L4947" s="6" t="str">
        <f>IF(NiftyData[[#This Row],[Day]]="Thu", "Expiry", "")</f>
        <v/>
      </c>
      <c r="M4947" s="6">
        <f>NiftyData[[#This Row],[Close]]-NiftyData[[#This Row],[Open]]</f>
        <v>-24.350000000000136</v>
      </c>
      <c r="N4947" s="4">
        <f>NiftyData[[#This Row],[Intraday Change]]/NiftyData[[#This Row],[Open]]</f>
        <v>-1.8564403613769018E-2</v>
      </c>
      <c r="O4947" s="4">
        <f>_xlfn.CEILING.MATH(ABS(NiftyData[[#This Row],[Intraday Change %]]), 0.01)</f>
        <v>0.02</v>
      </c>
      <c r="P4947" s="6">
        <f>NiftyData[[#This Row],[Close]]-E4948</f>
        <v>-24.350000000000136</v>
      </c>
      <c r="Q4947" s="4">
        <f>NiftyData[[#This Row],[DayChange]]/E4948</f>
        <v>-1.8564403613769018E-2</v>
      </c>
      <c r="R4947" s="7">
        <f>_xlfn.CEILING.MATH(ABS(NiftyData[[#This Row],[DayChange %]]), 0.01)</f>
        <v>0.02</v>
      </c>
    </row>
    <row r="4948" spans="1:18" x14ac:dyDescent="0.2">
      <c r="A4948" s="2">
        <v>36900</v>
      </c>
      <c r="B4948" s="1">
        <v>1309.2</v>
      </c>
      <c r="C4948" s="1">
        <v>1323.4</v>
      </c>
      <c r="D4948" s="1">
        <v>1304.9000000000001</v>
      </c>
      <c r="E4948" s="1">
        <v>1311.65</v>
      </c>
      <c r="F4948" s="1">
        <v>90810817</v>
      </c>
      <c r="G4948" s="1">
        <v>3351.6</v>
      </c>
      <c r="H4948" s="6" t="str">
        <f>TEXT(NiftyData[[#This Row],[Date]], "yyyy")</f>
        <v>2001</v>
      </c>
      <c r="I4948" s="6" t="str">
        <f>TEXT(NiftyData[[#This Row],[Date]], "mmm")</f>
        <v>Jan</v>
      </c>
      <c r="J4948" s="6" t="str">
        <f>TEXT(NiftyData[[#This Row],[Date]], "ddd")</f>
        <v>Tue</v>
      </c>
      <c r="K4948" s="6" t="str">
        <f>TEXT(NiftyData[[#This Row],[Date]], "mmm-yyyy")</f>
        <v>Jan-2001</v>
      </c>
      <c r="L4948" s="6" t="str">
        <f>IF(NiftyData[[#This Row],[Day]]="Thu", "Expiry", "")</f>
        <v/>
      </c>
      <c r="M4948" s="6">
        <f>NiftyData[[#This Row],[Close]]-NiftyData[[#This Row],[Open]]</f>
        <v>2.4500000000000455</v>
      </c>
      <c r="N4948" s="4">
        <f>NiftyData[[#This Row],[Intraday Change]]/NiftyData[[#This Row],[Open]]</f>
        <v>1.871371830125302E-3</v>
      </c>
      <c r="O4948" s="4">
        <f>_xlfn.CEILING.MATH(ABS(NiftyData[[#This Row],[Intraday Change %]]), 0.01)</f>
        <v>0.01</v>
      </c>
      <c r="P4948" s="6">
        <f>NiftyData[[#This Row],[Close]]-E4949</f>
        <v>2.4000000000000909</v>
      </c>
      <c r="Q4948" s="4">
        <f>NiftyData[[#This Row],[DayChange]]/E4949</f>
        <v>1.8331105594806881E-3</v>
      </c>
      <c r="R4948" s="7">
        <f>_xlfn.CEILING.MATH(ABS(NiftyData[[#This Row],[DayChange %]]), 0.01)</f>
        <v>0.01</v>
      </c>
    </row>
    <row r="4949" spans="1:18" x14ac:dyDescent="0.2">
      <c r="A4949" s="2">
        <v>36899</v>
      </c>
      <c r="B4949" s="1">
        <v>1327.35</v>
      </c>
      <c r="C4949" s="1">
        <v>1334.2</v>
      </c>
      <c r="D4949" s="1">
        <v>1303.3499999999999</v>
      </c>
      <c r="E4949" s="1">
        <v>1309.25</v>
      </c>
      <c r="F4949" s="1">
        <v>96096878</v>
      </c>
      <c r="G4949" s="1">
        <v>3651.15</v>
      </c>
      <c r="H4949" s="6" t="str">
        <f>TEXT(NiftyData[[#This Row],[Date]], "yyyy")</f>
        <v>2001</v>
      </c>
      <c r="I4949" s="6" t="str">
        <f>TEXT(NiftyData[[#This Row],[Date]], "mmm")</f>
        <v>Jan</v>
      </c>
      <c r="J4949" s="6" t="str">
        <f>TEXT(NiftyData[[#This Row],[Date]], "ddd")</f>
        <v>Mon</v>
      </c>
      <c r="K4949" s="6" t="str">
        <f>TEXT(NiftyData[[#This Row],[Date]], "mmm-yyyy")</f>
        <v>Jan-2001</v>
      </c>
      <c r="L4949" s="6" t="str">
        <f>IF(NiftyData[[#This Row],[Day]]="Thu", "Expiry", "")</f>
        <v/>
      </c>
      <c r="M4949" s="6">
        <f>NiftyData[[#This Row],[Close]]-NiftyData[[#This Row],[Open]]</f>
        <v>-18.099999999999909</v>
      </c>
      <c r="N4949" s="4">
        <f>NiftyData[[#This Row],[Intraday Change]]/NiftyData[[#This Row],[Open]]</f>
        <v>-1.3636192413455313E-2</v>
      </c>
      <c r="O4949" s="4">
        <f>_xlfn.CEILING.MATH(ABS(NiftyData[[#This Row],[Intraday Change %]]), 0.01)</f>
        <v>0.02</v>
      </c>
      <c r="P4949" s="6">
        <f>NiftyData[[#This Row],[Close]]-E4950</f>
        <v>-18</v>
      </c>
      <c r="Q4949" s="4">
        <f>NiftyData[[#This Row],[DayChange]]/E4950</f>
        <v>-1.3561876059521567E-2</v>
      </c>
      <c r="R4949" s="7">
        <f>_xlfn.CEILING.MATH(ABS(NiftyData[[#This Row],[DayChange %]]), 0.01)</f>
        <v>0.02</v>
      </c>
    </row>
    <row r="4950" spans="1:18" x14ac:dyDescent="0.2">
      <c r="A4950" s="2">
        <v>36896</v>
      </c>
      <c r="B4950" s="1">
        <v>1307.55</v>
      </c>
      <c r="C4950" s="1">
        <v>1330.3</v>
      </c>
      <c r="D4950" s="1">
        <v>1306.25</v>
      </c>
      <c r="E4950" s="1">
        <v>1327.25</v>
      </c>
      <c r="F4950" s="1">
        <v>98830568</v>
      </c>
      <c r="G4950" s="1">
        <v>3639.04</v>
      </c>
      <c r="H4950" s="6" t="str">
        <f>TEXT(NiftyData[[#This Row],[Date]], "yyyy")</f>
        <v>2001</v>
      </c>
      <c r="I4950" s="6" t="str">
        <f>TEXT(NiftyData[[#This Row],[Date]], "mmm")</f>
        <v>Jan</v>
      </c>
      <c r="J4950" s="6" t="str">
        <f>TEXT(NiftyData[[#This Row],[Date]], "ddd")</f>
        <v>Fri</v>
      </c>
      <c r="K4950" s="6" t="str">
        <f>TEXT(NiftyData[[#This Row],[Date]], "mmm-yyyy")</f>
        <v>Jan-2001</v>
      </c>
      <c r="L4950" s="6" t="str">
        <f>IF(NiftyData[[#This Row],[Day]]="Thu", "Expiry", "")</f>
        <v/>
      </c>
      <c r="M4950" s="6">
        <f>NiftyData[[#This Row],[Close]]-NiftyData[[#This Row],[Open]]</f>
        <v>19.700000000000045</v>
      </c>
      <c r="N4950" s="4">
        <f>NiftyData[[#This Row],[Intraday Change]]/NiftyData[[#This Row],[Open]]</f>
        <v>1.5066345455240753E-2</v>
      </c>
      <c r="O4950" s="4">
        <f>_xlfn.CEILING.MATH(ABS(NiftyData[[#This Row],[Intraday Change %]]), 0.01)</f>
        <v>0.02</v>
      </c>
      <c r="P4950" s="6">
        <f>NiftyData[[#This Row],[Close]]-E4951</f>
        <v>19.599999999999909</v>
      </c>
      <c r="Q4950" s="4">
        <f>NiftyData[[#This Row],[DayChange]]/E4951</f>
        <v>1.4988720223301272E-2</v>
      </c>
      <c r="R4950" s="7">
        <f>_xlfn.CEILING.MATH(ABS(NiftyData[[#This Row],[DayChange %]]), 0.01)</f>
        <v>0.02</v>
      </c>
    </row>
    <row r="4951" spans="1:18" x14ac:dyDescent="0.2">
      <c r="A4951" s="2">
        <v>36895</v>
      </c>
      <c r="B4951" s="1">
        <v>1291.3</v>
      </c>
      <c r="C4951" s="1">
        <v>1331.35</v>
      </c>
      <c r="D4951" s="1">
        <v>1291.3</v>
      </c>
      <c r="E4951" s="1">
        <v>1307.6500000000001</v>
      </c>
      <c r="F4951" s="1">
        <v>106441914</v>
      </c>
      <c r="G4951" s="1">
        <v>3483.97</v>
      </c>
      <c r="H4951" s="6" t="str">
        <f>TEXT(NiftyData[[#This Row],[Date]], "yyyy")</f>
        <v>2001</v>
      </c>
      <c r="I4951" s="6" t="str">
        <f>TEXT(NiftyData[[#This Row],[Date]], "mmm")</f>
        <v>Jan</v>
      </c>
      <c r="J4951" s="6" t="str">
        <f>TEXT(NiftyData[[#This Row],[Date]], "ddd")</f>
        <v>Thu</v>
      </c>
      <c r="K4951" s="6" t="str">
        <f>TEXT(NiftyData[[#This Row],[Date]], "mmm-yyyy")</f>
        <v>Jan-2001</v>
      </c>
      <c r="L4951" s="6" t="str">
        <f>IF(NiftyData[[#This Row],[Day]]="Thu", "Expiry", "")</f>
        <v>Expiry</v>
      </c>
      <c r="M4951" s="6">
        <f>NiftyData[[#This Row],[Close]]-NiftyData[[#This Row],[Open]]</f>
        <v>16.350000000000136</v>
      </c>
      <c r="N4951" s="4">
        <f>NiftyData[[#This Row],[Intraday Change]]/NiftyData[[#This Row],[Open]]</f>
        <v>1.2661658793464058E-2</v>
      </c>
      <c r="O4951" s="4">
        <f>_xlfn.CEILING.MATH(ABS(NiftyData[[#This Row],[Intraday Change %]]), 0.01)</f>
        <v>0.02</v>
      </c>
      <c r="P4951" s="6">
        <f>NiftyData[[#This Row],[Close]]-E4952</f>
        <v>16.400000000000091</v>
      </c>
      <c r="Q4951" s="4">
        <f>NiftyData[[#This Row],[DayChange]]/E4952</f>
        <v>1.2700871248790003E-2</v>
      </c>
      <c r="R4951" s="7">
        <f>_xlfn.CEILING.MATH(ABS(NiftyData[[#This Row],[DayChange %]]), 0.01)</f>
        <v>0.02</v>
      </c>
    </row>
    <row r="4952" spans="1:18" x14ac:dyDescent="0.2">
      <c r="A4952" s="2">
        <v>36894</v>
      </c>
      <c r="B4952" s="1">
        <v>1271.8</v>
      </c>
      <c r="C4952" s="1">
        <v>1293.55</v>
      </c>
      <c r="D4952" s="1">
        <v>1263.95</v>
      </c>
      <c r="E4952" s="1">
        <v>1291.25</v>
      </c>
      <c r="F4952" s="1">
        <v>99079153</v>
      </c>
      <c r="G4952" s="1">
        <v>3065.46</v>
      </c>
      <c r="H4952" s="6" t="str">
        <f>TEXT(NiftyData[[#This Row],[Date]], "yyyy")</f>
        <v>2001</v>
      </c>
      <c r="I4952" s="6" t="str">
        <f>TEXT(NiftyData[[#This Row],[Date]], "mmm")</f>
        <v>Jan</v>
      </c>
      <c r="J4952" s="6" t="str">
        <f>TEXT(NiftyData[[#This Row],[Date]], "ddd")</f>
        <v>Wed</v>
      </c>
      <c r="K4952" s="6" t="str">
        <f>TEXT(NiftyData[[#This Row],[Date]], "mmm-yyyy")</f>
        <v>Jan-2001</v>
      </c>
      <c r="L4952" s="6" t="str">
        <f>IF(NiftyData[[#This Row],[Day]]="Thu", "Expiry", "")</f>
        <v/>
      </c>
      <c r="M4952" s="6">
        <f>NiftyData[[#This Row],[Close]]-NiftyData[[#This Row],[Open]]</f>
        <v>19.450000000000045</v>
      </c>
      <c r="N4952" s="4">
        <f>NiftyData[[#This Row],[Intraday Change]]/NiftyData[[#This Row],[Open]]</f>
        <v>1.5293285107721375E-2</v>
      </c>
      <c r="O4952" s="4">
        <f>_xlfn.CEILING.MATH(ABS(NiftyData[[#This Row],[Intraday Change %]]), 0.01)</f>
        <v>0.02</v>
      </c>
      <c r="P4952" s="6">
        <f>NiftyData[[#This Row],[Close]]-E4953</f>
        <v>19.450000000000045</v>
      </c>
      <c r="Q4952" s="4">
        <f>NiftyData[[#This Row],[DayChange]]/E4953</f>
        <v>1.5293285107721375E-2</v>
      </c>
      <c r="R4952" s="7">
        <f>_xlfn.CEILING.MATH(ABS(NiftyData[[#This Row],[DayChange %]]), 0.01)</f>
        <v>0.02</v>
      </c>
    </row>
    <row r="4953" spans="1:18" x14ac:dyDescent="0.2">
      <c r="A4953" s="2">
        <v>36893</v>
      </c>
      <c r="B4953" s="1">
        <v>1254.25</v>
      </c>
      <c r="C4953" s="1">
        <v>1279.5999999999999</v>
      </c>
      <c r="D4953" s="1">
        <v>1248.55</v>
      </c>
      <c r="E4953" s="1">
        <v>1271.8</v>
      </c>
      <c r="F4953" s="1">
        <v>72271588</v>
      </c>
      <c r="G4953" s="1">
        <v>2396.31</v>
      </c>
      <c r="H4953" s="6" t="str">
        <f>TEXT(NiftyData[[#This Row],[Date]], "yyyy")</f>
        <v>2001</v>
      </c>
      <c r="I4953" s="6" t="str">
        <f>TEXT(NiftyData[[#This Row],[Date]], "mmm")</f>
        <v>Jan</v>
      </c>
      <c r="J4953" s="6" t="str">
        <f>TEXT(NiftyData[[#This Row],[Date]], "ddd")</f>
        <v>Tue</v>
      </c>
      <c r="K4953" s="6" t="str">
        <f>TEXT(NiftyData[[#This Row],[Date]], "mmm-yyyy")</f>
        <v>Jan-2001</v>
      </c>
      <c r="L4953" s="6" t="str">
        <f>IF(NiftyData[[#This Row],[Day]]="Thu", "Expiry", "")</f>
        <v/>
      </c>
      <c r="M4953" s="6">
        <f>NiftyData[[#This Row],[Close]]-NiftyData[[#This Row],[Open]]</f>
        <v>17.549999999999955</v>
      </c>
      <c r="N4953" s="4">
        <f>NiftyData[[#This Row],[Intraday Change]]/NiftyData[[#This Row],[Open]]</f>
        <v>1.3992425752441662E-2</v>
      </c>
      <c r="O4953" s="4">
        <f>_xlfn.CEILING.MATH(ABS(NiftyData[[#This Row],[Intraday Change %]]), 0.01)</f>
        <v>0.02</v>
      </c>
      <c r="P4953" s="6">
        <f>NiftyData[[#This Row],[Close]]-E4954</f>
        <v>17.5</v>
      </c>
      <c r="Q4953" s="4">
        <f>NiftyData[[#This Row],[DayChange]]/E4954</f>
        <v>1.3952005102447582E-2</v>
      </c>
      <c r="R4953" s="7">
        <f>_xlfn.CEILING.MATH(ABS(NiftyData[[#This Row],[DayChange %]]), 0.01)</f>
        <v>0.02</v>
      </c>
    </row>
    <row r="4954" spans="1:18" x14ac:dyDescent="0.2">
      <c r="A4954" s="2">
        <v>36892</v>
      </c>
      <c r="B4954" s="1">
        <v>1263.5</v>
      </c>
      <c r="C4954" s="1">
        <v>1276.1500000000001</v>
      </c>
      <c r="D4954" s="1">
        <v>1250.6500000000001</v>
      </c>
      <c r="E4954" s="1">
        <v>1254.3</v>
      </c>
      <c r="F4954" s="1">
        <v>60533274</v>
      </c>
      <c r="G4954" s="1">
        <v>2054.04</v>
      </c>
      <c r="H4954" s="6" t="str">
        <f>TEXT(NiftyData[[#This Row],[Date]], "yyyy")</f>
        <v>2001</v>
      </c>
      <c r="I4954" s="6" t="str">
        <f>TEXT(NiftyData[[#This Row],[Date]], "mmm")</f>
        <v>Jan</v>
      </c>
      <c r="J4954" s="6" t="str">
        <f>TEXT(NiftyData[[#This Row],[Date]], "ddd")</f>
        <v>Mon</v>
      </c>
      <c r="K4954" s="6" t="str">
        <f>TEXT(NiftyData[[#This Row],[Date]], "mmm-yyyy")</f>
        <v>Jan-2001</v>
      </c>
      <c r="L4954" s="6" t="str">
        <f>IF(NiftyData[[#This Row],[Day]]="Thu", "Expiry", "")</f>
        <v/>
      </c>
      <c r="M4954" s="6">
        <f>NiftyData[[#This Row],[Close]]-NiftyData[[#This Row],[Open]]</f>
        <v>-9.2000000000000455</v>
      </c>
      <c r="N4954" s="4">
        <f>NiftyData[[#This Row],[Intraday Change]]/NiftyData[[#This Row],[Open]]</f>
        <v>-7.2813612979818329E-3</v>
      </c>
      <c r="O4954" s="4">
        <f>_xlfn.CEILING.MATH(ABS(NiftyData[[#This Row],[Intraday Change %]]), 0.01)</f>
        <v>0.01</v>
      </c>
      <c r="P4954" s="6">
        <f>NiftyData[[#This Row],[Close]]-E4955</f>
        <v>-9.25</v>
      </c>
      <c r="Q4954" s="4">
        <f>NiftyData[[#This Row],[DayChange]]/E4955</f>
        <v>-7.320644216691069E-3</v>
      </c>
      <c r="R4954" s="7">
        <f>_xlfn.CEILING.MATH(ABS(NiftyData[[#This Row],[DayChange %]]), 0.01)</f>
        <v>0.01</v>
      </c>
    </row>
    <row r="4955" spans="1:18" x14ac:dyDescent="0.2">
      <c r="A4955" s="2">
        <v>36889</v>
      </c>
      <c r="B4955" s="1">
        <v>1249</v>
      </c>
      <c r="C4955" s="1">
        <v>1265.9000000000001</v>
      </c>
      <c r="D4955" s="1">
        <v>1242.25</v>
      </c>
      <c r="E4955" s="1">
        <v>1263.55</v>
      </c>
      <c r="F4955" s="1">
        <v>68269636</v>
      </c>
      <c r="G4955" s="1">
        <v>2582.9</v>
      </c>
      <c r="H4955" s="6" t="str">
        <f>TEXT(NiftyData[[#This Row],[Date]], "yyyy")</f>
        <v>2000</v>
      </c>
      <c r="I4955" s="6" t="str">
        <f>TEXT(NiftyData[[#This Row],[Date]], "mmm")</f>
        <v>Dec</v>
      </c>
      <c r="J4955" s="6" t="str">
        <f>TEXT(NiftyData[[#This Row],[Date]], "ddd")</f>
        <v>Fri</v>
      </c>
      <c r="K4955" s="6" t="str">
        <f>TEXT(NiftyData[[#This Row],[Date]], "mmm-yyyy")</f>
        <v>Dec-2000</v>
      </c>
      <c r="L4955" s="6" t="str">
        <f>IF(NiftyData[[#This Row],[Day]]="Thu", "Expiry", "")</f>
        <v/>
      </c>
      <c r="M4955" s="6">
        <f>NiftyData[[#This Row],[Close]]-NiftyData[[#This Row],[Open]]</f>
        <v>14.549999999999955</v>
      </c>
      <c r="N4955" s="4">
        <f>NiftyData[[#This Row],[Intraday Change]]/NiftyData[[#This Row],[Open]]</f>
        <v>1.1649319455564414E-2</v>
      </c>
      <c r="O4955" s="4">
        <f>_xlfn.CEILING.MATH(ABS(NiftyData[[#This Row],[Intraday Change %]]), 0.01)</f>
        <v>0.02</v>
      </c>
      <c r="P4955" s="6">
        <f>NiftyData[[#This Row],[Close]]-E4956</f>
        <v>14.599999999999909</v>
      </c>
      <c r="Q4955" s="4">
        <f>NiftyData[[#This Row],[DayChange]]/E4956</f>
        <v>1.168981944833653E-2</v>
      </c>
      <c r="R4955" s="7">
        <f>_xlfn.CEILING.MATH(ABS(NiftyData[[#This Row],[DayChange %]]), 0.01)</f>
        <v>0.02</v>
      </c>
    </row>
    <row r="4956" spans="1:18" x14ac:dyDescent="0.2">
      <c r="A4956" s="2">
        <v>36888</v>
      </c>
      <c r="B4956" s="1">
        <v>1229.3499999999999</v>
      </c>
      <c r="C4956" s="1">
        <v>1253.5999999999999</v>
      </c>
      <c r="D4956" s="1">
        <v>1229.3499999999999</v>
      </c>
      <c r="E4956" s="1">
        <v>1248.95</v>
      </c>
      <c r="F4956" s="1">
        <v>61894808</v>
      </c>
      <c r="G4956" s="1">
        <v>2178.25</v>
      </c>
      <c r="H4956" s="6" t="str">
        <f>TEXT(NiftyData[[#This Row],[Date]], "yyyy")</f>
        <v>2000</v>
      </c>
      <c r="I4956" s="6" t="str">
        <f>TEXT(NiftyData[[#This Row],[Date]], "mmm")</f>
        <v>Dec</v>
      </c>
      <c r="J4956" s="6" t="str">
        <f>TEXT(NiftyData[[#This Row],[Date]], "ddd")</f>
        <v>Thu</v>
      </c>
      <c r="K4956" s="6" t="str">
        <f>TEXT(NiftyData[[#This Row],[Date]], "mmm-yyyy")</f>
        <v>Dec-2000</v>
      </c>
      <c r="L4956" s="6" t="str">
        <f>IF(NiftyData[[#This Row],[Day]]="Thu", "Expiry", "")</f>
        <v>Expiry</v>
      </c>
      <c r="M4956" s="6">
        <f>NiftyData[[#This Row],[Close]]-NiftyData[[#This Row],[Open]]</f>
        <v>19.600000000000136</v>
      </c>
      <c r="N4956" s="4">
        <f>NiftyData[[#This Row],[Intraday Change]]/NiftyData[[#This Row],[Open]]</f>
        <v>1.5943384715500174E-2</v>
      </c>
      <c r="O4956" s="4">
        <f>_xlfn.CEILING.MATH(ABS(NiftyData[[#This Row],[Intraday Change %]]), 0.01)</f>
        <v>0.02</v>
      </c>
      <c r="P4956" s="6">
        <f>NiftyData[[#This Row],[Close]]-E4957</f>
        <v>20.650000000000091</v>
      </c>
      <c r="Q4956" s="4">
        <f>NiftyData[[#This Row],[DayChange]]/E4957</f>
        <v>1.6811853781649507E-2</v>
      </c>
      <c r="R4956" s="7">
        <f>_xlfn.CEILING.MATH(ABS(NiftyData[[#This Row],[DayChange %]]), 0.01)</f>
        <v>0.02</v>
      </c>
    </row>
    <row r="4957" spans="1:18" x14ac:dyDescent="0.2">
      <c r="A4957" s="2">
        <v>36887</v>
      </c>
      <c r="B4957" s="1">
        <v>1212.1500000000001</v>
      </c>
      <c r="C4957" s="1">
        <v>1239</v>
      </c>
      <c r="D4957" s="1">
        <v>1208.75</v>
      </c>
      <c r="E4957" s="1">
        <v>1228.3</v>
      </c>
      <c r="F4957" s="1">
        <v>59260399</v>
      </c>
      <c r="G4957" s="1">
        <v>2341.92</v>
      </c>
      <c r="H4957" s="6" t="str">
        <f>TEXT(NiftyData[[#This Row],[Date]], "yyyy")</f>
        <v>2000</v>
      </c>
      <c r="I4957" s="6" t="str">
        <f>TEXT(NiftyData[[#This Row],[Date]], "mmm")</f>
        <v>Dec</v>
      </c>
      <c r="J4957" s="6" t="str">
        <f>TEXT(NiftyData[[#This Row],[Date]], "ddd")</f>
        <v>Wed</v>
      </c>
      <c r="K4957" s="6" t="str">
        <f>TEXT(NiftyData[[#This Row],[Date]], "mmm-yyyy")</f>
        <v>Dec-2000</v>
      </c>
      <c r="L4957" s="6" t="str">
        <f>IF(NiftyData[[#This Row],[Day]]="Thu", "Expiry", "")</f>
        <v/>
      </c>
      <c r="M4957" s="6">
        <f>NiftyData[[#This Row],[Close]]-NiftyData[[#This Row],[Open]]</f>
        <v>16.149999999999864</v>
      </c>
      <c r="N4957" s="4">
        <f>NiftyData[[#This Row],[Intraday Change]]/NiftyData[[#This Row],[Open]]</f>
        <v>1.3323433568452637E-2</v>
      </c>
      <c r="O4957" s="4">
        <f>_xlfn.CEILING.MATH(ABS(NiftyData[[#This Row],[Intraday Change %]]), 0.01)</f>
        <v>0.02</v>
      </c>
      <c r="P4957" s="6">
        <f>NiftyData[[#This Row],[Close]]-E4958</f>
        <v>16.299999999999955</v>
      </c>
      <c r="Q4957" s="4">
        <f>NiftyData[[#This Row],[DayChange]]/E4958</f>
        <v>1.3448844884488411E-2</v>
      </c>
      <c r="R4957" s="7">
        <f>_xlfn.CEILING.MATH(ABS(NiftyData[[#This Row],[DayChange %]]), 0.01)</f>
        <v>0.02</v>
      </c>
    </row>
    <row r="4958" spans="1:18" x14ac:dyDescent="0.2">
      <c r="A4958" s="2">
        <v>36886</v>
      </c>
      <c r="B4958" s="1">
        <v>1242.05</v>
      </c>
      <c r="C4958" s="1">
        <v>1248.5</v>
      </c>
      <c r="D4958" s="1">
        <v>1207.95</v>
      </c>
      <c r="E4958" s="1">
        <v>1212</v>
      </c>
      <c r="F4958" s="1">
        <v>71777831</v>
      </c>
      <c r="G4958" s="1">
        <v>2571.19</v>
      </c>
      <c r="H4958" s="6" t="str">
        <f>TEXT(NiftyData[[#This Row],[Date]], "yyyy")</f>
        <v>2000</v>
      </c>
      <c r="I4958" s="6" t="str">
        <f>TEXT(NiftyData[[#This Row],[Date]], "mmm")</f>
        <v>Dec</v>
      </c>
      <c r="J4958" s="6" t="str">
        <f>TEXT(NiftyData[[#This Row],[Date]], "ddd")</f>
        <v>Tue</v>
      </c>
      <c r="K4958" s="6" t="str">
        <f>TEXT(NiftyData[[#This Row],[Date]], "mmm-yyyy")</f>
        <v>Dec-2000</v>
      </c>
      <c r="L4958" s="6" t="str">
        <f>IF(NiftyData[[#This Row],[Day]]="Thu", "Expiry", "")</f>
        <v/>
      </c>
      <c r="M4958" s="6">
        <f>NiftyData[[#This Row],[Close]]-NiftyData[[#This Row],[Open]]</f>
        <v>-30.049999999999955</v>
      </c>
      <c r="N4958" s="4">
        <f>NiftyData[[#This Row],[Intraday Change]]/NiftyData[[#This Row],[Open]]</f>
        <v>-2.4193873032486581E-2</v>
      </c>
      <c r="O4958" s="4">
        <f>_xlfn.CEILING.MATH(ABS(NiftyData[[#This Row],[Intraday Change %]]), 0.01)</f>
        <v>0.03</v>
      </c>
      <c r="P4958" s="6">
        <f>NiftyData[[#This Row],[Close]]-E4959</f>
        <v>-30</v>
      </c>
      <c r="Q4958" s="4">
        <f>NiftyData[[#This Row],[DayChange]]/E4959</f>
        <v>-2.4154589371980676E-2</v>
      </c>
      <c r="R4958" s="7">
        <f>_xlfn.CEILING.MATH(ABS(NiftyData[[#This Row],[DayChange %]]), 0.01)</f>
        <v>0.03</v>
      </c>
    </row>
    <row r="4959" spans="1:18" x14ac:dyDescent="0.2">
      <c r="A4959" s="2">
        <v>36882</v>
      </c>
      <c r="B4959" s="1">
        <v>1278.95</v>
      </c>
      <c r="C4959" s="1">
        <v>1292.8</v>
      </c>
      <c r="D4959" s="1">
        <v>1237.3</v>
      </c>
      <c r="E4959" s="1">
        <v>1242</v>
      </c>
      <c r="F4959" s="1">
        <v>89709314</v>
      </c>
      <c r="G4959" s="1">
        <v>3211.95</v>
      </c>
      <c r="H4959" s="6" t="str">
        <f>TEXT(NiftyData[[#This Row],[Date]], "yyyy")</f>
        <v>2000</v>
      </c>
      <c r="I4959" s="6" t="str">
        <f>TEXT(NiftyData[[#This Row],[Date]], "mmm")</f>
        <v>Dec</v>
      </c>
      <c r="J4959" s="6" t="str">
        <f>TEXT(NiftyData[[#This Row],[Date]], "ddd")</f>
        <v>Fri</v>
      </c>
      <c r="K4959" s="6" t="str">
        <f>TEXT(NiftyData[[#This Row],[Date]], "mmm-yyyy")</f>
        <v>Dec-2000</v>
      </c>
      <c r="L4959" s="6" t="str">
        <f>IF(NiftyData[[#This Row],[Day]]="Thu", "Expiry", "")</f>
        <v/>
      </c>
      <c r="M4959" s="6">
        <f>NiftyData[[#This Row],[Close]]-NiftyData[[#This Row],[Open]]</f>
        <v>-36.950000000000045</v>
      </c>
      <c r="N4959" s="4">
        <f>NiftyData[[#This Row],[Intraday Change]]/NiftyData[[#This Row],[Open]]</f>
        <v>-2.8890887055787986E-2</v>
      </c>
      <c r="O4959" s="4">
        <f>_xlfn.CEILING.MATH(ABS(NiftyData[[#This Row],[Intraday Change %]]), 0.01)</f>
        <v>0.03</v>
      </c>
      <c r="P4959" s="6">
        <f>NiftyData[[#This Row],[Close]]-E4960</f>
        <v>-35.400000000000091</v>
      </c>
      <c r="Q4959" s="4">
        <f>NiftyData[[#This Row],[DayChange]]/E4960</f>
        <v>-2.7712541099107632E-2</v>
      </c>
      <c r="R4959" s="7">
        <f>_xlfn.CEILING.MATH(ABS(NiftyData[[#This Row],[DayChange %]]), 0.01)</f>
        <v>0.03</v>
      </c>
    </row>
    <row r="4960" spans="1:18" x14ac:dyDescent="0.2">
      <c r="A4960" s="2">
        <v>36881</v>
      </c>
      <c r="B4960" s="1">
        <v>1294.25</v>
      </c>
      <c r="C4960" s="1">
        <v>1294.25</v>
      </c>
      <c r="D4960" s="1">
        <v>1257.0999999999999</v>
      </c>
      <c r="E4960" s="1">
        <v>1277.4000000000001</v>
      </c>
      <c r="F4960" s="1">
        <v>81444699</v>
      </c>
      <c r="G4960" s="1">
        <v>2879.79</v>
      </c>
      <c r="H4960" s="6" t="str">
        <f>TEXT(NiftyData[[#This Row],[Date]], "yyyy")</f>
        <v>2000</v>
      </c>
      <c r="I4960" s="6" t="str">
        <f>TEXT(NiftyData[[#This Row],[Date]], "mmm")</f>
        <v>Dec</v>
      </c>
      <c r="J4960" s="6" t="str">
        <f>TEXT(NiftyData[[#This Row],[Date]], "ddd")</f>
        <v>Thu</v>
      </c>
      <c r="K4960" s="6" t="str">
        <f>TEXT(NiftyData[[#This Row],[Date]], "mmm-yyyy")</f>
        <v>Dec-2000</v>
      </c>
      <c r="L4960" s="6" t="str">
        <f>IF(NiftyData[[#This Row],[Day]]="Thu", "Expiry", "")</f>
        <v>Expiry</v>
      </c>
      <c r="M4960" s="6">
        <f>NiftyData[[#This Row],[Close]]-NiftyData[[#This Row],[Open]]</f>
        <v>-16.849999999999909</v>
      </c>
      <c r="N4960" s="4">
        <f>NiftyData[[#This Row],[Intraday Change]]/NiftyData[[#This Row],[Open]]</f>
        <v>-1.3019123044234042E-2</v>
      </c>
      <c r="O4960" s="4">
        <f>_xlfn.CEILING.MATH(ABS(NiftyData[[#This Row],[Intraday Change %]]), 0.01)</f>
        <v>0.02</v>
      </c>
      <c r="P4960" s="6">
        <f>NiftyData[[#This Row],[Close]]-E4961</f>
        <v>-17.849999999999909</v>
      </c>
      <c r="Q4960" s="4">
        <f>NiftyData[[#This Row],[DayChange]]/E4961</f>
        <v>-1.3781123335263393E-2</v>
      </c>
      <c r="R4960" s="7">
        <f>_xlfn.CEILING.MATH(ABS(NiftyData[[#This Row],[DayChange %]]), 0.01)</f>
        <v>0.02</v>
      </c>
    </row>
    <row r="4961" spans="1:18" x14ac:dyDescent="0.2">
      <c r="A4961" s="2">
        <v>36880</v>
      </c>
      <c r="B4961" s="1">
        <v>1312.8</v>
      </c>
      <c r="C4961" s="1">
        <v>1313.4</v>
      </c>
      <c r="D4961" s="1">
        <v>1285.45</v>
      </c>
      <c r="E4961" s="1">
        <v>1295.25</v>
      </c>
      <c r="F4961" s="1">
        <v>64915151</v>
      </c>
      <c r="G4961" s="1">
        <v>2478.4299999999998</v>
      </c>
      <c r="H4961" s="6" t="str">
        <f>TEXT(NiftyData[[#This Row],[Date]], "yyyy")</f>
        <v>2000</v>
      </c>
      <c r="I4961" s="6" t="str">
        <f>TEXT(NiftyData[[#This Row],[Date]], "mmm")</f>
        <v>Dec</v>
      </c>
      <c r="J4961" s="6" t="str">
        <f>TEXT(NiftyData[[#This Row],[Date]], "ddd")</f>
        <v>Wed</v>
      </c>
      <c r="K4961" s="6" t="str">
        <f>TEXT(NiftyData[[#This Row],[Date]], "mmm-yyyy")</f>
        <v>Dec-2000</v>
      </c>
      <c r="L4961" s="6" t="str">
        <f>IF(NiftyData[[#This Row],[Day]]="Thu", "Expiry", "")</f>
        <v/>
      </c>
      <c r="M4961" s="6">
        <f>NiftyData[[#This Row],[Close]]-NiftyData[[#This Row],[Open]]</f>
        <v>-17.549999999999955</v>
      </c>
      <c r="N4961" s="4">
        <f>NiftyData[[#This Row],[Intraday Change]]/NiftyData[[#This Row],[Open]]</f>
        <v>-1.3368372943327206E-2</v>
      </c>
      <c r="O4961" s="4">
        <f>_xlfn.CEILING.MATH(ABS(NiftyData[[#This Row],[Intraday Change %]]), 0.01)</f>
        <v>0.02</v>
      </c>
      <c r="P4961" s="6">
        <f>NiftyData[[#This Row],[Close]]-E4962</f>
        <v>-15.25</v>
      </c>
      <c r="Q4961" s="4">
        <f>NiftyData[[#This Row],[DayChange]]/E4962</f>
        <v>-1.163677985501717E-2</v>
      </c>
      <c r="R4961" s="7">
        <f>_xlfn.CEILING.MATH(ABS(NiftyData[[#This Row],[DayChange %]]), 0.01)</f>
        <v>0.02</v>
      </c>
    </row>
    <row r="4962" spans="1:18" x14ac:dyDescent="0.2">
      <c r="A4962" s="2">
        <v>36879</v>
      </c>
      <c r="B4962" s="1">
        <v>1317.75</v>
      </c>
      <c r="C4962" s="1">
        <v>1325.6</v>
      </c>
      <c r="D4962" s="1">
        <v>1307</v>
      </c>
      <c r="E4962" s="1">
        <v>1310.5</v>
      </c>
      <c r="F4962" s="1">
        <v>79675399</v>
      </c>
      <c r="G4962" s="1">
        <v>2579.3000000000002</v>
      </c>
      <c r="H4962" s="6" t="str">
        <f>TEXT(NiftyData[[#This Row],[Date]], "yyyy")</f>
        <v>2000</v>
      </c>
      <c r="I4962" s="6" t="str">
        <f>TEXT(NiftyData[[#This Row],[Date]], "mmm")</f>
        <v>Dec</v>
      </c>
      <c r="J4962" s="6" t="str">
        <f>TEXT(NiftyData[[#This Row],[Date]], "ddd")</f>
        <v>Tue</v>
      </c>
      <c r="K4962" s="6" t="str">
        <f>TEXT(NiftyData[[#This Row],[Date]], "mmm-yyyy")</f>
        <v>Dec-2000</v>
      </c>
      <c r="L4962" s="6" t="str">
        <f>IF(NiftyData[[#This Row],[Day]]="Thu", "Expiry", "")</f>
        <v/>
      </c>
      <c r="M4962" s="6">
        <f>NiftyData[[#This Row],[Close]]-NiftyData[[#This Row],[Open]]</f>
        <v>-7.25</v>
      </c>
      <c r="N4962" s="4">
        <f>NiftyData[[#This Row],[Intraday Change]]/NiftyData[[#This Row],[Open]]</f>
        <v>-5.5018023145513182E-3</v>
      </c>
      <c r="O4962" s="4">
        <f>_xlfn.CEILING.MATH(ABS(NiftyData[[#This Row],[Intraday Change %]]), 0.01)</f>
        <v>0.01</v>
      </c>
      <c r="P4962" s="6">
        <f>NiftyData[[#This Row],[Close]]-E4963</f>
        <v>-7.0999999999999091</v>
      </c>
      <c r="Q4962" s="4">
        <f>NiftyData[[#This Row],[DayChange]]/E4963</f>
        <v>-5.3885853066180248E-3</v>
      </c>
      <c r="R4962" s="7">
        <f>_xlfn.CEILING.MATH(ABS(NiftyData[[#This Row],[DayChange %]]), 0.01)</f>
        <v>0.01</v>
      </c>
    </row>
    <row r="4963" spans="1:18" x14ac:dyDescent="0.2">
      <c r="A4963" s="2">
        <v>36878</v>
      </c>
      <c r="B4963" s="1">
        <v>1310.1500000000001</v>
      </c>
      <c r="C4963" s="1">
        <v>1321.65</v>
      </c>
      <c r="D4963" s="1">
        <v>1297.2</v>
      </c>
      <c r="E4963" s="1">
        <v>1317.6</v>
      </c>
      <c r="F4963" s="1">
        <v>71852888</v>
      </c>
      <c r="G4963" s="1">
        <v>2477.56</v>
      </c>
      <c r="H4963" s="6" t="str">
        <f>TEXT(NiftyData[[#This Row],[Date]], "yyyy")</f>
        <v>2000</v>
      </c>
      <c r="I4963" s="6" t="str">
        <f>TEXT(NiftyData[[#This Row],[Date]], "mmm")</f>
        <v>Dec</v>
      </c>
      <c r="J4963" s="6" t="str">
        <f>TEXT(NiftyData[[#This Row],[Date]], "ddd")</f>
        <v>Mon</v>
      </c>
      <c r="K4963" s="6" t="str">
        <f>TEXT(NiftyData[[#This Row],[Date]], "mmm-yyyy")</f>
        <v>Dec-2000</v>
      </c>
      <c r="L4963" s="6" t="str">
        <f>IF(NiftyData[[#This Row],[Day]]="Thu", "Expiry", "")</f>
        <v/>
      </c>
      <c r="M4963" s="6">
        <f>NiftyData[[#This Row],[Close]]-NiftyData[[#This Row],[Open]]</f>
        <v>7.4499999999998181</v>
      </c>
      <c r="N4963" s="4">
        <f>NiftyData[[#This Row],[Intraday Change]]/NiftyData[[#This Row],[Open]]</f>
        <v>5.6863717894896143E-3</v>
      </c>
      <c r="O4963" s="4">
        <f>_xlfn.CEILING.MATH(ABS(NiftyData[[#This Row],[Intraday Change %]]), 0.01)</f>
        <v>0.01</v>
      </c>
      <c r="P4963" s="6">
        <f>NiftyData[[#This Row],[Close]]-E4964</f>
        <v>5</v>
      </c>
      <c r="Q4963" s="4">
        <f>NiftyData[[#This Row],[DayChange]]/E4964</f>
        <v>3.8092335822032608E-3</v>
      </c>
      <c r="R4963" s="7">
        <f>_xlfn.CEILING.MATH(ABS(NiftyData[[#This Row],[DayChange %]]), 0.01)</f>
        <v>0.01</v>
      </c>
    </row>
    <row r="4964" spans="1:18" x14ac:dyDescent="0.2">
      <c r="A4964" s="2">
        <v>36875</v>
      </c>
      <c r="B4964" s="1">
        <v>1349.25</v>
      </c>
      <c r="C4964" s="1">
        <v>1349.25</v>
      </c>
      <c r="D4964" s="1">
        <v>1308.1500000000001</v>
      </c>
      <c r="E4964" s="1">
        <v>1312.6</v>
      </c>
      <c r="F4964" s="1">
        <v>106556294</v>
      </c>
      <c r="G4964" s="1">
        <v>3740.95</v>
      </c>
      <c r="H4964" s="6" t="str">
        <f>TEXT(NiftyData[[#This Row],[Date]], "yyyy")</f>
        <v>2000</v>
      </c>
      <c r="I4964" s="6" t="str">
        <f>TEXT(NiftyData[[#This Row],[Date]], "mmm")</f>
        <v>Dec</v>
      </c>
      <c r="J4964" s="6" t="str">
        <f>TEXT(NiftyData[[#This Row],[Date]], "ddd")</f>
        <v>Fri</v>
      </c>
      <c r="K4964" s="6" t="str">
        <f>TEXT(NiftyData[[#This Row],[Date]], "mmm-yyyy")</f>
        <v>Dec-2000</v>
      </c>
      <c r="L4964" s="6" t="str">
        <f>IF(NiftyData[[#This Row],[Day]]="Thu", "Expiry", "")</f>
        <v/>
      </c>
      <c r="M4964" s="6">
        <f>NiftyData[[#This Row],[Close]]-NiftyData[[#This Row],[Open]]</f>
        <v>-36.650000000000091</v>
      </c>
      <c r="N4964" s="4">
        <f>NiftyData[[#This Row],[Intraday Change]]/NiftyData[[#This Row],[Open]]</f>
        <v>-2.7163238836390654E-2</v>
      </c>
      <c r="O4964" s="4">
        <f>_xlfn.CEILING.MATH(ABS(NiftyData[[#This Row],[Intraday Change %]]), 0.01)</f>
        <v>0.03</v>
      </c>
      <c r="P4964" s="6">
        <f>NiftyData[[#This Row],[Close]]-E4965</f>
        <v>-36.75</v>
      </c>
      <c r="Q4964" s="4">
        <f>NiftyData[[#This Row],[DayChange]]/E4965</f>
        <v>-2.723533553192278E-2</v>
      </c>
      <c r="R4964" s="7">
        <f>_xlfn.CEILING.MATH(ABS(NiftyData[[#This Row],[DayChange %]]), 0.01)</f>
        <v>0.03</v>
      </c>
    </row>
    <row r="4965" spans="1:18" x14ac:dyDescent="0.2">
      <c r="A4965" s="2">
        <v>36874</v>
      </c>
      <c r="B4965" s="1">
        <v>1354.45</v>
      </c>
      <c r="C4965" s="1">
        <v>1369.5</v>
      </c>
      <c r="D4965" s="1">
        <v>1346.15</v>
      </c>
      <c r="E4965" s="1">
        <v>1349.35</v>
      </c>
      <c r="F4965" s="1">
        <v>107922822</v>
      </c>
      <c r="G4965" s="1">
        <v>3341.29</v>
      </c>
      <c r="H4965" s="6" t="str">
        <f>TEXT(NiftyData[[#This Row],[Date]], "yyyy")</f>
        <v>2000</v>
      </c>
      <c r="I4965" s="6" t="str">
        <f>TEXT(NiftyData[[#This Row],[Date]], "mmm")</f>
        <v>Dec</v>
      </c>
      <c r="J4965" s="6" t="str">
        <f>TEXT(NiftyData[[#This Row],[Date]], "ddd")</f>
        <v>Thu</v>
      </c>
      <c r="K4965" s="6" t="str">
        <f>TEXT(NiftyData[[#This Row],[Date]], "mmm-yyyy")</f>
        <v>Dec-2000</v>
      </c>
      <c r="L4965" s="6" t="str">
        <f>IF(NiftyData[[#This Row],[Day]]="Thu", "Expiry", "")</f>
        <v>Expiry</v>
      </c>
      <c r="M4965" s="6">
        <f>NiftyData[[#This Row],[Close]]-NiftyData[[#This Row],[Open]]</f>
        <v>-5.1000000000001364</v>
      </c>
      <c r="N4965" s="4">
        <f>NiftyData[[#This Row],[Intraday Change]]/NiftyData[[#This Row],[Open]]</f>
        <v>-3.7653660157260412E-3</v>
      </c>
      <c r="O4965" s="4">
        <f>_xlfn.CEILING.MATH(ABS(NiftyData[[#This Row],[Intraday Change %]]), 0.01)</f>
        <v>0.01</v>
      </c>
      <c r="P4965" s="6">
        <f>NiftyData[[#This Row],[Close]]-E4966</f>
        <v>-4.9500000000000455</v>
      </c>
      <c r="Q4965" s="4">
        <f>NiftyData[[#This Row],[DayChange]]/E4966</f>
        <v>-3.6550247360260251E-3</v>
      </c>
      <c r="R4965" s="7">
        <f>_xlfn.CEILING.MATH(ABS(NiftyData[[#This Row],[DayChange %]]), 0.01)</f>
        <v>0.01</v>
      </c>
    </row>
    <row r="4966" spans="1:18" x14ac:dyDescent="0.2">
      <c r="A4966" s="2">
        <v>36873</v>
      </c>
      <c r="B4966" s="1">
        <v>1333.8</v>
      </c>
      <c r="C4966" s="1">
        <v>1360.8</v>
      </c>
      <c r="D4966" s="1">
        <v>1333.8</v>
      </c>
      <c r="E4966" s="1">
        <v>1354.3</v>
      </c>
      <c r="F4966" s="1">
        <v>81303722</v>
      </c>
      <c r="G4966" s="1">
        <v>3024.52</v>
      </c>
      <c r="H4966" s="6" t="str">
        <f>TEXT(NiftyData[[#This Row],[Date]], "yyyy")</f>
        <v>2000</v>
      </c>
      <c r="I4966" s="6" t="str">
        <f>TEXT(NiftyData[[#This Row],[Date]], "mmm")</f>
        <v>Dec</v>
      </c>
      <c r="J4966" s="6" t="str">
        <f>TEXT(NiftyData[[#This Row],[Date]], "ddd")</f>
        <v>Wed</v>
      </c>
      <c r="K4966" s="6" t="str">
        <f>TEXT(NiftyData[[#This Row],[Date]], "mmm-yyyy")</f>
        <v>Dec-2000</v>
      </c>
      <c r="L4966" s="6" t="str">
        <f>IF(NiftyData[[#This Row],[Day]]="Thu", "Expiry", "")</f>
        <v/>
      </c>
      <c r="M4966" s="6">
        <f>NiftyData[[#This Row],[Close]]-NiftyData[[#This Row],[Open]]</f>
        <v>20.5</v>
      </c>
      <c r="N4966" s="4">
        <f>NiftyData[[#This Row],[Intraday Change]]/NiftyData[[#This Row],[Open]]</f>
        <v>1.5369620632778528E-2</v>
      </c>
      <c r="O4966" s="4">
        <f>_xlfn.CEILING.MATH(ABS(NiftyData[[#This Row],[Intraday Change %]]), 0.01)</f>
        <v>0.02</v>
      </c>
      <c r="P4966" s="6">
        <f>NiftyData[[#This Row],[Close]]-E4967</f>
        <v>20.950000000000045</v>
      </c>
      <c r="Q4966" s="4">
        <f>NiftyData[[#This Row],[DayChange]]/E4967</f>
        <v>1.5712303596205082E-2</v>
      </c>
      <c r="R4966" s="7">
        <f>_xlfn.CEILING.MATH(ABS(NiftyData[[#This Row],[DayChange %]]), 0.01)</f>
        <v>0.02</v>
      </c>
    </row>
    <row r="4967" spans="1:18" x14ac:dyDescent="0.2">
      <c r="A4967" s="2">
        <v>36872</v>
      </c>
      <c r="B4967" s="1">
        <v>1332.2</v>
      </c>
      <c r="C4967" s="1">
        <v>1341.75</v>
      </c>
      <c r="D4967" s="1">
        <v>1327.6</v>
      </c>
      <c r="E4967" s="1">
        <v>1333.35</v>
      </c>
      <c r="F4967" s="1">
        <v>78396433</v>
      </c>
      <c r="G4967" s="1">
        <v>2806.79</v>
      </c>
      <c r="H4967" s="6" t="str">
        <f>TEXT(NiftyData[[#This Row],[Date]], "yyyy")</f>
        <v>2000</v>
      </c>
      <c r="I4967" s="6" t="str">
        <f>TEXT(NiftyData[[#This Row],[Date]], "mmm")</f>
        <v>Dec</v>
      </c>
      <c r="J4967" s="6" t="str">
        <f>TEXT(NiftyData[[#This Row],[Date]], "ddd")</f>
        <v>Tue</v>
      </c>
      <c r="K4967" s="6" t="str">
        <f>TEXT(NiftyData[[#This Row],[Date]], "mmm-yyyy")</f>
        <v>Dec-2000</v>
      </c>
      <c r="L4967" s="6" t="str">
        <f>IF(NiftyData[[#This Row],[Day]]="Thu", "Expiry", "")</f>
        <v/>
      </c>
      <c r="M4967" s="6">
        <f>NiftyData[[#This Row],[Close]]-NiftyData[[#This Row],[Open]]</f>
        <v>1.1499999999998636</v>
      </c>
      <c r="N4967" s="4">
        <f>NiftyData[[#This Row],[Intraday Change]]/NiftyData[[#This Row],[Open]]</f>
        <v>8.6323374868628097E-4</v>
      </c>
      <c r="O4967" s="4">
        <f>_xlfn.CEILING.MATH(ABS(NiftyData[[#This Row],[Intraday Change %]]), 0.01)</f>
        <v>0.01</v>
      </c>
      <c r="P4967" s="6">
        <f>NiftyData[[#This Row],[Close]]-E4968</f>
        <v>1.1999999999998181</v>
      </c>
      <c r="Q4967" s="4">
        <f>NiftyData[[#This Row],[DayChange]]/E4968</f>
        <v>9.0079945952018772E-4</v>
      </c>
      <c r="R4967" s="7">
        <f>_xlfn.CEILING.MATH(ABS(NiftyData[[#This Row],[DayChange %]]), 0.01)</f>
        <v>0.01</v>
      </c>
    </row>
    <row r="4968" spans="1:18" x14ac:dyDescent="0.2">
      <c r="A4968" s="2">
        <v>36871</v>
      </c>
      <c r="B4968" s="1">
        <v>1313.7</v>
      </c>
      <c r="C4968" s="1">
        <v>1333.5</v>
      </c>
      <c r="D4968" s="1">
        <v>1313.7</v>
      </c>
      <c r="E4968" s="1">
        <v>1332.15</v>
      </c>
      <c r="F4968" s="1">
        <v>77519863</v>
      </c>
      <c r="G4968" s="1">
        <v>2586.0100000000002</v>
      </c>
      <c r="H4968" s="6" t="str">
        <f>TEXT(NiftyData[[#This Row],[Date]], "yyyy")</f>
        <v>2000</v>
      </c>
      <c r="I4968" s="6" t="str">
        <f>TEXT(NiftyData[[#This Row],[Date]], "mmm")</f>
        <v>Dec</v>
      </c>
      <c r="J4968" s="6" t="str">
        <f>TEXT(NiftyData[[#This Row],[Date]], "ddd")</f>
        <v>Mon</v>
      </c>
      <c r="K4968" s="6" t="str">
        <f>TEXT(NiftyData[[#This Row],[Date]], "mmm-yyyy")</f>
        <v>Dec-2000</v>
      </c>
      <c r="L4968" s="6" t="str">
        <f>IF(NiftyData[[#This Row],[Day]]="Thu", "Expiry", "")</f>
        <v/>
      </c>
      <c r="M4968" s="6">
        <f>NiftyData[[#This Row],[Close]]-NiftyData[[#This Row],[Open]]</f>
        <v>18.450000000000045</v>
      </c>
      <c r="N4968" s="4">
        <f>NiftyData[[#This Row],[Intraday Change]]/NiftyData[[#This Row],[Open]]</f>
        <v>1.4044302352135225E-2</v>
      </c>
      <c r="O4968" s="4">
        <f>_xlfn.CEILING.MATH(ABS(NiftyData[[#This Row],[Intraday Change %]]), 0.01)</f>
        <v>0.02</v>
      </c>
      <c r="P4968" s="6">
        <f>NiftyData[[#This Row],[Close]]-E4969</f>
        <v>18.450000000000045</v>
      </c>
      <c r="Q4968" s="4">
        <f>NiftyData[[#This Row],[DayChange]]/E4969</f>
        <v>1.4044302352135225E-2</v>
      </c>
      <c r="R4968" s="7">
        <f>_xlfn.CEILING.MATH(ABS(NiftyData[[#This Row],[DayChange %]]), 0.01)</f>
        <v>0.02</v>
      </c>
    </row>
    <row r="4969" spans="1:18" x14ac:dyDescent="0.2">
      <c r="A4969" s="2">
        <v>36868</v>
      </c>
      <c r="B4969" s="1">
        <v>1303.3</v>
      </c>
      <c r="C4969" s="1">
        <v>1317.2</v>
      </c>
      <c r="D4969" s="1">
        <v>1303.3</v>
      </c>
      <c r="E4969" s="1">
        <v>1313.7</v>
      </c>
      <c r="F4969" s="1">
        <v>92770801</v>
      </c>
      <c r="G4969" s="1">
        <v>2863.44</v>
      </c>
      <c r="H4969" s="6" t="str">
        <f>TEXT(NiftyData[[#This Row],[Date]], "yyyy")</f>
        <v>2000</v>
      </c>
      <c r="I4969" s="6" t="str">
        <f>TEXT(NiftyData[[#This Row],[Date]], "mmm")</f>
        <v>Dec</v>
      </c>
      <c r="J4969" s="6" t="str">
        <f>TEXT(NiftyData[[#This Row],[Date]], "ddd")</f>
        <v>Fri</v>
      </c>
      <c r="K4969" s="6" t="str">
        <f>TEXT(NiftyData[[#This Row],[Date]], "mmm-yyyy")</f>
        <v>Dec-2000</v>
      </c>
      <c r="L4969" s="6" t="str">
        <f>IF(NiftyData[[#This Row],[Day]]="Thu", "Expiry", "")</f>
        <v/>
      </c>
      <c r="M4969" s="6">
        <f>NiftyData[[#This Row],[Close]]-NiftyData[[#This Row],[Open]]</f>
        <v>10.400000000000091</v>
      </c>
      <c r="N4969" s="4">
        <f>NiftyData[[#This Row],[Intraday Change]]/NiftyData[[#This Row],[Open]]</f>
        <v>7.9797437274611305E-3</v>
      </c>
      <c r="O4969" s="4">
        <f>_xlfn.CEILING.MATH(ABS(NiftyData[[#This Row],[Intraday Change %]]), 0.01)</f>
        <v>0.01</v>
      </c>
      <c r="P4969" s="6">
        <f>NiftyData[[#This Row],[Close]]-E4970</f>
        <v>11.200000000000045</v>
      </c>
      <c r="Q4969" s="4">
        <f>NiftyData[[#This Row],[DayChange]]/E4970</f>
        <v>8.5988483685221079E-3</v>
      </c>
      <c r="R4969" s="7">
        <f>_xlfn.CEILING.MATH(ABS(NiftyData[[#This Row],[DayChange %]]), 0.01)</f>
        <v>0.01</v>
      </c>
    </row>
    <row r="4970" spans="1:18" x14ac:dyDescent="0.2">
      <c r="A4970" s="2">
        <v>36867</v>
      </c>
      <c r="B4970" s="1">
        <v>1298.9000000000001</v>
      </c>
      <c r="C4970" s="1">
        <v>1308.45</v>
      </c>
      <c r="D4970" s="1">
        <v>1295.0999999999999</v>
      </c>
      <c r="E4970" s="1">
        <v>1302.5</v>
      </c>
      <c r="F4970" s="1">
        <v>86887597</v>
      </c>
      <c r="G4970" s="1">
        <v>2464.25</v>
      </c>
      <c r="H4970" s="6" t="str">
        <f>TEXT(NiftyData[[#This Row],[Date]], "yyyy")</f>
        <v>2000</v>
      </c>
      <c r="I4970" s="6" t="str">
        <f>TEXT(NiftyData[[#This Row],[Date]], "mmm")</f>
        <v>Dec</v>
      </c>
      <c r="J4970" s="6" t="str">
        <f>TEXT(NiftyData[[#This Row],[Date]], "ddd")</f>
        <v>Thu</v>
      </c>
      <c r="K4970" s="6" t="str">
        <f>TEXT(NiftyData[[#This Row],[Date]], "mmm-yyyy")</f>
        <v>Dec-2000</v>
      </c>
      <c r="L4970" s="6" t="str">
        <f>IF(NiftyData[[#This Row],[Day]]="Thu", "Expiry", "")</f>
        <v>Expiry</v>
      </c>
      <c r="M4970" s="6">
        <f>NiftyData[[#This Row],[Close]]-NiftyData[[#This Row],[Open]]</f>
        <v>3.5999999999999091</v>
      </c>
      <c r="N4970" s="4">
        <f>NiftyData[[#This Row],[Intraday Change]]/NiftyData[[#This Row],[Open]]</f>
        <v>2.7715759488797513E-3</v>
      </c>
      <c r="O4970" s="4">
        <f>_xlfn.CEILING.MATH(ABS(NiftyData[[#This Row],[Intraday Change %]]), 0.01)</f>
        <v>0.01</v>
      </c>
      <c r="P4970" s="6">
        <f>NiftyData[[#This Row],[Close]]-E4971</f>
        <v>3.9500000000000455</v>
      </c>
      <c r="Q4970" s="4">
        <f>NiftyData[[#This Row],[DayChange]]/E4971</f>
        <v>3.0418543760348431E-3</v>
      </c>
      <c r="R4970" s="7">
        <f>_xlfn.CEILING.MATH(ABS(NiftyData[[#This Row],[DayChange %]]), 0.01)</f>
        <v>0.01</v>
      </c>
    </row>
    <row r="4971" spans="1:18" x14ac:dyDescent="0.2">
      <c r="A4971" s="2">
        <v>36866</v>
      </c>
      <c r="B4971" s="1">
        <v>1284.8499999999999</v>
      </c>
      <c r="C4971" s="1">
        <v>1319.85</v>
      </c>
      <c r="D4971" s="1">
        <v>1284.8499999999999</v>
      </c>
      <c r="E4971" s="1">
        <v>1298.55</v>
      </c>
      <c r="F4971" s="1">
        <v>82720927</v>
      </c>
      <c r="G4971" s="1">
        <v>2780.3</v>
      </c>
      <c r="H4971" s="6" t="str">
        <f>TEXT(NiftyData[[#This Row],[Date]], "yyyy")</f>
        <v>2000</v>
      </c>
      <c r="I4971" s="6" t="str">
        <f>TEXT(NiftyData[[#This Row],[Date]], "mmm")</f>
        <v>Dec</v>
      </c>
      <c r="J4971" s="6" t="str">
        <f>TEXT(NiftyData[[#This Row],[Date]], "ddd")</f>
        <v>Wed</v>
      </c>
      <c r="K4971" s="6" t="str">
        <f>TEXT(NiftyData[[#This Row],[Date]], "mmm-yyyy")</f>
        <v>Dec-2000</v>
      </c>
      <c r="L4971" s="6" t="str">
        <f>IF(NiftyData[[#This Row],[Day]]="Thu", "Expiry", "")</f>
        <v/>
      </c>
      <c r="M4971" s="6">
        <f>NiftyData[[#This Row],[Close]]-NiftyData[[#This Row],[Open]]</f>
        <v>13.700000000000045</v>
      </c>
      <c r="N4971" s="4">
        <f>NiftyData[[#This Row],[Intraday Change]]/NiftyData[[#This Row],[Open]]</f>
        <v>1.0662723275090514E-2</v>
      </c>
      <c r="O4971" s="4">
        <f>_xlfn.CEILING.MATH(ABS(NiftyData[[#This Row],[Intraday Change %]]), 0.01)</f>
        <v>0.02</v>
      </c>
      <c r="P4971" s="6">
        <f>NiftyData[[#This Row],[Close]]-E4972</f>
        <v>13.899999999999864</v>
      </c>
      <c r="Q4971" s="4">
        <f>NiftyData[[#This Row],[DayChange]]/E4972</f>
        <v>1.0820067722725927E-2</v>
      </c>
      <c r="R4971" s="7">
        <f>_xlfn.CEILING.MATH(ABS(NiftyData[[#This Row],[DayChange %]]), 0.01)</f>
        <v>0.02</v>
      </c>
    </row>
    <row r="4972" spans="1:18" x14ac:dyDescent="0.2">
      <c r="A4972" s="2">
        <v>36865</v>
      </c>
      <c r="B4972" s="1">
        <v>1275.7</v>
      </c>
      <c r="C4972" s="1">
        <v>1288.2</v>
      </c>
      <c r="D4972" s="1">
        <v>1275.5</v>
      </c>
      <c r="E4972" s="1">
        <v>1284.6500000000001</v>
      </c>
      <c r="F4972" s="1">
        <v>66897728</v>
      </c>
      <c r="G4972" s="1">
        <v>2256.91</v>
      </c>
      <c r="H4972" s="6" t="str">
        <f>TEXT(NiftyData[[#This Row],[Date]], "yyyy")</f>
        <v>2000</v>
      </c>
      <c r="I4972" s="6" t="str">
        <f>TEXT(NiftyData[[#This Row],[Date]], "mmm")</f>
        <v>Dec</v>
      </c>
      <c r="J4972" s="6" t="str">
        <f>TEXT(NiftyData[[#This Row],[Date]], "ddd")</f>
        <v>Tue</v>
      </c>
      <c r="K4972" s="6" t="str">
        <f>TEXT(NiftyData[[#This Row],[Date]], "mmm-yyyy")</f>
        <v>Dec-2000</v>
      </c>
      <c r="L4972" s="6" t="str">
        <f>IF(NiftyData[[#This Row],[Day]]="Thu", "Expiry", "")</f>
        <v/>
      </c>
      <c r="M4972" s="6">
        <f>NiftyData[[#This Row],[Close]]-NiftyData[[#This Row],[Open]]</f>
        <v>8.9500000000000455</v>
      </c>
      <c r="N4972" s="4">
        <f>NiftyData[[#This Row],[Intraday Change]]/NiftyData[[#This Row],[Open]]</f>
        <v>7.0157560554989775E-3</v>
      </c>
      <c r="O4972" s="4">
        <f>_xlfn.CEILING.MATH(ABS(NiftyData[[#This Row],[Intraday Change %]]), 0.01)</f>
        <v>0.01</v>
      </c>
      <c r="P4972" s="6">
        <f>NiftyData[[#This Row],[Close]]-E4973</f>
        <v>9.0500000000001819</v>
      </c>
      <c r="Q4972" s="4">
        <f>NiftyData[[#This Row],[DayChange]]/E4973</f>
        <v>7.0947005330826143E-3</v>
      </c>
      <c r="R4972" s="7">
        <f>_xlfn.CEILING.MATH(ABS(NiftyData[[#This Row],[DayChange %]]), 0.01)</f>
        <v>0.01</v>
      </c>
    </row>
    <row r="4973" spans="1:18" x14ac:dyDescent="0.2">
      <c r="A4973" s="2">
        <v>36864</v>
      </c>
      <c r="B4973" s="1">
        <v>1276.25</v>
      </c>
      <c r="C4973" s="1">
        <v>1290</v>
      </c>
      <c r="D4973" s="1">
        <v>1273.6500000000001</v>
      </c>
      <c r="E4973" s="1">
        <v>1275.5999999999999</v>
      </c>
      <c r="F4973" s="1">
        <v>68385969</v>
      </c>
      <c r="G4973" s="1">
        <v>2088.0100000000002</v>
      </c>
      <c r="H4973" s="6" t="str">
        <f>TEXT(NiftyData[[#This Row],[Date]], "yyyy")</f>
        <v>2000</v>
      </c>
      <c r="I4973" s="6" t="str">
        <f>TEXT(NiftyData[[#This Row],[Date]], "mmm")</f>
        <v>Dec</v>
      </c>
      <c r="J4973" s="6" t="str">
        <f>TEXT(NiftyData[[#This Row],[Date]], "ddd")</f>
        <v>Mon</v>
      </c>
      <c r="K4973" s="6" t="str">
        <f>TEXT(NiftyData[[#This Row],[Date]], "mmm-yyyy")</f>
        <v>Dec-2000</v>
      </c>
      <c r="L4973" s="6" t="str">
        <f>IF(NiftyData[[#This Row],[Day]]="Thu", "Expiry", "")</f>
        <v/>
      </c>
      <c r="M4973" s="6">
        <f>NiftyData[[#This Row],[Close]]-NiftyData[[#This Row],[Open]]</f>
        <v>-0.65000000000009095</v>
      </c>
      <c r="N4973" s="4">
        <f>NiftyData[[#This Row],[Intraday Change]]/NiftyData[[#This Row],[Open]]</f>
        <v>-5.0930460333013978E-4</v>
      </c>
      <c r="O4973" s="4">
        <f>_xlfn.CEILING.MATH(ABS(NiftyData[[#This Row],[Intraday Change %]]), 0.01)</f>
        <v>0.01</v>
      </c>
      <c r="P4973" s="6">
        <f>NiftyData[[#This Row],[Close]]-E4974</f>
        <v>-0.60000000000013642</v>
      </c>
      <c r="Q4973" s="4">
        <f>NiftyData[[#This Row],[DayChange]]/E4974</f>
        <v>-4.7014574518111299E-4</v>
      </c>
      <c r="R4973" s="7">
        <f>_xlfn.CEILING.MATH(ABS(NiftyData[[#This Row],[DayChange %]]), 0.01)</f>
        <v>0.01</v>
      </c>
    </row>
    <row r="4974" spans="1:18" x14ac:dyDescent="0.2">
      <c r="A4974" s="2">
        <v>36861</v>
      </c>
      <c r="B4974" s="1">
        <v>1268.0999999999999</v>
      </c>
      <c r="C4974" s="1">
        <v>1280.5</v>
      </c>
      <c r="D4974" s="1">
        <v>1255.2</v>
      </c>
      <c r="E4974" s="1">
        <v>1276.2</v>
      </c>
      <c r="F4974" s="1">
        <v>93875047</v>
      </c>
      <c r="G4974" s="1">
        <v>3091.99</v>
      </c>
      <c r="H4974" s="6" t="str">
        <f>TEXT(NiftyData[[#This Row],[Date]], "yyyy")</f>
        <v>2000</v>
      </c>
      <c r="I4974" s="6" t="str">
        <f>TEXT(NiftyData[[#This Row],[Date]], "mmm")</f>
        <v>Dec</v>
      </c>
      <c r="J4974" s="6" t="str">
        <f>TEXT(NiftyData[[#This Row],[Date]], "ddd")</f>
        <v>Fri</v>
      </c>
      <c r="K4974" s="6" t="str">
        <f>TEXT(NiftyData[[#This Row],[Date]], "mmm-yyyy")</f>
        <v>Dec-2000</v>
      </c>
      <c r="L4974" s="6" t="str">
        <f>IF(NiftyData[[#This Row],[Day]]="Thu", "Expiry", "")</f>
        <v/>
      </c>
      <c r="M4974" s="6">
        <f>NiftyData[[#This Row],[Close]]-NiftyData[[#This Row],[Open]]</f>
        <v>8.1000000000001364</v>
      </c>
      <c r="N4974" s="4">
        <f>NiftyData[[#This Row],[Intraday Change]]/NiftyData[[#This Row],[Open]]</f>
        <v>6.3875088715402073E-3</v>
      </c>
      <c r="O4974" s="4">
        <f>_xlfn.CEILING.MATH(ABS(NiftyData[[#This Row],[Intraday Change %]]), 0.01)</f>
        <v>0.01</v>
      </c>
      <c r="P4974" s="6">
        <f>NiftyData[[#This Row],[Close]]-E4975</f>
        <v>8.0499999999999545</v>
      </c>
      <c r="Q4974" s="4">
        <f>NiftyData[[#This Row],[DayChange]]/E4975</f>
        <v>6.3478295154358348E-3</v>
      </c>
      <c r="R4974" s="7">
        <f>_xlfn.CEILING.MATH(ABS(NiftyData[[#This Row],[DayChange %]]), 0.01)</f>
        <v>0.01</v>
      </c>
    </row>
    <row r="4975" spans="1:18" x14ac:dyDescent="0.2">
      <c r="A4975" s="2">
        <v>36860</v>
      </c>
      <c r="B4975" s="1">
        <v>1264.75</v>
      </c>
      <c r="C4975" s="1">
        <v>1272.0999999999999</v>
      </c>
      <c r="D4975" s="1">
        <v>1258.4000000000001</v>
      </c>
      <c r="E4975" s="1">
        <v>1268.1500000000001</v>
      </c>
      <c r="F4975" s="1">
        <v>75246754</v>
      </c>
      <c r="G4975" s="1">
        <v>2361.41</v>
      </c>
      <c r="H4975" s="6" t="str">
        <f>TEXT(NiftyData[[#This Row],[Date]], "yyyy")</f>
        <v>2000</v>
      </c>
      <c r="I4975" s="6" t="str">
        <f>TEXT(NiftyData[[#This Row],[Date]], "mmm")</f>
        <v>Nov</v>
      </c>
      <c r="J4975" s="6" t="str">
        <f>TEXT(NiftyData[[#This Row],[Date]], "ddd")</f>
        <v>Thu</v>
      </c>
      <c r="K4975" s="6" t="str">
        <f>TEXT(NiftyData[[#This Row],[Date]], "mmm-yyyy")</f>
        <v>Nov-2000</v>
      </c>
      <c r="L4975" s="6" t="str">
        <f>IF(NiftyData[[#This Row],[Day]]="Thu", "Expiry", "")</f>
        <v>Expiry</v>
      </c>
      <c r="M4975" s="6">
        <f>NiftyData[[#This Row],[Close]]-NiftyData[[#This Row],[Open]]</f>
        <v>3.4000000000000909</v>
      </c>
      <c r="N4975" s="4">
        <f>NiftyData[[#This Row],[Intraday Change]]/NiftyData[[#This Row],[Open]]</f>
        <v>2.6882783158727742E-3</v>
      </c>
      <c r="O4975" s="4">
        <f>_xlfn.CEILING.MATH(ABS(NiftyData[[#This Row],[Intraday Change %]]), 0.01)</f>
        <v>0.01</v>
      </c>
      <c r="P4975" s="6">
        <f>NiftyData[[#This Row],[Close]]-E4976</f>
        <v>3.4000000000000909</v>
      </c>
      <c r="Q4975" s="4">
        <f>NiftyData[[#This Row],[DayChange]]/E4976</f>
        <v>2.6882783158727742E-3</v>
      </c>
      <c r="R4975" s="7">
        <f>_xlfn.CEILING.MATH(ABS(NiftyData[[#This Row],[DayChange %]]), 0.01)</f>
        <v>0.01</v>
      </c>
    </row>
    <row r="4976" spans="1:18" x14ac:dyDescent="0.2">
      <c r="A4976" s="2">
        <v>36859</v>
      </c>
      <c r="B4976" s="1">
        <v>1272.25</v>
      </c>
      <c r="C4976" s="1">
        <v>1281</v>
      </c>
      <c r="D4976" s="1">
        <v>1253.45</v>
      </c>
      <c r="E4976" s="1">
        <v>1264.75</v>
      </c>
      <c r="F4976" s="1">
        <v>83440444</v>
      </c>
      <c r="G4976" s="1">
        <v>2429.91</v>
      </c>
      <c r="H4976" s="6" t="str">
        <f>TEXT(NiftyData[[#This Row],[Date]], "yyyy")</f>
        <v>2000</v>
      </c>
      <c r="I4976" s="6" t="str">
        <f>TEXT(NiftyData[[#This Row],[Date]], "mmm")</f>
        <v>Nov</v>
      </c>
      <c r="J4976" s="6" t="str">
        <f>TEXT(NiftyData[[#This Row],[Date]], "ddd")</f>
        <v>Wed</v>
      </c>
      <c r="K4976" s="6" t="str">
        <f>TEXT(NiftyData[[#This Row],[Date]], "mmm-yyyy")</f>
        <v>Nov-2000</v>
      </c>
      <c r="L4976" s="6" t="str">
        <f>IF(NiftyData[[#This Row],[Day]]="Thu", "Expiry", "")</f>
        <v/>
      </c>
      <c r="M4976" s="6">
        <f>NiftyData[[#This Row],[Close]]-NiftyData[[#This Row],[Open]]</f>
        <v>-7.5</v>
      </c>
      <c r="N4976" s="4">
        <f>NiftyData[[#This Row],[Intraday Change]]/NiftyData[[#This Row],[Open]]</f>
        <v>-5.8950677932796229E-3</v>
      </c>
      <c r="O4976" s="4">
        <f>_xlfn.CEILING.MATH(ABS(NiftyData[[#This Row],[Intraday Change %]]), 0.01)</f>
        <v>0.01</v>
      </c>
      <c r="P4976" s="6">
        <f>NiftyData[[#This Row],[Close]]-E4977</f>
        <v>-8</v>
      </c>
      <c r="Q4976" s="4">
        <f>NiftyData[[#This Row],[DayChange]]/E4977</f>
        <v>-6.2856020428206641E-3</v>
      </c>
      <c r="R4976" s="7">
        <f>_xlfn.CEILING.MATH(ABS(NiftyData[[#This Row],[DayChange %]]), 0.01)</f>
        <v>0.01</v>
      </c>
    </row>
    <row r="4977" spans="1:18" x14ac:dyDescent="0.2">
      <c r="A4977" s="2">
        <v>36858</v>
      </c>
      <c r="B4977" s="1">
        <v>1252.9000000000001</v>
      </c>
      <c r="C4977" s="1">
        <v>1275.45</v>
      </c>
      <c r="D4977" s="1">
        <v>1248.9000000000001</v>
      </c>
      <c r="E4977" s="1">
        <v>1272.75</v>
      </c>
      <c r="F4977" s="1">
        <v>81848549</v>
      </c>
      <c r="G4977" s="1">
        <v>2375.92</v>
      </c>
      <c r="H4977" s="6" t="str">
        <f>TEXT(NiftyData[[#This Row],[Date]], "yyyy")</f>
        <v>2000</v>
      </c>
      <c r="I4977" s="6" t="str">
        <f>TEXT(NiftyData[[#This Row],[Date]], "mmm")</f>
        <v>Nov</v>
      </c>
      <c r="J4977" s="6" t="str">
        <f>TEXT(NiftyData[[#This Row],[Date]], "ddd")</f>
        <v>Tue</v>
      </c>
      <c r="K4977" s="6" t="str">
        <f>TEXT(NiftyData[[#This Row],[Date]], "mmm-yyyy")</f>
        <v>Nov-2000</v>
      </c>
      <c r="L4977" s="6" t="str">
        <f>IF(NiftyData[[#This Row],[Day]]="Thu", "Expiry", "")</f>
        <v/>
      </c>
      <c r="M4977" s="6">
        <f>NiftyData[[#This Row],[Close]]-NiftyData[[#This Row],[Open]]</f>
        <v>19.849999999999909</v>
      </c>
      <c r="N4977" s="4">
        <f>NiftyData[[#This Row],[Intraday Change]]/NiftyData[[#This Row],[Open]]</f>
        <v>1.5843243674674681E-2</v>
      </c>
      <c r="O4977" s="4">
        <f>_xlfn.CEILING.MATH(ABS(NiftyData[[#This Row],[Intraday Change %]]), 0.01)</f>
        <v>0.02</v>
      </c>
      <c r="P4977" s="6">
        <f>NiftyData[[#This Row],[Close]]-E4978</f>
        <v>19.849999999999909</v>
      </c>
      <c r="Q4977" s="4">
        <f>NiftyData[[#This Row],[DayChange]]/E4978</f>
        <v>1.5843243674674681E-2</v>
      </c>
      <c r="R4977" s="7">
        <f>_xlfn.CEILING.MATH(ABS(NiftyData[[#This Row],[DayChange %]]), 0.01)</f>
        <v>0.02</v>
      </c>
    </row>
    <row r="4978" spans="1:18" x14ac:dyDescent="0.2">
      <c r="A4978" s="2">
        <v>36857</v>
      </c>
      <c r="B4978" s="1">
        <v>1225.4000000000001</v>
      </c>
      <c r="C4978" s="1">
        <v>1254.45</v>
      </c>
      <c r="D4978" s="1">
        <v>1225.3499999999999</v>
      </c>
      <c r="E4978" s="1">
        <v>1252.9000000000001</v>
      </c>
      <c r="F4978" s="1">
        <v>67007159</v>
      </c>
      <c r="G4978" s="1">
        <v>2070.79</v>
      </c>
      <c r="H4978" s="6" t="str">
        <f>TEXT(NiftyData[[#This Row],[Date]], "yyyy")</f>
        <v>2000</v>
      </c>
      <c r="I4978" s="6" t="str">
        <f>TEXT(NiftyData[[#This Row],[Date]], "mmm")</f>
        <v>Nov</v>
      </c>
      <c r="J4978" s="6" t="str">
        <f>TEXT(NiftyData[[#This Row],[Date]], "ddd")</f>
        <v>Mon</v>
      </c>
      <c r="K4978" s="6" t="str">
        <f>TEXT(NiftyData[[#This Row],[Date]], "mmm-yyyy")</f>
        <v>Nov-2000</v>
      </c>
      <c r="L4978" s="6" t="str">
        <f>IF(NiftyData[[#This Row],[Day]]="Thu", "Expiry", "")</f>
        <v/>
      </c>
      <c r="M4978" s="6">
        <f>NiftyData[[#This Row],[Close]]-NiftyData[[#This Row],[Open]]</f>
        <v>27.5</v>
      </c>
      <c r="N4978" s="4">
        <f>NiftyData[[#This Row],[Intraday Change]]/NiftyData[[#This Row],[Open]]</f>
        <v>2.244165170556553E-2</v>
      </c>
      <c r="O4978" s="4">
        <f>_xlfn.CEILING.MATH(ABS(NiftyData[[#This Row],[Intraday Change %]]), 0.01)</f>
        <v>0.03</v>
      </c>
      <c r="P4978" s="6">
        <f>NiftyData[[#This Row],[Close]]-E4979</f>
        <v>27.700000000000045</v>
      </c>
      <c r="Q4978" s="4">
        <f>NiftyData[[#This Row],[DayChange]]/E4979</f>
        <v>2.2608553705517502E-2</v>
      </c>
      <c r="R4978" s="7">
        <f>_xlfn.CEILING.MATH(ABS(NiftyData[[#This Row],[DayChange %]]), 0.01)</f>
        <v>0.03</v>
      </c>
    </row>
    <row r="4979" spans="1:18" x14ac:dyDescent="0.2">
      <c r="A4979" s="2">
        <v>36854</v>
      </c>
      <c r="B4979" s="1">
        <v>1216.05</v>
      </c>
      <c r="C4979" s="1">
        <v>1230</v>
      </c>
      <c r="D4979" s="1">
        <v>1216.05</v>
      </c>
      <c r="E4979" s="1">
        <v>1225.2</v>
      </c>
      <c r="F4979" s="1">
        <v>69640031</v>
      </c>
      <c r="G4979" s="1">
        <v>2084.1999999999998</v>
      </c>
      <c r="H4979" s="6" t="str">
        <f>TEXT(NiftyData[[#This Row],[Date]], "yyyy")</f>
        <v>2000</v>
      </c>
      <c r="I4979" s="6" t="str">
        <f>TEXT(NiftyData[[#This Row],[Date]], "mmm")</f>
        <v>Nov</v>
      </c>
      <c r="J4979" s="6" t="str">
        <f>TEXT(NiftyData[[#This Row],[Date]], "ddd")</f>
        <v>Fri</v>
      </c>
      <c r="K4979" s="6" t="str">
        <f>TEXT(NiftyData[[#This Row],[Date]], "mmm-yyyy")</f>
        <v>Nov-2000</v>
      </c>
      <c r="L4979" s="6" t="str">
        <f>IF(NiftyData[[#This Row],[Day]]="Thu", "Expiry", "")</f>
        <v/>
      </c>
      <c r="M4979" s="6">
        <f>NiftyData[[#This Row],[Close]]-NiftyData[[#This Row],[Open]]</f>
        <v>9.1500000000000909</v>
      </c>
      <c r="N4979" s="4">
        <f>NiftyData[[#This Row],[Intraday Change]]/NiftyData[[#This Row],[Open]]</f>
        <v>7.5243616627606522E-3</v>
      </c>
      <c r="O4979" s="4">
        <f>_xlfn.CEILING.MATH(ABS(NiftyData[[#This Row],[Intraday Change %]]), 0.01)</f>
        <v>0.01</v>
      </c>
      <c r="P4979" s="6">
        <f>NiftyData[[#This Row],[Close]]-E4980</f>
        <v>9.2000000000000455</v>
      </c>
      <c r="Q4979" s="4">
        <f>NiftyData[[#This Row],[DayChange]]/E4980</f>
        <v>7.5657894736842479E-3</v>
      </c>
      <c r="R4979" s="7">
        <f>_xlfn.CEILING.MATH(ABS(NiftyData[[#This Row],[DayChange %]]), 0.01)</f>
        <v>0.01</v>
      </c>
    </row>
    <row r="4980" spans="1:18" x14ac:dyDescent="0.2">
      <c r="A4980" s="2">
        <v>36853</v>
      </c>
      <c r="B4980" s="1">
        <v>1221.2</v>
      </c>
      <c r="C4980" s="1">
        <v>1223.05</v>
      </c>
      <c r="D4980" s="1">
        <v>1209.8499999999999</v>
      </c>
      <c r="E4980" s="1">
        <v>1216</v>
      </c>
      <c r="F4980" s="1">
        <v>60184640</v>
      </c>
      <c r="G4980" s="1">
        <v>1800.94</v>
      </c>
      <c r="H4980" s="6" t="str">
        <f>TEXT(NiftyData[[#This Row],[Date]], "yyyy")</f>
        <v>2000</v>
      </c>
      <c r="I4980" s="6" t="str">
        <f>TEXT(NiftyData[[#This Row],[Date]], "mmm")</f>
        <v>Nov</v>
      </c>
      <c r="J4980" s="6" t="str">
        <f>TEXT(NiftyData[[#This Row],[Date]], "ddd")</f>
        <v>Thu</v>
      </c>
      <c r="K4980" s="6" t="str">
        <f>TEXT(NiftyData[[#This Row],[Date]], "mmm-yyyy")</f>
        <v>Nov-2000</v>
      </c>
      <c r="L4980" s="6" t="str">
        <f>IF(NiftyData[[#This Row],[Day]]="Thu", "Expiry", "")</f>
        <v>Expiry</v>
      </c>
      <c r="M4980" s="6">
        <f>NiftyData[[#This Row],[Close]]-NiftyData[[#This Row],[Open]]</f>
        <v>-5.2000000000000455</v>
      </c>
      <c r="N4980" s="4">
        <f>NiftyData[[#This Row],[Intraday Change]]/NiftyData[[#This Row],[Open]]</f>
        <v>-4.2581067802162182E-3</v>
      </c>
      <c r="O4980" s="4">
        <f>_xlfn.CEILING.MATH(ABS(NiftyData[[#This Row],[Intraday Change %]]), 0.01)</f>
        <v>0.01</v>
      </c>
      <c r="P4980" s="6">
        <f>NiftyData[[#This Row],[Close]]-E4981</f>
        <v>-6.3499999999999091</v>
      </c>
      <c r="Q4980" s="4">
        <f>NiftyData[[#This Row],[DayChange]]/E4981</f>
        <v>-5.1949114410765407E-3</v>
      </c>
      <c r="R4980" s="7">
        <f>_xlfn.CEILING.MATH(ABS(NiftyData[[#This Row],[DayChange %]]), 0.01)</f>
        <v>0.01</v>
      </c>
    </row>
    <row r="4981" spans="1:18" x14ac:dyDescent="0.2">
      <c r="A4981" s="2">
        <v>36852</v>
      </c>
      <c r="B4981" s="1">
        <v>1235.8499999999999</v>
      </c>
      <c r="C4981" s="1">
        <v>1247.5</v>
      </c>
      <c r="D4981" s="1">
        <v>1220.05</v>
      </c>
      <c r="E4981" s="1">
        <v>1222.3499999999999</v>
      </c>
      <c r="F4981" s="1">
        <v>56320308</v>
      </c>
      <c r="G4981" s="1">
        <v>2208.16</v>
      </c>
      <c r="H4981" s="6" t="str">
        <f>TEXT(NiftyData[[#This Row],[Date]], "yyyy")</f>
        <v>2000</v>
      </c>
      <c r="I4981" s="6" t="str">
        <f>TEXT(NiftyData[[#This Row],[Date]], "mmm")</f>
        <v>Nov</v>
      </c>
      <c r="J4981" s="6" t="str">
        <f>TEXT(NiftyData[[#This Row],[Date]], "ddd")</f>
        <v>Wed</v>
      </c>
      <c r="K4981" s="6" t="str">
        <f>TEXT(NiftyData[[#This Row],[Date]], "mmm-yyyy")</f>
        <v>Nov-2000</v>
      </c>
      <c r="L4981" s="6" t="str">
        <f>IF(NiftyData[[#This Row],[Day]]="Thu", "Expiry", "")</f>
        <v/>
      </c>
      <c r="M4981" s="6">
        <f>NiftyData[[#This Row],[Close]]-NiftyData[[#This Row],[Open]]</f>
        <v>-13.5</v>
      </c>
      <c r="N4981" s="4">
        <f>NiftyData[[#This Row],[Intraday Change]]/NiftyData[[#This Row],[Open]]</f>
        <v>-1.0923655783468869E-2</v>
      </c>
      <c r="O4981" s="4">
        <f>_xlfn.CEILING.MATH(ABS(NiftyData[[#This Row],[Intraday Change %]]), 0.01)</f>
        <v>0.02</v>
      </c>
      <c r="P4981" s="6">
        <f>NiftyData[[#This Row],[Close]]-E4982</f>
        <v>-12.650000000000091</v>
      </c>
      <c r="Q4981" s="4">
        <f>NiftyData[[#This Row],[DayChange]]/E4982</f>
        <v>-1.0242914979757158E-2</v>
      </c>
      <c r="R4981" s="7">
        <f>_xlfn.CEILING.MATH(ABS(NiftyData[[#This Row],[DayChange %]]), 0.01)</f>
        <v>0.02</v>
      </c>
    </row>
    <row r="4982" spans="1:18" x14ac:dyDescent="0.2">
      <c r="A4982" s="2">
        <v>36851</v>
      </c>
      <c r="B4982" s="1">
        <v>1236.95</v>
      </c>
      <c r="C4982" s="1">
        <v>1237.8499999999999</v>
      </c>
      <c r="D4982" s="1">
        <v>1224.3</v>
      </c>
      <c r="E4982" s="1">
        <v>1235</v>
      </c>
      <c r="F4982" s="1">
        <v>54134113</v>
      </c>
      <c r="G4982" s="1">
        <v>1818.89</v>
      </c>
      <c r="H4982" s="6" t="str">
        <f>TEXT(NiftyData[[#This Row],[Date]], "yyyy")</f>
        <v>2000</v>
      </c>
      <c r="I4982" s="6" t="str">
        <f>TEXT(NiftyData[[#This Row],[Date]], "mmm")</f>
        <v>Nov</v>
      </c>
      <c r="J4982" s="6" t="str">
        <f>TEXT(NiftyData[[#This Row],[Date]], "ddd")</f>
        <v>Tue</v>
      </c>
      <c r="K4982" s="6" t="str">
        <f>TEXT(NiftyData[[#This Row],[Date]], "mmm-yyyy")</f>
        <v>Nov-2000</v>
      </c>
      <c r="L4982" s="6" t="str">
        <f>IF(NiftyData[[#This Row],[Day]]="Thu", "Expiry", "")</f>
        <v/>
      </c>
      <c r="M4982" s="6">
        <f>NiftyData[[#This Row],[Close]]-NiftyData[[#This Row],[Open]]</f>
        <v>-1.9500000000000455</v>
      </c>
      <c r="N4982" s="4">
        <f>NiftyData[[#This Row],[Intraday Change]]/NiftyData[[#This Row],[Open]]</f>
        <v>-1.5764582238571045E-3</v>
      </c>
      <c r="O4982" s="4">
        <f>_xlfn.CEILING.MATH(ABS(NiftyData[[#This Row],[Intraday Change %]]), 0.01)</f>
        <v>0.01</v>
      </c>
      <c r="P4982" s="6">
        <f>NiftyData[[#This Row],[Close]]-E4983</f>
        <v>-2.5999999999999091</v>
      </c>
      <c r="Q4982" s="4">
        <f>NiftyData[[#This Row],[DayChange]]/E4983</f>
        <v>-2.1008403361343804E-3</v>
      </c>
      <c r="R4982" s="7">
        <f>_xlfn.CEILING.MATH(ABS(NiftyData[[#This Row],[DayChange %]]), 0.01)</f>
        <v>0.01</v>
      </c>
    </row>
    <row r="4983" spans="1:18" x14ac:dyDescent="0.2">
      <c r="A4983" s="2">
        <v>36850</v>
      </c>
      <c r="B4983" s="1">
        <v>1236</v>
      </c>
      <c r="C4983" s="1">
        <v>1241.75</v>
      </c>
      <c r="D4983" s="1">
        <v>1231.05</v>
      </c>
      <c r="E4983" s="1">
        <v>1237.5999999999999</v>
      </c>
      <c r="F4983" s="1">
        <v>53530821</v>
      </c>
      <c r="G4983" s="1">
        <v>1659.55</v>
      </c>
      <c r="H4983" s="6" t="str">
        <f>TEXT(NiftyData[[#This Row],[Date]], "yyyy")</f>
        <v>2000</v>
      </c>
      <c r="I4983" s="6" t="str">
        <f>TEXT(NiftyData[[#This Row],[Date]], "mmm")</f>
        <v>Nov</v>
      </c>
      <c r="J4983" s="6" t="str">
        <f>TEXT(NiftyData[[#This Row],[Date]], "ddd")</f>
        <v>Mon</v>
      </c>
      <c r="K4983" s="6" t="str">
        <f>TEXT(NiftyData[[#This Row],[Date]], "mmm-yyyy")</f>
        <v>Nov-2000</v>
      </c>
      <c r="L4983" s="6" t="str">
        <f>IF(NiftyData[[#This Row],[Day]]="Thu", "Expiry", "")</f>
        <v/>
      </c>
      <c r="M4983" s="6">
        <f>NiftyData[[#This Row],[Close]]-NiftyData[[#This Row],[Open]]</f>
        <v>1.5999999999999091</v>
      </c>
      <c r="N4983" s="4">
        <f>NiftyData[[#This Row],[Intraday Change]]/NiftyData[[#This Row],[Open]]</f>
        <v>1.2944983818769492E-3</v>
      </c>
      <c r="O4983" s="4">
        <f>_xlfn.CEILING.MATH(ABS(NiftyData[[#This Row],[Intraday Change %]]), 0.01)</f>
        <v>0.01</v>
      </c>
      <c r="P4983" s="6">
        <f>NiftyData[[#This Row],[Close]]-E4984</f>
        <v>1.5999999999999091</v>
      </c>
      <c r="Q4983" s="4">
        <f>NiftyData[[#This Row],[DayChange]]/E4984</f>
        <v>1.2944983818769492E-3</v>
      </c>
      <c r="R4983" s="7">
        <f>_xlfn.CEILING.MATH(ABS(NiftyData[[#This Row],[DayChange %]]), 0.01)</f>
        <v>0.01</v>
      </c>
    </row>
    <row r="4984" spans="1:18" x14ac:dyDescent="0.2">
      <c r="A4984" s="2">
        <v>36847</v>
      </c>
      <c r="B4984" s="1">
        <v>1232.3499999999999</v>
      </c>
      <c r="C4984" s="1">
        <v>1238</v>
      </c>
      <c r="D4984" s="1">
        <v>1216.9000000000001</v>
      </c>
      <c r="E4984" s="1">
        <v>1236</v>
      </c>
      <c r="F4984" s="1">
        <v>56343239</v>
      </c>
      <c r="G4984" s="1">
        <v>1993.84</v>
      </c>
      <c r="H4984" s="6" t="str">
        <f>TEXT(NiftyData[[#This Row],[Date]], "yyyy")</f>
        <v>2000</v>
      </c>
      <c r="I4984" s="6" t="str">
        <f>TEXT(NiftyData[[#This Row],[Date]], "mmm")</f>
        <v>Nov</v>
      </c>
      <c r="J4984" s="6" t="str">
        <f>TEXT(NiftyData[[#This Row],[Date]], "ddd")</f>
        <v>Fri</v>
      </c>
      <c r="K4984" s="6" t="str">
        <f>TEXT(NiftyData[[#This Row],[Date]], "mmm-yyyy")</f>
        <v>Nov-2000</v>
      </c>
      <c r="L4984" s="6" t="str">
        <f>IF(NiftyData[[#This Row],[Day]]="Thu", "Expiry", "")</f>
        <v/>
      </c>
      <c r="M4984" s="6">
        <f>NiftyData[[#This Row],[Close]]-NiftyData[[#This Row],[Open]]</f>
        <v>3.6500000000000909</v>
      </c>
      <c r="N4984" s="4">
        <f>NiftyData[[#This Row],[Intraday Change]]/NiftyData[[#This Row],[Open]]</f>
        <v>2.9618209112671655E-3</v>
      </c>
      <c r="O4984" s="4">
        <f>_xlfn.CEILING.MATH(ABS(NiftyData[[#This Row],[Intraday Change %]]), 0.01)</f>
        <v>0.01</v>
      </c>
      <c r="P4984" s="6">
        <f>NiftyData[[#This Row],[Close]]-E4985</f>
        <v>2.75</v>
      </c>
      <c r="Q4984" s="4">
        <f>NiftyData[[#This Row],[DayChange]]/E4985</f>
        <v>2.2298803973241437E-3</v>
      </c>
      <c r="R4984" s="7">
        <f>_xlfn.CEILING.MATH(ABS(NiftyData[[#This Row],[DayChange %]]), 0.01)</f>
        <v>0.01</v>
      </c>
    </row>
    <row r="4985" spans="1:18" x14ac:dyDescent="0.2">
      <c r="A4985" s="2">
        <v>36846</v>
      </c>
      <c r="B4985" s="1">
        <v>1246.5999999999999</v>
      </c>
      <c r="C4985" s="1">
        <v>1254.55</v>
      </c>
      <c r="D4985" s="1">
        <v>1228.5999999999999</v>
      </c>
      <c r="E4985" s="1">
        <v>1233.25</v>
      </c>
      <c r="F4985" s="1">
        <v>62682250</v>
      </c>
      <c r="G4985" s="1">
        <v>1859.78</v>
      </c>
      <c r="H4985" s="6" t="str">
        <f>TEXT(NiftyData[[#This Row],[Date]], "yyyy")</f>
        <v>2000</v>
      </c>
      <c r="I4985" s="6" t="str">
        <f>TEXT(NiftyData[[#This Row],[Date]], "mmm")</f>
        <v>Nov</v>
      </c>
      <c r="J4985" s="6" t="str">
        <f>TEXT(NiftyData[[#This Row],[Date]], "ddd")</f>
        <v>Thu</v>
      </c>
      <c r="K4985" s="6" t="str">
        <f>TEXT(NiftyData[[#This Row],[Date]], "mmm-yyyy")</f>
        <v>Nov-2000</v>
      </c>
      <c r="L4985" s="6" t="str">
        <f>IF(NiftyData[[#This Row],[Day]]="Thu", "Expiry", "")</f>
        <v>Expiry</v>
      </c>
      <c r="M4985" s="6">
        <f>NiftyData[[#This Row],[Close]]-NiftyData[[#This Row],[Open]]</f>
        <v>-13.349999999999909</v>
      </c>
      <c r="N4985" s="4">
        <f>NiftyData[[#This Row],[Intraday Change]]/NiftyData[[#This Row],[Open]]</f>
        <v>-1.0709128830418666E-2</v>
      </c>
      <c r="O4985" s="4">
        <f>_xlfn.CEILING.MATH(ABS(NiftyData[[#This Row],[Intraday Change %]]), 0.01)</f>
        <v>0.02</v>
      </c>
      <c r="P4985" s="6">
        <f>NiftyData[[#This Row],[Close]]-E4986</f>
        <v>-13.799999999999955</v>
      </c>
      <c r="Q4985" s="4">
        <f>NiftyData[[#This Row],[DayChange]]/E4986</f>
        <v>-1.1066116033839826E-2</v>
      </c>
      <c r="R4985" s="7">
        <f>_xlfn.CEILING.MATH(ABS(NiftyData[[#This Row],[DayChange %]]), 0.01)</f>
        <v>0.02</v>
      </c>
    </row>
    <row r="4986" spans="1:18" x14ac:dyDescent="0.2">
      <c r="A4986" s="2">
        <v>36845</v>
      </c>
      <c r="B4986" s="1">
        <v>1245</v>
      </c>
      <c r="C4986" s="1">
        <v>1270.0999999999999</v>
      </c>
      <c r="D4986" s="1">
        <v>1243.2</v>
      </c>
      <c r="E4986" s="1">
        <v>1247.05</v>
      </c>
      <c r="F4986" s="1">
        <v>71820640</v>
      </c>
      <c r="G4986" s="1">
        <v>2293.81</v>
      </c>
      <c r="H4986" s="6" t="str">
        <f>TEXT(NiftyData[[#This Row],[Date]], "yyyy")</f>
        <v>2000</v>
      </c>
      <c r="I4986" s="6" t="str">
        <f>TEXT(NiftyData[[#This Row],[Date]], "mmm")</f>
        <v>Nov</v>
      </c>
      <c r="J4986" s="6" t="str">
        <f>TEXT(NiftyData[[#This Row],[Date]], "ddd")</f>
        <v>Wed</v>
      </c>
      <c r="K4986" s="6" t="str">
        <f>TEXT(NiftyData[[#This Row],[Date]], "mmm-yyyy")</f>
        <v>Nov-2000</v>
      </c>
      <c r="L4986" s="6" t="str">
        <f>IF(NiftyData[[#This Row],[Day]]="Thu", "Expiry", "")</f>
        <v/>
      </c>
      <c r="M4986" s="6">
        <f>NiftyData[[#This Row],[Close]]-NiftyData[[#This Row],[Open]]</f>
        <v>2.0499999999999545</v>
      </c>
      <c r="N4986" s="4">
        <f>NiftyData[[#This Row],[Intraday Change]]/NiftyData[[#This Row],[Open]]</f>
        <v>1.6465863453814895E-3</v>
      </c>
      <c r="O4986" s="4">
        <f>_xlfn.CEILING.MATH(ABS(NiftyData[[#This Row],[Intraday Change %]]), 0.01)</f>
        <v>0.01</v>
      </c>
      <c r="P4986" s="6">
        <f>NiftyData[[#This Row],[Close]]-E4987</f>
        <v>4.2000000000000455</v>
      </c>
      <c r="Q4986" s="4">
        <f>NiftyData[[#This Row],[DayChange]]/E4987</f>
        <v>3.3793297662630612E-3</v>
      </c>
      <c r="R4986" s="7">
        <f>_xlfn.CEILING.MATH(ABS(NiftyData[[#This Row],[DayChange %]]), 0.01)</f>
        <v>0.01</v>
      </c>
    </row>
    <row r="4987" spans="1:18" x14ac:dyDescent="0.2">
      <c r="A4987" s="2">
        <v>36844</v>
      </c>
      <c r="B4987" s="1">
        <v>1207.2</v>
      </c>
      <c r="C4987" s="1">
        <v>1246.9000000000001</v>
      </c>
      <c r="D4987" s="1">
        <v>1207.05</v>
      </c>
      <c r="E4987" s="1">
        <v>1242.8499999999999</v>
      </c>
      <c r="F4987" s="1">
        <v>71325452</v>
      </c>
      <c r="G4987" s="1">
        <v>2281.33</v>
      </c>
      <c r="H4987" s="6" t="str">
        <f>TEXT(NiftyData[[#This Row],[Date]], "yyyy")</f>
        <v>2000</v>
      </c>
      <c r="I4987" s="6" t="str">
        <f>TEXT(NiftyData[[#This Row],[Date]], "mmm")</f>
        <v>Nov</v>
      </c>
      <c r="J4987" s="6" t="str">
        <f>TEXT(NiftyData[[#This Row],[Date]], "ddd")</f>
        <v>Tue</v>
      </c>
      <c r="K4987" s="6" t="str">
        <f>TEXT(NiftyData[[#This Row],[Date]], "mmm-yyyy")</f>
        <v>Nov-2000</v>
      </c>
      <c r="L4987" s="6" t="str">
        <f>IF(NiftyData[[#This Row],[Day]]="Thu", "Expiry", "")</f>
        <v/>
      </c>
      <c r="M4987" s="6">
        <f>NiftyData[[#This Row],[Close]]-NiftyData[[#This Row],[Open]]</f>
        <v>35.649999999999864</v>
      </c>
      <c r="N4987" s="4">
        <f>NiftyData[[#This Row],[Intraday Change]]/NiftyData[[#This Row],[Open]]</f>
        <v>2.9531146454605584E-2</v>
      </c>
      <c r="O4987" s="4">
        <f>_xlfn.CEILING.MATH(ABS(NiftyData[[#This Row],[Intraday Change %]]), 0.01)</f>
        <v>0.03</v>
      </c>
      <c r="P4987" s="6">
        <f>NiftyData[[#This Row],[Close]]-E4988</f>
        <v>34.799999999999955</v>
      </c>
      <c r="Q4987" s="4">
        <f>NiftyData[[#This Row],[DayChange]]/E4988</f>
        <v>2.8806754687305952E-2</v>
      </c>
      <c r="R4987" s="7">
        <f>_xlfn.CEILING.MATH(ABS(NiftyData[[#This Row],[DayChange %]]), 0.01)</f>
        <v>0.03</v>
      </c>
    </row>
    <row r="4988" spans="1:18" x14ac:dyDescent="0.2">
      <c r="A4988" s="2">
        <v>36843</v>
      </c>
      <c r="B4988" s="1">
        <v>1239.3499999999999</v>
      </c>
      <c r="C4988" s="1">
        <v>1239.3499999999999</v>
      </c>
      <c r="D4988" s="1">
        <v>1199.95</v>
      </c>
      <c r="E4988" s="1">
        <v>1208.05</v>
      </c>
      <c r="F4988" s="1">
        <v>56910304</v>
      </c>
      <c r="G4988" s="1">
        <v>1899.45</v>
      </c>
      <c r="H4988" s="6" t="str">
        <f>TEXT(NiftyData[[#This Row],[Date]], "yyyy")</f>
        <v>2000</v>
      </c>
      <c r="I4988" s="6" t="str">
        <f>TEXT(NiftyData[[#This Row],[Date]], "mmm")</f>
        <v>Nov</v>
      </c>
      <c r="J4988" s="6" t="str">
        <f>TEXT(NiftyData[[#This Row],[Date]], "ddd")</f>
        <v>Mon</v>
      </c>
      <c r="K4988" s="6" t="str">
        <f>TEXT(NiftyData[[#This Row],[Date]], "mmm-yyyy")</f>
        <v>Nov-2000</v>
      </c>
      <c r="L4988" s="6" t="str">
        <f>IF(NiftyData[[#This Row],[Day]]="Thu", "Expiry", "")</f>
        <v/>
      </c>
      <c r="M4988" s="6">
        <f>NiftyData[[#This Row],[Close]]-NiftyData[[#This Row],[Open]]</f>
        <v>-31.299999999999955</v>
      </c>
      <c r="N4988" s="4">
        <f>NiftyData[[#This Row],[Intraday Change]]/NiftyData[[#This Row],[Open]]</f>
        <v>-2.5255174083188732E-2</v>
      </c>
      <c r="O4988" s="4">
        <f>_xlfn.CEILING.MATH(ABS(NiftyData[[#This Row],[Intraday Change %]]), 0.01)</f>
        <v>0.03</v>
      </c>
      <c r="P4988" s="6">
        <f>NiftyData[[#This Row],[Close]]-E4989</f>
        <v>-31.5</v>
      </c>
      <c r="Q4988" s="4">
        <f>NiftyData[[#This Row],[DayChange]]/E4989</f>
        <v>-2.5412448065830342E-2</v>
      </c>
      <c r="R4988" s="7">
        <f>_xlfn.CEILING.MATH(ABS(NiftyData[[#This Row],[DayChange %]]), 0.01)</f>
        <v>0.03</v>
      </c>
    </row>
    <row r="4989" spans="1:18" x14ac:dyDescent="0.2">
      <c r="A4989" s="2">
        <v>36840</v>
      </c>
      <c r="B4989" s="1">
        <v>1271.3499999999999</v>
      </c>
      <c r="C4989" s="1">
        <v>1271.4000000000001</v>
      </c>
      <c r="D4989" s="1">
        <v>1237.5</v>
      </c>
      <c r="E4989" s="1">
        <v>1239.55</v>
      </c>
      <c r="F4989" s="1">
        <v>62554227</v>
      </c>
      <c r="G4989" s="1">
        <v>2052.48</v>
      </c>
      <c r="H4989" s="6" t="str">
        <f>TEXT(NiftyData[[#This Row],[Date]], "yyyy")</f>
        <v>2000</v>
      </c>
      <c r="I4989" s="6" t="str">
        <f>TEXT(NiftyData[[#This Row],[Date]], "mmm")</f>
        <v>Nov</v>
      </c>
      <c r="J4989" s="6" t="str">
        <f>TEXT(NiftyData[[#This Row],[Date]], "ddd")</f>
        <v>Fri</v>
      </c>
      <c r="K4989" s="6" t="str">
        <f>TEXT(NiftyData[[#This Row],[Date]], "mmm-yyyy")</f>
        <v>Nov-2000</v>
      </c>
      <c r="L4989" s="6" t="str">
        <f>IF(NiftyData[[#This Row],[Day]]="Thu", "Expiry", "")</f>
        <v/>
      </c>
      <c r="M4989" s="6">
        <f>NiftyData[[#This Row],[Close]]-NiftyData[[#This Row],[Open]]</f>
        <v>-31.799999999999955</v>
      </c>
      <c r="N4989" s="4">
        <f>NiftyData[[#This Row],[Intraday Change]]/NiftyData[[#This Row],[Open]]</f>
        <v>-2.5012781688756012E-2</v>
      </c>
      <c r="O4989" s="4">
        <f>_xlfn.CEILING.MATH(ABS(NiftyData[[#This Row],[Intraday Change %]]), 0.01)</f>
        <v>0.03</v>
      </c>
      <c r="P4989" s="6">
        <f>NiftyData[[#This Row],[Close]]-E4990</f>
        <v>-30.400000000000091</v>
      </c>
      <c r="Q4989" s="4">
        <f>NiftyData[[#This Row],[DayChange]]/E4990</f>
        <v>-2.3937950313004521E-2</v>
      </c>
      <c r="R4989" s="7">
        <f>_xlfn.CEILING.MATH(ABS(NiftyData[[#This Row],[DayChange %]]), 0.01)</f>
        <v>0.03</v>
      </c>
    </row>
    <row r="4990" spans="1:18" x14ac:dyDescent="0.2">
      <c r="A4990" s="2">
        <v>36839</v>
      </c>
      <c r="B4990" s="1">
        <v>1266.75</v>
      </c>
      <c r="C4990" s="1">
        <v>1275.55</v>
      </c>
      <c r="D4990" s="1">
        <v>1255.95</v>
      </c>
      <c r="E4990" s="1">
        <v>1269.95</v>
      </c>
      <c r="F4990" s="1">
        <v>61831113</v>
      </c>
      <c r="G4990" s="1">
        <v>1986.91</v>
      </c>
      <c r="H4990" s="6" t="str">
        <f>TEXT(NiftyData[[#This Row],[Date]], "yyyy")</f>
        <v>2000</v>
      </c>
      <c r="I4990" s="6" t="str">
        <f>TEXT(NiftyData[[#This Row],[Date]], "mmm")</f>
        <v>Nov</v>
      </c>
      <c r="J4990" s="6" t="str">
        <f>TEXT(NiftyData[[#This Row],[Date]], "ddd")</f>
        <v>Thu</v>
      </c>
      <c r="K4990" s="6" t="str">
        <f>TEXT(NiftyData[[#This Row],[Date]], "mmm-yyyy")</f>
        <v>Nov-2000</v>
      </c>
      <c r="L4990" s="6" t="str">
        <f>IF(NiftyData[[#This Row],[Day]]="Thu", "Expiry", "")</f>
        <v>Expiry</v>
      </c>
      <c r="M4990" s="6">
        <f>NiftyData[[#This Row],[Close]]-NiftyData[[#This Row],[Open]]</f>
        <v>3.2000000000000455</v>
      </c>
      <c r="N4990" s="4">
        <f>NiftyData[[#This Row],[Intraday Change]]/NiftyData[[#This Row],[Open]]</f>
        <v>2.5261495954213898E-3</v>
      </c>
      <c r="O4990" s="4">
        <f>_xlfn.CEILING.MATH(ABS(NiftyData[[#This Row],[Intraday Change %]]), 0.01)</f>
        <v>0.01</v>
      </c>
      <c r="P4990" s="6">
        <f>NiftyData[[#This Row],[Close]]-E4991</f>
        <v>3.1500000000000909</v>
      </c>
      <c r="Q4990" s="4">
        <f>NiftyData[[#This Row],[DayChange]]/E4991</f>
        <v>2.4865803599621811E-3</v>
      </c>
      <c r="R4990" s="7">
        <f>_xlfn.CEILING.MATH(ABS(NiftyData[[#This Row],[DayChange %]]), 0.01)</f>
        <v>0.01</v>
      </c>
    </row>
    <row r="4991" spans="1:18" x14ac:dyDescent="0.2">
      <c r="A4991" s="2">
        <v>36838</v>
      </c>
      <c r="B4991" s="1">
        <v>1246.6500000000001</v>
      </c>
      <c r="C4991" s="1">
        <v>1277.25</v>
      </c>
      <c r="D4991" s="1">
        <v>1246.6500000000001</v>
      </c>
      <c r="E4991" s="1">
        <v>1266.8</v>
      </c>
      <c r="F4991" s="1">
        <v>75236288</v>
      </c>
      <c r="G4991" s="1">
        <v>2992.44</v>
      </c>
      <c r="H4991" s="6" t="str">
        <f>TEXT(NiftyData[[#This Row],[Date]], "yyyy")</f>
        <v>2000</v>
      </c>
      <c r="I4991" s="6" t="str">
        <f>TEXT(NiftyData[[#This Row],[Date]], "mmm")</f>
        <v>Nov</v>
      </c>
      <c r="J4991" s="6" t="str">
        <f>TEXT(NiftyData[[#This Row],[Date]], "ddd")</f>
        <v>Wed</v>
      </c>
      <c r="K4991" s="6" t="str">
        <f>TEXT(NiftyData[[#This Row],[Date]], "mmm-yyyy")</f>
        <v>Nov-2000</v>
      </c>
      <c r="L4991" s="6" t="str">
        <f>IF(NiftyData[[#This Row],[Day]]="Thu", "Expiry", "")</f>
        <v/>
      </c>
      <c r="M4991" s="6">
        <f>NiftyData[[#This Row],[Close]]-NiftyData[[#This Row],[Open]]</f>
        <v>20.149999999999864</v>
      </c>
      <c r="N4991" s="4">
        <f>NiftyData[[#This Row],[Intraday Change]]/NiftyData[[#This Row],[Open]]</f>
        <v>1.6163317691412875E-2</v>
      </c>
      <c r="O4991" s="4">
        <f>_xlfn.CEILING.MATH(ABS(NiftyData[[#This Row],[Intraday Change %]]), 0.01)</f>
        <v>0.02</v>
      </c>
      <c r="P4991" s="6">
        <f>NiftyData[[#This Row],[Close]]-E4992</f>
        <v>20.049999999999955</v>
      </c>
      <c r="Q4991" s="4">
        <f>NiftyData[[#This Row],[DayChange]]/E4992</f>
        <v>1.6081812713053905E-2</v>
      </c>
      <c r="R4991" s="7">
        <f>_xlfn.CEILING.MATH(ABS(NiftyData[[#This Row],[DayChange %]]), 0.01)</f>
        <v>0.02</v>
      </c>
    </row>
    <row r="4992" spans="1:18" x14ac:dyDescent="0.2">
      <c r="A4992" s="2">
        <v>36837</v>
      </c>
      <c r="B4992" s="1">
        <v>1239</v>
      </c>
      <c r="C4992" s="1">
        <v>1249.0999999999999</v>
      </c>
      <c r="D4992" s="1">
        <v>1232.3499999999999</v>
      </c>
      <c r="E4992" s="1">
        <v>1246.75</v>
      </c>
      <c r="F4992" s="1">
        <v>52944920</v>
      </c>
      <c r="G4992" s="1">
        <v>2027.09</v>
      </c>
      <c r="H4992" s="6" t="str">
        <f>TEXT(NiftyData[[#This Row],[Date]], "yyyy")</f>
        <v>2000</v>
      </c>
      <c r="I4992" s="6" t="str">
        <f>TEXT(NiftyData[[#This Row],[Date]], "mmm")</f>
        <v>Nov</v>
      </c>
      <c r="J4992" s="6" t="str">
        <f>TEXT(NiftyData[[#This Row],[Date]], "ddd")</f>
        <v>Tue</v>
      </c>
      <c r="K4992" s="6" t="str">
        <f>TEXT(NiftyData[[#This Row],[Date]], "mmm-yyyy")</f>
        <v>Nov-2000</v>
      </c>
      <c r="L4992" s="6" t="str">
        <f>IF(NiftyData[[#This Row],[Day]]="Thu", "Expiry", "")</f>
        <v/>
      </c>
      <c r="M4992" s="6">
        <f>NiftyData[[#This Row],[Close]]-NiftyData[[#This Row],[Open]]</f>
        <v>7.75</v>
      </c>
      <c r="N4992" s="4">
        <f>NiftyData[[#This Row],[Intraday Change]]/NiftyData[[#This Row],[Open]]</f>
        <v>6.2550443906376112E-3</v>
      </c>
      <c r="O4992" s="4">
        <f>_xlfn.CEILING.MATH(ABS(NiftyData[[#This Row],[Intraday Change %]]), 0.01)</f>
        <v>0.01</v>
      </c>
      <c r="P4992" s="6">
        <f>NiftyData[[#This Row],[Close]]-E4993</f>
        <v>6.5</v>
      </c>
      <c r="Q4992" s="4">
        <f>NiftyData[[#This Row],[DayChange]]/E4993</f>
        <v>5.2408788550695421E-3</v>
      </c>
      <c r="R4992" s="7">
        <f>_xlfn.CEILING.MATH(ABS(NiftyData[[#This Row],[DayChange %]]), 0.01)</f>
        <v>0.01</v>
      </c>
    </row>
    <row r="4993" spans="1:18" x14ac:dyDescent="0.2">
      <c r="A4993" s="2">
        <v>36836</v>
      </c>
      <c r="B4993" s="1">
        <v>1242.1500000000001</v>
      </c>
      <c r="C4993" s="1">
        <v>1261.4000000000001</v>
      </c>
      <c r="D4993" s="1">
        <v>1236.6500000000001</v>
      </c>
      <c r="E4993" s="1">
        <v>1240.25</v>
      </c>
      <c r="F4993" s="1">
        <v>71321989</v>
      </c>
      <c r="G4993" s="1">
        <v>2454.65</v>
      </c>
      <c r="H4993" s="6" t="str">
        <f>TEXT(NiftyData[[#This Row],[Date]], "yyyy")</f>
        <v>2000</v>
      </c>
      <c r="I4993" s="6" t="str">
        <f>TEXT(NiftyData[[#This Row],[Date]], "mmm")</f>
        <v>Nov</v>
      </c>
      <c r="J4993" s="6" t="str">
        <f>TEXT(NiftyData[[#This Row],[Date]], "ddd")</f>
        <v>Mon</v>
      </c>
      <c r="K4993" s="6" t="str">
        <f>TEXT(NiftyData[[#This Row],[Date]], "mmm-yyyy")</f>
        <v>Nov-2000</v>
      </c>
      <c r="L4993" s="6" t="str">
        <f>IF(NiftyData[[#This Row],[Day]]="Thu", "Expiry", "")</f>
        <v/>
      </c>
      <c r="M4993" s="6">
        <f>NiftyData[[#This Row],[Close]]-NiftyData[[#This Row],[Open]]</f>
        <v>-1.9000000000000909</v>
      </c>
      <c r="N4993" s="4">
        <f>NiftyData[[#This Row],[Intraday Change]]/NiftyData[[#This Row],[Open]]</f>
        <v>-1.5296059252103938E-3</v>
      </c>
      <c r="O4993" s="4">
        <f>_xlfn.CEILING.MATH(ABS(NiftyData[[#This Row],[Intraday Change %]]), 0.01)</f>
        <v>0.01</v>
      </c>
      <c r="P4993" s="6">
        <f>NiftyData[[#This Row],[Close]]-E4994</f>
        <v>-1.7999999999999545</v>
      </c>
      <c r="Q4993" s="4">
        <f>NiftyData[[#This Row],[DayChange]]/E4994</f>
        <v>-1.4492170202487456E-3</v>
      </c>
      <c r="R4993" s="7">
        <f>_xlfn.CEILING.MATH(ABS(NiftyData[[#This Row],[DayChange %]]), 0.01)</f>
        <v>0.01</v>
      </c>
    </row>
    <row r="4994" spans="1:18" x14ac:dyDescent="0.2">
      <c r="A4994" s="2">
        <v>36833</v>
      </c>
      <c r="B4994" s="1">
        <v>1225</v>
      </c>
      <c r="C4994" s="1">
        <v>1249.2</v>
      </c>
      <c r="D4994" s="1">
        <v>1225</v>
      </c>
      <c r="E4994" s="1">
        <v>1242.05</v>
      </c>
      <c r="F4994" s="1">
        <v>76271033</v>
      </c>
      <c r="G4994" s="1">
        <v>2652.14</v>
      </c>
      <c r="H4994" s="6" t="str">
        <f>TEXT(NiftyData[[#This Row],[Date]], "yyyy")</f>
        <v>2000</v>
      </c>
      <c r="I4994" s="6" t="str">
        <f>TEXT(NiftyData[[#This Row],[Date]], "mmm")</f>
        <v>Nov</v>
      </c>
      <c r="J4994" s="6" t="str">
        <f>TEXT(NiftyData[[#This Row],[Date]], "ddd")</f>
        <v>Fri</v>
      </c>
      <c r="K4994" s="6" t="str">
        <f>TEXT(NiftyData[[#This Row],[Date]], "mmm-yyyy")</f>
        <v>Nov-2000</v>
      </c>
      <c r="L4994" s="6" t="str">
        <f>IF(NiftyData[[#This Row],[Day]]="Thu", "Expiry", "")</f>
        <v/>
      </c>
      <c r="M4994" s="6">
        <f>NiftyData[[#This Row],[Close]]-NiftyData[[#This Row],[Open]]</f>
        <v>17.049999999999955</v>
      </c>
      <c r="N4994" s="4">
        <f>NiftyData[[#This Row],[Intraday Change]]/NiftyData[[#This Row],[Open]]</f>
        <v>1.3918367346938739E-2</v>
      </c>
      <c r="O4994" s="4">
        <f>_xlfn.CEILING.MATH(ABS(NiftyData[[#This Row],[Intraday Change %]]), 0.01)</f>
        <v>0.02</v>
      </c>
      <c r="P4994" s="6">
        <f>NiftyData[[#This Row],[Close]]-E4995</f>
        <v>17.200000000000045</v>
      </c>
      <c r="Q4994" s="4">
        <f>NiftyData[[#This Row],[DayChange]]/E4995</f>
        <v>1.4042535820712779E-2</v>
      </c>
      <c r="R4994" s="7">
        <f>_xlfn.CEILING.MATH(ABS(NiftyData[[#This Row],[DayChange %]]), 0.01)</f>
        <v>0.02</v>
      </c>
    </row>
    <row r="4995" spans="1:18" x14ac:dyDescent="0.2">
      <c r="A4995" s="2">
        <v>36832</v>
      </c>
      <c r="B4995" s="1">
        <v>1201.25</v>
      </c>
      <c r="C4995" s="1">
        <v>1226.3499999999999</v>
      </c>
      <c r="D4995" s="1">
        <v>1199.75</v>
      </c>
      <c r="E4995" s="1">
        <v>1224.8499999999999</v>
      </c>
      <c r="F4995" s="1">
        <v>67708490</v>
      </c>
      <c r="G4995" s="1">
        <v>2364.6799999999998</v>
      </c>
      <c r="H4995" s="6" t="str">
        <f>TEXT(NiftyData[[#This Row],[Date]], "yyyy")</f>
        <v>2000</v>
      </c>
      <c r="I4995" s="6" t="str">
        <f>TEXT(NiftyData[[#This Row],[Date]], "mmm")</f>
        <v>Nov</v>
      </c>
      <c r="J4995" s="6" t="str">
        <f>TEXT(NiftyData[[#This Row],[Date]], "ddd")</f>
        <v>Thu</v>
      </c>
      <c r="K4995" s="6" t="str">
        <f>TEXT(NiftyData[[#This Row],[Date]], "mmm-yyyy")</f>
        <v>Nov-2000</v>
      </c>
      <c r="L4995" s="6" t="str">
        <f>IF(NiftyData[[#This Row],[Day]]="Thu", "Expiry", "")</f>
        <v>Expiry</v>
      </c>
      <c r="M4995" s="6">
        <f>NiftyData[[#This Row],[Close]]-NiftyData[[#This Row],[Open]]</f>
        <v>23.599999999999909</v>
      </c>
      <c r="N4995" s="4">
        <f>NiftyData[[#This Row],[Intraday Change]]/NiftyData[[#This Row],[Open]]</f>
        <v>1.9646201873048833E-2</v>
      </c>
      <c r="O4995" s="4">
        <f>_xlfn.CEILING.MATH(ABS(NiftyData[[#This Row],[Intraday Change %]]), 0.01)</f>
        <v>0.02</v>
      </c>
      <c r="P4995" s="6">
        <f>NiftyData[[#This Row],[Close]]-E4996</f>
        <v>24.049999999999955</v>
      </c>
      <c r="Q4995" s="4">
        <f>NiftyData[[#This Row],[DayChange]]/E4996</f>
        <v>2.0028314457028611E-2</v>
      </c>
      <c r="R4995" s="7">
        <f>_xlfn.CEILING.MATH(ABS(NiftyData[[#This Row],[DayChange %]]), 0.01)</f>
        <v>0.03</v>
      </c>
    </row>
    <row r="4996" spans="1:18" x14ac:dyDescent="0.2">
      <c r="A4996" s="2">
        <v>36831</v>
      </c>
      <c r="B4996" s="1">
        <v>1178.25</v>
      </c>
      <c r="C4996" s="1">
        <v>1203.8499999999999</v>
      </c>
      <c r="D4996" s="1">
        <v>1177.0999999999999</v>
      </c>
      <c r="E4996" s="1">
        <v>1200.8</v>
      </c>
      <c r="F4996" s="1">
        <v>57074022</v>
      </c>
      <c r="G4996" s="1">
        <v>1915.83</v>
      </c>
      <c r="H4996" s="6" t="str">
        <f>TEXT(NiftyData[[#This Row],[Date]], "yyyy")</f>
        <v>2000</v>
      </c>
      <c r="I4996" s="6" t="str">
        <f>TEXT(NiftyData[[#This Row],[Date]], "mmm")</f>
        <v>Nov</v>
      </c>
      <c r="J4996" s="6" t="str">
        <f>TEXT(NiftyData[[#This Row],[Date]], "ddd")</f>
        <v>Wed</v>
      </c>
      <c r="K4996" s="6" t="str">
        <f>TEXT(NiftyData[[#This Row],[Date]], "mmm-yyyy")</f>
        <v>Nov-2000</v>
      </c>
      <c r="L4996" s="6" t="str">
        <f>IF(NiftyData[[#This Row],[Day]]="Thu", "Expiry", "")</f>
        <v/>
      </c>
      <c r="M4996" s="6">
        <f>NiftyData[[#This Row],[Close]]-NiftyData[[#This Row],[Open]]</f>
        <v>22.549999999999955</v>
      </c>
      <c r="N4996" s="4">
        <f>NiftyData[[#This Row],[Intraday Change]]/NiftyData[[#This Row],[Open]]</f>
        <v>1.9138552938680206E-2</v>
      </c>
      <c r="O4996" s="4">
        <f>_xlfn.CEILING.MATH(ABS(NiftyData[[#This Row],[Intraday Change %]]), 0.01)</f>
        <v>0.02</v>
      </c>
      <c r="P4996" s="6">
        <f>NiftyData[[#This Row],[Close]]-E4997</f>
        <v>28.049999999999955</v>
      </c>
      <c r="Q4996" s="4">
        <f>NiftyData[[#This Row],[DayChange]]/E4997</f>
        <v>2.391814112129606E-2</v>
      </c>
      <c r="R4996" s="7">
        <f>_xlfn.CEILING.MATH(ABS(NiftyData[[#This Row],[DayChange %]]), 0.01)</f>
        <v>0.03</v>
      </c>
    </row>
    <row r="4997" spans="1:18" x14ac:dyDescent="0.2">
      <c r="A4997" s="2">
        <v>36830</v>
      </c>
      <c r="B4997" s="1">
        <v>1167.2</v>
      </c>
      <c r="C4997" s="1">
        <v>1175.5999999999999</v>
      </c>
      <c r="D4997" s="1">
        <v>1155.1500000000001</v>
      </c>
      <c r="E4997" s="1">
        <v>1172.75</v>
      </c>
      <c r="F4997" s="1">
        <v>46347670</v>
      </c>
      <c r="G4997" s="1">
        <v>1554.54</v>
      </c>
      <c r="H4997" s="6" t="str">
        <f>TEXT(NiftyData[[#This Row],[Date]], "yyyy")</f>
        <v>2000</v>
      </c>
      <c r="I4997" s="6" t="str">
        <f>TEXT(NiftyData[[#This Row],[Date]], "mmm")</f>
        <v>Oct</v>
      </c>
      <c r="J4997" s="6" t="str">
        <f>TEXT(NiftyData[[#This Row],[Date]], "ddd")</f>
        <v>Tue</v>
      </c>
      <c r="K4997" s="6" t="str">
        <f>TEXT(NiftyData[[#This Row],[Date]], "mmm-yyyy")</f>
        <v>Oct-2000</v>
      </c>
      <c r="L4997" s="6" t="str">
        <f>IF(NiftyData[[#This Row],[Day]]="Thu", "Expiry", "")</f>
        <v/>
      </c>
      <c r="M4997" s="6">
        <f>NiftyData[[#This Row],[Close]]-NiftyData[[#This Row],[Open]]</f>
        <v>5.5499999999999545</v>
      </c>
      <c r="N4997" s="4">
        <f>NiftyData[[#This Row],[Intraday Change]]/NiftyData[[#This Row],[Open]]</f>
        <v>4.7549691569567804E-3</v>
      </c>
      <c r="O4997" s="4">
        <f>_xlfn.CEILING.MATH(ABS(NiftyData[[#This Row],[Intraday Change %]]), 0.01)</f>
        <v>0.01</v>
      </c>
      <c r="P4997" s="6">
        <f>NiftyData[[#This Row],[Close]]-E4998</f>
        <v>5.5999999999999091</v>
      </c>
      <c r="Q4997" s="4">
        <f>NiftyData[[#This Row],[DayChange]]/E4998</f>
        <v>4.7980122520669228E-3</v>
      </c>
      <c r="R4997" s="7">
        <f>_xlfn.CEILING.MATH(ABS(NiftyData[[#This Row],[DayChange %]]), 0.01)</f>
        <v>0.01</v>
      </c>
    </row>
    <row r="4998" spans="1:18" x14ac:dyDescent="0.2">
      <c r="A4998" s="2">
        <v>36829</v>
      </c>
      <c r="B4998" s="1">
        <v>1178.75</v>
      </c>
      <c r="C4998" s="1">
        <v>1185.8</v>
      </c>
      <c r="D4998" s="1">
        <v>1164.25</v>
      </c>
      <c r="E4998" s="1">
        <v>1167.1500000000001</v>
      </c>
      <c r="F4998" s="1">
        <v>38382435</v>
      </c>
      <c r="G4998" s="1">
        <v>1313.3</v>
      </c>
      <c r="H4998" s="6" t="str">
        <f>TEXT(NiftyData[[#This Row],[Date]], "yyyy")</f>
        <v>2000</v>
      </c>
      <c r="I4998" s="6" t="str">
        <f>TEXT(NiftyData[[#This Row],[Date]], "mmm")</f>
        <v>Oct</v>
      </c>
      <c r="J4998" s="6" t="str">
        <f>TEXT(NiftyData[[#This Row],[Date]], "ddd")</f>
        <v>Mon</v>
      </c>
      <c r="K4998" s="6" t="str">
        <f>TEXT(NiftyData[[#This Row],[Date]], "mmm-yyyy")</f>
        <v>Oct-2000</v>
      </c>
      <c r="L4998" s="6" t="str">
        <f>IF(NiftyData[[#This Row],[Day]]="Thu", "Expiry", "")</f>
        <v/>
      </c>
      <c r="M4998" s="6">
        <f>NiftyData[[#This Row],[Close]]-NiftyData[[#This Row],[Open]]</f>
        <v>-11.599999999999909</v>
      </c>
      <c r="N4998" s="4">
        <f>NiftyData[[#This Row],[Intraday Change]]/NiftyData[[#This Row],[Open]]</f>
        <v>-9.8409331919405377E-3</v>
      </c>
      <c r="O4998" s="4">
        <f>_xlfn.CEILING.MATH(ABS(NiftyData[[#This Row],[Intraday Change %]]), 0.01)</f>
        <v>0.01</v>
      </c>
      <c r="P4998" s="6">
        <f>NiftyData[[#This Row],[Close]]-E4999</f>
        <v>-11.549999999999955</v>
      </c>
      <c r="Q4998" s="4">
        <f>NiftyData[[#This Row],[DayChange]]/E4999</f>
        <v>-9.7989310257062482E-3</v>
      </c>
      <c r="R4998" s="7">
        <f>_xlfn.CEILING.MATH(ABS(NiftyData[[#This Row],[DayChange %]]), 0.01)</f>
        <v>0.01</v>
      </c>
    </row>
    <row r="4999" spans="1:18" x14ac:dyDescent="0.2">
      <c r="A4999" s="2">
        <v>36826</v>
      </c>
      <c r="B4999" s="1">
        <v>1186.95</v>
      </c>
      <c r="C4999" s="1">
        <v>1192.9000000000001</v>
      </c>
      <c r="D4999" s="1">
        <v>1171.8499999999999</v>
      </c>
      <c r="E4999" s="1">
        <v>1178.7</v>
      </c>
      <c r="F4999" s="1">
        <v>42726133</v>
      </c>
      <c r="G4999" s="1">
        <v>1588.58</v>
      </c>
      <c r="H4999" s="6" t="str">
        <f>TEXT(NiftyData[[#This Row],[Date]], "yyyy")</f>
        <v>2000</v>
      </c>
      <c r="I4999" s="6" t="str">
        <f>TEXT(NiftyData[[#This Row],[Date]], "mmm")</f>
        <v>Oct</v>
      </c>
      <c r="J4999" s="6" t="str">
        <f>TEXT(NiftyData[[#This Row],[Date]], "ddd")</f>
        <v>Fri</v>
      </c>
      <c r="K4999" s="6" t="str">
        <f>TEXT(NiftyData[[#This Row],[Date]], "mmm-yyyy")</f>
        <v>Oct-2000</v>
      </c>
      <c r="L4999" s="6" t="str">
        <f>IF(NiftyData[[#This Row],[Day]]="Thu", "Expiry", "")</f>
        <v/>
      </c>
      <c r="M4999" s="6">
        <f>NiftyData[[#This Row],[Close]]-NiftyData[[#This Row],[Open]]</f>
        <v>-8.25</v>
      </c>
      <c r="N4999" s="4">
        <f>NiftyData[[#This Row],[Intraday Change]]/NiftyData[[#This Row],[Open]]</f>
        <v>-6.9505876405914317E-3</v>
      </c>
      <c r="O4999" s="4">
        <f>_xlfn.CEILING.MATH(ABS(NiftyData[[#This Row],[Intraday Change %]]), 0.01)</f>
        <v>0.01</v>
      </c>
      <c r="P4999" s="6">
        <f>NiftyData[[#This Row],[Close]]-E5000</f>
        <v>-7.5999999999999091</v>
      </c>
      <c r="Q4999" s="4">
        <f>NiftyData[[#This Row],[DayChange]]/E5000</f>
        <v>-6.4064739104778799E-3</v>
      </c>
      <c r="R4999" s="7">
        <f>_xlfn.CEILING.MATH(ABS(NiftyData[[#This Row],[DayChange %]]), 0.01)</f>
        <v>0.01</v>
      </c>
    </row>
    <row r="5000" spans="1:18" x14ac:dyDescent="0.2">
      <c r="A5000" s="2">
        <v>36825</v>
      </c>
      <c r="B5000" s="1">
        <v>1182.8</v>
      </c>
      <c r="C5000" s="1">
        <v>1188.2</v>
      </c>
      <c r="D5000" s="1">
        <v>1176.5999999999999</v>
      </c>
      <c r="E5000" s="1">
        <v>1186.3</v>
      </c>
      <c r="F5000" s="1">
        <v>14447058</v>
      </c>
      <c r="G5000" s="1">
        <v>511.66</v>
      </c>
      <c r="H5000" s="6" t="str">
        <f>TEXT(NiftyData[[#This Row],[Date]], "yyyy")</f>
        <v>2000</v>
      </c>
      <c r="I5000" s="6" t="str">
        <f>TEXT(NiftyData[[#This Row],[Date]], "mmm")</f>
        <v>Oct</v>
      </c>
      <c r="J5000" s="6" t="str">
        <f>TEXT(NiftyData[[#This Row],[Date]], "ddd")</f>
        <v>Thu</v>
      </c>
      <c r="K5000" s="6" t="str">
        <f>TEXT(NiftyData[[#This Row],[Date]], "mmm-yyyy")</f>
        <v>Oct-2000</v>
      </c>
      <c r="L5000" s="6" t="str">
        <f>IF(NiftyData[[#This Row],[Day]]="Thu", "Expiry", "")</f>
        <v>Expiry</v>
      </c>
      <c r="M5000" s="6">
        <f>NiftyData[[#This Row],[Close]]-NiftyData[[#This Row],[Open]]</f>
        <v>3.5</v>
      </c>
      <c r="N5000" s="4">
        <f>NiftyData[[#This Row],[Intraday Change]]/NiftyData[[#This Row],[Open]]</f>
        <v>2.9590801487994591E-3</v>
      </c>
      <c r="O5000" s="4">
        <f>_xlfn.CEILING.MATH(ABS(NiftyData[[#This Row],[Intraday Change %]]), 0.01)</f>
        <v>0.01</v>
      </c>
      <c r="P5000" s="6">
        <f>NiftyData[[#This Row],[Close]]-E5001</f>
        <v>2.3999999999998636</v>
      </c>
      <c r="Q5000" s="4">
        <f>NiftyData[[#This Row],[DayChange]]/E5001</f>
        <v>2.0271982430947405E-3</v>
      </c>
      <c r="R5000" s="7">
        <f>_xlfn.CEILING.MATH(ABS(NiftyData[[#This Row],[DayChange %]]), 0.01)</f>
        <v>0.01</v>
      </c>
    </row>
    <row r="5001" spans="1:18" x14ac:dyDescent="0.2">
      <c r="A5001" s="2">
        <v>36824</v>
      </c>
      <c r="B5001" s="1">
        <v>1158.2</v>
      </c>
      <c r="C5001" s="1">
        <v>1190.4000000000001</v>
      </c>
      <c r="D5001" s="1">
        <v>1157.25</v>
      </c>
      <c r="E5001" s="1">
        <v>1183.9000000000001</v>
      </c>
      <c r="F5001" s="1">
        <v>61460048</v>
      </c>
      <c r="G5001" s="1">
        <v>2299.96</v>
      </c>
      <c r="H5001" s="6" t="str">
        <f>TEXT(NiftyData[[#This Row],[Date]], "yyyy")</f>
        <v>2000</v>
      </c>
      <c r="I5001" s="6" t="str">
        <f>TEXT(NiftyData[[#This Row],[Date]], "mmm")</f>
        <v>Oct</v>
      </c>
      <c r="J5001" s="6" t="str">
        <f>TEXT(NiftyData[[#This Row],[Date]], "ddd")</f>
        <v>Wed</v>
      </c>
      <c r="K5001" s="6" t="str">
        <f>TEXT(NiftyData[[#This Row],[Date]], "mmm-yyyy")</f>
        <v>Oct-2000</v>
      </c>
      <c r="L5001" s="6" t="str">
        <f>IF(NiftyData[[#This Row],[Day]]="Thu", "Expiry", "")</f>
        <v/>
      </c>
      <c r="M5001" s="6">
        <f>NiftyData[[#This Row],[Close]]-NiftyData[[#This Row],[Open]]</f>
        <v>25.700000000000045</v>
      </c>
      <c r="N5001" s="4">
        <f>NiftyData[[#This Row],[Intraday Change]]/NiftyData[[#This Row],[Open]]</f>
        <v>2.2189604558798173E-2</v>
      </c>
      <c r="O5001" s="4">
        <f>_xlfn.CEILING.MATH(ABS(NiftyData[[#This Row],[Intraday Change %]]), 0.01)</f>
        <v>0.03</v>
      </c>
      <c r="P5001" s="6">
        <f>NiftyData[[#This Row],[Close]]-E5002</f>
        <v>31.450000000000045</v>
      </c>
      <c r="Q5001" s="4">
        <f>NiftyData[[#This Row],[DayChange]]/E5002</f>
        <v>2.7289687188164383E-2</v>
      </c>
      <c r="R5001" s="7">
        <f>_xlfn.CEILING.MATH(ABS(NiftyData[[#This Row],[DayChange %]]), 0.01)</f>
        <v>0.03</v>
      </c>
    </row>
    <row r="5002" spans="1:18" x14ac:dyDescent="0.2">
      <c r="A5002" s="2">
        <v>36823</v>
      </c>
      <c r="B5002" s="1">
        <v>1143</v>
      </c>
      <c r="C5002" s="1">
        <v>1155.3499999999999</v>
      </c>
      <c r="D5002" s="1">
        <v>1132.9000000000001</v>
      </c>
      <c r="E5002" s="1">
        <v>1152.45</v>
      </c>
      <c r="F5002" s="1">
        <v>48203039</v>
      </c>
      <c r="G5002" s="1">
        <v>1919.5</v>
      </c>
      <c r="H5002" s="6" t="str">
        <f>TEXT(NiftyData[[#This Row],[Date]], "yyyy")</f>
        <v>2000</v>
      </c>
      <c r="I5002" s="6" t="str">
        <f>TEXT(NiftyData[[#This Row],[Date]], "mmm")</f>
        <v>Oct</v>
      </c>
      <c r="J5002" s="6" t="str">
        <f>TEXT(NiftyData[[#This Row],[Date]], "ddd")</f>
        <v>Tue</v>
      </c>
      <c r="K5002" s="6" t="str">
        <f>TEXT(NiftyData[[#This Row],[Date]], "mmm-yyyy")</f>
        <v>Oct-2000</v>
      </c>
      <c r="L5002" s="6" t="str">
        <f>IF(NiftyData[[#This Row],[Day]]="Thu", "Expiry", "")</f>
        <v/>
      </c>
      <c r="M5002" s="6">
        <f>NiftyData[[#This Row],[Close]]-NiftyData[[#This Row],[Open]]</f>
        <v>9.4500000000000455</v>
      </c>
      <c r="N5002" s="4">
        <f>NiftyData[[#This Row],[Intraday Change]]/NiftyData[[#This Row],[Open]]</f>
        <v>8.2677165354331107E-3</v>
      </c>
      <c r="O5002" s="4">
        <f>_xlfn.CEILING.MATH(ABS(NiftyData[[#This Row],[Intraday Change %]]), 0.01)</f>
        <v>0.01</v>
      </c>
      <c r="P5002" s="6">
        <f>NiftyData[[#This Row],[Close]]-E5003</f>
        <v>8.5</v>
      </c>
      <c r="Q5002" s="4">
        <f>NiftyData[[#This Row],[DayChange]]/E5003</f>
        <v>7.43039468508239E-3</v>
      </c>
      <c r="R5002" s="7">
        <f>_xlfn.CEILING.MATH(ABS(NiftyData[[#This Row],[DayChange %]]), 0.01)</f>
        <v>0.01</v>
      </c>
    </row>
    <row r="5003" spans="1:18" x14ac:dyDescent="0.2">
      <c r="A5003" s="2">
        <v>36822</v>
      </c>
      <c r="B5003" s="1">
        <v>1171.75</v>
      </c>
      <c r="C5003" s="1">
        <v>1172.1500000000001</v>
      </c>
      <c r="D5003" s="1">
        <v>1141.45</v>
      </c>
      <c r="E5003" s="1">
        <v>1143.95</v>
      </c>
      <c r="F5003" s="1">
        <v>48683559</v>
      </c>
      <c r="G5003" s="1">
        <v>2018.46</v>
      </c>
      <c r="H5003" s="6" t="str">
        <f>TEXT(NiftyData[[#This Row],[Date]], "yyyy")</f>
        <v>2000</v>
      </c>
      <c r="I5003" s="6" t="str">
        <f>TEXT(NiftyData[[#This Row],[Date]], "mmm")</f>
        <v>Oct</v>
      </c>
      <c r="J5003" s="6" t="str">
        <f>TEXT(NiftyData[[#This Row],[Date]], "ddd")</f>
        <v>Mon</v>
      </c>
      <c r="K5003" s="6" t="str">
        <f>TEXT(NiftyData[[#This Row],[Date]], "mmm-yyyy")</f>
        <v>Oct-2000</v>
      </c>
      <c r="L5003" s="6" t="str">
        <f>IF(NiftyData[[#This Row],[Day]]="Thu", "Expiry", "")</f>
        <v/>
      </c>
      <c r="M5003" s="6">
        <f>NiftyData[[#This Row],[Close]]-NiftyData[[#This Row],[Open]]</f>
        <v>-27.799999999999955</v>
      </c>
      <c r="N5003" s="4">
        <f>NiftyData[[#This Row],[Intraday Change]]/NiftyData[[#This Row],[Open]]</f>
        <v>-2.3725197354384428E-2</v>
      </c>
      <c r="O5003" s="4">
        <f>_xlfn.CEILING.MATH(ABS(NiftyData[[#This Row],[Intraday Change %]]), 0.01)</f>
        <v>0.03</v>
      </c>
      <c r="P5003" s="6">
        <f>NiftyData[[#This Row],[Close]]-E5004</f>
        <v>-28.049999999999955</v>
      </c>
      <c r="Q5003" s="4">
        <f>NiftyData[[#This Row],[DayChange]]/E5004</f>
        <v>-2.393344709897607E-2</v>
      </c>
      <c r="R5003" s="7">
        <f>_xlfn.CEILING.MATH(ABS(NiftyData[[#This Row],[DayChange %]]), 0.01)</f>
        <v>0.03</v>
      </c>
    </row>
    <row r="5004" spans="1:18" x14ac:dyDescent="0.2">
      <c r="A5004" s="2">
        <v>36819</v>
      </c>
      <c r="B5004" s="1">
        <v>1166.2</v>
      </c>
      <c r="C5004" s="1">
        <v>1202.7</v>
      </c>
      <c r="D5004" s="1">
        <v>1166.2</v>
      </c>
      <c r="E5004" s="1">
        <v>1172</v>
      </c>
      <c r="F5004" s="1">
        <v>67674507</v>
      </c>
      <c r="G5004" s="1">
        <v>2906.96</v>
      </c>
      <c r="H5004" s="6" t="str">
        <f>TEXT(NiftyData[[#This Row],[Date]], "yyyy")</f>
        <v>2000</v>
      </c>
      <c r="I5004" s="6" t="str">
        <f>TEXT(NiftyData[[#This Row],[Date]], "mmm")</f>
        <v>Oct</v>
      </c>
      <c r="J5004" s="6" t="str">
        <f>TEXT(NiftyData[[#This Row],[Date]], "ddd")</f>
        <v>Fri</v>
      </c>
      <c r="K5004" s="6" t="str">
        <f>TEXT(NiftyData[[#This Row],[Date]], "mmm-yyyy")</f>
        <v>Oct-2000</v>
      </c>
      <c r="L5004" s="6" t="str">
        <f>IF(NiftyData[[#This Row],[Day]]="Thu", "Expiry", "")</f>
        <v/>
      </c>
      <c r="M5004" s="6">
        <f>NiftyData[[#This Row],[Close]]-NiftyData[[#This Row],[Open]]</f>
        <v>5.7999999999999545</v>
      </c>
      <c r="N5004" s="4">
        <f>NiftyData[[#This Row],[Intraday Change]]/NiftyData[[#This Row],[Open]]</f>
        <v>4.973417938603974E-3</v>
      </c>
      <c r="O5004" s="4">
        <f>_xlfn.CEILING.MATH(ABS(NiftyData[[#This Row],[Intraday Change %]]), 0.01)</f>
        <v>0.01</v>
      </c>
      <c r="P5004" s="6">
        <f>NiftyData[[#This Row],[Close]]-E5005</f>
        <v>5.8499999999999091</v>
      </c>
      <c r="Q5004" s="4">
        <f>NiftyData[[#This Row],[DayChange]]/E5005</f>
        <v>5.0165073103802327E-3</v>
      </c>
      <c r="R5004" s="7">
        <f>_xlfn.CEILING.MATH(ABS(NiftyData[[#This Row],[DayChange %]]), 0.01)</f>
        <v>0.01</v>
      </c>
    </row>
    <row r="5005" spans="1:18" x14ac:dyDescent="0.2">
      <c r="A5005" s="2">
        <v>36818</v>
      </c>
      <c r="B5005" s="1">
        <v>1135.6500000000001</v>
      </c>
      <c r="C5005" s="1">
        <v>1171.5</v>
      </c>
      <c r="D5005" s="1">
        <v>1108.2</v>
      </c>
      <c r="E5005" s="1">
        <v>1166.1500000000001</v>
      </c>
      <c r="F5005" s="1">
        <v>67023099</v>
      </c>
      <c r="G5005" s="1">
        <v>2565.29</v>
      </c>
      <c r="H5005" s="6" t="str">
        <f>TEXT(NiftyData[[#This Row],[Date]], "yyyy")</f>
        <v>2000</v>
      </c>
      <c r="I5005" s="6" t="str">
        <f>TEXT(NiftyData[[#This Row],[Date]], "mmm")</f>
        <v>Oct</v>
      </c>
      <c r="J5005" s="6" t="str">
        <f>TEXT(NiftyData[[#This Row],[Date]], "ddd")</f>
        <v>Thu</v>
      </c>
      <c r="K5005" s="6" t="str">
        <f>TEXT(NiftyData[[#This Row],[Date]], "mmm-yyyy")</f>
        <v>Oct-2000</v>
      </c>
      <c r="L5005" s="6" t="str">
        <f>IF(NiftyData[[#This Row],[Day]]="Thu", "Expiry", "")</f>
        <v>Expiry</v>
      </c>
      <c r="M5005" s="6">
        <f>NiftyData[[#This Row],[Close]]-NiftyData[[#This Row],[Open]]</f>
        <v>30.5</v>
      </c>
      <c r="N5005" s="4">
        <f>NiftyData[[#This Row],[Intraday Change]]/NiftyData[[#This Row],[Open]]</f>
        <v>2.6856866111918284E-2</v>
      </c>
      <c r="O5005" s="4">
        <f>_xlfn.CEILING.MATH(ABS(NiftyData[[#This Row],[Intraday Change %]]), 0.01)</f>
        <v>0.03</v>
      </c>
      <c r="P5005" s="6">
        <f>NiftyData[[#This Row],[Close]]-E5006</f>
        <v>30.150000000000091</v>
      </c>
      <c r="Q5005" s="4">
        <f>NiftyData[[#This Row],[DayChange]]/E5006</f>
        <v>2.6540492957746558E-2</v>
      </c>
      <c r="R5005" s="7">
        <f>_xlfn.CEILING.MATH(ABS(NiftyData[[#This Row],[DayChange %]]), 0.01)</f>
        <v>0.03</v>
      </c>
    </row>
    <row r="5006" spans="1:18" x14ac:dyDescent="0.2">
      <c r="A5006" s="2">
        <v>36817</v>
      </c>
      <c r="B5006" s="1">
        <v>1157.05</v>
      </c>
      <c r="C5006" s="1">
        <v>1157.05</v>
      </c>
      <c r="D5006" s="1">
        <v>1122.8</v>
      </c>
      <c r="E5006" s="1">
        <v>1136</v>
      </c>
      <c r="F5006" s="1">
        <v>46516140</v>
      </c>
      <c r="G5006" s="1">
        <v>1875.79</v>
      </c>
      <c r="H5006" s="6" t="str">
        <f>TEXT(NiftyData[[#This Row],[Date]], "yyyy")</f>
        <v>2000</v>
      </c>
      <c r="I5006" s="6" t="str">
        <f>TEXT(NiftyData[[#This Row],[Date]], "mmm")</f>
        <v>Oct</v>
      </c>
      <c r="J5006" s="6" t="str">
        <f>TEXT(NiftyData[[#This Row],[Date]], "ddd")</f>
        <v>Wed</v>
      </c>
      <c r="K5006" s="6" t="str">
        <f>TEXT(NiftyData[[#This Row],[Date]], "mmm-yyyy")</f>
        <v>Oct-2000</v>
      </c>
      <c r="L5006" s="6" t="str">
        <f>IF(NiftyData[[#This Row],[Day]]="Thu", "Expiry", "")</f>
        <v/>
      </c>
      <c r="M5006" s="6">
        <f>NiftyData[[#This Row],[Close]]-NiftyData[[#This Row],[Open]]</f>
        <v>-21.049999999999955</v>
      </c>
      <c r="N5006" s="4">
        <f>NiftyData[[#This Row],[Intraday Change]]/NiftyData[[#This Row],[Open]]</f>
        <v>-1.8192817942180507E-2</v>
      </c>
      <c r="O5006" s="4">
        <f>_xlfn.CEILING.MATH(ABS(NiftyData[[#This Row],[Intraday Change %]]), 0.01)</f>
        <v>0.02</v>
      </c>
      <c r="P5006" s="6">
        <f>NiftyData[[#This Row],[Close]]-E5007</f>
        <v>-22.049999999999955</v>
      </c>
      <c r="Q5006" s="4">
        <f>NiftyData[[#This Row],[DayChange]]/E5007</f>
        <v>-1.904062864297738E-2</v>
      </c>
      <c r="R5006" s="7">
        <f>_xlfn.CEILING.MATH(ABS(NiftyData[[#This Row],[DayChange %]]), 0.01)</f>
        <v>0.02</v>
      </c>
    </row>
    <row r="5007" spans="1:18" x14ac:dyDescent="0.2">
      <c r="A5007" s="2">
        <v>36816</v>
      </c>
      <c r="B5007" s="1">
        <v>1174.3</v>
      </c>
      <c r="C5007" s="1">
        <v>1174.3</v>
      </c>
      <c r="D5007" s="1">
        <v>1140.5999999999999</v>
      </c>
      <c r="E5007" s="1">
        <v>1158.05</v>
      </c>
      <c r="F5007" s="1">
        <v>60519154</v>
      </c>
      <c r="G5007" s="1">
        <v>2530.89</v>
      </c>
      <c r="H5007" s="6" t="str">
        <f>TEXT(NiftyData[[#This Row],[Date]], "yyyy")</f>
        <v>2000</v>
      </c>
      <c r="I5007" s="6" t="str">
        <f>TEXT(NiftyData[[#This Row],[Date]], "mmm")</f>
        <v>Oct</v>
      </c>
      <c r="J5007" s="6" t="str">
        <f>TEXT(NiftyData[[#This Row],[Date]], "ddd")</f>
        <v>Tue</v>
      </c>
      <c r="K5007" s="6" t="str">
        <f>TEXT(NiftyData[[#This Row],[Date]], "mmm-yyyy")</f>
        <v>Oct-2000</v>
      </c>
      <c r="L5007" s="6" t="str">
        <f>IF(NiftyData[[#This Row],[Day]]="Thu", "Expiry", "")</f>
        <v/>
      </c>
      <c r="M5007" s="6">
        <f>NiftyData[[#This Row],[Close]]-NiftyData[[#This Row],[Open]]</f>
        <v>-16.25</v>
      </c>
      <c r="N5007" s="4">
        <f>NiftyData[[#This Row],[Intraday Change]]/NiftyData[[#This Row],[Open]]</f>
        <v>-1.3838031167504046E-2</v>
      </c>
      <c r="O5007" s="4">
        <f>_xlfn.CEILING.MATH(ABS(NiftyData[[#This Row],[Intraday Change %]]), 0.01)</f>
        <v>0.02</v>
      </c>
      <c r="P5007" s="6">
        <f>NiftyData[[#This Row],[Close]]-E5008</f>
        <v>-17.400000000000091</v>
      </c>
      <c r="Q5007" s="4">
        <f>NiftyData[[#This Row],[DayChange]]/E5008</f>
        <v>-1.4802841464970939E-2</v>
      </c>
      <c r="R5007" s="7">
        <f>_xlfn.CEILING.MATH(ABS(NiftyData[[#This Row],[DayChange %]]), 0.01)</f>
        <v>0.02</v>
      </c>
    </row>
    <row r="5008" spans="1:18" x14ac:dyDescent="0.2">
      <c r="A5008" s="2">
        <v>36815</v>
      </c>
      <c r="B5008" s="1">
        <v>1177.8499999999999</v>
      </c>
      <c r="C5008" s="1">
        <v>1228.8</v>
      </c>
      <c r="D5008" s="1">
        <v>1173.3499999999999</v>
      </c>
      <c r="E5008" s="1">
        <v>1175.45</v>
      </c>
      <c r="F5008" s="1">
        <v>55531115</v>
      </c>
      <c r="G5008" s="1">
        <v>2416.4299999999998</v>
      </c>
      <c r="H5008" s="6" t="str">
        <f>TEXT(NiftyData[[#This Row],[Date]], "yyyy")</f>
        <v>2000</v>
      </c>
      <c r="I5008" s="6" t="str">
        <f>TEXT(NiftyData[[#This Row],[Date]], "mmm")</f>
        <v>Oct</v>
      </c>
      <c r="J5008" s="6" t="str">
        <f>TEXT(NiftyData[[#This Row],[Date]], "ddd")</f>
        <v>Mon</v>
      </c>
      <c r="K5008" s="6" t="str">
        <f>TEXT(NiftyData[[#This Row],[Date]], "mmm-yyyy")</f>
        <v>Oct-2000</v>
      </c>
      <c r="L5008" s="6" t="str">
        <f>IF(NiftyData[[#This Row],[Day]]="Thu", "Expiry", "")</f>
        <v/>
      </c>
      <c r="M5008" s="6">
        <f>NiftyData[[#This Row],[Close]]-NiftyData[[#This Row],[Open]]</f>
        <v>-2.3999999999998636</v>
      </c>
      <c r="N5008" s="4">
        <f>NiftyData[[#This Row],[Intraday Change]]/NiftyData[[#This Row],[Open]]</f>
        <v>-2.037610901218206E-3</v>
      </c>
      <c r="O5008" s="4">
        <f>_xlfn.CEILING.MATH(ABS(NiftyData[[#This Row],[Intraday Change %]]), 0.01)</f>
        <v>0.01</v>
      </c>
      <c r="P5008" s="6">
        <f>NiftyData[[#This Row],[Close]]-E5009</f>
        <v>-1.2999999999999545</v>
      </c>
      <c r="Q5008" s="4">
        <f>NiftyData[[#This Row],[DayChange]]/E5009</f>
        <v>-1.1047376248140681E-3</v>
      </c>
      <c r="R5008" s="7">
        <f>_xlfn.CEILING.MATH(ABS(NiftyData[[#This Row],[DayChange %]]), 0.01)</f>
        <v>0.01</v>
      </c>
    </row>
    <row r="5009" spans="1:18" x14ac:dyDescent="0.2">
      <c r="A5009" s="2">
        <v>36812</v>
      </c>
      <c r="B5009" s="1">
        <v>1205.7</v>
      </c>
      <c r="C5009" s="1">
        <v>1205.7</v>
      </c>
      <c r="D5009" s="1">
        <v>1167.5</v>
      </c>
      <c r="E5009" s="1">
        <v>1176.75</v>
      </c>
      <c r="F5009" s="1">
        <v>55251611</v>
      </c>
      <c r="G5009" s="1">
        <v>2407.17</v>
      </c>
      <c r="H5009" s="6" t="str">
        <f>TEXT(NiftyData[[#This Row],[Date]], "yyyy")</f>
        <v>2000</v>
      </c>
      <c r="I5009" s="6" t="str">
        <f>TEXT(NiftyData[[#This Row],[Date]], "mmm")</f>
        <v>Oct</v>
      </c>
      <c r="J5009" s="6" t="str">
        <f>TEXT(NiftyData[[#This Row],[Date]], "ddd")</f>
        <v>Fri</v>
      </c>
      <c r="K5009" s="6" t="str">
        <f>TEXT(NiftyData[[#This Row],[Date]], "mmm-yyyy")</f>
        <v>Oct-2000</v>
      </c>
      <c r="L5009" s="6" t="str">
        <f>IF(NiftyData[[#This Row],[Day]]="Thu", "Expiry", "")</f>
        <v/>
      </c>
      <c r="M5009" s="6">
        <f>NiftyData[[#This Row],[Close]]-NiftyData[[#This Row],[Open]]</f>
        <v>-28.950000000000045</v>
      </c>
      <c r="N5009" s="4">
        <f>NiftyData[[#This Row],[Intraday Change]]/NiftyData[[#This Row],[Open]]</f>
        <v>-2.4010947997014219E-2</v>
      </c>
      <c r="O5009" s="4">
        <f>_xlfn.CEILING.MATH(ABS(NiftyData[[#This Row],[Intraday Change %]]), 0.01)</f>
        <v>0.03</v>
      </c>
      <c r="P5009" s="6">
        <f>NiftyData[[#This Row],[Close]]-E5010</f>
        <v>-29.5</v>
      </c>
      <c r="Q5009" s="4">
        <f>NiftyData[[#This Row],[DayChange]]/E5010</f>
        <v>-2.4455958549222799E-2</v>
      </c>
      <c r="R5009" s="7">
        <f>_xlfn.CEILING.MATH(ABS(NiftyData[[#This Row],[DayChange %]]), 0.01)</f>
        <v>0.03</v>
      </c>
    </row>
    <row r="5010" spans="1:18" x14ac:dyDescent="0.2">
      <c r="A5010" s="2">
        <v>36811</v>
      </c>
      <c r="B5010" s="1">
        <v>1201.3</v>
      </c>
      <c r="C5010" s="1">
        <v>1214.3499999999999</v>
      </c>
      <c r="D5010" s="1">
        <v>1185.0999999999999</v>
      </c>
      <c r="E5010" s="1">
        <v>1206.25</v>
      </c>
      <c r="F5010" s="1">
        <v>58853946</v>
      </c>
      <c r="G5010" s="1">
        <v>2798.13</v>
      </c>
      <c r="H5010" s="6" t="str">
        <f>TEXT(NiftyData[[#This Row],[Date]], "yyyy")</f>
        <v>2000</v>
      </c>
      <c r="I5010" s="6" t="str">
        <f>TEXT(NiftyData[[#This Row],[Date]], "mmm")</f>
        <v>Oct</v>
      </c>
      <c r="J5010" s="6" t="str">
        <f>TEXT(NiftyData[[#This Row],[Date]], "ddd")</f>
        <v>Thu</v>
      </c>
      <c r="K5010" s="6" t="str">
        <f>TEXT(NiftyData[[#This Row],[Date]], "mmm-yyyy")</f>
        <v>Oct-2000</v>
      </c>
      <c r="L5010" s="6" t="str">
        <f>IF(NiftyData[[#This Row],[Day]]="Thu", "Expiry", "")</f>
        <v>Expiry</v>
      </c>
      <c r="M5010" s="6">
        <f>NiftyData[[#This Row],[Close]]-NiftyData[[#This Row],[Open]]</f>
        <v>4.9500000000000455</v>
      </c>
      <c r="N5010" s="4">
        <f>NiftyData[[#This Row],[Intraday Change]]/NiftyData[[#This Row],[Open]]</f>
        <v>4.1205360859069718E-3</v>
      </c>
      <c r="O5010" s="4">
        <f>_xlfn.CEILING.MATH(ABS(NiftyData[[#This Row],[Intraday Change %]]), 0.01)</f>
        <v>0.01</v>
      </c>
      <c r="P5010" s="6">
        <f>NiftyData[[#This Row],[Close]]-E5011</f>
        <v>4.3499999999999091</v>
      </c>
      <c r="Q5010" s="4">
        <f>NiftyData[[#This Row],[DayChange]]/E5011</f>
        <v>3.6192694899741316E-3</v>
      </c>
      <c r="R5010" s="7">
        <f>_xlfn.CEILING.MATH(ABS(NiftyData[[#This Row],[DayChange %]]), 0.01)</f>
        <v>0.01</v>
      </c>
    </row>
    <row r="5011" spans="1:18" x14ac:dyDescent="0.2">
      <c r="A5011" s="2">
        <v>36810</v>
      </c>
      <c r="B5011" s="1">
        <v>1232.8499999999999</v>
      </c>
      <c r="C5011" s="1">
        <v>1234.0999999999999</v>
      </c>
      <c r="D5011" s="1">
        <v>1193.8</v>
      </c>
      <c r="E5011" s="1">
        <v>1201.9000000000001</v>
      </c>
      <c r="F5011" s="1">
        <v>50473747</v>
      </c>
      <c r="G5011" s="1">
        <v>2499.4699999999998</v>
      </c>
      <c r="H5011" s="6" t="str">
        <f>TEXT(NiftyData[[#This Row],[Date]], "yyyy")</f>
        <v>2000</v>
      </c>
      <c r="I5011" s="6" t="str">
        <f>TEXT(NiftyData[[#This Row],[Date]], "mmm")</f>
        <v>Oct</v>
      </c>
      <c r="J5011" s="6" t="str">
        <f>TEXT(NiftyData[[#This Row],[Date]], "ddd")</f>
        <v>Wed</v>
      </c>
      <c r="K5011" s="6" t="str">
        <f>TEXT(NiftyData[[#This Row],[Date]], "mmm-yyyy")</f>
        <v>Oct-2000</v>
      </c>
      <c r="L5011" s="6" t="str">
        <f>IF(NiftyData[[#This Row],[Day]]="Thu", "Expiry", "")</f>
        <v/>
      </c>
      <c r="M5011" s="6">
        <f>NiftyData[[#This Row],[Close]]-NiftyData[[#This Row],[Open]]</f>
        <v>-30.949999999999818</v>
      </c>
      <c r="N5011" s="4">
        <f>NiftyData[[#This Row],[Intraday Change]]/NiftyData[[#This Row],[Open]]</f>
        <v>-2.5104432818266471E-2</v>
      </c>
      <c r="O5011" s="4">
        <f>_xlfn.CEILING.MATH(ABS(NiftyData[[#This Row],[Intraday Change %]]), 0.01)</f>
        <v>0.03</v>
      </c>
      <c r="P5011" s="6">
        <f>NiftyData[[#This Row],[Close]]-E5012</f>
        <v>-37.049999999999955</v>
      </c>
      <c r="Q5011" s="4">
        <f>NiftyData[[#This Row],[DayChange]]/E5012</f>
        <v>-2.9904354493724486E-2</v>
      </c>
      <c r="R5011" s="7">
        <f>_xlfn.CEILING.MATH(ABS(NiftyData[[#This Row],[DayChange %]]), 0.01)</f>
        <v>0.03</v>
      </c>
    </row>
    <row r="5012" spans="1:18" x14ac:dyDescent="0.2">
      <c r="A5012" s="2">
        <v>36809</v>
      </c>
      <c r="B5012" s="1">
        <v>1268.7</v>
      </c>
      <c r="C5012" s="1">
        <v>1272.75</v>
      </c>
      <c r="D5012" s="1">
        <v>1230.05</v>
      </c>
      <c r="E5012" s="1">
        <v>1238.95</v>
      </c>
      <c r="F5012" s="1">
        <v>48897412</v>
      </c>
      <c r="G5012" s="1">
        <v>2256.73</v>
      </c>
      <c r="H5012" s="6" t="str">
        <f>TEXT(NiftyData[[#This Row],[Date]], "yyyy")</f>
        <v>2000</v>
      </c>
      <c r="I5012" s="6" t="str">
        <f>TEXT(NiftyData[[#This Row],[Date]], "mmm")</f>
        <v>Oct</v>
      </c>
      <c r="J5012" s="6" t="str">
        <f>TEXT(NiftyData[[#This Row],[Date]], "ddd")</f>
        <v>Tue</v>
      </c>
      <c r="K5012" s="6" t="str">
        <f>TEXT(NiftyData[[#This Row],[Date]], "mmm-yyyy")</f>
        <v>Oct-2000</v>
      </c>
      <c r="L5012" s="6" t="str">
        <f>IF(NiftyData[[#This Row],[Day]]="Thu", "Expiry", "")</f>
        <v/>
      </c>
      <c r="M5012" s="6">
        <f>NiftyData[[#This Row],[Close]]-NiftyData[[#This Row],[Open]]</f>
        <v>-29.75</v>
      </c>
      <c r="N5012" s="4">
        <f>NiftyData[[#This Row],[Intraday Change]]/NiftyData[[#This Row],[Open]]</f>
        <v>-2.3449199968471664E-2</v>
      </c>
      <c r="O5012" s="4">
        <f>_xlfn.CEILING.MATH(ABS(NiftyData[[#This Row],[Intraday Change %]]), 0.01)</f>
        <v>0.03</v>
      </c>
      <c r="P5012" s="6">
        <f>NiftyData[[#This Row],[Close]]-E5013</f>
        <v>-28.349999999999909</v>
      </c>
      <c r="Q5012" s="4">
        <f>NiftyData[[#This Row],[DayChange]]/E5013</f>
        <v>-2.2370393750493104E-2</v>
      </c>
      <c r="R5012" s="7">
        <f>_xlfn.CEILING.MATH(ABS(NiftyData[[#This Row],[DayChange %]]), 0.01)</f>
        <v>0.03</v>
      </c>
    </row>
    <row r="5013" spans="1:18" x14ac:dyDescent="0.2">
      <c r="A5013" s="2">
        <v>36808</v>
      </c>
      <c r="B5013" s="1">
        <v>1285.05</v>
      </c>
      <c r="C5013" s="1">
        <v>1286.3499999999999</v>
      </c>
      <c r="D5013" s="1">
        <v>1264.2</v>
      </c>
      <c r="E5013" s="1">
        <v>1267.3</v>
      </c>
      <c r="F5013" s="1">
        <v>35059618</v>
      </c>
      <c r="G5013" s="1">
        <v>1548.95</v>
      </c>
      <c r="H5013" s="6" t="str">
        <f>TEXT(NiftyData[[#This Row],[Date]], "yyyy")</f>
        <v>2000</v>
      </c>
      <c r="I5013" s="6" t="str">
        <f>TEXT(NiftyData[[#This Row],[Date]], "mmm")</f>
        <v>Oct</v>
      </c>
      <c r="J5013" s="6" t="str">
        <f>TEXT(NiftyData[[#This Row],[Date]], "ddd")</f>
        <v>Mon</v>
      </c>
      <c r="K5013" s="6" t="str">
        <f>TEXT(NiftyData[[#This Row],[Date]], "mmm-yyyy")</f>
        <v>Oct-2000</v>
      </c>
      <c r="L5013" s="6" t="str">
        <f>IF(NiftyData[[#This Row],[Day]]="Thu", "Expiry", "")</f>
        <v/>
      </c>
      <c r="M5013" s="6">
        <f>NiftyData[[#This Row],[Close]]-NiftyData[[#This Row],[Open]]</f>
        <v>-17.75</v>
      </c>
      <c r="N5013" s="4">
        <f>NiftyData[[#This Row],[Intraday Change]]/NiftyData[[#This Row],[Open]]</f>
        <v>-1.3812692113147349E-2</v>
      </c>
      <c r="O5013" s="4">
        <f>_xlfn.CEILING.MATH(ABS(NiftyData[[#This Row],[Intraday Change %]]), 0.01)</f>
        <v>0.02</v>
      </c>
      <c r="P5013" s="6">
        <f>NiftyData[[#This Row],[Close]]-E5014</f>
        <v>-17.700000000000045</v>
      </c>
      <c r="Q5013" s="4">
        <f>NiftyData[[#This Row],[DayChange]]/E5014</f>
        <v>-1.3774319066147895E-2</v>
      </c>
      <c r="R5013" s="7">
        <f>_xlfn.CEILING.MATH(ABS(NiftyData[[#This Row],[DayChange %]]), 0.01)</f>
        <v>0.02</v>
      </c>
    </row>
    <row r="5014" spans="1:18" x14ac:dyDescent="0.2">
      <c r="A5014" s="2">
        <v>36805</v>
      </c>
      <c r="B5014" s="1">
        <v>1284.3499999999999</v>
      </c>
      <c r="C5014" s="1">
        <v>1287.8499999999999</v>
      </c>
      <c r="D5014" s="1">
        <v>1262.6500000000001</v>
      </c>
      <c r="E5014" s="1">
        <v>1285</v>
      </c>
      <c r="F5014" s="1">
        <v>51772489</v>
      </c>
      <c r="G5014" s="1">
        <v>2554.9299999999998</v>
      </c>
      <c r="H5014" s="6" t="str">
        <f>TEXT(NiftyData[[#This Row],[Date]], "yyyy")</f>
        <v>2000</v>
      </c>
      <c r="I5014" s="6" t="str">
        <f>TEXT(NiftyData[[#This Row],[Date]], "mmm")</f>
        <v>Oct</v>
      </c>
      <c r="J5014" s="6" t="str">
        <f>TEXT(NiftyData[[#This Row],[Date]], "ddd")</f>
        <v>Fri</v>
      </c>
      <c r="K5014" s="6" t="str">
        <f>TEXT(NiftyData[[#This Row],[Date]], "mmm-yyyy")</f>
        <v>Oct-2000</v>
      </c>
      <c r="L5014" s="6" t="str">
        <f>IF(NiftyData[[#This Row],[Day]]="Thu", "Expiry", "")</f>
        <v/>
      </c>
      <c r="M5014" s="6">
        <f>NiftyData[[#This Row],[Close]]-NiftyData[[#This Row],[Open]]</f>
        <v>0.65000000000009095</v>
      </c>
      <c r="N5014" s="4">
        <f>NiftyData[[#This Row],[Intraday Change]]/NiftyData[[#This Row],[Open]]</f>
        <v>5.060925760112827E-4</v>
      </c>
      <c r="O5014" s="4">
        <f>_xlfn.CEILING.MATH(ABS(NiftyData[[#This Row],[Intraday Change %]]), 0.01)</f>
        <v>0.01</v>
      </c>
      <c r="P5014" s="6">
        <f>NiftyData[[#This Row],[Close]]-E5015</f>
        <v>0.25</v>
      </c>
      <c r="Q5014" s="4">
        <f>NiftyData[[#This Row],[DayChange]]/E5015</f>
        <v>1.945903872348706E-4</v>
      </c>
      <c r="R5014" s="7">
        <f>_xlfn.CEILING.MATH(ABS(NiftyData[[#This Row],[DayChange %]]), 0.01)</f>
        <v>0.01</v>
      </c>
    </row>
    <row r="5015" spans="1:18" x14ac:dyDescent="0.2">
      <c r="A5015" s="2">
        <v>36804</v>
      </c>
      <c r="B5015" s="1">
        <v>1296.0999999999999</v>
      </c>
      <c r="C5015" s="1">
        <v>1306.45</v>
      </c>
      <c r="D5015" s="1">
        <v>1282.5</v>
      </c>
      <c r="E5015" s="1">
        <v>1284.75</v>
      </c>
      <c r="F5015" s="1">
        <v>46464764</v>
      </c>
      <c r="G5015" s="1">
        <v>2106.7399999999998</v>
      </c>
      <c r="H5015" s="6" t="str">
        <f>TEXT(NiftyData[[#This Row],[Date]], "yyyy")</f>
        <v>2000</v>
      </c>
      <c r="I5015" s="6" t="str">
        <f>TEXT(NiftyData[[#This Row],[Date]], "mmm")</f>
        <v>Oct</v>
      </c>
      <c r="J5015" s="6" t="str">
        <f>TEXT(NiftyData[[#This Row],[Date]], "ddd")</f>
        <v>Thu</v>
      </c>
      <c r="K5015" s="6" t="str">
        <f>TEXT(NiftyData[[#This Row],[Date]], "mmm-yyyy")</f>
        <v>Oct-2000</v>
      </c>
      <c r="L5015" s="6" t="str">
        <f>IF(NiftyData[[#This Row],[Day]]="Thu", "Expiry", "")</f>
        <v>Expiry</v>
      </c>
      <c r="M5015" s="6">
        <f>NiftyData[[#This Row],[Close]]-NiftyData[[#This Row],[Open]]</f>
        <v>-11.349999999999909</v>
      </c>
      <c r="N5015" s="4">
        <f>NiftyData[[#This Row],[Intraday Change]]/NiftyData[[#This Row],[Open]]</f>
        <v>-8.7570403518246361E-3</v>
      </c>
      <c r="O5015" s="4">
        <f>_xlfn.CEILING.MATH(ABS(NiftyData[[#This Row],[Intraday Change %]]), 0.01)</f>
        <v>0.01</v>
      </c>
      <c r="P5015" s="6">
        <f>NiftyData[[#This Row],[Close]]-E5016</f>
        <v>-13.049999999999955</v>
      </c>
      <c r="Q5015" s="4">
        <f>NiftyData[[#This Row],[DayChange]]/E5016</f>
        <v>-1.005547850208041E-2</v>
      </c>
      <c r="R5015" s="7">
        <f>_xlfn.CEILING.MATH(ABS(NiftyData[[#This Row],[DayChange %]]), 0.01)</f>
        <v>0.02</v>
      </c>
    </row>
    <row r="5016" spans="1:18" x14ac:dyDescent="0.2">
      <c r="A5016" s="2">
        <v>36803</v>
      </c>
      <c r="B5016" s="1">
        <v>1281.45</v>
      </c>
      <c r="C5016" s="1">
        <v>1300.05</v>
      </c>
      <c r="D5016" s="1">
        <v>1275.8</v>
      </c>
      <c r="E5016" s="1">
        <v>1297.8</v>
      </c>
      <c r="F5016" s="1">
        <v>42233464</v>
      </c>
      <c r="G5016" s="1">
        <v>1894.67</v>
      </c>
      <c r="H5016" s="6" t="str">
        <f>TEXT(NiftyData[[#This Row],[Date]], "yyyy")</f>
        <v>2000</v>
      </c>
      <c r="I5016" s="6" t="str">
        <f>TEXT(NiftyData[[#This Row],[Date]], "mmm")</f>
        <v>Oct</v>
      </c>
      <c r="J5016" s="6" t="str">
        <f>TEXT(NiftyData[[#This Row],[Date]], "ddd")</f>
        <v>Wed</v>
      </c>
      <c r="K5016" s="6" t="str">
        <f>TEXT(NiftyData[[#This Row],[Date]], "mmm-yyyy")</f>
        <v>Oct-2000</v>
      </c>
      <c r="L5016" s="6" t="str">
        <f>IF(NiftyData[[#This Row],[Day]]="Thu", "Expiry", "")</f>
        <v/>
      </c>
      <c r="M5016" s="6">
        <f>NiftyData[[#This Row],[Close]]-NiftyData[[#This Row],[Open]]</f>
        <v>16.349999999999909</v>
      </c>
      <c r="N5016" s="4">
        <f>NiftyData[[#This Row],[Intraday Change]]/NiftyData[[#This Row],[Open]]</f>
        <v>1.27589839634788E-2</v>
      </c>
      <c r="O5016" s="4">
        <f>_xlfn.CEILING.MATH(ABS(NiftyData[[#This Row],[Intraday Change %]]), 0.01)</f>
        <v>0.02</v>
      </c>
      <c r="P5016" s="6">
        <f>NiftyData[[#This Row],[Close]]-E5017</f>
        <v>15.799999999999955</v>
      </c>
      <c r="Q5016" s="4">
        <f>NiftyData[[#This Row],[DayChange]]/E5017</f>
        <v>1.2324492979719154E-2</v>
      </c>
      <c r="R5016" s="7">
        <f>_xlfn.CEILING.MATH(ABS(NiftyData[[#This Row],[DayChange %]]), 0.01)</f>
        <v>0.02</v>
      </c>
    </row>
    <row r="5017" spans="1:18" x14ac:dyDescent="0.2">
      <c r="A5017" s="2">
        <v>36802</v>
      </c>
      <c r="B5017" s="1">
        <v>1270.75</v>
      </c>
      <c r="C5017" s="1">
        <v>1288.1500000000001</v>
      </c>
      <c r="D5017" s="1">
        <v>1254.3499999999999</v>
      </c>
      <c r="E5017" s="1">
        <v>1282</v>
      </c>
      <c r="F5017" s="1">
        <v>53465691</v>
      </c>
      <c r="G5017" s="1">
        <v>2010.96</v>
      </c>
      <c r="H5017" s="6" t="str">
        <f>TEXT(NiftyData[[#This Row],[Date]], "yyyy")</f>
        <v>2000</v>
      </c>
      <c r="I5017" s="6" t="str">
        <f>TEXT(NiftyData[[#This Row],[Date]], "mmm")</f>
        <v>Oct</v>
      </c>
      <c r="J5017" s="6" t="str">
        <f>TEXT(NiftyData[[#This Row],[Date]], "ddd")</f>
        <v>Tue</v>
      </c>
      <c r="K5017" s="6" t="str">
        <f>TEXT(NiftyData[[#This Row],[Date]], "mmm-yyyy")</f>
        <v>Oct-2000</v>
      </c>
      <c r="L5017" s="6" t="str">
        <f>IF(NiftyData[[#This Row],[Day]]="Thu", "Expiry", "")</f>
        <v/>
      </c>
      <c r="M5017" s="6">
        <f>NiftyData[[#This Row],[Close]]-NiftyData[[#This Row],[Open]]</f>
        <v>11.25</v>
      </c>
      <c r="N5017" s="4">
        <f>NiftyData[[#This Row],[Intraday Change]]/NiftyData[[#This Row],[Open]]</f>
        <v>8.8530395435766282E-3</v>
      </c>
      <c r="O5017" s="4">
        <f>_xlfn.CEILING.MATH(ABS(NiftyData[[#This Row],[Intraday Change %]]), 0.01)</f>
        <v>0.01</v>
      </c>
      <c r="P5017" s="6">
        <f>NiftyData[[#This Row],[Close]]-E5018</f>
        <v>10.349999999999909</v>
      </c>
      <c r="Q5017" s="4">
        <f>NiftyData[[#This Row],[DayChange]]/E5018</f>
        <v>8.1390319663428683E-3</v>
      </c>
      <c r="R5017" s="7">
        <f>_xlfn.CEILING.MATH(ABS(NiftyData[[#This Row],[DayChange %]]), 0.01)</f>
        <v>0.01</v>
      </c>
    </row>
    <row r="5018" spans="1:18" x14ac:dyDescent="0.2">
      <c r="A5018" s="2">
        <v>36798</v>
      </c>
      <c r="B5018" s="1">
        <v>1267.3</v>
      </c>
      <c r="C5018" s="1">
        <v>1284.1500000000001</v>
      </c>
      <c r="D5018" s="1">
        <v>1264.4000000000001</v>
      </c>
      <c r="E5018" s="1">
        <v>1271.6500000000001</v>
      </c>
      <c r="F5018" s="1">
        <v>49222289</v>
      </c>
      <c r="G5018" s="1">
        <v>2024.29</v>
      </c>
      <c r="H5018" s="6" t="str">
        <f>TEXT(NiftyData[[#This Row],[Date]], "yyyy")</f>
        <v>2000</v>
      </c>
      <c r="I5018" s="6" t="str">
        <f>TEXT(NiftyData[[#This Row],[Date]], "mmm")</f>
        <v>Sep</v>
      </c>
      <c r="J5018" s="6" t="str">
        <f>TEXT(NiftyData[[#This Row],[Date]], "ddd")</f>
        <v>Fri</v>
      </c>
      <c r="K5018" s="6" t="str">
        <f>TEXT(NiftyData[[#This Row],[Date]], "mmm-yyyy")</f>
        <v>Sep-2000</v>
      </c>
      <c r="L5018" s="6" t="str">
        <f>IF(NiftyData[[#This Row],[Day]]="Thu", "Expiry", "")</f>
        <v/>
      </c>
      <c r="M5018" s="6">
        <f>NiftyData[[#This Row],[Close]]-NiftyData[[#This Row],[Open]]</f>
        <v>4.3500000000001364</v>
      </c>
      <c r="N5018" s="4">
        <f>NiftyData[[#This Row],[Intraday Change]]/NiftyData[[#This Row],[Open]]</f>
        <v>3.4324942791763092E-3</v>
      </c>
      <c r="O5018" s="4">
        <f>_xlfn.CEILING.MATH(ABS(NiftyData[[#This Row],[Intraday Change %]]), 0.01)</f>
        <v>0.01</v>
      </c>
      <c r="P5018" s="6">
        <f>NiftyData[[#This Row],[Close]]-E5019</f>
        <v>5.25</v>
      </c>
      <c r="Q5018" s="4">
        <f>NiftyData[[#This Row],[DayChange]]/E5019</f>
        <v>4.1456096020214776E-3</v>
      </c>
      <c r="R5018" s="7">
        <f>_xlfn.CEILING.MATH(ABS(NiftyData[[#This Row],[DayChange %]]), 0.01)</f>
        <v>0.01</v>
      </c>
    </row>
    <row r="5019" spans="1:18" x14ac:dyDescent="0.2">
      <c r="A5019" s="2">
        <v>36797</v>
      </c>
      <c r="B5019" s="1">
        <v>1292.4000000000001</v>
      </c>
      <c r="C5019" s="1">
        <v>1302.75</v>
      </c>
      <c r="D5019" s="1">
        <v>1260.8</v>
      </c>
      <c r="E5019" s="1">
        <v>1266.4000000000001</v>
      </c>
      <c r="F5019" s="1">
        <v>60964211</v>
      </c>
      <c r="G5019" s="1">
        <v>2528.87</v>
      </c>
      <c r="H5019" s="6" t="str">
        <f>TEXT(NiftyData[[#This Row],[Date]], "yyyy")</f>
        <v>2000</v>
      </c>
      <c r="I5019" s="6" t="str">
        <f>TEXT(NiftyData[[#This Row],[Date]], "mmm")</f>
        <v>Sep</v>
      </c>
      <c r="J5019" s="6" t="str">
        <f>TEXT(NiftyData[[#This Row],[Date]], "ddd")</f>
        <v>Thu</v>
      </c>
      <c r="K5019" s="6" t="str">
        <f>TEXT(NiftyData[[#This Row],[Date]], "mmm-yyyy")</f>
        <v>Sep-2000</v>
      </c>
      <c r="L5019" s="6" t="str">
        <f>IF(NiftyData[[#This Row],[Day]]="Thu", "Expiry", "")</f>
        <v>Expiry</v>
      </c>
      <c r="M5019" s="6">
        <f>NiftyData[[#This Row],[Close]]-NiftyData[[#This Row],[Open]]</f>
        <v>-26</v>
      </c>
      <c r="N5019" s="4">
        <f>NiftyData[[#This Row],[Intraday Change]]/NiftyData[[#This Row],[Open]]</f>
        <v>-2.0117610646858557E-2</v>
      </c>
      <c r="O5019" s="4">
        <f>_xlfn.CEILING.MATH(ABS(NiftyData[[#This Row],[Intraday Change %]]), 0.01)</f>
        <v>0.03</v>
      </c>
      <c r="P5019" s="6">
        <f>NiftyData[[#This Row],[Close]]-E5020</f>
        <v>-26.149999999999864</v>
      </c>
      <c r="Q5019" s="4">
        <f>NiftyData[[#This Row],[DayChange]]/E5020</f>
        <v>-2.0231325674055056E-2</v>
      </c>
      <c r="R5019" s="7">
        <f>_xlfn.CEILING.MATH(ABS(NiftyData[[#This Row],[DayChange %]]), 0.01)</f>
        <v>0.03</v>
      </c>
    </row>
    <row r="5020" spans="1:18" x14ac:dyDescent="0.2">
      <c r="A5020" s="2">
        <v>36796</v>
      </c>
      <c r="B5020" s="1">
        <v>1267.45</v>
      </c>
      <c r="C5020" s="1">
        <v>1299</v>
      </c>
      <c r="D5020" s="1">
        <v>1249.3499999999999</v>
      </c>
      <c r="E5020" s="1">
        <v>1292.55</v>
      </c>
      <c r="F5020" s="1">
        <v>49801255</v>
      </c>
      <c r="G5020" s="1">
        <v>2127.4699999999998</v>
      </c>
      <c r="H5020" s="6" t="str">
        <f>TEXT(NiftyData[[#This Row],[Date]], "yyyy")</f>
        <v>2000</v>
      </c>
      <c r="I5020" s="6" t="str">
        <f>TEXT(NiftyData[[#This Row],[Date]], "mmm")</f>
        <v>Sep</v>
      </c>
      <c r="J5020" s="6" t="str">
        <f>TEXT(NiftyData[[#This Row],[Date]], "ddd")</f>
        <v>Wed</v>
      </c>
      <c r="K5020" s="6" t="str">
        <f>TEXT(NiftyData[[#This Row],[Date]], "mmm-yyyy")</f>
        <v>Sep-2000</v>
      </c>
      <c r="L5020" s="6" t="str">
        <f>IF(NiftyData[[#This Row],[Day]]="Thu", "Expiry", "")</f>
        <v/>
      </c>
      <c r="M5020" s="6">
        <f>NiftyData[[#This Row],[Close]]-NiftyData[[#This Row],[Open]]</f>
        <v>25.099999999999909</v>
      </c>
      <c r="N5020" s="4">
        <f>NiftyData[[#This Row],[Intraday Change]]/NiftyData[[#This Row],[Open]]</f>
        <v>1.9803542546056971E-2</v>
      </c>
      <c r="O5020" s="4">
        <f>_xlfn.CEILING.MATH(ABS(NiftyData[[#This Row],[Intraday Change %]]), 0.01)</f>
        <v>0.02</v>
      </c>
      <c r="P5020" s="6">
        <f>NiftyData[[#This Row],[Close]]-E5021</f>
        <v>24.649999999999864</v>
      </c>
      <c r="Q5020" s="4">
        <f>NiftyData[[#This Row],[DayChange]]/E5021</f>
        <v>1.9441596340405286E-2</v>
      </c>
      <c r="R5020" s="7">
        <f>_xlfn.CEILING.MATH(ABS(NiftyData[[#This Row],[DayChange %]]), 0.01)</f>
        <v>0.02</v>
      </c>
    </row>
    <row r="5021" spans="1:18" x14ac:dyDescent="0.2">
      <c r="A5021" s="2">
        <v>36795</v>
      </c>
      <c r="B5021" s="1">
        <v>1292.9000000000001</v>
      </c>
      <c r="C5021" s="1">
        <v>1298.25</v>
      </c>
      <c r="D5021" s="1">
        <v>1261</v>
      </c>
      <c r="E5021" s="1">
        <v>1267.9000000000001</v>
      </c>
      <c r="F5021" s="1">
        <v>46208596</v>
      </c>
      <c r="G5021" s="1">
        <v>1908.5</v>
      </c>
      <c r="H5021" s="6" t="str">
        <f>TEXT(NiftyData[[#This Row],[Date]], "yyyy")</f>
        <v>2000</v>
      </c>
      <c r="I5021" s="6" t="str">
        <f>TEXT(NiftyData[[#This Row],[Date]], "mmm")</f>
        <v>Sep</v>
      </c>
      <c r="J5021" s="6" t="str">
        <f>TEXT(NiftyData[[#This Row],[Date]], "ddd")</f>
        <v>Tue</v>
      </c>
      <c r="K5021" s="6" t="str">
        <f>TEXT(NiftyData[[#This Row],[Date]], "mmm-yyyy")</f>
        <v>Sep-2000</v>
      </c>
      <c r="L5021" s="6" t="str">
        <f>IF(NiftyData[[#This Row],[Day]]="Thu", "Expiry", "")</f>
        <v/>
      </c>
      <c r="M5021" s="6">
        <f>NiftyData[[#This Row],[Close]]-NiftyData[[#This Row],[Open]]</f>
        <v>-25</v>
      </c>
      <c r="N5021" s="4">
        <f>NiftyData[[#This Row],[Intraday Change]]/NiftyData[[#This Row],[Open]]</f>
        <v>-1.9336375589759452E-2</v>
      </c>
      <c r="O5021" s="4">
        <f>_xlfn.CEILING.MATH(ABS(NiftyData[[#This Row],[Intraday Change %]]), 0.01)</f>
        <v>0.02</v>
      </c>
      <c r="P5021" s="6">
        <f>NiftyData[[#This Row],[Close]]-E5022</f>
        <v>-24.649999999999864</v>
      </c>
      <c r="Q5021" s="4">
        <f>NiftyData[[#This Row],[DayChange]]/E5022</f>
        <v>-1.9070828981470632E-2</v>
      </c>
      <c r="R5021" s="7">
        <f>_xlfn.CEILING.MATH(ABS(NiftyData[[#This Row],[DayChange %]]), 0.01)</f>
        <v>0.02</v>
      </c>
    </row>
    <row r="5022" spans="1:18" x14ac:dyDescent="0.2">
      <c r="A5022" s="2">
        <v>36794</v>
      </c>
      <c r="B5022" s="1">
        <v>1268.4000000000001</v>
      </c>
      <c r="C5022" s="1">
        <v>1305.0999999999999</v>
      </c>
      <c r="D5022" s="1">
        <v>1268.4000000000001</v>
      </c>
      <c r="E5022" s="1">
        <v>1292.55</v>
      </c>
      <c r="F5022" s="1">
        <v>42390608</v>
      </c>
      <c r="G5022" s="1">
        <v>1999.04</v>
      </c>
      <c r="H5022" s="6" t="str">
        <f>TEXT(NiftyData[[#This Row],[Date]], "yyyy")</f>
        <v>2000</v>
      </c>
      <c r="I5022" s="6" t="str">
        <f>TEXT(NiftyData[[#This Row],[Date]], "mmm")</f>
        <v>Sep</v>
      </c>
      <c r="J5022" s="6" t="str">
        <f>TEXT(NiftyData[[#This Row],[Date]], "ddd")</f>
        <v>Mon</v>
      </c>
      <c r="K5022" s="6" t="str">
        <f>TEXT(NiftyData[[#This Row],[Date]], "mmm-yyyy")</f>
        <v>Sep-2000</v>
      </c>
      <c r="L5022" s="6" t="str">
        <f>IF(NiftyData[[#This Row],[Day]]="Thu", "Expiry", "")</f>
        <v/>
      </c>
      <c r="M5022" s="6">
        <f>NiftyData[[#This Row],[Close]]-NiftyData[[#This Row],[Open]]</f>
        <v>24.149999999999864</v>
      </c>
      <c r="N5022" s="4">
        <f>NiftyData[[#This Row],[Intraday Change]]/NiftyData[[#This Row],[Open]]</f>
        <v>1.9039735099337641E-2</v>
      </c>
      <c r="O5022" s="4">
        <f>_xlfn.CEILING.MATH(ABS(NiftyData[[#This Row],[Intraday Change %]]), 0.01)</f>
        <v>0.02</v>
      </c>
      <c r="P5022" s="6">
        <f>NiftyData[[#This Row],[Close]]-E5023</f>
        <v>26.099999999999909</v>
      </c>
      <c r="Q5022" s="4">
        <f>NiftyData[[#This Row],[DayChange]]/E5023</f>
        <v>2.0608788345374794E-2</v>
      </c>
      <c r="R5022" s="7">
        <f>_xlfn.CEILING.MATH(ABS(NiftyData[[#This Row],[DayChange %]]), 0.01)</f>
        <v>0.03</v>
      </c>
    </row>
    <row r="5023" spans="1:18" x14ac:dyDescent="0.2">
      <c r="A5023" s="2">
        <v>36791</v>
      </c>
      <c r="B5023" s="1">
        <v>1329.1</v>
      </c>
      <c r="C5023" s="1">
        <v>1329.1</v>
      </c>
      <c r="D5023" s="1">
        <v>1261.2</v>
      </c>
      <c r="E5023" s="1">
        <v>1266.45</v>
      </c>
      <c r="F5023" s="1">
        <v>53881081</v>
      </c>
      <c r="G5023" s="1">
        <v>2465.04</v>
      </c>
      <c r="H5023" s="6" t="str">
        <f>TEXT(NiftyData[[#This Row],[Date]], "yyyy")</f>
        <v>2000</v>
      </c>
      <c r="I5023" s="6" t="str">
        <f>TEXT(NiftyData[[#This Row],[Date]], "mmm")</f>
        <v>Sep</v>
      </c>
      <c r="J5023" s="6" t="str">
        <f>TEXT(NiftyData[[#This Row],[Date]], "ddd")</f>
        <v>Fri</v>
      </c>
      <c r="K5023" s="6" t="str">
        <f>TEXT(NiftyData[[#This Row],[Date]], "mmm-yyyy")</f>
        <v>Sep-2000</v>
      </c>
      <c r="L5023" s="6" t="str">
        <f>IF(NiftyData[[#This Row],[Day]]="Thu", "Expiry", "")</f>
        <v/>
      </c>
      <c r="M5023" s="6">
        <f>NiftyData[[#This Row],[Close]]-NiftyData[[#This Row],[Open]]</f>
        <v>-62.649999999999864</v>
      </c>
      <c r="N5023" s="4">
        <f>NiftyData[[#This Row],[Intraday Change]]/NiftyData[[#This Row],[Open]]</f>
        <v>-4.713716048453831E-2</v>
      </c>
      <c r="O5023" s="4">
        <f>_xlfn.CEILING.MATH(ABS(NiftyData[[#This Row],[Intraday Change %]]), 0.01)</f>
        <v>0.05</v>
      </c>
      <c r="P5023" s="6">
        <f>NiftyData[[#This Row],[Close]]-E5024</f>
        <v>-63.399999999999864</v>
      </c>
      <c r="Q5023" s="4">
        <f>NiftyData[[#This Row],[DayChange]]/E5024</f>
        <v>-4.767454976125117E-2</v>
      </c>
      <c r="R5023" s="7">
        <f>_xlfn.CEILING.MATH(ABS(NiftyData[[#This Row],[DayChange %]]), 0.01)</f>
        <v>0.05</v>
      </c>
    </row>
    <row r="5024" spans="1:18" x14ac:dyDescent="0.2">
      <c r="A5024" s="2">
        <v>36790</v>
      </c>
      <c r="B5024" s="1">
        <v>1341.65</v>
      </c>
      <c r="C5024" s="1">
        <v>1347.4</v>
      </c>
      <c r="D5024" s="1">
        <v>1325.75</v>
      </c>
      <c r="E5024" s="1">
        <v>1329.85</v>
      </c>
      <c r="F5024" s="1">
        <v>37264457</v>
      </c>
      <c r="G5024" s="1">
        <v>1601.33</v>
      </c>
      <c r="H5024" s="6" t="str">
        <f>TEXT(NiftyData[[#This Row],[Date]], "yyyy")</f>
        <v>2000</v>
      </c>
      <c r="I5024" s="6" t="str">
        <f>TEXT(NiftyData[[#This Row],[Date]], "mmm")</f>
        <v>Sep</v>
      </c>
      <c r="J5024" s="6" t="str">
        <f>TEXT(NiftyData[[#This Row],[Date]], "ddd")</f>
        <v>Thu</v>
      </c>
      <c r="K5024" s="6" t="str">
        <f>TEXT(NiftyData[[#This Row],[Date]], "mmm-yyyy")</f>
        <v>Sep-2000</v>
      </c>
      <c r="L5024" s="6" t="str">
        <f>IF(NiftyData[[#This Row],[Day]]="Thu", "Expiry", "")</f>
        <v>Expiry</v>
      </c>
      <c r="M5024" s="6">
        <f>NiftyData[[#This Row],[Close]]-NiftyData[[#This Row],[Open]]</f>
        <v>-11.800000000000182</v>
      </c>
      <c r="N5024" s="4">
        <f>NiftyData[[#This Row],[Intraday Change]]/NiftyData[[#This Row],[Open]]</f>
        <v>-8.7951403123021511E-3</v>
      </c>
      <c r="O5024" s="4">
        <f>_xlfn.CEILING.MATH(ABS(NiftyData[[#This Row],[Intraday Change %]]), 0.01)</f>
        <v>0.01</v>
      </c>
      <c r="P5024" s="6">
        <f>NiftyData[[#This Row],[Close]]-E5025</f>
        <v>-13.050000000000182</v>
      </c>
      <c r="Q5024" s="4">
        <f>NiftyData[[#This Row],[DayChange]]/E5025</f>
        <v>-9.7177749646289238E-3</v>
      </c>
      <c r="R5024" s="7">
        <f>_xlfn.CEILING.MATH(ABS(NiftyData[[#This Row],[DayChange %]]), 0.01)</f>
        <v>0.01</v>
      </c>
    </row>
    <row r="5025" spans="1:18" x14ac:dyDescent="0.2">
      <c r="A5025" s="2">
        <v>36789</v>
      </c>
      <c r="B5025" s="1">
        <v>1317.8</v>
      </c>
      <c r="C5025" s="1">
        <v>1351.1</v>
      </c>
      <c r="D5025" s="1">
        <v>1311.1</v>
      </c>
      <c r="E5025" s="1">
        <v>1342.9</v>
      </c>
      <c r="F5025" s="1">
        <v>42014443</v>
      </c>
      <c r="G5025" s="1">
        <v>1857.75</v>
      </c>
      <c r="H5025" s="6" t="str">
        <f>TEXT(NiftyData[[#This Row],[Date]], "yyyy")</f>
        <v>2000</v>
      </c>
      <c r="I5025" s="6" t="str">
        <f>TEXT(NiftyData[[#This Row],[Date]], "mmm")</f>
        <v>Sep</v>
      </c>
      <c r="J5025" s="6" t="str">
        <f>TEXT(NiftyData[[#This Row],[Date]], "ddd")</f>
        <v>Wed</v>
      </c>
      <c r="K5025" s="6" t="str">
        <f>TEXT(NiftyData[[#This Row],[Date]], "mmm-yyyy")</f>
        <v>Sep-2000</v>
      </c>
      <c r="L5025" s="6" t="str">
        <f>IF(NiftyData[[#This Row],[Day]]="Thu", "Expiry", "")</f>
        <v/>
      </c>
      <c r="M5025" s="6">
        <f>NiftyData[[#This Row],[Close]]-NiftyData[[#This Row],[Open]]</f>
        <v>25.100000000000136</v>
      </c>
      <c r="N5025" s="4">
        <f>NiftyData[[#This Row],[Intraday Change]]/NiftyData[[#This Row],[Open]]</f>
        <v>1.9046896342388934E-2</v>
      </c>
      <c r="O5025" s="4">
        <f>_xlfn.CEILING.MATH(ABS(NiftyData[[#This Row],[Intraday Change %]]), 0.01)</f>
        <v>0.02</v>
      </c>
      <c r="P5025" s="6">
        <f>NiftyData[[#This Row],[Close]]-E5026</f>
        <v>25.900000000000091</v>
      </c>
      <c r="Q5025" s="4">
        <f>NiftyData[[#This Row],[DayChange]]/E5026</f>
        <v>1.9665907365224063E-2</v>
      </c>
      <c r="R5025" s="7">
        <f>_xlfn.CEILING.MATH(ABS(NiftyData[[#This Row],[DayChange %]]), 0.01)</f>
        <v>0.02</v>
      </c>
    </row>
    <row r="5026" spans="1:18" x14ac:dyDescent="0.2">
      <c r="A5026" s="2">
        <v>36788</v>
      </c>
      <c r="B5026" s="1">
        <v>1351.8</v>
      </c>
      <c r="C5026" s="1">
        <v>1361.7</v>
      </c>
      <c r="D5026" s="1">
        <v>1295.3</v>
      </c>
      <c r="E5026" s="1">
        <v>1317</v>
      </c>
      <c r="F5026" s="1">
        <v>61402728</v>
      </c>
      <c r="G5026" s="1">
        <v>2743.89</v>
      </c>
      <c r="H5026" s="6" t="str">
        <f>TEXT(NiftyData[[#This Row],[Date]], "yyyy")</f>
        <v>2000</v>
      </c>
      <c r="I5026" s="6" t="str">
        <f>TEXT(NiftyData[[#This Row],[Date]], "mmm")</f>
        <v>Sep</v>
      </c>
      <c r="J5026" s="6" t="str">
        <f>TEXT(NiftyData[[#This Row],[Date]], "ddd")</f>
        <v>Tue</v>
      </c>
      <c r="K5026" s="6" t="str">
        <f>TEXT(NiftyData[[#This Row],[Date]], "mmm-yyyy")</f>
        <v>Sep-2000</v>
      </c>
      <c r="L5026" s="6" t="str">
        <f>IF(NiftyData[[#This Row],[Day]]="Thu", "Expiry", "")</f>
        <v/>
      </c>
      <c r="M5026" s="6">
        <f>NiftyData[[#This Row],[Close]]-NiftyData[[#This Row],[Open]]</f>
        <v>-34.799999999999955</v>
      </c>
      <c r="N5026" s="4">
        <f>NiftyData[[#This Row],[Intraday Change]]/NiftyData[[#This Row],[Open]]</f>
        <v>-2.574345317354635E-2</v>
      </c>
      <c r="O5026" s="4">
        <f>_xlfn.CEILING.MATH(ABS(NiftyData[[#This Row],[Intraday Change %]]), 0.01)</f>
        <v>0.03</v>
      </c>
      <c r="P5026" s="6">
        <f>NiftyData[[#This Row],[Close]]-E5027</f>
        <v>-37.349999999999909</v>
      </c>
      <c r="Q5026" s="4">
        <f>NiftyData[[#This Row],[DayChange]]/E5027</f>
        <v>-2.7577804851035486E-2</v>
      </c>
      <c r="R5026" s="7">
        <f>_xlfn.CEILING.MATH(ABS(NiftyData[[#This Row],[DayChange %]]), 0.01)</f>
        <v>0.03</v>
      </c>
    </row>
    <row r="5027" spans="1:18" x14ac:dyDescent="0.2">
      <c r="A5027" s="2">
        <v>36787</v>
      </c>
      <c r="B5027" s="1">
        <v>1416.05</v>
      </c>
      <c r="C5027" s="1">
        <v>1416.05</v>
      </c>
      <c r="D5027" s="1">
        <v>1352.1</v>
      </c>
      <c r="E5027" s="1">
        <v>1354.35</v>
      </c>
      <c r="F5027" s="1">
        <v>44613980</v>
      </c>
      <c r="G5027" s="1">
        <v>2370.04</v>
      </c>
      <c r="H5027" s="6" t="str">
        <f>TEXT(NiftyData[[#This Row],[Date]], "yyyy")</f>
        <v>2000</v>
      </c>
      <c r="I5027" s="6" t="str">
        <f>TEXT(NiftyData[[#This Row],[Date]], "mmm")</f>
        <v>Sep</v>
      </c>
      <c r="J5027" s="6" t="str">
        <f>TEXT(NiftyData[[#This Row],[Date]], "ddd")</f>
        <v>Mon</v>
      </c>
      <c r="K5027" s="6" t="str">
        <f>TEXT(NiftyData[[#This Row],[Date]], "mmm-yyyy")</f>
        <v>Sep-2000</v>
      </c>
      <c r="L5027" s="6" t="str">
        <f>IF(NiftyData[[#This Row],[Day]]="Thu", "Expiry", "")</f>
        <v/>
      </c>
      <c r="M5027" s="6">
        <f>NiftyData[[#This Row],[Close]]-NiftyData[[#This Row],[Open]]</f>
        <v>-61.700000000000045</v>
      </c>
      <c r="N5027" s="4">
        <f>NiftyData[[#This Row],[Intraday Change]]/NiftyData[[#This Row],[Open]]</f>
        <v>-4.3571907771618269E-2</v>
      </c>
      <c r="O5027" s="4">
        <f>_xlfn.CEILING.MATH(ABS(NiftyData[[#This Row],[Intraday Change %]]), 0.01)</f>
        <v>0.05</v>
      </c>
      <c r="P5027" s="6">
        <f>NiftyData[[#This Row],[Close]]-E5028</f>
        <v>-62.850000000000136</v>
      </c>
      <c r="Q5027" s="4">
        <f>NiftyData[[#This Row],[DayChange]]/E5028</f>
        <v>-4.4348010160880705E-2</v>
      </c>
      <c r="R5027" s="7">
        <f>_xlfn.CEILING.MATH(ABS(NiftyData[[#This Row],[DayChange %]]), 0.01)</f>
        <v>0.05</v>
      </c>
    </row>
    <row r="5028" spans="1:18" x14ac:dyDescent="0.2">
      <c r="A5028" s="2">
        <v>36784</v>
      </c>
      <c r="B5028" s="1">
        <v>1443.25</v>
      </c>
      <c r="C5028" s="1">
        <v>1451.05</v>
      </c>
      <c r="D5028" s="1">
        <v>1411.55</v>
      </c>
      <c r="E5028" s="1">
        <v>1417.2</v>
      </c>
      <c r="F5028" s="1">
        <v>48417567</v>
      </c>
      <c r="G5028" s="1">
        <v>2754.79</v>
      </c>
      <c r="H5028" s="6" t="str">
        <f>TEXT(NiftyData[[#This Row],[Date]], "yyyy")</f>
        <v>2000</v>
      </c>
      <c r="I5028" s="6" t="str">
        <f>TEXT(NiftyData[[#This Row],[Date]], "mmm")</f>
        <v>Sep</v>
      </c>
      <c r="J5028" s="6" t="str">
        <f>TEXT(NiftyData[[#This Row],[Date]], "ddd")</f>
        <v>Fri</v>
      </c>
      <c r="K5028" s="6" t="str">
        <f>TEXT(NiftyData[[#This Row],[Date]], "mmm-yyyy")</f>
        <v>Sep-2000</v>
      </c>
      <c r="L5028" s="6" t="str">
        <f>IF(NiftyData[[#This Row],[Day]]="Thu", "Expiry", "")</f>
        <v/>
      </c>
      <c r="M5028" s="6">
        <f>NiftyData[[#This Row],[Close]]-NiftyData[[#This Row],[Open]]</f>
        <v>-26.049999999999955</v>
      </c>
      <c r="N5028" s="4">
        <f>NiftyData[[#This Row],[Intraday Change]]/NiftyData[[#This Row],[Open]]</f>
        <v>-1.8049540966568477E-2</v>
      </c>
      <c r="O5028" s="4">
        <f>_xlfn.CEILING.MATH(ABS(NiftyData[[#This Row],[Intraday Change %]]), 0.01)</f>
        <v>0.02</v>
      </c>
      <c r="P5028" s="6">
        <f>NiftyData[[#This Row],[Close]]-E5029</f>
        <v>-28.099999999999909</v>
      </c>
      <c r="Q5028" s="4">
        <f>NiftyData[[#This Row],[DayChange]]/E5029</f>
        <v>-1.9442330312045879E-2</v>
      </c>
      <c r="R5028" s="7">
        <f>_xlfn.CEILING.MATH(ABS(NiftyData[[#This Row],[DayChange %]]), 0.01)</f>
        <v>0.02</v>
      </c>
    </row>
    <row r="5029" spans="1:18" x14ac:dyDescent="0.2">
      <c r="A5029" s="2">
        <v>36783</v>
      </c>
      <c r="B5029" s="1">
        <v>1456.75</v>
      </c>
      <c r="C5029" s="1">
        <v>1466.65</v>
      </c>
      <c r="D5029" s="1">
        <v>1437.85</v>
      </c>
      <c r="E5029" s="1">
        <v>1445.3</v>
      </c>
      <c r="F5029" s="1">
        <v>48935189</v>
      </c>
      <c r="G5029" s="1">
        <v>3029.32</v>
      </c>
      <c r="H5029" s="6" t="str">
        <f>TEXT(NiftyData[[#This Row],[Date]], "yyyy")</f>
        <v>2000</v>
      </c>
      <c r="I5029" s="6" t="str">
        <f>TEXT(NiftyData[[#This Row],[Date]], "mmm")</f>
        <v>Sep</v>
      </c>
      <c r="J5029" s="6" t="str">
        <f>TEXT(NiftyData[[#This Row],[Date]], "ddd")</f>
        <v>Thu</v>
      </c>
      <c r="K5029" s="6" t="str">
        <f>TEXT(NiftyData[[#This Row],[Date]], "mmm-yyyy")</f>
        <v>Sep-2000</v>
      </c>
      <c r="L5029" s="6" t="str">
        <f>IF(NiftyData[[#This Row],[Day]]="Thu", "Expiry", "")</f>
        <v>Expiry</v>
      </c>
      <c r="M5029" s="6">
        <f>NiftyData[[#This Row],[Close]]-NiftyData[[#This Row],[Open]]</f>
        <v>-11.450000000000045</v>
      </c>
      <c r="N5029" s="4">
        <f>NiftyData[[#This Row],[Intraday Change]]/NiftyData[[#This Row],[Open]]</f>
        <v>-7.8599622447228738E-3</v>
      </c>
      <c r="O5029" s="4">
        <f>_xlfn.CEILING.MATH(ABS(NiftyData[[#This Row],[Intraday Change %]]), 0.01)</f>
        <v>0.01</v>
      </c>
      <c r="P5029" s="6">
        <f>NiftyData[[#This Row],[Close]]-E5030</f>
        <v>-10.850000000000136</v>
      </c>
      <c r="Q5029" s="4">
        <f>NiftyData[[#This Row],[DayChange]]/E5030</f>
        <v>-7.4511554441507649E-3</v>
      </c>
      <c r="R5029" s="7">
        <f>_xlfn.CEILING.MATH(ABS(NiftyData[[#This Row],[DayChange %]]), 0.01)</f>
        <v>0.01</v>
      </c>
    </row>
    <row r="5030" spans="1:18" x14ac:dyDescent="0.2">
      <c r="A5030" s="2">
        <v>36782</v>
      </c>
      <c r="B5030" s="1">
        <v>1467.65</v>
      </c>
      <c r="C5030" s="1">
        <v>1482</v>
      </c>
      <c r="D5030" s="1">
        <v>1452.6</v>
      </c>
      <c r="E5030" s="1">
        <v>1456.15</v>
      </c>
      <c r="F5030" s="1">
        <v>40899886</v>
      </c>
      <c r="G5030" s="1">
        <v>2469.6</v>
      </c>
      <c r="H5030" s="6" t="str">
        <f>TEXT(NiftyData[[#This Row],[Date]], "yyyy")</f>
        <v>2000</v>
      </c>
      <c r="I5030" s="6" t="str">
        <f>TEXT(NiftyData[[#This Row],[Date]], "mmm")</f>
        <v>Sep</v>
      </c>
      <c r="J5030" s="6" t="str">
        <f>TEXT(NiftyData[[#This Row],[Date]], "ddd")</f>
        <v>Wed</v>
      </c>
      <c r="K5030" s="6" t="str">
        <f>TEXT(NiftyData[[#This Row],[Date]], "mmm-yyyy")</f>
        <v>Sep-2000</v>
      </c>
      <c r="L5030" s="6" t="str">
        <f>IF(NiftyData[[#This Row],[Day]]="Thu", "Expiry", "")</f>
        <v/>
      </c>
      <c r="M5030" s="6">
        <f>NiftyData[[#This Row],[Close]]-NiftyData[[#This Row],[Open]]</f>
        <v>-11.5</v>
      </c>
      <c r="N5030" s="4">
        <f>NiftyData[[#This Row],[Intraday Change]]/NiftyData[[#This Row],[Open]]</f>
        <v>-7.8356556399686566E-3</v>
      </c>
      <c r="O5030" s="4">
        <f>_xlfn.CEILING.MATH(ABS(NiftyData[[#This Row],[Intraday Change %]]), 0.01)</f>
        <v>0.01</v>
      </c>
      <c r="P5030" s="6">
        <f>NiftyData[[#This Row],[Close]]-E5031</f>
        <v>-11.5</v>
      </c>
      <c r="Q5030" s="4">
        <f>NiftyData[[#This Row],[DayChange]]/E5031</f>
        <v>-7.8356556399686566E-3</v>
      </c>
      <c r="R5030" s="7">
        <f>_xlfn.CEILING.MATH(ABS(NiftyData[[#This Row],[DayChange %]]), 0.01)</f>
        <v>0.01</v>
      </c>
    </row>
    <row r="5031" spans="1:18" x14ac:dyDescent="0.2">
      <c r="A5031" s="2">
        <v>36781</v>
      </c>
      <c r="B5031" s="1">
        <v>1457.1</v>
      </c>
      <c r="C5031" s="1">
        <v>1470.55</v>
      </c>
      <c r="D5031" s="1">
        <v>1447.8</v>
      </c>
      <c r="E5031" s="1">
        <v>1467.65</v>
      </c>
      <c r="F5031" s="1">
        <v>44769146</v>
      </c>
      <c r="G5031" s="1">
        <v>2577.54</v>
      </c>
      <c r="H5031" s="6" t="str">
        <f>TEXT(NiftyData[[#This Row],[Date]], "yyyy")</f>
        <v>2000</v>
      </c>
      <c r="I5031" s="6" t="str">
        <f>TEXT(NiftyData[[#This Row],[Date]], "mmm")</f>
        <v>Sep</v>
      </c>
      <c r="J5031" s="6" t="str">
        <f>TEXT(NiftyData[[#This Row],[Date]], "ddd")</f>
        <v>Tue</v>
      </c>
      <c r="K5031" s="6" t="str">
        <f>TEXT(NiftyData[[#This Row],[Date]], "mmm-yyyy")</f>
        <v>Sep-2000</v>
      </c>
      <c r="L5031" s="6" t="str">
        <f>IF(NiftyData[[#This Row],[Day]]="Thu", "Expiry", "")</f>
        <v/>
      </c>
      <c r="M5031" s="6">
        <f>NiftyData[[#This Row],[Close]]-NiftyData[[#This Row],[Open]]</f>
        <v>10.550000000000182</v>
      </c>
      <c r="N5031" s="4">
        <f>NiftyData[[#This Row],[Intraday Change]]/NiftyData[[#This Row],[Open]]</f>
        <v>7.2404090316383106E-3</v>
      </c>
      <c r="O5031" s="4">
        <f>_xlfn.CEILING.MATH(ABS(NiftyData[[#This Row],[Intraday Change %]]), 0.01)</f>
        <v>0.01</v>
      </c>
      <c r="P5031" s="6">
        <f>NiftyData[[#This Row],[Close]]-E5032</f>
        <v>11.300000000000182</v>
      </c>
      <c r="Q5031" s="4">
        <f>NiftyData[[#This Row],[DayChange]]/E5032</f>
        <v>7.7591238369898599E-3</v>
      </c>
      <c r="R5031" s="7">
        <f>_xlfn.CEILING.MATH(ABS(NiftyData[[#This Row],[DayChange %]]), 0.01)</f>
        <v>0.01</v>
      </c>
    </row>
    <row r="5032" spans="1:18" x14ac:dyDescent="0.2">
      <c r="A5032" s="2">
        <v>36780</v>
      </c>
      <c r="B5032" s="1">
        <v>1449.35</v>
      </c>
      <c r="C5032" s="1">
        <v>1469</v>
      </c>
      <c r="D5032" s="1">
        <v>1448.95</v>
      </c>
      <c r="E5032" s="1">
        <v>1456.35</v>
      </c>
      <c r="F5032" s="1">
        <v>48899129</v>
      </c>
      <c r="G5032" s="1">
        <v>2813.46</v>
      </c>
      <c r="H5032" s="6" t="str">
        <f>TEXT(NiftyData[[#This Row],[Date]], "yyyy")</f>
        <v>2000</v>
      </c>
      <c r="I5032" s="6" t="str">
        <f>TEXT(NiftyData[[#This Row],[Date]], "mmm")</f>
        <v>Sep</v>
      </c>
      <c r="J5032" s="6" t="str">
        <f>TEXT(NiftyData[[#This Row],[Date]], "ddd")</f>
        <v>Mon</v>
      </c>
      <c r="K5032" s="6" t="str">
        <f>TEXT(NiftyData[[#This Row],[Date]], "mmm-yyyy")</f>
        <v>Sep-2000</v>
      </c>
      <c r="L5032" s="6" t="str">
        <f>IF(NiftyData[[#This Row],[Day]]="Thu", "Expiry", "")</f>
        <v/>
      </c>
      <c r="M5032" s="6">
        <f>NiftyData[[#This Row],[Close]]-NiftyData[[#This Row],[Open]]</f>
        <v>7</v>
      </c>
      <c r="N5032" s="4">
        <f>NiftyData[[#This Row],[Intraday Change]]/NiftyData[[#This Row],[Open]]</f>
        <v>4.8297512678097078E-3</v>
      </c>
      <c r="O5032" s="4">
        <f>_xlfn.CEILING.MATH(ABS(NiftyData[[#This Row],[Intraday Change %]]), 0.01)</f>
        <v>0.01</v>
      </c>
      <c r="P5032" s="6">
        <f>NiftyData[[#This Row],[Close]]-E5033</f>
        <v>6.2999999999999545</v>
      </c>
      <c r="Q5032" s="4">
        <f>NiftyData[[#This Row],[DayChange]]/E5033</f>
        <v>4.3446777697320471E-3</v>
      </c>
      <c r="R5032" s="7">
        <f>_xlfn.CEILING.MATH(ABS(NiftyData[[#This Row],[DayChange %]]), 0.01)</f>
        <v>0.01</v>
      </c>
    </row>
    <row r="5033" spans="1:18" x14ac:dyDescent="0.2">
      <c r="A5033" s="2">
        <v>36777</v>
      </c>
      <c r="B5033" s="1">
        <v>1440.6</v>
      </c>
      <c r="C5033" s="1">
        <v>1453.15</v>
      </c>
      <c r="D5033" s="1">
        <v>1440.6</v>
      </c>
      <c r="E5033" s="1">
        <v>1450.05</v>
      </c>
      <c r="F5033" s="1">
        <v>48947780</v>
      </c>
      <c r="G5033" s="1">
        <v>2895.93</v>
      </c>
      <c r="H5033" s="6" t="str">
        <f>TEXT(NiftyData[[#This Row],[Date]], "yyyy")</f>
        <v>2000</v>
      </c>
      <c r="I5033" s="6" t="str">
        <f>TEXT(NiftyData[[#This Row],[Date]], "mmm")</f>
        <v>Sep</v>
      </c>
      <c r="J5033" s="6" t="str">
        <f>TEXT(NiftyData[[#This Row],[Date]], "ddd")</f>
        <v>Fri</v>
      </c>
      <c r="K5033" s="6" t="str">
        <f>TEXT(NiftyData[[#This Row],[Date]], "mmm-yyyy")</f>
        <v>Sep-2000</v>
      </c>
      <c r="L5033" s="6" t="str">
        <f>IF(NiftyData[[#This Row],[Day]]="Thu", "Expiry", "")</f>
        <v/>
      </c>
      <c r="M5033" s="6">
        <f>NiftyData[[#This Row],[Close]]-NiftyData[[#This Row],[Open]]</f>
        <v>9.4500000000000455</v>
      </c>
      <c r="N5033" s="4">
        <f>NiftyData[[#This Row],[Intraday Change]]/NiftyData[[#This Row],[Open]]</f>
        <v>6.5597667638484288E-3</v>
      </c>
      <c r="O5033" s="4">
        <f>_xlfn.CEILING.MATH(ABS(NiftyData[[#This Row],[Intraday Change %]]), 0.01)</f>
        <v>0.01</v>
      </c>
      <c r="P5033" s="6">
        <f>NiftyData[[#This Row],[Close]]-E5034</f>
        <v>10.299999999999955</v>
      </c>
      <c r="Q5033" s="4">
        <f>NiftyData[[#This Row],[DayChange]]/E5034</f>
        <v>7.1540197951032846E-3</v>
      </c>
      <c r="R5033" s="7">
        <f>_xlfn.CEILING.MATH(ABS(NiftyData[[#This Row],[DayChange %]]), 0.01)</f>
        <v>0.01</v>
      </c>
    </row>
    <row r="5034" spans="1:18" x14ac:dyDescent="0.2">
      <c r="A5034" s="2">
        <v>36776</v>
      </c>
      <c r="B5034" s="1">
        <v>1434.7</v>
      </c>
      <c r="C5034" s="1">
        <v>1450.2</v>
      </c>
      <c r="D5034" s="1">
        <v>1424.35</v>
      </c>
      <c r="E5034" s="1">
        <v>1439.75</v>
      </c>
      <c r="F5034" s="1">
        <v>50581945</v>
      </c>
      <c r="G5034" s="1">
        <v>2438.64</v>
      </c>
      <c r="H5034" s="6" t="str">
        <f>TEXT(NiftyData[[#This Row],[Date]], "yyyy")</f>
        <v>2000</v>
      </c>
      <c r="I5034" s="6" t="str">
        <f>TEXT(NiftyData[[#This Row],[Date]], "mmm")</f>
        <v>Sep</v>
      </c>
      <c r="J5034" s="6" t="str">
        <f>TEXT(NiftyData[[#This Row],[Date]], "ddd")</f>
        <v>Thu</v>
      </c>
      <c r="K5034" s="6" t="str">
        <f>TEXT(NiftyData[[#This Row],[Date]], "mmm-yyyy")</f>
        <v>Sep-2000</v>
      </c>
      <c r="L5034" s="6" t="str">
        <f>IF(NiftyData[[#This Row],[Day]]="Thu", "Expiry", "")</f>
        <v>Expiry</v>
      </c>
      <c r="M5034" s="6">
        <f>NiftyData[[#This Row],[Close]]-NiftyData[[#This Row],[Open]]</f>
        <v>5.0499999999999545</v>
      </c>
      <c r="N5034" s="4">
        <f>NiftyData[[#This Row],[Intraday Change]]/NiftyData[[#This Row],[Open]]</f>
        <v>3.5198996305847593E-3</v>
      </c>
      <c r="O5034" s="4">
        <f>_xlfn.CEILING.MATH(ABS(NiftyData[[#This Row],[Intraday Change %]]), 0.01)</f>
        <v>0.01</v>
      </c>
      <c r="P5034" s="6">
        <f>NiftyData[[#This Row],[Close]]-E5035</f>
        <v>4.4000000000000909</v>
      </c>
      <c r="Q5034" s="4">
        <f>NiftyData[[#This Row],[DayChange]]/E5035</f>
        <v>3.0654544187829389E-3</v>
      </c>
      <c r="R5034" s="7">
        <f>_xlfn.CEILING.MATH(ABS(NiftyData[[#This Row],[DayChange %]]), 0.01)</f>
        <v>0.01</v>
      </c>
    </row>
    <row r="5035" spans="1:18" x14ac:dyDescent="0.2">
      <c r="A5035" s="2">
        <v>36775</v>
      </c>
      <c r="B5035" s="1">
        <v>1430.9</v>
      </c>
      <c r="C5035" s="1">
        <v>1444.45</v>
      </c>
      <c r="D5035" s="1">
        <v>1421</v>
      </c>
      <c r="E5035" s="1">
        <v>1435.35</v>
      </c>
      <c r="F5035" s="1">
        <v>55564667</v>
      </c>
      <c r="G5035" s="1">
        <v>2500.5</v>
      </c>
      <c r="H5035" s="6" t="str">
        <f>TEXT(NiftyData[[#This Row],[Date]], "yyyy")</f>
        <v>2000</v>
      </c>
      <c r="I5035" s="6" t="str">
        <f>TEXT(NiftyData[[#This Row],[Date]], "mmm")</f>
        <v>Sep</v>
      </c>
      <c r="J5035" s="6" t="str">
        <f>TEXT(NiftyData[[#This Row],[Date]], "ddd")</f>
        <v>Wed</v>
      </c>
      <c r="K5035" s="6" t="str">
        <f>TEXT(NiftyData[[#This Row],[Date]], "mmm-yyyy")</f>
        <v>Sep-2000</v>
      </c>
      <c r="L5035" s="6" t="str">
        <f>IF(NiftyData[[#This Row],[Day]]="Thu", "Expiry", "")</f>
        <v/>
      </c>
      <c r="M5035" s="6">
        <f>NiftyData[[#This Row],[Close]]-NiftyData[[#This Row],[Open]]</f>
        <v>4.4499999999998181</v>
      </c>
      <c r="N5035" s="4">
        <f>NiftyData[[#This Row],[Intraday Change]]/NiftyData[[#This Row],[Open]]</f>
        <v>3.109930812775049E-3</v>
      </c>
      <c r="O5035" s="4">
        <f>_xlfn.CEILING.MATH(ABS(NiftyData[[#This Row],[Intraday Change %]]), 0.01)</f>
        <v>0.01</v>
      </c>
      <c r="P5035" s="6">
        <f>NiftyData[[#This Row],[Close]]-E5036</f>
        <v>7.0999999999999091</v>
      </c>
      <c r="Q5035" s="4">
        <f>NiftyData[[#This Row],[DayChange]]/E5036</f>
        <v>4.9711185016628103E-3</v>
      </c>
      <c r="R5035" s="7">
        <f>_xlfn.CEILING.MATH(ABS(NiftyData[[#This Row],[DayChange %]]), 0.01)</f>
        <v>0.01</v>
      </c>
    </row>
    <row r="5036" spans="1:18" x14ac:dyDescent="0.2">
      <c r="A5036" s="2">
        <v>36774</v>
      </c>
      <c r="B5036" s="1">
        <v>1428.05</v>
      </c>
      <c r="C5036" s="1">
        <v>1434.65</v>
      </c>
      <c r="D5036" s="1">
        <v>1420.9</v>
      </c>
      <c r="E5036" s="1">
        <v>1428.25</v>
      </c>
      <c r="F5036" s="1">
        <v>46660762</v>
      </c>
      <c r="G5036" s="1">
        <v>2260.14</v>
      </c>
      <c r="H5036" s="6" t="str">
        <f>TEXT(NiftyData[[#This Row],[Date]], "yyyy")</f>
        <v>2000</v>
      </c>
      <c r="I5036" s="6" t="str">
        <f>TEXT(NiftyData[[#This Row],[Date]], "mmm")</f>
        <v>Sep</v>
      </c>
      <c r="J5036" s="6" t="str">
        <f>TEXT(NiftyData[[#This Row],[Date]], "ddd")</f>
        <v>Tue</v>
      </c>
      <c r="K5036" s="6" t="str">
        <f>TEXT(NiftyData[[#This Row],[Date]], "mmm-yyyy")</f>
        <v>Sep-2000</v>
      </c>
      <c r="L5036" s="6" t="str">
        <f>IF(NiftyData[[#This Row],[Day]]="Thu", "Expiry", "")</f>
        <v/>
      </c>
      <c r="M5036" s="6">
        <f>NiftyData[[#This Row],[Close]]-NiftyData[[#This Row],[Open]]</f>
        <v>0.20000000000004547</v>
      </c>
      <c r="N5036" s="4">
        <f>NiftyData[[#This Row],[Intraday Change]]/NiftyData[[#This Row],[Open]]</f>
        <v>1.4005111865834214E-4</v>
      </c>
      <c r="O5036" s="4">
        <f>_xlfn.CEILING.MATH(ABS(NiftyData[[#This Row],[Intraday Change %]]), 0.01)</f>
        <v>0.01</v>
      </c>
      <c r="P5036" s="6">
        <f>NiftyData[[#This Row],[Close]]-E5037</f>
        <v>0.5</v>
      </c>
      <c r="Q5036" s="4">
        <f>NiftyData[[#This Row],[DayChange]]/E5037</f>
        <v>3.5020136578532658E-4</v>
      </c>
      <c r="R5036" s="7">
        <f>_xlfn.CEILING.MATH(ABS(NiftyData[[#This Row],[DayChange %]]), 0.01)</f>
        <v>0.01</v>
      </c>
    </row>
    <row r="5037" spans="1:18" x14ac:dyDescent="0.2">
      <c r="A5037" s="2">
        <v>36773</v>
      </c>
      <c r="B5037" s="1">
        <v>1395.95</v>
      </c>
      <c r="C5037" s="1">
        <v>1433.15</v>
      </c>
      <c r="D5037" s="1">
        <v>1395.95</v>
      </c>
      <c r="E5037" s="1">
        <v>1427.75</v>
      </c>
      <c r="F5037" s="1">
        <v>59118945</v>
      </c>
      <c r="G5037" s="1">
        <v>3166.7</v>
      </c>
      <c r="H5037" s="6" t="str">
        <f>TEXT(NiftyData[[#This Row],[Date]], "yyyy")</f>
        <v>2000</v>
      </c>
      <c r="I5037" s="6" t="str">
        <f>TEXT(NiftyData[[#This Row],[Date]], "mmm")</f>
        <v>Sep</v>
      </c>
      <c r="J5037" s="6" t="str">
        <f>TEXT(NiftyData[[#This Row],[Date]], "ddd")</f>
        <v>Mon</v>
      </c>
      <c r="K5037" s="6" t="str">
        <f>TEXT(NiftyData[[#This Row],[Date]], "mmm-yyyy")</f>
        <v>Sep-2000</v>
      </c>
      <c r="L5037" s="6" t="str">
        <f>IF(NiftyData[[#This Row],[Day]]="Thu", "Expiry", "")</f>
        <v/>
      </c>
      <c r="M5037" s="6">
        <f>NiftyData[[#This Row],[Close]]-NiftyData[[#This Row],[Open]]</f>
        <v>31.799999999999955</v>
      </c>
      <c r="N5037" s="4">
        <f>NiftyData[[#This Row],[Intraday Change]]/NiftyData[[#This Row],[Open]]</f>
        <v>2.2780185536731223E-2</v>
      </c>
      <c r="O5037" s="4">
        <f>_xlfn.CEILING.MATH(ABS(NiftyData[[#This Row],[Intraday Change %]]), 0.01)</f>
        <v>0.03</v>
      </c>
      <c r="P5037" s="6">
        <f>NiftyData[[#This Row],[Close]]-E5038</f>
        <v>33.650000000000091</v>
      </c>
      <c r="Q5037" s="4">
        <f>NiftyData[[#This Row],[DayChange]]/E5038</f>
        <v>2.4137436338856677E-2</v>
      </c>
      <c r="R5037" s="7">
        <f>_xlfn.CEILING.MATH(ABS(NiftyData[[#This Row],[DayChange %]]), 0.01)</f>
        <v>0.03</v>
      </c>
    </row>
    <row r="5038" spans="1:18" x14ac:dyDescent="0.2">
      <c r="A5038" s="2">
        <v>36769</v>
      </c>
      <c r="B5038" s="1">
        <v>1376.5</v>
      </c>
      <c r="C5038" s="1">
        <v>1397.3</v>
      </c>
      <c r="D5038" s="1">
        <v>1375.9</v>
      </c>
      <c r="E5038" s="1">
        <v>1394.1</v>
      </c>
      <c r="F5038" s="1">
        <v>41752795</v>
      </c>
      <c r="G5038" s="1">
        <v>2911.67</v>
      </c>
      <c r="H5038" s="6" t="str">
        <f>TEXT(NiftyData[[#This Row],[Date]], "yyyy")</f>
        <v>2000</v>
      </c>
      <c r="I5038" s="6" t="str">
        <f>TEXT(NiftyData[[#This Row],[Date]], "mmm")</f>
        <v>Aug</v>
      </c>
      <c r="J5038" s="6" t="str">
        <f>TEXT(NiftyData[[#This Row],[Date]], "ddd")</f>
        <v>Thu</v>
      </c>
      <c r="K5038" s="6" t="str">
        <f>TEXT(NiftyData[[#This Row],[Date]], "mmm-yyyy")</f>
        <v>Aug-2000</v>
      </c>
      <c r="L5038" s="6" t="str">
        <f>IF(NiftyData[[#This Row],[Day]]="Thu", "Expiry", "")</f>
        <v>Expiry</v>
      </c>
      <c r="M5038" s="6">
        <f>NiftyData[[#This Row],[Close]]-NiftyData[[#This Row],[Open]]</f>
        <v>17.599999999999909</v>
      </c>
      <c r="N5038" s="4">
        <f>NiftyData[[#This Row],[Intraday Change]]/NiftyData[[#This Row],[Open]]</f>
        <v>1.2786051580094377E-2</v>
      </c>
      <c r="O5038" s="4">
        <f>_xlfn.CEILING.MATH(ABS(NiftyData[[#This Row],[Intraday Change %]]), 0.01)</f>
        <v>0.02</v>
      </c>
      <c r="P5038" s="6">
        <f>NiftyData[[#This Row],[Close]]-E5039</f>
        <v>18.149999999999864</v>
      </c>
      <c r="Q5038" s="4">
        <f>NiftyData[[#This Row],[DayChange]]/E5039</f>
        <v>1.3190886296740334E-2</v>
      </c>
      <c r="R5038" s="7">
        <f>_xlfn.CEILING.MATH(ABS(NiftyData[[#This Row],[DayChange %]]), 0.01)</f>
        <v>0.02</v>
      </c>
    </row>
    <row r="5039" spans="1:18" x14ac:dyDescent="0.2">
      <c r="A5039" s="2">
        <v>36768</v>
      </c>
      <c r="B5039" s="1">
        <v>1369.9</v>
      </c>
      <c r="C5039" s="1">
        <v>1384.85</v>
      </c>
      <c r="D5039" s="1">
        <v>1369.8</v>
      </c>
      <c r="E5039" s="1">
        <v>1375.95</v>
      </c>
      <c r="F5039" s="1">
        <v>43639136</v>
      </c>
      <c r="G5039" s="1">
        <v>2125.9899999999998</v>
      </c>
      <c r="H5039" s="6" t="str">
        <f>TEXT(NiftyData[[#This Row],[Date]], "yyyy")</f>
        <v>2000</v>
      </c>
      <c r="I5039" s="6" t="str">
        <f>TEXT(NiftyData[[#This Row],[Date]], "mmm")</f>
        <v>Aug</v>
      </c>
      <c r="J5039" s="6" t="str">
        <f>TEXT(NiftyData[[#This Row],[Date]], "ddd")</f>
        <v>Wed</v>
      </c>
      <c r="K5039" s="6" t="str">
        <f>TEXT(NiftyData[[#This Row],[Date]], "mmm-yyyy")</f>
        <v>Aug-2000</v>
      </c>
      <c r="L5039" s="6" t="str">
        <f>IF(NiftyData[[#This Row],[Day]]="Thu", "Expiry", "")</f>
        <v/>
      </c>
      <c r="M5039" s="6">
        <f>NiftyData[[#This Row],[Close]]-NiftyData[[#This Row],[Open]]</f>
        <v>6.0499999999999545</v>
      </c>
      <c r="N5039" s="4">
        <f>NiftyData[[#This Row],[Intraday Change]]/NiftyData[[#This Row],[Open]]</f>
        <v>4.4163807577195079E-3</v>
      </c>
      <c r="O5039" s="4">
        <f>_xlfn.CEILING.MATH(ABS(NiftyData[[#This Row],[Intraday Change %]]), 0.01)</f>
        <v>0.01</v>
      </c>
      <c r="P5039" s="6">
        <f>NiftyData[[#This Row],[Close]]-E5040</f>
        <v>8.25</v>
      </c>
      <c r="Q5039" s="4">
        <f>NiftyData[[#This Row],[DayChange]]/E5040</f>
        <v>6.0320245667909627E-3</v>
      </c>
      <c r="R5039" s="7">
        <f>_xlfn.CEILING.MATH(ABS(NiftyData[[#This Row],[DayChange %]]), 0.01)</f>
        <v>0.01</v>
      </c>
    </row>
    <row r="5040" spans="1:18" x14ac:dyDescent="0.2">
      <c r="A5040" s="2">
        <v>36767</v>
      </c>
      <c r="B5040" s="1">
        <v>1368.65</v>
      </c>
      <c r="C5040" s="1">
        <v>1373.55</v>
      </c>
      <c r="D5040" s="1">
        <v>1360.65</v>
      </c>
      <c r="E5040" s="1">
        <v>1367.7</v>
      </c>
      <c r="F5040" s="1">
        <v>38510859</v>
      </c>
      <c r="G5040" s="1">
        <v>1904.42</v>
      </c>
      <c r="H5040" s="6" t="str">
        <f>TEXT(NiftyData[[#This Row],[Date]], "yyyy")</f>
        <v>2000</v>
      </c>
      <c r="I5040" s="6" t="str">
        <f>TEXT(NiftyData[[#This Row],[Date]], "mmm")</f>
        <v>Aug</v>
      </c>
      <c r="J5040" s="6" t="str">
        <f>TEXT(NiftyData[[#This Row],[Date]], "ddd")</f>
        <v>Tue</v>
      </c>
      <c r="K5040" s="6" t="str">
        <f>TEXT(NiftyData[[#This Row],[Date]], "mmm-yyyy")</f>
        <v>Aug-2000</v>
      </c>
      <c r="L5040" s="6" t="str">
        <f>IF(NiftyData[[#This Row],[Day]]="Thu", "Expiry", "")</f>
        <v/>
      </c>
      <c r="M5040" s="6">
        <f>NiftyData[[#This Row],[Close]]-NiftyData[[#This Row],[Open]]</f>
        <v>-0.95000000000004547</v>
      </c>
      <c r="N5040" s="4">
        <f>NiftyData[[#This Row],[Intraday Change]]/NiftyData[[#This Row],[Open]]</f>
        <v>-6.9411463851243587E-4</v>
      </c>
      <c r="O5040" s="4">
        <f>_xlfn.CEILING.MATH(ABS(NiftyData[[#This Row],[Intraday Change %]]), 0.01)</f>
        <v>0.01</v>
      </c>
      <c r="P5040" s="6">
        <f>NiftyData[[#This Row],[Close]]-E5041</f>
        <v>-2.1499999999998636</v>
      </c>
      <c r="Q5040" s="4">
        <f>NiftyData[[#This Row],[DayChange]]/E5041</f>
        <v>-1.5695149103915492E-3</v>
      </c>
      <c r="R5040" s="7">
        <f>_xlfn.CEILING.MATH(ABS(NiftyData[[#This Row],[DayChange %]]), 0.01)</f>
        <v>0.01</v>
      </c>
    </row>
    <row r="5041" spans="1:18" x14ac:dyDescent="0.2">
      <c r="A5041" s="2">
        <v>36766</v>
      </c>
      <c r="B5041" s="1">
        <v>1379.6</v>
      </c>
      <c r="C5041" s="1">
        <v>1383.45</v>
      </c>
      <c r="D5041" s="1">
        <v>1368.25</v>
      </c>
      <c r="E5041" s="1">
        <v>1369.85</v>
      </c>
      <c r="F5041" s="1">
        <v>37279363</v>
      </c>
      <c r="G5041" s="1">
        <v>1762.03</v>
      </c>
      <c r="H5041" s="6" t="str">
        <f>TEXT(NiftyData[[#This Row],[Date]], "yyyy")</f>
        <v>2000</v>
      </c>
      <c r="I5041" s="6" t="str">
        <f>TEXT(NiftyData[[#This Row],[Date]], "mmm")</f>
        <v>Aug</v>
      </c>
      <c r="J5041" s="6" t="str">
        <f>TEXT(NiftyData[[#This Row],[Date]], "ddd")</f>
        <v>Mon</v>
      </c>
      <c r="K5041" s="6" t="str">
        <f>TEXT(NiftyData[[#This Row],[Date]], "mmm-yyyy")</f>
        <v>Aug-2000</v>
      </c>
      <c r="L5041" s="6" t="str">
        <f>IF(NiftyData[[#This Row],[Day]]="Thu", "Expiry", "")</f>
        <v/>
      </c>
      <c r="M5041" s="6">
        <f>NiftyData[[#This Row],[Close]]-NiftyData[[#This Row],[Open]]</f>
        <v>-9.75</v>
      </c>
      <c r="N5041" s="4">
        <f>NiftyData[[#This Row],[Intraday Change]]/NiftyData[[#This Row],[Open]]</f>
        <v>-7.0672658741664255E-3</v>
      </c>
      <c r="O5041" s="4">
        <f>_xlfn.CEILING.MATH(ABS(NiftyData[[#This Row],[Intraday Change %]]), 0.01)</f>
        <v>0.01</v>
      </c>
      <c r="P5041" s="6">
        <f>NiftyData[[#This Row],[Close]]-E5042</f>
        <v>-11.400000000000091</v>
      </c>
      <c r="Q5041" s="4">
        <f>NiftyData[[#This Row],[DayChange]]/E5042</f>
        <v>-8.2533936651584365E-3</v>
      </c>
      <c r="R5041" s="7">
        <f>_xlfn.CEILING.MATH(ABS(NiftyData[[#This Row],[DayChange %]]), 0.01)</f>
        <v>0.01</v>
      </c>
    </row>
    <row r="5042" spans="1:18" x14ac:dyDescent="0.2">
      <c r="A5042" s="2">
        <v>36763</v>
      </c>
      <c r="B5042" s="1">
        <v>1387.35</v>
      </c>
      <c r="C5042" s="1">
        <v>1396.1</v>
      </c>
      <c r="D5042" s="1">
        <v>1377.75</v>
      </c>
      <c r="E5042" s="1">
        <v>1381.25</v>
      </c>
      <c r="F5042" s="1">
        <v>50255008</v>
      </c>
      <c r="G5042" s="1">
        <v>2737.87</v>
      </c>
      <c r="H5042" s="6" t="str">
        <f>TEXT(NiftyData[[#This Row],[Date]], "yyyy")</f>
        <v>2000</v>
      </c>
      <c r="I5042" s="6" t="str">
        <f>TEXT(NiftyData[[#This Row],[Date]], "mmm")</f>
        <v>Aug</v>
      </c>
      <c r="J5042" s="6" t="str">
        <f>TEXT(NiftyData[[#This Row],[Date]], "ddd")</f>
        <v>Fri</v>
      </c>
      <c r="K5042" s="6" t="str">
        <f>TEXT(NiftyData[[#This Row],[Date]], "mmm-yyyy")</f>
        <v>Aug-2000</v>
      </c>
      <c r="L5042" s="6" t="str">
        <f>IF(NiftyData[[#This Row],[Day]]="Thu", "Expiry", "")</f>
        <v/>
      </c>
      <c r="M5042" s="6">
        <f>NiftyData[[#This Row],[Close]]-NiftyData[[#This Row],[Open]]</f>
        <v>-6.0999999999999091</v>
      </c>
      <c r="N5042" s="4">
        <f>NiftyData[[#This Row],[Intraday Change]]/NiftyData[[#This Row],[Open]]</f>
        <v>-4.3968717338810749E-3</v>
      </c>
      <c r="O5042" s="4">
        <f>_xlfn.CEILING.MATH(ABS(NiftyData[[#This Row],[Intraday Change %]]), 0.01)</f>
        <v>0.01</v>
      </c>
      <c r="P5042" s="6">
        <f>NiftyData[[#This Row],[Close]]-E5043</f>
        <v>-5.7000000000000455</v>
      </c>
      <c r="Q5042" s="4">
        <f>NiftyData[[#This Row],[DayChange]]/E5043</f>
        <v>-4.1097371931216303E-3</v>
      </c>
      <c r="R5042" s="7">
        <f>_xlfn.CEILING.MATH(ABS(NiftyData[[#This Row],[DayChange %]]), 0.01)</f>
        <v>0.01</v>
      </c>
    </row>
    <row r="5043" spans="1:18" x14ac:dyDescent="0.2">
      <c r="A5043" s="2">
        <v>36762</v>
      </c>
      <c r="B5043" s="1">
        <v>1386.3</v>
      </c>
      <c r="C5043" s="1">
        <v>1390.45</v>
      </c>
      <c r="D5043" s="1">
        <v>1374.9</v>
      </c>
      <c r="E5043" s="1">
        <v>1386.95</v>
      </c>
      <c r="F5043" s="1">
        <v>44508722</v>
      </c>
      <c r="G5043" s="1">
        <v>2495.19</v>
      </c>
      <c r="H5043" s="6" t="str">
        <f>TEXT(NiftyData[[#This Row],[Date]], "yyyy")</f>
        <v>2000</v>
      </c>
      <c r="I5043" s="6" t="str">
        <f>TEXT(NiftyData[[#This Row],[Date]], "mmm")</f>
        <v>Aug</v>
      </c>
      <c r="J5043" s="6" t="str">
        <f>TEXT(NiftyData[[#This Row],[Date]], "ddd")</f>
        <v>Thu</v>
      </c>
      <c r="K5043" s="6" t="str">
        <f>TEXT(NiftyData[[#This Row],[Date]], "mmm-yyyy")</f>
        <v>Aug-2000</v>
      </c>
      <c r="L5043" s="6" t="str">
        <f>IF(NiftyData[[#This Row],[Day]]="Thu", "Expiry", "")</f>
        <v>Expiry</v>
      </c>
      <c r="M5043" s="6">
        <f>NiftyData[[#This Row],[Close]]-NiftyData[[#This Row],[Open]]</f>
        <v>0.65000000000009095</v>
      </c>
      <c r="N5043" s="4">
        <f>NiftyData[[#This Row],[Intraday Change]]/NiftyData[[#This Row],[Open]]</f>
        <v>4.6887398110083748E-4</v>
      </c>
      <c r="O5043" s="4">
        <f>_xlfn.CEILING.MATH(ABS(NiftyData[[#This Row],[Intraday Change %]]), 0.01)</f>
        <v>0.01</v>
      </c>
      <c r="P5043" s="6">
        <f>NiftyData[[#This Row],[Close]]-E5044</f>
        <v>0.90000000000009095</v>
      </c>
      <c r="Q5043" s="4">
        <f>NiftyData[[#This Row],[DayChange]]/E5044</f>
        <v>6.4932722484765406E-4</v>
      </c>
      <c r="R5043" s="7">
        <f>_xlfn.CEILING.MATH(ABS(NiftyData[[#This Row],[DayChange %]]), 0.01)</f>
        <v>0.01</v>
      </c>
    </row>
    <row r="5044" spans="1:18" x14ac:dyDescent="0.2">
      <c r="A5044" s="2">
        <v>36761</v>
      </c>
      <c r="B5044" s="1">
        <v>1381.6</v>
      </c>
      <c r="C5044" s="1">
        <v>1398.9</v>
      </c>
      <c r="D5044" s="1">
        <v>1376.9</v>
      </c>
      <c r="E5044" s="1">
        <v>1386.05</v>
      </c>
      <c r="F5044" s="1">
        <v>61613888</v>
      </c>
      <c r="G5044" s="1">
        <v>2909.66</v>
      </c>
      <c r="H5044" s="6" t="str">
        <f>TEXT(NiftyData[[#This Row],[Date]], "yyyy")</f>
        <v>2000</v>
      </c>
      <c r="I5044" s="6" t="str">
        <f>TEXT(NiftyData[[#This Row],[Date]], "mmm")</f>
        <v>Aug</v>
      </c>
      <c r="J5044" s="6" t="str">
        <f>TEXT(NiftyData[[#This Row],[Date]], "ddd")</f>
        <v>Wed</v>
      </c>
      <c r="K5044" s="6" t="str">
        <f>TEXT(NiftyData[[#This Row],[Date]], "mmm-yyyy")</f>
        <v>Aug-2000</v>
      </c>
      <c r="L5044" s="6" t="str">
        <f>IF(NiftyData[[#This Row],[Day]]="Thu", "Expiry", "")</f>
        <v/>
      </c>
      <c r="M5044" s="6">
        <f>NiftyData[[#This Row],[Close]]-NiftyData[[#This Row],[Open]]</f>
        <v>4.4500000000000455</v>
      </c>
      <c r="N5044" s="4">
        <f>NiftyData[[#This Row],[Intraday Change]]/NiftyData[[#This Row],[Open]]</f>
        <v>3.2209033005211681E-3</v>
      </c>
      <c r="O5044" s="4">
        <f>_xlfn.CEILING.MATH(ABS(NiftyData[[#This Row],[Intraday Change %]]), 0.01)</f>
        <v>0.01</v>
      </c>
      <c r="P5044" s="6">
        <f>NiftyData[[#This Row],[Close]]-E5045</f>
        <v>4.8499999999999091</v>
      </c>
      <c r="Q5044" s="4">
        <f>NiftyData[[#This Row],[DayChange]]/E5045</f>
        <v>3.5114393281204092E-3</v>
      </c>
      <c r="R5044" s="7">
        <f>_xlfn.CEILING.MATH(ABS(NiftyData[[#This Row],[DayChange %]]), 0.01)</f>
        <v>0.01</v>
      </c>
    </row>
    <row r="5045" spans="1:18" x14ac:dyDescent="0.2">
      <c r="A5045" s="2">
        <v>36760</v>
      </c>
      <c r="B5045" s="1">
        <v>1370.75</v>
      </c>
      <c r="C5045" s="1">
        <v>1394.9</v>
      </c>
      <c r="D5045" s="1">
        <v>1370.75</v>
      </c>
      <c r="E5045" s="1">
        <v>1381.2</v>
      </c>
      <c r="F5045" s="1">
        <v>52198971</v>
      </c>
      <c r="G5045" s="1">
        <v>2682.16</v>
      </c>
      <c r="H5045" s="6" t="str">
        <f>TEXT(NiftyData[[#This Row],[Date]], "yyyy")</f>
        <v>2000</v>
      </c>
      <c r="I5045" s="6" t="str">
        <f>TEXT(NiftyData[[#This Row],[Date]], "mmm")</f>
        <v>Aug</v>
      </c>
      <c r="J5045" s="6" t="str">
        <f>TEXT(NiftyData[[#This Row],[Date]], "ddd")</f>
        <v>Tue</v>
      </c>
      <c r="K5045" s="6" t="str">
        <f>TEXT(NiftyData[[#This Row],[Date]], "mmm-yyyy")</f>
        <v>Aug-2000</v>
      </c>
      <c r="L5045" s="6" t="str">
        <f>IF(NiftyData[[#This Row],[Day]]="Thu", "Expiry", "")</f>
        <v/>
      </c>
      <c r="M5045" s="6">
        <f>NiftyData[[#This Row],[Close]]-NiftyData[[#This Row],[Open]]</f>
        <v>10.450000000000045</v>
      </c>
      <c r="N5045" s="4">
        <f>NiftyData[[#This Row],[Intraday Change]]/NiftyData[[#This Row],[Open]]</f>
        <v>7.6235637424767796E-3</v>
      </c>
      <c r="O5045" s="4">
        <f>_xlfn.CEILING.MATH(ABS(NiftyData[[#This Row],[Intraday Change %]]), 0.01)</f>
        <v>0.01</v>
      </c>
      <c r="P5045" s="6">
        <f>NiftyData[[#This Row],[Close]]-E5046</f>
        <v>10.950000000000045</v>
      </c>
      <c r="Q5045" s="4">
        <f>NiftyData[[#This Row],[DayChange]]/E5046</f>
        <v>7.9912424740011274E-3</v>
      </c>
      <c r="R5045" s="7">
        <f>_xlfn.CEILING.MATH(ABS(NiftyData[[#This Row],[DayChange %]]), 0.01)</f>
        <v>0.01</v>
      </c>
    </row>
    <row r="5046" spans="1:18" x14ac:dyDescent="0.2">
      <c r="A5046" s="2">
        <v>36759</v>
      </c>
      <c r="B5046" s="1">
        <v>1358.75</v>
      </c>
      <c r="C5046" s="1">
        <v>1374.5</v>
      </c>
      <c r="D5046" s="1">
        <v>1358.75</v>
      </c>
      <c r="E5046" s="1">
        <v>1370.25</v>
      </c>
      <c r="F5046" s="1">
        <v>49039737</v>
      </c>
      <c r="G5046" s="1">
        <v>2623.58</v>
      </c>
      <c r="H5046" s="6" t="str">
        <f>TEXT(NiftyData[[#This Row],[Date]], "yyyy")</f>
        <v>2000</v>
      </c>
      <c r="I5046" s="6" t="str">
        <f>TEXT(NiftyData[[#This Row],[Date]], "mmm")</f>
        <v>Aug</v>
      </c>
      <c r="J5046" s="6" t="str">
        <f>TEXT(NiftyData[[#This Row],[Date]], "ddd")</f>
        <v>Mon</v>
      </c>
      <c r="K5046" s="6" t="str">
        <f>TEXT(NiftyData[[#This Row],[Date]], "mmm-yyyy")</f>
        <v>Aug-2000</v>
      </c>
      <c r="L5046" s="6" t="str">
        <f>IF(NiftyData[[#This Row],[Day]]="Thu", "Expiry", "")</f>
        <v/>
      </c>
      <c r="M5046" s="6">
        <f>NiftyData[[#This Row],[Close]]-NiftyData[[#This Row],[Open]]</f>
        <v>11.5</v>
      </c>
      <c r="N5046" s="4">
        <f>NiftyData[[#This Row],[Intraday Change]]/NiftyData[[#This Row],[Open]]</f>
        <v>8.4636614535418576E-3</v>
      </c>
      <c r="O5046" s="4">
        <f>_xlfn.CEILING.MATH(ABS(NiftyData[[#This Row],[Intraday Change %]]), 0.01)</f>
        <v>0.01</v>
      </c>
      <c r="P5046" s="6">
        <f>NiftyData[[#This Row],[Close]]-E5047</f>
        <v>12.200000000000045</v>
      </c>
      <c r="Q5046" s="4">
        <f>NiftyData[[#This Row],[DayChange]]/E5047</f>
        <v>8.9834689444424336E-3</v>
      </c>
      <c r="R5046" s="7">
        <f>_xlfn.CEILING.MATH(ABS(NiftyData[[#This Row],[DayChange %]]), 0.01)</f>
        <v>0.01</v>
      </c>
    </row>
    <row r="5047" spans="1:18" x14ac:dyDescent="0.2">
      <c r="A5047" s="2">
        <v>36756</v>
      </c>
      <c r="B5047" s="1">
        <v>1342</v>
      </c>
      <c r="C5047" s="1">
        <v>1360.65</v>
      </c>
      <c r="D5047" s="1">
        <v>1339.05</v>
      </c>
      <c r="E5047" s="1">
        <v>1358.05</v>
      </c>
      <c r="F5047" s="1">
        <v>48685807</v>
      </c>
      <c r="G5047" s="1">
        <v>2759.83</v>
      </c>
      <c r="H5047" s="6" t="str">
        <f>TEXT(NiftyData[[#This Row],[Date]], "yyyy")</f>
        <v>2000</v>
      </c>
      <c r="I5047" s="6" t="str">
        <f>TEXT(NiftyData[[#This Row],[Date]], "mmm")</f>
        <v>Aug</v>
      </c>
      <c r="J5047" s="6" t="str">
        <f>TEXT(NiftyData[[#This Row],[Date]], "ddd")</f>
        <v>Fri</v>
      </c>
      <c r="K5047" s="6" t="str">
        <f>TEXT(NiftyData[[#This Row],[Date]], "mmm-yyyy")</f>
        <v>Aug-2000</v>
      </c>
      <c r="L5047" s="6" t="str">
        <f>IF(NiftyData[[#This Row],[Day]]="Thu", "Expiry", "")</f>
        <v/>
      </c>
      <c r="M5047" s="6">
        <f>NiftyData[[#This Row],[Close]]-NiftyData[[#This Row],[Open]]</f>
        <v>16.049999999999955</v>
      </c>
      <c r="N5047" s="4">
        <f>NiftyData[[#This Row],[Intraday Change]]/NiftyData[[#This Row],[Open]]</f>
        <v>1.195976154992545E-2</v>
      </c>
      <c r="O5047" s="4">
        <f>_xlfn.CEILING.MATH(ABS(NiftyData[[#This Row],[Intraday Change %]]), 0.01)</f>
        <v>0.02</v>
      </c>
      <c r="P5047" s="6">
        <f>NiftyData[[#This Row],[Close]]-E5048</f>
        <v>16.649999999999864</v>
      </c>
      <c r="Q5047" s="4">
        <f>NiftyData[[#This Row],[DayChange]]/E5048</f>
        <v>1.2412404950052082E-2</v>
      </c>
      <c r="R5047" s="7">
        <f>_xlfn.CEILING.MATH(ABS(NiftyData[[#This Row],[DayChange %]]), 0.01)</f>
        <v>0.02</v>
      </c>
    </row>
    <row r="5048" spans="1:18" x14ac:dyDescent="0.2">
      <c r="A5048" s="2">
        <v>36755</v>
      </c>
      <c r="B5048" s="1">
        <v>1351.5</v>
      </c>
      <c r="C5048" s="1">
        <v>1363.05</v>
      </c>
      <c r="D5048" s="1">
        <v>1334.95</v>
      </c>
      <c r="E5048" s="1">
        <v>1341.4</v>
      </c>
      <c r="F5048" s="1">
        <v>53407669</v>
      </c>
      <c r="G5048" s="1">
        <v>2036</v>
      </c>
      <c r="H5048" s="6" t="str">
        <f>TEXT(NiftyData[[#This Row],[Date]], "yyyy")</f>
        <v>2000</v>
      </c>
      <c r="I5048" s="6" t="str">
        <f>TEXT(NiftyData[[#This Row],[Date]], "mmm")</f>
        <v>Aug</v>
      </c>
      <c r="J5048" s="6" t="str">
        <f>TEXT(NiftyData[[#This Row],[Date]], "ddd")</f>
        <v>Thu</v>
      </c>
      <c r="K5048" s="6" t="str">
        <f>TEXT(NiftyData[[#This Row],[Date]], "mmm-yyyy")</f>
        <v>Aug-2000</v>
      </c>
      <c r="L5048" s="6" t="str">
        <f>IF(NiftyData[[#This Row],[Day]]="Thu", "Expiry", "")</f>
        <v>Expiry</v>
      </c>
      <c r="M5048" s="6">
        <f>NiftyData[[#This Row],[Close]]-NiftyData[[#This Row],[Open]]</f>
        <v>-10.099999999999909</v>
      </c>
      <c r="N5048" s="4">
        <f>NiftyData[[#This Row],[Intraday Change]]/NiftyData[[#This Row],[Open]]</f>
        <v>-7.4731779504253861E-3</v>
      </c>
      <c r="O5048" s="4">
        <f>_xlfn.CEILING.MATH(ABS(NiftyData[[#This Row],[Intraday Change %]]), 0.01)</f>
        <v>0.01</v>
      </c>
      <c r="P5048" s="6">
        <f>NiftyData[[#This Row],[Close]]-E5049</f>
        <v>-10.049999999999955</v>
      </c>
      <c r="Q5048" s="4">
        <f>NiftyData[[#This Row],[DayChange]]/E5049</f>
        <v>-7.4364571386288459E-3</v>
      </c>
      <c r="R5048" s="7">
        <f>_xlfn.CEILING.MATH(ABS(NiftyData[[#This Row],[DayChange %]]), 0.01)</f>
        <v>0.01</v>
      </c>
    </row>
    <row r="5049" spans="1:18" x14ac:dyDescent="0.2">
      <c r="A5049" s="2">
        <v>36754</v>
      </c>
      <c r="B5049" s="1">
        <v>1319.35</v>
      </c>
      <c r="C5049" s="1">
        <v>1354.95</v>
      </c>
      <c r="D5049" s="1">
        <v>1319.35</v>
      </c>
      <c r="E5049" s="1">
        <v>1351.45</v>
      </c>
      <c r="F5049" s="1">
        <v>40974798</v>
      </c>
      <c r="G5049" s="1">
        <v>2017.68</v>
      </c>
      <c r="H5049" s="6" t="str">
        <f>TEXT(NiftyData[[#This Row],[Date]], "yyyy")</f>
        <v>2000</v>
      </c>
      <c r="I5049" s="6" t="str">
        <f>TEXT(NiftyData[[#This Row],[Date]], "mmm")</f>
        <v>Aug</v>
      </c>
      <c r="J5049" s="6" t="str">
        <f>TEXT(NiftyData[[#This Row],[Date]], "ddd")</f>
        <v>Wed</v>
      </c>
      <c r="K5049" s="6" t="str">
        <f>TEXT(NiftyData[[#This Row],[Date]], "mmm-yyyy")</f>
        <v>Aug-2000</v>
      </c>
      <c r="L5049" s="6" t="str">
        <f>IF(NiftyData[[#This Row],[Day]]="Thu", "Expiry", "")</f>
        <v/>
      </c>
      <c r="M5049" s="6">
        <f>NiftyData[[#This Row],[Close]]-NiftyData[[#This Row],[Open]]</f>
        <v>32.100000000000136</v>
      </c>
      <c r="N5049" s="4">
        <f>NiftyData[[#This Row],[Intraday Change]]/NiftyData[[#This Row],[Open]]</f>
        <v>2.4330162580058465E-2</v>
      </c>
      <c r="O5049" s="4">
        <f>_xlfn.CEILING.MATH(ABS(NiftyData[[#This Row],[Intraday Change %]]), 0.01)</f>
        <v>0.03</v>
      </c>
      <c r="P5049" s="6">
        <f>NiftyData[[#This Row],[Close]]-E5050</f>
        <v>33.549999999999955</v>
      </c>
      <c r="Q5049" s="4">
        <f>NiftyData[[#This Row],[DayChange]]/E5050</f>
        <v>2.5457166704605776E-2</v>
      </c>
      <c r="R5049" s="7">
        <f>_xlfn.CEILING.MATH(ABS(NiftyData[[#This Row],[DayChange %]]), 0.01)</f>
        <v>0.03</v>
      </c>
    </row>
    <row r="5050" spans="1:18" x14ac:dyDescent="0.2">
      <c r="A5050" s="2">
        <v>36752</v>
      </c>
      <c r="B5050" s="1">
        <v>1312.25</v>
      </c>
      <c r="C5050" s="1">
        <v>1321.55</v>
      </c>
      <c r="D5050" s="1">
        <v>1295.45</v>
      </c>
      <c r="E5050" s="1">
        <v>1317.9</v>
      </c>
      <c r="F5050" s="1">
        <v>43856581</v>
      </c>
      <c r="G5050" s="1">
        <v>1754.49</v>
      </c>
      <c r="H5050" s="6" t="str">
        <f>TEXT(NiftyData[[#This Row],[Date]], "yyyy")</f>
        <v>2000</v>
      </c>
      <c r="I5050" s="6" t="str">
        <f>TEXT(NiftyData[[#This Row],[Date]], "mmm")</f>
        <v>Aug</v>
      </c>
      <c r="J5050" s="6" t="str">
        <f>TEXT(NiftyData[[#This Row],[Date]], "ddd")</f>
        <v>Mon</v>
      </c>
      <c r="K5050" s="6" t="str">
        <f>TEXT(NiftyData[[#This Row],[Date]], "mmm-yyyy")</f>
        <v>Aug-2000</v>
      </c>
      <c r="L5050" s="6" t="str">
        <f>IF(NiftyData[[#This Row],[Day]]="Thu", "Expiry", "")</f>
        <v/>
      </c>
      <c r="M5050" s="6">
        <f>NiftyData[[#This Row],[Close]]-NiftyData[[#This Row],[Open]]</f>
        <v>5.6500000000000909</v>
      </c>
      <c r="N5050" s="4">
        <f>NiftyData[[#This Row],[Intraday Change]]/NiftyData[[#This Row],[Open]]</f>
        <v>4.3055820156220927E-3</v>
      </c>
      <c r="O5050" s="4">
        <f>_xlfn.CEILING.MATH(ABS(NiftyData[[#This Row],[Intraday Change %]]), 0.01)</f>
        <v>0.01</v>
      </c>
      <c r="P5050" s="6">
        <f>NiftyData[[#This Row],[Close]]-E5051</f>
        <v>7.1500000000000909</v>
      </c>
      <c r="Q5050" s="4">
        <f>NiftyData[[#This Row],[DayChange]]/E5051</f>
        <v>5.454892237268809E-3</v>
      </c>
      <c r="R5050" s="7">
        <f>_xlfn.CEILING.MATH(ABS(NiftyData[[#This Row],[DayChange %]]), 0.01)</f>
        <v>0.01</v>
      </c>
    </row>
    <row r="5051" spans="1:18" x14ac:dyDescent="0.2">
      <c r="A5051" s="2">
        <v>36749</v>
      </c>
      <c r="B5051" s="1">
        <v>1328.15</v>
      </c>
      <c r="C5051" s="1">
        <v>1328.15</v>
      </c>
      <c r="D5051" s="1">
        <v>1306.5999999999999</v>
      </c>
      <c r="E5051" s="1">
        <v>1310.75</v>
      </c>
      <c r="F5051" s="1">
        <v>36412192</v>
      </c>
      <c r="G5051" s="1">
        <v>1801.61</v>
      </c>
      <c r="H5051" s="6" t="str">
        <f>TEXT(NiftyData[[#This Row],[Date]], "yyyy")</f>
        <v>2000</v>
      </c>
      <c r="I5051" s="6" t="str">
        <f>TEXT(NiftyData[[#This Row],[Date]], "mmm")</f>
        <v>Aug</v>
      </c>
      <c r="J5051" s="6" t="str">
        <f>TEXT(NiftyData[[#This Row],[Date]], "ddd")</f>
        <v>Fri</v>
      </c>
      <c r="K5051" s="6" t="str">
        <f>TEXT(NiftyData[[#This Row],[Date]], "mmm-yyyy")</f>
        <v>Aug-2000</v>
      </c>
      <c r="L5051" s="6" t="str">
        <f>IF(NiftyData[[#This Row],[Day]]="Thu", "Expiry", "")</f>
        <v/>
      </c>
      <c r="M5051" s="6">
        <f>NiftyData[[#This Row],[Close]]-NiftyData[[#This Row],[Open]]</f>
        <v>-17.400000000000091</v>
      </c>
      <c r="N5051" s="4">
        <f>NiftyData[[#This Row],[Intraday Change]]/NiftyData[[#This Row],[Open]]</f>
        <v>-1.310092986484967E-2</v>
      </c>
      <c r="O5051" s="4">
        <f>_xlfn.CEILING.MATH(ABS(NiftyData[[#This Row],[Intraday Change %]]), 0.01)</f>
        <v>0.02</v>
      </c>
      <c r="P5051" s="6">
        <f>NiftyData[[#This Row],[Close]]-E5052</f>
        <v>-17.25</v>
      </c>
      <c r="Q5051" s="4">
        <f>NiftyData[[#This Row],[DayChange]]/E5052</f>
        <v>-1.2989457831325301E-2</v>
      </c>
      <c r="R5051" s="7">
        <f>_xlfn.CEILING.MATH(ABS(NiftyData[[#This Row],[DayChange %]]), 0.01)</f>
        <v>0.02</v>
      </c>
    </row>
    <row r="5052" spans="1:18" x14ac:dyDescent="0.2">
      <c r="A5052" s="2">
        <v>36748</v>
      </c>
      <c r="B5052" s="1">
        <v>1345.25</v>
      </c>
      <c r="C5052" s="1">
        <v>1360.4</v>
      </c>
      <c r="D5052" s="1">
        <v>1325.15</v>
      </c>
      <c r="E5052" s="1">
        <v>1328</v>
      </c>
      <c r="F5052" s="1">
        <v>44327298</v>
      </c>
      <c r="G5052" s="1">
        <v>2141.2199999999998</v>
      </c>
      <c r="H5052" s="6" t="str">
        <f>TEXT(NiftyData[[#This Row],[Date]], "yyyy")</f>
        <v>2000</v>
      </c>
      <c r="I5052" s="6" t="str">
        <f>TEXT(NiftyData[[#This Row],[Date]], "mmm")</f>
        <v>Aug</v>
      </c>
      <c r="J5052" s="6" t="str">
        <f>TEXT(NiftyData[[#This Row],[Date]], "ddd")</f>
        <v>Thu</v>
      </c>
      <c r="K5052" s="6" t="str">
        <f>TEXT(NiftyData[[#This Row],[Date]], "mmm-yyyy")</f>
        <v>Aug-2000</v>
      </c>
      <c r="L5052" s="6" t="str">
        <f>IF(NiftyData[[#This Row],[Day]]="Thu", "Expiry", "")</f>
        <v>Expiry</v>
      </c>
      <c r="M5052" s="6">
        <f>NiftyData[[#This Row],[Close]]-NiftyData[[#This Row],[Open]]</f>
        <v>-17.25</v>
      </c>
      <c r="N5052" s="4">
        <f>NiftyData[[#This Row],[Intraday Change]]/NiftyData[[#This Row],[Open]]</f>
        <v>-1.2822895372607323E-2</v>
      </c>
      <c r="O5052" s="4">
        <f>_xlfn.CEILING.MATH(ABS(NiftyData[[#This Row],[Intraday Change %]]), 0.01)</f>
        <v>0.02</v>
      </c>
      <c r="P5052" s="6">
        <f>NiftyData[[#This Row],[Close]]-E5053</f>
        <v>-16.950000000000045</v>
      </c>
      <c r="Q5052" s="4">
        <f>NiftyData[[#This Row],[DayChange]]/E5053</f>
        <v>-1.2602698985092416E-2</v>
      </c>
      <c r="R5052" s="7">
        <f>_xlfn.CEILING.MATH(ABS(NiftyData[[#This Row],[DayChange %]]), 0.01)</f>
        <v>0.02</v>
      </c>
    </row>
    <row r="5053" spans="1:18" x14ac:dyDescent="0.2">
      <c r="A5053" s="2">
        <v>36747</v>
      </c>
      <c r="B5053" s="1">
        <v>1345.95</v>
      </c>
      <c r="C5053" s="1">
        <v>1363.95</v>
      </c>
      <c r="D5053" s="1">
        <v>1341.05</v>
      </c>
      <c r="E5053" s="1">
        <v>1344.95</v>
      </c>
      <c r="F5053" s="1">
        <v>44986130</v>
      </c>
      <c r="G5053" s="1">
        <v>2278.4499999999998</v>
      </c>
      <c r="H5053" s="6" t="str">
        <f>TEXT(NiftyData[[#This Row],[Date]], "yyyy")</f>
        <v>2000</v>
      </c>
      <c r="I5053" s="6" t="str">
        <f>TEXT(NiftyData[[#This Row],[Date]], "mmm")</f>
        <v>Aug</v>
      </c>
      <c r="J5053" s="6" t="str">
        <f>TEXT(NiftyData[[#This Row],[Date]], "ddd")</f>
        <v>Wed</v>
      </c>
      <c r="K5053" s="6" t="str">
        <f>TEXT(NiftyData[[#This Row],[Date]], "mmm-yyyy")</f>
        <v>Aug-2000</v>
      </c>
      <c r="L5053" s="6" t="str">
        <f>IF(NiftyData[[#This Row],[Day]]="Thu", "Expiry", "")</f>
        <v/>
      </c>
      <c r="M5053" s="6">
        <f>NiftyData[[#This Row],[Close]]-NiftyData[[#This Row],[Open]]</f>
        <v>-1</v>
      </c>
      <c r="N5053" s="4">
        <f>NiftyData[[#This Row],[Intraday Change]]/NiftyData[[#This Row],[Open]]</f>
        <v>-7.429696496898101E-4</v>
      </c>
      <c r="O5053" s="4">
        <f>_xlfn.CEILING.MATH(ABS(NiftyData[[#This Row],[Intraday Change %]]), 0.01)</f>
        <v>0.01</v>
      </c>
      <c r="P5053" s="6">
        <f>NiftyData[[#This Row],[Close]]-E5054</f>
        <v>-0.64999999999986358</v>
      </c>
      <c r="Q5053" s="4">
        <f>NiftyData[[#This Row],[DayChange]]/E5054</f>
        <v>-4.8305588585007702E-4</v>
      </c>
      <c r="R5053" s="7">
        <f>_xlfn.CEILING.MATH(ABS(NiftyData[[#This Row],[DayChange %]]), 0.01)</f>
        <v>0.01</v>
      </c>
    </row>
    <row r="5054" spans="1:18" x14ac:dyDescent="0.2">
      <c r="A5054" s="2">
        <v>36746</v>
      </c>
      <c r="B5054" s="1">
        <v>1312.1</v>
      </c>
      <c r="C5054" s="1">
        <v>1348.25</v>
      </c>
      <c r="D5054" s="1">
        <v>1311.15</v>
      </c>
      <c r="E5054" s="1">
        <v>1345.6</v>
      </c>
      <c r="F5054" s="1">
        <v>38046488</v>
      </c>
      <c r="G5054" s="1">
        <v>2702.94</v>
      </c>
      <c r="H5054" s="6" t="str">
        <f>TEXT(NiftyData[[#This Row],[Date]], "yyyy")</f>
        <v>2000</v>
      </c>
      <c r="I5054" s="6" t="str">
        <f>TEXT(NiftyData[[#This Row],[Date]], "mmm")</f>
        <v>Aug</v>
      </c>
      <c r="J5054" s="6" t="str">
        <f>TEXT(NiftyData[[#This Row],[Date]], "ddd")</f>
        <v>Tue</v>
      </c>
      <c r="K5054" s="6" t="str">
        <f>TEXT(NiftyData[[#This Row],[Date]], "mmm-yyyy")</f>
        <v>Aug-2000</v>
      </c>
      <c r="L5054" s="6" t="str">
        <f>IF(NiftyData[[#This Row],[Day]]="Thu", "Expiry", "")</f>
        <v/>
      </c>
      <c r="M5054" s="6">
        <f>NiftyData[[#This Row],[Close]]-NiftyData[[#This Row],[Open]]</f>
        <v>33.5</v>
      </c>
      <c r="N5054" s="4">
        <f>NiftyData[[#This Row],[Intraday Change]]/NiftyData[[#This Row],[Open]]</f>
        <v>2.5531590579986285E-2</v>
      </c>
      <c r="O5054" s="4">
        <f>_xlfn.CEILING.MATH(ABS(NiftyData[[#This Row],[Intraday Change %]]), 0.01)</f>
        <v>0.03</v>
      </c>
      <c r="P5054" s="6">
        <f>NiftyData[[#This Row],[Close]]-E5055</f>
        <v>34.799999999999955</v>
      </c>
      <c r="Q5054" s="4">
        <f>NiftyData[[#This Row],[DayChange]]/E5055</f>
        <v>2.6548672566371646E-2</v>
      </c>
      <c r="R5054" s="7">
        <f>_xlfn.CEILING.MATH(ABS(NiftyData[[#This Row],[DayChange %]]), 0.01)</f>
        <v>0.03</v>
      </c>
    </row>
    <row r="5055" spans="1:18" x14ac:dyDescent="0.2">
      <c r="A5055" s="2">
        <v>36745</v>
      </c>
      <c r="B5055" s="1">
        <v>1319.7</v>
      </c>
      <c r="C5055" s="1">
        <v>1321.7</v>
      </c>
      <c r="D5055" s="1">
        <v>1299.9000000000001</v>
      </c>
      <c r="E5055" s="1">
        <v>1310.8</v>
      </c>
      <c r="F5055" s="1">
        <v>33735626</v>
      </c>
      <c r="G5055" s="1">
        <v>1755.17</v>
      </c>
      <c r="H5055" s="6" t="str">
        <f>TEXT(NiftyData[[#This Row],[Date]], "yyyy")</f>
        <v>2000</v>
      </c>
      <c r="I5055" s="6" t="str">
        <f>TEXT(NiftyData[[#This Row],[Date]], "mmm")</f>
        <v>Aug</v>
      </c>
      <c r="J5055" s="6" t="str">
        <f>TEXT(NiftyData[[#This Row],[Date]], "ddd")</f>
        <v>Mon</v>
      </c>
      <c r="K5055" s="6" t="str">
        <f>TEXT(NiftyData[[#This Row],[Date]], "mmm-yyyy")</f>
        <v>Aug-2000</v>
      </c>
      <c r="L5055" s="6" t="str">
        <f>IF(NiftyData[[#This Row],[Day]]="Thu", "Expiry", "")</f>
        <v/>
      </c>
      <c r="M5055" s="6">
        <f>NiftyData[[#This Row],[Close]]-NiftyData[[#This Row],[Open]]</f>
        <v>-8.9000000000000909</v>
      </c>
      <c r="N5055" s="4">
        <f>NiftyData[[#This Row],[Intraday Change]]/NiftyData[[#This Row],[Open]]</f>
        <v>-6.7439569599152009E-3</v>
      </c>
      <c r="O5055" s="4">
        <f>_xlfn.CEILING.MATH(ABS(NiftyData[[#This Row],[Intraday Change %]]), 0.01)</f>
        <v>0.01</v>
      </c>
      <c r="P5055" s="6">
        <f>NiftyData[[#This Row],[Close]]-E5056</f>
        <v>-7.75</v>
      </c>
      <c r="Q5055" s="4">
        <f>NiftyData[[#This Row],[DayChange]]/E5056</f>
        <v>-5.8776686511698463E-3</v>
      </c>
      <c r="R5055" s="7">
        <f>_xlfn.CEILING.MATH(ABS(NiftyData[[#This Row],[DayChange %]]), 0.01)</f>
        <v>0.01</v>
      </c>
    </row>
    <row r="5056" spans="1:18" x14ac:dyDescent="0.2">
      <c r="A5056" s="2">
        <v>36742</v>
      </c>
      <c r="B5056" s="1">
        <v>1320.25</v>
      </c>
      <c r="C5056" s="1">
        <v>1333.15</v>
      </c>
      <c r="D5056" s="1">
        <v>1302.6500000000001</v>
      </c>
      <c r="E5056" s="1">
        <v>1318.55</v>
      </c>
      <c r="F5056" s="1">
        <v>38818913</v>
      </c>
      <c r="G5056" s="1">
        <v>2398.1</v>
      </c>
      <c r="H5056" s="6" t="str">
        <f>TEXT(NiftyData[[#This Row],[Date]], "yyyy")</f>
        <v>2000</v>
      </c>
      <c r="I5056" s="6" t="str">
        <f>TEXT(NiftyData[[#This Row],[Date]], "mmm")</f>
        <v>Aug</v>
      </c>
      <c r="J5056" s="6" t="str">
        <f>TEXT(NiftyData[[#This Row],[Date]], "ddd")</f>
        <v>Fri</v>
      </c>
      <c r="K5056" s="6" t="str">
        <f>TEXT(NiftyData[[#This Row],[Date]], "mmm-yyyy")</f>
        <v>Aug-2000</v>
      </c>
      <c r="L5056" s="6" t="str">
        <f>IF(NiftyData[[#This Row],[Day]]="Thu", "Expiry", "")</f>
        <v/>
      </c>
      <c r="M5056" s="6">
        <f>NiftyData[[#This Row],[Close]]-NiftyData[[#This Row],[Open]]</f>
        <v>-1.7000000000000455</v>
      </c>
      <c r="N5056" s="4">
        <f>NiftyData[[#This Row],[Intraday Change]]/NiftyData[[#This Row],[Open]]</f>
        <v>-1.2876349176292714E-3</v>
      </c>
      <c r="O5056" s="4">
        <f>_xlfn.CEILING.MATH(ABS(NiftyData[[#This Row],[Intraday Change %]]), 0.01)</f>
        <v>0.01</v>
      </c>
      <c r="P5056" s="6">
        <f>NiftyData[[#This Row],[Close]]-E5057</f>
        <v>-2.7000000000000455</v>
      </c>
      <c r="Q5056" s="4">
        <f>NiftyData[[#This Row],[DayChange]]/E5057</f>
        <v>-2.0435193945128063E-3</v>
      </c>
      <c r="R5056" s="7">
        <f>_xlfn.CEILING.MATH(ABS(NiftyData[[#This Row],[DayChange %]]), 0.01)</f>
        <v>0.01</v>
      </c>
    </row>
    <row r="5057" spans="1:18" x14ac:dyDescent="0.2">
      <c r="A5057" s="2">
        <v>36741</v>
      </c>
      <c r="B5057" s="1">
        <v>1330.7</v>
      </c>
      <c r="C5057" s="1">
        <v>1339.4</v>
      </c>
      <c r="D5057" s="1">
        <v>1319</v>
      </c>
      <c r="E5057" s="1">
        <v>1321.25</v>
      </c>
      <c r="F5057" s="1">
        <v>37075727</v>
      </c>
      <c r="G5057" s="1">
        <v>2003.92</v>
      </c>
      <c r="H5057" s="6" t="str">
        <f>TEXT(NiftyData[[#This Row],[Date]], "yyyy")</f>
        <v>2000</v>
      </c>
      <c r="I5057" s="6" t="str">
        <f>TEXT(NiftyData[[#This Row],[Date]], "mmm")</f>
        <v>Aug</v>
      </c>
      <c r="J5057" s="6" t="str">
        <f>TEXT(NiftyData[[#This Row],[Date]], "ddd")</f>
        <v>Thu</v>
      </c>
      <c r="K5057" s="6" t="str">
        <f>TEXT(NiftyData[[#This Row],[Date]], "mmm-yyyy")</f>
        <v>Aug-2000</v>
      </c>
      <c r="L5057" s="6" t="str">
        <f>IF(NiftyData[[#This Row],[Day]]="Thu", "Expiry", "")</f>
        <v>Expiry</v>
      </c>
      <c r="M5057" s="6">
        <f>NiftyData[[#This Row],[Close]]-NiftyData[[#This Row],[Open]]</f>
        <v>-9.4500000000000455</v>
      </c>
      <c r="N5057" s="4">
        <f>NiftyData[[#This Row],[Intraday Change]]/NiftyData[[#This Row],[Open]]</f>
        <v>-7.1015255128879873E-3</v>
      </c>
      <c r="O5057" s="4">
        <f>_xlfn.CEILING.MATH(ABS(NiftyData[[#This Row],[Intraday Change %]]), 0.01)</f>
        <v>0.01</v>
      </c>
      <c r="P5057" s="6">
        <f>NiftyData[[#This Row],[Close]]-E5058</f>
        <v>-10.650000000000091</v>
      </c>
      <c r="Q5057" s="4">
        <f>NiftyData[[#This Row],[DayChange]]/E5058</f>
        <v>-7.99609580298828E-3</v>
      </c>
      <c r="R5057" s="7">
        <f>_xlfn.CEILING.MATH(ABS(NiftyData[[#This Row],[DayChange %]]), 0.01)</f>
        <v>0.01</v>
      </c>
    </row>
    <row r="5058" spans="1:18" x14ac:dyDescent="0.2">
      <c r="A5058" s="2">
        <v>36740</v>
      </c>
      <c r="B5058" s="1">
        <v>1323.7</v>
      </c>
      <c r="C5058" s="1">
        <v>1333.85</v>
      </c>
      <c r="D5058" s="1">
        <v>1312.25</v>
      </c>
      <c r="E5058" s="1">
        <v>1331.9</v>
      </c>
      <c r="F5058" s="1">
        <v>30378509</v>
      </c>
      <c r="G5058" s="1">
        <v>1517.09</v>
      </c>
      <c r="H5058" s="6" t="str">
        <f>TEXT(NiftyData[[#This Row],[Date]], "yyyy")</f>
        <v>2000</v>
      </c>
      <c r="I5058" s="6" t="str">
        <f>TEXT(NiftyData[[#This Row],[Date]], "mmm")</f>
        <v>Aug</v>
      </c>
      <c r="J5058" s="6" t="str">
        <f>TEXT(NiftyData[[#This Row],[Date]], "ddd")</f>
        <v>Wed</v>
      </c>
      <c r="K5058" s="6" t="str">
        <f>TEXT(NiftyData[[#This Row],[Date]], "mmm-yyyy")</f>
        <v>Aug-2000</v>
      </c>
      <c r="L5058" s="6" t="str">
        <f>IF(NiftyData[[#This Row],[Day]]="Thu", "Expiry", "")</f>
        <v/>
      </c>
      <c r="M5058" s="6">
        <f>NiftyData[[#This Row],[Close]]-NiftyData[[#This Row],[Open]]</f>
        <v>8.2000000000000455</v>
      </c>
      <c r="N5058" s="4">
        <f>NiftyData[[#This Row],[Intraday Change]]/NiftyData[[#This Row],[Open]]</f>
        <v>6.1947571201934311E-3</v>
      </c>
      <c r="O5058" s="4">
        <f>_xlfn.CEILING.MATH(ABS(NiftyData[[#This Row],[Intraday Change %]]), 0.01)</f>
        <v>0.01</v>
      </c>
      <c r="P5058" s="6">
        <f>NiftyData[[#This Row],[Close]]-E5059</f>
        <v>5.0500000000001819</v>
      </c>
      <c r="Q5058" s="4">
        <f>NiftyData[[#This Row],[DayChange]]/E5059</f>
        <v>3.8060067076159192E-3</v>
      </c>
      <c r="R5058" s="7">
        <f>_xlfn.CEILING.MATH(ABS(NiftyData[[#This Row],[DayChange %]]), 0.01)</f>
        <v>0.01</v>
      </c>
    </row>
    <row r="5059" spans="1:18" x14ac:dyDescent="0.2">
      <c r="A5059" s="2">
        <v>36739</v>
      </c>
      <c r="B5059" s="1">
        <v>1332.85</v>
      </c>
      <c r="C5059" s="1">
        <v>1344.5</v>
      </c>
      <c r="D5059" s="1">
        <v>1322.6</v>
      </c>
      <c r="E5059" s="1">
        <v>1326.85</v>
      </c>
      <c r="F5059" s="1">
        <v>32539550</v>
      </c>
      <c r="G5059" s="1">
        <v>1646.5</v>
      </c>
      <c r="H5059" s="6" t="str">
        <f>TEXT(NiftyData[[#This Row],[Date]], "yyyy")</f>
        <v>2000</v>
      </c>
      <c r="I5059" s="6" t="str">
        <f>TEXT(NiftyData[[#This Row],[Date]], "mmm")</f>
        <v>Aug</v>
      </c>
      <c r="J5059" s="6" t="str">
        <f>TEXT(NiftyData[[#This Row],[Date]], "ddd")</f>
        <v>Tue</v>
      </c>
      <c r="K5059" s="6" t="str">
        <f>TEXT(NiftyData[[#This Row],[Date]], "mmm-yyyy")</f>
        <v>Aug-2000</v>
      </c>
      <c r="L5059" s="6" t="str">
        <f>IF(NiftyData[[#This Row],[Day]]="Thu", "Expiry", "")</f>
        <v/>
      </c>
      <c r="M5059" s="6">
        <f>NiftyData[[#This Row],[Close]]-NiftyData[[#This Row],[Open]]</f>
        <v>-6</v>
      </c>
      <c r="N5059" s="4">
        <f>NiftyData[[#This Row],[Intraday Change]]/NiftyData[[#This Row],[Open]]</f>
        <v>-4.5016318415425595E-3</v>
      </c>
      <c r="O5059" s="4">
        <f>_xlfn.CEILING.MATH(ABS(NiftyData[[#This Row],[Intraday Change %]]), 0.01)</f>
        <v>0.01</v>
      </c>
      <c r="P5059" s="6">
        <f>NiftyData[[#This Row],[Close]]-E5060</f>
        <v>-6</v>
      </c>
      <c r="Q5059" s="4">
        <f>NiftyData[[#This Row],[DayChange]]/E5060</f>
        <v>-4.5016318415425595E-3</v>
      </c>
      <c r="R5059" s="7">
        <f>_xlfn.CEILING.MATH(ABS(NiftyData[[#This Row],[DayChange %]]), 0.01)</f>
        <v>0.01</v>
      </c>
    </row>
    <row r="5060" spans="1:18" x14ac:dyDescent="0.2">
      <c r="A5060" s="2">
        <v>36738</v>
      </c>
      <c r="B5060" s="1">
        <v>1333.3</v>
      </c>
      <c r="C5060" s="1">
        <v>1343.65</v>
      </c>
      <c r="D5060" s="1">
        <v>1317.3</v>
      </c>
      <c r="E5060" s="1">
        <v>1332.85</v>
      </c>
      <c r="F5060" s="1">
        <v>28942787</v>
      </c>
      <c r="G5060" s="1">
        <v>1710.44</v>
      </c>
      <c r="H5060" s="6" t="str">
        <f>TEXT(NiftyData[[#This Row],[Date]], "yyyy")</f>
        <v>2000</v>
      </c>
      <c r="I5060" s="6" t="str">
        <f>TEXT(NiftyData[[#This Row],[Date]], "mmm")</f>
        <v>Jul</v>
      </c>
      <c r="J5060" s="6" t="str">
        <f>TEXT(NiftyData[[#This Row],[Date]], "ddd")</f>
        <v>Mon</v>
      </c>
      <c r="K5060" s="6" t="str">
        <f>TEXT(NiftyData[[#This Row],[Date]], "mmm-yyyy")</f>
        <v>Jul-2000</v>
      </c>
      <c r="L5060" s="6" t="str">
        <f>IF(NiftyData[[#This Row],[Day]]="Thu", "Expiry", "")</f>
        <v/>
      </c>
      <c r="M5060" s="6">
        <f>NiftyData[[#This Row],[Close]]-NiftyData[[#This Row],[Open]]</f>
        <v>-0.45000000000004547</v>
      </c>
      <c r="N5060" s="4">
        <f>NiftyData[[#This Row],[Intraday Change]]/NiftyData[[#This Row],[Open]]</f>
        <v>-3.3750843771097687E-4</v>
      </c>
      <c r="O5060" s="4">
        <f>_xlfn.CEILING.MATH(ABS(NiftyData[[#This Row],[Intraday Change %]]), 0.01)</f>
        <v>0.01</v>
      </c>
      <c r="P5060" s="6">
        <f>NiftyData[[#This Row],[Close]]-E5061</f>
        <v>-0.95000000000004547</v>
      </c>
      <c r="Q5060" s="4">
        <f>NiftyData[[#This Row],[DayChange]]/E5061</f>
        <v>-7.1225071225074633E-4</v>
      </c>
      <c r="R5060" s="7">
        <f>_xlfn.CEILING.MATH(ABS(NiftyData[[#This Row],[DayChange %]]), 0.01)</f>
        <v>0.01</v>
      </c>
    </row>
    <row r="5061" spans="1:18" x14ac:dyDescent="0.2">
      <c r="A5061" s="2">
        <v>36735</v>
      </c>
      <c r="B5061" s="1">
        <v>1337.7</v>
      </c>
      <c r="C5061" s="1">
        <v>1359.4</v>
      </c>
      <c r="D5061" s="1">
        <v>1327.95</v>
      </c>
      <c r="E5061" s="1">
        <v>1333.8</v>
      </c>
      <c r="F5061" s="1">
        <v>44541451</v>
      </c>
      <c r="G5061" s="1">
        <v>2647.66</v>
      </c>
      <c r="H5061" s="6" t="str">
        <f>TEXT(NiftyData[[#This Row],[Date]], "yyyy")</f>
        <v>2000</v>
      </c>
      <c r="I5061" s="6" t="str">
        <f>TEXT(NiftyData[[#This Row],[Date]], "mmm")</f>
        <v>Jul</v>
      </c>
      <c r="J5061" s="6" t="str">
        <f>TEXT(NiftyData[[#This Row],[Date]], "ddd")</f>
        <v>Fri</v>
      </c>
      <c r="K5061" s="6" t="str">
        <f>TEXT(NiftyData[[#This Row],[Date]], "mmm-yyyy")</f>
        <v>Jul-2000</v>
      </c>
      <c r="L5061" s="6" t="str">
        <f>IF(NiftyData[[#This Row],[Day]]="Thu", "Expiry", "")</f>
        <v/>
      </c>
      <c r="M5061" s="6">
        <f>NiftyData[[#This Row],[Close]]-NiftyData[[#This Row],[Open]]</f>
        <v>-3.9000000000000909</v>
      </c>
      <c r="N5061" s="4">
        <f>NiftyData[[#This Row],[Intraday Change]]/NiftyData[[#This Row],[Open]]</f>
        <v>-2.9154518950437998E-3</v>
      </c>
      <c r="O5061" s="4">
        <f>_xlfn.CEILING.MATH(ABS(NiftyData[[#This Row],[Intraday Change %]]), 0.01)</f>
        <v>0.01</v>
      </c>
      <c r="P5061" s="6">
        <f>NiftyData[[#This Row],[Close]]-E5062</f>
        <v>-4.25</v>
      </c>
      <c r="Q5061" s="4">
        <f>NiftyData[[#This Row],[DayChange]]/E5062</f>
        <v>-3.1762639662194984E-3</v>
      </c>
      <c r="R5061" s="7">
        <f>_xlfn.CEILING.MATH(ABS(NiftyData[[#This Row],[DayChange %]]), 0.01)</f>
        <v>0.01</v>
      </c>
    </row>
    <row r="5062" spans="1:18" x14ac:dyDescent="0.2">
      <c r="A5062" s="2">
        <v>36734</v>
      </c>
      <c r="B5062" s="1">
        <v>1317</v>
      </c>
      <c r="C5062" s="1">
        <v>1342.75</v>
      </c>
      <c r="D5062" s="1">
        <v>1291.3</v>
      </c>
      <c r="E5062" s="1">
        <v>1338.05</v>
      </c>
      <c r="F5062" s="1">
        <v>41436644</v>
      </c>
      <c r="G5062" s="1">
        <v>2588.56</v>
      </c>
      <c r="H5062" s="6" t="str">
        <f>TEXT(NiftyData[[#This Row],[Date]], "yyyy")</f>
        <v>2000</v>
      </c>
      <c r="I5062" s="6" t="str">
        <f>TEXT(NiftyData[[#This Row],[Date]], "mmm")</f>
        <v>Jul</v>
      </c>
      <c r="J5062" s="6" t="str">
        <f>TEXT(NiftyData[[#This Row],[Date]], "ddd")</f>
        <v>Thu</v>
      </c>
      <c r="K5062" s="6" t="str">
        <f>TEXT(NiftyData[[#This Row],[Date]], "mmm-yyyy")</f>
        <v>Jul-2000</v>
      </c>
      <c r="L5062" s="6" t="str">
        <f>IF(NiftyData[[#This Row],[Day]]="Thu", "Expiry", "")</f>
        <v>Expiry</v>
      </c>
      <c r="M5062" s="6">
        <f>NiftyData[[#This Row],[Close]]-NiftyData[[#This Row],[Open]]</f>
        <v>21.049999999999955</v>
      </c>
      <c r="N5062" s="4">
        <f>NiftyData[[#This Row],[Intraday Change]]/NiftyData[[#This Row],[Open]]</f>
        <v>1.5983295368261166E-2</v>
      </c>
      <c r="O5062" s="4">
        <f>_xlfn.CEILING.MATH(ABS(NiftyData[[#This Row],[Intraday Change %]]), 0.01)</f>
        <v>0.02</v>
      </c>
      <c r="P5062" s="6">
        <f>NiftyData[[#This Row],[Close]]-E5063</f>
        <v>19.799999999999955</v>
      </c>
      <c r="Q5062" s="4">
        <f>NiftyData[[#This Row],[DayChange]]/E5063</f>
        <v>1.5019912763132907E-2</v>
      </c>
      <c r="R5062" s="7">
        <f>_xlfn.CEILING.MATH(ABS(NiftyData[[#This Row],[DayChange %]]), 0.01)</f>
        <v>0.02</v>
      </c>
    </row>
    <row r="5063" spans="1:18" x14ac:dyDescent="0.2">
      <c r="A5063" s="2">
        <v>36733</v>
      </c>
      <c r="B5063" s="1">
        <v>1350.8</v>
      </c>
      <c r="C5063" s="1">
        <v>1371.8</v>
      </c>
      <c r="D5063" s="1">
        <v>1315.15</v>
      </c>
      <c r="E5063" s="1">
        <v>1318.25</v>
      </c>
      <c r="F5063" s="1">
        <v>35752137</v>
      </c>
      <c r="G5063" s="1">
        <v>2078.39</v>
      </c>
      <c r="H5063" s="6" t="str">
        <f>TEXT(NiftyData[[#This Row],[Date]], "yyyy")</f>
        <v>2000</v>
      </c>
      <c r="I5063" s="6" t="str">
        <f>TEXT(NiftyData[[#This Row],[Date]], "mmm")</f>
        <v>Jul</v>
      </c>
      <c r="J5063" s="6" t="str">
        <f>TEXT(NiftyData[[#This Row],[Date]], "ddd")</f>
        <v>Wed</v>
      </c>
      <c r="K5063" s="6" t="str">
        <f>TEXT(NiftyData[[#This Row],[Date]], "mmm-yyyy")</f>
        <v>Jul-2000</v>
      </c>
      <c r="L5063" s="6" t="str">
        <f>IF(NiftyData[[#This Row],[Day]]="Thu", "Expiry", "")</f>
        <v/>
      </c>
      <c r="M5063" s="6">
        <f>NiftyData[[#This Row],[Close]]-NiftyData[[#This Row],[Open]]</f>
        <v>-32.549999999999955</v>
      </c>
      <c r="N5063" s="4">
        <f>NiftyData[[#This Row],[Intraday Change]]/NiftyData[[#This Row],[Open]]</f>
        <v>-2.4096831507254928E-2</v>
      </c>
      <c r="O5063" s="4">
        <f>_xlfn.CEILING.MATH(ABS(NiftyData[[#This Row],[Intraday Change %]]), 0.01)</f>
        <v>0.03</v>
      </c>
      <c r="P5063" s="6">
        <f>NiftyData[[#This Row],[Close]]-E5064</f>
        <v>-30.650000000000091</v>
      </c>
      <c r="Q5063" s="4">
        <f>NiftyData[[#This Row],[DayChange]]/E5064</f>
        <v>-2.2722218103640068E-2</v>
      </c>
      <c r="R5063" s="7">
        <f>_xlfn.CEILING.MATH(ABS(NiftyData[[#This Row],[DayChange %]]), 0.01)</f>
        <v>0.03</v>
      </c>
    </row>
    <row r="5064" spans="1:18" x14ac:dyDescent="0.2">
      <c r="A5064" s="2">
        <v>36732</v>
      </c>
      <c r="B5064" s="1">
        <v>1317.35</v>
      </c>
      <c r="C5064" s="1">
        <v>1363.45</v>
      </c>
      <c r="D5064" s="1">
        <v>1269.25</v>
      </c>
      <c r="E5064" s="1">
        <v>1348.9</v>
      </c>
      <c r="F5064" s="1">
        <v>52145532</v>
      </c>
      <c r="G5064" s="1">
        <v>2981.2</v>
      </c>
      <c r="H5064" s="6" t="str">
        <f>TEXT(NiftyData[[#This Row],[Date]], "yyyy")</f>
        <v>2000</v>
      </c>
      <c r="I5064" s="6" t="str">
        <f>TEXT(NiftyData[[#This Row],[Date]], "mmm")</f>
        <v>Jul</v>
      </c>
      <c r="J5064" s="6" t="str">
        <f>TEXT(NiftyData[[#This Row],[Date]], "ddd")</f>
        <v>Tue</v>
      </c>
      <c r="K5064" s="6" t="str">
        <f>TEXT(NiftyData[[#This Row],[Date]], "mmm-yyyy")</f>
        <v>Jul-2000</v>
      </c>
      <c r="L5064" s="6" t="str">
        <f>IF(NiftyData[[#This Row],[Day]]="Thu", "Expiry", "")</f>
        <v/>
      </c>
      <c r="M5064" s="6">
        <f>NiftyData[[#This Row],[Close]]-NiftyData[[#This Row],[Open]]</f>
        <v>31.550000000000182</v>
      </c>
      <c r="N5064" s="4">
        <f>NiftyData[[#This Row],[Intraday Change]]/NiftyData[[#This Row],[Open]]</f>
        <v>2.3949595779405766E-2</v>
      </c>
      <c r="O5064" s="4">
        <f>_xlfn.CEILING.MATH(ABS(NiftyData[[#This Row],[Intraday Change %]]), 0.01)</f>
        <v>0.03</v>
      </c>
      <c r="P5064" s="6">
        <f>NiftyData[[#This Row],[Close]]-E5065</f>
        <v>31.150000000000091</v>
      </c>
      <c r="Q5064" s="4">
        <f>NiftyData[[#This Row],[DayChange]]/E5065</f>
        <v>2.3638778220451597E-2</v>
      </c>
      <c r="R5064" s="7">
        <f>_xlfn.CEILING.MATH(ABS(NiftyData[[#This Row],[DayChange %]]), 0.01)</f>
        <v>0.03</v>
      </c>
    </row>
    <row r="5065" spans="1:18" x14ac:dyDescent="0.2">
      <c r="A5065" s="2">
        <v>36731</v>
      </c>
      <c r="B5065" s="1">
        <v>1397.05</v>
      </c>
      <c r="C5065" s="1">
        <v>1397.05</v>
      </c>
      <c r="D5065" s="1">
        <v>1310.85</v>
      </c>
      <c r="E5065" s="1">
        <v>1317.75</v>
      </c>
      <c r="F5065" s="1">
        <v>41605572</v>
      </c>
      <c r="G5065" s="1">
        <v>2259.71</v>
      </c>
      <c r="H5065" s="6" t="str">
        <f>TEXT(NiftyData[[#This Row],[Date]], "yyyy")</f>
        <v>2000</v>
      </c>
      <c r="I5065" s="6" t="str">
        <f>TEXT(NiftyData[[#This Row],[Date]], "mmm")</f>
        <v>Jul</v>
      </c>
      <c r="J5065" s="6" t="str">
        <f>TEXT(NiftyData[[#This Row],[Date]], "ddd")</f>
        <v>Mon</v>
      </c>
      <c r="K5065" s="6" t="str">
        <f>TEXT(NiftyData[[#This Row],[Date]], "mmm-yyyy")</f>
        <v>Jul-2000</v>
      </c>
      <c r="L5065" s="6" t="str">
        <f>IF(NiftyData[[#This Row],[Day]]="Thu", "Expiry", "")</f>
        <v/>
      </c>
      <c r="M5065" s="6">
        <f>NiftyData[[#This Row],[Close]]-NiftyData[[#This Row],[Open]]</f>
        <v>-79.299999999999955</v>
      </c>
      <c r="N5065" s="4">
        <f>NiftyData[[#This Row],[Intraday Change]]/NiftyData[[#This Row],[Open]]</f>
        <v>-5.6762463762928997E-2</v>
      </c>
      <c r="O5065" s="4">
        <f>_xlfn.CEILING.MATH(ABS(NiftyData[[#This Row],[Intraday Change %]]), 0.01)</f>
        <v>0.06</v>
      </c>
      <c r="P5065" s="6">
        <f>NiftyData[[#This Row],[Close]]-E5066</f>
        <v>-79.5</v>
      </c>
      <c r="Q5065" s="4">
        <f>NiftyData[[#This Row],[DayChange]]/E5066</f>
        <v>-5.6897477187332263E-2</v>
      </c>
      <c r="R5065" s="7">
        <f>_xlfn.CEILING.MATH(ABS(NiftyData[[#This Row],[DayChange %]]), 0.01)</f>
        <v>0.06</v>
      </c>
    </row>
    <row r="5066" spans="1:18" x14ac:dyDescent="0.2">
      <c r="A5066" s="2">
        <v>36728</v>
      </c>
      <c r="B5066" s="1">
        <v>1424.9</v>
      </c>
      <c r="C5066" s="1">
        <v>1435.2</v>
      </c>
      <c r="D5066" s="1">
        <v>1394.3</v>
      </c>
      <c r="E5066" s="1">
        <v>1397.25</v>
      </c>
      <c r="F5066" s="1">
        <v>47900266</v>
      </c>
      <c r="G5066" s="1">
        <v>2505.7600000000002</v>
      </c>
      <c r="H5066" s="6" t="str">
        <f>TEXT(NiftyData[[#This Row],[Date]], "yyyy")</f>
        <v>2000</v>
      </c>
      <c r="I5066" s="6" t="str">
        <f>TEXT(NiftyData[[#This Row],[Date]], "mmm")</f>
        <v>Jul</v>
      </c>
      <c r="J5066" s="6" t="str">
        <f>TEXT(NiftyData[[#This Row],[Date]], "ddd")</f>
        <v>Fri</v>
      </c>
      <c r="K5066" s="6" t="str">
        <f>TEXT(NiftyData[[#This Row],[Date]], "mmm-yyyy")</f>
        <v>Jul-2000</v>
      </c>
      <c r="L5066" s="6" t="str">
        <f>IF(NiftyData[[#This Row],[Day]]="Thu", "Expiry", "")</f>
        <v/>
      </c>
      <c r="M5066" s="6">
        <f>NiftyData[[#This Row],[Close]]-NiftyData[[#This Row],[Open]]</f>
        <v>-27.650000000000091</v>
      </c>
      <c r="N5066" s="4">
        <f>NiftyData[[#This Row],[Intraday Change]]/NiftyData[[#This Row],[Open]]</f>
        <v>-1.940487051722934E-2</v>
      </c>
      <c r="O5066" s="4">
        <f>_xlfn.CEILING.MATH(ABS(NiftyData[[#This Row],[Intraday Change %]]), 0.01)</f>
        <v>0.02</v>
      </c>
      <c r="P5066" s="6">
        <f>NiftyData[[#This Row],[Close]]-E5067</f>
        <v>-26.950000000000045</v>
      </c>
      <c r="Q5066" s="4">
        <f>NiftyData[[#This Row],[DayChange]]/E5067</f>
        <v>-1.8922904086504735E-2</v>
      </c>
      <c r="R5066" s="7">
        <f>_xlfn.CEILING.MATH(ABS(NiftyData[[#This Row],[DayChange %]]), 0.01)</f>
        <v>0.02</v>
      </c>
    </row>
    <row r="5067" spans="1:18" x14ac:dyDescent="0.2">
      <c r="A5067" s="2">
        <v>36727</v>
      </c>
      <c r="B5067" s="1">
        <v>1434.95</v>
      </c>
      <c r="C5067" s="1">
        <v>1443.25</v>
      </c>
      <c r="D5067" s="1">
        <v>1416</v>
      </c>
      <c r="E5067" s="1">
        <v>1424.2</v>
      </c>
      <c r="F5067" s="1">
        <v>44962303</v>
      </c>
      <c r="G5067" s="1">
        <v>2135.42</v>
      </c>
      <c r="H5067" s="6" t="str">
        <f>TEXT(NiftyData[[#This Row],[Date]], "yyyy")</f>
        <v>2000</v>
      </c>
      <c r="I5067" s="6" t="str">
        <f>TEXT(NiftyData[[#This Row],[Date]], "mmm")</f>
        <v>Jul</v>
      </c>
      <c r="J5067" s="6" t="str">
        <f>TEXT(NiftyData[[#This Row],[Date]], "ddd")</f>
        <v>Thu</v>
      </c>
      <c r="K5067" s="6" t="str">
        <f>TEXT(NiftyData[[#This Row],[Date]], "mmm-yyyy")</f>
        <v>Jul-2000</v>
      </c>
      <c r="L5067" s="6" t="str">
        <f>IF(NiftyData[[#This Row],[Day]]="Thu", "Expiry", "")</f>
        <v>Expiry</v>
      </c>
      <c r="M5067" s="6">
        <f>NiftyData[[#This Row],[Close]]-NiftyData[[#This Row],[Open]]</f>
        <v>-10.75</v>
      </c>
      <c r="N5067" s="4">
        <f>NiftyData[[#This Row],[Intraday Change]]/NiftyData[[#This Row],[Open]]</f>
        <v>-7.4915502282309485E-3</v>
      </c>
      <c r="O5067" s="4">
        <f>_xlfn.CEILING.MATH(ABS(NiftyData[[#This Row],[Intraday Change %]]), 0.01)</f>
        <v>0.01</v>
      </c>
      <c r="P5067" s="6">
        <f>NiftyData[[#This Row],[Close]]-E5068</f>
        <v>-11.599999999999909</v>
      </c>
      <c r="Q5067" s="4">
        <f>NiftyData[[#This Row],[DayChange]]/E5068</f>
        <v>-8.0791196545479237E-3</v>
      </c>
      <c r="R5067" s="7">
        <f>_xlfn.CEILING.MATH(ABS(NiftyData[[#This Row],[DayChange %]]), 0.01)</f>
        <v>0.01</v>
      </c>
    </row>
    <row r="5068" spans="1:18" x14ac:dyDescent="0.2">
      <c r="A5068" s="2">
        <v>36726</v>
      </c>
      <c r="B5068" s="1">
        <v>1464.55</v>
      </c>
      <c r="C5068" s="1">
        <v>1468.55</v>
      </c>
      <c r="D5068" s="1">
        <v>1432.85</v>
      </c>
      <c r="E5068" s="1">
        <v>1435.8</v>
      </c>
      <c r="F5068" s="1">
        <v>38459509</v>
      </c>
      <c r="G5068" s="1">
        <v>2307.2800000000002</v>
      </c>
      <c r="H5068" s="6" t="str">
        <f>TEXT(NiftyData[[#This Row],[Date]], "yyyy")</f>
        <v>2000</v>
      </c>
      <c r="I5068" s="6" t="str">
        <f>TEXT(NiftyData[[#This Row],[Date]], "mmm")</f>
        <v>Jul</v>
      </c>
      <c r="J5068" s="6" t="str">
        <f>TEXT(NiftyData[[#This Row],[Date]], "ddd")</f>
        <v>Wed</v>
      </c>
      <c r="K5068" s="6" t="str">
        <f>TEXT(NiftyData[[#This Row],[Date]], "mmm-yyyy")</f>
        <v>Jul-2000</v>
      </c>
      <c r="L5068" s="6" t="str">
        <f>IF(NiftyData[[#This Row],[Day]]="Thu", "Expiry", "")</f>
        <v/>
      </c>
      <c r="M5068" s="6">
        <f>NiftyData[[#This Row],[Close]]-NiftyData[[#This Row],[Open]]</f>
        <v>-28.75</v>
      </c>
      <c r="N5068" s="4">
        <f>NiftyData[[#This Row],[Intraday Change]]/NiftyData[[#This Row],[Open]]</f>
        <v>-1.9630603256973134E-2</v>
      </c>
      <c r="O5068" s="4">
        <f>_xlfn.CEILING.MATH(ABS(NiftyData[[#This Row],[Intraday Change %]]), 0.01)</f>
        <v>0.02</v>
      </c>
      <c r="P5068" s="6">
        <f>NiftyData[[#This Row],[Close]]-E5069</f>
        <v>-27.299999999999955</v>
      </c>
      <c r="Q5068" s="4">
        <f>NiftyData[[#This Row],[DayChange]]/E5069</f>
        <v>-1.8659011687512786E-2</v>
      </c>
      <c r="R5068" s="7">
        <f>_xlfn.CEILING.MATH(ABS(NiftyData[[#This Row],[DayChange %]]), 0.01)</f>
        <v>0.02</v>
      </c>
    </row>
    <row r="5069" spans="1:18" x14ac:dyDescent="0.2">
      <c r="A5069" s="2">
        <v>36725</v>
      </c>
      <c r="B5069" s="1">
        <v>1479.3</v>
      </c>
      <c r="C5069" s="1">
        <v>1482.9</v>
      </c>
      <c r="D5069" s="1">
        <v>1458.6</v>
      </c>
      <c r="E5069" s="1">
        <v>1463.1</v>
      </c>
      <c r="F5069" s="1">
        <v>39629219</v>
      </c>
      <c r="G5069" s="1">
        <v>2404.7600000000002</v>
      </c>
      <c r="H5069" s="6" t="str">
        <f>TEXT(NiftyData[[#This Row],[Date]], "yyyy")</f>
        <v>2000</v>
      </c>
      <c r="I5069" s="6" t="str">
        <f>TEXT(NiftyData[[#This Row],[Date]], "mmm")</f>
        <v>Jul</v>
      </c>
      <c r="J5069" s="6" t="str">
        <f>TEXT(NiftyData[[#This Row],[Date]], "ddd")</f>
        <v>Tue</v>
      </c>
      <c r="K5069" s="6" t="str">
        <f>TEXT(NiftyData[[#This Row],[Date]], "mmm-yyyy")</f>
        <v>Jul-2000</v>
      </c>
      <c r="L5069" s="6" t="str">
        <f>IF(NiftyData[[#This Row],[Day]]="Thu", "Expiry", "")</f>
        <v/>
      </c>
      <c r="M5069" s="6">
        <f>NiftyData[[#This Row],[Close]]-NiftyData[[#This Row],[Open]]</f>
        <v>-16.200000000000045</v>
      </c>
      <c r="N5069" s="4">
        <f>NiftyData[[#This Row],[Intraday Change]]/NiftyData[[#This Row],[Open]]</f>
        <v>-1.0951125532346411E-2</v>
      </c>
      <c r="O5069" s="4">
        <f>_xlfn.CEILING.MATH(ABS(NiftyData[[#This Row],[Intraday Change %]]), 0.01)</f>
        <v>0.02</v>
      </c>
      <c r="P5069" s="6">
        <f>NiftyData[[#This Row],[Close]]-E5070</f>
        <v>-16.550000000000182</v>
      </c>
      <c r="Q5069" s="4">
        <f>NiftyData[[#This Row],[DayChange]]/E5070</f>
        <v>-1.1185077552123935E-2</v>
      </c>
      <c r="R5069" s="7">
        <f>_xlfn.CEILING.MATH(ABS(NiftyData[[#This Row],[DayChange %]]), 0.01)</f>
        <v>0.02</v>
      </c>
    </row>
    <row r="5070" spans="1:18" x14ac:dyDescent="0.2">
      <c r="A5070" s="2">
        <v>36724</v>
      </c>
      <c r="B5070" s="1">
        <v>1509.25</v>
      </c>
      <c r="C5070" s="1">
        <v>1512.25</v>
      </c>
      <c r="D5070" s="1">
        <v>1475.15</v>
      </c>
      <c r="E5070" s="1">
        <v>1479.65</v>
      </c>
      <c r="F5070" s="1">
        <v>39534845</v>
      </c>
      <c r="G5070" s="1">
        <v>2262.5500000000002</v>
      </c>
      <c r="H5070" s="6" t="str">
        <f>TEXT(NiftyData[[#This Row],[Date]], "yyyy")</f>
        <v>2000</v>
      </c>
      <c r="I5070" s="6" t="str">
        <f>TEXT(NiftyData[[#This Row],[Date]], "mmm")</f>
        <v>Jul</v>
      </c>
      <c r="J5070" s="6" t="str">
        <f>TEXT(NiftyData[[#This Row],[Date]], "ddd")</f>
        <v>Mon</v>
      </c>
      <c r="K5070" s="6" t="str">
        <f>TEXT(NiftyData[[#This Row],[Date]], "mmm-yyyy")</f>
        <v>Jul-2000</v>
      </c>
      <c r="L5070" s="6" t="str">
        <f>IF(NiftyData[[#This Row],[Day]]="Thu", "Expiry", "")</f>
        <v/>
      </c>
      <c r="M5070" s="6">
        <f>NiftyData[[#This Row],[Close]]-NiftyData[[#This Row],[Open]]</f>
        <v>-29.599999999999909</v>
      </c>
      <c r="N5070" s="4">
        <f>NiftyData[[#This Row],[Intraday Change]]/NiftyData[[#This Row],[Open]]</f>
        <v>-1.9612390260062885E-2</v>
      </c>
      <c r="O5070" s="4">
        <f>_xlfn.CEILING.MATH(ABS(NiftyData[[#This Row],[Intraday Change %]]), 0.01)</f>
        <v>0.02</v>
      </c>
      <c r="P5070" s="6">
        <f>NiftyData[[#This Row],[Close]]-E5071</f>
        <v>-30.099999999999909</v>
      </c>
      <c r="Q5070" s="4">
        <f>NiftyData[[#This Row],[DayChange]]/E5071</f>
        <v>-1.9937075674780532E-2</v>
      </c>
      <c r="R5070" s="7">
        <f>_xlfn.CEILING.MATH(ABS(NiftyData[[#This Row],[DayChange %]]), 0.01)</f>
        <v>0.02</v>
      </c>
    </row>
    <row r="5071" spans="1:18" x14ac:dyDescent="0.2">
      <c r="A5071" s="2">
        <v>36721</v>
      </c>
      <c r="B5071" s="1">
        <v>1522.2</v>
      </c>
      <c r="C5071" s="1">
        <v>1534.35</v>
      </c>
      <c r="D5071" s="1">
        <v>1505.9</v>
      </c>
      <c r="E5071" s="1">
        <v>1509.75</v>
      </c>
      <c r="F5071" s="1">
        <v>50970729</v>
      </c>
      <c r="G5071" s="1">
        <v>3559.29</v>
      </c>
      <c r="H5071" s="6" t="str">
        <f>TEXT(NiftyData[[#This Row],[Date]], "yyyy")</f>
        <v>2000</v>
      </c>
      <c r="I5071" s="6" t="str">
        <f>TEXT(NiftyData[[#This Row],[Date]], "mmm")</f>
        <v>Jul</v>
      </c>
      <c r="J5071" s="6" t="str">
        <f>TEXT(NiftyData[[#This Row],[Date]], "ddd")</f>
        <v>Fri</v>
      </c>
      <c r="K5071" s="6" t="str">
        <f>TEXT(NiftyData[[#This Row],[Date]], "mmm-yyyy")</f>
        <v>Jul-2000</v>
      </c>
      <c r="L5071" s="6" t="str">
        <f>IF(NiftyData[[#This Row],[Day]]="Thu", "Expiry", "")</f>
        <v/>
      </c>
      <c r="M5071" s="6">
        <f>NiftyData[[#This Row],[Close]]-NiftyData[[#This Row],[Open]]</f>
        <v>-12.450000000000045</v>
      </c>
      <c r="N5071" s="4">
        <f>NiftyData[[#This Row],[Intraday Change]]/NiftyData[[#This Row],[Open]]</f>
        <v>-8.1789515175404309E-3</v>
      </c>
      <c r="O5071" s="4">
        <f>_xlfn.CEILING.MATH(ABS(NiftyData[[#This Row],[Intraday Change %]]), 0.01)</f>
        <v>0.01</v>
      </c>
      <c r="P5071" s="6">
        <f>NiftyData[[#This Row],[Close]]-E5072</f>
        <v>-12.849999999999909</v>
      </c>
      <c r="Q5071" s="4">
        <f>NiftyData[[#This Row],[DayChange]]/E5072</f>
        <v>-8.4395113621436417E-3</v>
      </c>
      <c r="R5071" s="7">
        <f>_xlfn.CEILING.MATH(ABS(NiftyData[[#This Row],[DayChange %]]), 0.01)</f>
        <v>0.01</v>
      </c>
    </row>
    <row r="5072" spans="1:18" x14ac:dyDescent="0.2">
      <c r="A5072" s="2">
        <v>36720</v>
      </c>
      <c r="B5072" s="1">
        <v>1535.55</v>
      </c>
      <c r="C5072" s="1">
        <v>1564.75</v>
      </c>
      <c r="D5072" s="1">
        <v>1513.65</v>
      </c>
      <c r="E5072" s="1">
        <v>1522.6</v>
      </c>
      <c r="F5072" s="1">
        <v>47987006</v>
      </c>
      <c r="G5072" s="1">
        <v>2969.5</v>
      </c>
      <c r="H5072" s="6" t="str">
        <f>TEXT(NiftyData[[#This Row],[Date]], "yyyy")</f>
        <v>2000</v>
      </c>
      <c r="I5072" s="6" t="str">
        <f>TEXT(NiftyData[[#This Row],[Date]], "mmm")</f>
        <v>Jul</v>
      </c>
      <c r="J5072" s="6" t="str">
        <f>TEXT(NiftyData[[#This Row],[Date]], "ddd")</f>
        <v>Thu</v>
      </c>
      <c r="K5072" s="6" t="str">
        <f>TEXT(NiftyData[[#This Row],[Date]], "mmm-yyyy")</f>
        <v>Jul-2000</v>
      </c>
      <c r="L5072" s="6" t="str">
        <f>IF(NiftyData[[#This Row],[Day]]="Thu", "Expiry", "")</f>
        <v>Expiry</v>
      </c>
      <c r="M5072" s="6">
        <f>NiftyData[[#This Row],[Close]]-NiftyData[[#This Row],[Open]]</f>
        <v>-12.950000000000045</v>
      </c>
      <c r="N5072" s="4">
        <f>NiftyData[[#This Row],[Intraday Change]]/NiftyData[[#This Row],[Open]]</f>
        <v>-8.4334603236625606E-3</v>
      </c>
      <c r="O5072" s="4">
        <f>_xlfn.CEILING.MATH(ABS(NiftyData[[#This Row],[Intraday Change %]]), 0.01)</f>
        <v>0.01</v>
      </c>
      <c r="P5072" s="6">
        <f>NiftyData[[#This Row],[Close]]-E5073</f>
        <v>-10.75</v>
      </c>
      <c r="Q5072" s="4">
        <f>NiftyData[[#This Row],[DayChange]]/E5073</f>
        <v>-7.0107933609417292E-3</v>
      </c>
      <c r="R5072" s="7">
        <f>_xlfn.CEILING.MATH(ABS(NiftyData[[#This Row],[DayChange %]]), 0.01)</f>
        <v>0.01</v>
      </c>
    </row>
    <row r="5073" spans="1:18" x14ac:dyDescent="0.2">
      <c r="A5073" s="2">
        <v>36719</v>
      </c>
      <c r="B5073" s="1">
        <v>1518.7</v>
      </c>
      <c r="C5073" s="1">
        <v>1537.1</v>
      </c>
      <c r="D5073" s="1">
        <v>1507.95</v>
      </c>
      <c r="E5073" s="1">
        <v>1533.35</v>
      </c>
      <c r="F5073" s="1">
        <v>41648670</v>
      </c>
      <c r="G5073" s="1">
        <v>2379.4499999999998</v>
      </c>
      <c r="H5073" s="6" t="str">
        <f>TEXT(NiftyData[[#This Row],[Date]], "yyyy")</f>
        <v>2000</v>
      </c>
      <c r="I5073" s="6" t="str">
        <f>TEXT(NiftyData[[#This Row],[Date]], "mmm")</f>
        <v>Jul</v>
      </c>
      <c r="J5073" s="6" t="str">
        <f>TEXT(NiftyData[[#This Row],[Date]], "ddd")</f>
        <v>Wed</v>
      </c>
      <c r="K5073" s="6" t="str">
        <f>TEXT(NiftyData[[#This Row],[Date]], "mmm-yyyy")</f>
        <v>Jul-2000</v>
      </c>
      <c r="L5073" s="6" t="str">
        <f>IF(NiftyData[[#This Row],[Day]]="Thu", "Expiry", "")</f>
        <v/>
      </c>
      <c r="M5073" s="6">
        <f>NiftyData[[#This Row],[Close]]-NiftyData[[#This Row],[Open]]</f>
        <v>14.649999999999864</v>
      </c>
      <c r="N5073" s="4">
        <f>NiftyData[[#This Row],[Intraday Change]]/NiftyData[[#This Row],[Open]]</f>
        <v>9.6464081122011342E-3</v>
      </c>
      <c r="O5073" s="4">
        <f>_xlfn.CEILING.MATH(ABS(NiftyData[[#This Row],[Intraday Change %]]), 0.01)</f>
        <v>0.01</v>
      </c>
      <c r="P5073" s="6">
        <f>NiftyData[[#This Row],[Close]]-E5074</f>
        <v>14.799999999999955</v>
      </c>
      <c r="Q5073" s="4">
        <f>NiftyData[[#This Row],[DayChange]]/E5074</f>
        <v>9.7461394093048999E-3</v>
      </c>
      <c r="R5073" s="7">
        <f>_xlfn.CEILING.MATH(ABS(NiftyData[[#This Row],[DayChange %]]), 0.01)</f>
        <v>0.01</v>
      </c>
    </row>
    <row r="5074" spans="1:18" x14ac:dyDescent="0.2">
      <c r="A5074" s="2">
        <v>36718</v>
      </c>
      <c r="B5074" s="1">
        <v>1510.55</v>
      </c>
      <c r="C5074" s="1">
        <v>1523.1</v>
      </c>
      <c r="D5074" s="1">
        <v>1506.15</v>
      </c>
      <c r="E5074" s="1">
        <v>1518.55</v>
      </c>
      <c r="F5074" s="1">
        <v>47327973</v>
      </c>
      <c r="G5074" s="1">
        <v>2423.52</v>
      </c>
      <c r="H5074" s="6" t="str">
        <f>TEXT(NiftyData[[#This Row],[Date]], "yyyy")</f>
        <v>2000</v>
      </c>
      <c r="I5074" s="6" t="str">
        <f>TEXT(NiftyData[[#This Row],[Date]], "mmm")</f>
        <v>Jul</v>
      </c>
      <c r="J5074" s="6" t="str">
        <f>TEXT(NiftyData[[#This Row],[Date]], "ddd")</f>
        <v>Tue</v>
      </c>
      <c r="K5074" s="6" t="str">
        <f>TEXT(NiftyData[[#This Row],[Date]], "mmm-yyyy")</f>
        <v>Jul-2000</v>
      </c>
      <c r="L5074" s="6" t="str">
        <f>IF(NiftyData[[#This Row],[Day]]="Thu", "Expiry", "")</f>
        <v/>
      </c>
      <c r="M5074" s="6">
        <f>NiftyData[[#This Row],[Close]]-NiftyData[[#This Row],[Open]]</f>
        <v>8</v>
      </c>
      <c r="N5074" s="4">
        <f>NiftyData[[#This Row],[Intraday Change]]/NiftyData[[#This Row],[Open]]</f>
        <v>5.2960842077389029E-3</v>
      </c>
      <c r="O5074" s="4">
        <f>_xlfn.CEILING.MATH(ABS(NiftyData[[#This Row],[Intraday Change %]]), 0.01)</f>
        <v>0.01</v>
      </c>
      <c r="P5074" s="6">
        <f>NiftyData[[#This Row],[Close]]-E5075</f>
        <v>8.8999999999998636</v>
      </c>
      <c r="Q5074" s="4">
        <f>NiftyData[[#This Row],[DayChange]]/E5075</f>
        <v>5.8954062199846743E-3</v>
      </c>
      <c r="R5074" s="7">
        <f>_xlfn.CEILING.MATH(ABS(NiftyData[[#This Row],[DayChange %]]), 0.01)</f>
        <v>0.01</v>
      </c>
    </row>
    <row r="5075" spans="1:18" x14ac:dyDescent="0.2">
      <c r="A5075" s="2">
        <v>36717</v>
      </c>
      <c r="B5075" s="1">
        <v>1518.15</v>
      </c>
      <c r="C5075" s="1">
        <v>1523.2</v>
      </c>
      <c r="D5075" s="1">
        <v>1502.7</v>
      </c>
      <c r="E5075" s="1">
        <v>1509.65</v>
      </c>
      <c r="F5075" s="1">
        <v>40338082</v>
      </c>
      <c r="G5075" s="1">
        <v>1774.42</v>
      </c>
      <c r="H5075" s="6" t="str">
        <f>TEXT(NiftyData[[#This Row],[Date]], "yyyy")</f>
        <v>2000</v>
      </c>
      <c r="I5075" s="6" t="str">
        <f>TEXT(NiftyData[[#This Row],[Date]], "mmm")</f>
        <v>Jul</v>
      </c>
      <c r="J5075" s="6" t="str">
        <f>TEXT(NiftyData[[#This Row],[Date]], "ddd")</f>
        <v>Mon</v>
      </c>
      <c r="K5075" s="6" t="str">
        <f>TEXT(NiftyData[[#This Row],[Date]], "mmm-yyyy")</f>
        <v>Jul-2000</v>
      </c>
      <c r="L5075" s="6" t="str">
        <f>IF(NiftyData[[#This Row],[Day]]="Thu", "Expiry", "")</f>
        <v/>
      </c>
      <c r="M5075" s="6">
        <f>NiftyData[[#This Row],[Close]]-NiftyData[[#This Row],[Open]]</f>
        <v>-8.5</v>
      </c>
      <c r="N5075" s="4">
        <f>NiftyData[[#This Row],[Intraday Change]]/NiftyData[[#This Row],[Open]]</f>
        <v>-5.5989197378388169E-3</v>
      </c>
      <c r="O5075" s="4">
        <f>_xlfn.CEILING.MATH(ABS(NiftyData[[#This Row],[Intraday Change %]]), 0.01)</f>
        <v>0.01</v>
      </c>
      <c r="P5075" s="6">
        <f>NiftyData[[#This Row],[Close]]-E5076</f>
        <v>-7.9499999999998181</v>
      </c>
      <c r="Q5075" s="4">
        <f>NiftyData[[#This Row],[DayChange]]/E5076</f>
        <v>-5.2385345282023052E-3</v>
      </c>
      <c r="R5075" s="7">
        <f>_xlfn.CEILING.MATH(ABS(NiftyData[[#This Row],[DayChange %]]), 0.01)</f>
        <v>0.01</v>
      </c>
    </row>
    <row r="5076" spans="1:18" x14ac:dyDescent="0.2">
      <c r="A5076" s="2">
        <v>36714</v>
      </c>
      <c r="B5076" s="1">
        <v>1517</v>
      </c>
      <c r="C5076" s="1">
        <v>1528.15</v>
      </c>
      <c r="D5076" s="1">
        <v>1513.4</v>
      </c>
      <c r="E5076" s="1">
        <v>1517.6</v>
      </c>
      <c r="F5076" s="1">
        <v>40341969</v>
      </c>
      <c r="G5076" s="1">
        <v>1801.54</v>
      </c>
      <c r="H5076" s="6" t="str">
        <f>TEXT(NiftyData[[#This Row],[Date]], "yyyy")</f>
        <v>2000</v>
      </c>
      <c r="I5076" s="6" t="str">
        <f>TEXT(NiftyData[[#This Row],[Date]], "mmm")</f>
        <v>Jul</v>
      </c>
      <c r="J5076" s="6" t="str">
        <f>TEXT(NiftyData[[#This Row],[Date]], "ddd")</f>
        <v>Fri</v>
      </c>
      <c r="K5076" s="6" t="str">
        <f>TEXT(NiftyData[[#This Row],[Date]], "mmm-yyyy")</f>
        <v>Jul-2000</v>
      </c>
      <c r="L5076" s="6" t="str">
        <f>IF(NiftyData[[#This Row],[Day]]="Thu", "Expiry", "")</f>
        <v/>
      </c>
      <c r="M5076" s="6">
        <f>NiftyData[[#This Row],[Close]]-NiftyData[[#This Row],[Open]]</f>
        <v>0.59999999999990905</v>
      </c>
      <c r="N5076" s="4">
        <f>NiftyData[[#This Row],[Intraday Change]]/NiftyData[[#This Row],[Open]]</f>
        <v>3.9551746868814045E-4</v>
      </c>
      <c r="O5076" s="4">
        <f>_xlfn.CEILING.MATH(ABS(NiftyData[[#This Row],[Intraday Change %]]), 0.01)</f>
        <v>0.01</v>
      </c>
      <c r="P5076" s="6">
        <f>NiftyData[[#This Row],[Close]]-E5077</f>
        <v>0.79999999999995453</v>
      </c>
      <c r="Q5076" s="4">
        <f>NiftyData[[#This Row],[DayChange]]/E5077</f>
        <v>5.2742616033752277E-4</v>
      </c>
      <c r="R5076" s="7">
        <f>_xlfn.CEILING.MATH(ABS(NiftyData[[#This Row],[DayChange %]]), 0.01)</f>
        <v>0.01</v>
      </c>
    </row>
    <row r="5077" spans="1:18" x14ac:dyDescent="0.2">
      <c r="A5077" s="2">
        <v>36713</v>
      </c>
      <c r="B5077" s="1">
        <v>1525.15</v>
      </c>
      <c r="C5077" s="1">
        <v>1525.15</v>
      </c>
      <c r="D5077" s="1">
        <v>1504.05</v>
      </c>
      <c r="E5077" s="1">
        <v>1516.8</v>
      </c>
      <c r="F5077" s="1">
        <v>41999154</v>
      </c>
      <c r="G5077" s="1">
        <v>2020.33</v>
      </c>
      <c r="H5077" s="6" t="str">
        <f>TEXT(NiftyData[[#This Row],[Date]], "yyyy")</f>
        <v>2000</v>
      </c>
      <c r="I5077" s="6" t="str">
        <f>TEXT(NiftyData[[#This Row],[Date]], "mmm")</f>
        <v>Jul</v>
      </c>
      <c r="J5077" s="6" t="str">
        <f>TEXT(NiftyData[[#This Row],[Date]], "ddd")</f>
        <v>Thu</v>
      </c>
      <c r="K5077" s="6" t="str">
        <f>TEXT(NiftyData[[#This Row],[Date]], "mmm-yyyy")</f>
        <v>Jul-2000</v>
      </c>
      <c r="L5077" s="6" t="str">
        <f>IF(NiftyData[[#This Row],[Day]]="Thu", "Expiry", "")</f>
        <v>Expiry</v>
      </c>
      <c r="M5077" s="6">
        <f>NiftyData[[#This Row],[Close]]-NiftyData[[#This Row],[Open]]</f>
        <v>-8.3500000000001364</v>
      </c>
      <c r="N5077" s="4">
        <f>NiftyData[[#This Row],[Intraday Change]]/NiftyData[[#This Row],[Open]]</f>
        <v>-5.4748713241321413E-3</v>
      </c>
      <c r="O5077" s="4">
        <f>_xlfn.CEILING.MATH(ABS(NiftyData[[#This Row],[Intraday Change %]]), 0.01)</f>
        <v>0.01</v>
      </c>
      <c r="P5077" s="6">
        <f>NiftyData[[#This Row],[Close]]-E5078</f>
        <v>-9.25</v>
      </c>
      <c r="Q5077" s="4">
        <f>NiftyData[[#This Row],[DayChange]]/E5078</f>
        <v>-6.0614003473018581E-3</v>
      </c>
      <c r="R5077" s="7">
        <f>_xlfn.CEILING.MATH(ABS(NiftyData[[#This Row],[DayChange %]]), 0.01)</f>
        <v>0.01</v>
      </c>
    </row>
    <row r="5078" spans="1:18" x14ac:dyDescent="0.2">
      <c r="A5078" s="2">
        <v>36712</v>
      </c>
      <c r="B5078" s="1">
        <v>1511.5</v>
      </c>
      <c r="C5078" s="1">
        <v>1530.9</v>
      </c>
      <c r="D5078" s="1">
        <v>1511.5</v>
      </c>
      <c r="E5078" s="1">
        <v>1526.05</v>
      </c>
      <c r="F5078" s="1">
        <v>51276438</v>
      </c>
      <c r="G5078" s="1">
        <v>2510.1799999999998</v>
      </c>
      <c r="H5078" s="6" t="str">
        <f>TEXT(NiftyData[[#This Row],[Date]], "yyyy")</f>
        <v>2000</v>
      </c>
      <c r="I5078" s="6" t="str">
        <f>TEXT(NiftyData[[#This Row],[Date]], "mmm")</f>
        <v>Jul</v>
      </c>
      <c r="J5078" s="6" t="str">
        <f>TEXT(NiftyData[[#This Row],[Date]], "ddd")</f>
        <v>Wed</v>
      </c>
      <c r="K5078" s="6" t="str">
        <f>TEXT(NiftyData[[#This Row],[Date]], "mmm-yyyy")</f>
        <v>Jul-2000</v>
      </c>
      <c r="L5078" s="6" t="str">
        <f>IF(NiftyData[[#This Row],[Day]]="Thu", "Expiry", "")</f>
        <v/>
      </c>
      <c r="M5078" s="6">
        <f>NiftyData[[#This Row],[Close]]-NiftyData[[#This Row],[Open]]</f>
        <v>14.549999999999955</v>
      </c>
      <c r="N5078" s="4">
        <f>NiftyData[[#This Row],[Intraday Change]]/NiftyData[[#This Row],[Open]]</f>
        <v>9.626199139927195E-3</v>
      </c>
      <c r="O5078" s="4">
        <f>_xlfn.CEILING.MATH(ABS(NiftyData[[#This Row],[Intraday Change %]]), 0.01)</f>
        <v>0.01</v>
      </c>
      <c r="P5078" s="6">
        <f>NiftyData[[#This Row],[Close]]-E5079</f>
        <v>14.75</v>
      </c>
      <c r="Q5078" s="4">
        <f>NiftyData[[#This Row],[DayChange]]/E5079</f>
        <v>9.7598094355852583E-3</v>
      </c>
      <c r="R5078" s="7">
        <f>_xlfn.CEILING.MATH(ABS(NiftyData[[#This Row],[DayChange %]]), 0.01)</f>
        <v>0.01</v>
      </c>
    </row>
    <row r="5079" spans="1:18" x14ac:dyDescent="0.2">
      <c r="A5079" s="2">
        <v>36711</v>
      </c>
      <c r="B5079" s="1">
        <v>1496.15</v>
      </c>
      <c r="C5079" s="1">
        <v>1516.8</v>
      </c>
      <c r="D5079" s="1">
        <v>1494.8</v>
      </c>
      <c r="E5079" s="1">
        <v>1511.3</v>
      </c>
      <c r="F5079" s="1">
        <v>37921171</v>
      </c>
      <c r="G5079" s="1">
        <v>2262.39</v>
      </c>
      <c r="H5079" s="6" t="str">
        <f>TEXT(NiftyData[[#This Row],[Date]], "yyyy")</f>
        <v>2000</v>
      </c>
      <c r="I5079" s="6" t="str">
        <f>TEXT(NiftyData[[#This Row],[Date]], "mmm")</f>
        <v>Jul</v>
      </c>
      <c r="J5079" s="6" t="str">
        <f>TEXT(NiftyData[[#This Row],[Date]], "ddd")</f>
        <v>Tue</v>
      </c>
      <c r="K5079" s="6" t="str">
        <f>TEXT(NiftyData[[#This Row],[Date]], "mmm-yyyy")</f>
        <v>Jul-2000</v>
      </c>
      <c r="L5079" s="6" t="str">
        <f>IF(NiftyData[[#This Row],[Day]]="Thu", "Expiry", "")</f>
        <v/>
      </c>
      <c r="M5079" s="6">
        <f>NiftyData[[#This Row],[Close]]-NiftyData[[#This Row],[Open]]</f>
        <v>15.149999999999864</v>
      </c>
      <c r="N5079" s="4">
        <f>NiftyData[[#This Row],[Intraday Change]]/NiftyData[[#This Row],[Open]]</f>
        <v>1.0125990041105412E-2</v>
      </c>
      <c r="O5079" s="4">
        <f>_xlfn.CEILING.MATH(ABS(NiftyData[[#This Row],[Intraday Change %]]), 0.01)</f>
        <v>0.02</v>
      </c>
      <c r="P5079" s="6">
        <f>NiftyData[[#This Row],[Close]]-E5080</f>
        <v>16.049999999999955</v>
      </c>
      <c r="Q5079" s="4">
        <f>NiftyData[[#This Row],[DayChange]]/E5080</f>
        <v>1.0733990971409433E-2</v>
      </c>
      <c r="R5079" s="7">
        <f>_xlfn.CEILING.MATH(ABS(NiftyData[[#This Row],[DayChange %]]), 0.01)</f>
        <v>0.02</v>
      </c>
    </row>
    <row r="5080" spans="1:18" x14ac:dyDescent="0.2">
      <c r="A5080" s="2">
        <v>36710</v>
      </c>
      <c r="B5080" s="1">
        <v>1473.45</v>
      </c>
      <c r="C5080" s="1">
        <v>1498.7</v>
      </c>
      <c r="D5080" s="1">
        <v>1473.45</v>
      </c>
      <c r="E5080" s="1">
        <v>1495.25</v>
      </c>
      <c r="F5080" s="1">
        <v>39577037</v>
      </c>
      <c r="G5080" s="1">
        <v>2570.2800000000002</v>
      </c>
      <c r="H5080" s="6" t="str">
        <f>TEXT(NiftyData[[#This Row],[Date]], "yyyy")</f>
        <v>2000</v>
      </c>
      <c r="I5080" s="6" t="str">
        <f>TEXT(NiftyData[[#This Row],[Date]], "mmm")</f>
        <v>Jul</v>
      </c>
      <c r="J5080" s="6" t="str">
        <f>TEXT(NiftyData[[#This Row],[Date]], "ddd")</f>
        <v>Mon</v>
      </c>
      <c r="K5080" s="6" t="str">
        <f>TEXT(NiftyData[[#This Row],[Date]], "mmm-yyyy")</f>
        <v>Jul-2000</v>
      </c>
      <c r="L5080" s="6" t="str">
        <f>IF(NiftyData[[#This Row],[Day]]="Thu", "Expiry", "")</f>
        <v/>
      </c>
      <c r="M5080" s="6">
        <f>NiftyData[[#This Row],[Close]]-NiftyData[[#This Row],[Open]]</f>
        <v>21.799999999999955</v>
      </c>
      <c r="N5080" s="4">
        <f>NiftyData[[#This Row],[Intraday Change]]/NiftyData[[#This Row],[Open]]</f>
        <v>1.4795208524211852E-2</v>
      </c>
      <c r="O5080" s="4">
        <f>_xlfn.CEILING.MATH(ABS(NiftyData[[#This Row],[Intraday Change %]]), 0.01)</f>
        <v>0.02</v>
      </c>
      <c r="P5080" s="6">
        <f>NiftyData[[#This Row],[Close]]-E5081</f>
        <v>23.799999999999955</v>
      </c>
      <c r="Q5080" s="4">
        <f>NiftyData[[#This Row],[DayChange]]/E5081</f>
        <v>1.6174521730266032E-2</v>
      </c>
      <c r="R5080" s="7">
        <f>_xlfn.CEILING.MATH(ABS(NiftyData[[#This Row],[DayChange %]]), 0.01)</f>
        <v>0.02</v>
      </c>
    </row>
    <row r="5081" spans="1:18" x14ac:dyDescent="0.2">
      <c r="A5081" s="2">
        <v>36707</v>
      </c>
      <c r="B5081" s="1">
        <v>1490.2</v>
      </c>
      <c r="C5081" s="1">
        <v>1490.65</v>
      </c>
      <c r="D5081" s="1">
        <v>1462.45</v>
      </c>
      <c r="E5081" s="1">
        <v>1471.45</v>
      </c>
      <c r="F5081" s="1">
        <v>39155406</v>
      </c>
      <c r="G5081" s="1">
        <v>2011.95</v>
      </c>
      <c r="H5081" s="6" t="str">
        <f>TEXT(NiftyData[[#This Row],[Date]], "yyyy")</f>
        <v>2000</v>
      </c>
      <c r="I5081" s="6" t="str">
        <f>TEXT(NiftyData[[#This Row],[Date]], "mmm")</f>
        <v>Jun</v>
      </c>
      <c r="J5081" s="6" t="str">
        <f>TEXT(NiftyData[[#This Row],[Date]], "ddd")</f>
        <v>Fri</v>
      </c>
      <c r="K5081" s="6" t="str">
        <f>TEXT(NiftyData[[#This Row],[Date]], "mmm-yyyy")</f>
        <v>Jun-2000</v>
      </c>
      <c r="L5081" s="6" t="str">
        <f>IF(NiftyData[[#This Row],[Day]]="Thu", "Expiry", "")</f>
        <v/>
      </c>
      <c r="M5081" s="6">
        <f>NiftyData[[#This Row],[Close]]-NiftyData[[#This Row],[Open]]</f>
        <v>-18.75</v>
      </c>
      <c r="N5081" s="4">
        <f>NiftyData[[#This Row],[Intraday Change]]/NiftyData[[#This Row],[Open]]</f>
        <v>-1.2582203731042813E-2</v>
      </c>
      <c r="O5081" s="4">
        <f>_xlfn.CEILING.MATH(ABS(NiftyData[[#This Row],[Intraday Change %]]), 0.01)</f>
        <v>0.02</v>
      </c>
      <c r="P5081" s="6">
        <f>NiftyData[[#This Row],[Close]]-E5082</f>
        <v>-20.899999999999864</v>
      </c>
      <c r="Q5081" s="4">
        <f>NiftyData[[#This Row],[DayChange]]/E5082</f>
        <v>-1.4004757597078343E-2</v>
      </c>
      <c r="R5081" s="7">
        <f>_xlfn.CEILING.MATH(ABS(NiftyData[[#This Row],[DayChange %]]), 0.01)</f>
        <v>0.02</v>
      </c>
    </row>
    <row r="5082" spans="1:18" x14ac:dyDescent="0.2">
      <c r="A5082" s="2">
        <v>36706</v>
      </c>
      <c r="B5082" s="1">
        <v>1471.35</v>
      </c>
      <c r="C5082" s="1">
        <v>1505.75</v>
      </c>
      <c r="D5082" s="1">
        <v>1471.35</v>
      </c>
      <c r="E5082" s="1">
        <v>1492.35</v>
      </c>
      <c r="F5082" s="1">
        <v>41360755</v>
      </c>
      <c r="G5082" s="1">
        <v>2256.54</v>
      </c>
      <c r="H5082" s="6" t="str">
        <f>TEXT(NiftyData[[#This Row],[Date]], "yyyy")</f>
        <v>2000</v>
      </c>
      <c r="I5082" s="6" t="str">
        <f>TEXT(NiftyData[[#This Row],[Date]], "mmm")</f>
        <v>Jun</v>
      </c>
      <c r="J5082" s="6" t="str">
        <f>TEXT(NiftyData[[#This Row],[Date]], "ddd")</f>
        <v>Thu</v>
      </c>
      <c r="K5082" s="6" t="str">
        <f>TEXT(NiftyData[[#This Row],[Date]], "mmm-yyyy")</f>
        <v>Jun-2000</v>
      </c>
      <c r="L5082" s="6" t="str">
        <f>IF(NiftyData[[#This Row],[Day]]="Thu", "Expiry", "")</f>
        <v>Expiry</v>
      </c>
      <c r="M5082" s="6">
        <f>NiftyData[[#This Row],[Close]]-NiftyData[[#This Row],[Open]]</f>
        <v>21</v>
      </c>
      <c r="N5082" s="4">
        <f>NiftyData[[#This Row],[Intraday Change]]/NiftyData[[#This Row],[Open]]</f>
        <v>1.4272606789682946E-2</v>
      </c>
      <c r="O5082" s="4">
        <f>_xlfn.CEILING.MATH(ABS(NiftyData[[#This Row],[Intraday Change %]]), 0.01)</f>
        <v>0.02</v>
      </c>
      <c r="P5082" s="6">
        <f>NiftyData[[#This Row],[Close]]-E5083</f>
        <v>22.349999999999909</v>
      </c>
      <c r="Q5082" s="4">
        <f>NiftyData[[#This Row],[DayChange]]/E5083</f>
        <v>1.5204081632652999E-2</v>
      </c>
      <c r="R5082" s="7">
        <f>_xlfn.CEILING.MATH(ABS(NiftyData[[#This Row],[DayChange %]]), 0.01)</f>
        <v>0.02</v>
      </c>
    </row>
    <row r="5083" spans="1:18" x14ac:dyDescent="0.2">
      <c r="A5083" s="2">
        <v>36705</v>
      </c>
      <c r="B5083" s="1">
        <v>1453.7</v>
      </c>
      <c r="C5083" s="1">
        <v>1474.7</v>
      </c>
      <c r="D5083" s="1">
        <v>1445.6</v>
      </c>
      <c r="E5083" s="1">
        <v>1470</v>
      </c>
      <c r="F5083" s="1">
        <v>25720842</v>
      </c>
      <c r="G5083" s="1">
        <v>1540.08</v>
      </c>
      <c r="H5083" s="6" t="str">
        <f>TEXT(NiftyData[[#This Row],[Date]], "yyyy")</f>
        <v>2000</v>
      </c>
      <c r="I5083" s="6" t="str">
        <f>TEXT(NiftyData[[#This Row],[Date]], "mmm")</f>
        <v>Jun</v>
      </c>
      <c r="J5083" s="6" t="str">
        <f>TEXT(NiftyData[[#This Row],[Date]], "ddd")</f>
        <v>Wed</v>
      </c>
      <c r="K5083" s="6" t="str">
        <f>TEXT(NiftyData[[#This Row],[Date]], "mmm-yyyy")</f>
        <v>Jun-2000</v>
      </c>
      <c r="L5083" s="6" t="str">
        <f>IF(NiftyData[[#This Row],[Day]]="Thu", "Expiry", "")</f>
        <v/>
      </c>
      <c r="M5083" s="6">
        <f>NiftyData[[#This Row],[Close]]-NiftyData[[#This Row],[Open]]</f>
        <v>16.299999999999955</v>
      </c>
      <c r="N5083" s="4">
        <f>NiftyData[[#This Row],[Intraday Change]]/NiftyData[[#This Row],[Open]]</f>
        <v>1.1212767421063462E-2</v>
      </c>
      <c r="O5083" s="4">
        <f>_xlfn.CEILING.MATH(ABS(NiftyData[[#This Row],[Intraday Change %]]), 0.01)</f>
        <v>0.02</v>
      </c>
      <c r="P5083" s="6">
        <f>NiftyData[[#This Row],[Close]]-E5084</f>
        <v>15.700000000000045</v>
      </c>
      <c r="Q5083" s="4">
        <f>NiftyData[[#This Row],[DayChange]]/E5084</f>
        <v>1.0795571752733305E-2</v>
      </c>
      <c r="R5083" s="7">
        <f>_xlfn.CEILING.MATH(ABS(NiftyData[[#This Row],[DayChange %]]), 0.01)</f>
        <v>0.02</v>
      </c>
    </row>
    <row r="5084" spans="1:18" x14ac:dyDescent="0.2">
      <c r="A5084" s="2">
        <v>36704</v>
      </c>
      <c r="B5084" s="1">
        <v>1452.8</v>
      </c>
      <c r="C5084" s="1">
        <v>1467.15</v>
      </c>
      <c r="D5084" s="1">
        <v>1448.95</v>
      </c>
      <c r="E5084" s="1">
        <v>1454.3</v>
      </c>
      <c r="F5084" s="1">
        <v>41444271</v>
      </c>
      <c r="G5084" s="1">
        <v>2187.36</v>
      </c>
      <c r="H5084" s="6" t="str">
        <f>TEXT(NiftyData[[#This Row],[Date]], "yyyy")</f>
        <v>2000</v>
      </c>
      <c r="I5084" s="6" t="str">
        <f>TEXT(NiftyData[[#This Row],[Date]], "mmm")</f>
        <v>Jun</v>
      </c>
      <c r="J5084" s="6" t="str">
        <f>TEXT(NiftyData[[#This Row],[Date]], "ddd")</f>
        <v>Tue</v>
      </c>
      <c r="K5084" s="6" t="str">
        <f>TEXT(NiftyData[[#This Row],[Date]], "mmm-yyyy")</f>
        <v>Jun-2000</v>
      </c>
      <c r="L5084" s="6" t="str">
        <f>IF(NiftyData[[#This Row],[Day]]="Thu", "Expiry", "")</f>
        <v/>
      </c>
      <c r="M5084" s="6">
        <f>NiftyData[[#This Row],[Close]]-NiftyData[[#This Row],[Open]]</f>
        <v>1.5</v>
      </c>
      <c r="N5084" s="4">
        <f>NiftyData[[#This Row],[Intraday Change]]/NiftyData[[#This Row],[Open]]</f>
        <v>1.032488986784141E-3</v>
      </c>
      <c r="O5084" s="4">
        <f>_xlfn.CEILING.MATH(ABS(NiftyData[[#This Row],[Intraday Change %]]), 0.01)</f>
        <v>0.01</v>
      </c>
      <c r="P5084" s="6">
        <f>NiftyData[[#This Row],[Close]]-E5085</f>
        <v>2.6499999999998636</v>
      </c>
      <c r="Q5084" s="4">
        <f>NiftyData[[#This Row],[DayChange]]/E5085</f>
        <v>1.8255089036612567E-3</v>
      </c>
      <c r="R5084" s="7">
        <f>_xlfn.CEILING.MATH(ABS(NiftyData[[#This Row],[DayChange %]]), 0.01)</f>
        <v>0.01</v>
      </c>
    </row>
    <row r="5085" spans="1:18" x14ac:dyDescent="0.2">
      <c r="A5085" s="2">
        <v>36703</v>
      </c>
      <c r="B5085" s="1">
        <v>1472.15</v>
      </c>
      <c r="C5085" s="1">
        <v>1472.15</v>
      </c>
      <c r="D5085" s="1">
        <v>1431.25</v>
      </c>
      <c r="E5085" s="1">
        <v>1451.65</v>
      </c>
      <c r="F5085" s="1">
        <v>28885013</v>
      </c>
      <c r="G5085" s="1">
        <v>1640.31</v>
      </c>
      <c r="H5085" s="6" t="str">
        <f>TEXT(NiftyData[[#This Row],[Date]], "yyyy")</f>
        <v>2000</v>
      </c>
      <c r="I5085" s="6" t="str">
        <f>TEXT(NiftyData[[#This Row],[Date]], "mmm")</f>
        <v>Jun</v>
      </c>
      <c r="J5085" s="6" t="str">
        <f>TEXT(NiftyData[[#This Row],[Date]], "ddd")</f>
        <v>Mon</v>
      </c>
      <c r="K5085" s="6" t="str">
        <f>TEXT(NiftyData[[#This Row],[Date]], "mmm-yyyy")</f>
        <v>Jun-2000</v>
      </c>
      <c r="L5085" s="6" t="str">
        <f>IF(NiftyData[[#This Row],[Day]]="Thu", "Expiry", "")</f>
        <v/>
      </c>
      <c r="M5085" s="6">
        <f>NiftyData[[#This Row],[Close]]-NiftyData[[#This Row],[Open]]</f>
        <v>-20.5</v>
      </c>
      <c r="N5085" s="4">
        <f>NiftyData[[#This Row],[Intraday Change]]/NiftyData[[#This Row],[Open]]</f>
        <v>-1.3925211425466153E-2</v>
      </c>
      <c r="O5085" s="4">
        <f>_xlfn.CEILING.MATH(ABS(NiftyData[[#This Row],[Intraday Change %]]), 0.01)</f>
        <v>0.02</v>
      </c>
      <c r="P5085" s="6">
        <f>NiftyData[[#This Row],[Close]]-E5086</f>
        <v>-20.549999999999955</v>
      </c>
      <c r="Q5085" s="4">
        <f>NiftyData[[#This Row],[DayChange]]/E5086</f>
        <v>-1.3958701263415266E-2</v>
      </c>
      <c r="R5085" s="7">
        <f>_xlfn.CEILING.MATH(ABS(NiftyData[[#This Row],[DayChange %]]), 0.01)</f>
        <v>0.02</v>
      </c>
    </row>
    <row r="5086" spans="1:18" x14ac:dyDescent="0.2">
      <c r="A5086" s="2">
        <v>36700</v>
      </c>
      <c r="B5086" s="1">
        <v>1487.85</v>
      </c>
      <c r="C5086" s="1">
        <v>1499.85</v>
      </c>
      <c r="D5086" s="1">
        <v>1462.75</v>
      </c>
      <c r="E5086" s="1">
        <v>1472.2</v>
      </c>
      <c r="F5086" s="1">
        <v>62807049</v>
      </c>
      <c r="G5086" s="1">
        <v>2895.19</v>
      </c>
      <c r="H5086" s="6" t="str">
        <f>TEXT(NiftyData[[#This Row],[Date]], "yyyy")</f>
        <v>2000</v>
      </c>
      <c r="I5086" s="6" t="str">
        <f>TEXT(NiftyData[[#This Row],[Date]], "mmm")</f>
        <v>Jun</v>
      </c>
      <c r="J5086" s="6" t="str">
        <f>TEXT(NiftyData[[#This Row],[Date]], "ddd")</f>
        <v>Fri</v>
      </c>
      <c r="K5086" s="6" t="str">
        <f>TEXT(NiftyData[[#This Row],[Date]], "mmm-yyyy")</f>
        <v>Jun-2000</v>
      </c>
      <c r="L5086" s="6" t="str">
        <f>IF(NiftyData[[#This Row],[Day]]="Thu", "Expiry", "")</f>
        <v/>
      </c>
      <c r="M5086" s="6">
        <f>NiftyData[[#This Row],[Close]]-NiftyData[[#This Row],[Open]]</f>
        <v>-15.649999999999864</v>
      </c>
      <c r="N5086" s="4">
        <f>NiftyData[[#This Row],[Intraday Change]]/NiftyData[[#This Row],[Open]]</f>
        <v>-1.0518533454313179E-2</v>
      </c>
      <c r="O5086" s="4">
        <f>_xlfn.CEILING.MATH(ABS(NiftyData[[#This Row],[Intraday Change %]]), 0.01)</f>
        <v>0.02</v>
      </c>
      <c r="P5086" s="6">
        <f>NiftyData[[#This Row],[Close]]-E5087</f>
        <v>-16.049999999999955</v>
      </c>
      <c r="Q5086" s="4">
        <f>NiftyData[[#This Row],[DayChange]]/E5087</f>
        <v>-1.0784478414244889E-2</v>
      </c>
      <c r="R5086" s="7">
        <f>_xlfn.CEILING.MATH(ABS(NiftyData[[#This Row],[DayChange %]]), 0.01)</f>
        <v>0.02</v>
      </c>
    </row>
    <row r="5087" spans="1:18" x14ac:dyDescent="0.2">
      <c r="A5087" s="2">
        <v>36699</v>
      </c>
      <c r="B5087" s="1">
        <v>1475.65</v>
      </c>
      <c r="C5087" s="1">
        <v>1491.4</v>
      </c>
      <c r="D5087" s="1">
        <v>1461.3</v>
      </c>
      <c r="E5087" s="1">
        <v>1488.25</v>
      </c>
      <c r="F5087" s="1">
        <v>42444916</v>
      </c>
      <c r="G5087" s="1">
        <v>2293.65</v>
      </c>
      <c r="H5087" s="6" t="str">
        <f>TEXT(NiftyData[[#This Row],[Date]], "yyyy")</f>
        <v>2000</v>
      </c>
      <c r="I5087" s="6" t="str">
        <f>TEXT(NiftyData[[#This Row],[Date]], "mmm")</f>
        <v>Jun</v>
      </c>
      <c r="J5087" s="6" t="str">
        <f>TEXT(NiftyData[[#This Row],[Date]], "ddd")</f>
        <v>Thu</v>
      </c>
      <c r="K5087" s="6" t="str">
        <f>TEXT(NiftyData[[#This Row],[Date]], "mmm-yyyy")</f>
        <v>Jun-2000</v>
      </c>
      <c r="L5087" s="6" t="str">
        <f>IF(NiftyData[[#This Row],[Day]]="Thu", "Expiry", "")</f>
        <v>Expiry</v>
      </c>
      <c r="M5087" s="6">
        <f>NiftyData[[#This Row],[Close]]-NiftyData[[#This Row],[Open]]</f>
        <v>12.599999999999909</v>
      </c>
      <c r="N5087" s="4">
        <f>NiftyData[[#This Row],[Intraday Change]]/NiftyData[[#This Row],[Open]]</f>
        <v>8.5386101040218938E-3</v>
      </c>
      <c r="O5087" s="4">
        <f>_xlfn.CEILING.MATH(ABS(NiftyData[[#This Row],[Intraday Change %]]), 0.01)</f>
        <v>0.01</v>
      </c>
      <c r="P5087" s="6">
        <f>NiftyData[[#This Row],[Close]]-E5088</f>
        <v>13.099999999999909</v>
      </c>
      <c r="Q5087" s="4">
        <f>NiftyData[[#This Row],[DayChange]]/E5088</f>
        <v>8.8804528353048223E-3</v>
      </c>
      <c r="R5087" s="7">
        <f>_xlfn.CEILING.MATH(ABS(NiftyData[[#This Row],[DayChange %]]), 0.01)</f>
        <v>0.01</v>
      </c>
    </row>
    <row r="5088" spans="1:18" x14ac:dyDescent="0.2">
      <c r="A5088" s="2">
        <v>36698</v>
      </c>
      <c r="B5088" s="1">
        <v>1524.05</v>
      </c>
      <c r="C5088" s="1">
        <v>1539.1</v>
      </c>
      <c r="D5088" s="1">
        <v>1470.4</v>
      </c>
      <c r="E5088" s="1">
        <v>1475.15</v>
      </c>
      <c r="F5088" s="1">
        <v>30544515</v>
      </c>
      <c r="G5088" s="1">
        <v>2174.65</v>
      </c>
      <c r="H5088" s="6" t="str">
        <f>TEXT(NiftyData[[#This Row],[Date]], "yyyy")</f>
        <v>2000</v>
      </c>
      <c r="I5088" s="6" t="str">
        <f>TEXT(NiftyData[[#This Row],[Date]], "mmm")</f>
        <v>Jun</v>
      </c>
      <c r="J5088" s="6" t="str">
        <f>TEXT(NiftyData[[#This Row],[Date]], "ddd")</f>
        <v>Wed</v>
      </c>
      <c r="K5088" s="6" t="str">
        <f>TEXT(NiftyData[[#This Row],[Date]], "mmm-yyyy")</f>
        <v>Jun-2000</v>
      </c>
      <c r="L5088" s="6" t="str">
        <f>IF(NiftyData[[#This Row],[Day]]="Thu", "Expiry", "")</f>
        <v/>
      </c>
      <c r="M5088" s="6">
        <f>NiftyData[[#This Row],[Close]]-NiftyData[[#This Row],[Open]]</f>
        <v>-48.899999999999864</v>
      </c>
      <c r="N5088" s="4">
        <f>NiftyData[[#This Row],[Intraday Change]]/NiftyData[[#This Row],[Open]]</f>
        <v>-3.2085561497326116E-2</v>
      </c>
      <c r="O5088" s="4">
        <f>_xlfn.CEILING.MATH(ABS(NiftyData[[#This Row],[Intraday Change %]]), 0.01)</f>
        <v>0.04</v>
      </c>
      <c r="P5088" s="6">
        <f>NiftyData[[#This Row],[Close]]-E5089</f>
        <v>-31.949999999999818</v>
      </c>
      <c r="Q5088" s="4">
        <f>NiftyData[[#This Row],[DayChange]]/E5089</f>
        <v>-2.1199654966491819E-2</v>
      </c>
      <c r="R5088" s="7">
        <f>_xlfn.CEILING.MATH(ABS(NiftyData[[#This Row],[DayChange %]]), 0.01)</f>
        <v>0.03</v>
      </c>
    </row>
    <row r="5089" spans="1:18" x14ac:dyDescent="0.2">
      <c r="A5089" s="2">
        <v>36697</v>
      </c>
      <c r="B5089" s="1">
        <v>1498</v>
      </c>
      <c r="C5089" s="1">
        <v>1518.05</v>
      </c>
      <c r="D5089" s="1">
        <v>1497.05</v>
      </c>
      <c r="E5089" s="1">
        <v>1507.1</v>
      </c>
      <c r="F5089" s="1">
        <v>32047330</v>
      </c>
      <c r="G5089" s="1">
        <v>2164.9699999999998</v>
      </c>
      <c r="H5089" s="6" t="str">
        <f>TEXT(NiftyData[[#This Row],[Date]], "yyyy")</f>
        <v>2000</v>
      </c>
      <c r="I5089" s="6" t="str">
        <f>TEXT(NiftyData[[#This Row],[Date]], "mmm")</f>
        <v>Jun</v>
      </c>
      <c r="J5089" s="6" t="str">
        <f>TEXT(NiftyData[[#This Row],[Date]], "ddd")</f>
        <v>Tue</v>
      </c>
      <c r="K5089" s="6" t="str">
        <f>TEXT(NiftyData[[#This Row],[Date]], "mmm-yyyy")</f>
        <v>Jun-2000</v>
      </c>
      <c r="L5089" s="6" t="str">
        <f>IF(NiftyData[[#This Row],[Day]]="Thu", "Expiry", "")</f>
        <v/>
      </c>
      <c r="M5089" s="6">
        <f>NiftyData[[#This Row],[Close]]-NiftyData[[#This Row],[Open]]</f>
        <v>9.0999999999999091</v>
      </c>
      <c r="N5089" s="4">
        <f>NiftyData[[#This Row],[Intraday Change]]/NiftyData[[#This Row],[Open]]</f>
        <v>6.0747663551401262E-3</v>
      </c>
      <c r="O5089" s="4">
        <f>_xlfn.CEILING.MATH(ABS(NiftyData[[#This Row],[Intraday Change %]]), 0.01)</f>
        <v>0.01</v>
      </c>
      <c r="P5089" s="6">
        <f>NiftyData[[#This Row],[Close]]-E5090</f>
        <v>8.3499999999999091</v>
      </c>
      <c r="Q5089" s="4">
        <f>NiftyData[[#This Row],[DayChange]]/E5090</f>
        <v>5.5713094245203728E-3</v>
      </c>
      <c r="R5089" s="7">
        <f>_xlfn.CEILING.MATH(ABS(NiftyData[[#This Row],[DayChange %]]), 0.01)</f>
        <v>0.01</v>
      </c>
    </row>
    <row r="5090" spans="1:18" x14ac:dyDescent="0.2">
      <c r="A5090" s="2">
        <v>36696</v>
      </c>
      <c r="B5090" s="1">
        <v>1477.55</v>
      </c>
      <c r="C5090" s="1">
        <v>1510.45</v>
      </c>
      <c r="D5090" s="1">
        <v>1477.55</v>
      </c>
      <c r="E5090" s="1">
        <v>1498.75</v>
      </c>
      <c r="F5090" s="1">
        <v>37008819</v>
      </c>
      <c r="G5090" s="1">
        <v>2603.38</v>
      </c>
      <c r="H5090" s="6" t="str">
        <f>TEXT(NiftyData[[#This Row],[Date]], "yyyy")</f>
        <v>2000</v>
      </c>
      <c r="I5090" s="6" t="str">
        <f>TEXT(NiftyData[[#This Row],[Date]], "mmm")</f>
        <v>Jun</v>
      </c>
      <c r="J5090" s="6" t="str">
        <f>TEXT(NiftyData[[#This Row],[Date]], "ddd")</f>
        <v>Mon</v>
      </c>
      <c r="K5090" s="6" t="str">
        <f>TEXT(NiftyData[[#This Row],[Date]], "mmm-yyyy")</f>
        <v>Jun-2000</v>
      </c>
      <c r="L5090" s="6" t="str">
        <f>IF(NiftyData[[#This Row],[Day]]="Thu", "Expiry", "")</f>
        <v/>
      </c>
      <c r="M5090" s="6">
        <f>NiftyData[[#This Row],[Close]]-NiftyData[[#This Row],[Open]]</f>
        <v>21.200000000000045</v>
      </c>
      <c r="N5090" s="4">
        <f>NiftyData[[#This Row],[Intraday Change]]/NiftyData[[#This Row],[Open]]</f>
        <v>1.434807620723498E-2</v>
      </c>
      <c r="O5090" s="4">
        <f>_xlfn.CEILING.MATH(ABS(NiftyData[[#This Row],[Intraday Change %]]), 0.01)</f>
        <v>0.02</v>
      </c>
      <c r="P5090" s="6">
        <f>NiftyData[[#This Row],[Close]]-E5091</f>
        <v>21.450000000000045</v>
      </c>
      <c r="Q5090" s="4">
        <f>NiftyData[[#This Row],[DayChange]]/E5091</f>
        <v>1.4519731943410307E-2</v>
      </c>
      <c r="R5090" s="7">
        <f>_xlfn.CEILING.MATH(ABS(NiftyData[[#This Row],[DayChange %]]), 0.01)</f>
        <v>0.02</v>
      </c>
    </row>
    <row r="5091" spans="1:18" x14ac:dyDescent="0.2">
      <c r="A5091" s="2">
        <v>36693</v>
      </c>
      <c r="B5091" s="1">
        <v>1443.15</v>
      </c>
      <c r="C5091" s="1">
        <v>1480.85</v>
      </c>
      <c r="D5091" s="1">
        <v>1441.6</v>
      </c>
      <c r="E5091" s="1">
        <v>1477.3</v>
      </c>
      <c r="F5091" s="1">
        <v>39625952</v>
      </c>
      <c r="G5091" s="1">
        <v>2365.2199999999998</v>
      </c>
      <c r="H5091" s="6" t="str">
        <f>TEXT(NiftyData[[#This Row],[Date]], "yyyy")</f>
        <v>2000</v>
      </c>
      <c r="I5091" s="6" t="str">
        <f>TEXT(NiftyData[[#This Row],[Date]], "mmm")</f>
        <v>Jun</v>
      </c>
      <c r="J5091" s="6" t="str">
        <f>TEXT(NiftyData[[#This Row],[Date]], "ddd")</f>
        <v>Fri</v>
      </c>
      <c r="K5091" s="6" t="str">
        <f>TEXT(NiftyData[[#This Row],[Date]], "mmm-yyyy")</f>
        <v>Jun-2000</v>
      </c>
      <c r="L5091" s="6" t="str">
        <f>IF(NiftyData[[#This Row],[Day]]="Thu", "Expiry", "")</f>
        <v/>
      </c>
      <c r="M5091" s="6">
        <f>NiftyData[[#This Row],[Close]]-NiftyData[[#This Row],[Open]]</f>
        <v>34.149999999999864</v>
      </c>
      <c r="N5091" s="4">
        <f>NiftyData[[#This Row],[Intraday Change]]/NiftyData[[#This Row],[Open]]</f>
        <v>2.3663513841249949E-2</v>
      </c>
      <c r="O5091" s="4">
        <f>_xlfn.CEILING.MATH(ABS(NiftyData[[#This Row],[Intraday Change %]]), 0.01)</f>
        <v>0.03</v>
      </c>
      <c r="P5091" s="6">
        <f>NiftyData[[#This Row],[Close]]-E5092</f>
        <v>32.049999999999955</v>
      </c>
      <c r="Q5091" s="4">
        <f>NiftyData[[#This Row],[DayChange]]/E5092</f>
        <v>2.2176094101366513E-2</v>
      </c>
      <c r="R5091" s="7">
        <f>_xlfn.CEILING.MATH(ABS(NiftyData[[#This Row],[DayChange %]]), 0.01)</f>
        <v>0.03</v>
      </c>
    </row>
    <row r="5092" spans="1:18" x14ac:dyDescent="0.2">
      <c r="A5092" s="2">
        <v>36692</v>
      </c>
      <c r="B5092" s="1">
        <v>1437</v>
      </c>
      <c r="C5092" s="1">
        <v>1452.8</v>
      </c>
      <c r="D5092" s="1">
        <v>1422.4</v>
      </c>
      <c r="E5092" s="1">
        <v>1445.25</v>
      </c>
      <c r="F5092" s="1">
        <v>30332490</v>
      </c>
      <c r="G5092" s="1">
        <v>2161.96</v>
      </c>
      <c r="H5092" s="6" t="str">
        <f>TEXT(NiftyData[[#This Row],[Date]], "yyyy")</f>
        <v>2000</v>
      </c>
      <c r="I5092" s="6" t="str">
        <f>TEXT(NiftyData[[#This Row],[Date]], "mmm")</f>
        <v>Jun</v>
      </c>
      <c r="J5092" s="6" t="str">
        <f>TEXT(NiftyData[[#This Row],[Date]], "ddd")</f>
        <v>Thu</v>
      </c>
      <c r="K5092" s="6" t="str">
        <f>TEXT(NiftyData[[#This Row],[Date]], "mmm-yyyy")</f>
        <v>Jun-2000</v>
      </c>
      <c r="L5092" s="6" t="str">
        <f>IF(NiftyData[[#This Row],[Day]]="Thu", "Expiry", "")</f>
        <v>Expiry</v>
      </c>
      <c r="M5092" s="6">
        <f>NiftyData[[#This Row],[Close]]-NiftyData[[#This Row],[Open]]</f>
        <v>8.25</v>
      </c>
      <c r="N5092" s="4">
        <f>NiftyData[[#This Row],[Intraday Change]]/NiftyData[[#This Row],[Open]]</f>
        <v>5.7411273486430063E-3</v>
      </c>
      <c r="O5092" s="4">
        <f>_xlfn.CEILING.MATH(ABS(NiftyData[[#This Row],[Intraday Change %]]), 0.01)</f>
        <v>0.01</v>
      </c>
      <c r="P5092" s="6">
        <f>NiftyData[[#This Row],[Close]]-E5093</f>
        <v>9.75</v>
      </c>
      <c r="Q5092" s="4">
        <f>NiftyData[[#This Row],[DayChange]]/E5093</f>
        <v>6.7920585161964468E-3</v>
      </c>
      <c r="R5092" s="7">
        <f>_xlfn.CEILING.MATH(ABS(NiftyData[[#This Row],[DayChange %]]), 0.01)</f>
        <v>0.01</v>
      </c>
    </row>
    <row r="5093" spans="1:18" x14ac:dyDescent="0.2">
      <c r="A5093" s="2">
        <v>36691</v>
      </c>
      <c r="B5093" s="1">
        <v>1434.95</v>
      </c>
      <c r="C5093" s="1">
        <v>1459.15</v>
      </c>
      <c r="D5093" s="1">
        <v>1423.95</v>
      </c>
      <c r="E5093" s="1">
        <v>1435.5</v>
      </c>
      <c r="F5093" s="1">
        <v>37371054</v>
      </c>
      <c r="G5093" s="1">
        <v>2058.6799999999998</v>
      </c>
      <c r="H5093" s="6" t="str">
        <f>TEXT(NiftyData[[#This Row],[Date]], "yyyy")</f>
        <v>2000</v>
      </c>
      <c r="I5093" s="6" t="str">
        <f>TEXT(NiftyData[[#This Row],[Date]], "mmm")</f>
        <v>Jun</v>
      </c>
      <c r="J5093" s="6" t="str">
        <f>TEXT(NiftyData[[#This Row],[Date]], "ddd")</f>
        <v>Wed</v>
      </c>
      <c r="K5093" s="6" t="str">
        <f>TEXT(NiftyData[[#This Row],[Date]], "mmm-yyyy")</f>
        <v>Jun-2000</v>
      </c>
      <c r="L5093" s="6" t="str">
        <f>IF(NiftyData[[#This Row],[Day]]="Thu", "Expiry", "")</f>
        <v/>
      </c>
      <c r="M5093" s="6">
        <f>NiftyData[[#This Row],[Close]]-NiftyData[[#This Row],[Open]]</f>
        <v>0.54999999999995453</v>
      </c>
      <c r="N5093" s="4">
        <f>NiftyData[[#This Row],[Intraday Change]]/NiftyData[[#This Row],[Open]]</f>
        <v>3.8328861632806337E-4</v>
      </c>
      <c r="O5093" s="4">
        <f>_xlfn.CEILING.MATH(ABS(NiftyData[[#This Row],[Intraday Change %]]), 0.01)</f>
        <v>0.01</v>
      </c>
      <c r="P5093" s="6">
        <f>NiftyData[[#This Row],[Close]]-E5094</f>
        <v>2.5999999999999091</v>
      </c>
      <c r="Q5093" s="4">
        <f>NiftyData[[#This Row],[DayChange]]/E5094</f>
        <v>1.8145020587618877E-3</v>
      </c>
      <c r="R5093" s="7">
        <f>_xlfn.CEILING.MATH(ABS(NiftyData[[#This Row],[DayChange %]]), 0.01)</f>
        <v>0.01</v>
      </c>
    </row>
    <row r="5094" spans="1:18" x14ac:dyDescent="0.2">
      <c r="A5094" s="2">
        <v>36690</v>
      </c>
      <c r="B5094" s="1">
        <v>1438.8</v>
      </c>
      <c r="C5094" s="1">
        <v>1438.8</v>
      </c>
      <c r="D5094" s="1">
        <v>1411.9</v>
      </c>
      <c r="E5094" s="1">
        <v>1432.9</v>
      </c>
      <c r="F5094" s="1">
        <v>37250861</v>
      </c>
      <c r="G5094" s="1">
        <v>1929.73</v>
      </c>
      <c r="H5094" s="6" t="str">
        <f>TEXT(NiftyData[[#This Row],[Date]], "yyyy")</f>
        <v>2000</v>
      </c>
      <c r="I5094" s="6" t="str">
        <f>TEXT(NiftyData[[#This Row],[Date]], "mmm")</f>
        <v>Jun</v>
      </c>
      <c r="J5094" s="6" t="str">
        <f>TEXT(NiftyData[[#This Row],[Date]], "ddd")</f>
        <v>Tue</v>
      </c>
      <c r="K5094" s="6" t="str">
        <f>TEXT(NiftyData[[#This Row],[Date]], "mmm-yyyy")</f>
        <v>Jun-2000</v>
      </c>
      <c r="L5094" s="6" t="str">
        <f>IF(NiftyData[[#This Row],[Day]]="Thu", "Expiry", "")</f>
        <v/>
      </c>
      <c r="M5094" s="6">
        <f>NiftyData[[#This Row],[Close]]-NiftyData[[#This Row],[Open]]</f>
        <v>-5.8999999999998636</v>
      </c>
      <c r="N5094" s="4">
        <f>NiftyData[[#This Row],[Intraday Change]]/NiftyData[[#This Row],[Open]]</f>
        <v>-4.1006394217402448E-3</v>
      </c>
      <c r="O5094" s="4">
        <f>_xlfn.CEILING.MATH(ABS(NiftyData[[#This Row],[Intraday Change %]]), 0.01)</f>
        <v>0.01</v>
      </c>
      <c r="P5094" s="6">
        <f>NiftyData[[#This Row],[Close]]-E5095</f>
        <v>-7.5</v>
      </c>
      <c r="Q5094" s="4">
        <f>NiftyData[[#This Row],[DayChange]]/E5095</f>
        <v>-5.2068869758400442E-3</v>
      </c>
      <c r="R5094" s="7">
        <f>_xlfn.CEILING.MATH(ABS(NiftyData[[#This Row],[DayChange %]]), 0.01)</f>
        <v>0.01</v>
      </c>
    </row>
    <row r="5095" spans="1:18" x14ac:dyDescent="0.2">
      <c r="A5095" s="2">
        <v>36689</v>
      </c>
      <c r="B5095" s="1">
        <v>1464.4</v>
      </c>
      <c r="C5095" s="1">
        <v>1477.55</v>
      </c>
      <c r="D5095" s="1">
        <v>1437.15</v>
      </c>
      <c r="E5095" s="1">
        <v>1440.4</v>
      </c>
      <c r="F5095" s="1">
        <v>28468653</v>
      </c>
      <c r="G5095" s="1">
        <v>1536.29</v>
      </c>
      <c r="H5095" s="6" t="str">
        <f>TEXT(NiftyData[[#This Row],[Date]], "yyyy")</f>
        <v>2000</v>
      </c>
      <c r="I5095" s="6" t="str">
        <f>TEXT(NiftyData[[#This Row],[Date]], "mmm")</f>
        <v>Jun</v>
      </c>
      <c r="J5095" s="6" t="str">
        <f>TEXT(NiftyData[[#This Row],[Date]], "ddd")</f>
        <v>Mon</v>
      </c>
      <c r="K5095" s="6" t="str">
        <f>TEXT(NiftyData[[#This Row],[Date]], "mmm-yyyy")</f>
        <v>Jun-2000</v>
      </c>
      <c r="L5095" s="6" t="str">
        <f>IF(NiftyData[[#This Row],[Day]]="Thu", "Expiry", "")</f>
        <v/>
      </c>
      <c r="M5095" s="6">
        <f>NiftyData[[#This Row],[Close]]-NiftyData[[#This Row],[Open]]</f>
        <v>-24</v>
      </c>
      <c r="N5095" s="4">
        <f>NiftyData[[#This Row],[Intraday Change]]/NiftyData[[#This Row],[Open]]</f>
        <v>-1.6388964763725759E-2</v>
      </c>
      <c r="O5095" s="4">
        <f>_xlfn.CEILING.MATH(ABS(NiftyData[[#This Row],[Intraday Change %]]), 0.01)</f>
        <v>0.02</v>
      </c>
      <c r="P5095" s="6">
        <f>NiftyData[[#This Row],[Close]]-E5096</f>
        <v>-26.799999999999955</v>
      </c>
      <c r="Q5095" s="4">
        <f>NiftyData[[#This Row],[DayChange]]/E5096</f>
        <v>-1.8266085059978159E-2</v>
      </c>
      <c r="R5095" s="7">
        <f>_xlfn.CEILING.MATH(ABS(NiftyData[[#This Row],[DayChange %]]), 0.01)</f>
        <v>0.02</v>
      </c>
    </row>
    <row r="5096" spans="1:18" x14ac:dyDescent="0.2">
      <c r="A5096" s="2">
        <v>36686</v>
      </c>
      <c r="B5096" s="1">
        <v>1464.3</v>
      </c>
      <c r="C5096" s="1">
        <v>1485.5</v>
      </c>
      <c r="D5096" s="1">
        <v>1458.9</v>
      </c>
      <c r="E5096" s="1">
        <v>1467.2</v>
      </c>
      <c r="F5096" s="1">
        <v>55393741</v>
      </c>
      <c r="G5096" s="1">
        <v>2813.85</v>
      </c>
      <c r="H5096" s="6" t="str">
        <f>TEXT(NiftyData[[#This Row],[Date]], "yyyy")</f>
        <v>2000</v>
      </c>
      <c r="I5096" s="6" t="str">
        <f>TEXT(NiftyData[[#This Row],[Date]], "mmm")</f>
        <v>Jun</v>
      </c>
      <c r="J5096" s="6" t="str">
        <f>TEXT(NiftyData[[#This Row],[Date]], "ddd")</f>
        <v>Fri</v>
      </c>
      <c r="K5096" s="6" t="str">
        <f>TEXT(NiftyData[[#This Row],[Date]], "mmm-yyyy")</f>
        <v>Jun-2000</v>
      </c>
      <c r="L5096" s="6" t="str">
        <f>IF(NiftyData[[#This Row],[Day]]="Thu", "Expiry", "")</f>
        <v/>
      </c>
      <c r="M5096" s="6">
        <f>NiftyData[[#This Row],[Close]]-NiftyData[[#This Row],[Open]]</f>
        <v>2.9000000000000909</v>
      </c>
      <c r="N5096" s="4">
        <f>NiftyData[[#This Row],[Intraday Change]]/NiftyData[[#This Row],[Open]]</f>
        <v>1.9804684832343722E-3</v>
      </c>
      <c r="O5096" s="4">
        <f>_xlfn.CEILING.MATH(ABS(NiftyData[[#This Row],[Intraday Change %]]), 0.01)</f>
        <v>0.01</v>
      </c>
      <c r="P5096" s="6">
        <f>NiftyData[[#This Row],[Close]]-E5097</f>
        <v>3.5499999999999545</v>
      </c>
      <c r="Q5096" s="4">
        <f>NiftyData[[#This Row],[DayChange]]/E5097</f>
        <v>2.4254432412120072E-3</v>
      </c>
      <c r="R5096" s="7">
        <f>_xlfn.CEILING.MATH(ABS(NiftyData[[#This Row],[DayChange %]]), 0.01)</f>
        <v>0.01</v>
      </c>
    </row>
    <row r="5097" spans="1:18" x14ac:dyDescent="0.2">
      <c r="A5097" s="2">
        <v>36685</v>
      </c>
      <c r="B5097" s="1">
        <v>1430.5</v>
      </c>
      <c r="C5097" s="1">
        <v>1468.7</v>
      </c>
      <c r="D5097" s="1">
        <v>1430.5</v>
      </c>
      <c r="E5097" s="1">
        <v>1463.65</v>
      </c>
      <c r="F5097" s="1">
        <v>39568681</v>
      </c>
      <c r="G5097" s="1">
        <v>2210.67</v>
      </c>
      <c r="H5097" s="6" t="str">
        <f>TEXT(NiftyData[[#This Row],[Date]], "yyyy")</f>
        <v>2000</v>
      </c>
      <c r="I5097" s="6" t="str">
        <f>TEXT(NiftyData[[#This Row],[Date]], "mmm")</f>
        <v>Jun</v>
      </c>
      <c r="J5097" s="6" t="str">
        <f>TEXT(NiftyData[[#This Row],[Date]], "ddd")</f>
        <v>Thu</v>
      </c>
      <c r="K5097" s="6" t="str">
        <f>TEXT(NiftyData[[#This Row],[Date]], "mmm-yyyy")</f>
        <v>Jun-2000</v>
      </c>
      <c r="L5097" s="6" t="str">
        <f>IF(NiftyData[[#This Row],[Day]]="Thu", "Expiry", "")</f>
        <v>Expiry</v>
      </c>
      <c r="M5097" s="6">
        <f>NiftyData[[#This Row],[Close]]-NiftyData[[#This Row],[Open]]</f>
        <v>33.150000000000091</v>
      </c>
      <c r="N5097" s="4">
        <f>NiftyData[[#This Row],[Intraday Change]]/NiftyData[[#This Row],[Open]]</f>
        <v>2.3173715484096535E-2</v>
      </c>
      <c r="O5097" s="4">
        <f>_xlfn.CEILING.MATH(ABS(NiftyData[[#This Row],[Intraday Change %]]), 0.01)</f>
        <v>0.03</v>
      </c>
      <c r="P5097" s="6">
        <f>NiftyData[[#This Row],[Close]]-E5098</f>
        <v>33.300000000000182</v>
      </c>
      <c r="Q5097" s="4">
        <f>NiftyData[[#This Row],[DayChange]]/E5098</f>
        <v>2.3281015136155617E-2</v>
      </c>
      <c r="R5097" s="7">
        <f>_xlfn.CEILING.MATH(ABS(NiftyData[[#This Row],[DayChange %]]), 0.01)</f>
        <v>0.03</v>
      </c>
    </row>
    <row r="5098" spans="1:18" x14ac:dyDescent="0.2">
      <c r="A5098" s="2">
        <v>36684</v>
      </c>
      <c r="B5098" s="1">
        <v>1423.4</v>
      </c>
      <c r="C5098" s="1">
        <v>1442.7</v>
      </c>
      <c r="D5098" s="1">
        <v>1413.8</v>
      </c>
      <c r="E5098" s="1">
        <v>1430.35</v>
      </c>
      <c r="F5098" s="1">
        <v>32121331</v>
      </c>
      <c r="G5098" s="1">
        <v>2513.0500000000002</v>
      </c>
      <c r="H5098" s="6" t="str">
        <f>TEXT(NiftyData[[#This Row],[Date]], "yyyy")</f>
        <v>2000</v>
      </c>
      <c r="I5098" s="6" t="str">
        <f>TEXT(NiftyData[[#This Row],[Date]], "mmm")</f>
        <v>Jun</v>
      </c>
      <c r="J5098" s="6" t="str">
        <f>TEXT(NiftyData[[#This Row],[Date]], "ddd")</f>
        <v>Wed</v>
      </c>
      <c r="K5098" s="6" t="str">
        <f>TEXT(NiftyData[[#This Row],[Date]], "mmm-yyyy")</f>
        <v>Jun-2000</v>
      </c>
      <c r="L5098" s="6" t="str">
        <f>IF(NiftyData[[#This Row],[Day]]="Thu", "Expiry", "")</f>
        <v/>
      </c>
      <c r="M5098" s="6">
        <f>NiftyData[[#This Row],[Close]]-NiftyData[[#This Row],[Open]]</f>
        <v>6.9499999999998181</v>
      </c>
      <c r="N5098" s="4">
        <f>NiftyData[[#This Row],[Intraday Change]]/NiftyData[[#This Row],[Open]]</f>
        <v>4.8826752845298705E-3</v>
      </c>
      <c r="O5098" s="4">
        <f>_xlfn.CEILING.MATH(ABS(NiftyData[[#This Row],[Intraday Change %]]), 0.01)</f>
        <v>0.01</v>
      </c>
      <c r="P5098" s="6">
        <f>NiftyData[[#This Row],[Close]]-E5099</f>
        <v>8.5999999999999091</v>
      </c>
      <c r="Q5098" s="4">
        <f>NiftyData[[#This Row],[DayChange]]/E5099</f>
        <v>6.0488834183224259E-3</v>
      </c>
      <c r="R5098" s="7">
        <f>_xlfn.CEILING.MATH(ABS(NiftyData[[#This Row],[DayChange %]]), 0.01)</f>
        <v>0.01</v>
      </c>
    </row>
    <row r="5099" spans="1:18" x14ac:dyDescent="0.2">
      <c r="A5099" s="2">
        <v>36683</v>
      </c>
      <c r="B5099" s="1">
        <v>1405.45</v>
      </c>
      <c r="C5099" s="1">
        <v>1426.15</v>
      </c>
      <c r="D5099" s="1">
        <v>1392.7</v>
      </c>
      <c r="E5099" s="1">
        <v>1421.75</v>
      </c>
      <c r="F5099" s="1">
        <v>28124165</v>
      </c>
      <c r="G5099" s="1">
        <v>1919.16</v>
      </c>
      <c r="H5099" s="6" t="str">
        <f>TEXT(NiftyData[[#This Row],[Date]], "yyyy")</f>
        <v>2000</v>
      </c>
      <c r="I5099" s="6" t="str">
        <f>TEXT(NiftyData[[#This Row],[Date]], "mmm")</f>
        <v>Jun</v>
      </c>
      <c r="J5099" s="6" t="str">
        <f>TEXT(NiftyData[[#This Row],[Date]], "ddd")</f>
        <v>Tue</v>
      </c>
      <c r="K5099" s="6" t="str">
        <f>TEXT(NiftyData[[#This Row],[Date]], "mmm-yyyy")</f>
        <v>Jun-2000</v>
      </c>
      <c r="L5099" s="6" t="str">
        <f>IF(NiftyData[[#This Row],[Day]]="Thu", "Expiry", "")</f>
        <v/>
      </c>
      <c r="M5099" s="6">
        <f>NiftyData[[#This Row],[Close]]-NiftyData[[#This Row],[Open]]</f>
        <v>16.299999999999955</v>
      </c>
      <c r="N5099" s="4">
        <f>NiftyData[[#This Row],[Intraday Change]]/NiftyData[[#This Row],[Open]]</f>
        <v>1.159770891885158E-2</v>
      </c>
      <c r="O5099" s="4">
        <f>_xlfn.CEILING.MATH(ABS(NiftyData[[#This Row],[Intraday Change %]]), 0.01)</f>
        <v>0.02</v>
      </c>
      <c r="P5099" s="6">
        <f>NiftyData[[#This Row],[Close]]-E5100</f>
        <v>17.150000000000091</v>
      </c>
      <c r="Q5099" s="4">
        <f>NiftyData[[#This Row],[DayChange]]/E5100</f>
        <v>1.2209881816887435E-2</v>
      </c>
      <c r="R5099" s="7">
        <f>_xlfn.CEILING.MATH(ABS(NiftyData[[#This Row],[DayChange %]]), 0.01)</f>
        <v>0.02</v>
      </c>
    </row>
    <row r="5100" spans="1:18" x14ac:dyDescent="0.2">
      <c r="A5100" s="2">
        <v>36682</v>
      </c>
      <c r="B5100" s="1">
        <v>1390.95</v>
      </c>
      <c r="C5100" s="1">
        <v>1461.05</v>
      </c>
      <c r="D5100" s="1">
        <v>1390.95</v>
      </c>
      <c r="E5100" s="1">
        <v>1404.6</v>
      </c>
      <c r="F5100" s="1">
        <v>46679969</v>
      </c>
      <c r="G5100" s="1">
        <v>2610.4699999999998</v>
      </c>
      <c r="H5100" s="6" t="str">
        <f>TEXT(NiftyData[[#This Row],[Date]], "yyyy")</f>
        <v>2000</v>
      </c>
      <c r="I5100" s="6" t="str">
        <f>TEXT(NiftyData[[#This Row],[Date]], "mmm")</f>
        <v>Jun</v>
      </c>
      <c r="J5100" s="6" t="str">
        <f>TEXT(NiftyData[[#This Row],[Date]], "ddd")</f>
        <v>Mon</v>
      </c>
      <c r="K5100" s="6" t="str">
        <f>TEXT(NiftyData[[#This Row],[Date]], "mmm-yyyy")</f>
        <v>Jun-2000</v>
      </c>
      <c r="L5100" s="6" t="str">
        <f>IF(NiftyData[[#This Row],[Day]]="Thu", "Expiry", "")</f>
        <v/>
      </c>
      <c r="M5100" s="6">
        <f>NiftyData[[#This Row],[Close]]-NiftyData[[#This Row],[Open]]</f>
        <v>13.649999999999864</v>
      </c>
      <c r="N5100" s="4">
        <f>NiftyData[[#This Row],[Intraday Change]]/NiftyData[[#This Row],[Open]]</f>
        <v>9.8134368597001063E-3</v>
      </c>
      <c r="O5100" s="4">
        <f>_xlfn.CEILING.MATH(ABS(NiftyData[[#This Row],[Intraday Change %]]), 0.01)</f>
        <v>0.01</v>
      </c>
      <c r="P5100" s="6">
        <f>NiftyData[[#This Row],[Close]]-E5101</f>
        <v>15.349999999999909</v>
      </c>
      <c r="Q5100" s="4">
        <f>NiftyData[[#This Row],[DayChange]]/E5101</f>
        <v>1.1049127226920936E-2</v>
      </c>
      <c r="R5100" s="7">
        <f>_xlfn.CEILING.MATH(ABS(NiftyData[[#This Row],[DayChange %]]), 0.01)</f>
        <v>0.02</v>
      </c>
    </row>
    <row r="5101" spans="1:18" x14ac:dyDescent="0.2">
      <c r="A5101" s="2">
        <v>36679</v>
      </c>
      <c r="B5101" s="1">
        <v>1350.15</v>
      </c>
      <c r="C5101" s="1">
        <v>1395.35</v>
      </c>
      <c r="D5101" s="1">
        <v>1350.15</v>
      </c>
      <c r="E5101" s="1">
        <v>1389.25</v>
      </c>
      <c r="F5101" s="1">
        <v>40135483</v>
      </c>
      <c r="G5101" s="1">
        <v>2355.9499999999998</v>
      </c>
      <c r="H5101" s="6" t="str">
        <f>TEXT(NiftyData[[#This Row],[Date]], "yyyy")</f>
        <v>2000</v>
      </c>
      <c r="I5101" s="6" t="str">
        <f>TEXT(NiftyData[[#This Row],[Date]], "mmm")</f>
        <v>Jun</v>
      </c>
      <c r="J5101" s="6" t="str">
        <f>TEXT(NiftyData[[#This Row],[Date]], "ddd")</f>
        <v>Fri</v>
      </c>
      <c r="K5101" s="6" t="str">
        <f>TEXT(NiftyData[[#This Row],[Date]], "mmm-yyyy")</f>
        <v>Jun-2000</v>
      </c>
      <c r="L5101" s="6" t="str">
        <f>IF(NiftyData[[#This Row],[Day]]="Thu", "Expiry", "")</f>
        <v/>
      </c>
      <c r="M5101" s="6">
        <f>NiftyData[[#This Row],[Close]]-NiftyData[[#This Row],[Open]]</f>
        <v>39.099999999999909</v>
      </c>
      <c r="N5101" s="4">
        <f>NiftyData[[#This Row],[Intraday Change]]/NiftyData[[#This Row],[Open]]</f>
        <v>2.8959745213494727E-2</v>
      </c>
      <c r="O5101" s="4">
        <f>_xlfn.CEILING.MATH(ABS(NiftyData[[#This Row],[Intraday Change %]]), 0.01)</f>
        <v>0.03</v>
      </c>
      <c r="P5101" s="6">
        <f>NiftyData[[#This Row],[Close]]-E5102</f>
        <v>40.25</v>
      </c>
      <c r="Q5101" s="4">
        <f>NiftyData[[#This Row],[DayChange]]/E5102</f>
        <v>2.9836916234247592E-2</v>
      </c>
      <c r="R5101" s="7">
        <f>_xlfn.CEILING.MATH(ABS(NiftyData[[#This Row],[DayChange %]]), 0.01)</f>
        <v>0.03</v>
      </c>
    </row>
    <row r="5102" spans="1:18" x14ac:dyDescent="0.2">
      <c r="A5102" s="2">
        <v>36678</v>
      </c>
      <c r="B5102" s="1">
        <v>1380.4</v>
      </c>
      <c r="C5102" s="1">
        <v>1380.4</v>
      </c>
      <c r="D5102" s="1">
        <v>1345.1</v>
      </c>
      <c r="E5102" s="1">
        <v>1349</v>
      </c>
      <c r="F5102" s="1">
        <v>29618849</v>
      </c>
      <c r="G5102" s="1">
        <v>1837.2</v>
      </c>
      <c r="H5102" s="6" t="str">
        <f>TEXT(NiftyData[[#This Row],[Date]], "yyyy")</f>
        <v>2000</v>
      </c>
      <c r="I5102" s="6" t="str">
        <f>TEXT(NiftyData[[#This Row],[Date]], "mmm")</f>
        <v>Jun</v>
      </c>
      <c r="J5102" s="6" t="str">
        <f>TEXT(NiftyData[[#This Row],[Date]], "ddd")</f>
        <v>Thu</v>
      </c>
      <c r="K5102" s="6" t="str">
        <f>TEXT(NiftyData[[#This Row],[Date]], "mmm-yyyy")</f>
        <v>Jun-2000</v>
      </c>
      <c r="L5102" s="6" t="str">
        <f>IF(NiftyData[[#This Row],[Day]]="Thu", "Expiry", "")</f>
        <v>Expiry</v>
      </c>
      <c r="M5102" s="6">
        <f>NiftyData[[#This Row],[Close]]-NiftyData[[#This Row],[Open]]</f>
        <v>-31.400000000000091</v>
      </c>
      <c r="N5102" s="4">
        <f>NiftyData[[#This Row],[Intraday Change]]/NiftyData[[#This Row],[Open]]</f>
        <v>-2.2747029846421393E-2</v>
      </c>
      <c r="O5102" s="4">
        <f>_xlfn.CEILING.MATH(ABS(NiftyData[[#This Row],[Intraday Change %]]), 0.01)</f>
        <v>0.03</v>
      </c>
      <c r="P5102" s="6">
        <f>NiftyData[[#This Row],[Close]]-E5103</f>
        <v>-31.450000000000045</v>
      </c>
      <c r="Q5102" s="4">
        <f>NiftyData[[#This Row],[DayChange]]/E5103</f>
        <v>-2.2782426020500592E-2</v>
      </c>
      <c r="R5102" s="7">
        <f>_xlfn.CEILING.MATH(ABS(NiftyData[[#This Row],[DayChange %]]), 0.01)</f>
        <v>0.03</v>
      </c>
    </row>
    <row r="5103" spans="1:18" x14ac:dyDescent="0.2">
      <c r="A5103" s="2">
        <v>36677</v>
      </c>
      <c r="B5103" s="1">
        <v>1355.35</v>
      </c>
      <c r="C5103" s="1">
        <v>1410.75</v>
      </c>
      <c r="D5103" s="1">
        <v>1355.35</v>
      </c>
      <c r="E5103" s="1">
        <v>1380.45</v>
      </c>
      <c r="F5103" s="1">
        <v>46440897</v>
      </c>
      <c r="G5103" s="1">
        <v>1883.79</v>
      </c>
      <c r="H5103" s="6" t="str">
        <f>TEXT(NiftyData[[#This Row],[Date]], "yyyy")</f>
        <v>2000</v>
      </c>
      <c r="I5103" s="6" t="str">
        <f>TEXT(NiftyData[[#This Row],[Date]], "mmm")</f>
        <v>May</v>
      </c>
      <c r="J5103" s="6" t="str">
        <f>TEXT(NiftyData[[#This Row],[Date]], "ddd")</f>
        <v>Wed</v>
      </c>
      <c r="K5103" s="6" t="str">
        <f>TEXT(NiftyData[[#This Row],[Date]], "mmm-yyyy")</f>
        <v>May-2000</v>
      </c>
      <c r="L5103" s="6" t="str">
        <f>IF(NiftyData[[#This Row],[Day]]="Thu", "Expiry", "")</f>
        <v/>
      </c>
      <c r="M5103" s="6">
        <f>NiftyData[[#This Row],[Close]]-NiftyData[[#This Row],[Open]]</f>
        <v>25.100000000000136</v>
      </c>
      <c r="N5103" s="4">
        <f>NiftyData[[#This Row],[Intraday Change]]/NiftyData[[#This Row],[Open]]</f>
        <v>1.8519201682222406E-2</v>
      </c>
      <c r="O5103" s="4">
        <f>_xlfn.CEILING.MATH(ABS(NiftyData[[#This Row],[Intraday Change %]]), 0.01)</f>
        <v>0.02</v>
      </c>
      <c r="P5103" s="6">
        <f>NiftyData[[#This Row],[Close]]-E5104</f>
        <v>35.600000000000136</v>
      </c>
      <c r="Q5103" s="4">
        <f>NiftyData[[#This Row],[DayChange]]/E5104</f>
        <v>2.6471353682566933E-2</v>
      </c>
      <c r="R5103" s="7">
        <f>_xlfn.CEILING.MATH(ABS(NiftyData[[#This Row],[DayChange %]]), 0.01)</f>
        <v>0.03</v>
      </c>
    </row>
    <row r="5104" spans="1:18" x14ac:dyDescent="0.2">
      <c r="A5104" s="2">
        <v>36676</v>
      </c>
      <c r="B5104" s="1">
        <v>1310.8</v>
      </c>
      <c r="C5104" s="1">
        <v>1347.3</v>
      </c>
      <c r="D5104" s="1">
        <v>1304.95</v>
      </c>
      <c r="E5104" s="1">
        <v>1344.85</v>
      </c>
      <c r="F5104" s="1">
        <v>35581006</v>
      </c>
      <c r="G5104" s="1">
        <v>1885.23</v>
      </c>
      <c r="H5104" s="6" t="str">
        <f>TEXT(NiftyData[[#This Row],[Date]], "yyyy")</f>
        <v>2000</v>
      </c>
      <c r="I5104" s="6" t="str">
        <f>TEXT(NiftyData[[#This Row],[Date]], "mmm")</f>
        <v>May</v>
      </c>
      <c r="J5104" s="6" t="str">
        <f>TEXT(NiftyData[[#This Row],[Date]], "ddd")</f>
        <v>Tue</v>
      </c>
      <c r="K5104" s="6" t="str">
        <f>TEXT(NiftyData[[#This Row],[Date]], "mmm-yyyy")</f>
        <v>May-2000</v>
      </c>
      <c r="L5104" s="6" t="str">
        <f>IF(NiftyData[[#This Row],[Day]]="Thu", "Expiry", "")</f>
        <v/>
      </c>
      <c r="M5104" s="6">
        <f>NiftyData[[#This Row],[Close]]-NiftyData[[#This Row],[Open]]</f>
        <v>34.049999999999955</v>
      </c>
      <c r="N5104" s="4">
        <f>NiftyData[[#This Row],[Intraday Change]]/NiftyData[[#This Row],[Open]]</f>
        <v>2.5976502898992948E-2</v>
      </c>
      <c r="O5104" s="4">
        <f>_xlfn.CEILING.MATH(ABS(NiftyData[[#This Row],[Intraday Change %]]), 0.01)</f>
        <v>0.03</v>
      </c>
      <c r="P5104" s="6">
        <f>NiftyData[[#This Row],[Close]]-E5105</f>
        <v>33.799999999999955</v>
      </c>
      <c r="Q5104" s="4">
        <f>NiftyData[[#This Row],[DayChange]]/E5105</f>
        <v>2.5780862667327681E-2</v>
      </c>
      <c r="R5104" s="7">
        <f>_xlfn.CEILING.MATH(ABS(NiftyData[[#This Row],[DayChange %]]), 0.01)</f>
        <v>0.03</v>
      </c>
    </row>
    <row r="5105" spans="1:18" x14ac:dyDescent="0.2">
      <c r="A5105" s="2">
        <v>36675</v>
      </c>
      <c r="B5105" s="1">
        <v>1273.7</v>
      </c>
      <c r="C5105" s="1">
        <v>1317.75</v>
      </c>
      <c r="D5105" s="1">
        <v>1267.4000000000001</v>
      </c>
      <c r="E5105" s="1">
        <v>1311.05</v>
      </c>
      <c r="F5105" s="1">
        <v>47527900</v>
      </c>
      <c r="G5105" s="1">
        <v>2324.35</v>
      </c>
      <c r="H5105" s="6" t="str">
        <f>TEXT(NiftyData[[#This Row],[Date]], "yyyy")</f>
        <v>2000</v>
      </c>
      <c r="I5105" s="6" t="str">
        <f>TEXT(NiftyData[[#This Row],[Date]], "mmm")</f>
        <v>May</v>
      </c>
      <c r="J5105" s="6" t="str">
        <f>TEXT(NiftyData[[#This Row],[Date]], "ddd")</f>
        <v>Mon</v>
      </c>
      <c r="K5105" s="6" t="str">
        <f>TEXT(NiftyData[[#This Row],[Date]], "mmm-yyyy")</f>
        <v>May-2000</v>
      </c>
      <c r="L5105" s="6" t="str">
        <f>IF(NiftyData[[#This Row],[Day]]="Thu", "Expiry", "")</f>
        <v/>
      </c>
      <c r="M5105" s="6">
        <f>NiftyData[[#This Row],[Close]]-NiftyData[[#This Row],[Open]]</f>
        <v>37.349999999999909</v>
      </c>
      <c r="N5105" s="4">
        <f>NiftyData[[#This Row],[Intraday Change]]/NiftyData[[#This Row],[Open]]</f>
        <v>2.9324016644421691E-2</v>
      </c>
      <c r="O5105" s="4">
        <f>_xlfn.CEILING.MATH(ABS(NiftyData[[#This Row],[Intraday Change %]]), 0.01)</f>
        <v>0.03</v>
      </c>
      <c r="P5105" s="6">
        <f>NiftyData[[#This Row],[Close]]-E5106</f>
        <v>35.700000000000045</v>
      </c>
      <c r="Q5105" s="4">
        <f>NiftyData[[#This Row],[DayChange]]/E5106</f>
        <v>2.7992315834868896E-2</v>
      </c>
      <c r="R5105" s="7">
        <f>_xlfn.CEILING.MATH(ABS(NiftyData[[#This Row],[DayChange %]]), 0.01)</f>
        <v>0.03</v>
      </c>
    </row>
    <row r="5106" spans="1:18" x14ac:dyDescent="0.2">
      <c r="A5106" s="2">
        <v>36672</v>
      </c>
      <c r="B5106" s="1">
        <v>1247.0999999999999</v>
      </c>
      <c r="C5106" s="1">
        <v>1278.75</v>
      </c>
      <c r="D5106" s="1">
        <v>1232.8499999999999</v>
      </c>
      <c r="E5106" s="1">
        <v>1275.3499999999999</v>
      </c>
      <c r="F5106" s="1">
        <v>33048311</v>
      </c>
      <c r="G5106" s="1">
        <v>1691.57</v>
      </c>
      <c r="H5106" s="6" t="str">
        <f>TEXT(NiftyData[[#This Row],[Date]], "yyyy")</f>
        <v>2000</v>
      </c>
      <c r="I5106" s="6" t="str">
        <f>TEXT(NiftyData[[#This Row],[Date]], "mmm")</f>
        <v>May</v>
      </c>
      <c r="J5106" s="6" t="str">
        <f>TEXT(NiftyData[[#This Row],[Date]], "ddd")</f>
        <v>Fri</v>
      </c>
      <c r="K5106" s="6" t="str">
        <f>TEXT(NiftyData[[#This Row],[Date]], "mmm-yyyy")</f>
        <v>May-2000</v>
      </c>
      <c r="L5106" s="6" t="str">
        <f>IF(NiftyData[[#This Row],[Day]]="Thu", "Expiry", "")</f>
        <v/>
      </c>
      <c r="M5106" s="6">
        <f>NiftyData[[#This Row],[Close]]-NiftyData[[#This Row],[Open]]</f>
        <v>28.25</v>
      </c>
      <c r="N5106" s="4">
        <f>NiftyData[[#This Row],[Intraday Change]]/NiftyData[[#This Row],[Open]]</f>
        <v>2.2652553925106247E-2</v>
      </c>
      <c r="O5106" s="4">
        <f>_xlfn.CEILING.MATH(ABS(NiftyData[[#This Row],[Intraday Change %]]), 0.01)</f>
        <v>0.03</v>
      </c>
      <c r="P5106" s="6">
        <f>NiftyData[[#This Row],[Close]]-E5107</f>
        <v>27.699999999999818</v>
      </c>
      <c r="Q5106" s="4">
        <f>NiftyData[[#This Row],[DayChange]]/E5107</f>
        <v>2.2201739269827128E-2</v>
      </c>
      <c r="R5106" s="7">
        <f>_xlfn.CEILING.MATH(ABS(NiftyData[[#This Row],[DayChange %]]), 0.01)</f>
        <v>0.03</v>
      </c>
    </row>
    <row r="5107" spans="1:18" x14ac:dyDescent="0.2">
      <c r="A5107" s="2">
        <v>36671</v>
      </c>
      <c r="B5107" s="1">
        <v>1237</v>
      </c>
      <c r="C5107" s="1">
        <v>1269.8</v>
      </c>
      <c r="D5107" s="1">
        <v>1235.7</v>
      </c>
      <c r="E5107" s="1">
        <v>1247.6500000000001</v>
      </c>
      <c r="F5107" s="1">
        <v>35464246</v>
      </c>
      <c r="G5107" s="1">
        <v>1835.71</v>
      </c>
      <c r="H5107" s="6" t="str">
        <f>TEXT(NiftyData[[#This Row],[Date]], "yyyy")</f>
        <v>2000</v>
      </c>
      <c r="I5107" s="6" t="str">
        <f>TEXT(NiftyData[[#This Row],[Date]], "mmm")</f>
        <v>May</v>
      </c>
      <c r="J5107" s="6" t="str">
        <f>TEXT(NiftyData[[#This Row],[Date]], "ddd")</f>
        <v>Thu</v>
      </c>
      <c r="K5107" s="6" t="str">
        <f>TEXT(NiftyData[[#This Row],[Date]], "mmm-yyyy")</f>
        <v>May-2000</v>
      </c>
      <c r="L5107" s="6" t="str">
        <f>IF(NiftyData[[#This Row],[Day]]="Thu", "Expiry", "")</f>
        <v>Expiry</v>
      </c>
      <c r="M5107" s="6">
        <f>NiftyData[[#This Row],[Close]]-NiftyData[[#This Row],[Open]]</f>
        <v>10.650000000000091</v>
      </c>
      <c r="N5107" s="4">
        <f>NiftyData[[#This Row],[Intraday Change]]/NiftyData[[#This Row],[Open]]</f>
        <v>8.6095392077607854E-3</v>
      </c>
      <c r="O5107" s="4">
        <f>_xlfn.CEILING.MATH(ABS(NiftyData[[#This Row],[Intraday Change %]]), 0.01)</f>
        <v>0.01</v>
      </c>
      <c r="P5107" s="6">
        <f>NiftyData[[#This Row],[Close]]-E5108</f>
        <v>11.75</v>
      </c>
      <c r="Q5107" s="4">
        <f>NiftyData[[#This Row],[DayChange]]/E5108</f>
        <v>9.5072416862205678E-3</v>
      </c>
      <c r="R5107" s="7">
        <f>_xlfn.CEILING.MATH(ABS(NiftyData[[#This Row],[DayChange %]]), 0.01)</f>
        <v>0.01</v>
      </c>
    </row>
    <row r="5108" spans="1:18" x14ac:dyDescent="0.2">
      <c r="A5108" s="2">
        <v>36670</v>
      </c>
      <c r="B5108" s="1">
        <v>1224.5</v>
      </c>
      <c r="C5108" s="1">
        <v>1246.25</v>
      </c>
      <c r="D5108" s="1">
        <v>1201.5</v>
      </c>
      <c r="E5108" s="1">
        <v>1235.9000000000001</v>
      </c>
      <c r="F5108" s="1">
        <v>30854002</v>
      </c>
      <c r="G5108" s="1">
        <v>1573.85</v>
      </c>
      <c r="H5108" s="6" t="str">
        <f>TEXT(NiftyData[[#This Row],[Date]], "yyyy")</f>
        <v>2000</v>
      </c>
      <c r="I5108" s="6" t="str">
        <f>TEXT(NiftyData[[#This Row],[Date]], "mmm")</f>
        <v>May</v>
      </c>
      <c r="J5108" s="6" t="str">
        <f>TEXT(NiftyData[[#This Row],[Date]], "ddd")</f>
        <v>Wed</v>
      </c>
      <c r="K5108" s="6" t="str">
        <f>TEXT(NiftyData[[#This Row],[Date]], "mmm-yyyy")</f>
        <v>May-2000</v>
      </c>
      <c r="L5108" s="6" t="str">
        <f>IF(NiftyData[[#This Row],[Day]]="Thu", "Expiry", "")</f>
        <v/>
      </c>
      <c r="M5108" s="6">
        <f>NiftyData[[#This Row],[Close]]-NiftyData[[#This Row],[Open]]</f>
        <v>11.400000000000091</v>
      </c>
      <c r="N5108" s="4">
        <f>NiftyData[[#This Row],[Intraday Change]]/NiftyData[[#This Row],[Open]]</f>
        <v>9.3099224173132638E-3</v>
      </c>
      <c r="O5108" s="4">
        <f>_xlfn.CEILING.MATH(ABS(NiftyData[[#This Row],[Intraday Change %]]), 0.01)</f>
        <v>0.01</v>
      </c>
      <c r="P5108" s="6">
        <f>NiftyData[[#This Row],[Close]]-E5109</f>
        <v>11.5</v>
      </c>
      <c r="Q5108" s="4">
        <f>NiftyData[[#This Row],[DayChange]]/E5109</f>
        <v>9.3923554393988886E-3</v>
      </c>
      <c r="R5108" s="7">
        <f>_xlfn.CEILING.MATH(ABS(NiftyData[[#This Row],[DayChange %]]), 0.01)</f>
        <v>0.01</v>
      </c>
    </row>
    <row r="5109" spans="1:18" x14ac:dyDescent="0.2">
      <c r="A5109" s="2">
        <v>36669</v>
      </c>
      <c r="B5109" s="1">
        <v>1229.25</v>
      </c>
      <c r="C5109" s="1">
        <v>1230.9000000000001</v>
      </c>
      <c r="D5109" s="1">
        <v>1203.2</v>
      </c>
      <c r="E5109" s="1">
        <v>1224.4000000000001</v>
      </c>
      <c r="F5109" s="1">
        <v>21794331</v>
      </c>
      <c r="G5109" s="1">
        <v>1240.47</v>
      </c>
      <c r="H5109" s="6" t="str">
        <f>TEXT(NiftyData[[#This Row],[Date]], "yyyy")</f>
        <v>2000</v>
      </c>
      <c r="I5109" s="6" t="str">
        <f>TEXT(NiftyData[[#This Row],[Date]], "mmm")</f>
        <v>May</v>
      </c>
      <c r="J5109" s="6" t="str">
        <f>TEXT(NiftyData[[#This Row],[Date]], "ddd")</f>
        <v>Tue</v>
      </c>
      <c r="K5109" s="6" t="str">
        <f>TEXT(NiftyData[[#This Row],[Date]], "mmm-yyyy")</f>
        <v>May-2000</v>
      </c>
      <c r="L5109" s="6" t="str">
        <f>IF(NiftyData[[#This Row],[Day]]="Thu", "Expiry", "")</f>
        <v/>
      </c>
      <c r="M5109" s="6">
        <f>NiftyData[[#This Row],[Close]]-NiftyData[[#This Row],[Open]]</f>
        <v>-4.8499999999999091</v>
      </c>
      <c r="N5109" s="4">
        <f>NiftyData[[#This Row],[Intraday Change]]/NiftyData[[#This Row],[Open]]</f>
        <v>-3.9454952206629318E-3</v>
      </c>
      <c r="O5109" s="4">
        <f>_xlfn.CEILING.MATH(ABS(NiftyData[[#This Row],[Intraday Change %]]), 0.01)</f>
        <v>0.01</v>
      </c>
      <c r="P5109" s="6">
        <f>NiftyData[[#This Row],[Close]]-E5110</f>
        <v>-8.5999999999999091</v>
      </c>
      <c r="Q5109" s="4">
        <f>NiftyData[[#This Row],[DayChange]]/E5110</f>
        <v>-6.9748580697485069E-3</v>
      </c>
      <c r="R5109" s="7">
        <f>_xlfn.CEILING.MATH(ABS(NiftyData[[#This Row],[DayChange %]]), 0.01)</f>
        <v>0.01</v>
      </c>
    </row>
    <row r="5110" spans="1:18" x14ac:dyDescent="0.2">
      <c r="A5110" s="2">
        <v>36668</v>
      </c>
      <c r="B5110" s="1">
        <v>1267.8499999999999</v>
      </c>
      <c r="C5110" s="1">
        <v>1267.8499999999999</v>
      </c>
      <c r="D5110" s="1">
        <v>1228.4000000000001</v>
      </c>
      <c r="E5110" s="1">
        <v>1233</v>
      </c>
      <c r="F5110" s="1">
        <v>18684174</v>
      </c>
      <c r="G5110" s="1">
        <v>1051.53</v>
      </c>
      <c r="H5110" s="6" t="str">
        <f>TEXT(NiftyData[[#This Row],[Date]], "yyyy")</f>
        <v>2000</v>
      </c>
      <c r="I5110" s="6" t="str">
        <f>TEXT(NiftyData[[#This Row],[Date]], "mmm")</f>
        <v>May</v>
      </c>
      <c r="J5110" s="6" t="str">
        <f>TEXT(NiftyData[[#This Row],[Date]], "ddd")</f>
        <v>Mon</v>
      </c>
      <c r="K5110" s="6" t="str">
        <f>TEXT(NiftyData[[#This Row],[Date]], "mmm-yyyy")</f>
        <v>May-2000</v>
      </c>
      <c r="L5110" s="6" t="str">
        <f>IF(NiftyData[[#This Row],[Day]]="Thu", "Expiry", "")</f>
        <v/>
      </c>
      <c r="M5110" s="6">
        <f>NiftyData[[#This Row],[Close]]-NiftyData[[#This Row],[Open]]</f>
        <v>-34.849999999999909</v>
      </c>
      <c r="N5110" s="4">
        <f>NiftyData[[#This Row],[Intraday Change]]/NiftyData[[#This Row],[Open]]</f>
        <v>-2.7487478802697411E-2</v>
      </c>
      <c r="O5110" s="4">
        <f>_xlfn.CEILING.MATH(ABS(NiftyData[[#This Row],[Intraday Change %]]), 0.01)</f>
        <v>0.03</v>
      </c>
      <c r="P5110" s="6">
        <f>NiftyData[[#This Row],[Close]]-E5111</f>
        <v>-35</v>
      </c>
      <c r="Q5110" s="4">
        <f>NiftyData[[#This Row],[DayChange]]/E5111</f>
        <v>-2.7602523659305992E-2</v>
      </c>
      <c r="R5110" s="7">
        <f>_xlfn.CEILING.MATH(ABS(NiftyData[[#This Row],[DayChange %]]), 0.01)</f>
        <v>0.03</v>
      </c>
    </row>
    <row r="5111" spans="1:18" x14ac:dyDescent="0.2">
      <c r="A5111" s="2">
        <v>36665</v>
      </c>
      <c r="B5111" s="1">
        <v>1293.45</v>
      </c>
      <c r="C5111" s="1">
        <v>1293.45</v>
      </c>
      <c r="D5111" s="1">
        <v>1252.7</v>
      </c>
      <c r="E5111" s="1">
        <v>1268</v>
      </c>
      <c r="F5111" s="1">
        <v>27403349</v>
      </c>
      <c r="G5111" s="1">
        <v>1507.05</v>
      </c>
      <c r="H5111" s="6" t="str">
        <f>TEXT(NiftyData[[#This Row],[Date]], "yyyy")</f>
        <v>2000</v>
      </c>
      <c r="I5111" s="6" t="str">
        <f>TEXT(NiftyData[[#This Row],[Date]], "mmm")</f>
        <v>May</v>
      </c>
      <c r="J5111" s="6" t="str">
        <f>TEXT(NiftyData[[#This Row],[Date]], "ddd")</f>
        <v>Fri</v>
      </c>
      <c r="K5111" s="6" t="str">
        <f>TEXT(NiftyData[[#This Row],[Date]], "mmm-yyyy")</f>
        <v>May-2000</v>
      </c>
      <c r="L5111" s="6" t="str">
        <f>IF(NiftyData[[#This Row],[Day]]="Thu", "Expiry", "")</f>
        <v/>
      </c>
      <c r="M5111" s="6">
        <f>NiftyData[[#This Row],[Close]]-NiftyData[[#This Row],[Open]]</f>
        <v>-25.450000000000045</v>
      </c>
      <c r="N5111" s="4">
        <f>NiftyData[[#This Row],[Intraday Change]]/NiftyData[[#This Row],[Open]]</f>
        <v>-1.967606014921338E-2</v>
      </c>
      <c r="O5111" s="4">
        <f>_xlfn.CEILING.MATH(ABS(NiftyData[[#This Row],[Intraday Change %]]), 0.01)</f>
        <v>0.02</v>
      </c>
      <c r="P5111" s="6">
        <f>NiftyData[[#This Row],[Close]]-E5112</f>
        <v>-25.400000000000091</v>
      </c>
      <c r="Q5111" s="4">
        <f>NiftyData[[#This Row],[DayChange]]/E5112</f>
        <v>-1.9638162981289693E-2</v>
      </c>
      <c r="R5111" s="7">
        <f>_xlfn.CEILING.MATH(ABS(NiftyData[[#This Row],[DayChange %]]), 0.01)</f>
        <v>0.02</v>
      </c>
    </row>
    <row r="5112" spans="1:18" x14ac:dyDescent="0.2">
      <c r="A5112" s="2">
        <v>36664</v>
      </c>
      <c r="B5112" s="1">
        <v>1311.3</v>
      </c>
      <c r="C5112" s="1">
        <v>1316.2</v>
      </c>
      <c r="D5112" s="1">
        <v>1289.55</v>
      </c>
      <c r="E5112" s="1">
        <v>1293.4000000000001</v>
      </c>
      <c r="F5112" s="1">
        <v>23235814</v>
      </c>
      <c r="G5112" s="1">
        <v>1201.1400000000001</v>
      </c>
      <c r="H5112" s="6" t="str">
        <f>TEXT(NiftyData[[#This Row],[Date]], "yyyy")</f>
        <v>2000</v>
      </c>
      <c r="I5112" s="6" t="str">
        <f>TEXT(NiftyData[[#This Row],[Date]], "mmm")</f>
        <v>May</v>
      </c>
      <c r="J5112" s="6" t="str">
        <f>TEXT(NiftyData[[#This Row],[Date]], "ddd")</f>
        <v>Thu</v>
      </c>
      <c r="K5112" s="6" t="str">
        <f>TEXT(NiftyData[[#This Row],[Date]], "mmm-yyyy")</f>
        <v>May-2000</v>
      </c>
      <c r="L5112" s="6" t="str">
        <f>IF(NiftyData[[#This Row],[Day]]="Thu", "Expiry", "")</f>
        <v>Expiry</v>
      </c>
      <c r="M5112" s="6">
        <f>NiftyData[[#This Row],[Close]]-NiftyData[[#This Row],[Open]]</f>
        <v>-17.899999999999864</v>
      </c>
      <c r="N5112" s="4">
        <f>NiftyData[[#This Row],[Intraday Change]]/NiftyData[[#This Row],[Open]]</f>
        <v>-1.3650575764508399E-2</v>
      </c>
      <c r="O5112" s="4">
        <f>_xlfn.CEILING.MATH(ABS(NiftyData[[#This Row],[Intraday Change %]]), 0.01)</f>
        <v>0.02</v>
      </c>
      <c r="P5112" s="6">
        <f>NiftyData[[#This Row],[Close]]-E5113</f>
        <v>-18.25</v>
      </c>
      <c r="Q5112" s="4">
        <f>NiftyData[[#This Row],[DayChange]]/E5113</f>
        <v>-1.3913772729005449E-2</v>
      </c>
      <c r="R5112" s="7">
        <f>_xlfn.CEILING.MATH(ABS(NiftyData[[#This Row],[DayChange %]]), 0.01)</f>
        <v>0.02</v>
      </c>
    </row>
    <row r="5113" spans="1:18" x14ac:dyDescent="0.2">
      <c r="A5113" s="2">
        <v>36663</v>
      </c>
      <c r="B5113" s="1">
        <v>1310.8</v>
      </c>
      <c r="C5113" s="1">
        <v>1347.7</v>
      </c>
      <c r="D5113" s="1">
        <v>1303.75</v>
      </c>
      <c r="E5113" s="1">
        <v>1311.65</v>
      </c>
      <c r="F5113" s="1">
        <v>25382671</v>
      </c>
      <c r="G5113" s="1">
        <v>1662.6</v>
      </c>
      <c r="H5113" s="6" t="str">
        <f>TEXT(NiftyData[[#This Row],[Date]], "yyyy")</f>
        <v>2000</v>
      </c>
      <c r="I5113" s="6" t="str">
        <f>TEXT(NiftyData[[#This Row],[Date]], "mmm")</f>
        <v>May</v>
      </c>
      <c r="J5113" s="6" t="str">
        <f>TEXT(NiftyData[[#This Row],[Date]], "ddd")</f>
        <v>Wed</v>
      </c>
      <c r="K5113" s="6" t="str">
        <f>TEXT(NiftyData[[#This Row],[Date]], "mmm-yyyy")</f>
        <v>May-2000</v>
      </c>
      <c r="L5113" s="6" t="str">
        <f>IF(NiftyData[[#This Row],[Day]]="Thu", "Expiry", "")</f>
        <v/>
      </c>
      <c r="M5113" s="6">
        <f>NiftyData[[#This Row],[Close]]-NiftyData[[#This Row],[Open]]</f>
        <v>0.85000000000013642</v>
      </c>
      <c r="N5113" s="4">
        <f>NiftyData[[#This Row],[Intraday Change]]/NiftyData[[#This Row],[Open]]</f>
        <v>6.4845895636263078E-4</v>
      </c>
      <c r="O5113" s="4">
        <f>_xlfn.CEILING.MATH(ABS(NiftyData[[#This Row],[Intraday Change %]]), 0.01)</f>
        <v>0.01</v>
      </c>
      <c r="P5113" s="6">
        <f>NiftyData[[#This Row],[Close]]-E5114</f>
        <v>4.8000000000001819</v>
      </c>
      <c r="Q5113" s="4">
        <f>NiftyData[[#This Row],[DayChange]]/E5114</f>
        <v>3.6729540498145787E-3</v>
      </c>
      <c r="R5113" s="7">
        <f>_xlfn.CEILING.MATH(ABS(NiftyData[[#This Row],[DayChange %]]), 0.01)</f>
        <v>0.01</v>
      </c>
    </row>
    <row r="5114" spans="1:18" x14ac:dyDescent="0.2">
      <c r="A5114" s="2">
        <v>36662</v>
      </c>
      <c r="B5114" s="1">
        <v>1300.2</v>
      </c>
      <c r="C5114" s="1">
        <v>1310.45</v>
      </c>
      <c r="D5114" s="1">
        <v>1287.8</v>
      </c>
      <c r="E5114" s="1">
        <v>1306.8499999999999</v>
      </c>
      <c r="F5114" s="1">
        <v>17410579</v>
      </c>
      <c r="G5114" s="1">
        <v>1238.3800000000001</v>
      </c>
      <c r="H5114" s="6" t="str">
        <f>TEXT(NiftyData[[#This Row],[Date]], "yyyy")</f>
        <v>2000</v>
      </c>
      <c r="I5114" s="6" t="str">
        <f>TEXT(NiftyData[[#This Row],[Date]], "mmm")</f>
        <v>May</v>
      </c>
      <c r="J5114" s="6" t="str">
        <f>TEXT(NiftyData[[#This Row],[Date]], "ddd")</f>
        <v>Tue</v>
      </c>
      <c r="K5114" s="6" t="str">
        <f>TEXT(NiftyData[[#This Row],[Date]], "mmm-yyyy")</f>
        <v>May-2000</v>
      </c>
      <c r="L5114" s="6" t="str">
        <f>IF(NiftyData[[#This Row],[Day]]="Thu", "Expiry", "")</f>
        <v/>
      </c>
      <c r="M5114" s="6">
        <f>NiftyData[[#This Row],[Close]]-NiftyData[[#This Row],[Open]]</f>
        <v>6.6499999999998636</v>
      </c>
      <c r="N5114" s="4">
        <f>NiftyData[[#This Row],[Intraday Change]]/NiftyData[[#This Row],[Open]]</f>
        <v>5.1145977541915575E-3</v>
      </c>
      <c r="O5114" s="4">
        <f>_xlfn.CEILING.MATH(ABS(NiftyData[[#This Row],[Intraday Change %]]), 0.01)</f>
        <v>0.01</v>
      </c>
      <c r="P5114" s="6">
        <f>NiftyData[[#This Row],[Close]]-E5115</f>
        <v>7.5999999999999091</v>
      </c>
      <c r="Q5114" s="4">
        <f>NiftyData[[#This Row],[DayChange]]/E5115</f>
        <v>5.8495285741773399E-3</v>
      </c>
      <c r="R5114" s="7">
        <f>_xlfn.CEILING.MATH(ABS(NiftyData[[#This Row],[DayChange %]]), 0.01)</f>
        <v>0.01</v>
      </c>
    </row>
    <row r="5115" spans="1:18" x14ac:dyDescent="0.2">
      <c r="A5115" s="2">
        <v>36661</v>
      </c>
      <c r="B5115" s="1">
        <v>1281.3</v>
      </c>
      <c r="C5115" s="1">
        <v>1311.7</v>
      </c>
      <c r="D5115" s="1">
        <v>1220.7</v>
      </c>
      <c r="E5115" s="1">
        <v>1299.25</v>
      </c>
      <c r="F5115" s="1">
        <v>21763805</v>
      </c>
      <c r="G5115" s="1">
        <v>1747.61</v>
      </c>
      <c r="H5115" s="6" t="str">
        <f>TEXT(NiftyData[[#This Row],[Date]], "yyyy")</f>
        <v>2000</v>
      </c>
      <c r="I5115" s="6" t="str">
        <f>TEXT(NiftyData[[#This Row],[Date]], "mmm")</f>
        <v>May</v>
      </c>
      <c r="J5115" s="6" t="str">
        <f>TEXT(NiftyData[[#This Row],[Date]], "ddd")</f>
        <v>Mon</v>
      </c>
      <c r="K5115" s="6" t="str">
        <f>TEXT(NiftyData[[#This Row],[Date]], "mmm-yyyy")</f>
        <v>May-2000</v>
      </c>
      <c r="L5115" s="6" t="str">
        <f>IF(NiftyData[[#This Row],[Day]]="Thu", "Expiry", "")</f>
        <v/>
      </c>
      <c r="M5115" s="6">
        <f>NiftyData[[#This Row],[Close]]-NiftyData[[#This Row],[Open]]</f>
        <v>17.950000000000045</v>
      </c>
      <c r="N5115" s="4">
        <f>NiftyData[[#This Row],[Intraday Change]]/NiftyData[[#This Row],[Open]]</f>
        <v>1.4009209396706506E-2</v>
      </c>
      <c r="O5115" s="4">
        <f>_xlfn.CEILING.MATH(ABS(NiftyData[[#This Row],[Intraday Change %]]), 0.01)</f>
        <v>0.02</v>
      </c>
      <c r="P5115" s="6">
        <f>NiftyData[[#This Row],[Close]]-E5116</f>
        <v>16.450000000000045</v>
      </c>
      <c r="Q5115" s="4">
        <f>NiftyData[[#This Row],[DayChange]]/E5116</f>
        <v>1.2823511069535427E-2</v>
      </c>
      <c r="R5115" s="7">
        <f>_xlfn.CEILING.MATH(ABS(NiftyData[[#This Row],[DayChange %]]), 0.01)</f>
        <v>0.02</v>
      </c>
    </row>
    <row r="5116" spans="1:18" x14ac:dyDescent="0.2">
      <c r="A5116" s="2">
        <v>36658</v>
      </c>
      <c r="B5116" s="1">
        <v>1305.3</v>
      </c>
      <c r="C5116" s="1">
        <v>1326.3</v>
      </c>
      <c r="D5116" s="1">
        <v>1276.4000000000001</v>
      </c>
      <c r="E5116" s="1">
        <v>1282.8</v>
      </c>
      <c r="F5116" s="1">
        <v>23382546</v>
      </c>
      <c r="G5116" s="1">
        <v>1576.03</v>
      </c>
      <c r="H5116" s="6" t="str">
        <f>TEXT(NiftyData[[#This Row],[Date]], "yyyy")</f>
        <v>2000</v>
      </c>
      <c r="I5116" s="6" t="str">
        <f>TEXT(NiftyData[[#This Row],[Date]], "mmm")</f>
        <v>May</v>
      </c>
      <c r="J5116" s="6" t="str">
        <f>TEXT(NiftyData[[#This Row],[Date]], "ddd")</f>
        <v>Fri</v>
      </c>
      <c r="K5116" s="6" t="str">
        <f>TEXT(NiftyData[[#This Row],[Date]], "mmm-yyyy")</f>
        <v>May-2000</v>
      </c>
      <c r="L5116" s="6" t="str">
        <f>IF(NiftyData[[#This Row],[Day]]="Thu", "Expiry", "")</f>
        <v/>
      </c>
      <c r="M5116" s="6">
        <f>NiftyData[[#This Row],[Close]]-NiftyData[[#This Row],[Open]]</f>
        <v>-22.5</v>
      </c>
      <c r="N5116" s="4">
        <f>NiftyData[[#This Row],[Intraday Change]]/NiftyData[[#This Row],[Open]]</f>
        <v>-1.7237416685819351E-2</v>
      </c>
      <c r="O5116" s="4">
        <f>_xlfn.CEILING.MATH(ABS(NiftyData[[#This Row],[Intraday Change %]]), 0.01)</f>
        <v>0.02</v>
      </c>
      <c r="P5116" s="6">
        <f>NiftyData[[#This Row],[Close]]-E5117</f>
        <v>-21.75</v>
      </c>
      <c r="Q5116" s="4">
        <f>NiftyData[[#This Row],[DayChange]]/E5117</f>
        <v>-1.667241577555479E-2</v>
      </c>
      <c r="R5116" s="7">
        <f>_xlfn.CEILING.MATH(ABS(NiftyData[[#This Row],[DayChange %]]), 0.01)</f>
        <v>0.02</v>
      </c>
    </row>
    <row r="5117" spans="1:18" x14ac:dyDescent="0.2">
      <c r="A5117" s="2">
        <v>36657</v>
      </c>
      <c r="B5117" s="1">
        <v>1359.1</v>
      </c>
      <c r="C5117" s="1">
        <v>1359.1</v>
      </c>
      <c r="D5117" s="1">
        <v>1295.95</v>
      </c>
      <c r="E5117" s="1">
        <v>1304.55</v>
      </c>
      <c r="F5117" s="1">
        <v>23828870</v>
      </c>
      <c r="G5117" s="1">
        <v>1553.33</v>
      </c>
      <c r="H5117" s="6" t="str">
        <f>TEXT(NiftyData[[#This Row],[Date]], "yyyy")</f>
        <v>2000</v>
      </c>
      <c r="I5117" s="6" t="str">
        <f>TEXT(NiftyData[[#This Row],[Date]], "mmm")</f>
        <v>May</v>
      </c>
      <c r="J5117" s="6" t="str">
        <f>TEXT(NiftyData[[#This Row],[Date]], "ddd")</f>
        <v>Thu</v>
      </c>
      <c r="K5117" s="6" t="str">
        <f>TEXT(NiftyData[[#This Row],[Date]], "mmm-yyyy")</f>
        <v>May-2000</v>
      </c>
      <c r="L5117" s="6" t="str">
        <f>IF(NiftyData[[#This Row],[Day]]="Thu", "Expiry", "")</f>
        <v>Expiry</v>
      </c>
      <c r="M5117" s="6">
        <f>NiftyData[[#This Row],[Close]]-NiftyData[[#This Row],[Open]]</f>
        <v>-54.549999999999955</v>
      </c>
      <c r="N5117" s="4">
        <f>NiftyData[[#This Row],[Intraday Change]]/NiftyData[[#This Row],[Open]]</f>
        <v>-4.0136855271871059E-2</v>
      </c>
      <c r="O5117" s="4">
        <f>_xlfn.CEILING.MATH(ABS(NiftyData[[#This Row],[Intraday Change %]]), 0.01)</f>
        <v>0.05</v>
      </c>
      <c r="P5117" s="6">
        <f>NiftyData[[#This Row],[Close]]-E5118</f>
        <v>-58.600000000000136</v>
      </c>
      <c r="Q5117" s="4">
        <f>NiftyData[[#This Row],[DayChange]]/E5118</f>
        <v>-4.2988665957524951E-2</v>
      </c>
      <c r="R5117" s="7">
        <f>_xlfn.CEILING.MATH(ABS(NiftyData[[#This Row],[DayChange %]]), 0.01)</f>
        <v>0.05</v>
      </c>
    </row>
    <row r="5118" spans="1:18" x14ac:dyDescent="0.2">
      <c r="A5118" s="2">
        <v>36656</v>
      </c>
      <c r="B5118" s="1">
        <v>1380.4</v>
      </c>
      <c r="C5118" s="1">
        <v>1391.35</v>
      </c>
      <c r="D5118" s="1">
        <v>1359.65</v>
      </c>
      <c r="E5118" s="1">
        <v>1363.15</v>
      </c>
      <c r="F5118" s="1">
        <v>22179474</v>
      </c>
      <c r="G5118" s="1">
        <v>1577.07</v>
      </c>
      <c r="H5118" s="6" t="str">
        <f>TEXT(NiftyData[[#This Row],[Date]], "yyyy")</f>
        <v>2000</v>
      </c>
      <c r="I5118" s="6" t="str">
        <f>TEXT(NiftyData[[#This Row],[Date]], "mmm")</f>
        <v>May</v>
      </c>
      <c r="J5118" s="6" t="str">
        <f>TEXT(NiftyData[[#This Row],[Date]], "ddd")</f>
        <v>Wed</v>
      </c>
      <c r="K5118" s="6" t="str">
        <f>TEXT(NiftyData[[#This Row],[Date]], "mmm-yyyy")</f>
        <v>May-2000</v>
      </c>
      <c r="L5118" s="6" t="str">
        <f>IF(NiftyData[[#This Row],[Day]]="Thu", "Expiry", "")</f>
        <v/>
      </c>
      <c r="M5118" s="6">
        <f>NiftyData[[#This Row],[Close]]-NiftyData[[#This Row],[Open]]</f>
        <v>-17.25</v>
      </c>
      <c r="N5118" s="4">
        <f>NiftyData[[#This Row],[Intraday Change]]/NiftyData[[#This Row],[Open]]</f>
        <v>-1.2496377861489423E-2</v>
      </c>
      <c r="O5118" s="4">
        <f>_xlfn.CEILING.MATH(ABS(NiftyData[[#This Row],[Intraday Change %]]), 0.01)</f>
        <v>0.02</v>
      </c>
      <c r="P5118" s="6">
        <f>NiftyData[[#This Row],[Close]]-E5119</f>
        <v>-15.399999999999864</v>
      </c>
      <c r="Q5118" s="4">
        <f>NiftyData[[#This Row],[DayChange]]/E5119</f>
        <v>-1.1171158100903024E-2</v>
      </c>
      <c r="R5118" s="7">
        <f>_xlfn.CEILING.MATH(ABS(NiftyData[[#This Row],[DayChange %]]), 0.01)</f>
        <v>0.02</v>
      </c>
    </row>
    <row r="5119" spans="1:18" x14ac:dyDescent="0.2">
      <c r="A5119" s="2">
        <v>36655</v>
      </c>
      <c r="B5119" s="1">
        <v>1362.45</v>
      </c>
      <c r="C5119" s="1">
        <v>1385.7</v>
      </c>
      <c r="D5119" s="1">
        <v>1328.05</v>
      </c>
      <c r="E5119" s="1">
        <v>1378.55</v>
      </c>
      <c r="F5119" s="1">
        <v>24898689</v>
      </c>
      <c r="G5119" s="1">
        <v>1523.07</v>
      </c>
      <c r="H5119" s="6" t="str">
        <f>TEXT(NiftyData[[#This Row],[Date]], "yyyy")</f>
        <v>2000</v>
      </c>
      <c r="I5119" s="6" t="str">
        <f>TEXT(NiftyData[[#This Row],[Date]], "mmm")</f>
        <v>May</v>
      </c>
      <c r="J5119" s="6" t="str">
        <f>TEXT(NiftyData[[#This Row],[Date]], "ddd")</f>
        <v>Tue</v>
      </c>
      <c r="K5119" s="6" t="str">
        <f>TEXT(NiftyData[[#This Row],[Date]], "mmm-yyyy")</f>
        <v>May-2000</v>
      </c>
      <c r="L5119" s="6" t="str">
        <f>IF(NiftyData[[#This Row],[Day]]="Thu", "Expiry", "")</f>
        <v/>
      </c>
      <c r="M5119" s="6">
        <f>NiftyData[[#This Row],[Close]]-NiftyData[[#This Row],[Open]]</f>
        <v>16.099999999999909</v>
      </c>
      <c r="N5119" s="4">
        <f>NiftyData[[#This Row],[Intraday Change]]/NiftyData[[#This Row],[Open]]</f>
        <v>1.1816947410914096E-2</v>
      </c>
      <c r="O5119" s="4">
        <f>_xlfn.CEILING.MATH(ABS(NiftyData[[#This Row],[Intraday Change %]]), 0.01)</f>
        <v>0.02</v>
      </c>
      <c r="P5119" s="6">
        <f>NiftyData[[#This Row],[Close]]-E5120</f>
        <v>13.5</v>
      </c>
      <c r="Q5119" s="4">
        <f>NiftyData[[#This Row],[DayChange]]/E5120</f>
        <v>9.8897476282920043E-3</v>
      </c>
      <c r="R5119" s="7">
        <f>_xlfn.CEILING.MATH(ABS(NiftyData[[#This Row],[DayChange %]]), 0.01)</f>
        <v>0.01</v>
      </c>
    </row>
    <row r="5120" spans="1:18" x14ac:dyDescent="0.2">
      <c r="A5120" s="2">
        <v>36654</v>
      </c>
      <c r="B5120" s="1">
        <v>1423.25</v>
      </c>
      <c r="C5120" s="1">
        <v>1436.6</v>
      </c>
      <c r="D5120" s="1">
        <v>1358.8</v>
      </c>
      <c r="E5120" s="1">
        <v>1365.05</v>
      </c>
      <c r="F5120" s="1">
        <v>23965671</v>
      </c>
      <c r="G5120" s="1">
        <v>2058.9</v>
      </c>
      <c r="H5120" s="6" t="str">
        <f>TEXT(NiftyData[[#This Row],[Date]], "yyyy")</f>
        <v>2000</v>
      </c>
      <c r="I5120" s="6" t="str">
        <f>TEXT(NiftyData[[#This Row],[Date]], "mmm")</f>
        <v>May</v>
      </c>
      <c r="J5120" s="6" t="str">
        <f>TEXT(NiftyData[[#This Row],[Date]], "ddd")</f>
        <v>Mon</v>
      </c>
      <c r="K5120" s="6" t="str">
        <f>TEXT(NiftyData[[#This Row],[Date]], "mmm-yyyy")</f>
        <v>May-2000</v>
      </c>
      <c r="L5120" s="6" t="str">
        <f>IF(NiftyData[[#This Row],[Day]]="Thu", "Expiry", "")</f>
        <v/>
      </c>
      <c r="M5120" s="6">
        <f>NiftyData[[#This Row],[Close]]-NiftyData[[#This Row],[Open]]</f>
        <v>-58.200000000000045</v>
      </c>
      <c r="N5120" s="4">
        <f>NiftyData[[#This Row],[Intraday Change]]/NiftyData[[#This Row],[Open]]</f>
        <v>-4.0892323906551939E-2</v>
      </c>
      <c r="O5120" s="4">
        <f>_xlfn.CEILING.MATH(ABS(NiftyData[[#This Row],[Intraday Change %]]), 0.01)</f>
        <v>0.05</v>
      </c>
      <c r="P5120" s="6">
        <f>NiftyData[[#This Row],[Close]]-E5121</f>
        <v>-57.350000000000136</v>
      </c>
      <c r="Q5120" s="4">
        <f>NiftyData[[#This Row],[DayChange]]/E5121</f>
        <v>-4.0319178852643515E-2</v>
      </c>
      <c r="R5120" s="7">
        <f>_xlfn.CEILING.MATH(ABS(NiftyData[[#This Row],[DayChange %]]), 0.01)</f>
        <v>0.05</v>
      </c>
    </row>
    <row r="5121" spans="1:18" x14ac:dyDescent="0.2">
      <c r="A5121" s="2">
        <v>36651</v>
      </c>
      <c r="B5121" s="1">
        <v>1381.9</v>
      </c>
      <c r="C5121" s="1">
        <v>1428.6</v>
      </c>
      <c r="D5121" s="1">
        <v>1381.9</v>
      </c>
      <c r="E5121" s="1">
        <v>1422.4</v>
      </c>
      <c r="F5121" s="1">
        <v>35555435</v>
      </c>
      <c r="G5121" s="1">
        <v>1883.38</v>
      </c>
      <c r="H5121" s="6" t="str">
        <f>TEXT(NiftyData[[#This Row],[Date]], "yyyy")</f>
        <v>2000</v>
      </c>
      <c r="I5121" s="6" t="str">
        <f>TEXT(NiftyData[[#This Row],[Date]], "mmm")</f>
        <v>May</v>
      </c>
      <c r="J5121" s="6" t="str">
        <f>TEXT(NiftyData[[#This Row],[Date]], "ddd")</f>
        <v>Fri</v>
      </c>
      <c r="K5121" s="6" t="str">
        <f>TEXT(NiftyData[[#This Row],[Date]], "mmm-yyyy")</f>
        <v>May-2000</v>
      </c>
      <c r="L5121" s="6" t="str">
        <f>IF(NiftyData[[#This Row],[Day]]="Thu", "Expiry", "")</f>
        <v/>
      </c>
      <c r="M5121" s="6">
        <f>NiftyData[[#This Row],[Close]]-NiftyData[[#This Row],[Open]]</f>
        <v>40.5</v>
      </c>
      <c r="N5121" s="4">
        <f>NiftyData[[#This Row],[Intraday Change]]/NiftyData[[#This Row],[Open]]</f>
        <v>2.9307475215283305E-2</v>
      </c>
      <c r="O5121" s="4">
        <f>_xlfn.CEILING.MATH(ABS(NiftyData[[#This Row],[Intraday Change %]]), 0.01)</f>
        <v>0.03</v>
      </c>
      <c r="P5121" s="6">
        <f>NiftyData[[#This Row],[Close]]-E5122</f>
        <v>41.850000000000136</v>
      </c>
      <c r="Q5121" s="4">
        <f>NiftyData[[#This Row],[DayChange]]/E5122</f>
        <v>3.0314005287747737E-2</v>
      </c>
      <c r="R5121" s="7">
        <f>_xlfn.CEILING.MATH(ABS(NiftyData[[#This Row],[DayChange %]]), 0.01)</f>
        <v>0.04</v>
      </c>
    </row>
    <row r="5122" spans="1:18" x14ac:dyDescent="0.2">
      <c r="A5122" s="2">
        <v>36650</v>
      </c>
      <c r="B5122" s="1">
        <v>1317.95</v>
      </c>
      <c r="C5122" s="1">
        <v>1385.15</v>
      </c>
      <c r="D5122" s="1">
        <v>1317.95</v>
      </c>
      <c r="E5122" s="1">
        <v>1380.55</v>
      </c>
      <c r="F5122" s="1">
        <v>29963970</v>
      </c>
      <c r="G5122" s="1">
        <v>1527.37</v>
      </c>
      <c r="H5122" s="6" t="str">
        <f>TEXT(NiftyData[[#This Row],[Date]], "yyyy")</f>
        <v>2000</v>
      </c>
      <c r="I5122" s="6" t="str">
        <f>TEXT(NiftyData[[#This Row],[Date]], "mmm")</f>
        <v>May</v>
      </c>
      <c r="J5122" s="6" t="str">
        <f>TEXT(NiftyData[[#This Row],[Date]], "ddd")</f>
        <v>Thu</v>
      </c>
      <c r="K5122" s="6" t="str">
        <f>TEXT(NiftyData[[#This Row],[Date]], "mmm-yyyy")</f>
        <v>May-2000</v>
      </c>
      <c r="L5122" s="6" t="str">
        <f>IF(NiftyData[[#This Row],[Day]]="Thu", "Expiry", "")</f>
        <v>Expiry</v>
      </c>
      <c r="M5122" s="6">
        <f>NiftyData[[#This Row],[Close]]-NiftyData[[#This Row],[Open]]</f>
        <v>62.599999999999909</v>
      </c>
      <c r="N5122" s="4">
        <f>NiftyData[[#This Row],[Intraday Change]]/NiftyData[[#This Row],[Open]]</f>
        <v>4.7498008270419903E-2</v>
      </c>
      <c r="O5122" s="4">
        <f>_xlfn.CEILING.MATH(ABS(NiftyData[[#This Row],[Intraday Change %]]), 0.01)</f>
        <v>0.05</v>
      </c>
      <c r="P5122" s="6">
        <f>NiftyData[[#This Row],[Close]]-E5123</f>
        <v>64.5</v>
      </c>
      <c r="Q5122" s="4">
        <f>NiftyData[[#This Row],[DayChange]]/E5123</f>
        <v>4.9010295961399643E-2</v>
      </c>
      <c r="R5122" s="7">
        <f>_xlfn.CEILING.MATH(ABS(NiftyData[[#This Row],[DayChange %]]), 0.01)</f>
        <v>0.05</v>
      </c>
    </row>
    <row r="5123" spans="1:18" x14ac:dyDescent="0.2">
      <c r="A5123" s="2">
        <v>36649</v>
      </c>
      <c r="B5123" s="1">
        <v>1330.15</v>
      </c>
      <c r="C5123" s="1">
        <v>1342.15</v>
      </c>
      <c r="D5123" s="1">
        <v>1258.0999999999999</v>
      </c>
      <c r="E5123" s="1">
        <v>1316.05</v>
      </c>
      <c r="F5123" s="1">
        <v>34709688</v>
      </c>
      <c r="G5123" s="1">
        <v>1815.26</v>
      </c>
      <c r="H5123" s="6" t="str">
        <f>TEXT(NiftyData[[#This Row],[Date]], "yyyy")</f>
        <v>2000</v>
      </c>
      <c r="I5123" s="6" t="str">
        <f>TEXT(NiftyData[[#This Row],[Date]], "mmm")</f>
        <v>May</v>
      </c>
      <c r="J5123" s="6" t="str">
        <f>TEXT(NiftyData[[#This Row],[Date]], "ddd")</f>
        <v>Wed</v>
      </c>
      <c r="K5123" s="6" t="str">
        <f>TEXT(NiftyData[[#This Row],[Date]], "mmm-yyyy")</f>
        <v>May-2000</v>
      </c>
      <c r="L5123" s="6" t="str">
        <f>IF(NiftyData[[#This Row],[Day]]="Thu", "Expiry", "")</f>
        <v/>
      </c>
      <c r="M5123" s="6">
        <f>NiftyData[[#This Row],[Close]]-NiftyData[[#This Row],[Open]]</f>
        <v>-14.100000000000136</v>
      </c>
      <c r="N5123" s="4">
        <f>NiftyData[[#This Row],[Intraday Change]]/NiftyData[[#This Row],[Open]]</f>
        <v>-1.0600308235913345E-2</v>
      </c>
      <c r="O5123" s="4">
        <f>_xlfn.CEILING.MATH(ABS(NiftyData[[#This Row],[Intraday Change %]]), 0.01)</f>
        <v>0.02</v>
      </c>
      <c r="P5123" s="6">
        <f>NiftyData[[#This Row],[Close]]-E5124</f>
        <v>-17.400000000000091</v>
      </c>
      <c r="Q5123" s="4">
        <f>NiftyData[[#This Row],[DayChange]]/E5124</f>
        <v>-1.3048858224905388E-2</v>
      </c>
      <c r="R5123" s="7">
        <f>_xlfn.CEILING.MATH(ABS(NiftyData[[#This Row],[DayChange %]]), 0.01)</f>
        <v>0.02</v>
      </c>
    </row>
    <row r="5124" spans="1:18" x14ac:dyDescent="0.2">
      <c r="A5124" s="2">
        <v>36648</v>
      </c>
      <c r="B5124" s="1">
        <v>1410</v>
      </c>
      <c r="C5124" s="1">
        <v>1421.5</v>
      </c>
      <c r="D5124" s="1">
        <v>1319.65</v>
      </c>
      <c r="E5124" s="1">
        <v>1333.45</v>
      </c>
      <c r="F5124" s="1">
        <v>39377730</v>
      </c>
      <c r="G5124" s="1">
        <v>1889.61</v>
      </c>
      <c r="H5124" s="6" t="str">
        <f>TEXT(NiftyData[[#This Row],[Date]], "yyyy")</f>
        <v>2000</v>
      </c>
      <c r="I5124" s="6" t="str">
        <f>TEXT(NiftyData[[#This Row],[Date]], "mmm")</f>
        <v>May</v>
      </c>
      <c r="J5124" s="6" t="str">
        <f>TEXT(NiftyData[[#This Row],[Date]], "ddd")</f>
        <v>Tue</v>
      </c>
      <c r="K5124" s="6" t="str">
        <f>TEXT(NiftyData[[#This Row],[Date]], "mmm-yyyy")</f>
        <v>May-2000</v>
      </c>
      <c r="L5124" s="6" t="str">
        <f>IF(NiftyData[[#This Row],[Day]]="Thu", "Expiry", "")</f>
        <v/>
      </c>
      <c r="M5124" s="6">
        <f>NiftyData[[#This Row],[Close]]-NiftyData[[#This Row],[Open]]</f>
        <v>-76.549999999999955</v>
      </c>
      <c r="N5124" s="4">
        <f>NiftyData[[#This Row],[Intraday Change]]/NiftyData[[#This Row],[Open]]</f>
        <v>-5.4290780141843936E-2</v>
      </c>
      <c r="O5124" s="4">
        <f>_xlfn.CEILING.MATH(ABS(NiftyData[[#This Row],[Intraday Change %]]), 0.01)</f>
        <v>0.06</v>
      </c>
      <c r="P5124" s="6">
        <f>NiftyData[[#This Row],[Close]]-E5125</f>
        <v>-73.099999999999909</v>
      </c>
      <c r="Q5124" s="4">
        <f>NiftyData[[#This Row],[DayChange]]/E5125</f>
        <v>-5.1971135046745519E-2</v>
      </c>
      <c r="R5124" s="7">
        <f>_xlfn.CEILING.MATH(ABS(NiftyData[[#This Row],[DayChange %]]), 0.01)</f>
        <v>0.06</v>
      </c>
    </row>
    <row r="5125" spans="1:18" x14ac:dyDescent="0.2">
      <c r="A5125" s="2">
        <v>36644</v>
      </c>
      <c r="B5125" s="1">
        <v>1419.9</v>
      </c>
      <c r="C5125" s="1">
        <v>1438</v>
      </c>
      <c r="D5125" s="1">
        <v>1396.55</v>
      </c>
      <c r="E5125" s="1">
        <v>1406.55</v>
      </c>
      <c r="F5125" s="1">
        <v>27456437</v>
      </c>
      <c r="G5125" s="1">
        <v>1442.25</v>
      </c>
      <c r="H5125" s="6" t="str">
        <f>TEXT(NiftyData[[#This Row],[Date]], "yyyy")</f>
        <v>2000</v>
      </c>
      <c r="I5125" s="6" t="str">
        <f>TEXT(NiftyData[[#This Row],[Date]], "mmm")</f>
        <v>Apr</v>
      </c>
      <c r="J5125" s="6" t="str">
        <f>TEXT(NiftyData[[#This Row],[Date]], "ddd")</f>
        <v>Fri</v>
      </c>
      <c r="K5125" s="6" t="str">
        <f>TEXT(NiftyData[[#This Row],[Date]], "mmm-yyyy")</f>
        <v>Apr-2000</v>
      </c>
      <c r="L5125" s="6" t="str">
        <f>IF(NiftyData[[#This Row],[Day]]="Thu", "Expiry", "")</f>
        <v/>
      </c>
      <c r="M5125" s="6">
        <f>NiftyData[[#This Row],[Close]]-NiftyData[[#This Row],[Open]]</f>
        <v>-13.350000000000136</v>
      </c>
      <c r="N5125" s="4">
        <f>NiftyData[[#This Row],[Intraday Change]]/NiftyData[[#This Row],[Open]]</f>
        <v>-9.4020705683499784E-3</v>
      </c>
      <c r="O5125" s="4">
        <f>_xlfn.CEILING.MATH(ABS(NiftyData[[#This Row],[Intraday Change %]]), 0.01)</f>
        <v>0.01</v>
      </c>
      <c r="P5125" s="6">
        <f>NiftyData[[#This Row],[Close]]-E5126</f>
        <v>-10.350000000000136</v>
      </c>
      <c r="Q5125" s="4">
        <f>NiftyData[[#This Row],[DayChange]]/E5126</f>
        <v>-7.3046792293035047E-3</v>
      </c>
      <c r="R5125" s="7">
        <f>_xlfn.CEILING.MATH(ABS(NiftyData[[#This Row],[DayChange %]]), 0.01)</f>
        <v>0.01</v>
      </c>
    </row>
    <row r="5126" spans="1:18" x14ac:dyDescent="0.2">
      <c r="A5126" s="2">
        <v>36643</v>
      </c>
      <c r="B5126" s="1">
        <v>1436.15</v>
      </c>
      <c r="C5126" s="1">
        <v>1455.85</v>
      </c>
      <c r="D5126" s="1">
        <v>1400.65</v>
      </c>
      <c r="E5126" s="1">
        <v>1416.9</v>
      </c>
      <c r="F5126" s="1">
        <v>51773632</v>
      </c>
      <c r="G5126" s="1">
        <v>2558.15</v>
      </c>
      <c r="H5126" s="6" t="str">
        <f>TEXT(NiftyData[[#This Row],[Date]], "yyyy")</f>
        <v>2000</v>
      </c>
      <c r="I5126" s="6" t="str">
        <f>TEXT(NiftyData[[#This Row],[Date]], "mmm")</f>
        <v>Apr</v>
      </c>
      <c r="J5126" s="6" t="str">
        <f>TEXT(NiftyData[[#This Row],[Date]], "ddd")</f>
        <v>Thu</v>
      </c>
      <c r="K5126" s="6" t="str">
        <f>TEXT(NiftyData[[#This Row],[Date]], "mmm-yyyy")</f>
        <v>Apr-2000</v>
      </c>
      <c r="L5126" s="6" t="str">
        <f>IF(NiftyData[[#This Row],[Day]]="Thu", "Expiry", "")</f>
        <v>Expiry</v>
      </c>
      <c r="M5126" s="6">
        <f>NiftyData[[#This Row],[Close]]-NiftyData[[#This Row],[Open]]</f>
        <v>-19.25</v>
      </c>
      <c r="N5126" s="4">
        <f>NiftyData[[#This Row],[Intraday Change]]/NiftyData[[#This Row],[Open]]</f>
        <v>-1.3403892351077532E-2</v>
      </c>
      <c r="O5126" s="4">
        <f>_xlfn.CEILING.MATH(ABS(NiftyData[[#This Row],[Intraday Change %]]), 0.01)</f>
        <v>0.02</v>
      </c>
      <c r="P5126" s="6">
        <f>NiftyData[[#This Row],[Close]]-E5127</f>
        <v>-19.199999999999818</v>
      </c>
      <c r="Q5126" s="4">
        <f>NiftyData[[#This Row],[DayChange]]/E5127</f>
        <v>-1.3369542510967078E-2</v>
      </c>
      <c r="R5126" s="7">
        <f>_xlfn.CEILING.MATH(ABS(NiftyData[[#This Row],[DayChange %]]), 0.01)</f>
        <v>0.02</v>
      </c>
    </row>
    <row r="5127" spans="1:18" x14ac:dyDescent="0.2">
      <c r="A5127" s="2">
        <v>36642</v>
      </c>
      <c r="B5127" s="1">
        <v>1362.5</v>
      </c>
      <c r="C5127" s="1">
        <v>1439.05</v>
      </c>
      <c r="D5127" s="1">
        <v>1362.5</v>
      </c>
      <c r="E5127" s="1">
        <v>1436.1</v>
      </c>
      <c r="F5127" s="1">
        <v>45032350</v>
      </c>
      <c r="G5127" s="1">
        <v>1395.49</v>
      </c>
      <c r="H5127" s="6" t="str">
        <f>TEXT(NiftyData[[#This Row],[Date]], "yyyy")</f>
        <v>2000</v>
      </c>
      <c r="I5127" s="6" t="str">
        <f>TEXT(NiftyData[[#This Row],[Date]], "mmm")</f>
        <v>Apr</v>
      </c>
      <c r="J5127" s="6" t="str">
        <f>TEXT(NiftyData[[#This Row],[Date]], "ddd")</f>
        <v>Wed</v>
      </c>
      <c r="K5127" s="6" t="str">
        <f>TEXT(NiftyData[[#This Row],[Date]], "mmm-yyyy")</f>
        <v>Apr-2000</v>
      </c>
      <c r="L5127" s="6" t="str">
        <f>IF(NiftyData[[#This Row],[Day]]="Thu", "Expiry", "")</f>
        <v/>
      </c>
      <c r="M5127" s="6">
        <f>NiftyData[[#This Row],[Close]]-NiftyData[[#This Row],[Open]]</f>
        <v>73.599999999999909</v>
      </c>
      <c r="N5127" s="4">
        <f>NiftyData[[#This Row],[Intraday Change]]/NiftyData[[#This Row],[Open]]</f>
        <v>5.4018348623853144E-2</v>
      </c>
      <c r="O5127" s="4">
        <f>_xlfn.CEILING.MATH(ABS(NiftyData[[#This Row],[Intraday Change %]]), 0.01)</f>
        <v>0.06</v>
      </c>
      <c r="P5127" s="6">
        <f>NiftyData[[#This Row],[Close]]-E5128</f>
        <v>76.649999999999864</v>
      </c>
      <c r="Q5127" s="4">
        <f>NiftyData[[#This Row],[DayChange]]/E5128</f>
        <v>5.6383096105042378E-2</v>
      </c>
      <c r="R5127" s="7">
        <f>_xlfn.CEILING.MATH(ABS(NiftyData[[#This Row],[DayChange %]]), 0.01)</f>
        <v>0.06</v>
      </c>
    </row>
    <row r="5128" spans="1:18" x14ac:dyDescent="0.2">
      <c r="A5128" s="2">
        <v>36641</v>
      </c>
      <c r="B5128" s="1">
        <v>1383.8</v>
      </c>
      <c r="C5128" s="1">
        <v>1383.8</v>
      </c>
      <c r="D5128" s="1">
        <v>1311.3</v>
      </c>
      <c r="E5128" s="1">
        <v>1359.45</v>
      </c>
      <c r="F5128" s="1">
        <v>40507493</v>
      </c>
      <c r="G5128" s="1">
        <v>1380.95</v>
      </c>
      <c r="H5128" s="6" t="str">
        <f>TEXT(NiftyData[[#This Row],[Date]], "yyyy")</f>
        <v>2000</v>
      </c>
      <c r="I5128" s="6" t="str">
        <f>TEXT(NiftyData[[#This Row],[Date]], "mmm")</f>
        <v>Apr</v>
      </c>
      <c r="J5128" s="6" t="str">
        <f>TEXT(NiftyData[[#This Row],[Date]], "ddd")</f>
        <v>Tue</v>
      </c>
      <c r="K5128" s="6" t="str">
        <f>TEXT(NiftyData[[#This Row],[Date]], "mmm-yyyy")</f>
        <v>Apr-2000</v>
      </c>
      <c r="L5128" s="6" t="str">
        <f>IF(NiftyData[[#This Row],[Day]]="Thu", "Expiry", "")</f>
        <v/>
      </c>
      <c r="M5128" s="6">
        <f>NiftyData[[#This Row],[Close]]-NiftyData[[#This Row],[Open]]</f>
        <v>-24.349999999999909</v>
      </c>
      <c r="N5128" s="4">
        <f>NiftyData[[#This Row],[Intraday Change]]/NiftyData[[#This Row],[Open]]</f>
        <v>-1.7596473478826355E-2</v>
      </c>
      <c r="O5128" s="4">
        <f>_xlfn.CEILING.MATH(ABS(NiftyData[[#This Row],[Intraday Change %]]), 0.01)</f>
        <v>0.02</v>
      </c>
      <c r="P5128" s="6">
        <f>NiftyData[[#This Row],[Close]]-E5129</f>
        <v>-28.549999999999955</v>
      </c>
      <c r="Q5128" s="4">
        <f>NiftyData[[#This Row],[DayChange]]/E5129</f>
        <v>-2.0569164265129652E-2</v>
      </c>
      <c r="R5128" s="7">
        <f>_xlfn.CEILING.MATH(ABS(NiftyData[[#This Row],[DayChange %]]), 0.01)</f>
        <v>0.03</v>
      </c>
    </row>
    <row r="5129" spans="1:18" x14ac:dyDescent="0.2">
      <c r="A5129" s="2">
        <v>36640</v>
      </c>
      <c r="B5129" s="1">
        <v>1416.05</v>
      </c>
      <c r="C5129" s="1">
        <v>1431.8</v>
      </c>
      <c r="D5129" s="1">
        <v>1371.85</v>
      </c>
      <c r="E5129" s="1">
        <v>1388</v>
      </c>
      <c r="F5129" s="1">
        <v>34272187</v>
      </c>
      <c r="G5129" s="1">
        <v>1720.02</v>
      </c>
      <c r="H5129" s="6" t="str">
        <f>TEXT(NiftyData[[#This Row],[Date]], "yyyy")</f>
        <v>2000</v>
      </c>
      <c r="I5129" s="6" t="str">
        <f>TEXT(NiftyData[[#This Row],[Date]], "mmm")</f>
        <v>Apr</v>
      </c>
      <c r="J5129" s="6" t="str">
        <f>TEXT(NiftyData[[#This Row],[Date]], "ddd")</f>
        <v>Mon</v>
      </c>
      <c r="K5129" s="6" t="str">
        <f>TEXT(NiftyData[[#This Row],[Date]], "mmm-yyyy")</f>
        <v>Apr-2000</v>
      </c>
      <c r="L5129" s="6" t="str">
        <f>IF(NiftyData[[#This Row],[Day]]="Thu", "Expiry", "")</f>
        <v/>
      </c>
      <c r="M5129" s="6">
        <f>NiftyData[[#This Row],[Close]]-NiftyData[[#This Row],[Open]]</f>
        <v>-28.049999999999955</v>
      </c>
      <c r="N5129" s="4">
        <f>NiftyData[[#This Row],[Intraday Change]]/NiftyData[[#This Row],[Open]]</f>
        <v>-1.9808622576886377E-2</v>
      </c>
      <c r="O5129" s="4">
        <f>_xlfn.CEILING.MATH(ABS(NiftyData[[#This Row],[Intraday Change %]]), 0.01)</f>
        <v>0.02</v>
      </c>
      <c r="P5129" s="6">
        <f>NiftyData[[#This Row],[Close]]-E5130</f>
        <v>-27.650000000000091</v>
      </c>
      <c r="Q5129" s="4">
        <f>NiftyData[[#This Row],[DayChange]]/E5130</f>
        <v>-1.9531663899975338E-2</v>
      </c>
      <c r="R5129" s="7">
        <f>_xlfn.CEILING.MATH(ABS(NiftyData[[#This Row],[DayChange %]]), 0.01)</f>
        <v>0.02</v>
      </c>
    </row>
    <row r="5130" spans="1:18" x14ac:dyDescent="0.2">
      <c r="A5130" s="2">
        <v>36636</v>
      </c>
      <c r="B5130" s="1">
        <v>1405.7</v>
      </c>
      <c r="C5130" s="1">
        <v>1425.55</v>
      </c>
      <c r="D5130" s="1">
        <v>1339.75</v>
      </c>
      <c r="E5130" s="1">
        <v>1415.65</v>
      </c>
      <c r="F5130" s="1">
        <v>43869587</v>
      </c>
      <c r="G5130" s="1">
        <v>2294.2399999999998</v>
      </c>
      <c r="H5130" s="6" t="str">
        <f>TEXT(NiftyData[[#This Row],[Date]], "yyyy")</f>
        <v>2000</v>
      </c>
      <c r="I5130" s="6" t="str">
        <f>TEXT(NiftyData[[#This Row],[Date]], "mmm")</f>
        <v>Apr</v>
      </c>
      <c r="J5130" s="6" t="str">
        <f>TEXT(NiftyData[[#This Row],[Date]], "ddd")</f>
        <v>Thu</v>
      </c>
      <c r="K5130" s="6" t="str">
        <f>TEXT(NiftyData[[#This Row],[Date]], "mmm-yyyy")</f>
        <v>Apr-2000</v>
      </c>
      <c r="L5130" s="6" t="str">
        <f>IF(NiftyData[[#This Row],[Day]]="Thu", "Expiry", "")</f>
        <v>Expiry</v>
      </c>
      <c r="M5130" s="6">
        <f>NiftyData[[#This Row],[Close]]-NiftyData[[#This Row],[Open]]</f>
        <v>9.9500000000000455</v>
      </c>
      <c r="N5130" s="4">
        <f>NiftyData[[#This Row],[Intraday Change]]/NiftyData[[#This Row],[Open]]</f>
        <v>7.0783239667070105E-3</v>
      </c>
      <c r="O5130" s="4">
        <f>_xlfn.CEILING.MATH(ABS(NiftyData[[#This Row],[Intraday Change %]]), 0.01)</f>
        <v>0.01</v>
      </c>
      <c r="P5130" s="6">
        <f>NiftyData[[#This Row],[Close]]-E5131</f>
        <v>10.700000000000045</v>
      </c>
      <c r="Q5130" s="4">
        <f>NiftyData[[#This Row],[DayChange]]/E5131</f>
        <v>7.6159293925051035E-3</v>
      </c>
      <c r="R5130" s="7">
        <f>_xlfn.CEILING.MATH(ABS(NiftyData[[#This Row],[DayChange %]]), 0.01)</f>
        <v>0.01</v>
      </c>
    </row>
    <row r="5131" spans="1:18" x14ac:dyDescent="0.2">
      <c r="A5131" s="2">
        <v>36635</v>
      </c>
      <c r="B5131" s="1">
        <v>1417.75</v>
      </c>
      <c r="C5131" s="1">
        <v>1469.05</v>
      </c>
      <c r="D5131" s="1">
        <v>1375.05</v>
      </c>
      <c r="E5131" s="1">
        <v>1404.95</v>
      </c>
      <c r="F5131" s="1">
        <v>38873392</v>
      </c>
      <c r="G5131" s="1">
        <v>1939.59</v>
      </c>
      <c r="H5131" s="6" t="str">
        <f>TEXT(NiftyData[[#This Row],[Date]], "yyyy")</f>
        <v>2000</v>
      </c>
      <c r="I5131" s="6" t="str">
        <f>TEXT(NiftyData[[#This Row],[Date]], "mmm")</f>
        <v>Apr</v>
      </c>
      <c r="J5131" s="6" t="str">
        <f>TEXT(NiftyData[[#This Row],[Date]], "ddd")</f>
        <v>Wed</v>
      </c>
      <c r="K5131" s="6" t="str">
        <f>TEXT(NiftyData[[#This Row],[Date]], "mmm-yyyy")</f>
        <v>Apr-2000</v>
      </c>
      <c r="L5131" s="6" t="str">
        <f>IF(NiftyData[[#This Row],[Day]]="Thu", "Expiry", "")</f>
        <v/>
      </c>
      <c r="M5131" s="6">
        <f>NiftyData[[#This Row],[Close]]-NiftyData[[#This Row],[Open]]</f>
        <v>-12.799999999999955</v>
      </c>
      <c r="N5131" s="4">
        <f>NiftyData[[#This Row],[Intraday Change]]/NiftyData[[#This Row],[Open]]</f>
        <v>-9.0283900546640483E-3</v>
      </c>
      <c r="O5131" s="4">
        <f>_xlfn.CEILING.MATH(ABS(NiftyData[[#This Row],[Intraday Change %]]), 0.01)</f>
        <v>0.01</v>
      </c>
      <c r="P5131" s="6">
        <f>NiftyData[[#This Row],[Close]]-E5132</f>
        <v>-9.8499999999999091</v>
      </c>
      <c r="Q5131" s="4">
        <f>NiftyData[[#This Row],[DayChange]]/E5132</f>
        <v>-6.962114786542203E-3</v>
      </c>
      <c r="R5131" s="7">
        <f>_xlfn.CEILING.MATH(ABS(NiftyData[[#This Row],[DayChange %]]), 0.01)</f>
        <v>0.01</v>
      </c>
    </row>
    <row r="5132" spans="1:18" x14ac:dyDescent="0.2">
      <c r="A5132" s="2">
        <v>36634</v>
      </c>
      <c r="B5132" s="1">
        <v>1443.55</v>
      </c>
      <c r="C5132" s="1">
        <v>1478.85</v>
      </c>
      <c r="D5132" s="1">
        <v>1410</v>
      </c>
      <c r="E5132" s="1">
        <v>1414.8</v>
      </c>
      <c r="F5132" s="1">
        <v>30055064</v>
      </c>
      <c r="G5132" s="1">
        <v>1311.69</v>
      </c>
      <c r="H5132" s="6" t="str">
        <f>TEXT(NiftyData[[#This Row],[Date]], "yyyy")</f>
        <v>2000</v>
      </c>
      <c r="I5132" s="6" t="str">
        <f>TEXT(NiftyData[[#This Row],[Date]], "mmm")</f>
        <v>Apr</v>
      </c>
      <c r="J5132" s="6" t="str">
        <f>TEXT(NiftyData[[#This Row],[Date]], "ddd")</f>
        <v>Tue</v>
      </c>
      <c r="K5132" s="6" t="str">
        <f>TEXT(NiftyData[[#This Row],[Date]], "mmm-yyyy")</f>
        <v>Apr-2000</v>
      </c>
      <c r="L5132" s="6" t="str">
        <f>IF(NiftyData[[#This Row],[Day]]="Thu", "Expiry", "")</f>
        <v/>
      </c>
      <c r="M5132" s="6">
        <f>NiftyData[[#This Row],[Close]]-NiftyData[[#This Row],[Open]]</f>
        <v>-28.75</v>
      </c>
      <c r="N5132" s="4">
        <f>NiftyData[[#This Row],[Intraday Change]]/NiftyData[[#This Row],[Open]]</f>
        <v>-1.991617886460462E-2</v>
      </c>
      <c r="O5132" s="4">
        <f>_xlfn.CEILING.MATH(ABS(NiftyData[[#This Row],[Intraday Change %]]), 0.01)</f>
        <v>0.02</v>
      </c>
      <c r="P5132" s="6">
        <f>NiftyData[[#This Row],[Close]]-E5133</f>
        <v>-28.75</v>
      </c>
      <c r="Q5132" s="4">
        <f>NiftyData[[#This Row],[DayChange]]/E5133</f>
        <v>-1.991617886460462E-2</v>
      </c>
      <c r="R5132" s="7">
        <f>_xlfn.CEILING.MATH(ABS(NiftyData[[#This Row],[DayChange %]]), 0.01)</f>
        <v>0.02</v>
      </c>
    </row>
    <row r="5133" spans="1:18" x14ac:dyDescent="0.2">
      <c r="A5133" s="2">
        <v>36633</v>
      </c>
      <c r="B5133" s="1">
        <v>1518.55</v>
      </c>
      <c r="C5133" s="1">
        <v>1518.55</v>
      </c>
      <c r="D5133" s="1">
        <v>1412.45</v>
      </c>
      <c r="E5133" s="1">
        <v>1443.55</v>
      </c>
      <c r="F5133" s="1">
        <v>47786700</v>
      </c>
      <c r="G5133" s="1">
        <v>1109.7</v>
      </c>
      <c r="H5133" s="6" t="str">
        <f>TEXT(NiftyData[[#This Row],[Date]], "yyyy")</f>
        <v>2000</v>
      </c>
      <c r="I5133" s="6" t="str">
        <f>TEXT(NiftyData[[#This Row],[Date]], "mmm")</f>
        <v>Apr</v>
      </c>
      <c r="J5133" s="6" t="str">
        <f>TEXT(NiftyData[[#This Row],[Date]], "ddd")</f>
        <v>Mon</v>
      </c>
      <c r="K5133" s="6" t="str">
        <f>TEXT(NiftyData[[#This Row],[Date]], "mmm-yyyy")</f>
        <v>Apr-2000</v>
      </c>
      <c r="L5133" s="6" t="str">
        <f>IF(NiftyData[[#This Row],[Day]]="Thu", "Expiry", "")</f>
        <v/>
      </c>
      <c r="M5133" s="6">
        <f>NiftyData[[#This Row],[Close]]-NiftyData[[#This Row],[Open]]</f>
        <v>-75</v>
      </c>
      <c r="N5133" s="4">
        <f>NiftyData[[#This Row],[Intraday Change]]/NiftyData[[#This Row],[Open]]</f>
        <v>-4.9389219979585793E-2</v>
      </c>
      <c r="O5133" s="4">
        <f>_xlfn.CEILING.MATH(ABS(NiftyData[[#This Row],[Intraday Change %]]), 0.01)</f>
        <v>0.05</v>
      </c>
      <c r="P5133" s="6">
        <f>NiftyData[[#This Row],[Close]]-E5134</f>
        <v>-75.100000000000136</v>
      </c>
      <c r="Q5133" s="4">
        <f>NiftyData[[#This Row],[DayChange]]/E5134</f>
        <v>-4.9451815757416216E-2</v>
      </c>
      <c r="R5133" s="7">
        <f>_xlfn.CEILING.MATH(ABS(NiftyData[[#This Row],[DayChange %]]), 0.01)</f>
        <v>0.05</v>
      </c>
    </row>
    <row r="5134" spans="1:18" x14ac:dyDescent="0.2">
      <c r="A5134" s="2">
        <v>36629</v>
      </c>
      <c r="B5134" s="1">
        <v>1587.95</v>
      </c>
      <c r="C5134" s="1">
        <v>1587.95</v>
      </c>
      <c r="D5134" s="1">
        <v>1502.7</v>
      </c>
      <c r="E5134" s="1">
        <v>1518.65</v>
      </c>
      <c r="F5134" s="1">
        <v>20985552</v>
      </c>
      <c r="G5134" s="1">
        <v>1207.8699999999999</v>
      </c>
      <c r="H5134" s="6" t="str">
        <f>TEXT(NiftyData[[#This Row],[Date]], "yyyy")</f>
        <v>2000</v>
      </c>
      <c r="I5134" s="6" t="str">
        <f>TEXT(NiftyData[[#This Row],[Date]], "mmm")</f>
        <v>Apr</v>
      </c>
      <c r="J5134" s="6" t="str">
        <f>TEXT(NiftyData[[#This Row],[Date]], "ddd")</f>
        <v>Thu</v>
      </c>
      <c r="K5134" s="6" t="str">
        <f>TEXT(NiftyData[[#This Row],[Date]], "mmm-yyyy")</f>
        <v>Apr-2000</v>
      </c>
      <c r="L5134" s="6" t="str">
        <f>IF(NiftyData[[#This Row],[Day]]="Thu", "Expiry", "")</f>
        <v>Expiry</v>
      </c>
      <c r="M5134" s="6">
        <f>NiftyData[[#This Row],[Close]]-NiftyData[[#This Row],[Open]]</f>
        <v>-69.299999999999955</v>
      </c>
      <c r="N5134" s="4">
        <f>NiftyData[[#This Row],[Intraday Change]]/NiftyData[[#This Row],[Open]]</f>
        <v>-4.3641172581000628E-2</v>
      </c>
      <c r="O5134" s="4">
        <f>_xlfn.CEILING.MATH(ABS(NiftyData[[#This Row],[Intraday Change %]]), 0.01)</f>
        <v>0.05</v>
      </c>
      <c r="P5134" s="6">
        <f>NiftyData[[#This Row],[Close]]-E5135</f>
        <v>-74.049999999999955</v>
      </c>
      <c r="Q5134" s="4">
        <f>NiftyData[[#This Row],[DayChange]]/E5135</f>
        <v>-4.6493376028128308E-2</v>
      </c>
      <c r="R5134" s="7">
        <f>_xlfn.CEILING.MATH(ABS(NiftyData[[#This Row],[DayChange %]]), 0.01)</f>
        <v>0.05</v>
      </c>
    </row>
    <row r="5135" spans="1:18" x14ac:dyDescent="0.2">
      <c r="A5135" s="2">
        <v>36628</v>
      </c>
      <c r="B5135" s="1">
        <v>1624.4</v>
      </c>
      <c r="C5135" s="1">
        <v>1628.55</v>
      </c>
      <c r="D5135" s="1">
        <v>1586</v>
      </c>
      <c r="E5135" s="1">
        <v>1592.7</v>
      </c>
      <c r="F5135" s="1">
        <v>35323588</v>
      </c>
      <c r="G5135" s="1">
        <v>2074.92</v>
      </c>
      <c r="H5135" s="6" t="str">
        <f>TEXT(NiftyData[[#This Row],[Date]], "yyyy")</f>
        <v>2000</v>
      </c>
      <c r="I5135" s="6" t="str">
        <f>TEXT(NiftyData[[#This Row],[Date]], "mmm")</f>
        <v>Apr</v>
      </c>
      <c r="J5135" s="6" t="str">
        <f>TEXT(NiftyData[[#This Row],[Date]], "ddd")</f>
        <v>Wed</v>
      </c>
      <c r="K5135" s="6" t="str">
        <f>TEXT(NiftyData[[#This Row],[Date]], "mmm-yyyy")</f>
        <v>Apr-2000</v>
      </c>
      <c r="L5135" s="6" t="str">
        <f>IF(NiftyData[[#This Row],[Day]]="Thu", "Expiry", "")</f>
        <v/>
      </c>
      <c r="M5135" s="6">
        <f>NiftyData[[#This Row],[Close]]-NiftyData[[#This Row],[Open]]</f>
        <v>-31.700000000000045</v>
      </c>
      <c r="N5135" s="4">
        <f>NiftyData[[#This Row],[Intraday Change]]/NiftyData[[#This Row],[Open]]</f>
        <v>-1.9514897808421597E-2</v>
      </c>
      <c r="O5135" s="4">
        <f>_xlfn.CEILING.MATH(ABS(NiftyData[[#This Row],[Intraday Change %]]), 0.01)</f>
        <v>0.02</v>
      </c>
      <c r="P5135" s="6">
        <f>NiftyData[[#This Row],[Close]]-E5136</f>
        <v>-31.950000000000045</v>
      </c>
      <c r="Q5135" s="4">
        <f>NiftyData[[#This Row],[DayChange]]/E5136</f>
        <v>-1.9665774166743633E-2</v>
      </c>
      <c r="R5135" s="7">
        <f>_xlfn.CEILING.MATH(ABS(NiftyData[[#This Row],[DayChange %]]), 0.01)</f>
        <v>0.02</v>
      </c>
    </row>
    <row r="5136" spans="1:18" x14ac:dyDescent="0.2">
      <c r="A5136" s="2">
        <v>36627</v>
      </c>
      <c r="B5136" s="1">
        <v>1613</v>
      </c>
      <c r="C5136" s="1">
        <v>1631.6</v>
      </c>
      <c r="D5136" s="1">
        <v>1550.85</v>
      </c>
      <c r="E5136" s="1">
        <v>1624.65</v>
      </c>
      <c r="F5136" s="1">
        <v>34966347</v>
      </c>
      <c r="G5136" s="1">
        <v>2042.24</v>
      </c>
      <c r="H5136" s="6" t="str">
        <f>TEXT(NiftyData[[#This Row],[Date]], "yyyy")</f>
        <v>2000</v>
      </c>
      <c r="I5136" s="6" t="str">
        <f>TEXT(NiftyData[[#This Row],[Date]], "mmm")</f>
        <v>Apr</v>
      </c>
      <c r="J5136" s="6" t="str">
        <f>TEXT(NiftyData[[#This Row],[Date]], "ddd")</f>
        <v>Tue</v>
      </c>
      <c r="K5136" s="6" t="str">
        <f>TEXT(NiftyData[[#This Row],[Date]], "mmm-yyyy")</f>
        <v>Apr-2000</v>
      </c>
      <c r="L5136" s="6" t="str">
        <f>IF(NiftyData[[#This Row],[Day]]="Thu", "Expiry", "")</f>
        <v/>
      </c>
      <c r="M5136" s="6">
        <f>NiftyData[[#This Row],[Close]]-NiftyData[[#This Row],[Open]]</f>
        <v>11.650000000000091</v>
      </c>
      <c r="N5136" s="4">
        <f>NiftyData[[#This Row],[Intraday Change]]/NiftyData[[#This Row],[Open]]</f>
        <v>7.2225666460012964E-3</v>
      </c>
      <c r="O5136" s="4">
        <f>_xlfn.CEILING.MATH(ABS(NiftyData[[#This Row],[Intraday Change %]]), 0.01)</f>
        <v>0.01</v>
      </c>
      <c r="P5136" s="6">
        <f>NiftyData[[#This Row],[Close]]-E5137</f>
        <v>11.650000000000091</v>
      </c>
      <c r="Q5136" s="4">
        <f>NiftyData[[#This Row],[DayChange]]/E5137</f>
        <v>7.2225666460012964E-3</v>
      </c>
      <c r="R5136" s="7">
        <f>_xlfn.CEILING.MATH(ABS(NiftyData[[#This Row],[DayChange %]]), 0.01)</f>
        <v>0.01</v>
      </c>
    </row>
    <row r="5137" spans="1:18" x14ac:dyDescent="0.2">
      <c r="A5137" s="2">
        <v>36626</v>
      </c>
      <c r="B5137" s="1">
        <v>1557.55</v>
      </c>
      <c r="C5137" s="1">
        <v>1636.95</v>
      </c>
      <c r="D5137" s="1">
        <v>1557.55</v>
      </c>
      <c r="E5137" s="1">
        <v>1613</v>
      </c>
      <c r="F5137" s="1">
        <v>67959549</v>
      </c>
      <c r="G5137" s="1">
        <v>1932.64</v>
      </c>
      <c r="H5137" s="6" t="str">
        <f>TEXT(NiftyData[[#This Row],[Date]], "yyyy")</f>
        <v>2000</v>
      </c>
      <c r="I5137" s="6" t="str">
        <f>TEXT(NiftyData[[#This Row],[Date]], "mmm")</f>
        <v>Apr</v>
      </c>
      <c r="J5137" s="6" t="str">
        <f>TEXT(NiftyData[[#This Row],[Date]], "ddd")</f>
        <v>Mon</v>
      </c>
      <c r="K5137" s="6" t="str">
        <f>TEXT(NiftyData[[#This Row],[Date]], "mmm-yyyy")</f>
        <v>Apr-2000</v>
      </c>
      <c r="L5137" s="6" t="str">
        <f>IF(NiftyData[[#This Row],[Day]]="Thu", "Expiry", "")</f>
        <v/>
      </c>
      <c r="M5137" s="6">
        <f>NiftyData[[#This Row],[Close]]-NiftyData[[#This Row],[Open]]</f>
        <v>55.450000000000045</v>
      </c>
      <c r="N5137" s="4">
        <f>NiftyData[[#This Row],[Intraday Change]]/NiftyData[[#This Row],[Open]]</f>
        <v>3.5600783281435615E-2</v>
      </c>
      <c r="O5137" s="4">
        <f>_xlfn.CEILING.MATH(ABS(NiftyData[[#This Row],[Intraday Change %]]), 0.01)</f>
        <v>0.04</v>
      </c>
      <c r="P5137" s="6">
        <f>NiftyData[[#This Row],[Close]]-E5138</f>
        <v>55.849999999999909</v>
      </c>
      <c r="Q5137" s="4">
        <f>NiftyData[[#This Row],[DayChange]]/E5138</f>
        <v>3.5866807950422186E-2</v>
      </c>
      <c r="R5137" s="7">
        <f>_xlfn.CEILING.MATH(ABS(NiftyData[[#This Row],[DayChange %]]), 0.01)</f>
        <v>0.04</v>
      </c>
    </row>
    <row r="5138" spans="1:18" x14ac:dyDescent="0.2">
      <c r="A5138" s="2">
        <v>36623</v>
      </c>
      <c r="B5138" s="1">
        <v>1453.3</v>
      </c>
      <c r="C5138" s="1">
        <v>1558.05</v>
      </c>
      <c r="D5138" s="1">
        <v>1453.3</v>
      </c>
      <c r="E5138" s="1">
        <v>1557.15</v>
      </c>
      <c r="F5138" s="1">
        <v>49468064</v>
      </c>
      <c r="G5138" s="1">
        <v>1272.2</v>
      </c>
      <c r="H5138" s="6" t="str">
        <f>TEXT(NiftyData[[#This Row],[Date]], "yyyy")</f>
        <v>2000</v>
      </c>
      <c r="I5138" s="6" t="str">
        <f>TEXT(NiftyData[[#This Row],[Date]], "mmm")</f>
        <v>Apr</v>
      </c>
      <c r="J5138" s="6" t="str">
        <f>TEXT(NiftyData[[#This Row],[Date]], "ddd")</f>
        <v>Fri</v>
      </c>
      <c r="K5138" s="6" t="str">
        <f>TEXT(NiftyData[[#This Row],[Date]], "mmm-yyyy")</f>
        <v>Apr-2000</v>
      </c>
      <c r="L5138" s="6" t="str">
        <f>IF(NiftyData[[#This Row],[Day]]="Thu", "Expiry", "")</f>
        <v/>
      </c>
      <c r="M5138" s="6">
        <f>NiftyData[[#This Row],[Close]]-NiftyData[[#This Row],[Open]]</f>
        <v>103.85000000000014</v>
      </c>
      <c r="N5138" s="4">
        <f>NiftyData[[#This Row],[Intraday Change]]/NiftyData[[#This Row],[Open]]</f>
        <v>7.1458060964701114E-2</v>
      </c>
      <c r="O5138" s="4">
        <f>_xlfn.CEILING.MATH(ABS(NiftyData[[#This Row],[Intraday Change %]]), 0.01)</f>
        <v>0.08</v>
      </c>
      <c r="P5138" s="6">
        <f>NiftyData[[#This Row],[Close]]-E5139</f>
        <v>104.20000000000005</v>
      </c>
      <c r="Q5138" s="4">
        <f>NiftyData[[#This Row],[DayChange]]/E5139</f>
        <v>7.1716163667022298E-2</v>
      </c>
      <c r="R5138" s="7">
        <f>_xlfn.CEILING.MATH(ABS(NiftyData[[#This Row],[DayChange %]]), 0.01)</f>
        <v>0.08</v>
      </c>
    </row>
    <row r="5139" spans="1:18" x14ac:dyDescent="0.2">
      <c r="A5139" s="2">
        <v>36622</v>
      </c>
      <c r="B5139" s="1">
        <v>1436.15</v>
      </c>
      <c r="C5139" s="1">
        <v>1475.25</v>
      </c>
      <c r="D5139" s="1">
        <v>1381.05</v>
      </c>
      <c r="E5139" s="1">
        <v>1452.95</v>
      </c>
      <c r="F5139" s="1">
        <v>40869843</v>
      </c>
      <c r="G5139" s="1">
        <v>1850.96</v>
      </c>
      <c r="H5139" s="6" t="str">
        <f>TEXT(NiftyData[[#This Row],[Date]], "yyyy")</f>
        <v>2000</v>
      </c>
      <c r="I5139" s="6" t="str">
        <f>TEXT(NiftyData[[#This Row],[Date]], "mmm")</f>
        <v>Apr</v>
      </c>
      <c r="J5139" s="6" t="str">
        <f>TEXT(NiftyData[[#This Row],[Date]], "ddd")</f>
        <v>Thu</v>
      </c>
      <c r="K5139" s="6" t="str">
        <f>TEXT(NiftyData[[#This Row],[Date]], "mmm-yyyy")</f>
        <v>Apr-2000</v>
      </c>
      <c r="L5139" s="6" t="str">
        <f>IF(NiftyData[[#This Row],[Day]]="Thu", "Expiry", "")</f>
        <v>Expiry</v>
      </c>
      <c r="M5139" s="6">
        <f>NiftyData[[#This Row],[Close]]-NiftyData[[#This Row],[Open]]</f>
        <v>16.799999999999955</v>
      </c>
      <c r="N5139" s="4">
        <f>NiftyData[[#This Row],[Intraday Change]]/NiftyData[[#This Row],[Open]]</f>
        <v>1.1697942415485815E-2</v>
      </c>
      <c r="O5139" s="4">
        <f>_xlfn.CEILING.MATH(ABS(NiftyData[[#This Row],[Intraday Change %]]), 0.01)</f>
        <v>0.02</v>
      </c>
      <c r="P5139" s="6">
        <f>NiftyData[[#This Row],[Close]]-E5140</f>
        <v>18.299999999999955</v>
      </c>
      <c r="Q5139" s="4">
        <f>NiftyData[[#This Row],[DayChange]]/E5140</f>
        <v>1.275572439270899E-2</v>
      </c>
      <c r="R5139" s="7">
        <f>_xlfn.CEILING.MATH(ABS(NiftyData[[#This Row],[DayChange %]]), 0.01)</f>
        <v>0.02</v>
      </c>
    </row>
    <row r="5140" spans="1:18" x14ac:dyDescent="0.2">
      <c r="A5140" s="2">
        <v>36621</v>
      </c>
      <c r="B5140" s="1">
        <v>1428.5</v>
      </c>
      <c r="C5140" s="1">
        <v>1467.4</v>
      </c>
      <c r="D5140" s="1">
        <v>1391.65</v>
      </c>
      <c r="E5140" s="1">
        <v>1434.65</v>
      </c>
      <c r="F5140" s="1">
        <v>49400946</v>
      </c>
      <c r="G5140" s="1">
        <v>1880.26</v>
      </c>
      <c r="H5140" s="6" t="str">
        <f>TEXT(NiftyData[[#This Row],[Date]], "yyyy")</f>
        <v>2000</v>
      </c>
      <c r="I5140" s="6" t="str">
        <f>TEXT(NiftyData[[#This Row],[Date]], "mmm")</f>
        <v>Apr</v>
      </c>
      <c r="J5140" s="6" t="str">
        <f>TEXT(NiftyData[[#This Row],[Date]], "ddd")</f>
        <v>Wed</v>
      </c>
      <c r="K5140" s="6" t="str">
        <f>TEXT(NiftyData[[#This Row],[Date]], "mmm-yyyy")</f>
        <v>Apr-2000</v>
      </c>
      <c r="L5140" s="6" t="str">
        <f>IF(NiftyData[[#This Row],[Day]]="Thu", "Expiry", "")</f>
        <v/>
      </c>
      <c r="M5140" s="6">
        <f>NiftyData[[#This Row],[Close]]-NiftyData[[#This Row],[Open]]</f>
        <v>6.1500000000000909</v>
      </c>
      <c r="N5140" s="4">
        <f>NiftyData[[#This Row],[Intraday Change]]/NiftyData[[#This Row],[Open]]</f>
        <v>4.3052152607631015E-3</v>
      </c>
      <c r="O5140" s="4">
        <f>_xlfn.CEILING.MATH(ABS(NiftyData[[#This Row],[Intraday Change %]]), 0.01)</f>
        <v>0.01</v>
      </c>
      <c r="P5140" s="6">
        <f>NiftyData[[#This Row],[Close]]-E5141</f>
        <v>6.5500000000001819</v>
      </c>
      <c r="Q5140" s="4">
        <f>NiftyData[[#This Row],[DayChange]]/E5141</f>
        <v>4.5865135494714531E-3</v>
      </c>
      <c r="R5140" s="7">
        <f>_xlfn.CEILING.MATH(ABS(NiftyData[[#This Row],[DayChange %]]), 0.01)</f>
        <v>0.01</v>
      </c>
    </row>
    <row r="5141" spans="1:18" x14ac:dyDescent="0.2">
      <c r="A5141" s="2">
        <v>36620</v>
      </c>
      <c r="B5141" s="1">
        <v>1534.05</v>
      </c>
      <c r="C5141" s="1">
        <v>1534.05</v>
      </c>
      <c r="D5141" s="1">
        <v>1420.85</v>
      </c>
      <c r="E5141" s="1">
        <v>1428.1</v>
      </c>
      <c r="F5141" s="1">
        <v>42180348</v>
      </c>
      <c r="G5141" s="1">
        <v>1071.07</v>
      </c>
      <c r="H5141" s="6" t="str">
        <f>TEXT(NiftyData[[#This Row],[Date]], "yyyy")</f>
        <v>2000</v>
      </c>
      <c r="I5141" s="6" t="str">
        <f>TEXT(NiftyData[[#This Row],[Date]], "mmm")</f>
        <v>Apr</v>
      </c>
      <c r="J5141" s="6" t="str">
        <f>TEXT(NiftyData[[#This Row],[Date]], "ddd")</f>
        <v>Tue</v>
      </c>
      <c r="K5141" s="6" t="str">
        <f>TEXT(NiftyData[[#This Row],[Date]], "mmm-yyyy")</f>
        <v>Apr-2000</v>
      </c>
      <c r="L5141" s="6" t="str">
        <f>IF(NiftyData[[#This Row],[Day]]="Thu", "Expiry", "")</f>
        <v/>
      </c>
      <c r="M5141" s="6">
        <f>NiftyData[[#This Row],[Close]]-NiftyData[[#This Row],[Open]]</f>
        <v>-105.95000000000005</v>
      </c>
      <c r="N5141" s="4">
        <f>NiftyData[[#This Row],[Intraday Change]]/NiftyData[[#This Row],[Open]]</f>
        <v>-6.9065545451582444E-2</v>
      </c>
      <c r="O5141" s="4">
        <f>_xlfn.CEILING.MATH(ABS(NiftyData[[#This Row],[Intraday Change %]]), 0.01)</f>
        <v>7.0000000000000007E-2</v>
      </c>
      <c r="P5141" s="6">
        <f>NiftyData[[#This Row],[Close]]-E5142</f>
        <v>-106.65000000000009</v>
      </c>
      <c r="Q5141" s="4">
        <f>NiftyData[[#This Row],[DayChange]]/E5142</f>
        <v>-6.9490144974751644E-2</v>
      </c>
      <c r="R5141" s="7">
        <f>_xlfn.CEILING.MATH(ABS(NiftyData[[#This Row],[DayChange %]]), 0.01)</f>
        <v>7.0000000000000007E-2</v>
      </c>
    </row>
    <row r="5142" spans="1:18" x14ac:dyDescent="0.2">
      <c r="A5142" s="2">
        <v>36619</v>
      </c>
      <c r="B5142" s="1">
        <v>1528.7</v>
      </c>
      <c r="C5142" s="1">
        <v>1555.5</v>
      </c>
      <c r="D5142" s="1">
        <v>1510.75</v>
      </c>
      <c r="E5142" s="1">
        <v>1534.75</v>
      </c>
      <c r="F5142" s="1">
        <v>50909584</v>
      </c>
      <c r="G5142" s="1">
        <v>1638.46</v>
      </c>
      <c r="H5142" s="6" t="str">
        <f>TEXT(NiftyData[[#This Row],[Date]], "yyyy")</f>
        <v>2000</v>
      </c>
      <c r="I5142" s="6" t="str">
        <f>TEXT(NiftyData[[#This Row],[Date]], "mmm")</f>
        <v>Apr</v>
      </c>
      <c r="J5142" s="6" t="str">
        <f>TEXT(NiftyData[[#This Row],[Date]], "ddd")</f>
        <v>Mon</v>
      </c>
      <c r="K5142" s="6" t="str">
        <f>TEXT(NiftyData[[#This Row],[Date]], "mmm-yyyy")</f>
        <v>Apr-2000</v>
      </c>
      <c r="L5142" s="6" t="str">
        <f>IF(NiftyData[[#This Row],[Day]]="Thu", "Expiry", "")</f>
        <v/>
      </c>
      <c r="M5142" s="6">
        <f>NiftyData[[#This Row],[Close]]-NiftyData[[#This Row],[Open]]</f>
        <v>6.0499999999999545</v>
      </c>
      <c r="N5142" s="4">
        <f>NiftyData[[#This Row],[Intraday Change]]/NiftyData[[#This Row],[Open]]</f>
        <v>3.9576110420618529E-3</v>
      </c>
      <c r="O5142" s="4">
        <f>_xlfn.CEILING.MATH(ABS(NiftyData[[#This Row],[Intraday Change %]]), 0.01)</f>
        <v>0.01</v>
      </c>
      <c r="P5142" s="6">
        <f>NiftyData[[#This Row],[Close]]-E5143</f>
        <v>6.2999999999999545</v>
      </c>
      <c r="Q5142" s="4">
        <f>NiftyData[[#This Row],[DayChange]]/E5143</f>
        <v>4.1218227616212208E-3</v>
      </c>
      <c r="R5142" s="7">
        <f>_xlfn.CEILING.MATH(ABS(NiftyData[[#This Row],[DayChange %]]), 0.01)</f>
        <v>0.01</v>
      </c>
    </row>
    <row r="5143" spans="1:18" x14ac:dyDescent="0.2">
      <c r="A5143" s="2">
        <v>36616</v>
      </c>
      <c r="B5143" s="1">
        <v>1545.55</v>
      </c>
      <c r="C5143" s="1">
        <v>1545.55</v>
      </c>
      <c r="D5143" s="1">
        <v>1493.9</v>
      </c>
      <c r="E5143" s="1">
        <v>1528.45</v>
      </c>
      <c r="F5143" s="1">
        <v>49680971</v>
      </c>
      <c r="G5143" s="1">
        <v>1757.77</v>
      </c>
      <c r="H5143" s="6" t="str">
        <f>TEXT(NiftyData[[#This Row],[Date]], "yyyy")</f>
        <v>2000</v>
      </c>
      <c r="I5143" s="6" t="str">
        <f>TEXT(NiftyData[[#This Row],[Date]], "mmm")</f>
        <v>Mar</v>
      </c>
      <c r="J5143" s="6" t="str">
        <f>TEXT(NiftyData[[#This Row],[Date]], "ddd")</f>
        <v>Fri</v>
      </c>
      <c r="K5143" s="6" t="str">
        <f>TEXT(NiftyData[[#This Row],[Date]], "mmm-yyyy")</f>
        <v>Mar-2000</v>
      </c>
      <c r="L5143" s="6" t="str">
        <f>IF(NiftyData[[#This Row],[Day]]="Thu", "Expiry", "")</f>
        <v/>
      </c>
      <c r="M5143" s="6">
        <f>NiftyData[[#This Row],[Close]]-NiftyData[[#This Row],[Open]]</f>
        <v>-17.099999999999909</v>
      </c>
      <c r="N5143" s="4">
        <f>NiftyData[[#This Row],[Intraday Change]]/NiftyData[[#This Row],[Open]]</f>
        <v>-1.1064022516256291E-2</v>
      </c>
      <c r="O5143" s="4">
        <f>_xlfn.CEILING.MATH(ABS(NiftyData[[#This Row],[Intraday Change %]]), 0.01)</f>
        <v>0.02</v>
      </c>
      <c r="P5143" s="6">
        <f>NiftyData[[#This Row],[Close]]-E5144</f>
        <v>-21.049999999999955</v>
      </c>
      <c r="Q5143" s="4">
        <f>NiftyData[[#This Row],[DayChange]]/E5144</f>
        <v>-1.3585027428202617E-2</v>
      </c>
      <c r="R5143" s="7">
        <f>_xlfn.CEILING.MATH(ABS(NiftyData[[#This Row],[DayChange %]]), 0.01)</f>
        <v>0.02</v>
      </c>
    </row>
    <row r="5144" spans="1:18" x14ac:dyDescent="0.2">
      <c r="A5144" s="2">
        <v>36615</v>
      </c>
      <c r="B5144" s="1">
        <v>1556.95</v>
      </c>
      <c r="C5144" s="1">
        <v>1557.85</v>
      </c>
      <c r="D5144" s="1">
        <v>1489.1</v>
      </c>
      <c r="E5144" s="1">
        <v>1549.5</v>
      </c>
      <c r="F5144" s="1">
        <v>38871150</v>
      </c>
      <c r="G5144" s="1">
        <v>1562.26</v>
      </c>
      <c r="H5144" s="6" t="str">
        <f>TEXT(NiftyData[[#This Row],[Date]], "yyyy")</f>
        <v>2000</v>
      </c>
      <c r="I5144" s="6" t="str">
        <f>TEXT(NiftyData[[#This Row],[Date]], "mmm")</f>
        <v>Mar</v>
      </c>
      <c r="J5144" s="6" t="str">
        <f>TEXT(NiftyData[[#This Row],[Date]], "ddd")</f>
        <v>Thu</v>
      </c>
      <c r="K5144" s="6" t="str">
        <f>TEXT(NiftyData[[#This Row],[Date]], "mmm-yyyy")</f>
        <v>Mar-2000</v>
      </c>
      <c r="L5144" s="6" t="str">
        <f>IF(NiftyData[[#This Row],[Day]]="Thu", "Expiry", "")</f>
        <v>Expiry</v>
      </c>
      <c r="M5144" s="6">
        <f>NiftyData[[#This Row],[Close]]-NiftyData[[#This Row],[Open]]</f>
        <v>-7.4500000000000455</v>
      </c>
      <c r="N5144" s="4">
        <f>NiftyData[[#This Row],[Intraday Change]]/NiftyData[[#This Row],[Open]]</f>
        <v>-4.7849963068820741E-3</v>
      </c>
      <c r="O5144" s="4">
        <f>_xlfn.CEILING.MATH(ABS(NiftyData[[#This Row],[Intraday Change %]]), 0.01)</f>
        <v>0.01</v>
      </c>
      <c r="P5144" s="6">
        <f>NiftyData[[#This Row],[Close]]-E5145</f>
        <v>-8.75</v>
      </c>
      <c r="Q5144" s="4">
        <f>NiftyData[[#This Row],[DayChange]]/E5145</f>
        <v>-5.6152735440397885E-3</v>
      </c>
      <c r="R5144" s="7">
        <f>_xlfn.CEILING.MATH(ABS(NiftyData[[#This Row],[DayChange %]]), 0.01)</f>
        <v>0.01</v>
      </c>
    </row>
    <row r="5145" spans="1:18" x14ac:dyDescent="0.2">
      <c r="A5145" s="2">
        <v>36614</v>
      </c>
      <c r="B5145" s="1">
        <v>1569.3</v>
      </c>
      <c r="C5145" s="1">
        <v>1609.4</v>
      </c>
      <c r="D5145" s="1">
        <v>1553.4</v>
      </c>
      <c r="E5145" s="1">
        <v>1558.25</v>
      </c>
      <c r="F5145" s="1">
        <v>32288722</v>
      </c>
      <c r="G5145" s="1">
        <v>1468.66</v>
      </c>
      <c r="H5145" s="6" t="str">
        <f>TEXT(NiftyData[[#This Row],[Date]], "yyyy")</f>
        <v>2000</v>
      </c>
      <c r="I5145" s="6" t="str">
        <f>TEXT(NiftyData[[#This Row],[Date]], "mmm")</f>
        <v>Mar</v>
      </c>
      <c r="J5145" s="6" t="str">
        <f>TEXT(NiftyData[[#This Row],[Date]], "ddd")</f>
        <v>Wed</v>
      </c>
      <c r="K5145" s="6" t="str">
        <f>TEXT(NiftyData[[#This Row],[Date]], "mmm-yyyy")</f>
        <v>Mar-2000</v>
      </c>
      <c r="L5145" s="6" t="str">
        <f>IF(NiftyData[[#This Row],[Day]]="Thu", "Expiry", "")</f>
        <v/>
      </c>
      <c r="M5145" s="6">
        <f>NiftyData[[#This Row],[Close]]-NiftyData[[#This Row],[Open]]</f>
        <v>-11.049999999999955</v>
      </c>
      <c r="N5145" s="4">
        <f>NiftyData[[#This Row],[Intraday Change]]/NiftyData[[#This Row],[Open]]</f>
        <v>-7.041356018606993E-3</v>
      </c>
      <c r="O5145" s="4">
        <f>_xlfn.CEILING.MATH(ABS(NiftyData[[#This Row],[Intraday Change %]]), 0.01)</f>
        <v>0.01</v>
      </c>
      <c r="P5145" s="6">
        <f>NiftyData[[#This Row],[Close]]-E5146</f>
        <v>-10.349999999999909</v>
      </c>
      <c r="Q5145" s="4">
        <f>NiftyData[[#This Row],[DayChange]]/E5146</f>
        <v>-6.5982404692081532E-3</v>
      </c>
      <c r="R5145" s="7">
        <f>_xlfn.CEILING.MATH(ABS(NiftyData[[#This Row],[DayChange %]]), 0.01)</f>
        <v>0.01</v>
      </c>
    </row>
    <row r="5146" spans="1:18" x14ac:dyDescent="0.2">
      <c r="A5146" s="2">
        <v>36613</v>
      </c>
      <c r="B5146" s="1">
        <v>1563.3</v>
      </c>
      <c r="C5146" s="1">
        <v>1575.85</v>
      </c>
      <c r="D5146" s="1">
        <v>1527.55</v>
      </c>
      <c r="E5146" s="1">
        <v>1568.6</v>
      </c>
      <c r="F5146" s="1">
        <v>28174402</v>
      </c>
      <c r="G5146" s="1">
        <v>1838.22</v>
      </c>
      <c r="H5146" s="6" t="str">
        <f>TEXT(NiftyData[[#This Row],[Date]], "yyyy")</f>
        <v>2000</v>
      </c>
      <c r="I5146" s="6" t="str">
        <f>TEXT(NiftyData[[#This Row],[Date]], "mmm")</f>
        <v>Mar</v>
      </c>
      <c r="J5146" s="6" t="str">
        <f>TEXT(NiftyData[[#This Row],[Date]], "ddd")</f>
        <v>Tue</v>
      </c>
      <c r="K5146" s="6" t="str">
        <f>TEXT(NiftyData[[#This Row],[Date]], "mmm-yyyy")</f>
        <v>Mar-2000</v>
      </c>
      <c r="L5146" s="6" t="str">
        <f>IF(NiftyData[[#This Row],[Day]]="Thu", "Expiry", "")</f>
        <v/>
      </c>
      <c r="M5146" s="6">
        <f>NiftyData[[#This Row],[Close]]-NiftyData[[#This Row],[Open]]</f>
        <v>5.2999999999999545</v>
      </c>
      <c r="N5146" s="4">
        <f>NiftyData[[#This Row],[Intraday Change]]/NiftyData[[#This Row],[Open]]</f>
        <v>3.3902641847373856E-3</v>
      </c>
      <c r="O5146" s="4">
        <f>_xlfn.CEILING.MATH(ABS(NiftyData[[#This Row],[Intraday Change %]]), 0.01)</f>
        <v>0.01</v>
      </c>
      <c r="P5146" s="6">
        <f>NiftyData[[#This Row],[Close]]-E5147</f>
        <v>5.6499999999998636</v>
      </c>
      <c r="Q5146" s="4">
        <f>NiftyData[[#This Row],[DayChange]]/E5147</f>
        <v>3.6149588918390628E-3</v>
      </c>
      <c r="R5146" s="7">
        <f>_xlfn.CEILING.MATH(ABS(NiftyData[[#This Row],[DayChange %]]), 0.01)</f>
        <v>0.01</v>
      </c>
    </row>
    <row r="5147" spans="1:18" x14ac:dyDescent="0.2">
      <c r="A5147" s="2">
        <v>36612</v>
      </c>
      <c r="B5147" s="1">
        <v>1570.45</v>
      </c>
      <c r="C5147" s="1">
        <v>1593.3</v>
      </c>
      <c r="D5147" s="1">
        <v>1555.75</v>
      </c>
      <c r="E5147" s="1">
        <v>1562.95</v>
      </c>
      <c r="F5147" s="1">
        <v>19049762</v>
      </c>
      <c r="G5147" s="1">
        <v>1218.5999999999999</v>
      </c>
      <c r="H5147" s="6" t="str">
        <f>TEXT(NiftyData[[#This Row],[Date]], "yyyy")</f>
        <v>2000</v>
      </c>
      <c r="I5147" s="6" t="str">
        <f>TEXT(NiftyData[[#This Row],[Date]], "mmm")</f>
        <v>Mar</v>
      </c>
      <c r="J5147" s="6" t="str">
        <f>TEXT(NiftyData[[#This Row],[Date]], "ddd")</f>
        <v>Mon</v>
      </c>
      <c r="K5147" s="6" t="str">
        <f>TEXT(NiftyData[[#This Row],[Date]], "mmm-yyyy")</f>
        <v>Mar-2000</v>
      </c>
      <c r="L5147" s="6" t="str">
        <f>IF(NiftyData[[#This Row],[Day]]="Thu", "Expiry", "")</f>
        <v/>
      </c>
      <c r="M5147" s="6">
        <f>NiftyData[[#This Row],[Close]]-NiftyData[[#This Row],[Open]]</f>
        <v>-7.5</v>
      </c>
      <c r="N5147" s="4">
        <f>NiftyData[[#This Row],[Intraday Change]]/NiftyData[[#This Row],[Open]]</f>
        <v>-4.775701232130918E-3</v>
      </c>
      <c r="O5147" s="4">
        <f>_xlfn.CEILING.MATH(ABS(NiftyData[[#This Row],[Intraday Change %]]), 0.01)</f>
        <v>0.01</v>
      </c>
      <c r="P5147" s="6">
        <f>NiftyData[[#This Row],[Close]]-E5148</f>
        <v>-6.5999999999999091</v>
      </c>
      <c r="Q5147" s="4">
        <f>NiftyData[[#This Row],[DayChange]]/E5148</f>
        <v>-4.2050269185434737E-3</v>
      </c>
      <c r="R5147" s="7">
        <f>_xlfn.CEILING.MATH(ABS(NiftyData[[#This Row],[DayChange %]]), 0.01)</f>
        <v>0.01</v>
      </c>
    </row>
    <row r="5148" spans="1:18" x14ac:dyDescent="0.2">
      <c r="A5148" s="2">
        <v>36609</v>
      </c>
      <c r="B5148" s="1">
        <v>1554.2</v>
      </c>
      <c r="C5148" s="1">
        <v>1579.4</v>
      </c>
      <c r="D5148" s="1">
        <v>1540.45</v>
      </c>
      <c r="E5148" s="1">
        <v>1569.55</v>
      </c>
      <c r="F5148" s="1">
        <v>15407574</v>
      </c>
      <c r="G5148" s="1">
        <v>1352.2</v>
      </c>
      <c r="H5148" s="6" t="str">
        <f>TEXT(NiftyData[[#This Row],[Date]], "yyyy")</f>
        <v>2000</v>
      </c>
      <c r="I5148" s="6" t="str">
        <f>TEXT(NiftyData[[#This Row],[Date]], "mmm")</f>
        <v>Mar</v>
      </c>
      <c r="J5148" s="6" t="str">
        <f>TEXT(NiftyData[[#This Row],[Date]], "ddd")</f>
        <v>Fri</v>
      </c>
      <c r="K5148" s="6" t="str">
        <f>TEXT(NiftyData[[#This Row],[Date]], "mmm-yyyy")</f>
        <v>Mar-2000</v>
      </c>
      <c r="L5148" s="6" t="str">
        <f>IF(NiftyData[[#This Row],[Day]]="Thu", "Expiry", "")</f>
        <v/>
      </c>
      <c r="M5148" s="6">
        <f>NiftyData[[#This Row],[Close]]-NiftyData[[#This Row],[Open]]</f>
        <v>15.349999999999909</v>
      </c>
      <c r="N5148" s="4">
        <f>NiftyData[[#This Row],[Intraday Change]]/NiftyData[[#This Row],[Open]]</f>
        <v>9.8764637755758E-3</v>
      </c>
      <c r="O5148" s="4">
        <f>_xlfn.CEILING.MATH(ABS(NiftyData[[#This Row],[Intraday Change %]]), 0.01)</f>
        <v>0.01</v>
      </c>
      <c r="P5148" s="6">
        <f>NiftyData[[#This Row],[Close]]-E5149</f>
        <v>16.149999999999864</v>
      </c>
      <c r="Q5148" s="4">
        <f>NiftyData[[#This Row],[DayChange]]/E5149</f>
        <v>1.0396549504313032E-2</v>
      </c>
      <c r="R5148" s="7">
        <f>_xlfn.CEILING.MATH(ABS(NiftyData[[#This Row],[DayChange %]]), 0.01)</f>
        <v>0.02</v>
      </c>
    </row>
    <row r="5149" spans="1:18" x14ac:dyDescent="0.2">
      <c r="A5149" s="2">
        <v>36608</v>
      </c>
      <c r="B5149" s="1">
        <v>1590.3</v>
      </c>
      <c r="C5149" s="1">
        <v>1629.2</v>
      </c>
      <c r="D5149" s="1">
        <v>1544.5</v>
      </c>
      <c r="E5149" s="1">
        <v>1553.4</v>
      </c>
      <c r="F5149" s="1">
        <v>21308741</v>
      </c>
      <c r="G5149" s="1">
        <v>1645.35</v>
      </c>
      <c r="H5149" s="6" t="str">
        <f>TEXT(NiftyData[[#This Row],[Date]], "yyyy")</f>
        <v>2000</v>
      </c>
      <c r="I5149" s="6" t="str">
        <f>TEXT(NiftyData[[#This Row],[Date]], "mmm")</f>
        <v>Mar</v>
      </c>
      <c r="J5149" s="6" t="str">
        <f>TEXT(NiftyData[[#This Row],[Date]], "ddd")</f>
        <v>Thu</v>
      </c>
      <c r="K5149" s="6" t="str">
        <f>TEXT(NiftyData[[#This Row],[Date]], "mmm-yyyy")</f>
        <v>Mar-2000</v>
      </c>
      <c r="L5149" s="6" t="str">
        <f>IF(NiftyData[[#This Row],[Day]]="Thu", "Expiry", "")</f>
        <v>Expiry</v>
      </c>
      <c r="M5149" s="6">
        <f>NiftyData[[#This Row],[Close]]-NiftyData[[#This Row],[Open]]</f>
        <v>-36.899999999999864</v>
      </c>
      <c r="N5149" s="4">
        <f>NiftyData[[#This Row],[Intraday Change]]/NiftyData[[#This Row],[Open]]</f>
        <v>-2.3203169213355884E-2</v>
      </c>
      <c r="O5149" s="4">
        <f>_xlfn.CEILING.MATH(ABS(NiftyData[[#This Row],[Intraday Change %]]), 0.01)</f>
        <v>0.03</v>
      </c>
      <c r="P5149" s="6">
        <f>NiftyData[[#This Row],[Close]]-E5150</f>
        <v>-36.199999999999818</v>
      </c>
      <c r="Q5149" s="4">
        <f>NiftyData[[#This Row],[DayChange]]/E5150</f>
        <v>-2.2773024660291786E-2</v>
      </c>
      <c r="R5149" s="7">
        <f>_xlfn.CEILING.MATH(ABS(NiftyData[[#This Row],[DayChange %]]), 0.01)</f>
        <v>0.03</v>
      </c>
    </row>
    <row r="5150" spans="1:18" x14ac:dyDescent="0.2">
      <c r="A5150" s="2">
        <v>36607</v>
      </c>
      <c r="B5150" s="1">
        <v>1551.05</v>
      </c>
      <c r="C5150" s="1">
        <v>1604</v>
      </c>
      <c r="D5150" s="1">
        <v>1551.05</v>
      </c>
      <c r="E5150" s="1">
        <v>1589.6</v>
      </c>
      <c r="F5150" s="1">
        <v>26938367</v>
      </c>
      <c r="G5150" s="1">
        <v>1582.53</v>
      </c>
      <c r="H5150" s="6" t="str">
        <f>TEXT(NiftyData[[#This Row],[Date]], "yyyy")</f>
        <v>2000</v>
      </c>
      <c r="I5150" s="6" t="str">
        <f>TEXT(NiftyData[[#This Row],[Date]], "mmm")</f>
        <v>Mar</v>
      </c>
      <c r="J5150" s="6" t="str">
        <f>TEXT(NiftyData[[#This Row],[Date]], "ddd")</f>
        <v>Wed</v>
      </c>
      <c r="K5150" s="6" t="str">
        <f>TEXT(NiftyData[[#This Row],[Date]], "mmm-yyyy")</f>
        <v>Mar-2000</v>
      </c>
      <c r="L5150" s="6" t="str">
        <f>IF(NiftyData[[#This Row],[Day]]="Thu", "Expiry", "")</f>
        <v/>
      </c>
      <c r="M5150" s="6">
        <f>NiftyData[[#This Row],[Close]]-NiftyData[[#This Row],[Open]]</f>
        <v>38.549999999999955</v>
      </c>
      <c r="N5150" s="4">
        <f>NiftyData[[#This Row],[Intraday Change]]/NiftyData[[#This Row],[Open]]</f>
        <v>2.4854131072499248E-2</v>
      </c>
      <c r="O5150" s="4">
        <f>_xlfn.CEILING.MATH(ABS(NiftyData[[#This Row],[Intraday Change %]]), 0.01)</f>
        <v>0.03</v>
      </c>
      <c r="P5150" s="6">
        <f>NiftyData[[#This Row],[Close]]-E5151</f>
        <v>33</v>
      </c>
      <c r="Q5150" s="4">
        <f>NiftyData[[#This Row],[DayChange]]/E5151</f>
        <v>2.1200051394063987E-2</v>
      </c>
      <c r="R5150" s="7">
        <f>_xlfn.CEILING.MATH(ABS(NiftyData[[#This Row],[DayChange %]]), 0.01)</f>
        <v>0.03</v>
      </c>
    </row>
    <row r="5151" spans="1:18" x14ac:dyDescent="0.2">
      <c r="A5151" s="2">
        <v>36606</v>
      </c>
      <c r="B5151" s="1">
        <v>1563.3</v>
      </c>
      <c r="C5151" s="1">
        <v>1585.25</v>
      </c>
      <c r="D5151" s="1">
        <v>1542.65</v>
      </c>
      <c r="E5151" s="1">
        <v>1556.6</v>
      </c>
      <c r="F5151" s="1">
        <v>30768798</v>
      </c>
      <c r="G5151" s="1">
        <v>2021.33</v>
      </c>
      <c r="H5151" s="6" t="str">
        <f>TEXT(NiftyData[[#This Row],[Date]], "yyyy")</f>
        <v>2000</v>
      </c>
      <c r="I5151" s="6" t="str">
        <f>TEXT(NiftyData[[#This Row],[Date]], "mmm")</f>
        <v>Mar</v>
      </c>
      <c r="J5151" s="6" t="str">
        <f>TEXT(NiftyData[[#This Row],[Date]], "ddd")</f>
        <v>Tue</v>
      </c>
      <c r="K5151" s="6" t="str">
        <f>TEXT(NiftyData[[#This Row],[Date]], "mmm-yyyy")</f>
        <v>Mar-2000</v>
      </c>
      <c r="L5151" s="6" t="str">
        <f>IF(NiftyData[[#This Row],[Day]]="Thu", "Expiry", "")</f>
        <v/>
      </c>
      <c r="M5151" s="6">
        <f>NiftyData[[#This Row],[Close]]-NiftyData[[#This Row],[Open]]</f>
        <v>-6.7000000000000455</v>
      </c>
      <c r="N5151" s="4">
        <f>NiftyData[[#This Row],[Intraday Change]]/NiftyData[[#This Row],[Open]]</f>
        <v>-4.2858056674982704E-3</v>
      </c>
      <c r="O5151" s="4">
        <f>_xlfn.CEILING.MATH(ABS(NiftyData[[#This Row],[Intraday Change %]]), 0.01)</f>
        <v>0.01</v>
      </c>
      <c r="P5151" s="6">
        <f>NiftyData[[#This Row],[Close]]-E5152</f>
        <v>-5.6000000000001364</v>
      </c>
      <c r="Q5151" s="4">
        <f>NiftyData[[#This Row],[DayChange]]/E5152</f>
        <v>-3.5846882601460353E-3</v>
      </c>
      <c r="R5151" s="7">
        <f>_xlfn.CEILING.MATH(ABS(NiftyData[[#This Row],[DayChange %]]), 0.01)</f>
        <v>0.01</v>
      </c>
    </row>
    <row r="5152" spans="1:18" x14ac:dyDescent="0.2">
      <c r="A5152" s="2">
        <v>36601</v>
      </c>
      <c r="B5152" s="1">
        <v>1620.4</v>
      </c>
      <c r="C5152" s="1">
        <v>1621.2</v>
      </c>
      <c r="D5152" s="1">
        <v>1554.3</v>
      </c>
      <c r="E5152" s="1">
        <v>1562.2</v>
      </c>
      <c r="F5152" s="1">
        <v>33981961</v>
      </c>
      <c r="G5152" s="1">
        <v>1873.92</v>
      </c>
      <c r="H5152" s="6" t="str">
        <f>TEXT(NiftyData[[#This Row],[Date]], "yyyy")</f>
        <v>2000</v>
      </c>
      <c r="I5152" s="6" t="str">
        <f>TEXT(NiftyData[[#This Row],[Date]], "mmm")</f>
        <v>Mar</v>
      </c>
      <c r="J5152" s="6" t="str">
        <f>TEXT(NiftyData[[#This Row],[Date]], "ddd")</f>
        <v>Thu</v>
      </c>
      <c r="K5152" s="6" t="str">
        <f>TEXT(NiftyData[[#This Row],[Date]], "mmm-yyyy")</f>
        <v>Mar-2000</v>
      </c>
      <c r="L5152" s="6" t="str">
        <f>IF(NiftyData[[#This Row],[Day]]="Thu", "Expiry", "")</f>
        <v>Expiry</v>
      </c>
      <c r="M5152" s="6">
        <f>NiftyData[[#This Row],[Close]]-NiftyData[[#This Row],[Open]]</f>
        <v>-58.200000000000045</v>
      </c>
      <c r="N5152" s="4">
        <f>NiftyData[[#This Row],[Intraday Change]]/NiftyData[[#This Row],[Open]]</f>
        <v>-3.5917057516662576E-2</v>
      </c>
      <c r="O5152" s="4">
        <f>_xlfn.CEILING.MATH(ABS(NiftyData[[#This Row],[Intraday Change %]]), 0.01)</f>
        <v>0.04</v>
      </c>
      <c r="P5152" s="6">
        <f>NiftyData[[#This Row],[Close]]-E5153</f>
        <v>-57.899999999999864</v>
      </c>
      <c r="Q5152" s="4">
        <f>NiftyData[[#This Row],[DayChange]]/E5153</f>
        <v>-3.5738534658354339E-2</v>
      </c>
      <c r="R5152" s="7">
        <f>_xlfn.CEILING.MATH(ABS(NiftyData[[#This Row],[DayChange %]]), 0.01)</f>
        <v>0.04</v>
      </c>
    </row>
    <row r="5153" spans="1:18" x14ac:dyDescent="0.2">
      <c r="A5153" s="2">
        <v>36600</v>
      </c>
      <c r="B5153" s="1">
        <v>1546.8</v>
      </c>
      <c r="C5153" s="1">
        <v>1630.95</v>
      </c>
      <c r="D5153" s="1">
        <v>1538.7</v>
      </c>
      <c r="E5153" s="1">
        <v>1620.1</v>
      </c>
      <c r="F5153" s="1">
        <v>28895834</v>
      </c>
      <c r="G5153" s="1">
        <v>1975.52</v>
      </c>
      <c r="H5153" s="6" t="str">
        <f>TEXT(NiftyData[[#This Row],[Date]], "yyyy")</f>
        <v>2000</v>
      </c>
      <c r="I5153" s="6" t="str">
        <f>TEXT(NiftyData[[#This Row],[Date]], "mmm")</f>
        <v>Mar</v>
      </c>
      <c r="J5153" s="6" t="str">
        <f>TEXT(NiftyData[[#This Row],[Date]], "ddd")</f>
        <v>Wed</v>
      </c>
      <c r="K5153" s="6" t="str">
        <f>TEXT(NiftyData[[#This Row],[Date]], "mmm-yyyy")</f>
        <v>Mar-2000</v>
      </c>
      <c r="L5153" s="6" t="str">
        <f>IF(NiftyData[[#This Row],[Day]]="Thu", "Expiry", "")</f>
        <v/>
      </c>
      <c r="M5153" s="6">
        <f>NiftyData[[#This Row],[Close]]-NiftyData[[#This Row],[Open]]</f>
        <v>73.299999999999955</v>
      </c>
      <c r="N5153" s="4">
        <f>NiftyData[[#This Row],[Intraday Change]]/NiftyData[[#This Row],[Open]]</f>
        <v>4.738815619343157E-2</v>
      </c>
      <c r="O5153" s="4">
        <f>_xlfn.CEILING.MATH(ABS(NiftyData[[#This Row],[Intraday Change %]]), 0.01)</f>
        <v>0.05</v>
      </c>
      <c r="P5153" s="6">
        <f>NiftyData[[#This Row],[Close]]-E5154</f>
        <v>53.049999999999955</v>
      </c>
      <c r="Q5153" s="4">
        <f>NiftyData[[#This Row],[DayChange]]/E5154</f>
        <v>3.3853418844325293E-2</v>
      </c>
      <c r="R5153" s="7">
        <f>_xlfn.CEILING.MATH(ABS(NiftyData[[#This Row],[DayChange %]]), 0.01)</f>
        <v>0.04</v>
      </c>
    </row>
    <row r="5154" spans="1:18" x14ac:dyDescent="0.2">
      <c r="A5154" s="2">
        <v>36599</v>
      </c>
      <c r="B5154" s="1">
        <v>1561.55</v>
      </c>
      <c r="C5154" s="1">
        <v>1571.3</v>
      </c>
      <c r="D5154" s="1">
        <v>1503.2</v>
      </c>
      <c r="E5154" s="1">
        <v>1567.05</v>
      </c>
      <c r="F5154" s="1">
        <v>37965722</v>
      </c>
      <c r="G5154" s="1">
        <v>2101.66</v>
      </c>
      <c r="H5154" s="6" t="str">
        <f>TEXT(NiftyData[[#This Row],[Date]], "yyyy")</f>
        <v>2000</v>
      </c>
      <c r="I5154" s="6" t="str">
        <f>TEXT(NiftyData[[#This Row],[Date]], "mmm")</f>
        <v>Mar</v>
      </c>
      <c r="J5154" s="6" t="str">
        <f>TEXT(NiftyData[[#This Row],[Date]], "ddd")</f>
        <v>Tue</v>
      </c>
      <c r="K5154" s="6" t="str">
        <f>TEXT(NiftyData[[#This Row],[Date]], "mmm-yyyy")</f>
        <v>Mar-2000</v>
      </c>
      <c r="L5154" s="6" t="str">
        <f>IF(NiftyData[[#This Row],[Day]]="Thu", "Expiry", "")</f>
        <v/>
      </c>
      <c r="M5154" s="6">
        <f>NiftyData[[#This Row],[Close]]-NiftyData[[#This Row],[Open]]</f>
        <v>5.5</v>
      </c>
      <c r="N5154" s="4">
        <f>NiftyData[[#This Row],[Intraday Change]]/NiftyData[[#This Row],[Open]]</f>
        <v>3.5221414620089015E-3</v>
      </c>
      <c r="O5154" s="4">
        <f>_xlfn.CEILING.MATH(ABS(NiftyData[[#This Row],[Intraday Change %]]), 0.01)</f>
        <v>0.01</v>
      </c>
      <c r="P5154" s="6">
        <f>NiftyData[[#This Row],[Close]]-E5155</f>
        <v>6.3499999999999091</v>
      </c>
      <c r="Q5154" s="4">
        <f>NiftyData[[#This Row],[DayChange]]/E5155</f>
        <v>4.0686871275709031E-3</v>
      </c>
      <c r="R5154" s="7">
        <f>_xlfn.CEILING.MATH(ABS(NiftyData[[#This Row],[DayChange %]]), 0.01)</f>
        <v>0.01</v>
      </c>
    </row>
    <row r="5155" spans="1:18" x14ac:dyDescent="0.2">
      <c r="A5155" s="2">
        <v>36598</v>
      </c>
      <c r="B5155" s="1">
        <v>1601.4</v>
      </c>
      <c r="C5155" s="1">
        <v>1645</v>
      </c>
      <c r="D5155" s="1">
        <v>1553.45</v>
      </c>
      <c r="E5155" s="1">
        <v>1560.7</v>
      </c>
      <c r="F5155" s="1">
        <v>32025029</v>
      </c>
      <c r="G5155" s="1">
        <v>2339.7199999999998</v>
      </c>
      <c r="H5155" s="6" t="str">
        <f>TEXT(NiftyData[[#This Row],[Date]], "yyyy")</f>
        <v>2000</v>
      </c>
      <c r="I5155" s="6" t="str">
        <f>TEXT(NiftyData[[#This Row],[Date]], "mmm")</f>
        <v>Mar</v>
      </c>
      <c r="J5155" s="6" t="str">
        <f>TEXT(NiftyData[[#This Row],[Date]], "ddd")</f>
        <v>Mon</v>
      </c>
      <c r="K5155" s="6" t="str">
        <f>TEXT(NiftyData[[#This Row],[Date]], "mmm-yyyy")</f>
        <v>Mar-2000</v>
      </c>
      <c r="L5155" s="6" t="str">
        <f>IF(NiftyData[[#This Row],[Day]]="Thu", "Expiry", "")</f>
        <v/>
      </c>
      <c r="M5155" s="6">
        <f>NiftyData[[#This Row],[Close]]-NiftyData[[#This Row],[Open]]</f>
        <v>-40.700000000000045</v>
      </c>
      <c r="N5155" s="4">
        <f>NiftyData[[#This Row],[Intraday Change]]/NiftyData[[#This Row],[Open]]</f>
        <v>-2.5415261646059725E-2</v>
      </c>
      <c r="O5155" s="4">
        <f>_xlfn.CEILING.MATH(ABS(NiftyData[[#This Row],[Intraday Change %]]), 0.01)</f>
        <v>0.03</v>
      </c>
      <c r="P5155" s="6">
        <f>NiftyData[[#This Row],[Close]]-E5156</f>
        <v>-42.049999999999955</v>
      </c>
      <c r="Q5155" s="4">
        <f>NiftyData[[#This Row],[DayChange]]/E5156</f>
        <v>-2.6236156605833696E-2</v>
      </c>
      <c r="R5155" s="7">
        <f>_xlfn.CEILING.MATH(ABS(NiftyData[[#This Row],[DayChange %]]), 0.01)</f>
        <v>0.03</v>
      </c>
    </row>
    <row r="5156" spans="1:18" x14ac:dyDescent="0.2">
      <c r="A5156" s="2">
        <v>36595</v>
      </c>
      <c r="B5156" s="1">
        <v>1647.85</v>
      </c>
      <c r="C5156" s="1">
        <v>1680.45</v>
      </c>
      <c r="D5156" s="1">
        <v>1588.2</v>
      </c>
      <c r="E5156" s="1">
        <v>1602.75</v>
      </c>
      <c r="F5156" s="1">
        <v>23714154</v>
      </c>
      <c r="G5156" s="1">
        <v>1846.44</v>
      </c>
      <c r="H5156" s="6" t="str">
        <f>TEXT(NiftyData[[#This Row],[Date]], "yyyy")</f>
        <v>2000</v>
      </c>
      <c r="I5156" s="6" t="str">
        <f>TEXT(NiftyData[[#This Row],[Date]], "mmm")</f>
        <v>Mar</v>
      </c>
      <c r="J5156" s="6" t="str">
        <f>TEXT(NiftyData[[#This Row],[Date]], "ddd")</f>
        <v>Fri</v>
      </c>
      <c r="K5156" s="6" t="str">
        <f>TEXT(NiftyData[[#This Row],[Date]], "mmm-yyyy")</f>
        <v>Mar-2000</v>
      </c>
      <c r="L5156" s="6" t="str">
        <f>IF(NiftyData[[#This Row],[Day]]="Thu", "Expiry", "")</f>
        <v/>
      </c>
      <c r="M5156" s="6">
        <f>NiftyData[[#This Row],[Close]]-NiftyData[[#This Row],[Open]]</f>
        <v>-45.099999999999909</v>
      </c>
      <c r="N5156" s="4">
        <f>NiftyData[[#This Row],[Intraday Change]]/NiftyData[[#This Row],[Open]]</f>
        <v>-2.7368995964438456E-2</v>
      </c>
      <c r="O5156" s="4">
        <f>_xlfn.CEILING.MATH(ABS(NiftyData[[#This Row],[Intraday Change %]]), 0.01)</f>
        <v>0.03</v>
      </c>
      <c r="P5156" s="6">
        <f>NiftyData[[#This Row],[Close]]-E5157</f>
        <v>-43.5</v>
      </c>
      <c r="Q5156" s="4">
        <f>NiftyData[[#This Row],[DayChange]]/E5157</f>
        <v>-2.6423690205011389E-2</v>
      </c>
      <c r="R5156" s="7">
        <f>_xlfn.CEILING.MATH(ABS(NiftyData[[#This Row],[DayChange %]]), 0.01)</f>
        <v>0.03</v>
      </c>
    </row>
    <row r="5157" spans="1:18" x14ac:dyDescent="0.2">
      <c r="A5157" s="2">
        <v>36594</v>
      </c>
      <c r="B5157" s="1">
        <v>1667.45</v>
      </c>
      <c r="C5157" s="1">
        <v>1692.25</v>
      </c>
      <c r="D5157" s="1">
        <v>1595.45</v>
      </c>
      <c r="E5157" s="1">
        <v>1646.25</v>
      </c>
      <c r="F5157" s="1">
        <v>27734646</v>
      </c>
      <c r="G5157" s="1">
        <v>2343.6</v>
      </c>
      <c r="H5157" s="6" t="str">
        <f>TEXT(NiftyData[[#This Row],[Date]], "yyyy")</f>
        <v>2000</v>
      </c>
      <c r="I5157" s="6" t="str">
        <f>TEXT(NiftyData[[#This Row],[Date]], "mmm")</f>
        <v>Mar</v>
      </c>
      <c r="J5157" s="6" t="str">
        <f>TEXT(NiftyData[[#This Row],[Date]], "ddd")</f>
        <v>Thu</v>
      </c>
      <c r="K5157" s="6" t="str">
        <f>TEXT(NiftyData[[#This Row],[Date]], "mmm-yyyy")</f>
        <v>Mar-2000</v>
      </c>
      <c r="L5157" s="6" t="str">
        <f>IF(NiftyData[[#This Row],[Day]]="Thu", "Expiry", "")</f>
        <v>Expiry</v>
      </c>
      <c r="M5157" s="6">
        <f>NiftyData[[#This Row],[Close]]-NiftyData[[#This Row],[Open]]</f>
        <v>-21.200000000000045</v>
      </c>
      <c r="N5157" s="4">
        <f>NiftyData[[#This Row],[Intraday Change]]/NiftyData[[#This Row],[Open]]</f>
        <v>-1.271402440852802E-2</v>
      </c>
      <c r="O5157" s="4">
        <f>_xlfn.CEILING.MATH(ABS(NiftyData[[#This Row],[Intraday Change %]]), 0.01)</f>
        <v>0.02</v>
      </c>
      <c r="P5157" s="6">
        <f>NiftyData[[#This Row],[Close]]-E5158</f>
        <v>-20.099999999999909</v>
      </c>
      <c r="Q5157" s="4">
        <f>NiftyData[[#This Row],[DayChange]]/E5158</f>
        <v>-1.2062291835448682E-2</v>
      </c>
      <c r="R5157" s="7">
        <f>_xlfn.CEILING.MATH(ABS(NiftyData[[#This Row],[DayChange %]]), 0.01)</f>
        <v>0.02</v>
      </c>
    </row>
    <row r="5158" spans="1:18" x14ac:dyDescent="0.2">
      <c r="A5158" s="2">
        <v>36593</v>
      </c>
      <c r="B5158" s="1">
        <v>1717.75</v>
      </c>
      <c r="C5158" s="1">
        <v>1765.25</v>
      </c>
      <c r="D5158" s="1">
        <v>1654.45</v>
      </c>
      <c r="E5158" s="1">
        <v>1666.35</v>
      </c>
      <c r="F5158" s="1">
        <v>30249973</v>
      </c>
      <c r="G5158" s="1">
        <v>2436.16</v>
      </c>
      <c r="H5158" s="6" t="str">
        <f>TEXT(NiftyData[[#This Row],[Date]], "yyyy")</f>
        <v>2000</v>
      </c>
      <c r="I5158" s="6" t="str">
        <f>TEXT(NiftyData[[#This Row],[Date]], "mmm")</f>
        <v>Mar</v>
      </c>
      <c r="J5158" s="6" t="str">
        <f>TEXT(NiftyData[[#This Row],[Date]], "ddd")</f>
        <v>Wed</v>
      </c>
      <c r="K5158" s="6" t="str">
        <f>TEXT(NiftyData[[#This Row],[Date]], "mmm-yyyy")</f>
        <v>Mar-2000</v>
      </c>
      <c r="L5158" s="6" t="str">
        <f>IF(NiftyData[[#This Row],[Day]]="Thu", "Expiry", "")</f>
        <v/>
      </c>
      <c r="M5158" s="6">
        <f>NiftyData[[#This Row],[Close]]-NiftyData[[#This Row],[Open]]</f>
        <v>-51.400000000000091</v>
      </c>
      <c r="N5158" s="4">
        <f>NiftyData[[#This Row],[Intraday Change]]/NiftyData[[#This Row],[Open]]</f>
        <v>-2.992286421190516E-2</v>
      </c>
      <c r="O5158" s="4">
        <f>_xlfn.CEILING.MATH(ABS(NiftyData[[#This Row],[Intraday Change %]]), 0.01)</f>
        <v>0.03</v>
      </c>
      <c r="P5158" s="6">
        <f>NiftyData[[#This Row],[Close]]-E5159</f>
        <v>-36.400000000000091</v>
      </c>
      <c r="Q5158" s="4">
        <f>NiftyData[[#This Row],[DayChange]]/E5159</f>
        <v>-2.1377183967112079E-2</v>
      </c>
      <c r="R5158" s="7">
        <f>_xlfn.CEILING.MATH(ABS(NiftyData[[#This Row],[DayChange %]]), 0.01)</f>
        <v>0.03</v>
      </c>
    </row>
    <row r="5159" spans="1:18" x14ac:dyDescent="0.2">
      <c r="A5159" s="2">
        <v>36592</v>
      </c>
      <c r="B5159" s="1">
        <v>1711.85</v>
      </c>
      <c r="C5159" s="1">
        <v>1730.85</v>
      </c>
      <c r="D5159" s="1">
        <v>1684.9</v>
      </c>
      <c r="E5159" s="1">
        <v>1702.75</v>
      </c>
      <c r="F5159" s="1">
        <v>36861204</v>
      </c>
      <c r="G5159" s="1">
        <v>1955.02</v>
      </c>
      <c r="H5159" s="6" t="str">
        <f>TEXT(NiftyData[[#This Row],[Date]], "yyyy")</f>
        <v>2000</v>
      </c>
      <c r="I5159" s="6" t="str">
        <f>TEXT(NiftyData[[#This Row],[Date]], "mmm")</f>
        <v>Mar</v>
      </c>
      <c r="J5159" s="6" t="str">
        <f>TEXT(NiftyData[[#This Row],[Date]], "ddd")</f>
        <v>Tue</v>
      </c>
      <c r="K5159" s="6" t="str">
        <f>TEXT(NiftyData[[#This Row],[Date]], "mmm-yyyy")</f>
        <v>Mar-2000</v>
      </c>
      <c r="L5159" s="6" t="str">
        <f>IF(NiftyData[[#This Row],[Day]]="Thu", "Expiry", "")</f>
        <v/>
      </c>
      <c r="M5159" s="6">
        <f>NiftyData[[#This Row],[Close]]-NiftyData[[#This Row],[Open]]</f>
        <v>-9.0999999999999091</v>
      </c>
      <c r="N5159" s="4">
        <f>NiftyData[[#This Row],[Intraday Change]]/NiftyData[[#This Row],[Open]]</f>
        <v>-5.3158863218155271E-3</v>
      </c>
      <c r="O5159" s="4">
        <f>_xlfn.CEILING.MATH(ABS(NiftyData[[#This Row],[Intraday Change %]]), 0.01)</f>
        <v>0.01</v>
      </c>
      <c r="P5159" s="6">
        <f>NiftyData[[#This Row],[Close]]-E5160</f>
        <v>14.25</v>
      </c>
      <c r="Q5159" s="4">
        <f>NiftyData[[#This Row],[DayChange]]/E5160</f>
        <v>8.4394432928634883E-3</v>
      </c>
      <c r="R5159" s="7">
        <f>_xlfn.CEILING.MATH(ABS(NiftyData[[#This Row],[DayChange %]]), 0.01)</f>
        <v>0.01</v>
      </c>
    </row>
    <row r="5160" spans="1:18" x14ac:dyDescent="0.2">
      <c r="A5160" s="2">
        <v>36591</v>
      </c>
      <c r="B5160" s="1">
        <v>1656</v>
      </c>
      <c r="C5160" s="1">
        <v>1721</v>
      </c>
      <c r="D5160" s="1">
        <v>1656</v>
      </c>
      <c r="E5160" s="1">
        <v>1688.5</v>
      </c>
      <c r="F5160" s="1">
        <v>32426509</v>
      </c>
      <c r="G5160" s="1">
        <v>1503.59</v>
      </c>
      <c r="H5160" s="6" t="str">
        <f>TEXT(NiftyData[[#This Row],[Date]], "yyyy")</f>
        <v>2000</v>
      </c>
      <c r="I5160" s="6" t="str">
        <f>TEXT(NiftyData[[#This Row],[Date]], "mmm")</f>
        <v>Mar</v>
      </c>
      <c r="J5160" s="6" t="str">
        <f>TEXT(NiftyData[[#This Row],[Date]], "ddd")</f>
        <v>Mon</v>
      </c>
      <c r="K5160" s="6" t="str">
        <f>TEXT(NiftyData[[#This Row],[Date]], "mmm-yyyy")</f>
        <v>Mar-2000</v>
      </c>
      <c r="L5160" s="6" t="str">
        <f>IF(NiftyData[[#This Row],[Day]]="Thu", "Expiry", "")</f>
        <v/>
      </c>
      <c r="M5160" s="6">
        <f>NiftyData[[#This Row],[Close]]-NiftyData[[#This Row],[Open]]</f>
        <v>32.5</v>
      </c>
      <c r="N5160" s="4">
        <f>NiftyData[[#This Row],[Intraday Change]]/NiftyData[[#This Row],[Open]]</f>
        <v>1.96256038647343E-2</v>
      </c>
      <c r="O5160" s="4">
        <f>_xlfn.CEILING.MATH(ABS(NiftyData[[#This Row],[Intraday Change %]]), 0.01)</f>
        <v>0.02</v>
      </c>
      <c r="P5160" s="6">
        <f>NiftyData[[#This Row],[Close]]-E5161</f>
        <v>32.5</v>
      </c>
      <c r="Q5160" s="4">
        <f>NiftyData[[#This Row],[DayChange]]/E5161</f>
        <v>1.96256038647343E-2</v>
      </c>
      <c r="R5160" s="7">
        <f>_xlfn.CEILING.MATH(ABS(NiftyData[[#This Row],[DayChange %]]), 0.01)</f>
        <v>0.02</v>
      </c>
    </row>
    <row r="5161" spans="1:18" x14ac:dyDescent="0.2">
      <c r="A5161" s="2">
        <v>36588</v>
      </c>
      <c r="B5161" s="1">
        <v>1696.45</v>
      </c>
      <c r="C5161" s="1">
        <v>1719.15</v>
      </c>
      <c r="D5161" s="1">
        <v>1644.4</v>
      </c>
      <c r="E5161" s="1">
        <v>1656</v>
      </c>
      <c r="F5161" s="1">
        <v>29500370</v>
      </c>
      <c r="G5161" s="1">
        <v>1748.95</v>
      </c>
      <c r="H5161" s="6" t="str">
        <f>TEXT(NiftyData[[#This Row],[Date]], "yyyy")</f>
        <v>2000</v>
      </c>
      <c r="I5161" s="6" t="str">
        <f>TEXT(NiftyData[[#This Row],[Date]], "mmm")</f>
        <v>Mar</v>
      </c>
      <c r="J5161" s="6" t="str">
        <f>TEXT(NiftyData[[#This Row],[Date]], "ddd")</f>
        <v>Fri</v>
      </c>
      <c r="K5161" s="6" t="str">
        <f>TEXT(NiftyData[[#This Row],[Date]], "mmm-yyyy")</f>
        <v>Mar-2000</v>
      </c>
      <c r="L5161" s="6" t="str">
        <f>IF(NiftyData[[#This Row],[Day]]="Thu", "Expiry", "")</f>
        <v/>
      </c>
      <c r="M5161" s="6">
        <f>NiftyData[[#This Row],[Close]]-NiftyData[[#This Row],[Open]]</f>
        <v>-40.450000000000045</v>
      </c>
      <c r="N5161" s="4">
        <f>NiftyData[[#This Row],[Intraday Change]]/NiftyData[[#This Row],[Open]]</f>
        <v>-2.3843909340092572E-2</v>
      </c>
      <c r="O5161" s="4">
        <f>_xlfn.CEILING.MATH(ABS(NiftyData[[#This Row],[Intraday Change %]]), 0.01)</f>
        <v>0.03</v>
      </c>
      <c r="P5161" s="6">
        <f>NiftyData[[#This Row],[Close]]-E5162</f>
        <v>-40.549999999999955</v>
      </c>
      <c r="Q5161" s="4">
        <f>NiftyData[[#This Row],[DayChange]]/E5162</f>
        <v>-2.3901447054316086E-2</v>
      </c>
      <c r="R5161" s="7">
        <f>_xlfn.CEILING.MATH(ABS(NiftyData[[#This Row],[DayChange %]]), 0.01)</f>
        <v>0.03</v>
      </c>
    </row>
    <row r="5162" spans="1:18" x14ac:dyDescent="0.2">
      <c r="A5162" s="2">
        <v>36587</v>
      </c>
      <c r="B5162" s="1">
        <v>1713.65</v>
      </c>
      <c r="C5162" s="1">
        <v>1773.85</v>
      </c>
      <c r="D5162" s="1">
        <v>1690.05</v>
      </c>
      <c r="E5162" s="1">
        <v>1696.55</v>
      </c>
      <c r="F5162" s="1">
        <v>42276125</v>
      </c>
      <c r="G5162" s="1">
        <v>1458.68</v>
      </c>
      <c r="H5162" s="6" t="str">
        <f>TEXT(NiftyData[[#This Row],[Date]], "yyyy")</f>
        <v>2000</v>
      </c>
      <c r="I5162" s="6" t="str">
        <f>TEXT(NiftyData[[#This Row],[Date]], "mmm")</f>
        <v>Mar</v>
      </c>
      <c r="J5162" s="6" t="str">
        <f>TEXT(NiftyData[[#This Row],[Date]], "ddd")</f>
        <v>Thu</v>
      </c>
      <c r="K5162" s="6" t="str">
        <f>TEXT(NiftyData[[#This Row],[Date]], "mmm-yyyy")</f>
        <v>Mar-2000</v>
      </c>
      <c r="L5162" s="6" t="str">
        <f>IF(NiftyData[[#This Row],[Day]]="Thu", "Expiry", "")</f>
        <v>Expiry</v>
      </c>
      <c r="M5162" s="6">
        <f>NiftyData[[#This Row],[Close]]-NiftyData[[#This Row],[Open]]</f>
        <v>-17.100000000000136</v>
      </c>
      <c r="N5162" s="4">
        <f>NiftyData[[#This Row],[Intraday Change]]/NiftyData[[#This Row],[Open]]</f>
        <v>-9.978700434744631E-3</v>
      </c>
      <c r="O5162" s="4">
        <f>_xlfn.CEILING.MATH(ABS(NiftyData[[#This Row],[Intraday Change %]]), 0.01)</f>
        <v>0.01</v>
      </c>
      <c r="P5162" s="6">
        <f>NiftyData[[#This Row],[Close]]-E5163</f>
        <v>-16.150000000000091</v>
      </c>
      <c r="Q5162" s="4">
        <f>NiftyData[[#This Row],[DayChange]]/E5163</f>
        <v>-9.4295556723302913E-3</v>
      </c>
      <c r="R5162" s="7">
        <f>_xlfn.CEILING.MATH(ABS(NiftyData[[#This Row],[DayChange %]]), 0.01)</f>
        <v>0.01</v>
      </c>
    </row>
    <row r="5163" spans="1:18" x14ac:dyDescent="0.2">
      <c r="A5163" s="2">
        <v>36586</v>
      </c>
      <c r="B5163" s="1">
        <v>1661.5</v>
      </c>
      <c r="C5163" s="1">
        <v>1727.9</v>
      </c>
      <c r="D5163" s="1">
        <v>1630</v>
      </c>
      <c r="E5163" s="1">
        <v>1712.7</v>
      </c>
      <c r="F5163" s="1">
        <v>37586272</v>
      </c>
      <c r="G5163" s="1">
        <v>1722.99</v>
      </c>
      <c r="H5163" s="6" t="str">
        <f>TEXT(NiftyData[[#This Row],[Date]], "yyyy")</f>
        <v>2000</v>
      </c>
      <c r="I5163" s="6" t="str">
        <f>TEXT(NiftyData[[#This Row],[Date]], "mmm")</f>
        <v>Mar</v>
      </c>
      <c r="J5163" s="6" t="str">
        <f>TEXT(NiftyData[[#This Row],[Date]], "ddd")</f>
        <v>Wed</v>
      </c>
      <c r="K5163" s="6" t="str">
        <f>TEXT(NiftyData[[#This Row],[Date]], "mmm-yyyy")</f>
        <v>Mar-2000</v>
      </c>
      <c r="L5163" s="6" t="str">
        <f>IF(NiftyData[[#This Row],[Day]]="Thu", "Expiry", "")</f>
        <v/>
      </c>
      <c r="M5163" s="6">
        <f>NiftyData[[#This Row],[Close]]-NiftyData[[#This Row],[Open]]</f>
        <v>51.200000000000045</v>
      </c>
      <c r="N5163" s="4">
        <f>NiftyData[[#This Row],[Intraday Change]]/NiftyData[[#This Row],[Open]]</f>
        <v>3.0815528137225427E-2</v>
      </c>
      <c r="O5163" s="4">
        <f>_xlfn.CEILING.MATH(ABS(NiftyData[[#This Row],[Intraday Change %]]), 0.01)</f>
        <v>0.04</v>
      </c>
      <c r="P5163" s="6">
        <f>NiftyData[[#This Row],[Close]]-E5164</f>
        <v>57.900000000000091</v>
      </c>
      <c r="Q5163" s="4">
        <f>NiftyData[[#This Row],[DayChange]]/E5164</f>
        <v>3.4989122552574387E-2</v>
      </c>
      <c r="R5163" s="7">
        <f>_xlfn.CEILING.MATH(ABS(NiftyData[[#This Row],[DayChange %]]), 0.01)</f>
        <v>0.04</v>
      </c>
    </row>
    <row r="5164" spans="1:18" x14ac:dyDescent="0.2">
      <c r="A5164" s="2">
        <v>36585</v>
      </c>
      <c r="B5164" s="1">
        <v>1722.85</v>
      </c>
      <c r="C5164" s="1">
        <v>1783.3</v>
      </c>
      <c r="D5164" s="1">
        <v>1626.35</v>
      </c>
      <c r="E5164" s="1">
        <v>1654.8</v>
      </c>
      <c r="F5164" s="1">
        <v>49498835</v>
      </c>
      <c r="G5164" s="1">
        <v>3207</v>
      </c>
      <c r="H5164" s="6" t="str">
        <f>TEXT(NiftyData[[#This Row],[Date]], "yyyy")</f>
        <v>2000</v>
      </c>
      <c r="I5164" s="6" t="str">
        <f>TEXT(NiftyData[[#This Row],[Date]], "mmm")</f>
        <v>Feb</v>
      </c>
      <c r="J5164" s="6" t="str">
        <f>TEXT(NiftyData[[#This Row],[Date]], "ddd")</f>
        <v>Tue</v>
      </c>
      <c r="K5164" s="6" t="str">
        <f>TEXT(NiftyData[[#This Row],[Date]], "mmm-yyyy")</f>
        <v>Feb-2000</v>
      </c>
      <c r="L5164" s="6" t="str">
        <f>IF(NiftyData[[#This Row],[Day]]="Thu", "Expiry", "")</f>
        <v/>
      </c>
      <c r="M5164" s="6">
        <f>NiftyData[[#This Row],[Close]]-NiftyData[[#This Row],[Open]]</f>
        <v>-68.049999999999955</v>
      </c>
      <c r="N5164" s="4">
        <f>NiftyData[[#This Row],[Intraday Change]]/NiftyData[[#This Row],[Open]]</f>
        <v>-3.9498505383521468E-2</v>
      </c>
      <c r="O5164" s="4">
        <f>_xlfn.CEILING.MATH(ABS(NiftyData[[#This Row],[Intraday Change %]]), 0.01)</f>
        <v>0.04</v>
      </c>
      <c r="P5164" s="6">
        <f>NiftyData[[#This Row],[Close]]-E5165</f>
        <v>-67.75</v>
      </c>
      <c r="Q5164" s="4">
        <f>NiftyData[[#This Row],[DayChange]]/E5165</f>
        <v>-3.9331224057356826E-2</v>
      </c>
      <c r="R5164" s="7">
        <f>_xlfn.CEILING.MATH(ABS(NiftyData[[#This Row],[DayChange %]]), 0.01)</f>
        <v>0.04</v>
      </c>
    </row>
    <row r="5165" spans="1:18" x14ac:dyDescent="0.2">
      <c r="A5165" s="2">
        <v>36584</v>
      </c>
      <c r="B5165" s="1">
        <v>1711.15</v>
      </c>
      <c r="C5165" s="1">
        <v>1726.65</v>
      </c>
      <c r="D5165" s="1">
        <v>1670.75</v>
      </c>
      <c r="E5165" s="1">
        <v>1722.55</v>
      </c>
      <c r="F5165" s="1">
        <v>27266318</v>
      </c>
      <c r="G5165" s="1">
        <v>1486.21</v>
      </c>
      <c r="H5165" s="6" t="str">
        <f>TEXT(NiftyData[[#This Row],[Date]], "yyyy")</f>
        <v>2000</v>
      </c>
      <c r="I5165" s="6" t="str">
        <f>TEXT(NiftyData[[#This Row],[Date]], "mmm")</f>
        <v>Feb</v>
      </c>
      <c r="J5165" s="6" t="str">
        <f>TEXT(NiftyData[[#This Row],[Date]], "ddd")</f>
        <v>Mon</v>
      </c>
      <c r="K5165" s="6" t="str">
        <f>TEXT(NiftyData[[#This Row],[Date]], "mmm-yyyy")</f>
        <v>Feb-2000</v>
      </c>
      <c r="L5165" s="6" t="str">
        <f>IF(NiftyData[[#This Row],[Day]]="Thu", "Expiry", "")</f>
        <v/>
      </c>
      <c r="M5165" s="6">
        <f>NiftyData[[#This Row],[Close]]-NiftyData[[#This Row],[Open]]</f>
        <v>11.399999999999864</v>
      </c>
      <c r="N5165" s="4">
        <f>NiftyData[[#This Row],[Intraday Change]]/NiftyData[[#This Row],[Open]]</f>
        <v>6.6621862490137407E-3</v>
      </c>
      <c r="O5165" s="4">
        <f>_xlfn.CEILING.MATH(ABS(NiftyData[[#This Row],[Intraday Change %]]), 0.01)</f>
        <v>0.01</v>
      </c>
      <c r="P5165" s="6">
        <f>NiftyData[[#This Row],[Close]]-E5166</f>
        <v>12.099999999999909</v>
      </c>
      <c r="Q5165" s="4">
        <f>NiftyData[[#This Row],[DayChange]]/E5166</f>
        <v>7.0741617702943134E-3</v>
      </c>
      <c r="R5165" s="7">
        <f>_xlfn.CEILING.MATH(ABS(NiftyData[[#This Row],[DayChange %]]), 0.01)</f>
        <v>0.01</v>
      </c>
    </row>
    <row r="5166" spans="1:18" x14ac:dyDescent="0.2">
      <c r="A5166" s="2">
        <v>36581</v>
      </c>
      <c r="B5166" s="1">
        <v>1734.05</v>
      </c>
      <c r="C5166" s="1">
        <v>1757.05</v>
      </c>
      <c r="D5166" s="1">
        <v>1699.25</v>
      </c>
      <c r="E5166" s="1">
        <v>1710.45</v>
      </c>
      <c r="F5166" s="1">
        <v>19458640</v>
      </c>
      <c r="G5166" s="1">
        <v>1235.8399999999999</v>
      </c>
      <c r="H5166" s="6" t="str">
        <f>TEXT(NiftyData[[#This Row],[Date]], "yyyy")</f>
        <v>2000</v>
      </c>
      <c r="I5166" s="6" t="str">
        <f>TEXT(NiftyData[[#This Row],[Date]], "mmm")</f>
        <v>Feb</v>
      </c>
      <c r="J5166" s="6" t="str">
        <f>TEXT(NiftyData[[#This Row],[Date]], "ddd")</f>
        <v>Fri</v>
      </c>
      <c r="K5166" s="6" t="str">
        <f>TEXT(NiftyData[[#This Row],[Date]], "mmm-yyyy")</f>
        <v>Feb-2000</v>
      </c>
      <c r="L5166" s="6" t="str">
        <f>IF(NiftyData[[#This Row],[Day]]="Thu", "Expiry", "")</f>
        <v/>
      </c>
      <c r="M5166" s="6">
        <f>NiftyData[[#This Row],[Close]]-NiftyData[[#This Row],[Open]]</f>
        <v>-23.599999999999909</v>
      </c>
      <c r="N5166" s="4">
        <f>NiftyData[[#This Row],[Intraday Change]]/NiftyData[[#This Row],[Open]]</f>
        <v>-1.3609757504108826E-2</v>
      </c>
      <c r="O5166" s="4">
        <f>_xlfn.CEILING.MATH(ABS(NiftyData[[#This Row],[Intraday Change %]]), 0.01)</f>
        <v>0.02</v>
      </c>
      <c r="P5166" s="6">
        <f>NiftyData[[#This Row],[Close]]-E5167</f>
        <v>-21.549999999999955</v>
      </c>
      <c r="Q5166" s="4">
        <f>NiftyData[[#This Row],[DayChange]]/E5167</f>
        <v>-1.2442263279445701E-2</v>
      </c>
      <c r="R5166" s="7">
        <f>_xlfn.CEILING.MATH(ABS(NiftyData[[#This Row],[DayChange %]]), 0.01)</f>
        <v>0.02</v>
      </c>
    </row>
    <row r="5167" spans="1:18" x14ac:dyDescent="0.2">
      <c r="A5167" s="2">
        <v>36580</v>
      </c>
      <c r="B5167" s="1">
        <v>1696.4</v>
      </c>
      <c r="C5167" s="1">
        <v>1751.6</v>
      </c>
      <c r="D5167" s="1">
        <v>1693.1</v>
      </c>
      <c r="E5167" s="1">
        <v>1732</v>
      </c>
      <c r="F5167" s="1">
        <v>23492408</v>
      </c>
      <c r="G5167" s="1">
        <v>1915.24</v>
      </c>
      <c r="H5167" s="6" t="str">
        <f>TEXT(NiftyData[[#This Row],[Date]], "yyyy")</f>
        <v>2000</v>
      </c>
      <c r="I5167" s="6" t="str">
        <f>TEXT(NiftyData[[#This Row],[Date]], "mmm")</f>
        <v>Feb</v>
      </c>
      <c r="J5167" s="6" t="str">
        <f>TEXT(NiftyData[[#This Row],[Date]], "ddd")</f>
        <v>Thu</v>
      </c>
      <c r="K5167" s="6" t="str">
        <f>TEXT(NiftyData[[#This Row],[Date]], "mmm-yyyy")</f>
        <v>Feb-2000</v>
      </c>
      <c r="L5167" s="6" t="str">
        <f>IF(NiftyData[[#This Row],[Day]]="Thu", "Expiry", "")</f>
        <v>Expiry</v>
      </c>
      <c r="M5167" s="6">
        <f>NiftyData[[#This Row],[Close]]-NiftyData[[#This Row],[Open]]</f>
        <v>35.599999999999909</v>
      </c>
      <c r="N5167" s="4">
        <f>NiftyData[[#This Row],[Intraday Change]]/NiftyData[[#This Row],[Open]]</f>
        <v>2.0985616599858471E-2</v>
      </c>
      <c r="O5167" s="4">
        <f>_xlfn.CEILING.MATH(ABS(NiftyData[[#This Row],[Intraday Change %]]), 0.01)</f>
        <v>0.03</v>
      </c>
      <c r="P5167" s="6">
        <f>NiftyData[[#This Row],[Close]]-E5168</f>
        <v>35.599999999999909</v>
      </c>
      <c r="Q5167" s="4">
        <f>NiftyData[[#This Row],[DayChange]]/E5168</f>
        <v>2.0985616599858471E-2</v>
      </c>
      <c r="R5167" s="7">
        <f>_xlfn.CEILING.MATH(ABS(NiftyData[[#This Row],[DayChange %]]), 0.01)</f>
        <v>0.03</v>
      </c>
    </row>
    <row r="5168" spans="1:18" x14ac:dyDescent="0.2">
      <c r="A5168" s="2">
        <v>36579</v>
      </c>
      <c r="B5168" s="1">
        <v>1745.2</v>
      </c>
      <c r="C5168" s="1">
        <v>1818.15</v>
      </c>
      <c r="D5168" s="1">
        <v>1689.2</v>
      </c>
      <c r="E5168" s="1">
        <v>1696.4</v>
      </c>
      <c r="F5168" s="1">
        <v>27905642</v>
      </c>
      <c r="G5168" s="1">
        <v>2389.2800000000002</v>
      </c>
      <c r="H5168" s="6" t="str">
        <f>TEXT(NiftyData[[#This Row],[Date]], "yyyy")</f>
        <v>2000</v>
      </c>
      <c r="I5168" s="6" t="str">
        <f>TEXT(NiftyData[[#This Row],[Date]], "mmm")</f>
        <v>Feb</v>
      </c>
      <c r="J5168" s="6" t="str">
        <f>TEXT(NiftyData[[#This Row],[Date]], "ddd")</f>
        <v>Wed</v>
      </c>
      <c r="K5168" s="6" t="str">
        <f>TEXT(NiftyData[[#This Row],[Date]], "mmm-yyyy")</f>
        <v>Feb-2000</v>
      </c>
      <c r="L5168" s="6" t="str">
        <f>IF(NiftyData[[#This Row],[Day]]="Thu", "Expiry", "")</f>
        <v/>
      </c>
      <c r="M5168" s="6">
        <f>NiftyData[[#This Row],[Close]]-NiftyData[[#This Row],[Open]]</f>
        <v>-48.799999999999955</v>
      </c>
      <c r="N5168" s="4">
        <f>NiftyData[[#This Row],[Intraday Change]]/NiftyData[[#This Row],[Open]]</f>
        <v>-2.7962411184964446E-2</v>
      </c>
      <c r="O5168" s="4">
        <f>_xlfn.CEILING.MATH(ABS(NiftyData[[#This Row],[Intraday Change %]]), 0.01)</f>
        <v>0.03</v>
      </c>
      <c r="P5168" s="6">
        <f>NiftyData[[#This Row],[Close]]-E5169</f>
        <v>-42.649999999999864</v>
      </c>
      <c r="Q5168" s="4">
        <f>NiftyData[[#This Row],[DayChange]]/E5169</f>
        <v>-2.4524884275897683E-2</v>
      </c>
      <c r="R5168" s="7">
        <f>_xlfn.CEILING.MATH(ABS(NiftyData[[#This Row],[DayChange %]]), 0.01)</f>
        <v>0.03</v>
      </c>
    </row>
    <row r="5169" spans="1:18" x14ac:dyDescent="0.2">
      <c r="A5169" s="2">
        <v>36578</v>
      </c>
      <c r="B5169" s="1">
        <v>1754.2</v>
      </c>
      <c r="C5169" s="1">
        <v>1781.05</v>
      </c>
      <c r="D5169" s="1">
        <v>1733.55</v>
      </c>
      <c r="E5169" s="1">
        <v>1739.05</v>
      </c>
      <c r="F5169" s="1">
        <v>33425078</v>
      </c>
      <c r="G5169" s="1">
        <v>2416.67</v>
      </c>
      <c r="H5169" s="6" t="str">
        <f>TEXT(NiftyData[[#This Row],[Date]], "yyyy")</f>
        <v>2000</v>
      </c>
      <c r="I5169" s="6" t="str">
        <f>TEXT(NiftyData[[#This Row],[Date]], "mmm")</f>
        <v>Feb</v>
      </c>
      <c r="J5169" s="6" t="str">
        <f>TEXT(NiftyData[[#This Row],[Date]], "ddd")</f>
        <v>Tue</v>
      </c>
      <c r="K5169" s="6" t="str">
        <f>TEXT(NiftyData[[#This Row],[Date]], "mmm-yyyy")</f>
        <v>Feb-2000</v>
      </c>
      <c r="L5169" s="6" t="str">
        <f>IF(NiftyData[[#This Row],[Day]]="Thu", "Expiry", "")</f>
        <v/>
      </c>
      <c r="M5169" s="6">
        <f>NiftyData[[#This Row],[Close]]-NiftyData[[#This Row],[Open]]</f>
        <v>-15.150000000000091</v>
      </c>
      <c r="N5169" s="4">
        <f>NiftyData[[#This Row],[Intraday Change]]/NiftyData[[#This Row],[Open]]</f>
        <v>-8.6364154600388158E-3</v>
      </c>
      <c r="O5169" s="4">
        <f>_xlfn.CEILING.MATH(ABS(NiftyData[[#This Row],[Intraday Change %]]), 0.01)</f>
        <v>0.01</v>
      </c>
      <c r="P5169" s="6">
        <f>NiftyData[[#This Row],[Close]]-E5170</f>
        <v>-14.450000000000045</v>
      </c>
      <c r="Q5169" s="4">
        <f>NiftyData[[#This Row],[DayChange]]/E5170</f>
        <v>-8.2406615340747339E-3</v>
      </c>
      <c r="R5169" s="7">
        <f>_xlfn.CEILING.MATH(ABS(NiftyData[[#This Row],[DayChange %]]), 0.01)</f>
        <v>0.01</v>
      </c>
    </row>
    <row r="5170" spans="1:18" x14ac:dyDescent="0.2">
      <c r="A5170" s="2">
        <v>36577</v>
      </c>
      <c r="B5170" s="1">
        <v>1719.55</v>
      </c>
      <c r="C5170" s="1">
        <v>1767.8</v>
      </c>
      <c r="D5170" s="1">
        <v>1719.55</v>
      </c>
      <c r="E5170" s="1">
        <v>1753.5</v>
      </c>
      <c r="F5170" s="1">
        <v>26015488</v>
      </c>
      <c r="G5170" s="1">
        <v>1918.38</v>
      </c>
      <c r="H5170" s="6" t="str">
        <f>TEXT(NiftyData[[#This Row],[Date]], "yyyy")</f>
        <v>2000</v>
      </c>
      <c r="I5170" s="6" t="str">
        <f>TEXT(NiftyData[[#This Row],[Date]], "mmm")</f>
        <v>Feb</v>
      </c>
      <c r="J5170" s="6" t="str">
        <f>TEXT(NiftyData[[#This Row],[Date]], "ddd")</f>
        <v>Mon</v>
      </c>
      <c r="K5170" s="6" t="str">
        <f>TEXT(NiftyData[[#This Row],[Date]], "mmm-yyyy")</f>
        <v>Feb-2000</v>
      </c>
      <c r="L5170" s="6" t="str">
        <f>IF(NiftyData[[#This Row],[Day]]="Thu", "Expiry", "")</f>
        <v/>
      </c>
      <c r="M5170" s="6">
        <f>NiftyData[[#This Row],[Close]]-NiftyData[[#This Row],[Open]]</f>
        <v>33.950000000000045</v>
      </c>
      <c r="N5170" s="4">
        <f>NiftyData[[#This Row],[Intraday Change]]/NiftyData[[#This Row],[Open]]</f>
        <v>1.9743537553429703E-2</v>
      </c>
      <c r="O5170" s="4">
        <f>_xlfn.CEILING.MATH(ABS(NiftyData[[#This Row],[Intraday Change %]]), 0.01)</f>
        <v>0.02</v>
      </c>
      <c r="P5170" s="6">
        <f>NiftyData[[#This Row],[Close]]-E5171</f>
        <v>35.700000000000045</v>
      </c>
      <c r="Q5170" s="4">
        <f>NiftyData[[#This Row],[DayChange]]/E5171</f>
        <v>2.0782396088019586E-2</v>
      </c>
      <c r="R5170" s="7">
        <f>_xlfn.CEILING.MATH(ABS(NiftyData[[#This Row],[DayChange %]]), 0.01)</f>
        <v>0.03</v>
      </c>
    </row>
    <row r="5171" spans="1:18" x14ac:dyDescent="0.2">
      <c r="A5171" s="2">
        <v>36574</v>
      </c>
      <c r="B5171" s="1">
        <v>1742.3</v>
      </c>
      <c r="C5171" s="1">
        <v>1764.15</v>
      </c>
      <c r="D5171" s="1">
        <v>1713.45</v>
      </c>
      <c r="E5171" s="1">
        <v>1717.8</v>
      </c>
      <c r="F5171" s="1">
        <v>24491796</v>
      </c>
      <c r="G5171" s="1">
        <v>1473.39</v>
      </c>
      <c r="H5171" s="6" t="str">
        <f>TEXT(NiftyData[[#This Row],[Date]], "yyyy")</f>
        <v>2000</v>
      </c>
      <c r="I5171" s="6" t="str">
        <f>TEXT(NiftyData[[#This Row],[Date]], "mmm")</f>
        <v>Feb</v>
      </c>
      <c r="J5171" s="6" t="str">
        <f>TEXT(NiftyData[[#This Row],[Date]], "ddd")</f>
        <v>Fri</v>
      </c>
      <c r="K5171" s="6" t="str">
        <f>TEXT(NiftyData[[#This Row],[Date]], "mmm-yyyy")</f>
        <v>Feb-2000</v>
      </c>
      <c r="L5171" s="6" t="str">
        <f>IF(NiftyData[[#This Row],[Day]]="Thu", "Expiry", "")</f>
        <v/>
      </c>
      <c r="M5171" s="6">
        <f>NiftyData[[#This Row],[Close]]-NiftyData[[#This Row],[Open]]</f>
        <v>-24.5</v>
      </c>
      <c r="N5171" s="4">
        <f>NiftyData[[#This Row],[Intraday Change]]/NiftyData[[#This Row],[Open]]</f>
        <v>-1.4061872237846525E-2</v>
      </c>
      <c r="O5171" s="4">
        <f>_xlfn.CEILING.MATH(ABS(NiftyData[[#This Row],[Intraday Change %]]), 0.01)</f>
        <v>0.02</v>
      </c>
      <c r="P5171" s="6">
        <f>NiftyData[[#This Row],[Close]]-E5172</f>
        <v>-24.299999999999955</v>
      </c>
      <c r="Q5171" s="4">
        <f>NiftyData[[#This Row],[DayChange]]/E5172</f>
        <v>-1.3948682624418779E-2</v>
      </c>
      <c r="R5171" s="7">
        <f>_xlfn.CEILING.MATH(ABS(NiftyData[[#This Row],[DayChange %]]), 0.01)</f>
        <v>0.02</v>
      </c>
    </row>
    <row r="5172" spans="1:18" x14ac:dyDescent="0.2">
      <c r="A5172" s="2">
        <v>36573</v>
      </c>
      <c r="B5172" s="1">
        <v>1710.05</v>
      </c>
      <c r="C5172" s="1">
        <v>1753.1</v>
      </c>
      <c r="D5172" s="1">
        <v>1710.05</v>
      </c>
      <c r="E5172" s="1">
        <v>1742.1</v>
      </c>
      <c r="F5172" s="1">
        <v>28333952</v>
      </c>
      <c r="G5172" s="1">
        <v>1822.56</v>
      </c>
      <c r="H5172" s="6" t="str">
        <f>TEXT(NiftyData[[#This Row],[Date]], "yyyy")</f>
        <v>2000</v>
      </c>
      <c r="I5172" s="6" t="str">
        <f>TEXT(NiftyData[[#This Row],[Date]], "mmm")</f>
        <v>Feb</v>
      </c>
      <c r="J5172" s="6" t="str">
        <f>TEXT(NiftyData[[#This Row],[Date]], "ddd")</f>
        <v>Thu</v>
      </c>
      <c r="K5172" s="6" t="str">
        <f>TEXT(NiftyData[[#This Row],[Date]], "mmm-yyyy")</f>
        <v>Feb-2000</v>
      </c>
      <c r="L5172" s="6" t="str">
        <f>IF(NiftyData[[#This Row],[Day]]="Thu", "Expiry", "")</f>
        <v>Expiry</v>
      </c>
      <c r="M5172" s="6">
        <f>NiftyData[[#This Row],[Close]]-NiftyData[[#This Row],[Open]]</f>
        <v>32.049999999999955</v>
      </c>
      <c r="N5172" s="4">
        <f>NiftyData[[#This Row],[Intraday Change]]/NiftyData[[#This Row],[Open]]</f>
        <v>1.8742142042630305E-2</v>
      </c>
      <c r="O5172" s="4">
        <f>_xlfn.CEILING.MATH(ABS(NiftyData[[#This Row],[Intraday Change %]]), 0.01)</f>
        <v>0.02</v>
      </c>
      <c r="P5172" s="6">
        <f>NiftyData[[#This Row],[Close]]-E5173</f>
        <v>31</v>
      </c>
      <c r="Q5172" s="4">
        <f>NiftyData[[#This Row],[DayChange]]/E5173</f>
        <v>1.8117000759745195E-2</v>
      </c>
      <c r="R5172" s="7">
        <f>_xlfn.CEILING.MATH(ABS(NiftyData[[#This Row],[DayChange %]]), 0.01)</f>
        <v>0.02</v>
      </c>
    </row>
    <row r="5173" spans="1:18" x14ac:dyDescent="0.2">
      <c r="A5173" s="2">
        <v>36572</v>
      </c>
      <c r="B5173" s="1">
        <v>1704.85</v>
      </c>
      <c r="C5173" s="1">
        <v>1742.8</v>
      </c>
      <c r="D5173" s="1">
        <v>1704.15</v>
      </c>
      <c r="E5173" s="1">
        <v>1711.1</v>
      </c>
      <c r="F5173" s="1">
        <v>31314383</v>
      </c>
      <c r="G5173" s="1">
        <v>1811.4</v>
      </c>
      <c r="H5173" s="6" t="str">
        <f>TEXT(NiftyData[[#This Row],[Date]], "yyyy")</f>
        <v>2000</v>
      </c>
      <c r="I5173" s="6" t="str">
        <f>TEXT(NiftyData[[#This Row],[Date]], "mmm")</f>
        <v>Feb</v>
      </c>
      <c r="J5173" s="6" t="str">
        <f>TEXT(NiftyData[[#This Row],[Date]], "ddd")</f>
        <v>Wed</v>
      </c>
      <c r="K5173" s="6" t="str">
        <f>TEXT(NiftyData[[#This Row],[Date]], "mmm-yyyy")</f>
        <v>Feb-2000</v>
      </c>
      <c r="L5173" s="6" t="str">
        <f>IF(NiftyData[[#This Row],[Day]]="Thu", "Expiry", "")</f>
        <v/>
      </c>
      <c r="M5173" s="6">
        <f>NiftyData[[#This Row],[Close]]-NiftyData[[#This Row],[Open]]</f>
        <v>6.25</v>
      </c>
      <c r="N5173" s="4">
        <f>NiftyData[[#This Row],[Intraday Change]]/NiftyData[[#This Row],[Open]]</f>
        <v>3.6660116725811655E-3</v>
      </c>
      <c r="O5173" s="4">
        <f>_xlfn.CEILING.MATH(ABS(NiftyData[[#This Row],[Intraday Change %]]), 0.01)</f>
        <v>0.01</v>
      </c>
      <c r="P5173" s="6">
        <f>NiftyData[[#This Row],[Close]]-E5174</f>
        <v>8.5499999999999545</v>
      </c>
      <c r="Q5173" s="4">
        <f>NiftyData[[#This Row],[DayChange]]/E5174</f>
        <v>5.0218789462864264E-3</v>
      </c>
      <c r="R5173" s="7">
        <f>_xlfn.CEILING.MATH(ABS(NiftyData[[#This Row],[DayChange %]]), 0.01)</f>
        <v>0.01</v>
      </c>
    </row>
    <row r="5174" spans="1:18" x14ac:dyDescent="0.2">
      <c r="A5174" s="2">
        <v>36571</v>
      </c>
      <c r="B5174" s="1">
        <v>1744.5</v>
      </c>
      <c r="C5174" s="1">
        <v>1744.5</v>
      </c>
      <c r="D5174" s="1">
        <v>1694.45</v>
      </c>
      <c r="E5174" s="1">
        <v>1702.55</v>
      </c>
      <c r="F5174" s="1">
        <v>39135619</v>
      </c>
      <c r="G5174" s="1">
        <v>2370.94</v>
      </c>
      <c r="H5174" s="6" t="str">
        <f>TEXT(NiftyData[[#This Row],[Date]], "yyyy")</f>
        <v>2000</v>
      </c>
      <c r="I5174" s="6" t="str">
        <f>TEXT(NiftyData[[#This Row],[Date]], "mmm")</f>
        <v>Feb</v>
      </c>
      <c r="J5174" s="6" t="str">
        <f>TEXT(NiftyData[[#This Row],[Date]], "ddd")</f>
        <v>Tue</v>
      </c>
      <c r="K5174" s="6" t="str">
        <f>TEXT(NiftyData[[#This Row],[Date]], "mmm-yyyy")</f>
        <v>Feb-2000</v>
      </c>
      <c r="L5174" s="6" t="str">
        <f>IF(NiftyData[[#This Row],[Day]]="Thu", "Expiry", "")</f>
        <v/>
      </c>
      <c r="M5174" s="6">
        <f>NiftyData[[#This Row],[Close]]-NiftyData[[#This Row],[Open]]</f>
        <v>-41.950000000000045</v>
      </c>
      <c r="N5174" s="4">
        <f>NiftyData[[#This Row],[Intraday Change]]/NiftyData[[#This Row],[Open]]</f>
        <v>-2.4047004872456316E-2</v>
      </c>
      <c r="O5174" s="4">
        <f>_xlfn.CEILING.MATH(ABS(NiftyData[[#This Row],[Intraday Change %]]), 0.01)</f>
        <v>0.03</v>
      </c>
      <c r="P5174" s="6">
        <f>NiftyData[[#This Row],[Close]]-E5175</f>
        <v>-41.950000000000045</v>
      </c>
      <c r="Q5174" s="4">
        <f>NiftyData[[#This Row],[DayChange]]/E5175</f>
        <v>-2.4047004872456316E-2</v>
      </c>
      <c r="R5174" s="7">
        <f>_xlfn.CEILING.MATH(ABS(NiftyData[[#This Row],[DayChange %]]), 0.01)</f>
        <v>0.03</v>
      </c>
    </row>
    <row r="5175" spans="1:18" x14ac:dyDescent="0.2">
      <c r="A5175" s="2">
        <v>36570</v>
      </c>
      <c r="B5175" s="1">
        <v>1777.75</v>
      </c>
      <c r="C5175" s="1">
        <v>1795.45</v>
      </c>
      <c r="D5175" s="1">
        <v>1738.75</v>
      </c>
      <c r="E5175" s="1">
        <v>1744.5</v>
      </c>
      <c r="F5175" s="1">
        <v>31621011</v>
      </c>
      <c r="G5175" s="1">
        <v>1728.72</v>
      </c>
      <c r="H5175" s="6" t="str">
        <f>TEXT(NiftyData[[#This Row],[Date]], "yyyy")</f>
        <v>2000</v>
      </c>
      <c r="I5175" s="6" t="str">
        <f>TEXT(NiftyData[[#This Row],[Date]], "mmm")</f>
        <v>Feb</v>
      </c>
      <c r="J5175" s="6" t="str">
        <f>TEXT(NiftyData[[#This Row],[Date]], "ddd")</f>
        <v>Mon</v>
      </c>
      <c r="K5175" s="6" t="str">
        <f>TEXT(NiftyData[[#This Row],[Date]], "mmm-yyyy")</f>
        <v>Feb-2000</v>
      </c>
      <c r="L5175" s="6" t="str">
        <f>IF(NiftyData[[#This Row],[Day]]="Thu", "Expiry", "")</f>
        <v/>
      </c>
      <c r="M5175" s="6">
        <f>NiftyData[[#This Row],[Close]]-NiftyData[[#This Row],[Open]]</f>
        <v>-33.25</v>
      </c>
      <c r="N5175" s="4">
        <f>NiftyData[[#This Row],[Intraday Change]]/NiftyData[[#This Row],[Open]]</f>
        <v>-1.8703417240894388E-2</v>
      </c>
      <c r="O5175" s="4">
        <f>_xlfn.CEILING.MATH(ABS(NiftyData[[#This Row],[Intraday Change %]]), 0.01)</f>
        <v>0.02</v>
      </c>
      <c r="P5175" s="6">
        <f>NiftyData[[#This Row],[Close]]-E5176</f>
        <v>-11.5</v>
      </c>
      <c r="Q5175" s="4">
        <f>NiftyData[[#This Row],[DayChange]]/E5176</f>
        <v>-6.5489749430523922E-3</v>
      </c>
      <c r="R5175" s="7">
        <f>_xlfn.CEILING.MATH(ABS(NiftyData[[#This Row],[DayChange %]]), 0.01)</f>
        <v>0.01</v>
      </c>
    </row>
    <row r="5176" spans="1:18" x14ac:dyDescent="0.2">
      <c r="A5176" s="2">
        <v>36567</v>
      </c>
      <c r="B5176" s="1">
        <v>1712.85</v>
      </c>
      <c r="C5176" s="1">
        <v>1771.65</v>
      </c>
      <c r="D5176" s="1">
        <v>1712.85</v>
      </c>
      <c r="E5176" s="1">
        <v>1756</v>
      </c>
      <c r="F5176" s="1">
        <v>33406798</v>
      </c>
      <c r="G5176" s="1">
        <v>1834.58</v>
      </c>
      <c r="H5176" s="6" t="str">
        <f>TEXT(NiftyData[[#This Row],[Date]], "yyyy")</f>
        <v>2000</v>
      </c>
      <c r="I5176" s="6" t="str">
        <f>TEXT(NiftyData[[#This Row],[Date]], "mmm")</f>
        <v>Feb</v>
      </c>
      <c r="J5176" s="6" t="str">
        <f>TEXT(NiftyData[[#This Row],[Date]], "ddd")</f>
        <v>Fri</v>
      </c>
      <c r="K5176" s="6" t="str">
        <f>TEXT(NiftyData[[#This Row],[Date]], "mmm-yyyy")</f>
        <v>Feb-2000</v>
      </c>
      <c r="L5176" s="6" t="str">
        <f>IF(NiftyData[[#This Row],[Day]]="Thu", "Expiry", "")</f>
        <v/>
      </c>
      <c r="M5176" s="6">
        <f>NiftyData[[#This Row],[Close]]-NiftyData[[#This Row],[Open]]</f>
        <v>43.150000000000091</v>
      </c>
      <c r="N5176" s="4">
        <f>NiftyData[[#This Row],[Intraday Change]]/NiftyData[[#This Row],[Open]]</f>
        <v>2.5191931576028313E-2</v>
      </c>
      <c r="O5176" s="4">
        <f>_xlfn.CEILING.MATH(ABS(NiftyData[[#This Row],[Intraday Change %]]), 0.01)</f>
        <v>0.03</v>
      </c>
      <c r="P5176" s="6">
        <f>NiftyData[[#This Row],[Close]]-E5177</f>
        <v>44.799999999999955</v>
      </c>
      <c r="Q5176" s="4">
        <f>NiftyData[[#This Row],[DayChange]]/E5177</f>
        <v>2.6180458158017738E-2</v>
      </c>
      <c r="R5176" s="7">
        <f>_xlfn.CEILING.MATH(ABS(NiftyData[[#This Row],[DayChange %]]), 0.01)</f>
        <v>0.03</v>
      </c>
    </row>
    <row r="5177" spans="1:18" x14ac:dyDescent="0.2">
      <c r="A5177" s="2">
        <v>36566</v>
      </c>
      <c r="B5177" s="1">
        <v>1692.1</v>
      </c>
      <c r="C5177" s="1">
        <v>1713.7</v>
      </c>
      <c r="D5177" s="1">
        <v>1692.1</v>
      </c>
      <c r="E5177" s="1">
        <v>1711.2</v>
      </c>
      <c r="F5177" s="1">
        <v>30110126</v>
      </c>
      <c r="G5177" s="1">
        <v>1664.86</v>
      </c>
      <c r="H5177" s="6" t="str">
        <f>TEXT(NiftyData[[#This Row],[Date]], "yyyy")</f>
        <v>2000</v>
      </c>
      <c r="I5177" s="6" t="str">
        <f>TEXT(NiftyData[[#This Row],[Date]], "mmm")</f>
        <v>Feb</v>
      </c>
      <c r="J5177" s="6" t="str">
        <f>TEXT(NiftyData[[#This Row],[Date]], "ddd")</f>
        <v>Thu</v>
      </c>
      <c r="K5177" s="6" t="str">
        <f>TEXT(NiftyData[[#This Row],[Date]], "mmm-yyyy")</f>
        <v>Feb-2000</v>
      </c>
      <c r="L5177" s="6" t="str">
        <f>IF(NiftyData[[#This Row],[Day]]="Thu", "Expiry", "")</f>
        <v>Expiry</v>
      </c>
      <c r="M5177" s="6">
        <f>NiftyData[[#This Row],[Close]]-NiftyData[[#This Row],[Open]]</f>
        <v>19.100000000000136</v>
      </c>
      <c r="N5177" s="4">
        <f>NiftyData[[#This Row],[Intraday Change]]/NiftyData[[#This Row],[Open]]</f>
        <v>1.1287748951007705E-2</v>
      </c>
      <c r="O5177" s="4">
        <f>_xlfn.CEILING.MATH(ABS(NiftyData[[#This Row],[Intraday Change %]]), 0.01)</f>
        <v>0.02</v>
      </c>
      <c r="P5177" s="6">
        <f>NiftyData[[#This Row],[Close]]-E5178</f>
        <v>21.549999999999955</v>
      </c>
      <c r="Q5177" s="4">
        <f>NiftyData[[#This Row],[DayChange]]/E5178</f>
        <v>1.2754120675879593E-2</v>
      </c>
      <c r="R5177" s="7">
        <f>_xlfn.CEILING.MATH(ABS(NiftyData[[#This Row],[DayChange %]]), 0.01)</f>
        <v>0.02</v>
      </c>
    </row>
    <row r="5178" spans="1:18" x14ac:dyDescent="0.2">
      <c r="A5178" s="2">
        <v>36565</v>
      </c>
      <c r="B5178" s="1">
        <v>1666.95</v>
      </c>
      <c r="C5178" s="1">
        <v>1731.65</v>
      </c>
      <c r="D5178" s="1">
        <v>1666.7</v>
      </c>
      <c r="E5178" s="1">
        <v>1689.65</v>
      </c>
      <c r="F5178" s="1">
        <v>41767017</v>
      </c>
      <c r="G5178" s="1">
        <v>2096</v>
      </c>
      <c r="H5178" s="6" t="str">
        <f>TEXT(NiftyData[[#This Row],[Date]], "yyyy")</f>
        <v>2000</v>
      </c>
      <c r="I5178" s="6" t="str">
        <f>TEXT(NiftyData[[#This Row],[Date]], "mmm")</f>
        <v>Feb</v>
      </c>
      <c r="J5178" s="6" t="str">
        <f>TEXT(NiftyData[[#This Row],[Date]], "ddd")</f>
        <v>Wed</v>
      </c>
      <c r="K5178" s="6" t="str">
        <f>TEXT(NiftyData[[#This Row],[Date]], "mmm-yyyy")</f>
        <v>Feb-2000</v>
      </c>
      <c r="L5178" s="6" t="str">
        <f>IF(NiftyData[[#This Row],[Day]]="Thu", "Expiry", "")</f>
        <v/>
      </c>
      <c r="M5178" s="6">
        <f>NiftyData[[#This Row],[Close]]-NiftyData[[#This Row],[Open]]</f>
        <v>22.700000000000045</v>
      </c>
      <c r="N5178" s="4">
        <f>NiftyData[[#This Row],[Intraday Change]]/NiftyData[[#This Row],[Open]]</f>
        <v>1.3617684993551123E-2</v>
      </c>
      <c r="O5178" s="4">
        <f>_xlfn.CEILING.MATH(ABS(NiftyData[[#This Row],[Intraday Change %]]), 0.01)</f>
        <v>0.02</v>
      </c>
      <c r="P5178" s="6">
        <f>NiftyData[[#This Row],[Close]]-E5179</f>
        <v>26.900000000000091</v>
      </c>
      <c r="Q5178" s="4">
        <f>NiftyData[[#This Row],[DayChange]]/E5179</f>
        <v>1.6178018343106355E-2</v>
      </c>
      <c r="R5178" s="7">
        <f>_xlfn.CEILING.MATH(ABS(NiftyData[[#This Row],[DayChange %]]), 0.01)</f>
        <v>0.02</v>
      </c>
    </row>
    <row r="5179" spans="1:18" x14ac:dyDescent="0.2">
      <c r="A5179" s="2">
        <v>36564</v>
      </c>
      <c r="B5179" s="1">
        <v>1636.6</v>
      </c>
      <c r="C5179" s="1">
        <v>1676.1</v>
      </c>
      <c r="D5179" s="1">
        <v>1636.6</v>
      </c>
      <c r="E5179" s="1">
        <v>1662.75</v>
      </c>
      <c r="F5179" s="1">
        <v>40722843</v>
      </c>
      <c r="G5179" s="1">
        <v>1975.29</v>
      </c>
      <c r="H5179" s="6" t="str">
        <f>TEXT(NiftyData[[#This Row],[Date]], "yyyy")</f>
        <v>2000</v>
      </c>
      <c r="I5179" s="6" t="str">
        <f>TEXT(NiftyData[[#This Row],[Date]], "mmm")</f>
        <v>Feb</v>
      </c>
      <c r="J5179" s="6" t="str">
        <f>TEXT(NiftyData[[#This Row],[Date]], "ddd")</f>
        <v>Tue</v>
      </c>
      <c r="K5179" s="6" t="str">
        <f>TEXT(NiftyData[[#This Row],[Date]], "mmm-yyyy")</f>
        <v>Feb-2000</v>
      </c>
      <c r="L5179" s="6" t="str">
        <f>IF(NiftyData[[#This Row],[Day]]="Thu", "Expiry", "")</f>
        <v/>
      </c>
      <c r="M5179" s="6">
        <f>NiftyData[[#This Row],[Close]]-NiftyData[[#This Row],[Open]]</f>
        <v>26.150000000000091</v>
      </c>
      <c r="N5179" s="4">
        <f>NiftyData[[#This Row],[Intraday Change]]/NiftyData[[#This Row],[Open]]</f>
        <v>1.5978247586459791E-2</v>
      </c>
      <c r="O5179" s="4">
        <f>_xlfn.CEILING.MATH(ABS(NiftyData[[#This Row],[Intraday Change %]]), 0.01)</f>
        <v>0.02</v>
      </c>
      <c r="P5179" s="6">
        <f>NiftyData[[#This Row],[Close]]-E5180</f>
        <v>26.150000000000091</v>
      </c>
      <c r="Q5179" s="4">
        <f>NiftyData[[#This Row],[DayChange]]/E5180</f>
        <v>1.5978247586459791E-2</v>
      </c>
      <c r="R5179" s="7">
        <f>_xlfn.CEILING.MATH(ABS(NiftyData[[#This Row],[DayChange %]]), 0.01)</f>
        <v>0.02</v>
      </c>
    </row>
    <row r="5180" spans="1:18" x14ac:dyDescent="0.2">
      <c r="A5180" s="2">
        <v>36563</v>
      </c>
      <c r="B5180" s="1">
        <v>1599.8</v>
      </c>
      <c r="C5180" s="1">
        <v>1645.9</v>
      </c>
      <c r="D5180" s="1">
        <v>1599.8</v>
      </c>
      <c r="E5180" s="1">
        <v>1636.6</v>
      </c>
      <c r="F5180" s="1">
        <v>34666978</v>
      </c>
      <c r="G5180" s="1">
        <v>2036.07</v>
      </c>
      <c r="H5180" s="6" t="str">
        <f>TEXT(NiftyData[[#This Row],[Date]], "yyyy")</f>
        <v>2000</v>
      </c>
      <c r="I5180" s="6" t="str">
        <f>TEXT(NiftyData[[#This Row],[Date]], "mmm")</f>
        <v>Feb</v>
      </c>
      <c r="J5180" s="6" t="str">
        <f>TEXT(NiftyData[[#This Row],[Date]], "ddd")</f>
        <v>Mon</v>
      </c>
      <c r="K5180" s="6" t="str">
        <f>TEXT(NiftyData[[#This Row],[Date]], "mmm-yyyy")</f>
        <v>Feb-2000</v>
      </c>
      <c r="L5180" s="6" t="str">
        <f>IF(NiftyData[[#This Row],[Day]]="Thu", "Expiry", "")</f>
        <v/>
      </c>
      <c r="M5180" s="6">
        <f>NiftyData[[#This Row],[Close]]-NiftyData[[#This Row],[Open]]</f>
        <v>36.799999999999955</v>
      </c>
      <c r="N5180" s="4">
        <f>NiftyData[[#This Row],[Intraday Change]]/NiftyData[[#This Row],[Open]]</f>
        <v>2.3002875359419899E-2</v>
      </c>
      <c r="O5180" s="4">
        <f>_xlfn.CEILING.MATH(ABS(NiftyData[[#This Row],[Intraday Change %]]), 0.01)</f>
        <v>0.03</v>
      </c>
      <c r="P5180" s="6">
        <f>NiftyData[[#This Row],[Close]]-E5181</f>
        <v>36.849999999999909</v>
      </c>
      <c r="Q5180" s="4">
        <f>NiftyData[[#This Row],[DayChange]]/E5181</f>
        <v>2.3034849195186693E-2</v>
      </c>
      <c r="R5180" s="7">
        <f>_xlfn.CEILING.MATH(ABS(NiftyData[[#This Row],[DayChange %]]), 0.01)</f>
        <v>0.03</v>
      </c>
    </row>
    <row r="5181" spans="1:18" x14ac:dyDescent="0.2">
      <c r="A5181" s="2">
        <v>36560</v>
      </c>
      <c r="B5181" s="1">
        <v>1598.5</v>
      </c>
      <c r="C5181" s="1">
        <v>1621.35</v>
      </c>
      <c r="D5181" s="1">
        <v>1596.45</v>
      </c>
      <c r="E5181" s="1">
        <v>1599.75</v>
      </c>
      <c r="F5181" s="1">
        <v>30459542</v>
      </c>
      <c r="G5181" s="1">
        <v>1694.66</v>
      </c>
      <c r="H5181" s="6" t="str">
        <f>TEXT(NiftyData[[#This Row],[Date]], "yyyy")</f>
        <v>2000</v>
      </c>
      <c r="I5181" s="6" t="str">
        <f>TEXT(NiftyData[[#This Row],[Date]], "mmm")</f>
        <v>Feb</v>
      </c>
      <c r="J5181" s="6" t="str">
        <f>TEXT(NiftyData[[#This Row],[Date]], "ddd")</f>
        <v>Fri</v>
      </c>
      <c r="K5181" s="6" t="str">
        <f>TEXT(NiftyData[[#This Row],[Date]], "mmm-yyyy")</f>
        <v>Feb-2000</v>
      </c>
      <c r="L5181" s="6" t="str">
        <f>IF(NiftyData[[#This Row],[Day]]="Thu", "Expiry", "")</f>
        <v/>
      </c>
      <c r="M5181" s="6">
        <f>NiftyData[[#This Row],[Close]]-NiftyData[[#This Row],[Open]]</f>
        <v>1.25</v>
      </c>
      <c r="N5181" s="4">
        <f>NiftyData[[#This Row],[Intraday Change]]/NiftyData[[#This Row],[Open]]</f>
        <v>7.8198310916484208E-4</v>
      </c>
      <c r="O5181" s="4">
        <f>_xlfn.CEILING.MATH(ABS(NiftyData[[#This Row],[Intraday Change %]]), 0.01)</f>
        <v>0.01</v>
      </c>
      <c r="P5181" s="6">
        <f>NiftyData[[#This Row],[Close]]-E5182</f>
        <v>1.8499999999999091</v>
      </c>
      <c r="Q5181" s="4">
        <f>NiftyData[[#This Row],[DayChange]]/E5182</f>
        <v>1.1577695725639332E-3</v>
      </c>
      <c r="R5181" s="7">
        <f>_xlfn.CEILING.MATH(ABS(NiftyData[[#This Row],[DayChange %]]), 0.01)</f>
        <v>0.01</v>
      </c>
    </row>
    <row r="5182" spans="1:18" x14ac:dyDescent="0.2">
      <c r="A5182" s="2">
        <v>36559</v>
      </c>
      <c r="B5182" s="1">
        <v>1591.25</v>
      </c>
      <c r="C5182" s="1">
        <v>1616.7</v>
      </c>
      <c r="D5182" s="1">
        <v>1591.25</v>
      </c>
      <c r="E5182" s="1">
        <v>1597.9</v>
      </c>
      <c r="F5182" s="1">
        <v>40826374</v>
      </c>
      <c r="G5182" s="1">
        <v>1538.89</v>
      </c>
      <c r="H5182" s="6" t="str">
        <f>TEXT(NiftyData[[#This Row],[Date]], "yyyy")</f>
        <v>2000</v>
      </c>
      <c r="I5182" s="6" t="str">
        <f>TEXT(NiftyData[[#This Row],[Date]], "mmm")</f>
        <v>Feb</v>
      </c>
      <c r="J5182" s="6" t="str">
        <f>TEXT(NiftyData[[#This Row],[Date]], "ddd")</f>
        <v>Thu</v>
      </c>
      <c r="K5182" s="6" t="str">
        <f>TEXT(NiftyData[[#This Row],[Date]], "mmm-yyyy")</f>
        <v>Feb-2000</v>
      </c>
      <c r="L5182" s="6" t="str">
        <f>IF(NiftyData[[#This Row],[Day]]="Thu", "Expiry", "")</f>
        <v>Expiry</v>
      </c>
      <c r="M5182" s="6">
        <f>NiftyData[[#This Row],[Close]]-NiftyData[[#This Row],[Open]]</f>
        <v>6.6500000000000909</v>
      </c>
      <c r="N5182" s="4">
        <f>NiftyData[[#This Row],[Intraday Change]]/NiftyData[[#This Row],[Open]]</f>
        <v>4.1791044776119972E-3</v>
      </c>
      <c r="O5182" s="4">
        <f>_xlfn.CEILING.MATH(ABS(NiftyData[[#This Row],[Intraday Change %]]), 0.01)</f>
        <v>0.01</v>
      </c>
      <c r="P5182" s="6">
        <f>NiftyData[[#This Row],[Close]]-E5183</f>
        <v>9.9000000000000909</v>
      </c>
      <c r="Q5182" s="4">
        <f>NiftyData[[#This Row],[DayChange]]/E5183</f>
        <v>6.2342569269521987E-3</v>
      </c>
      <c r="R5182" s="7">
        <f>_xlfn.CEILING.MATH(ABS(NiftyData[[#This Row],[DayChange %]]), 0.01)</f>
        <v>0.01</v>
      </c>
    </row>
    <row r="5183" spans="1:18" x14ac:dyDescent="0.2">
      <c r="A5183" s="2">
        <v>36558</v>
      </c>
      <c r="B5183" s="1">
        <v>1554.2</v>
      </c>
      <c r="C5183" s="1">
        <v>1605.9</v>
      </c>
      <c r="D5183" s="1">
        <v>1554.2</v>
      </c>
      <c r="E5183" s="1">
        <v>1588</v>
      </c>
      <c r="F5183" s="1">
        <v>39358471</v>
      </c>
      <c r="G5183" s="1">
        <v>1760.18</v>
      </c>
      <c r="H5183" s="6" t="str">
        <f>TEXT(NiftyData[[#This Row],[Date]], "yyyy")</f>
        <v>2000</v>
      </c>
      <c r="I5183" s="6" t="str">
        <f>TEXT(NiftyData[[#This Row],[Date]], "mmm")</f>
        <v>Feb</v>
      </c>
      <c r="J5183" s="6" t="str">
        <f>TEXT(NiftyData[[#This Row],[Date]], "ddd")</f>
        <v>Wed</v>
      </c>
      <c r="K5183" s="6" t="str">
        <f>TEXT(NiftyData[[#This Row],[Date]], "mmm-yyyy")</f>
        <v>Feb-2000</v>
      </c>
      <c r="L5183" s="6" t="str">
        <f>IF(NiftyData[[#This Row],[Day]]="Thu", "Expiry", "")</f>
        <v/>
      </c>
      <c r="M5183" s="6">
        <f>NiftyData[[#This Row],[Close]]-NiftyData[[#This Row],[Open]]</f>
        <v>33.799999999999955</v>
      </c>
      <c r="N5183" s="4">
        <f>NiftyData[[#This Row],[Intraday Change]]/NiftyData[[#This Row],[Open]]</f>
        <v>2.1747522841333133E-2</v>
      </c>
      <c r="O5183" s="4">
        <f>_xlfn.CEILING.MATH(ABS(NiftyData[[#This Row],[Intraday Change %]]), 0.01)</f>
        <v>0.03</v>
      </c>
      <c r="P5183" s="6">
        <f>NiftyData[[#This Row],[Close]]-E5184</f>
        <v>38.5</v>
      </c>
      <c r="Q5183" s="4">
        <f>NiftyData[[#This Row],[DayChange]]/E5184</f>
        <v>2.4846724749919329E-2</v>
      </c>
      <c r="R5183" s="7">
        <f>_xlfn.CEILING.MATH(ABS(NiftyData[[#This Row],[DayChange %]]), 0.01)</f>
        <v>0.03</v>
      </c>
    </row>
    <row r="5184" spans="1:18" x14ac:dyDescent="0.2">
      <c r="A5184" s="2">
        <v>36557</v>
      </c>
      <c r="B5184" s="1">
        <v>1546.2</v>
      </c>
      <c r="C5184" s="1">
        <v>1554.15</v>
      </c>
      <c r="D5184" s="1">
        <v>1521.4</v>
      </c>
      <c r="E5184" s="1">
        <v>1549.5</v>
      </c>
      <c r="F5184" s="1">
        <v>37161352</v>
      </c>
      <c r="G5184" s="1">
        <v>1692.07</v>
      </c>
      <c r="H5184" s="6" t="str">
        <f>TEXT(NiftyData[[#This Row],[Date]], "yyyy")</f>
        <v>2000</v>
      </c>
      <c r="I5184" s="6" t="str">
        <f>TEXT(NiftyData[[#This Row],[Date]], "mmm")</f>
        <v>Feb</v>
      </c>
      <c r="J5184" s="6" t="str">
        <f>TEXT(NiftyData[[#This Row],[Date]], "ddd")</f>
        <v>Tue</v>
      </c>
      <c r="K5184" s="6" t="str">
        <f>TEXT(NiftyData[[#This Row],[Date]], "mmm-yyyy")</f>
        <v>Feb-2000</v>
      </c>
      <c r="L5184" s="6" t="str">
        <f>IF(NiftyData[[#This Row],[Day]]="Thu", "Expiry", "")</f>
        <v/>
      </c>
      <c r="M5184" s="6">
        <f>NiftyData[[#This Row],[Close]]-NiftyData[[#This Row],[Open]]</f>
        <v>3.2999999999999545</v>
      </c>
      <c r="N5184" s="4">
        <f>NiftyData[[#This Row],[Intraday Change]]/NiftyData[[#This Row],[Open]]</f>
        <v>2.1342646488164236E-3</v>
      </c>
      <c r="O5184" s="4">
        <f>_xlfn.CEILING.MATH(ABS(NiftyData[[#This Row],[Intraday Change %]]), 0.01)</f>
        <v>0.01</v>
      </c>
      <c r="P5184" s="6">
        <f>NiftyData[[#This Row],[Close]]-E5185</f>
        <v>3.2999999999999545</v>
      </c>
      <c r="Q5184" s="4">
        <f>NiftyData[[#This Row],[DayChange]]/E5185</f>
        <v>2.1342646488164236E-3</v>
      </c>
      <c r="R5184" s="7">
        <f>_xlfn.CEILING.MATH(ABS(NiftyData[[#This Row],[DayChange %]]), 0.01)</f>
        <v>0.01</v>
      </c>
    </row>
    <row r="5185" spans="1:18" x14ac:dyDescent="0.2">
      <c r="A5185" s="2">
        <v>36556</v>
      </c>
      <c r="B5185" s="1">
        <v>1598.35</v>
      </c>
      <c r="C5185" s="1">
        <v>1598.35</v>
      </c>
      <c r="D5185" s="1">
        <v>1538.7</v>
      </c>
      <c r="E5185" s="1">
        <v>1546.2</v>
      </c>
      <c r="F5185" s="1">
        <v>36153239</v>
      </c>
      <c r="G5185" s="1">
        <v>1501.04</v>
      </c>
      <c r="H5185" s="6" t="str">
        <f>TEXT(NiftyData[[#This Row],[Date]], "yyyy")</f>
        <v>2000</v>
      </c>
      <c r="I5185" s="6" t="str">
        <f>TEXT(NiftyData[[#This Row],[Date]], "mmm")</f>
        <v>Jan</v>
      </c>
      <c r="J5185" s="6" t="str">
        <f>TEXT(NiftyData[[#This Row],[Date]], "ddd")</f>
        <v>Mon</v>
      </c>
      <c r="K5185" s="6" t="str">
        <f>TEXT(NiftyData[[#This Row],[Date]], "mmm-yyyy")</f>
        <v>Jan-2000</v>
      </c>
      <c r="L5185" s="6" t="str">
        <f>IF(NiftyData[[#This Row],[Day]]="Thu", "Expiry", "")</f>
        <v/>
      </c>
      <c r="M5185" s="6">
        <f>NiftyData[[#This Row],[Close]]-NiftyData[[#This Row],[Open]]</f>
        <v>-52.149999999999864</v>
      </c>
      <c r="N5185" s="4">
        <f>NiftyData[[#This Row],[Intraday Change]]/NiftyData[[#This Row],[Open]]</f>
        <v>-3.2627397003159427E-2</v>
      </c>
      <c r="O5185" s="4">
        <f>_xlfn.CEILING.MATH(ABS(NiftyData[[#This Row],[Intraday Change %]]), 0.01)</f>
        <v>0.04</v>
      </c>
      <c r="P5185" s="6">
        <f>NiftyData[[#This Row],[Close]]-E5186</f>
        <v>-52.899999999999864</v>
      </c>
      <c r="Q5185" s="4">
        <f>NiftyData[[#This Row],[DayChange]]/E5186</f>
        <v>-3.3081108123319283E-2</v>
      </c>
      <c r="R5185" s="7">
        <f>_xlfn.CEILING.MATH(ABS(NiftyData[[#This Row],[DayChange %]]), 0.01)</f>
        <v>0.04</v>
      </c>
    </row>
    <row r="5186" spans="1:18" x14ac:dyDescent="0.2">
      <c r="A5186" s="2">
        <v>36553</v>
      </c>
      <c r="B5186" s="1">
        <v>1603.65</v>
      </c>
      <c r="C5186" s="1">
        <v>1610.9</v>
      </c>
      <c r="D5186" s="1">
        <v>1592.7</v>
      </c>
      <c r="E5186" s="1">
        <v>1599.1</v>
      </c>
      <c r="F5186" s="1">
        <v>46563431</v>
      </c>
      <c r="G5186" s="1">
        <v>2147.5300000000002</v>
      </c>
      <c r="H5186" s="6" t="str">
        <f>TEXT(NiftyData[[#This Row],[Date]], "yyyy")</f>
        <v>2000</v>
      </c>
      <c r="I5186" s="6" t="str">
        <f>TEXT(NiftyData[[#This Row],[Date]], "mmm")</f>
        <v>Jan</v>
      </c>
      <c r="J5186" s="6" t="str">
        <f>TEXT(NiftyData[[#This Row],[Date]], "ddd")</f>
        <v>Fri</v>
      </c>
      <c r="K5186" s="6" t="str">
        <f>TEXT(NiftyData[[#This Row],[Date]], "mmm-yyyy")</f>
        <v>Jan-2000</v>
      </c>
      <c r="L5186" s="6" t="str">
        <f>IF(NiftyData[[#This Row],[Day]]="Thu", "Expiry", "")</f>
        <v/>
      </c>
      <c r="M5186" s="6">
        <f>NiftyData[[#This Row],[Close]]-NiftyData[[#This Row],[Open]]</f>
        <v>-4.5500000000001819</v>
      </c>
      <c r="N5186" s="4">
        <f>NiftyData[[#This Row],[Intraday Change]]/NiftyData[[#This Row],[Open]]</f>
        <v>-2.8372774607926801E-3</v>
      </c>
      <c r="O5186" s="4">
        <f>_xlfn.CEILING.MATH(ABS(NiftyData[[#This Row],[Intraday Change %]]), 0.01)</f>
        <v>0.01</v>
      </c>
      <c r="P5186" s="6">
        <f>NiftyData[[#This Row],[Close]]-E5187</f>
        <v>-4.8000000000001819</v>
      </c>
      <c r="Q5186" s="4">
        <f>NiftyData[[#This Row],[DayChange]]/E5187</f>
        <v>-2.9927052808779732E-3</v>
      </c>
      <c r="R5186" s="7">
        <f>_xlfn.CEILING.MATH(ABS(NiftyData[[#This Row],[DayChange %]]), 0.01)</f>
        <v>0.01</v>
      </c>
    </row>
    <row r="5187" spans="1:18" x14ac:dyDescent="0.2">
      <c r="A5187" s="2">
        <v>36552</v>
      </c>
      <c r="B5187" s="1">
        <v>1600.5</v>
      </c>
      <c r="C5187" s="1">
        <v>1633.55</v>
      </c>
      <c r="D5187" s="1">
        <v>1600.05</v>
      </c>
      <c r="E5187" s="1">
        <v>1603.9</v>
      </c>
      <c r="F5187" s="1">
        <v>38102878</v>
      </c>
      <c r="G5187" s="1">
        <v>1956.9</v>
      </c>
      <c r="H5187" s="6" t="str">
        <f>TEXT(NiftyData[[#This Row],[Date]], "yyyy")</f>
        <v>2000</v>
      </c>
      <c r="I5187" s="6" t="str">
        <f>TEXT(NiftyData[[#This Row],[Date]], "mmm")</f>
        <v>Jan</v>
      </c>
      <c r="J5187" s="6" t="str">
        <f>TEXT(NiftyData[[#This Row],[Date]], "ddd")</f>
        <v>Thu</v>
      </c>
      <c r="K5187" s="6" t="str">
        <f>TEXT(NiftyData[[#This Row],[Date]], "mmm-yyyy")</f>
        <v>Jan-2000</v>
      </c>
      <c r="L5187" s="6" t="str">
        <f>IF(NiftyData[[#This Row],[Day]]="Thu", "Expiry", "")</f>
        <v>Expiry</v>
      </c>
      <c r="M5187" s="6">
        <f>NiftyData[[#This Row],[Close]]-NiftyData[[#This Row],[Open]]</f>
        <v>3.4000000000000909</v>
      </c>
      <c r="N5187" s="4">
        <f>NiftyData[[#This Row],[Intraday Change]]/NiftyData[[#This Row],[Open]]</f>
        <v>2.1243361449547584E-3</v>
      </c>
      <c r="O5187" s="4">
        <f>_xlfn.CEILING.MATH(ABS(NiftyData[[#This Row],[Intraday Change %]]), 0.01)</f>
        <v>0.01</v>
      </c>
      <c r="P5187" s="6">
        <f>NiftyData[[#This Row],[Close]]-E5188</f>
        <v>17.5</v>
      </c>
      <c r="Q5187" s="4">
        <f>NiftyData[[#This Row],[DayChange]]/E5188</f>
        <v>1.1031265758951084E-2</v>
      </c>
      <c r="R5187" s="7">
        <f>_xlfn.CEILING.MATH(ABS(NiftyData[[#This Row],[DayChange %]]), 0.01)</f>
        <v>0.02</v>
      </c>
    </row>
    <row r="5188" spans="1:18" x14ac:dyDescent="0.2">
      <c r="A5188" s="2">
        <v>36550</v>
      </c>
      <c r="B5188" s="1">
        <v>1612.95</v>
      </c>
      <c r="C5188" s="1">
        <v>1613.65</v>
      </c>
      <c r="D5188" s="1">
        <v>1579.55</v>
      </c>
      <c r="E5188" s="1">
        <v>1586.4</v>
      </c>
      <c r="F5188" s="1">
        <v>36881758</v>
      </c>
      <c r="G5188" s="1">
        <v>1884.76</v>
      </c>
      <c r="H5188" s="6" t="str">
        <f>TEXT(NiftyData[[#This Row],[Date]], "yyyy")</f>
        <v>2000</v>
      </c>
      <c r="I5188" s="6" t="str">
        <f>TEXT(NiftyData[[#This Row],[Date]], "mmm")</f>
        <v>Jan</v>
      </c>
      <c r="J5188" s="6" t="str">
        <f>TEXT(NiftyData[[#This Row],[Date]], "ddd")</f>
        <v>Tue</v>
      </c>
      <c r="K5188" s="6" t="str">
        <f>TEXT(NiftyData[[#This Row],[Date]], "mmm-yyyy")</f>
        <v>Jan-2000</v>
      </c>
      <c r="L5188" s="6" t="str">
        <f>IF(NiftyData[[#This Row],[Day]]="Thu", "Expiry", "")</f>
        <v/>
      </c>
      <c r="M5188" s="6">
        <f>NiftyData[[#This Row],[Close]]-NiftyData[[#This Row],[Open]]</f>
        <v>-26.549999999999955</v>
      </c>
      <c r="N5188" s="4">
        <f>NiftyData[[#This Row],[Intraday Change]]/NiftyData[[#This Row],[Open]]</f>
        <v>-1.6460522644843271E-2</v>
      </c>
      <c r="O5188" s="4">
        <f>_xlfn.CEILING.MATH(ABS(NiftyData[[#This Row],[Intraday Change %]]), 0.01)</f>
        <v>0.02</v>
      </c>
      <c r="P5188" s="6">
        <f>NiftyData[[#This Row],[Close]]-E5189</f>
        <v>-27.199999999999818</v>
      </c>
      <c r="Q5188" s="4">
        <f>NiftyData[[#This Row],[DayChange]]/E5189</f>
        <v>-1.6856717897868009E-2</v>
      </c>
      <c r="R5188" s="7">
        <f>_xlfn.CEILING.MATH(ABS(NiftyData[[#This Row],[DayChange %]]), 0.01)</f>
        <v>0.02</v>
      </c>
    </row>
    <row r="5189" spans="1:18" x14ac:dyDescent="0.2">
      <c r="A5189" s="2">
        <v>36549</v>
      </c>
      <c r="B5189" s="1">
        <v>1623.05</v>
      </c>
      <c r="C5189" s="1">
        <v>1645</v>
      </c>
      <c r="D5189" s="1">
        <v>1608.3</v>
      </c>
      <c r="E5189" s="1">
        <v>1613.6</v>
      </c>
      <c r="F5189" s="1">
        <v>34726595</v>
      </c>
      <c r="G5189" s="1">
        <v>1905.45</v>
      </c>
      <c r="H5189" s="6" t="str">
        <f>TEXT(NiftyData[[#This Row],[Date]], "yyyy")</f>
        <v>2000</v>
      </c>
      <c r="I5189" s="6" t="str">
        <f>TEXT(NiftyData[[#This Row],[Date]], "mmm")</f>
        <v>Jan</v>
      </c>
      <c r="J5189" s="6" t="str">
        <f>TEXT(NiftyData[[#This Row],[Date]], "ddd")</f>
        <v>Mon</v>
      </c>
      <c r="K5189" s="6" t="str">
        <f>TEXT(NiftyData[[#This Row],[Date]], "mmm-yyyy")</f>
        <v>Jan-2000</v>
      </c>
      <c r="L5189" s="6" t="str">
        <f>IF(NiftyData[[#This Row],[Day]]="Thu", "Expiry", "")</f>
        <v/>
      </c>
      <c r="M5189" s="6">
        <f>NiftyData[[#This Row],[Close]]-NiftyData[[#This Row],[Open]]</f>
        <v>-9.4500000000000455</v>
      </c>
      <c r="N5189" s="4">
        <f>NiftyData[[#This Row],[Intraday Change]]/NiftyData[[#This Row],[Open]]</f>
        <v>-5.8223714611380095E-3</v>
      </c>
      <c r="O5189" s="4">
        <f>_xlfn.CEILING.MATH(ABS(NiftyData[[#This Row],[Intraday Change %]]), 0.01)</f>
        <v>0.01</v>
      </c>
      <c r="P5189" s="6">
        <f>NiftyData[[#This Row],[Close]]-E5190</f>
        <v>-7</v>
      </c>
      <c r="Q5189" s="4">
        <f>NiftyData[[#This Row],[DayChange]]/E5190</f>
        <v>-4.3193878810317173E-3</v>
      </c>
      <c r="R5189" s="7">
        <f>_xlfn.CEILING.MATH(ABS(NiftyData[[#This Row],[DayChange %]]), 0.01)</f>
        <v>0.01</v>
      </c>
    </row>
    <row r="5190" spans="1:18" x14ac:dyDescent="0.2">
      <c r="A5190" s="2">
        <v>36546</v>
      </c>
      <c r="B5190" s="1">
        <v>1601.25</v>
      </c>
      <c r="C5190" s="1">
        <v>1626.5</v>
      </c>
      <c r="D5190" s="1">
        <v>1593.2</v>
      </c>
      <c r="E5190" s="1">
        <v>1620.6</v>
      </c>
      <c r="F5190" s="1">
        <v>39715905</v>
      </c>
      <c r="G5190" s="1">
        <v>2012.48</v>
      </c>
      <c r="H5190" s="6" t="str">
        <f>TEXT(NiftyData[[#This Row],[Date]], "yyyy")</f>
        <v>2000</v>
      </c>
      <c r="I5190" s="6" t="str">
        <f>TEXT(NiftyData[[#This Row],[Date]], "mmm")</f>
        <v>Jan</v>
      </c>
      <c r="J5190" s="6" t="str">
        <f>TEXT(NiftyData[[#This Row],[Date]], "ddd")</f>
        <v>Fri</v>
      </c>
      <c r="K5190" s="6" t="str">
        <f>TEXT(NiftyData[[#This Row],[Date]], "mmm-yyyy")</f>
        <v>Jan-2000</v>
      </c>
      <c r="L5190" s="6" t="str">
        <f>IF(NiftyData[[#This Row],[Day]]="Thu", "Expiry", "")</f>
        <v/>
      </c>
      <c r="M5190" s="6">
        <f>NiftyData[[#This Row],[Close]]-NiftyData[[#This Row],[Open]]</f>
        <v>19.349999999999909</v>
      </c>
      <c r="N5190" s="4">
        <f>NiftyData[[#This Row],[Intraday Change]]/NiftyData[[#This Row],[Open]]</f>
        <v>1.2084309133489405E-2</v>
      </c>
      <c r="O5190" s="4">
        <f>_xlfn.CEILING.MATH(ABS(NiftyData[[#This Row],[Intraday Change %]]), 0.01)</f>
        <v>0.02</v>
      </c>
      <c r="P5190" s="6">
        <f>NiftyData[[#This Row],[Close]]-E5191</f>
        <v>19.5</v>
      </c>
      <c r="Q5190" s="4">
        <f>NiftyData[[#This Row],[DayChange]]/E5191</f>
        <v>1.2179126850290427E-2</v>
      </c>
      <c r="R5190" s="7">
        <f>_xlfn.CEILING.MATH(ABS(NiftyData[[#This Row],[DayChange %]]), 0.01)</f>
        <v>0.02</v>
      </c>
    </row>
    <row r="5191" spans="1:18" x14ac:dyDescent="0.2">
      <c r="A5191" s="2">
        <v>36545</v>
      </c>
      <c r="B5191" s="1">
        <v>1634.65</v>
      </c>
      <c r="C5191" s="1">
        <v>1644.4</v>
      </c>
      <c r="D5191" s="1">
        <v>1596.65</v>
      </c>
      <c r="E5191" s="1">
        <v>1601.1</v>
      </c>
      <c r="F5191" s="1">
        <v>42625471</v>
      </c>
      <c r="G5191" s="1">
        <v>2016.77</v>
      </c>
      <c r="H5191" s="6" t="str">
        <f>TEXT(NiftyData[[#This Row],[Date]], "yyyy")</f>
        <v>2000</v>
      </c>
      <c r="I5191" s="6" t="str">
        <f>TEXT(NiftyData[[#This Row],[Date]], "mmm")</f>
        <v>Jan</v>
      </c>
      <c r="J5191" s="6" t="str">
        <f>TEXT(NiftyData[[#This Row],[Date]], "ddd")</f>
        <v>Thu</v>
      </c>
      <c r="K5191" s="6" t="str">
        <f>TEXT(NiftyData[[#This Row],[Date]], "mmm-yyyy")</f>
        <v>Jan-2000</v>
      </c>
      <c r="L5191" s="6" t="str">
        <f>IF(NiftyData[[#This Row],[Day]]="Thu", "Expiry", "")</f>
        <v>Expiry</v>
      </c>
      <c r="M5191" s="6">
        <f>NiftyData[[#This Row],[Close]]-NiftyData[[#This Row],[Open]]</f>
        <v>-33.550000000000182</v>
      </c>
      <c r="N5191" s="4">
        <f>NiftyData[[#This Row],[Intraday Change]]/NiftyData[[#This Row],[Open]]</f>
        <v>-2.0524271250726565E-2</v>
      </c>
      <c r="O5191" s="4">
        <f>_xlfn.CEILING.MATH(ABS(NiftyData[[#This Row],[Intraday Change %]]), 0.01)</f>
        <v>0.03</v>
      </c>
      <c r="P5191" s="6">
        <f>NiftyData[[#This Row],[Close]]-E5192</f>
        <v>-33.75</v>
      </c>
      <c r="Q5191" s="4">
        <f>NiftyData[[#This Row],[DayChange]]/E5192</f>
        <v>-2.0644095788604461E-2</v>
      </c>
      <c r="R5191" s="7">
        <f>_xlfn.CEILING.MATH(ABS(NiftyData[[#This Row],[DayChange %]]), 0.01)</f>
        <v>0.03</v>
      </c>
    </row>
    <row r="5192" spans="1:18" x14ac:dyDescent="0.2">
      <c r="A5192" s="2">
        <v>36544</v>
      </c>
      <c r="B5192" s="1">
        <v>1610.05</v>
      </c>
      <c r="C5192" s="1">
        <v>1644.45</v>
      </c>
      <c r="D5192" s="1">
        <v>1608.85</v>
      </c>
      <c r="E5192" s="1">
        <v>1634.85</v>
      </c>
      <c r="F5192" s="1">
        <v>42981295</v>
      </c>
      <c r="G5192" s="1">
        <v>2162.92</v>
      </c>
      <c r="H5192" s="6" t="str">
        <f>TEXT(NiftyData[[#This Row],[Date]], "yyyy")</f>
        <v>2000</v>
      </c>
      <c r="I5192" s="6" t="str">
        <f>TEXT(NiftyData[[#This Row],[Date]], "mmm")</f>
        <v>Jan</v>
      </c>
      <c r="J5192" s="6" t="str">
        <f>TEXT(NiftyData[[#This Row],[Date]], "ddd")</f>
        <v>Wed</v>
      </c>
      <c r="K5192" s="6" t="str">
        <f>TEXT(NiftyData[[#This Row],[Date]], "mmm-yyyy")</f>
        <v>Jan-2000</v>
      </c>
      <c r="L5192" s="6" t="str">
        <f>IF(NiftyData[[#This Row],[Day]]="Thu", "Expiry", "")</f>
        <v/>
      </c>
      <c r="M5192" s="6">
        <f>NiftyData[[#This Row],[Close]]-NiftyData[[#This Row],[Open]]</f>
        <v>24.799999999999955</v>
      </c>
      <c r="N5192" s="4">
        <f>NiftyData[[#This Row],[Intraday Change]]/NiftyData[[#This Row],[Open]]</f>
        <v>1.5403248346324621E-2</v>
      </c>
      <c r="O5192" s="4">
        <f>_xlfn.CEILING.MATH(ABS(NiftyData[[#This Row],[Intraday Change %]]), 0.01)</f>
        <v>0.02</v>
      </c>
      <c r="P5192" s="6">
        <f>NiftyData[[#This Row],[Close]]-E5193</f>
        <v>28.149999999999864</v>
      </c>
      <c r="Q5192" s="4">
        <f>NiftyData[[#This Row],[DayChange]]/E5193</f>
        <v>1.7520383394535297E-2</v>
      </c>
      <c r="R5192" s="7">
        <f>_xlfn.CEILING.MATH(ABS(NiftyData[[#This Row],[DayChange %]]), 0.01)</f>
        <v>0.02</v>
      </c>
    </row>
    <row r="5193" spans="1:18" x14ac:dyDescent="0.2">
      <c r="A5193" s="2">
        <v>36543</v>
      </c>
      <c r="B5193" s="1">
        <v>1611.65</v>
      </c>
      <c r="C5193" s="1">
        <v>1615.15</v>
      </c>
      <c r="D5193" s="1">
        <v>1587.85</v>
      </c>
      <c r="E5193" s="1">
        <v>1606.7</v>
      </c>
      <c r="F5193" s="1">
        <v>37564199</v>
      </c>
      <c r="G5193" s="1">
        <v>1787.35</v>
      </c>
      <c r="H5193" s="6" t="str">
        <f>TEXT(NiftyData[[#This Row],[Date]], "yyyy")</f>
        <v>2000</v>
      </c>
      <c r="I5193" s="6" t="str">
        <f>TEXT(NiftyData[[#This Row],[Date]], "mmm")</f>
        <v>Jan</v>
      </c>
      <c r="J5193" s="6" t="str">
        <f>TEXT(NiftyData[[#This Row],[Date]], "ddd")</f>
        <v>Tue</v>
      </c>
      <c r="K5193" s="6" t="str">
        <f>TEXT(NiftyData[[#This Row],[Date]], "mmm-yyyy")</f>
        <v>Jan-2000</v>
      </c>
      <c r="L5193" s="6" t="str">
        <f>IF(NiftyData[[#This Row],[Day]]="Thu", "Expiry", "")</f>
        <v/>
      </c>
      <c r="M5193" s="6">
        <f>NiftyData[[#This Row],[Close]]-NiftyData[[#This Row],[Open]]</f>
        <v>-4.9500000000000455</v>
      </c>
      <c r="N5193" s="4">
        <f>NiftyData[[#This Row],[Intraday Change]]/NiftyData[[#This Row],[Open]]</f>
        <v>-3.0713864672851083E-3</v>
      </c>
      <c r="O5193" s="4">
        <f>_xlfn.CEILING.MATH(ABS(NiftyData[[#This Row],[Intraday Change %]]), 0.01)</f>
        <v>0.01</v>
      </c>
      <c r="P5193" s="6">
        <f>NiftyData[[#This Row],[Close]]-E5194</f>
        <v>-4.8999999999998636</v>
      </c>
      <c r="Q5193" s="4">
        <f>NiftyData[[#This Row],[DayChange]]/E5194</f>
        <v>-3.0404566890046315E-3</v>
      </c>
      <c r="R5193" s="7">
        <f>_xlfn.CEILING.MATH(ABS(NiftyData[[#This Row],[DayChange %]]), 0.01)</f>
        <v>0.01</v>
      </c>
    </row>
    <row r="5194" spans="1:18" x14ac:dyDescent="0.2">
      <c r="A5194" s="2">
        <v>36542</v>
      </c>
      <c r="B5194" s="1">
        <v>1623.5</v>
      </c>
      <c r="C5194" s="1">
        <v>1668.45</v>
      </c>
      <c r="D5194" s="1">
        <v>1604.65</v>
      </c>
      <c r="E5194" s="1">
        <v>1611.6</v>
      </c>
      <c r="F5194" s="1">
        <v>42683260</v>
      </c>
      <c r="G5194" s="1">
        <v>2161.59</v>
      </c>
      <c r="H5194" s="6" t="str">
        <f>TEXT(NiftyData[[#This Row],[Date]], "yyyy")</f>
        <v>2000</v>
      </c>
      <c r="I5194" s="6" t="str">
        <f>TEXT(NiftyData[[#This Row],[Date]], "mmm")</f>
        <v>Jan</v>
      </c>
      <c r="J5194" s="6" t="str">
        <f>TEXT(NiftyData[[#This Row],[Date]], "ddd")</f>
        <v>Mon</v>
      </c>
      <c r="K5194" s="6" t="str">
        <f>TEXT(NiftyData[[#This Row],[Date]], "mmm-yyyy")</f>
        <v>Jan-2000</v>
      </c>
      <c r="L5194" s="6" t="str">
        <f>IF(NiftyData[[#This Row],[Day]]="Thu", "Expiry", "")</f>
        <v/>
      </c>
      <c r="M5194" s="6">
        <f>NiftyData[[#This Row],[Close]]-NiftyData[[#This Row],[Open]]</f>
        <v>-11.900000000000091</v>
      </c>
      <c r="N5194" s="4">
        <f>NiftyData[[#This Row],[Intraday Change]]/NiftyData[[#This Row],[Open]]</f>
        <v>-7.3298429319372284E-3</v>
      </c>
      <c r="O5194" s="4">
        <f>_xlfn.CEILING.MATH(ABS(NiftyData[[#This Row],[Intraday Change %]]), 0.01)</f>
        <v>0.01</v>
      </c>
      <c r="P5194" s="6">
        <f>NiftyData[[#This Row],[Close]]-E5195</f>
        <v>-11.150000000000091</v>
      </c>
      <c r="Q5194" s="4">
        <f>NiftyData[[#This Row],[DayChange]]/E5195</f>
        <v>-6.8710522261593533E-3</v>
      </c>
      <c r="R5194" s="7">
        <f>_xlfn.CEILING.MATH(ABS(NiftyData[[#This Row],[DayChange %]]), 0.01)</f>
        <v>0.01</v>
      </c>
    </row>
    <row r="5195" spans="1:18" x14ac:dyDescent="0.2">
      <c r="A5195" s="2">
        <v>36539</v>
      </c>
      <c r="B5195" s="1">
        <v>1622.15</v>
      </c>
      <c r="C5195" s="1">
        <v>1627.4</v>
      </c>
      <c r="D5195" s="1">
        <v>1591.4</v>
      </c>
      <c r="E5195" s="1">
        <v>1622.75</v>
      </c>
      <c r="F5195" s="1">
        <v>43292009</v>
      </c>
      <c r="G5195" s="1">
        <v>1979.98</v>
      </c>
      <c r="H5195" s="6" t="str">
        <f>TEXT(NiftyData[[#This Row],[Date]], "yyyy")</f>
        <v>2000</v>
      </c>
      <c r="I5195" s="6" t="str">
        <f>TEXT(NiftyData[[#This Row],[Date]], "mmm")</f>
        <v>Jan</v>
      </c>
      <c r="J5195" s="6" t="str">
        <f>TEXT(NiftyData[[#This Row],[Date]], "ddd")</f>
        <v>Fri</v>
      </c>
      <c r="K5195" s="6" t="str">
        <f>TEXT(NiftyData[[#This Row],[Date]], "mmm-yyyy")</f>
        <v>Jan-2000</v>
      </c>
      <c r="L5195" s="6" t="str">
        <f>IF(NiftyData[[#This Row],[Day]]="Thu", "Expiry", "")</f>
        <v/>
      </c>
      <c r="M5195" s="6">
        <f>NiftyData[[#This Row],[Close]]-NiftyData[[#This Row],[Open]]</f>
        <v>0.59999999999990905</v>
      </c>
      <c r="N5195" s="4">
        <f>NiftyData[[#This Row],[Intraday Change]]/NiftyData[[#This Row],[Open]]</f>
        <v>3.6987948093573897E-4</v>
      </c>
      <c r="O5195" s="4">
        <f>_xlfn.CEILING.MATH(ABS(NiftyData[[#This Row],[Intraday Change %]]), 0.01)</f>
        <v>0.01</v>
      </c>
      <c r="P5195" s="6">
        <f>NiftyData[[#This Row],[Close]]-E5196</f>
        <v>1.3499999999999091</v>
      </c>
      <c r="Q5195" s="4">
        <f>NiftyData[[#This Row],[DayChange]]/E5196</f>
        <v>8.3261379055131924E-4</v>
      </c>
      <c r="R5195" s="7">
        <f>_xlfn.CEILING.MATH(ABS(NiftyData[[#This Row],[DayChange %]]), 0.01)</f>
        <v>0.01</v>
      </c>
    </row>
    <row r="5196" spans="1:18" x14ac:dyDescent="0.2">
      <c r="A5196" s="2">
        <v>36538</v>
      </c>
      <c r="B5196" s="1">
        <v>1627.85</v>
      </c>
      <c r="C5196" s="1">
        <v>1671.15</v>
      </c>
      <c r="D5196" s="1">
        <v>1613.65</v>
      </c>
      <c r="E5196" s="1">
        <v>1621.4</v>
      </c>
      <c r="F5196" s="1">
        <v>44738447</v>
      </c>
      <c r="G5196" s="1">
        <v>2237.61</v>
      </c>
      <c r="H5196" s="6" t="str">
        <f>TEXT(NiftyData[[#This Row],[Date]], "yyyy")</f>
        <v>2000</v>
      </c>
      <c r="I5196" s="6" t="str">
        <f>TEXT(NiftyData[[#This Row],[Date]], "mmm")</f>
        <v>Jan</v>
      </c>
      <c r="J5196" s="6" t="str">
        <f>TEXT(NiftyData[[#This Row],[Date]], "ddd")</f>
        <v>Thu</v>
      </c>
      <c r="K5196" s="6" t="str">
        <f>TEXT(NiftyData[[#This Row],[Date]], "mmm-yyyy")</f>
        <v>Jan-2000</v>
      </c>
      <c r="L5196" s="6" t="str">
        <f>IF(NiftyData[[#This Row],[Day]]="Thu", "Expiry", "")</f>
        <v>Expiry</v>
      </c>
      <c r="M5196" s="6">
        <f>NiftyData[[#This Row],[Close]]-NiftyData[[#This Row],[Open]]</f>
        <v>-6.4499999999998181</v>
      </c>
      <c r="N5196" s="4">
        <f>NiftyData[[#This Row],[Intraday Change]]/NiftyData[[#This Row],[Open]]</f>
        <v>-3.9622815369965408E-3</v>
      </c>
      <c r="O5196" s="4">
        <f>_xlfn.CEILING.MATH(ABS(NiftyData[[#This Row],[Intraday Change %]]), 0.01)</f>
        <v>0.01</v>
      </c>
      <c r="P5196" s="6">
        <f>NiftyData[[#This Row],[Close]]-E5197</f>
        <v>-3.3999999999998636</v>
      </c>
      <c r="Q5196" s="4">
        <f>NiftyData[[#This Row],[DayChange]]/E5197</f>
        <v>-2.0925652387985376E-3</v>
      </c>
      <c r="R5196" s="7">
        <f>_xlfn.CEILING.MATH(ABS(NiftyData[[#This Row],[DayChange %]]), 0.01)</f>
        <v>0.01</v>
      </c>
    </row>
    <row r="5197" spans="1:18" x14ac:dyDescent="0.2">
      <c r="A5197" s="2">
        <v>36537</v>
      </c>
      <c r="B5197" s="1">
        <v>1572.3</v>
      </c>
      <c r="C5197" s="1">
        <v>1631.55</v>
      </c>
      <c r="D5197" s="1">
        <v>1571.7</v>
      </c>
      <c r="E5197" s="1">
        <v>1624.8</v>
      </c>
      <c r="F5197" s="1">
        <v>38364961</v>
      </c>
      <c r="G5197" s="1">
        <v>1895</v>
      </c>
      <c r="H5197" s="6" t="str">
        <f>TEXT(NiftyData[[#This Row],[Date]], "yyyy")</f>
        <v>2000</v>
      </c>
      <c r="I5197" s="6" t="str">
        <f>TEXT(NiftyData[[#This Row],[Date]], "mmm")</f>
        <v>Jan</v>
      </c>
      <c r="J5197" s="6" t="str">
        <f>TEXT(NiftyData[[#This Row],[Date]], "ddd")</f>
        <v>Wed</v>
      </c>
      <c r="K5197" s="6" t="str">
        <f>TEXT(NiftyData[[#This Row],[Date]], "mmm-yyyy")</f>
        <v>Jan-2000</v>
      </c>
      <c r="L5197" s="6" t="str">
        <f>IF(NiftyData[[#This Row],[Day]]="Thu", "Expiry", "")</f>
        <v/>
      </c>
      <c r="M5197" s="6">
        <f>NiftyData[[#This Row],[Close]]-NiftyData[[#This Row],[Open]]</f>
        <v>52.5</v>
      </c>
      <c r="N5197" s="4">
        <f>NiftyData[[#This Row],[Intraday Change]]/NiftyData[[#This Row],[Open]]</f>
        <v>3.3390574317878272E-2</v>
      </c>
      <c r="O5197" s="4">
        <f>_xlfn.CEILING.MATH(ABS(NiftyData[[#This Row],[Intraday Change %]]), 0.01)</f>
        <v>0.04</v>
      </c>
      <c r="P5197" s="6">
        <f>NiftyData[[#This Row],[Close]]-E5198</f>
        <v>52.299999999999955</v>
      </c>
      <c r="Q5197" s="4">
        <f>NiftyData[[#This Row],[DayChange]]/E5198</f>
        <v>3.3259141494435582E-2</v>
      </c>
      <c r="R5197" s="7">
        <f>_xlfn.CEILING.MATH(ABS(NiftyData[[#This Row],[DayChange %]]), 0.01)</f>
        <v>0.04</v>
      </c>
    </row>
    <row r="5198" spans="1:18" x14ac:dyDescent="0.2">
      <c r="A5198" s="2">
        <v>36536</v>
      </c>
      <c r="B5198" s="1">
        <v>1633.25</v>
      </c>
      <c r="C5198" s="1">
        <v>1639.9</v>
      </c>
      <c r="D5198" s="1">
        <v>1548.25</v>
      </c>
      <c r="E5198" s="1">
        <v>1572.5</v>
      </c>
      <c r="F5198" s="1">
        <v>49120254</v>
      </c>
      <c r="G5198" s="1">
        <v>2596.9499999999998</v>
      </c>
      <c r="H5198" s="6" t="str">
        <f>TEXT(NiftyData[[#This Row],[Date]], "yyyy")</f>
        <v>2000</v>
      </c>
      <c r="I5198" s="6" t="str">
        <f>TEXT(NiftyData[[#This Row],[Date]], "mmm")</f>
        <v>Jan</v>
      </c>
      <c r="J5198" s="6" t="str">
        <f>TEXT(NiftyData[[#This Row],[Date]], "ddd")</f>
        <v>Tue</v>
      </c>
      <c r="K5198" s="6" t="str">
        <f>TEXT(NiftyData[[#This Row],[Date]], "mmm-yyyy")</f>
        <v>Jan-2000</v>
      </c>
      <c r="L5198" s="6" t="str">
        <f>IF(NiftyData[[#This Row],[Day]]="Thu", "Expiry", "")</f>
        <v/>
      </c>
      <c r="M5198" s="6">
        <f>NiftyData[[#This Row],[Close]]-NiftyData[[#This Row],[Open]]</f>
        <v>-60.75</v>
      </c>
      <c r="N5198" s="4">
        <f>NiftyData[[#This Row],[Intraday Change]]/NiftyData[[#This Row],[Open]]</f>
        <v>-3.7195775294657889E-2</v>
      </c>
      <c r="O5198" s="4">
        <f>_xlfn.CEILING.MATH(ABS(NiftyData[[#This Row],[Intraday Change %]]), 0.01)</f>
        <v>0.04</v>
      </c>
      <c r="P5198" s="6">
        <f>NiftyData[[#This Row],[Close]]-E5199</f>
        <v>-60.450000000000045</v>
      </c>
      <c r="Q5198" s="4">
        <f>NiftyData[[#This Row],[DayChange]]/E5199</f>
        <v>-3.7018892188983153E-2</v>
      </c>
      <c r="R5198" s="7">
        <f>_xlfn.CEILING.MATH(ABS(NiftyData[[#This Row],[DayChange %]]), 0.01)</f>
        <v>0.04</v>
      </c>
    </row>
    <row r="5199" spans="1:18" x14ac:dyDescent="0.2">
      <c r="A5199" s="2">
        <v>36535</v>
      </c>
      <c r="B5199" s="1">
        <v>1615.65</v>
      </c>
      <c r="C5199" s="1">
        <v>1662.1</v>
      </c>
      <c r="D5199" s="1">
        <v>1614.95</v>
      </c>
      <c r="E5199" s="1">
        <v>1632.95</v>
      </c>
      <c r="F5199" s="1">
        <v>45013949</v>
      </c>
      <c r="G5199" s="1">
        <v>2375.35</v>
      </c>
      <c r="H5199" s="6" t="str">
        <f>TEXT(NiftyData[[#This Row],[Date]], "yyyy")</f>
        <v>2000</v>
      </c>
      <c r="I5199" s="6" t="str">
        <f>TEXT(NiftyData[[#This Row],[Date]], "mmm")</f>
        <v>Jan</v>
      </c>
      <c r="J5199" s="6" t="str">
        <f>TEXT(NiftyData[[#This Row],[Date]], "ddd")</f>
        <v>Mon</v>
      </c>
      <c r="K5199" s="6" t="str">
        <f>TEXT(NiftyData[[#This Row],[Date]], "mmm-yyyy")</f>
        <v>Jan-2000</v>
      </c>
      <c r="L5199" s="6" t="str">
        <f>IF(NiftyData[[#This Row],[Day]]="Thu", "Expiry", "")</f>
        <v/>
      </c>
      <c r="M5199" s="6">
        <f>NiftyData[[#This Row],[Close]]-NiftyData[[#This Row],[Open]]</f>
        <v>17.299999999999955</v>
      </c>
      <c r="N5199" s="4">
        <f>NiftyData[[#This Row],[Intraday Change]]/NiftyData[[#This Row],[Open]]</f>
        <v>1.0707764676755457E-2</v>
      </c>
      <c r="O5199" s="4">
        <f>_xlfn.CEILING.MATH(ABS(NiftyData[[#This Row],[Intraday Change %]]), 0.01)</f>
        <v>0.02</v>
      </c>
      <c r="P5199" s="6">
        <f>NiftyData[[#This Row],[Close]]-E5200</f>
        <v>19.650000000000091</v>
      </c>
      <c r="Q5199" s="4">
        <f>NiftyData[[#This Row],[DayChange]]/E5200</f>
        <v>1.2180003719085161E-2</v>
      </c>
      <c r="R5199" s="7">
        <f>_xlfn.CEILING.MATH(ABS(NiftyData[[#This Row],[DayChange %]]), 0.01)</f>
        <v>0.02</v>
      </c>
    </row>
    <row r="5200" spans="1:18" x14ac:dyDescent="0.2">
      <c r="A5200" s="2">
        <v>36532</v>
      </c>
      <c r="B5200" s="1">
        <v>1616.6</v>
      </c>
      <c r="C5200" s="1">
        <v>1628.25</v>
      </c>
      <c r="D5200" s="1">
        <v>1597.2</v>
      </c>
      <c r="E5200" s="1">
        <v>1613.3</v>
      </c>
      <c r="F5200" s="1">
        <v>54315945</v>
      </c>
      <c r="G5200" s="1">
        <v>1914.63</v>
      </c>
      <c r="H5200" s="6" t="str">
        <f>TEXT(NiftyData[[#This Row],[Date]], "yyyy")</f>
        <v>2000</v>
      </c>
      <c r="I5200" s="6" t="str">
        <f>TEXT(NiftyData[[#This Row],[Date]], "mmm")</f>
        <v>Jan</v>
      </c>
      <c r="J5200" s="6" t="str">
        <f>TEXT(NiftyData[[#This Row],[Date]], "ddd")</f>
        <v>Fri</v>
      </c>
      <c r="K5200" s="6" t="str">
        <f>TEXT(NiftyData[[#This Row],[Date]], "mmm-yyyy")</f>
        <v>Jan-2000</v>
      </c>
      <c r="L5200" s="6" t="str">
        <f>IF(NiftyData[[#This Row],[Day]]="Thu", "Expiry", "")</f>
        <v/>
      </c>
      <c r="M5200" s="6">
        <f>NiftyData[[#This Row],[Close]]-NiftyData[[#This Row],[Open]]</f>
        <v>-3.2999999999999545</v>
      </c>
      <c r="N5200" s="4">
        <f>NiftyData[[#This Row],[Intraday Change]]/NiftyData[[#This Row],[Open]]</f>
        <v>-2.0413212915996255E-3</v>
      </c>
      <c r="O5200" s="4">
        <f>_xlfn.CEILING.MATH(ABS(NiftyData[[#This Row],[Intraday Change %]]), 0.01)</f>
        <v>0.01</v>
      </c>
      <c r="P5200" s="6">
        <f>NiftyData[[#This Row],[Close]]-E5201</f>
        <v>-4.2999999999999545</v>
      </c>
      <c r="Q5200" s="4">
        <f>NiftyData[[#This Row],[DayChange]]/E5201</f>
        <v>-2.6582591493570441E-3</v>
      </c>
      <c r="R5200" s="7">
        <f>_xlfn.CEILING.MATH(ABS(NiftyData[[#This Row],[DayChange %]]), 0.01)</f>
        <v>0.01</v>
      </c>
    </row>
    <row r="5201" spans="1:18" x14ac:dyDescent="0.2">
      <c r="A5201" s="2">
        <v>36531</v>
      </c>
      <c r="B5201" s="1">
        <v>1595.8</v>
      </c>
      <c r="C5201" s="1">
        <v>1639</v>
      </c>
      <c r="D5201" s="1">
        <v>1595.8</v>
      </c>
      <c r="E5201" s="1">
        <v>1617.6</v>
      </c>
      <c r="F5201" s="1">
        <v>51272875</v>
      </c>
      <c r="G5201" s="1">
        <v>2531.1799999999998</v>
      </c>
      <c r="H5201" s="6" t="str">
        <f>TEXT(NiftyData[[#This Row],[Date]], "yyyy")</f>
        <v>2000</v>
      </c>
      <c r="I5201" s="6" t="str">
        <f>TEXT(NiftyData[[#This Row],[Date]], "mmm")</f>
        <v>Jan</v>
      </c>
      <c r="J5201" s="6" t="str">
        <f>TEXT(NiftyData[[#This Row],[Date]], "ddd")</f>
        <v>Thu</v>
      </c>
      <c r="K5201" s="6" t="str">
        <f>TEXT(NiftyData[[#This Row],[Date]], "mmm-yyyy")</f>
        <v>Jan-2000</v>
      </c>
      <c r="L5201" s="6" t="str">
        <f>IF(NiftyData[[#This Row],[Day]]="Thu", "Expiry", "")</f>
        <v>Expiry</v>
      </c>
      <c r="M5201" s="6">
        <f>NiftyData[[#This Row],[Close]]-NiftyData[[#This Row],[Open]]</f>
        <v>21.799999999999955</v>
      </c>
      <c r="N5201" s="4">
        <f>NiftyData[[#This Row],[Intraday Change]]/NiftyData[[#This Row],[Open]]</f>
        <v>1.3660859756861734E-2</v>
      </c>
      <c r="O5201" s="4">
        <f>_xlfn.CEILING.MATH(ABS(NiftyData[[#This Row],[Intraday Change %]]), 0.01)</f>
        <v>0.02</v>
      </c>
      <c r="P5201" s="6">
        <f>NiftyData[[#This Row],[Close]]-E5202</f>
        <v>21.799999999999955</v>
      </c>
      <c r="Q5201" s="4">
        <f>NiftyData[[#This Row],[DayChange]]/E5202</f>
        <v>1.3660859756861734E-2</v>
      </c>
      <c r="R5201" s="7">
        <f>_xlfn.CEILING.MATH(ABS(NiftyData[[#This Row],[DayChange %]]), 0.01)</f>
        <v>0.02</v>
      </c>
    </row>
    <row r="5202" spans="1:18" x14ac:dyDescent="0.2">
      <c r="A5202" s="2">
        <v>36530</v>
      </c>
      <c r="B5202" s="1">
        <v>1634.55</v>
      </c>
      <c r="C5202" s="1">
        <v>1635.5</v>
      </c>
      <c r="D5202" s="1">
        <v>1555.05</v>
      </c>
      <c r="E5202" s="1">
        <v>1595.8</v>
      </c>
      <c r="F5202" s="1">
        <v>62153431</v>
      </c>
      <c r="G5202" s="1">
        <v>3084.79</v>
      </c>
      <c r="H5202" s="6" t="str">
        <f>TEXT(NiftyData[[#This Row],[Date]], "yyyy")</f>
        <v>2000</v>
      </c>
      <c r="I5202" s="6" t="str">
        <f>TEXT(NiftyData[[#This Row],[Date]], "mmm")</f>
        <v>Jan</v>
      </c>
      <c r="J5202" s="6" t="str">
        <f>TEXT(NiftyData[[#This Row],[Date]], "ddd")</f>
        <v>Wed</v>
      </c>
      <c r="K5202" s="6" t="str">
        <f>TEXT(NiftyData[[#This Row],[Date]], "mmm-yyyy")</f>
        <v>Jan-2000</v>
      </c>
      <c r="L5202" s="6" t="str">
        <f>IF(NiftyData[[#This Row],[Day]]="Thu", "Expiry", "")</f>
        <v/>
      </c>
      <c r="M5202" s="6">
        <f>NiftyData[[#This Row],[Close]]-NiftyData[[#This Row],[Open]]</f>
        <v>-38.75</v>
      </c>
      <c r="N5202" s="4">
        <f>NiftyData[[#This Row],[Intraday Change]]/NiftyData[[#This Row],[Open]]</f>
        <v>-2.3706830626166225E-2</v>
      </c>
      <c r="O5202" s="4">
        <f>_xlfn.CEILING.MATH(ABS(NiftyData[[#This Row],[Intraday Change %]]), 0.01)</f>
        <v>0.03</v>
      </c>
      <c r="P5202" s="6">
        <f>NiftyData[[#This Row],[Close]]-E5203</f>
        <v>-42.900000000000091</v>
      </c>
      <c r="Q5202" s="4">
        <f>NiftyData[[#This Row],[DayChange]]/E5203</f>
        <v>-2.6179288460364977E-2</v>
      </c>
      <c r="R5202" s="7">
        <f>_xlfn.CEILING.MATH(ABS(NiftyData[[#This Row],[DayChange %]]), 0.01)</f>
        <v>0.03</v>
      </c>
    </row>
    <row r="5203" spans="1:18" x14ac:dyDescent="0.2">
      <c r="A5203" s="2">
        <v>36529</v>
      </c>
      <c r="B5203" s="1">
        <v>1594.4</v>
      </c>
      <c r="C5203" s="1">
        <v>1641.95</v>
      </c>
      <c r="D5203" s="1">
        <v>1594.4</v>
      </c>
      <c r="E5203" s="1">
        <v>1638.7</v>
      </c>
      <c r="F5203" s="1">
        <v>38787872</v>
      </c>
      <c r="G5203" s="1">
        <v>1973.69</v>
      </c>
      <c r="H5203" s="6" t="str">
        <f>TEXT(NiftyData[[#This Row],[Date]], "yyyy")</f>
        <v>2000</v>
      </c>
      <c r="I5203" s="6" t="str">
        <f>TEXT(NiftyData[[#This Row],[Date]], "mmm")</f>
        <v>Jan</v>
      </c>
      <c r="J5203" s="6" t="str">
        <f>TEXT(NiftyData[[#This Row],[Date]], "ddd")</f>
        <v>Tue</v>
      </c>
      <c r="K5203" s="6" t="str">
        <f>TEXT(NiftyData[[#This Row],[Date]], "mmm-yyyy")</f>
        <v>Jan-2000</v>
      </c>
      <c r="L5203" s="6" t="str">
        <f>IF(NiftyData[[#This Row],[Day]]="Thu", "Expiry", "")</f>
        <v/>
      </c>
      <c r="M5203" s="6">
        <f>NiftyData[[#This Row],[Close]]-NiftyData[[#This Row],[Open]]</f>
        <v>44.299999999999955</v>
      </c>
      <c r="N5203" s="4">
        <f>NiftyData[[#This Row],[Intraday Change]]/NiftyData[[#This Row],[Open]]</f>
        <v>2.7784746613145981E-2</v>
      </c>
      <c r="O5203" s="4">
        <f>_xlfn.CEILING.MATH(ABS(NiftyData[[#This Row],[Intraday Change %]]), 0.01)</f>
        <v>0.03</v>
      </c>
      <c r="P5203" s="6">
        <f>NiftyData[[#This Row],[Close]]-E5204</f>
        <v>46.5</v>
      </c>
      <c r="Q5203" s="4">
        <f>NiftyData[[#This Row],[DayChange]]/E5204</f>
        <v>2.9204873759577941E-2</v>
      </c>
      <c r="R5203" s="7">
        <f>_xlfn.CEILING.MATH(ABS(NiftyData[[#This Row],[DayChange %]]), 0.01)</f>
        <v>0.03</v>
      </c>
    </row>
    <row r="5204" spans="1:18" x14ac:dyDescent="0.2">
      <c r="A5204" s="2">
        <v>36528</v>
      </c>
      <c r="B5204" s="1">
        <v>1482.15</v>
      </c>
      <c r="C5204" s="1">
        <v>1592.9</v>
      </c>
      <c r="D5204" s="1">
        <v>1482.15</v>
      </c>
      <c r="E5204" s="1">
        <v>1592.2</v>
      </c>
      <c r="F5204" s="1">
        <v>25358322</v>
      </c>
      <c r="G5204" s="1">
        <v>884.15</v>
      </c>
      <c r="H5204" s="6" t="str">
        <f>TEXT(NiftyData[[#This Row],[Date]], "yyyy")</f>
        <v>2000</v>
      </c>
      <c r="I5204" s="6" t="str">
        <f>TEXT(NiftyData[[#This Row],[Date]], "mmm")</f>
        <v>Jan</v>
      </c>
      <c r="J5204" s="6" t="str">
        <f>TEXT(NiftyData[[#This Row],[Date]], "ddd")</f>
        <v>Mon</v>
      </c>
      <c r="K5204" s="6" t="str">
        <f>TEXT(NiftyData[[#This Row],[Date]], "mmm-yyyy")</f>
        <v>Jan-2000</v>
      </c>
      <c r="L5204" s="6" t="str">
        <f>IF(NiftyData[[#This Row],[Day]]="Thu", "Expiry", "")</f>
        <v/>
      </c>
      <c r="M5204" s="6">
        <f>NiftyData[[#This Row],[Close]]-NiftyData[[#This Row],[Open]]</f>
        <v>110.04999999999995</v>
      </c>
      <c r="N5204" s="4">
        <f>NiftyData[[#This Row],[Intraday Change]]/NiftyData[[#This Row],[Open]]</f>
        <v>7.4250244577134528E-2</v>
      </c>
      <c r="O5204" s="4">
        <f>_xlfn.CEILING.MATH(ABS(NiftyData[[#This Row],[Intraday Change %]]), 0.01)</f>
        <v>0.08</v>
      </c>
      <c r="P5204" s="6">
        <f>NiftyData[[#This Row],[Close]]-E5205</f>
        <v>111.75</v>
      </c>
      <c r="Q5204" s="4">
        <f>NiftyData[[#This Row],[DayChange]]/E5205</f>
        <v>7.5483805599648748E-2</v>
      </c>
      <c r="R5204" s="7">
        <f>_xlfn.CEILING.MATH(ABS(NiftyData[[#This Row],[DayChange %]]), 0.01)</f>
        <v>0.08</v>
      </c>
    </row>
    <row r="5205" spans="1:18" x14ac:dyDescent="0.2">
      <c r="A5205" s="2">
        <v>36524</v>
      </c>
      <c r="B5205" s="1">
        <v>1489.2</v>
      </c>
      <c r="C5205" s="1">
        <v>1504.95</v>
      </c>
      <c r="D5205" s="1">
        <v>1476.75</v>
      </c>
      <c r="E5205" s="1">
        <v>1480.45</v>
      </c>
      <c r="F5205" s="1">
        <v>14707482</v>
      </c>
      <c r="G5205" s="1">
        <v>911.02</v>
      </c>
      <c r="H5205" s="6" t="str">
        <f>TEXT(NiftyData[[#This Row],[Date]], "yyyy")</f>
        <v>1999</v>
      </c>
      <c r="I5205" s="6" t="str">
        <f>TEXT(NiftyData[[#This Row],[Date]], "mmm")</f>
        <v>Dec</v>
      </c>
      <c r="J5205" s="6" t="str">
        <f>TEXT(NiftyData[[#This Row],[Date]], "ddd")</f>
        <v>Thu</v>
      </c>
      <c r="K5205" s="6" t="str">
        <f>TEXT(NiftyData[[#This Row],[Date]], "mmm-yyyy")</f>
        <v>Dec-1999</v>
      </c>
      <c r="L5205" s="6" t="str">
        <f>IF(NiftyData[[#This Row],[Day]]="Thu", "Expiry", "")</f>
        <v>Expiry</v>
      </c>
      <c r="M5205" s="6">
        <f>NiftyData[[#This Row],[Close]]-NiftyData[[#This Row],[Open]]</f>
        <v>-8.75</v>
      </c>
      <c r="N5205" s="4">
        <f>NiftyData[[#This Row],[Intraday Change]]/NiftyData[[#This Row],[Open]]</f>
        <v>-5.8756379264034379E-3</v>
      </c>
      <c r="O5205" s="4">
        <f>_xlfn.CEILING.MATH(ABS(NiftyData[[#This Row],[Intraday Change %]]), 0.01)</f>
        <v>0.01</v>
      </c>
      <c r="P5205" s="6">
        <f>NiftyData[[#This Row],[Close]]-E5206</f>
        <v>4.1000000000001364</v>
      </c>
      <c r="Q5205" s="4">
        <f>NiftyData[[#This Row],[DayChange]]/E5206</f>
        <v>2.777119246791165E-3</v>
      </c>
      <c r="R5205" s="7">
        <f>_xlfn.CEILING.MATH(ABS(NiftyData[[#This Row],[DayChange %]]), 0.01)</f>
        <v>0.01</v>
      </c>
    </row>
    <row r="5206" spans="1:18" x14ac:dyDescent="0.2">
      <c r="A5206" s="2">
        <v>36523</v>
      </c>
      <c r="B5206" s="1">
        <v>1443.9</v>
      </c>
      <c r="C5206" s="1">
        <v>1483.4</v>
      </c>
      <c r="D5206" s="1">
        <v>1443.9</v>
      </c>
      <c r="E5206" s="1">
        <v>1476.35</v>
      </c>
      <c r="F5206" s="1">
        <v>19747988</v>
      </c>
      <c r="G5206" s="1">
        <v>1499.07</v>
      </c>
      <c r="H5206" s="6" t="str">
        <f>TEXT(NiftyData[[#This Row],[Date]], "yyyy")</f>
        <v>1999</v>
      </c>
      <c r="I5206" s="6" t="str">
        <f>TEXT(NiftyData[[#This Row],[Date]], "mmm")</f>
        <v>Dec</v>
      </c>
      <c r="J5206" s="6" t="str">
        <f>TEXT(NiftyData[[#This Row],[Date]], "ddd")</f>
        <v>Wed</v>
      </c>
      <c r="K5206" s="6" t="str">
        <f>TEXT(NiftyData[[#This Row],[Date]], "mmm-yyyy")</f>
        <v>Dec-1999</v>
      </c>
      <c r="L5206" s="6" t="str">
        <f>IF(NiftyData[[#This Row],[Day]]="Thu", "Expiry", "")</f>
        <v/>
      </c>
      <c r="M5206" s="6">
        <f>NiftyData[[#This Row],[Close]]-NiftyData[[#This Row],[Open]]</f>
        <v>32.449999999999818</v>
      </c>
      <c r="N5206" s="4">
        <f>NiftyData[[#This Row],[Intraday Change]]/NiftyData[[#This Row],[Open]]</f>
        <v>2.2473855530161242E-2</v>
      </c>
      <c r="O5206" s="4">
        <f>_xlfn.CEILING.MATH(ABS(NiftyData[[#This Row],[Intraday Change %]]), 0.01)</f>
        <v>0.03</v>
      </c>
      <c r="P5206" s="6">
        <f>NiftyData[[#This Row],[Close]]-E5207</f>
        <v>34.149999999999864</v>
      </c>
      <c r="Q5206" s="4">
        <f>NiftyData[[#This Row],[DayChange]]/E5207</f>
        <v>2.3679101372902415E-2</v>
      </c>
      <c r="R5206" s="7">
        <f>_xlfn.CEILING.MATH(ABS(NiftyData[[#This Row],[DayChange %]]), 0.01)</f>
        <v>0.03</v>
      </c>
    </row>
    <row r="5207" spans="1:18" x14ac:dyDescent="0.2">
      <c r="A5207" s="2">
        <v>36522</v>
      </c>
      <c r="B5207" s="1">
        <v>1427.45</v>
      </c>
      <c r="C5207" s="1">
        <v>1451.35</v>
      </c>
      <c r="D5207" s="1">
        <v>1418.85</v>
      </c>
      <c r="E5207" s="1">
        <v>1442.2</v>
      </c>
      <c r="F5207" s="1">
        <v>28571075</v>
      </c>
      <c r="G5207" s="1">
        <v>1398.02</v>
      </c>
      <c r="H5207" s="6" t="str">
        <f>TEXT(NiftyData[[#This Row],[Date]], "yyyy")</f>
        <v>1999</v>
      </c>
      <c r="I5207" s="6" t="str">
        <f>TEXT(NiftyData[[#This Row],[Date]], "mmm")</f>
        <v>Dec</v>
      </c>
      <c r="J5207" s="6" t="str">
        <f>TEXT(NiftyData[[#This Row],[Date]], "ddd")</f>
        <v>Tue</v>
      </c>
      <c r="K5207" s="6" t="str">
        <f>TEXT(NiftyData[[#This Row],[Date]], "mmm-yyyy")</f>
        <v>Dec-1999</v>
      </c>
      <c r="L5207" s="6" t="str">
        <f>IF(NiftyData[[#This Row],[Day]]="Thu", "Expiry", "")</f>
        <v/>
      </c>
      <c r="M5207" s="6">
        <f>NiftyData[[#This Row],[Close]]-NiftyData[[#This Row],[Open]]</f>
        <v>14.75</v>
      </c>
      <c r="N5207" s="4">
        <f>NiftyData[[#This Row],[Intraday Change]]/NiftyData[[#This Row],[Open]]</f>
        <v>1.0333111492521628E-2</v>
      </c>
      <c r="O5207" s="4">
        <f>_xlfn.CEILING.MATH(ABS(NiftyData[[#This Row],[Intraday Change %]]), 0.01)</f>
        <v>0.02</v>
      </c>
      <c r="P5207" s="6">
        <f>NiftyData[[#This Row],[Close]]-E5208</f>
        <v>10.100000000000136</v>
      </c>
      <c r="Q5207" s="4">
        <f>NiftyData[[#This Row],[DayChange]]/E5208</f>
        <v>7.0525801270861933E-3</v>
      </c>
      <c r="R5207" s="7">
        <f>_xlfn.CEILING.MATH(ABS(NiftyData[[#This Row],[DayChange %]]), 0.01)</f>
        <v>0.01</v>
      </c>
    </row>
    <row r="5208" spans="1:18" x14ac:dyDescent="0.2">
      <c r="A5208" s="2">
        <v>36521</v>
      </c>
      <c r="B5208" s="1">
        <v>1459.65</v>
      </c>
      <c r="C5208" s="1">
        <v>1460.5</v>
      </c>
      <c r="D5208" s="1">
        <v>1427.7</v>
      </c>
      <c r="E5208" s="1">
        <v>1432.1</v>
      </c>
      <c r="F5208" s="1">
        <v>21846872</v>
      </c>
      <c r="G5208" s="1">
        <v>1066.8399999999999</v>
      </c>
      <c r="H5208" s="6" t="str">
        <f>TEXT(NiftyData[[#This Row],[Date]], "yyyy")</f>
        <v>1999</v>
      </c>
      <c r="I5208" s="6" t="str">
        <f>TEXT(NiftyData[[#This Row],[Date]], "mmm")</f>
        <v>Dec</v>
      </c>
      <c r="J5208" s="6" t="str">
        <f>TEXT(NiftyData[[#This Row],[Date]], "ddd")</f>
        <v>Mon</v>
      </c>
      <c r="K5208" s="6" t="str">
        <f>TEXT(NiftyData[[#This Row],[Date]], "mmm-yyyy")</f>
        <v>Dec-1999</v>
      </c>
      <c r="L5208" s="6" t="str">
        <f>IF(NiftyData[[#This Row],[Day]]="Thu", "Expiry", "")</f>
        <v/>
      </c>
      <c r="M5208" s="6">
        <f>NiftyData[[#This Row],[Close]]-NiftyData[[#This Row],[Open]]</f>
        <v>-27.550000000000182</v>
      </c>
      <c r="N5208" s="4">
        <f>NiftyData[[#This Row],[Intraday Change]]/NiftyData[[#This Row],[Open]]</f>
        <v>-1.8874387695680596E-2</v>
      </c>
      <c r="O5208" s="4">
        <f>_xlfn.CEILING.MATH(ABS(NiftyData[[#This Row],[Intraday Change %]]), 0.01)</f>
        <v>0.02</v>
      </c>
      <c r="P5208" s="6">
        <f>NiftyData[[#This Row],[Close]]-E5209</f>
        <v>-26.900000000000091</v>
      </c>
      <c r="Q5208" s="4">
        <f>NiftyData[[#This Row],[DayChange]]/E5209</f>
        <v>-1.8437285812200201E-2</v>
      </c>
      <c r="R5208" s="7">
        <f>_xlfn.CEILING.MATH(ABS(NiftyData[[#This Row],[DayChange %]]), 0.01)</f>
        <v>0.02</v>
      </c>
    </row>
    <row r="5209" spans="1:18" x14ac:dyDescent="0.2">
      <c r="A5209" s="2">
        <v>36518</v>
      </c>
      <c r="B5209" s="1">
        <v>1488.05</v>
      </c>
      <c r="C5209" s="1">
        <v>1489.9</v>
      </c>
      <c r="D5209" s="1">
        <v>1453.35</v>
      </c>
      <c r="E5209" s="1">
        <v>1459</v>
      </c>
      <c r="F5209" s="1">
        <v>25668024</v>
      </c>
      <c r="G5209" s="1">
        <v>1124.56</v>
      </c>
      <c r="H5209" s="6" t="str">
        <f>TEXT(NiftyData[[#This Row],[Date]], "yyyy")</f>
        <v>1999</v>
      </c>
      <c r="I5209" s="6" t="str">
        <f>TEXT(NiftyData[[#This Row],[Date]], "mmm")</f>
        <v>Dec</v>
      </c>
      <c r="J5209" s="6" t="str">
        <f>TEXT(NiftyData[[#This Row],[Date]], "ddd")</f>
        <v>Fri</v>
      </c>
      <c r="K5209" s="6" t="str">
        <f>TEXT(NiftyData[[#This Row],[Date]], "mmm-yyyy")</f>
        <v>Dec-1999</v>
      </c>
      <c r="L5209" s="6" t="str">
        <f>IF(NiftyData[[#This Row],[Day]]="Thu", "Expiry", "")</f>
        <v/>
      </c>
      <c r="M5209" s="6">
        <f>NiftyData[[#This Row],[Close]]-NiftyData[[#This Row],[Open]]</f>
        <v>-29.049999999999955</v>
      </c>
      <c r="N5209" s="4">
        <f>NiftyData[[#This Row],[Intraday Change]]/NiftyData[[#This Row],[Open]]</f>
        <v>-1.95221934746816E-2</v>
      </c>
      <c r="O5209" s="4">
        <f>_xlfn.CEILING.MATH(ABS(NiftyData[[#This Row],[Intraday Change %]]), 0.01)</f>
        <v>0.02</v>
      </c>
      <c r="P5209" s="6">
        <f>NiftyData[[#This Row],[Close]]-E5210</f>
        <v>-29.349999999999909</v>
      </c>
      <c r="Q5209" s="4">
        <f>NiftyData[[#This Row],[DayChange]]/E5210</f>
        <v>-1.9719823966136939E-2</v>
      </c>
      <c r="R5209" s="7">
        <f>_xlfn.CEILING.MATH(ABS(NiftyData[[#This Row],[DayChange %]]), 0.01)</f>
        <v>0.02</v>
      </c>
    </row>
    <row r="5210" spans="1:18" x14ac:dyDescent="0.2">
      <c r="A5210" s="2">
        <v>36517</v>
      </c>
      <c r="B5210" s="1">
        <v>1481.6</v>
      </c>
      <c r="C5210" s="1">
        <v>1510.85</v>
      </c>
      <c r="D5210" s="1">
        <v>1481.6</v>
      </c>
      <c r="E5210" s="1">
        <v>1488.35</v>
      </c>
      <c r="F5210" s="1">
        <v>17185124</v>
      </c>
      <c r="G5210" s="1">
        <v>762.07</v>
      </c>
      <c r="H5210" s="6" t="str">
        <f>TEXT(NiftyData[[#This Row],[Date]], "yyyy")</f>
        <v>1999</v>
      </c>
      <c r="I5210" s="6" t="str">
        <f>TEXT(NiftyData[[#This Row],[Date]], "mmm")</f>
        <v>Dec</v>
      </c>
      <c r="J5210" s="6" t="str">
        <f>TEXT(NiftyData[[#This Row],[Date]], "ddd")</f>
        <v>Thu</v>
      </c>
      <c r="K5210" s="6" t="str">
        <f>TEXT(NiftyData[[#This Row],[Date]], "mmm-yyyy")</f>
        <v>Dec-1999</v>
      </c>
      <c r="L5210" s="6" t="str">
        <f>IF(NiftyData[[#This Row],[Day]]="Thu", "Expiry", "")</f>
        <v>Expiry</v>
      </c>
      <c r="M5210" s="6">
        <f>NiftyData[[#This Row],[Close]]-NiftyData[[#This Row],[Open]]</f>
        <v>6.75</v>
      </c>
      <c r="N5210" s="4">
        <f>NiftyData[[#This Row],[Intraday Change]]/NiftyData[[#This Row],[Open]]</f>
        <v>4.5558855291576673E-3</v>
      </c>
      <c r="O5210" s="4">
        <f>_xlfn.CEILING.MATH(ABS(NiftyData[[#This Row],[Intraday Change %]]), 0.01)</f>
        <v>0.01</v>
      </c>
      <c r="P5210" s="6">
        <f>NiftyData[[#This Row],[Close]]-E5211</f>
        <v>6.6499999999998636</v>
      </c>
      <c r="Q5210" s="4">
        <f>NiftyData[[#This Row],[DayChange]]/E5211</f>
        <v>4.4880880070188728E-3</v>
      </c>
      <c r="R5210" s="7">
        <f>_xlfn.CEILING.MATH(ABS(NiftyData[[#This Row],[DayChange %]]), 0.01)</f>
        <v>0.01</v>
      </c>
    </row>
    <row r="5211" spans="1:18" x14ac:dyDescent="0.2">
      <c r="A5211" s="2">
        <v>36516</v>
      </c>
      <c r="B5211" s="1">
        <v>1429.15</v>
      </c>
      <c r="C5211" s="1">
        <v>1486.9</v>
      </c>
      <c r="D5211" s="1">
        <v>1429.15</v>
      </c>
      <c r="E5211" s="1">
        <v>1481.7</v>
      </c>
      <c r="F5211" s="1">
        <v>44342451</v>
      </c>
      <c r="G5211" s="1">
        <v>1533.24</v>
      </c>
      <c r="H5211" s="6" t="str">
        <f>TEXT(NiftyData[[#This Row],[Date]], "yyyy")</f>
        <v>1999</v>
      </c>
      <c r="I5211" s="6" t="str">
        <f>TEXT(NiftyData[[#This Row],[Date]], "mmm")</f>
        <v>Dec</v>
      </c>
      <c r="J5211" s="6" t="str">
        <f>TEXT(NiftyData[[#This Row],[Date]], "ddd")</f>
        <v>Wed</v>
      </c>
      <c r="K5211" s="6" t="str">
        <f>TEXT(NiftyData[[#This Row],[Date]], "mmm-yyyy")</f>
        <v>Dec-1999</v>
      </c>
      <c r="L5211" s="6" t="str">
        <f>IF(NiftyData[[#This Row],[Day]]="Thu", "Expiry", "")</f>
        <v/>
      </c>
      <c r="M5211" s="6">
        <f>NiftyData[[#This Row],[Close]]-NiftyData[[#This Row],[Open]]</f>
        <v>52.549999999999955</v>
      </c>
      <c r="N5211" s="4">
        <f>NiftyData[[#This Row],[Intraday Change]]/NiftyData[[#This Row],[Open]]</f>
        <v>3.6770108106216948E-2</v>
      </c>
      <c r="O5211" s="4">
        <f>_xlfn.CEILING.MATH(ABS(NiftyData[[#This Row],[Intraday Change %]]), 0.01)</f>
        <v>0.04</v>
      </c>
      <c r="P5211" s="6">
        <f>NiftyData[[#This Row],[Close]]-E5212</f>
        <v>60</v>
      </c>
      <c r="Q5211" s="4">
        <f>NiftyData[[#This Row],[DayChange]]/E5212</f>
        <v>4.2202996412745303E-2</v>
      </c>
      <c r="R5211" s="7">
        <f>_xlfn.CEILING.MATH(ABS(NiftyData[[#This Row],[DayChange %]]), 0.01)</f>
        <v>0.05</v>
      </c>
    </row>
    <row r="5212" spans="1:18" x14ac:dyDescent="0.2">
      <c r="A5212" s="2">
        <v>36515</v>
      </c>
      <c r="B5212" s="1">
        <v>1422.6</v>
      </c>
      <c r="C5212" s="1">
        <v>1437.6</v>
      </c>
      <c r="D5212" s="1">
        <v>1413.85</v>
      </c>
      <c r="E5212" s="1">
        <v>1421.7</v>
      </c>
      <c r="F5212" s="1">
        <v>30195486</v>
      </c>
      <c r="G5212" s="1">
        <v>1374.84</v>
      </c>
      <c r="H5212" s="6" t="str">
        <f>TEXT(NiftyData[[#This Row],[Date]], "yyyy")</f>
        <v>1999</v>
      </c>
      <c r="I5212" s="6" t="str">
        <f>TEXT(NiftyData[[#This Row],[Date]], "mmm")</f>
        <v>Dec</v>
      </c>
      <c r="J5212" s="6" t="str">
        <f>TEXT(NiftyData[[#This Row],[Date]], "ddd")</f>
        <v>Tue</v>
      </c>
      <c r="K5212" s="6" t="str">
        <f>TEXT(NiftyData[[#This Row],[Date]], "mmm-yyyy")</f>
        <v>Dec-1999</v>
      </c>
      <c r="L5212" s="6" t="str">
        <f>IF(NiftyData[[#This Row],[Day]]="Thu", "Expiry", "")</f>
        <v/>
      </c>
      <c r="M5212" s="6">
        <f>NiftyData[[#This Row],[Close]]-NiftyData[[#This Row],[Open]]</f>
        <v>-0.89999999999986358</v>
      </c>
      <c r="N5212" s="4">
        <f>NiftyData[[#This Row],[Intraday Change]]/NiftyData[[#This Row],[Open]]</f>
        <v>-6.3264445381685901E-4</v>
      </c>
      <c r="O5212" s="4">
        <f>_xlfn.CEILING.MATH(ABS(NiftyData[[#This Row],[Intraday Change %]]), 0.01)</f>
        <v>0.01</v>
      </c>
      <c r="P5212" s="6">
        <f>NiftyData[[#This Row],[Close]]-E5213</f>
        <v>-0.75</v>
      </c>
      <c r="Q5212" s="4">
        <f>NiftyData[[#This Row],[DayChange]]/E5213</f>
        <v>-5.2725930612675315E-4</v>
      </c>
      <c r="R5212" s="7">
        <f>_xlfn.CEILING.MATH(ABS(NiftyData[[#This Row],[DayChange %]]), 0.01)</f>
        <v>0.01</v>
      </c>
    </row>
    <row r="5213" spans="1:18" x14ac:dyDescent="0.2">
      <c r="A5213" s="2">
        <v>36514</v>
      </c>
      <c r="B5213" s="1">
        <v>1419.45</v>
      </c>
      <c r="C5213" s="1">
        <v>1435.55</v>
      </c>
      <c r="D5213" s="1">
        <v>1418.75</v>
      </c>
      <c r="E5213" s="1">
        <v>1422.45</v>
      </c>
      <c r="F5213" s="1">
        <v>31078939</v>
      </c>
      <c r="G5213" s="1">
        <v>1300.8599999999999</v>
      </c>
      <c r="H5213" s="6" t="str">
        <f>TEXT(NiftyData[[#This Row],[Date]], "yyyy")</f>
        <v>1999</v>
      </c>
      <c r="I5213" s="6" t="str">
        <f>TEXT(NiftyData[[#This Row],[Date]], "mmm")</f>
        <v>Dec</v>
      </c>
      <c r="J5213" s="6" t="str">
        <f>TEXT(NiftyData[[#This Row],[Date]], "ddd")</f>
        <v>Mon</v>
      </c>
      <c r="K5213" s="6" t="str">
        <f>TEXT(NiftyData[[#This Row],[Date]], "mmm-yyyy")</f>
        <v>Dec-1999</v>
      </c>
      <c r="L5213" s="6" t="str">
        <f>IF(NiftyData[[#This Row],[Day]]="Thu", "Expiry", "")</f>
        <v/>
      </c>
      <c r="M5213" s="6">
        <f>NiftyData[[#This Row],[Close]]-NiftyData[[#This Row],[Open]]</f>
        <v>3</v>
      </c>
      <c r="N5213" s="4">
        <f>NiftyData[[#This Row],[Intraday Change]]/NiftyData[[#This Row],[Open]]</f>
        <v>2.1134946634259748E-3</v>
      </c>
      <c r="O5213" s="4">
        <f>_xlfn.CEILING.MATH(ABS(NiftyData[[#This Row],[Intraday Change %]]), 0.01)</f>
        <v>0.01</v>
      </c>
      <c r="P5213" s="6">
        <f>NiftyData[[#This Row],[Close]]-E5214</f>
        <v>3.1500000000000909</v>
      </c>
      <c r="Q5213" s="4">
        <f>NiftyData[[#This Row],[DayChange]]/E5214</f>
        <v>2.2194039315155999E-3</v>
      </c>
      <c r="R5213" s="7">
        <f>_xlfn.CEILING.MATH(ABS(NiftyData[[#This Row],[DayChange %]]), 0.01)</f>
        <v>0.01</v>
      </c>
    </row>
    <row r="5214" spans="1:18" x14ac:dyDescent="0.2">
      <c r="A5214" s="2">
        <v>36511</v>
      </c>
      <c r="B5214" s="1">
        <v>1420.1</v>
      </c>
      <c r="C5214" s="1">
        <v>1439.25</v>
      </c>
      <c r="D5214" s="1">
        <v>1414.15</v>
      </c>
      <c r="E5214" s="1">
        <v>1419.3</v>
      </c>
      <c r="F5214" s="1">
        <v>29845835</v>
      </c>
      <c r="G5214" s="1">
        <v>1539.24</v>
      </c>
      <c r="H5214" s="6" t="str">
        <f>TEXT(NiftyData[[#This Row],[Date]], "yyyy")</f>
        <v>1999</v>
      </c>
      <c r="I5214" s="6" t="str">
        <f>TEXT(NiftyData[[#This Row],[Date]], "mmm")</f>
        <v>Dec</v>
      </c>
      <c r="J5214" s="6" t="str">
        <f>TEXT(NiftyData[[#This Row],[Date]], "ddd")</f>
        <v>Fri</v>
      </c>
      <c r="K5214" s="6" t="str">
        <f>TEXT(NiftyData[[#This Row],[Date]], "mmm-yyyy")</f>
        <v>Dec-1999</v>
      </c>
      <c r="L5214" s="6" t="str">
        <f>IF(NiftyData[[#This Row],[Day]]="Thu", "Expiry", "")</f>
        <v/>
      </c>
      <c r="M5214" s="6">
        <f>NiftyData[[#This Row],[Close]]-NiftyData[[#This Row],[Open]]</f>
        <v>-0.79999999999995453</v>
      </c>
      <c r="N5214" s="4">
        <f>NiftyData[[#This Row],[Intraday Change]]/NiftyData[[#This Row],[Open]]</f>
        <v>-5.6334060981617809E-4</v>
      </c>
      <c r="O5214" s="4">
        <f>_xlfn.CEILING.MATH(ABS(NiftyData[[#This Row],[Intraday Change %]]), 0.01)</f>
        <v>0.01</v>
      </c>
      <c r="P5214" s="6">
        <f>NiftyData[[#This Row],[Close]]-E5215</f>
        <v>-0.40000000000009095</v>
      </c>
      <c r="Q5214" s="4">
        <f>NiftyData[[#This Row],[DayChange]]/E5215</f>
        <v>-2.8174966542233635E-4</v>
      </c>
      <c r="R5214" s="7">
        <f>_xlfn.CEILING.MATH(ABS(NiftyData[[#This Row],[DayChange %]]), 0.01)</f>
        <v>0.01</v>
      </c>
    </row>
    <row r="5215" spans="1:18" x14ac:dyDescent="0.2">
      <c r="A5215" s="2">
        <v>36510</v>
      </c>
      <c r="B5215" s="1">
        <v>1404.05</v>
      </c>
      <c r="C5215" s="1">
        <v>1428.5</v>
      </c>
      <c r="D5215" s="1">
        <v>1402.75</v>
      </c>
      <c r="E5215" s="1">
        <v>1419.7</v>
      </c>
      <c r="F5215" s="1">
        <v>23552094</v>
      </c>
      <c r="G5215" s="1">
        <v>1621.01</v>
      </c>
      <c r="H5215" s="6" t="str">
        <f>TEXT(NiftyData[[#This Row],[Date]], "yyyy")</f>
        <v>1999</v>
      </c>
      <c r="I5215" s="6" t="str">
        <f>TEXT(NiftyData[[#This Row],[Date]], "mmm")</f>
        <v>Dec</v>
      </c>
      <c r="J5215" s="6" t="str">
        <f>TEXT(NiftyData[[#This Row],[Date]], "ddd")</f>
        <v>Thu</v>
      </c>
      <c r="K5215" s="6" t="str">
        <f>TEXT(NiftyData[[#This Row],[Date]], "mmm-yyyy")</f>
        <v>Dec-1999</v>
      </c>
      <c r="L5215" s="6" t="str">
        <f>IF(NiftyData[[#This Row],[Day]]="Thu", "Expiry", "")</f>
        <v>Expiry</v>
      </c>
      <c r="M5215" s="6">
        <f>NiftyData[[#This Row],[Close]]-NiftyData[[#This Row],[Open]]</f>
        <v>15.650000000000091</v>
      </c>
      <c r="N5215" s="4">
        <f>NiftyData[[#This Row],[Intraday Change]]/NiftyData[[#This Row],[Open]]</f>
        <v>1.1146326697767238E-2</v>
      </c>
      <c r="O5215" s="4">
        <f>_xlfn.CEILING.MATH(ABS(NiftyData[[#This Row],[Intraday Change %]]), 0.01)</f>
        <v>0.02</v>
      </c>
      <c r="P5215" s="6">
        <f>NiftyData[[#This Row],[Close]]-E5216</f>
        <v>18.299999999999955</v>
      </c>
      <c r="Q5215" s="4">
        <f>NiftyData[[#This Row],[DayChange]]/E5216</f>
        <v>1.3058370201227311E-2</v>
      </c>
      <c r="R5215" s="7">
        <f>_xlfn.CEILING.MATH(ABS(NiftyData[[#This Row],[DayChange %]]), 0.01)</f>
        <v>0.02</v>
      </c>
    </row>
    <row r="5216" spans="1:18" x14ac:dyDescent="0.2">
      <c r="A5216" s="2">
        <v>36509</v>
      </c>
      <c r="B5216" s="1">
        <v>1396.6</v>
      </c>
      <c r="C5216" s="1">
        <v>1410.8</v>
      </c>
      <c r="D5216" s="1">
        <v>1376.75</v>
      </c>
      <c r="E5216" s="1">
        <v>1401.4</v>
      </c>
      <c r="F5216" s="1">
        <v>27406330</v>
      </c>
      <c r="G5216" s="1">
        <v>1419.24</v>
      </c>
      <c r="H5216" s="6" t="str">
        <f>TEXT(NiftyData[[#This Row],[Date]], "yyyy")</f>
        <v>1999</v>
      </c>
      <c r="I5216" s="6" t="str">
        <f>TEXT(NiftyData[[#This Row],[Date]], "mmm")</f>
        <v>Dec</v>
      </c>
      <c r="J5216" s="6" t="str">
        <f>TEXT(NiftyData[[#This Row],[Date]], "ddd")</f>
        <v>Wed</v>
      </c>
      <c r="K5216" s="6" t="str">
        <f>TEXT(NiftyData[[#This Row],[Date]], "mmm-yyyy")</f>
        <v>Dec-1999</v>
      </c>
      <c r="L5216" s="6" t="str">
        <f>IF(NiftyData[[#This Row],[Day]]="Thu", "Expiry", "")</f>
        <v/>
      </c>
      <c r="M5216" s="6">
        <f>NiftyData[[#This Row],[Close]]-NiftyData[[#This Row],[Open]]</f>
        <v>4.8000000000001819</v>
      </c>
      <c r="N5216" s="4">
        <f>NiftyData[[#This Row],[Intraday Change]]/NiftyData[[#This Row],[Open]]</f>
        <v>3.4369182299872421E-3</v>
      </c>
      <c r="O5216" s="4">
        <f>_xlfn.CEILING.MATH(ABS(NiftyData[[#This Row],[Intraday Change %]]), 0.01)</f>
        <v>0.01</v>
      </c>
      <c r="P5216" s="6">
        <f>NiftyData[[#This Row],[Close]]-E5217</f>
        <v>3.1500000000000909</v>
      </c>
      <c r="Q5216" s="4">
        <f>NiftyData[[#This Row],[DayChange]]/E5217</f>
        <v>2.2528160200250965E-3</v>
      </c>
      <c r="R5216" s="7">
        <f>_xlfn.CEILING.MATH(ABS(NiftyData[[#This Row],[DayChange %]]), 0.01)</f>
        <v>0.01</v>
      </c>
    </row>
    <row r="5217" spans="1:18" x14ac:dyDescent="0.2">
      <c r="A5217" s="2">
        <v>36508</v>
      </c>
      <c r="B5217" s="1">
        <v>1427.9</v>
      </c>
      <c r="C5217" s="1">
        <v>1431.25</v>
      </c>
      <c r="D5217" s="1">
        <v>1391.1</v>
      </c>
      <c r="E5217" s="1">
        <v>1398.25</v>
      </c>
      <c r="F5217" s="1">
        <v>36426032</v>
      </c>
      <c r="G5217" s="1">
        <v>1780.75</v>
      </c>
      <c r="H5217" s="6" t="str">
        <f>TEXT(NiftyData[[#This Row],[Date]], "yyyy")</f>
        <v>1999</v>
      </c>
      <c r="I5217" s="6" t="str">
        <f>TEXT(NiftyData[[#This Row],[Date]], "mmm")</f>
        <v>Dec</v>
      </c>
      <c r="J5217" s="6" t="str">
        <f>TEXT(NiftyData[[#This Row],[Date]], "ddd")</f>
        <v>Tue</v>
      </c>
      <c r="K5217" s="6" t="str">
        <f>TEXT(NiftyData[[#This Row],[Date]], "mmm-yyyy")</f>
        <v>Dec-1999</v>
      </c>
      <c r="L5217" s="6" t="str">
        <f>IF(NiftyData[[#This Row],[Day]]="Thu", "Expiry", "")</f>
        <v/>
      </c>
      <c r="M5217" s="6">
        <f>NiftyData[[#This Row],[Close]]-NiftyData[[#This Row],[Open]]</f>
        <v>-29.650000000000091</v>
      </c>
      <c r="N5217" s="4">
        <f>NiftyData[[#This Row],[Intraday Change]]/NiftyData[[#This Row],[Open]]</f>
        <v>-2.0764759436935423E-2</v>
      </c>
      <c r="O5217" s="4">
        <f>_xlfn.CEILING.MATH(ABS(NiftyData[[#This Row],[Intraday Change %]]), 0.01)</f>
        <v>0.03</v>
      </c>
      <c r="P5217" s="6">
        <f>NiftyData[[#This Row],[Close]]-E5218</f>
        <v>-29.400000000000091</v>
      </c>
      <c r="Q5217" s="4">
        <f>NiftyData[[#This Row],[DayChange]]/E5218</f>
        <v>-2.0593282667320485E-2</v>
      </c>
      <c r="R5217" s="7">
        <f>_xlfn.CEILING.MATH(ABS(NiftyData[[#This Row],[DayChange %]]), 0.01)</f>
        <v>0.03</v>
      </c>
    </row>
    <row r="5218" spans="1:18" x14ac:dyDescent="0.2">
      <c r="A5218" s="2">
        <v>36507</v>
      </c>
      <c r="B5218" s="1">
        <v>1440.2</v>
      </c>
      <c r="C5218" s="1">
        <v>1444.95</v>
      </c>
      <c r="D5218" s="1">
        <v>1421.85</v>
      </c>
      <c r="E5218" s="1">
        <v>1427.65</v>
      </c>
      <c r="F5218" s="1">
        <v>25627987</v>
      </c>
      <c r="G5218" s="1">
        <v>1561.08</v>
      </c>
      <c r="H5218" s="6" t="str">
        <f>TEXT(NiftyData[[#This Row],[Date]], "yyyy")</f>
        <v>1999</v>
      </c>
      <c r="I5218" s="6" t="str">
        <f>TEXT(NiftyData[[#This Row],[Date]], "mmm")</f>
        <v>Dec</v>
      </c>
      <c r="J5218" s="6" t="str">
        <f>TEXT(NiftyData[[#This Row],[Date]], "ddd")</f>
        <v>Mon</v>
      </c>
      <c r="K5218" s="6" t="str">
        <f>TEXT(NiftyData[[#This Row],[Date]], "mmm-yyyy")</f>
        <v>Dec-1999</v>
      </c>
      <c r="L5218" s="6" t="str">
        <f>IF(NiftyData[[#This Row],[Day]]="Thu", "Expiry", "")</f>
        <v/>
      </c>
      <c r="M5218" s="6">
        <f>NiftyData[[#This Row],[Close]]-NiftyData[[#This Row],[Open]]</f>
        <v>-12.549999999999955</v>
      </c>
      <c r="N5218" s="4">
        <f>NiftyData[[#This Row],[Intraday Change]]/NiftyData[[#This Row],[Open]]</f>
        <v>-8.7140674906262695E-3</v>
      </c>
      <c r="O5218" s="4">
        <f>_xlfn.CEILING.MATH(ABS(NiftyData[[#This Row],[Intraday Change %]]), 0.01)</f>
        <v>0.01</v>
      </c>
      <c r="P5218" s="6">
        <f>NiftyData[[#This Row],[Close]]-E5219</f>
        <v>-12.049999999999955</v>
      </c>
      <c r="Q5218" s="4">
        <f>NiftyData[[#This Row],[DayChange]]/E5219</f>
        <v>-8.3697992637354682E-3</v>
      </c>
      <c r="R5218" s="7">
        <f>_xlfn.CEILING.MATH(ABS(NiftyData[[#This Row],[DayChange %]]), 0.01)</f>
        <v>0.01</v>
      </c>
    </row>
    <row r="5219" spans="1:18" x14ac:dyDescent="0.2">
      <c r="A5219" s="2">
        <v>36504</v>
      </c>
      <c r="B5219" s="1">
        <v>1448.05</v>
      </c>
      <c r="C5219" s="1">
        <v>1462.6</v>
      </c>
      <c r="D5219" s="1">
        <v>1437</v>
      </c>
      <c r="E5219" s="1">
        <v>1439.7</v>
      </c>
      <c r="F5219" s="1">
        <v>30857013</v>
      </c>
      <c r="G5219" s="1">
        <v>1490.87</v>
      </c>
      <c r="H5219" s="6" t="str">
        <f>TEXT(NiftyData[[#This Row],[Date]], "yyyy")</f>
        <v>1999</v>
      </c>
      <c r="I5219" s="6" t="str">
        <f>TEXT(NiftyData[[#This Row],[Date]], "mmm")</f>
        <v>Dec</v>
      </c>
      <c r="J5219" s="6" t="str">
        <f>TEXT(NiftyData[[#This Row],[Date]], "ddd")</f>
        <v>Fri</v>
      </c>
      <c r="K5219" s="6" t="str">
        <f>TEXT(NiftyData[[#This Row],[Date]], "mmm-yyyy")</f>
        <v>Dec-1999</v>
      </c>
      <c r="L5219" s="6" t="str">
        <f>IF(NiftyData[[#This Row],[Day]]="Thu", "Expiry", "")</f>
        <v/>
      </c>
      <c r="M5219" s="6">
        <f>NiftyData[[#This Row],[Close]]-NiftyData[[#This Row],[Open]]</f>
        <v>-8.3499999999999091</v>
      </c>
      <c r="N5219" s="4">
        <f>NiftyData[[#This Row],[Intraday Change]]/NiftyData[[#This Row],[Open]]</f>
        <v>-5.7663754704602114E-3</v>
      </c>
      <c r="O5219" s="4">
        <f>_xlfn.CEILING.MATH(ABS(NiftyData[[#This Row],[Intraday Change %]]), 0.01)</f>
        <v>0.01</v>
      </c>
      <c r="P5219" s="6">
        <f>NiftyData[[#This Row],[Close]]-E5220</f>
        <v>-7.8499999999999091</v>
      </c>
      <c r="Q5219" s="4">
        <f>NiftyData[[#This Row],[DayChange]]/E5220</f>
        <v>-5.4229560291526435E-3</v>
      </c>
      <c r="R5219" s="7">
        <f>_xlfn.CEILING.MATH(ABS(NiftyData[[#This Row],[DayChange %]]), 0.01)</f>
        <v>0.01</v>
      </c>
    </row>
    <row r="5220" spans="1:18" x14ac:dyDescent="0.2">
      <c r="A5220" s="2">
        <v>36503</v>
      </c>
      <c r="B5220" s="1">
        <v>1437.1</v>
      </c>
      <c r="C5220" s="1">
        <v>1451.5</v>
      </c>
      <c r="D5220" s="1">
        <v>1428.05</v>
      </c>
      <c r="E5220" s="1">
        <v>1447.55</v>
      </c>
      <c r="F5220" s="1">
        <v>28324031</v>
      </c>
      <c r="G5220" s="1">
        <v>1655.32</v>
      </c>
      <c r="H5220" s="6" t="str">
        <f>TEXT(NiftyData[[#This Row],[Date]], "yyyy")</f>
        <v>1999</v>
      </c>
      <c r="I5220" s="6" t="str">
        <f>TEXT(NiftyData[[#This Row],[Date]], "mmm")</f>
        <v>Dec</v>
      </c>
      <c r="J5220" s="6" t="str">
        <f>TEXT(NiftyData[[#This Row],[Date]], "ddd")</f>
        <v>Thu</v>
      </c>
      <c r="K5220" s="6" t="str">
        <f>TEXT(NiftyData[[#This Row],[Date]], "mmm-yyyy")</f>
        <v>Dec-1999</v>
      </c>
      <c r="L5220" s="6" t="str">
        <f>IF(NiftyData[[#This Row],[Day]]="Thu", "Expiry", "")</f>
        <v>Expiry</v>
      </c>
      <c r="M5220" s="6">
        <f>NiftyData[[#This Row],[Close]]-NiftyData[[#This Row],[Open]]</f>
        <v>10.450000000000045</v>
      </c>
      <c r="N5220" s="4">
        <f>NiftyData[[#This Row],[Intraday Change]]/NiftyData[[#This Row],[Open]]</f>
        <v>7.2715886159627346E-3</v>
      </c>
      <c r="O5220" s="4">
        <f>_xlfn.CEILING.MATH(ABS(NiftyData[[#This Row],[Intraday Change %]]), 0.01)</f>
        <v>0.01</v>
      </c>
      <c r="P5220" s="6">
        <f>NiftyData[[#This Row],[Close]]-E5221</f>
        <v>8.8999999999998636</v>
      </c>
      <c r="Q5220" s="4">
        <f>NiftyData[[#This Row],[DayChange]]/E5221</f>
        <v>6.1863552636150995E-3</v>
      </c>
      <c r="R5220" s="7">
        <f>_xlfn.CEILING.MATH(ABS(NiftyData[[#This Row],[DayChange %]]), 0.01)</f>
        <v>0.01</v>
      </c>
    </row>
    <row r="5221" spans="1:18" x14ac:dyDescent="0.2">
      <c r="A5221" s="2">
        <v>36502</v>
      </c>
      <c r="B5221" s="1">
        <v>1451.1</v>
      </c>
      <c r="C5221" s="1">
        <v>1486.15</v>
      </c>
      <c r="D5221" s="1">
        <v>1420.95</v>
      </c>
      <c r="E5221" s="1">
        <v>1438.65</v>
      </c>
      <c r="F5221" s="1">
        <v>55489809</v>
      </c>
      <c r="G5221" s="1">
        <v>2424</v>
      </c>
      <c r="H5221" s="6" t="str">
        <f>TEXT(NiftyData[[#This Row],[Date]], "yyyy")</f>
        <v>1999</v>
      </c>
      <c r="I5221" s="6" t="str">
        <f>TEXT(NiftyData[[#This Row],[Date]], "mmm")</f>
        <v>Dec</v>
      </c>
      <c r="J5221" s="6" t="str">
        <f>TEXT(NiftyData[[#This Row],[Date]], "ddd")</f>
        <v>Wed</v>
      </c>
      <c r="K5221" s="6" t="str">
        <f>TEXT(NiftyData[[#This Row],[Date]], "mmm-yyyy")</f>
        <v>Dec-1999</v>
      </c>
      <c r="L5221" s="6" t="str">
        <f>IF(NiftyData[[#This Row],[Day]]="Thu", "Expiry", "")</f>
        <v/>
      </c>
      <c r="M5221" s="6">
        <f>NiftyData[[#This Row],[Close]]-NiftyData[[#This Row],[Open]]</f>
        <v>-12.449999999999818</v>
      </c>
      <c r="N5221" s="4">
        <f>NiftyData[[#This Row],[Intraday Change]]/NiftyData[[#This Row],[Open]]</f>
        <v>-8.5796981600164135E-3</v>
      </c>
      <c r="O5221" s="4">
        <f>_xlfn.CEILING.MATH(ABS(NiftyData[[#This Row],[Intraday Change %]]), 0.01)</f>
        <v>0.01</v>
      </c>
      <c r="P5221" s="6">
        <f>NiftyData[[#This Row],[Close]]-E5222</f>
        <v>-6.5</v>
      </c>
      <c r="Q5221" s="4">
        <f>NiftyData[[#This Row],[DayChange]]/E5222</f>
        <v>-4.4978029962287648E-3</v>
      </c>
      <c r="R5221" s="7">
        <f>_xlfn.CEILING.MATH(ABS(NiftyData[[#This Row],[DayChange %]]), 0.01)</f>
        <v>0.01</v>
      </c>
    </row>
    <row r="5222" spans="1:18" x14ac:dyDescent="0.2">
      <c r="A5222" s="2">
        <v>36501</v>
      </c>
      <c r="B5222" s="1">
        <v>1443.2</v>
      </c>
      <c r="C5222" s="1">
        <v>1455.4</v>
      </c>
      <c r="D5222" s="1">
        <v>1439.65</v>
      </c>
      <c r="E5222" s="1">
        <v>1445.15</v>
      </c>
      <c r="F5222" s="1">
        <v>40659301</v>
      </c>
      <c r="G5222" s="1">
        <v>2020.66</v>
      </c>
      <c r="H5222" s="6" t="str">
        <f>TEXT(NiftyData[[#This Row],[Date]], "yyyy")</f>
        <v>1999</v>
      </c>
      <c r="I5222" s="6" t="str">
        <f>TEXT(NiftyData[[#This Row],[Date]], "mmm")</f>
        <v>Dec</v>
      </c>
      <c r="J5222" s="6" t="str">
        <f>TEXT(NiftyData[[#This Row],[Date]], "ddd")</f>
        <v>Tue</v>
      </c>
      <c r="K5222" s="6" t="str">
        <f>TEXT(NiftyData[[#This Row],[Date]], "mmm-yyyy")</f>
        <v>Dec-1999</v>
      </c>
      <c r="L5222" s="6" t="str">
        <f>IF(NiftyData[[#This Row],[Day]]="Thu", "Expiry", "")</f>
        <v/>
      </c>
      <c r="M5222" s="6">
        <f>NiftyData[[#This Row],[Close]]-NiftyData[[#This Row],[Open]]</f>
        <v>1.9500000000000455</v>
      </c>
      <c r="N5222" s="4">
        <f>NiftyData[[#This Row],[Intraday Change]]/NiftyData[[#This Row],[Open]]</f>
        <v>1.3511640798226478E-3</v>
      </c>
      <c r="O5222" s="4">
        <f>_xlfn.CEILING.MATH(ABS(NiftyData[[#This Row],[Intraday Change %]]), 0.01)</f>
        <v>0.01</v>
      </c>
      <c r="P5222" s="6">
        <f>NiftyData[[#This Row],[Close]]-E5223</f>
        <v>2.3000000000001819</v>
      </c>
      <c r="Q5222" s="4">
        <f>NiftyData[[#This Row],[DayChange]]/E5223</f>
        <v>1.5940672973629845E-3</v>
      </c>
      <c r="R5222" s="7">
        <f>_xlfn.CEILING.MATH(ABS(NiftyData[[#This Row],[DayChange %]]), 0.01)</f>
        <v>0.01</v>
      </c>
    </row>
    <row r="5223" spans="1:18" x14ac:dyDescent="0.2">
      <c r="A5223" s="2">
        <v>36500</v>
      </c>
      <c r="B5223" s="1">
        <v>1418.3</v>
      </c>
      <c r="C5223" s="1">
        <v>1445.6</v>
      </c>
      <c r="D5223" s="1">
        <v>1418.3</v>
      </c>
      <c r="E5223" s="1">
        <v>1442.85</v>
      </c>
      <c r="F5223" s="1">
        <v>36327200</v>
      </c>
      <c r="G5223" s="1">
        <v>1875.52</v>
      </c>
      <c r="H5223" s="6" t="str">
        <f>TEXT(NiftyData[[#This Row],[Date]], "yyyy")</f>
        <v>1999</v>
      </c>
      <c r="I5223" s="6" t="str">
        <f>TEXT(NiftyData[[#This Row],[Date]], "mmm")</f>
        <v>Dec</v>
      </c>
      <c r="J5223" s="6" t="str">
        <f>TEXT(NiftyData[[#This Row],[Date]], "ddd")</f>
        <v>Mon</v>
      </c>
      <c r="K5223" s="6" t="str">
        <f>TEXT(NiftyData[[#This Row],[Date]], "mmm-yyyy")</f>
        <v>Dec-1999</v>
      </c>
      <c r="L5223" s="6" t="str">
        <f>IF(NiftyData[[#This Row],[Day]]="Thu", "Expiry", "")</f>
        <v/>
      </c>
      <c r="M5223" s="6">
        <f>NiftyData[[#This Row],[Close]]-NiftyData[[#This Row],[Open]]</f>
        <v>24.549999999999955</v>
      </c>
      <c r="N5223" s="4">
        <f>NiftyData[[#This Row],[Intraday Change]]/NiftyData[[#This Row],[Open]]</f>
        <v>1.7309454981315628E-2</v>
      </c>
      <c r="O5223" s="4">
        <f>_xlfn.CEILING.MATH(ABS(NiftyData[[#This Row],[Intraday Change %]]), 0.01)</f>
        <v>0.02</v>
      </c>
      <c r="P5223" s="6">
        <f>NiftyData[[#This Row],[Close]]-E5224</f>
        <v>24.849999999999909</v>
      </c>
      <c r="Q5223" s="4">
        <f>NiftyData[[#This Row],[DayChange]]/E5224</f>
        <v>1.752468265162194E-2</v>
      </c>
      <c r="R5223" s="7">
        <f>_xlfn.CEILING.MATH(ABS(NiftyData[[#This Row],[DayChange %]]), 0.01)</f>
        <v>0.02</v>
      </c>
    </row>
    <row r="5224" spans="1:18" x14ac:dyDescent="0.2">
      <c r="A5224" s="2">
        <v>36497</v>
      </c>
      <c r="B5224" s="1">
        <v>1409.05</v>
      </c>
      <c r="C5224" s="1">
        <v>1436.65</v>
      </c>
      <c r="D5224" s="1">
        <v>1409.05</v>
      </c>
      <c r="E5224" s="1">
        <v>1418</v>
      </c>
      <c r="F5224" s="1">
        <v>41864176</v>
      </c>
      <c r="G5224" s="1">
        <v>1981.06</v>
      </c>
      <c r="H5224" s="6" t="str">
        <f>TEXT(NiftyData[[#This Row],[Date]], "yyyy")</f>
        <v>1999</v>
      </c>
      <c r="I5224" s="6" t="str">
        <f>TEXT(NiftyData[[#This Row],[Date]], "mmm")</f>
        <v>Dec</v>
      </c>
      <c r="J5224" s="6" t="str">
        <f>TEXT(NiftyData[[#This Row],[Date]], "ddd")</f>
        <v>Fri</v>
      </c>
      <c r="K5224" s="6" t="str">
        <f>TEXT(NiftyData[[#This Row],[Date]], "mmm-yyyy")</f>
        <v>Dec-1999</v>
      </c>
      <c r="L5224" s="6" t="str">
        <f>IF(NiftyData[[#This Row],[Day]]="Thu", "Expiry", "")</f>
        <v/>
      </c>
      <c r="M5224" s="6">
        <f>NiftyData[[#This Row],[Close]]-NiftyData[[#This Row],[Open]]</f>
        <v>8.9500000000000455</v>
      </c>
      <c r="N5224" s="4">
        <f>NiftyData[[#This Row],[Intraday Change]]/NiftyData[[#This Row],[Open]]</f>
        <v>6.3517973102445238E-3</v>
      </c>
      <c r="O5224" s="4">
        <f>_xlfn.CEILING.MATH(ABS(NiftyData[[#This Row],[Intraday Change %]]), 0.01)</f>
        <v>0.01</v>
      </c>
      <c r="P5224" s="6">
        <f>NiftyData[[#This Row],[Close]]-E5225</f>
        <v>9.1500000000000909</v>
      </c>
      <c r="Q5224" s="4">
        <f>NiftyData[[#This Row],[DayChange]]/E5225</f>
        <v>6.4946587642404031E-3</v>
      </c>
      <c r="R5224" s="7">
        <f>_xlfn.CEILING.MATH(ABS(NiftyData[[#This Row],[DayChange %]]), 0.01)</f>
        <v>0.01</v>
      </c>
    </row>
    <row r="5225" spans="1:18" x14ac:dyDescent="0.2">
      <c r="A5225" s="2">
        <v>36496</v>
      </c>
      <c r="B5225" s="1">
        <v>1388.2</v>
      </c>
      <c r="C5225" s="1">
        <v>1420.7</v>
      </c>
      <c r="D5225" s="1">
        <v>1387.2</v>
      </c>
      <c r="E5225" s="1">
        <v>1408.85</v>
      </c>
      <c r="F5225" s="1">
        <v>35590582</v>
      </c>
      <c r="G5225" s="1">
        <v>2027.88</v>
      </c>
      <c r="H5225" s="6" t="str">
        <f>TEXT(NiftyData[[#This Row],[Date]], "yyyy")</f>
        <v>1999</v>
      </c>
      <c r="I5225" s="6" t="str">
        <f>TEXT(NiftyData[[#This Row],[Date]], "mmm")</f>
        <v>Dec</v>
      </c>
      <c r="J5225" s="6" t="str">
        <f>TEXT(NiftyData[[#This Row],[Date]], "ddd")</f>
        <v>Thu</v>
      </c>
      <c r="K5225" s="6" t="str">
        <f>TEXT(NiftyData[[#This Row],[Date]], "mmm-yyyy")</f>
        <v>Dec-1999</v>
      </c>
      <c r="L5225" s="6" t="str">
        <f>IF(NiftyData[[#This Row],[Day]]="Thu", "Expiry", "")</f>
        <v>Expiry</v>
      </c>
      <c r="M5225" s="6">
        <f>NiftyData[[#This Row],[Close]]-NiftyData[[#This Row],[Open]]</f>
        <v>20.649999999999864</v>
      </c>
      <c r="N5225" s="4">
        <f>NiftyData[[#This Row],[Intraday Change]]/NiftyData[[#This Row],[Open]]</f>
        <v>1.4875378187580942E-2</v>
      </c>
      <c r="O5225" s="4">
        <f>_xlfn.CEILING.MATH(ABS(NiftyData[[#This Row],[Intraday Change %]]), 0.01)</f>
        <v>0.02</v>
      </c>
      <c r="P5225" s="6">
        <f>NiftyData[[#This Row],[Close]]-E5226</f>
        <v>20.099999999999909</v>
      </c>
      <c r="Q5225" s="4">
        <f>NiftyData[[#This Row],[DayChange]]/E5226</f>
        <v>1.4473447344734408E-2</v>
      </c>
      <c r="R5225" s="7">
        <f>_xlfn.CEILING.MATH(ABS(NiftyData[[#This Row],[DayChange %]]), 0.01)</f>
        <v>0.02</v>
      </c>
    </row>
    <row r="5226" spans="1:18" x14ac:dyDescent="0.2">
      <c r="A5226" s="2">
        <v>36495</v>
      </c>
      <c r="B5226" s="1">
        <v>1375.05</v>
      </c>
      <c r="C5226" s="1">
        <v>1401.1</v>
      </c>
      <c r="D5226" s="1">
        <v>1374.7</v>
      </c>
      <c r="E5226" s="1">
        <v>1388.75</v>
      </c>
      <c r="F5226" s="1">
        <v>30994153</v>
      </c>
      <c r="G5226" s="1">
        <v>2188.39</v>
      </c>
      <c r="H5226" s="6" t="str">
        <f>TEXT(NiftyData[[#This Row],[Date]], "yyyy")</f>
        <v>1999</v>
      </c>
      <c r="I5226" s="6" t="str">
        <f>TEXT(NiftyData[[#This Row],[Date]], "mmm")</f>
        <v>Dec</v>
      </c>
      <c r="J5226" s="6" t="str">
        <f>TEXT(NiftyData[[#This Row],[Date]], "ddd")</f>
        <v>Wed</v>
      </c>
      <c r="K5226" s="6" t="str">
        <f>TEXT(NiftyData[[#This Row],[Date]], "mmm-yyyy")</f>
        <v>Dec-1999</v>
      </c>
      <c r="L5226" s="6" t="str">
        <f>IF(NiftyData[[#This Row],[Day]]="Thu", "Expiry", "")</f>
        <v/>
      </c>
      <c r="M5226" s="6">
        <f>NiftyData[[#This Row],[Close]]-NiftyData[[#This Row],[Open]]</f>
        <v>13.700000000000045</v>
      </c>
      <c r="N5226" s="4">
        <f>NiftyData[[#This Row],[Intraday Change]]/NiftyData[[#This Row],[Open]]</f>
        <v>9.9632740627613875E-3</v>
      </c>
      <c r="O5226" s="4">
        <f>_xlfn.CEILING.MATH(ABS(NiftyData[[#This Row],[Intraday Change %]]), 0.01)</f>
        <v>0.01</v>
      </c>
      <c r="P5226" s="6">
        <f>NiftyData[[#This Row],[Close]]-E5227</f>
        <v>12.599999999999909</v>
      </c>
      <c r="Q5226" s="4">
        <f>NiftyData[[#This Row],[DayChange]]/E5227</f>
        <v>9.1559786360497827E-3</v>
      </c>
      <c r="R5226" s="7">
        <f>_xlfn.CEILING.MATH(ABS(NiftyData[[#This Row],[DayChange %]]), 0.01)</f>
        <v>0.01</v>
      </c>
    </row>
    <row r="5227" spans="1:18" x14ac:dyDescent="0.2">
      <c r="A5227" s="2">
        <v>36494</v>
      </c>
      <c r="B5227" s="1">
        <v>1384.9</v>
      </c>
      <c r="C5227" s="1">
        <v>1386.75</v>
      </c>
      <c r="D5227" s="1">
        <v>1370.55</v>
      </c>
      <c r="E5227" s="1">
        <v>1376.15</v>
      </c>
      <c r="F5227" s="1">
        <v>31627112</v>
      </c>
      <c r="G5227" s="1">
        <v>1716.86</v>
      </c>
      <c r="H5227" s="6" t="str">
        <f>TEXT(NiftyData[[#This Row],[Date]], "yyyy")</f>
        <v>1999</v>
      </c>
      <c r="I5227" s="6" t="str">
        <f>TEXT(NiftyData[[#This Row],[Date]], "mmm")</f>
        <v>Nov</v>
      </c>
      <c r="J5227" s="6" t="str">
        <f>TEXT(NiftyData[[#This Row],[Date]], "ddd")</f>
        <v>Tue</v>
      </c>
      <c r="K5227" s="6" t="str">
        <f>TEXT(NiftyData[[#This Row],[Date]], "mmm-yyyy")</f>
        <v>Nov-1999</v>
      </c>
      <c r="L5227" s="6" t="str">
        <f>IF(NiftyData[[#This Row],[Day]]="Thu", "Expiry", "")</f>
        <v/>
      </c>
      <c r="M5227" s="6">
        <f>NiftyData[[#This Row],[Close]]-NiftyData[[#This Row],[Open]]</f>
        <v>-8.75</v>
      </c>
      <c r="N5227" s="4">
        <f>NiftyData[[#This Row],[Intraday Change]]/NiftyData[[#This Row],[Open]]</f>
        <v>-6.3181457144920209E-3</v>
      </c>
      <c r="O5227" s="4">
        <f>_xlfn.CEILING.MATH(ABS(NiftyData[[#This Row],[Intraday Change %]]), 0.01)</f>
        <v>0.01</v>
      </c>
      <c r="P5227" s="6">
        <f>NiftyData[[#This Row],[Close]]-E5228</f>
        <v>-8.5</v>
      </c>
      <c r="Q5227" s="4">
        <f>NiftyData[[#This Row],[DayChange]]/E5228</f>
        <v>-6.1387354205033762E-3</v>
      </c>
      <c r="R5227" s="7">
        <f>_xlfn.CEILING.MATH(ABS(NiftyData[[#This Row],[DayChange %]]), 0.01)</f>
        <v>0.01</v>
      </c>
    </row>
    <row r="5228" spans="1:18" x14ac:dyDescent="0.2">
      <c r="A5228" s="2">
        <v>36493</v>
      </c>
      <c r="B5228" s="1">
        <v>1399.8</v>
      </c>
      <c r="C5228" s="1">
        <v>1401.25</v>
      </c>
      <c r="D5228" s="1">
        <v>1382.2</v>
      </c>
      <c r="E5228" s="1">
        <v>1384.65</v>
      </c>
      <c r="F5228" s="1">
        <v>29331668</v>
      </c>
      <c r="G5228" s="1">
        <v>1677.42</v>
      </c>
      <c r="H5228" s="6" t="str">
        <f>TEXT(NiftyData[[#This Row],[Date]], "yyyy")</f>
        <v>1999</v>
      </c>
      <c r="I5228" s="6" t="str">
        <f>TEXT(NiftyData[[#This Row],[Date]], "mmm")</f>
        <v>Nov</v>
      </c>
      <c r="J5228" s="6" t="str">
        <f>TEXT(NiftyData[[#This Row],[Date]], "ddd")</f>
        <v>Mon</v>
      </c>
      <c r="K5228" s="6" t="str">
        <f>TEXT(NiftyData[[#This Row],[Date]], "mmm-yyyy")</f>
        <v>Nov-1999</v>
      </c>
      <c r="L5228" s="6" t="str">
        <f>IF(NiftyData[[#This Row],[Day]]="Thu", "Expiry", "")</f>
        <v/>
      </c>
      <c r="M5228" s="6">
        <f>NiftyData[[#This Row],[Close]]-NiftyData[[#This Row],[Open]]</f>
        <v>-15.149999999999864</v>
      </c>
      <c r="N5228" s="4">
        <f>NiftyData[[#This Row],[Intraday Change]]/NiftyData[[#This Row],[Open]]</f>
        <v>-1.0822974710672856E-2</v>
      </c>
      <c r="O5228" s="4">
        <f>_xlfn.CEILING.MATH(ABS(NiftyData[[#This Row],[Intraday Change %]]), 0.01)</f>
        <v>0.02</v>
      </c>
      <c r="P5228" s="6">
        <f>NiftyData[[#This Row],[Close]]-E5229</f>
        <v>-14.949999999999818</v>
      </c>
      <c r="Q5228" s="4">
        <f>NiftyData[[#This Row],[DayChange]]/E5229</f>
        <v>-1.0681623320948713E-2</v>
      </c>
      <c r="R5228" s="7">
        <f>_xlfn.CEILING.MATH(ABS(NiftyData[[#This Row],[DayChange %]]), 0.01)</f>
        <v>0.02</v>
      </c>
    </row>
    <row r="5229" spans="1:18" x14ac:dyDescent="0.2">
      <c r="A5229" s="2">
        <v>36490</v>
      </c>
      <c r="B5229" s="1">
        <v>1409.35</v>
      </c>
      <c r="C5229" s="1">
        <v>1418.15</v>
      </c>
      <c r="D5229" s="1">
        <v>1395.5</v>
      </c>
      <c r="E5229" s="1">
        <v>1399.6</v>
      </c>
      <c r="F5229" s="1">
        <v>34638373</v>
      </c>
      <c r="G5229" s="1">
        <v>1863.91</v>
      </c>
      <c r="H5229" s="6" t="str">
        <f>TEXT(NiftyData[[#This Row],[Date]], "yyyy")</f>
        <v>1999</v>
      </c>
      <c r="I5229" s="6" t="str">
        <f>TEXT(NiftyData[[#This Row],[Date]], "mmm")</f>
        <v>Nov</v>
      </c>
      <c r="J5229" s="6" t="str">
        <f>TEXT(NiftyData[[#This Row],[Date]], "ddd")</f>
        <v>Fri</v>
      </c>
      <c r="K5229" s="6" t="str">
        <f>TEXT(NiftyData[[#This Row],[Date]], "mmm-yyyy")</f>
        <v>Nov-1999</v>
      </c>
      <c r="L5229" s="6" t="str">
        <f>IF(NiftyData[[#This Row],[Day]]="Thu", "Expiry", "")</f>
        <v/>
      </c>
      <c r="M5229" s="6">
        <f>NiftyData[[#This Row],[Close]]-NiftyData[[#This Row],[Open]]</f>
        <v>-9.75</v>
      </c>
      <c r="N5229" s="4">
        <f>NiftyData[[#This Row],[Intraday Change]]/NiftyData[[#This Row],[Open]]</f>
        <v>-6.918082804129564E-3</v>
      </c>
      <c r="O5229" s="4">
        <f>_xlfn.CEILING.MATH(ABS(NiftyData[[#This Row],[Intraday Change %]]), 0.01)</f>
        <v>0.01</v>
      </c>
      <c r="P5229" s="6">
        <f>NiftyData[[#This Row],[Close]]-E5230</f>
        <v>-9.0500000000001819</v>
      </c>
      <c r="Q5229" s="4">
        <f>NiftyData[[#This Row],[DayChange]]/E5230</f>
        <v>-6.4245909203848942E-3</v>
      </c>
      <c r="R5229" s="7">
        <f>_xlfn.CEILING.MATH(ABS(NiftyData[[#This Row],[DayChange %]]), 0.01)</f>
        <v>0.01</v>
      </c>
    </row>
    <row r="5230" spans="1:18" x14ac:dyDescent="0.2">
      <c r="A5230" s="2">
        <v>36489</v>
      </c>
      <c r="B5230" s="1">
        <v>1395.85</v>
      </c>
      <c r="C5230" s="1">
        <v>1417.65</v>
      </c>
      <c r="D5230" s="1">
        <v>1395.85</v>
      </c>
      <c r="E5230" s="1">
        <v>1408.65</v>
      </c>
      <c r="F5230" s="1">
        <v>36846097</v>
      </c>
      <c r="G5230" s="1">
        <v>2016.13</v>
      </c>
      <c r="H5230" s="6" t="str">
        <f>TEXT(NiftyData[[#This Row],[Date]], "yyyy")</f>
        <v>1999</v>
      </c>
      <c r="I5230" s="6" t="str">
        <f>TEXT(NiftyData[[#This Row],[Date]], "mmm")</f>
        <v>Nov</v>
      </c>
      <c r="J5230" s="6" t="str">
        <f>TEXT(NiftyData[[#This Row],[Date]], "ddd")</f>
        <v>Thu</v>
      </c>
      <c r="K5230" s="6" t="str">
        <f>TEXT(NiftyData[[#This Row],[Date]], "mmm-yyyy")</f>
        <v>Nov-1999</v>
      </c>
      <c r="L5230" s="6" t="str">
        <f>IF(NiftyData[[#This Row],[Day]]="Thu", "Expiry", "")</f>
        <v>Expiry</v>
      </c>
      <c r="M5230" s="6">
        <f>NiftyData[[#This Row],[Close]]-NiftyData[[#This Row],[Open]]</f>
        <v>12.800000000000182</v>
      </c>
      <c r="N5230" s="4">
        <f>NiftyData[[#This Row],[Intraday Change]]/NiftyData[[#This Row],[Open]]</f>
        <v>9.1700397607194055E-3</v>
      </c>
      <c r="O5230" s="4">
        <f>_xlfn.CEILING.MATH(ABS(NiftyData[[#This Row],[Intraday Change %]]), 0.01)</f>
        <v>0.01</v>
      </c>
      <c r="P5230" s="6">
        <f>NiftyData[[#This Row],[Close]]-E5231</f>
        <v>13.700000000000045</v>
      </c>
      <c r="Q5230" s="4">
        <f>NiftyData[[#This Row],[DayChange]]/E5231</f>
        <v>9.8211405426718128E-3</v>
      </c>
      <c r="R5230" s="7">
        <f>_xlfn.CEILING.MATH(ABS(NiftyData[[#This Row],[DayChange %]]), 0.01)</f>
        <v>0.01</v>
      </c>
    </row>
    <row r="5231" spans="1:18" x14ac:dyDescent="0.2">
      <c r="A5231" s="2">
        <v>36488</v>
      </c>
      <c r="B5231" s="1">
        <v>1376.5</v>
      </c>
      <c r="C5231" s="1">
        <v>1404.05</v>
      </c>
      <c r="D5231" s="1">
        <v>1376.5</v>
      </c>
      <c r="E5231" s="1">
        <v>1394.95</v>
      </c>
      <c r="F5231" s="1">
        <v>41974204</v>
      </c>
      <c r="G5231" s="1">
        <v>2161.16</v>
      </c>
      <c r="H5231" s="6" t="str">
        <f>TEXT(NiftyData[[#This Row],[Date]], "yyyy")</f>
        <v>1999</v>
      </c>
      <c r="I5231" s="6" t="str">
        <f>TEXT(NiftyData[[#This Row],[Date]], "mmm")</f>
        <v>Nov</v>
      </c>
      <c r="J5231" s="6" t="str">
        <f>TEXT(NiftyData[[#This Row],[Date]], "ddd")</f>
        <v>Wed</v>
      </c>
      <c r="K5231" s="6" t="str">
        <f>TEXT(NiftyData[[#This Row],[Date]], "mmm-yyyy")</f>
        <v>Nov-1999</v>
      </c>
      <c r="L5231" s="6" t="str">
        <f>IF(NiftyData[[#This Row],[Day]]="Thu", "Expiry", "")</f>
        <v/>
      </c>
      <c r="M5231" s="6">
        <f>NiftyData[[#This Row],[Close]]-NiftyData[[#This Row],[Open]]</f>
        <v>18.450000000000045</v>
      </c>
      <c r="N5231" s="4">
        <f>NiftyData[[#This Row],[Intraday Change]]/NiftyData[[#This Row],[Open]]</f>
        <v>1.3403559752996765E-2</v>
      </c>
      <c r="O5231" s="4">
        <f>_xlfn.CEILING.MATH(ABS(NiftyData[[#This Row],[Intraday Change %]]), 0.01)</f>
        <v>0.02</v>
      </c>
      <c r="P5231" s="6">
        <f>NiftyData[[#This Row],[Close]]-E5232</f>
        <v>19.700000000000045</v>
      </c>
      <c r="Q5231" s="4">
        <f>NiftyData[[#This Row],[DayChange]]/E5232</f>
        <v>1.4324668242137826E-2</v>
      </c>
      <c r="R5231" s="7">
        <f>_xlfn.CEILING.MATH(ABS(NiftyData[[#This Row],[DayChange %]]), 0.01)</f>
        <v>0.02</v>
      </c>
    </row>
    <row r="5232" spans="1:18" x14ac:dyDescent="0.2">
      <c r="A5232" s="2">
        <v>36486</v>
      </c>
      <c r="B5232" s="1">
        <v>1362.4</v>
      </c>
      <c r="C5232" s="1">
        <v>1378.1</v>
      </c>
      <c r="D5232" s="1">
        <v>1358.2</v>
      </c>
      <c r="E5232" s="1">
        <v>1375.25</v>
      </c>
      <c r="F5232" s="1">
        <v>30071822</v>
      </c>
      <c r="G5232" s="1">
        <v>1383.15</v>
      </c>
      <c r="H5232" s="6" t="str">
        <f>TEXT(NiftyData[[#This Row],[Date]], "yyyy")</f>
        <v>1999</v>
      </c>
      <c r="I5232" s="6" t="str">
        <f>TEXT(NiftyData[[#This Row],[Date]], "mmm")</f>
        <v>Nov</v>
      </c>
      <c r="J5232" s="6" t="str">
        <f>TEXT(NiftyData[[#This Row],[Date]], "ddd")</f>
        <v>Mon</v>
      </c>
      <c r="K5232" s="6" t="str">
        <f>TEXT(NiftyData[[#This Row],[Date]], "mmm-yyyy")</f>
        <v>Nov-1999</v>
      </c>
      <c r="L5232" s="6" t="str">
        <f>IF(NiftyData[[#This Row],[Day]]="Thu", "Expiry", "")</f>
        <v/>
      </c>
      <c r="M5232" s="6">
        <f>NiftyData[[#This Row],[Close]]-NiftyData[[#This Row],[Open]]</f>
        <v>12.849999999999909</v>
      </c>
      <c r="N5232" s="4">
        <f>NiftyData[[#This Row],[Intraday Change]]/NiftyData[[#This Row],[Open]]</f>
        <v>9.4318849089840787E-3</v>
      </c>
      <c r="O5232" s="4">
        <f>_xlfn.CEILING.MATH(ABS(NiftyData[[#This Row],[Intraday Change %]]), 0.01)</f>
        <v>0.01</v>
      </c>
      <c r="P5232" s="6">
        <f>NiftyData[[#This Row],[Close]]-E5233</f>
        <v>13.400000000000091</v>
      </c>
      <c r="Q5232" s="4">
        <f>NiftyData[[#This Row],[DayChange]]/E5233</f>
        <v>9.8395564856629519E-3</v>
      </c>
      <c r="R5232" s="7">
        <f>_xlfn.CEILING.MATH(ABS(NiftyData[[#This Row],[DayChange %]]), 0.01)</f>
        <v>0.01</v>
      </c>
    </row>
    <row r="5233" spans="1:18" x14ac:dyDescent="0.2">
      <c r="A5233" s="2">
        <v>36483</v>
      </c>
      <c r="B5233" s="1">
        <v>1365.25</v>
      </c>
      <c r="C5233" s="1">
        <v>1381.05</v>
      </c>
      <c r="D5233" s="1">
        <v>1360.05</v>
      </c>
      <c r="E5233" s="1">
        <v>1361.85</v>
      </c>
      <c r="F5233" s="1">
        <v>25393385</v>
      </c>
      <c r="G5233" s="1">
        <v>1138.1300000000001</v>
      </c>
      <c r="H5233" s="6" t="str">
        <f>TEXT(NiftyData[[#This Row],[Date]], "yyyy")</f>
        <v>1999</v>
      </c>
      <c r="I5233" s="6" t="str">
        <f>TEXT(NiftyData[[#This Row],[Date]], "mmm")</f>
        <v>Nov</v>
      </c>
      <c r="J5233" s="6" t="str">
        <f>TEXT(NiftyData[[#This Row],[Date]], "ddd")</f>
        <v>Fri</v>
      </c>
      <c r="K5233" s="6" t="str">
        <f>TEXT(NiftyData[[#This Row],[Date]], "mmm-yyyy")</f>
        <v>Nov-1999</v>
      </c>
      <c r="L5233" s="6" t="str">
        <f>IF(NiftyData[[#This Row],[Day]]="Thu", "Expiry", "")</f>
        <v/>
      </c>
      <c r="M5233" s="6">
        <f>NiftyData[[#This Row],[Close]]-NiftyData[[#This Row],[Open]]</f>
        <v>-3.4000000000000909</v>
      </c>
      <c r="N5233" s="4">
        <f>NiftyData[[#This Row],[Intraday Change]]/NiftyData[[#This Row],[Open]]</f>
        <v>-2.4903863761216562E-3</v>
      </c>
      <c r="O5233" s="4">
        <f>_xlfn.CEILING.MATH(ABS(NiftyData[[#This Row],[Intraday Change %]]), 0.01)</f>
        <v>0.01</v>
      </c>
      <c r="P5233" s="6">
        <f>NiftyData[[#This Row],[Close]]-E5234</f>
        <v>-2.4000000000000909</v>
      </c>
      <c r="Q5233" s="4">
        <f>NiftyData[[#This Row],[DayChange]]/E5234</f>
        <v>-1.7592083562397588E-3</v>
      </c>
      <c r="R5233" s="7">
        <f>_xlfn.CEILING.MATH(ABS(NiftyData[[#This Row],[DayChange %]]), 0.01)</f>
        <v>0.01</v>
      </c>
    </row>
    <row r="5234" spans="1:18" x14ac:dyDescent="0.2">
      <c r="A5234" s="2">
        <v>36482</v>
      </c>
      <c r="B5234" s="1">
        <v>1353.4</v>
      </c>
      <c r="C5234" s="1">
        <v>1366.25</v>
      </c>
      <c r="D5234" s="1">
        <v>1342.25</v>
      </c>
      <c r="E5234" s="1">
        <v>1364.25</v>
      </c>
      <c r="F5234" s="1">
        <v>24289422</v>
      </c>
      <c r="G5234" s="1">
        <v>1283.6500000000001</v>
      </c>
      <c r="H5234" s="6" t="str">
        <f>TEXT(NiftyData[[#This Row],[Date]], "yyyy")</f>
        <v>1999</v>
      </c>
      <c r="I5234" s="6" t="str">
        <f>TEXT(NiftyData[[#This Row],[Date]], "mmm")</f>
        <v>Nov</v>
      </c>
      <c r="J5234" s="6" t="str">
        <f>TEXT(NiftyData[[#This Row],[Date]], "ddd")</f>
        <v>Thu</v>
      </c>
      <c r="K5234" s="6" t="str">
        <f>TEXT(NiftyData[[#This Row],[Date]], "mmm-yyyy")</f>
        <v>Nov-1999</v>
      </c>
      <c r="L5234" s="6" t="str">
        <f>IF(NiftyData[[#This Row],[Day]]="Thu", "Expiry", "")</f>
        <v>Expiry</v>
      </c>
      <c r="M5234" s="6">
        <f>NiftyData[[#This Row],[Close]]-NiftyData[[#This Row],[Open]]</f>
        <v>10.849999999999909</v>
      </c>
      <c r="N5234" s="4">
        <f>NiftyData[[#This Row],[Intraday Change]]/NiftyData[[#This Row],[Open]]</f>
        <v>8.0168464607654113E-3</v>
      </c>
      <c r="O5234" s="4">
        <f>_xlfn.CEILING.MATH(ABS(NiftyData[[#This Row],[Intraday Change %]]), 0.01)</f>
        <v>0.01</v>
      </c>
      <c r="P5234" s="6">
        <f>NiftyData[[#This Row],[Close]]-E5235</f>
        <v>12</v>
      </c>
      <c r="Q5234" s="4">
        <f>NiftyData[[#This Row],[DayChange]]/E5235</f>
        <v>8.8740987243483092E-3</v>
      </c>
      <c r="R5234" s="7">
        <f>_xlfn.CEILING.MATH(ABS(NiftyData[[#This Row],[DayChange %]]), 0.01)</f>
        <v>0.01</v>
      </c>
    </row>
    <row r="5235" spans="1:18" x14ac:dyDescent="0.2">
      <c r="A5235" s="2">
        <v>36481</v>
      </c>
      <c r="B5235" s="1">
        <v>1367.65</v>
      </c>
      <c r="C5235" s="1">
        <v>1381.5</v>
      </c>
      <c r="D5235" s="1">
        <v>1352.25</v>
      </c>
      <c r="E5235" s="1">
        <v>1352.25</v>
      </c>
      <c r="F5235" s="1">
        <v>28939420</v>
      </c>
      <c r="G5235" s="1">
        <v>1289.97</v>
      </c>
      <c r="H5235" s="6" t="str">
        <f>TEXT(NiftyData[[#This Row],[Date]], "yyyy")</f>
        <v>1999</v>
      </c>
      <c r="I5235" s="6" t="str">
        <f>TEXT(NiftyData[[#This Row],[Date]], "mmm")</f>
        <v>Nov</v>
      </c>
      <c r="J5235" s="6" t="str">
        <f>TEXT(NiftyData[[#This Row],[Date]], "ddd")</f>
        <v>Wed</v>
      </c>
      <c r="K5235" s="6" t="str">
        <f>TEXT(NiftyData[[#This Row],[Date]], "mmm-yyyy")</f>
        <v>Nov-1999</v>
      </c>
      <c r="L5235" s="6" t="str">
        <f>IF(NiftyData[[#This Row],[Day]]="Thu", "Expiry", "")</f>
        <v/>
      </c>
      <c r="M5235" s="6">
        <f>NiftyData[[#This Row],[Close]]-NiftyData[[#This Row],[Open]]</f>
        <v>-15.400000000000091</v>
      </c>
      <c r="N5235" s="4">
        <f>NiftyData[[#This Row],[Intraday Change]]/NiftyData[[#This Row],[Open]]</f>
        <v>-1.1260190838299338E-2</v>
      </c>
      <c r="O5235" s="4">
        <f>_xlfn.CEILING.MATH(ABS(NiftyData[[#This Row],[Intraday Change %]]), 0.01)</f>
        <v>0.02</v>
      </c>
      <c r="P5235" s="6">
        <f>NiftyData[[#This Row],[Close]]-E5236</f>
        <v>-5.5</v>
      </c>
      <c r="Q5235" s="4">
        <f>NiftyData[[#This Row],[DayChange]]/E5236</f>
        <v>-4.0508193702817157E-3</v>
      </c>
      <c r="R5235" s="7">
        <f>_xlfn.CEILING.MATH(ABS(NiftyData[[#This Row],[DayChange %]]), 0.01)</f>
        <v>0.01</v>
      </c>
    </row>
    <row r="5236" spans="1:18" x14ac:dyDescent="0.2">
      <c r="A5236" s="2">
        <v>36480</v>
      </c>
      <c r="B5236" s="1">
        <v>1362.3</v>
      </c>
      <c r="C5236" s="1">
        <v>1362.3</v>
      </c>
      <c r="D5236" s="1">
        <v>1351.4</v>
      </c>
      <c r="E5236" s="1">
        <v>1357.75</v>
      </c>
      <c r="F5236" s="1">
        <v>24934776</v>
      </c>
      <c r="G5236" s="1">
        <v>1103.24</v>
      </c>
      <c r="H5236" s="6" t="str">
        <f>TEXT(NiftyData[[#This Row],[Date]], "yyyy")</f>
        <v>1999</v>
      </c>
      <c r="I5236" s="6" t="str">
        <f>TEXT(NiftyData[[#This Row],[Date]], "mmm")</f>
        <v>Nov</v>
      </c>
      <c r="J5236" s="6" t="str">
        <f>TEXT(NiftyData[[#This Row],[Date]], "ddd")</f>
        <v>Tue</v>
      </c>
      <c r="K5236" s="6" t="str">
        <f>TEXT(NiftyData[[#This Row],[Date]], "mmm-yyyy")</f>
        <v>Nov-1999</v>
      </c>
      <c r="L5236" s="6" t="str">
        <f>IF(NiftyData[[#This Row],[Day]]="Thu", "Expiry", "")</f>
        <v/>
      </c>
      <c r="M5236" s="6">
        <f>NiftyData[[#This Row],[Close]]-NiftyData[[#This Row],[Open]]</f>
        <v>-4.5499999999999545</v>
      </c>
      <c r="N5236" s="4">
        <f>NiftyData[[#This Row],[Intraday Change]]/NiftyData[[#This Row],[Open]]</f>
        <v>-3.339939807678158E-3</v>
      </c>
      <c r="O5236" s="4">
        <f>_xlfn.CEILING.MATH(ABS(NiftyData[[#This Row],[Intraday Change %]]), 0.01)</f>
        <v>0.01</v>
      </c>
      <c r="P5236" s="6">
        <f>NiftyData[[#This Row],[Close]]-E5237</f>
        <v>-4.9500000000000455</v>
      </c>
      <c r="Q5236" s="4">
        <f>NiftyData[[#This Row],[DayChange]]/E5237</f>
        <v>-3.6324943127614626E-3</v>
      </c>
      <c r="R5236" s="7">
        <f>_xlfn.CEILING.MATH(ABS(NiftyData[[#This Row],[DayChange %]]), 0.01)</f>
        <v>0.01</v>
      </c>
    </row>
    <row r="5237" spans="1:18" x14ac:dyDescent="0.2">
      <c r="A5237" s="2">
        <v>36479</v>
      </c>
      <c r="B5237" s="1">
        <v>1372.75</v>
      </c>
      <c r="C5237" s="1">
        <v>1381.1</v>
      </c>
      <c r="D5237" s="1">
        <v>1358.15</v>
      </c>
      <c r="E5237" s="1">
        <v>1362.7</v>
      </c>
      <c r="F5237" s="1">
        <v>21003729</v>
      </c>
      <c r="G5237" s="1">
        <v>1020.13</v>
      </c>
      <c r="H5237" s="6" t="str">
        <f>TEXT(NiftyData[[#This Row],[Date]], "yyyy")</f>
        <v>1999</v>
      </c>
      <c r="I5237" s="6" t="str">
        <f>TEXT(NiftyData[[#This Row],[Date]], "mmm")</f>
        <v>Nov</v>
      </c>
      <c r="J5237" s="6" t="str">
        <f>TEXT(NiftyData[[#This Row],[Date]], "ddd")</f>
        <v>Mon</v>
      </c>
      <c r="K5237" s="6" t="str">
        <f>TEXT(NiftyData[[#This Row],[Date]], "mmm-yyyy")</f>
        <v>Nov-1999</v>
      </c>
      <c r="L5237" s="6" t="str">
        <f>IF(NiftyData[[#This Row],[Day]]="Thu", "Expiry", "")</f>
        <v/>
      </c>
      <c r="M5237" s="6">
        <f>NiftyData[[#This Row],[Close]]-NiftyData[[#This Row],[Open]]</f>
        <v>-10.049999999999955</v>
      </c>
      <c r="N5237" s="4">
        <f>NiftyData[[#This Row],[Intraday Change]]/NiftyData[[#This Row],[Open]]</f>
        <v>-7.3210708431979271E-3</v>
      </c>
      <c r="O5237" s="4">
        <f>_xlfn.CEILING.MATH(ABS(NiftyData[[#This Row],[Intraday Change %]]), 0.01)</f>
        <v>0.01</v>
      </c>
      <c r="P5237" s="6">
        <f>NiftyData[[#This Row],[Close]]-E5238</f>
        <v>-10.849999999999909</v>
      </c>
      <c r="Q5237" s="4">
        <f>NiftyData[[#This Row],[DayChange]]/E5238</f>
        <v>-7.8992391976993263E-3</v>
      </c>
      <c r="R5237" s="7">
        <f>_xlfn.CEILING.MATH(ABS(NiftyData[[#This Row],[DayChange %]]), 0.01)</f>
        <v>0.01</v>
      </c>
    </row>
    <row r="5238" spans="1:18" x14ac:dyDescent="0.2">
      <c r="A5238" s="2">
        <v>36476</v>
      </c>
      <c r="B5238" s="1">
        <v>1389.25</v>
      </c>
      <c r="C5238" s="1">
        <v>1389.4</v>
      </c>
      <c r="D5238" s="1">
        <v>1368.85</v>
      </c>
      <c r="E5238" s="1">
        <v>1373.55</v>
      </c>
      <c r="F5238" s="1">
        <v>24594677</v>
      </c>
      <c r="G5238" s="1">
        <v>1345.09</v>
      </c>
      <c r="H5238" s="6" t="str">
        <f>TEXT(NiftyData[[#This Row],[Date]], "yyyy")</f>
        <v>1999</v>
      </c>
      <c r="I5238" s="6" t="str">
        <f>TEXT(NiftyData[[#This Row],[Date]], "mmm")</f>
        <v>Nov</v>
      </c>
      <c r="J5238" s="6" t="str">
        <f>TEXT(NiftyData[[#This Row],[Date]], "ddd")</f>
        <v>Fri</v>
      </c>
      <c r="K5238" s="6" t="str">
        <f>TEXT(NiftyData[[#This Row],[Date]], "mmm-yyyy")</f>
        <v>Nov-1999</v>
      </c>
      <c r="L5238" s="6" t="str">
        <f>IF(NiftyData[[#This Row],[Day]]="Thu", "Expiry", "")</f>
        <v/>
      </c>
      <c r="M5238" s="6">
        <f>NiftyData[[#This Row],[Close]]-NiftyData[[#This Row],[Open]]</f>
        <v>-15.700000000000045</v>
      </c>
      <c r="N5238" s="4">
        <f>NiftyData[[#This Row],[Intraday Change]]/NiftyData[[#This Row],[Open]]</f>
        <v>-1.1301061723951806E-2</v>
      </c>
      <c r="O5238" s="4">
        <f>_xlfn.CEILING.MATH(ABS(NiftyData[[#This Row],[Intraday Change %]]), 0.01)</f>
        <v>0.02</v>
      </c>
      <c r="P5238" s="6">
        <f>NiftyData[[#This Row],[Close]]-E5239</f>
        <v>-16.049999999999955</v>
      </c>
      <c r="Q5238" s="4">
        <f>NiftyData[[#This Row],[DayChange]]/E5239</f>
        <v>-1.1550086355785806E-2</v>
      </c>
      <c r="R5238" s="7">
        <f>_xlfn.CEILING.MATH(ABS(NiftyData[[#This Row],[DayChange %]]), 0.01)</f>
        <v>0.02</v>
      </c>
    </row>
    <row r="5239" spans="1:18" x14ac:dyDescent="0.2">
      <c r="A5239" s="2">
        <v>36475</v>
      </c>
      <c r="B5239" s="1">
        <v>1389.2</v>
      </c>
      <c r="C5239" s="1">
        <v>1402.7</v>
      </c>
      <c r="D5239" s="1">
        <v>1382.3</v>
      </c>
      <c r="E5239" s="1">
        <v>1389.6</v>
      </c>
      <c r="F5239" s="1">
        <v>36513793</v>
      </c>
      <c r="G5239" s="1">
        <v>2019.11</v>
      </c>
      <c r="H5239" s="6" t="str">
        <f>TEXT(NiftyData[[#This Row],[Date]], "yyyy")</f>
        <v>1999</v>
      </c>
      <c r="I5239" s="6" t="str">
        <f>TEXT(NiftyData[[#This Row],[Date]], "mmm")</f>
        <v>Nov</v>
      </c>
      <c r="J5239" s="6" t="str">
        <f>TEXT(NiftyData[[#This Row],[Date]], "ddd")</f>
        <v>Thu</v>
      </c>
      <c r="K5239" s="6" t="str">
        <f>TEXT(NiftyData[[#This Row],[Date]], "mmm-yyyy")</f>
        <v>Nov-1999</v>
      </c>
      <c r="L5239" s="6" t="str">
        <f>IF(NiftyData[[#This Row],[Day]]="Thu", "Expiry", "")</f>
        <v>Expiry</v>
      </c>
      <c r="M5239" s="6">
        <f>NiftyData[[#This Row],[Close]]-NiftyData[[#This Row],[Open]]</f>
        <v>0.39999999999986358</v>
      </c>
      <c r="N5239" s="4">
        <f>NiftyData[[#This Row],[Intraday Change]]/NiftyData[[#This Row],[Open]]</f>
        <v>2.8793550244735354E-4</v>
      </c>
      <c r="O5239" s="4">
        <f>_xlfn.CEILING.MATH(ABS(NiftyData[[#This Row],[Intraday Change %]]), 0.01)</f>
        <v>0.01</v>
      </c>
      <c r="P5239" s="6">
        <f>NiftyData[[#This Row],[Close]]-E5240</f>
        <v>0.5</v>
      </c>
      <c r="Q5239" s="4">
        <f>NiftyData[[#This Row],[DayChange]]/E5240</f>
        <v>3.5994528831617597E-4</v>
      </c>
      <c r="R5239" s="7">
        <f>_xlfn.CEILING.MATH(ABS(NiftyData[[#This Row],[DayChange %]]), 0.01)</f>
        <v>0.01</v>
      </c>
    </row>
    <row r="5240" spans="1:18" x14ac:dyDescent="0.2">
      <c r="A5240" s="2">
        <v>36474</v>
      </c>
      <c r="B5240" s="1">
        <v>1371.6</v>
      </c>
      <c r="C5240" s="1">
        <v>1392.55</v>
      </c>
      <c r="D5240" s="1">
        <v>1371.6</v>
      </c>
      <c r="E5240" s="1">
        <v>1389.1</v>
      </c>
      <c r="F5240" s="1">
        <v>28087976</v>
      </c>
      <c r="G5240" s="1">
        <v>1462.51</v>
      </c>
      <c r="H5240" s="6" t="str">
        <f>TEXT(NiftyData[[#This Row],[Date]], "yyyy")</f>
        <v>1999</v>
      </c>
      <c r="I5240" s="6" t="str">
        <f>TEXT(NiftyData[[#This Row],[Date]], "mmm")</f>
        <v>Nov</v>
      </c>
      <c r="J5240" s="6" t="str">
        <f>TEXT(NiftyData[[#This Row],[Date]], "ddd")</f>
        <v>Wed</v>
      </c>
      <c r="K5240" s="6" t="str">
        <f>TEXT(NiftyData[[#This Row],[Date]], "mmm-yyyy")</f>
        <v>Nov-1999</v>
      </c>
      <c r="L5240" s="6" t="str">
        <f>IF(NiftyData[[#This Row],[Day]]="Thu", "Expiry", "")</f>
        <v/>
      </c>
      <c r="M5240" s="6">
        <f>NiftyData[[#This Row],[Close]]-NiftyData[[#This Row],[Open]]</f>
        <v>17.5</v>
      </c>
      <c r="N5240" s="4">
        <f>NiftyData[[#This Row],[Intraday Change]]/NiftyData[[#This Row],[Open]]</f>
        <v>1.2758821813939924E-2</v>
      </c>
      <c r="O5240" s="4">
        <f>_xlfn.CEILING.MATH(ABS(NiftyData[[#This Row],[Intraday Change %]]), 0.01)</f>
        <v>0.02</v>
      </c>
      <c r="P5240" s="6">
        <f>NiftyData[[#This Row],[Close]]-E5241</f>
        <v>17.899999999999864</v>
      </c>
      <c r="Q5240" s="4">
        <f>NiftyData[[#This Row],[DayChange]]/E5241</f>
        <v>1.3054259043173762E-2</v>
      </c>
      <c r="R5240" s="7">
        <f>_xlfn.CEILING.MATH(ABS(NiftyData[[#This Row],[DayChange %]]), 0.01)</f>
        <v>0.02</v>
      </c>
    </row>
    <row r="5241" spans="1:18" x14ac:dyDescent="0.2">
      <c r="A5241" s="2">
        <v>36473</v>
      </c>
      <c r="B5241" s="1">
        <v>1370.5</v>
      </c>
      <c r="C5241" s="1">
        <v>1374.8</v>
      </c>
      <c r="D5241" s="1">
        <v>1345.25</v>
      </c>
      <c r="E5241" s="1">
        <v>1371.2</v>
      </c>
      <c r="F5241" s="1">
        <v>36465784</v>
      </c>
      <c r="G5241" s="1">
        <v>1677.06</v>
      </c>
      <c r="H5241" s="6" t="str">
        <f>TEXT(NiftyData[[#This Row],[Date]], "yyyy")</f>
        <v>1999</v>
      </c>
      <c r="I5241" s="6" t="str">
        <f>TEXT(NiftyData[[#This Row],[Date]], "mmm")</f>
        <v>Nov</v>
      </c>
      <c r="J5241" s="6" t="str">
        <f>TEXT(NiftyData[[#This Row],[Date]], "ddd")</f>
        <v>Tue</v>
      </c>
      <c r="K5241" s="6" t="str">
        <f>TEXT(NiftyData[[#This Row],[Date]], "mmm-yyyy")</f>
        <v>Nov-1999</v>
      </c>
      <c r="L5241" s="6" t="str">
        <f>IF(NiftyData[[#This Row],[Day]]="Thu", "Expiry", "")</f>
        <v/>
      </c>
      <c r="M5241" s="6">
        <f>NiftyData[[#This Row],[Close]]-NiftyData[[#This Row],[Open]]</f>
        <v>0.70000000000004547</v>
      </c>
      <c r="N5241" s="4">
        <f>NiftyData[[#This Row],[Intraday Change]]/NiftyData[[#This Row],[Open]]</f>
        <v>5.1076249543965371E-4</v>
      </c>
      <c r="O5241" s="4">
        <f>_xlfn.CEILING.MATH(ABS(NiftyData[[#This Row],[Intraday Change %]]), 0.01)</f>
        <v>0.01</v>
      </c>
      <c r="P5241" s="6">
        <f>NiftyData[[#This Row],[Close]]-E5242</f>
        <v>1.6000000000001364</v>
      </c>
      <c r="Q5241" s="4">
        <f>NiftyData[[#This Row],[DayChange]]/E5242</f>
        <v>1.1682242990655202E-3</v>
      </c>
      <c r="R5241" s="7">
        <f>_xlfn.CEILING.MATH(ABS(NiftyData[[#This Row],[DayChange %]]), 0.01)</f>
        <v>0.01</v>
      </c>
    </row>
    <row r="5242" spans="1:18" x14ac:dyDescent="0.2">
      <c r="A5242" s="2">
        <v>36471</v>
      </c>
      <c r="B5242" s="1">
        <v>1364.7</v>
      </c>
      <c r="C5242" s="1">
        <v>1382.25</v>
      </c>
      <c r="D5242" s="1">
        <v>1364.7</v>
      </c>
      <c r="E5242" s="1">
        <v>1369.6</v>
      </c>
      <c r="F5242" s="1">
        <v>14703133</v>
      </c>
      <c r="G5242" s="1">
        <v>616.51</v>
      </c>
      <c r="H5242" s="6" t="str">
        <f>TEXT(NiftyData[[#This Row],[Date]], "yyyy")</f>
        <v>1999</v>
      </c>
      <c r="I5242" s="6" t="str">
        <f>TEXT(NiftyData[[#This Row],[Date]], "mmm")</f>
        <v>Nov</v>
      </c>
      <c r="J5242" s="6" t="str">
        <f>TEXT(NiftyData[[#This Row],[Date]], "ddd")</f>
        <v>Sun</v>
      </c>
      <c r="K5242" s="6" t="str">
        <f>TEXT(NiftyData[[#This Row],[Date]], "mmm-yyyy")</f>
        <v>Nov-1999</v>
      </c>
      <c r="L5242" s="6" t="str">
        <f>IF(NiftyData[[#This Row],[Day]]="Thu", "Expiry", "")</f>
        <v/>
      </c>
      <c r="M5242" s="6">
        <f>NiftyData[[#This Row],[Close]]-NiftyData[[#This Row],[Open]]</f>
        <v>4.8999999999998636</v>
      </c>
      <c r="N5242" s="4">
        <f>NiftyData[[#This Row],[Intraday Change]]/NiftyData[[#This Row],[Open]]</f>
        <v>3.5905327178133387E-3</v>
      </c>
      <c r="O5242" s="4">
        <f>_xlfn.CEILING.MATH(ABS(NiftyData[[#This Row],[Intraday Change %]]), 0.01)</f>
        <v>0.01</v>
      </c>
      <c r="P5242" s="6">
        <f>NiftyData[[#This Row],[Close]]-E5243</f>
        <v>5.0499999999999545</v>
      </c>
      <c r="Q5242" s="4">
        <f>NiftyData[[#This Row],[DayChange]]/E5243</f>
        <v>3.7008537613132204E-3</v>
      </c>
      <c r="R5242" s="7">
        <f>_xlfn.CEILING.MATH(ABS(NiftyData[[#This Row],[DayChange %]]), 0.01)</f>
        <v>0.01</v>
      </c>
    </row>
    <row r="5243" spans="1:18" x14ac:dyDescent="0.2">
      <c r="A5243" s="2">
        <v>36469</v>
      </c>
      <c r="B5243" s="1">
        <v>1336.75</v>
      </c>
      <c r="C5243" s="1">
        <v>1369.65</v>
      </c>
      <c r="D5243" s="1">
        <v>1336.55</v>
      </c>
      <c r="E5243" s="1">
        <v>1364.55</v>
      </c>
      <c r="F5243" s="1">
        <v>42069165</v>
      </c>
      <c r="G5243" s="1">
        <v>1924.03</v>
      </c>
      <c r="H5243" s="6" t="str">
        <f>TEXT(NiftyData[[#This Row],[Date]], "yyyy")</f>
        <v>1999</v>
      </c>
      <c r="I5243" s="6" t="str">
        <f>TEXT(NiftyData[[#This Row],[Date]], "mmm")</f>
        <v>Nov</v>
      </c>
      <c r="J5243" s="6" t="str">
        <f>TEXT(NiftyData[[#This Row],[Date]], "ddd")</f>
        <v>Fri</v>
      </c>
      <c r="K5243" s="6" t="str">
        <f>TEXT(NiftyData[[#This Row],[Date]], "mmm-yyyy")</f>
        <v>Nov-1999</v>
      </c>
      <c r="L5243" s="6" t="str">
        <f>IF(NiftyData[[#This Row],[Day]]="Thu", "Expiry", "")</f>
        <v/>
      </c>
      <c r="M5243" s="6">
        <f>NiftyData[[#This Row],[Close]]-NiftyData[[#This Row],[Open]]</f>
        <v>27.799999999999955</v>
      </c>
      <c r="N5243" s="4">
        <f>NiftyData[[#This Row],[Intraday Change]]/NiftyData[[#This Row],[Open]]</f>
        <v>2.079670843463621E-2</v>
      </c>
      <c r="O5243" s="4">
        <f>_xlfn.CEILING.MATH(ABS(NiftyData[[#This Row],[Intraday Change %]]), 0.01)</f>
        <v>0.03</v>
      </c>
      <c r="P5243" s="6">
        <f>NiftyData[[#This Row],[Close]]-E5244</f>
        <v>27.75</v>
      </c>
      <c r="Q5243" s="4">
        <f>NiftyData[[#This Row],[DayChange]]/E5244</f>
        <v>2.0758527827648116E-2</v>
      </c>
      <c r="R5243" s="7">
        <f>_xlfn.CEILING.MATH(ABS(NiftyData[[#This Row],[DayChange %]]), 0.01)</f>
        <v>0.03</v>
      </c>
    </row>
    <row r="5244" spans="1:18" x14ac:dyDescent="0.2">
      <c r="A5244" s="2">
        <v>36468</v>
      </c>
      <c r="B5244" s="1">
        <v>1326.85</v>
      </c>
      <c r="C5244" s="1">
        <v>1339.75</v>
      </c>
      <c r="D5244" s="1">
        <v>1313.6</v>
      </c>
      <c r="E5244" s="1">
        <v>1336.8</v>
      </c>
      <c r="F5244" s="1">
        <v>36095298</v>
      </c>
      <c r="G5244" s="1">
        <v>1733.76</v>
      </c>
      <c r="H5244" s="6" t="str">
        <f>TEXT(NiftyData[[#This Row],[Date]], "yyyy")</f>
        <v>1999</v>
      </c>
      <c r="I5244" s="6" t="str">
        <f>TEXT(NiftyData[[#This Row],[Date]], "mmm")</f>
        <v>Nov</v>
      </c>
      <c r="J5244" s="6" t="str">
        <f>TEXT(NiftyData[[#This Row],[Date]], "ddd")</f>
        <v>Thu</v>
      </c>
      <c r="K5244" s="6" t="str">
        <f>TEXT(NiftyData[[#This Row],[Date]], "mmm-yyyy")</f>
        <v>Nov-1999</v>
      </c>
      <c r="L5244" s="6" t="str">
        <f>IF(NiftyData[[#This Row],[Day]]="Thu", "Expiry", "")</f>
        <v>Expiry</v>
      </c>
      <c r="M5244" s="6">
        <f>NiftyData[[#This Row],[Close]]-NiftyData[[#This Row],[Open]]</f>
        <v>9.9500000000000455</v>
      </c>
      <c r="N5244" s="4">
        <f>NiftyData[[#This Row],[Intraday Change]]/NiftyData[[#This Row],[Open]]</f>
        <v>7.4989637110449911E-3</v>
      </c>
      <c r="O5244" s="4">
        <f>_xlfn.CEILING.MATH(ABS(NiftyData[[#This Row],[Intraday Change %]]), 0.01)</f>
        <v>0.01</v>
      </c>
      <c r="P5244" s="6">
        <f>NiftyData[[#This Row],[Close]]-E5245</f>
        <v>10.399999999999864</v>
      </c>
      <c r="Q5244" s="4">
        <f>NiftyData[[#This Row],[DayChange]]/E5245</f>
        <v>7.8407720144751687E-3</v>
      </c>
      <c r="R5244" s="7">
        <f>_xlfn.CEILING.MATH(ABS(NiftyData[[#This Row],[DayChange %]]), 0.01)</f>
        <v>0.01</v>
      </c>
    </row>
    <row r="5245" spans="1:18" x14ac:dyDescent="0.2">
      <c r="A5245" s="2">
        <v>36467</v>
      </c>
      <c r="B5245" s="1">
        <v>1332.7</v>
      </c>
      <c r="C5245" s="1">
        <v>1353.55</v>
      </c>
      <c r="D5245" s="1">
        <v>1303.25</v>
      </c>
      <c r="E5245" s="1">
        <v>1326.4</v>
      </c>
      <c r="F5245" s="1">
        <v>51551841</v>
      </c>
      <c r="G5245" s="1">
        <v>1914.47</v>
      </c>
      <c r="H5245" s="6" t="str">
        <f>TEXT(NiftyData[[#This Row],[Date]], "yyyy")</f>
        <v>1999</v>
      </c>
      <c r="I5245" s="6" t="str">
        <f>TEXT(NiftyData[[#This Row],[Date]], "mmm")</f>
        <v>Nov</v>
      </c>
      <c r="J5245" s="6" t="str">
        <f>TEXT(NiftyData[[#This Row],[Date]], "ddd")</f>
        <v>Wed</v>
      </c>
      <c r="K5245" s="6" t="str">
        <f>TEXT(NiftyData[[#This Row],[Date]], "mmm-yyyy")</f>
        <v>Nov-1999</v>
      </c>
      <c r="L5245" s="6" t="str">
        <f>IF(NiftyData[[#This Row],[Day]]="Thu", "Expiry", "")</f>
        <v/>
      </c>
      <c r="M5245" s="6">
        <f>NiftyData[[#This Row],[Close]]-NiftyData[[#This Row],[Open]]</f>
        <v>-6.2999999999999545</v>
      </c>
      <c r="N5245" s="4">
        <f>NiftyData[[#This Row],[Intraday Change]]/NiftyData[[#This Row],[Open]]</f>
        <v>-4.7272454415847182E-3</v>
      </c>
      <c r="O5245" s="4">
        <f>_xlfn.CEILING.MATH(ABS(NiftyData[[#This Row],[Intraday Change %]]), 0.01)</f>
        <v>0.01</v>
      </c>
      <c r="P5245" s="6">
        <f>NiftyData[[#This Row],[Close]]-E5246</f>
        <v>-5.7999999999999545</v>
      </c>
      <c r="Q5245" s="4">
        <f>NiftyData[[#This Row],[DayChange]]/E5246</f>
        <v>-4.3537006455486825E-3</v>
      </c>
      <c r="R5245" s="7">
        <f>_xlfn.CEILING.MATH(ABS(NiftyData[[#This Row],[DayChange %]]), 0.01)</f>
        <v>0.01</v>
      </c>
    </row>
    <row r="5246" spans="1:18" x14ac:dyDescent="0.2">
      <c r="A5246" s="2">
        <v>36466</v>
      </c>
      <c r="B5246" s="1">
        <v>1269.3</v>
      </c>
      <c r="C5246" s="1">
        <v>1335.6</v>
      </c>
      <c r="D5246" s="1">
        <v>1239.8</v>
      </c>
      <c r="E5246" s="1">
        <v>1332.2</v>
      </c>
      <c r="F5246" s="1">
        <v>49344614</v>
      </c>
      <c r="G5246" s="1">
        <v>1674.17</v>
      </c>
      <c r="H5246" s="6" t="str">
        <f>TEXT(NiftyData[[#This Row],[Date]], "yyyy")</f>
        <v>1999</v>
      </c>
      <c r="I5246" s="6" t="str">
        <f>TEXT(NiftyData[[#This Row],[Date]], "mmm")</f>
        <v>Nov</v>
      </c>
      <c r="J5246" s="6" t="str">
        <f>TEXT(NiftyData[[#This Row],[Date]], "ddd")</f>
        <v>Tue</v>
      </c>
      <c r="K5246" s="6" t="str">
        <f>TEXT(NiftyData[[#This Row],[Date]], "mmm-yyyy")</f>
        <v>Nov-1999</v>
      </c>
      <c r="L5246" s="6" t="str">
        <f>IF(NiftyData[[#This Row],[Day]]="Thu", "Expiry", "")</f>
        <v/>
      </c>
      <c r="M5246" s="6">
        <f>NiftyData[[#This Row],[Close]]-NiftyData[[#This Row],[Open]]</f>
        <v>62.900000000000091</v>
      </c>
      <c r="N5246" s="4">
        <f>NiftyData[[#This Row],[Intraday Change]]/NiftyData[[#This Row],[Open]]</f>
        <v>4.955487276451595E-2</v>
      </c>
      <c r="O5246" s="4">
        <f>_xlfn.CEILING.MATH(ABS(NiftyData[[#This Row],[Intraday Change %]]), 0.01)</f>
        <v>0.05</v>
      </c>
      <c r="P5246" s="6">
        <f>NiftyData[[#This Row],[Close]]-E5247</f>
        <v>62.200000000000045</v>
      </c>
      <c r="Q5246" s="4">
        <f>NiftyData[[#This Row],[DayChange]]/E5247</f>
        <v>4.8976377952755938E-2</v>
      </c>
      <c r="R5246" s="7">
        <f>_xlfn.CEILING.MATH(ABS(NiftyData[[#This Row],[DayChange %]]), 0.01)</f>
        <v>0.05</v>
      </c>
    </row>
    <row r="5247" spans="1:18" x14ac:dyDescent="0.2">
      <c r="A5247" s="2">
        <v>36465</v>
      </c>
      <c r="B5247" s="1">
        <v>1325.9</v>
      </c>
      <c r="C5247" s="1">
        <v>1332.7</v>
      </c>
      <c r="D5247" s="1">
        <v>1260.8</v>
      </c>
      <c r="E5247" s="1">
        <v>1270</v>
      </c>
      <c r="F5247" s="1">
        <v>42509452</v>
      </c>
      <c r="G5247" s="1">
        <v>1495.38</v>
      </c>
      <c r="H5247" s="6" t="str">
        <f>TEXT(NiftyData[[#This Row],[Date]], "yyyy")</f>
        <v>1999</v>
      </c>
      <c r="I5247" s="6" t="str">
        <f>TEXT(NiftyData[[#This Row],[Date]], "mmm")</f>
        <v>Nov</v>
      </c>
      <c r="J5247" s="6" t="str">
        <f>TEXT(NiftyData[[#This Row],[Date]], "ddd")</f>
        <v>Mon</v>
      </c>
      <c r="K5247" s="6" t="str">
        <f>TEXT(NiftyData[[#This Row],[Date]], "mmm-yyyy")</f>
        <v>Nov-1999</v>
      </c>
      <c r="L5247" s="6" t="str">
        <f>IF(NiftyData[[#This Row],[Day]]="Thu", "Expiry", "")</f>
        <v/>
      </c>
      <c r="M5247" s="6">
        <f>NiftyData[[#This Row],[Close]]-NiftyData[[#This Row],[Open]]</f>
        <v>-55.900000000000091</v>
      </c>
      <c r="N5247" s="4">
        <f>NiftyData[[#This Row],[Intraday Change]]/NiftyData[[#This Row],[Open]]</f>
        <v>-4.2160042235462769E-2</v>
      </c>
      <c r="O5247" s="4">
        <f>_xlfn.CEILING.MATH(ABS(NiftyData[[#This Row],[Intraday Change %]]), 0.01)</f>
        <v>0.05</v>
      </c>
      <c r="P5247" s="6">
        <f>NiftyData[[#This Row],[Close]]-E5248</f>
        <v>-55.450000000000045</v>
      </c>
      <c r="Q5247" s="4">
        <f>NiftyData[[#This Row],[DayChange]]/E5248</f>
        <v>-4.1834848542004636E-2</v>
      </c>
      <c r="R5247" s="7">
        <f>_xlfn.CEILING.MATH(ABS(NiftyData[[#This Row],[DayChange %]]), 0.01)</f>
        <v>0.05</v>
      </c>
    </row>
    <row r="5248" spans="1:18" x14ac:dyDescent="0.2">
      <c r="A5248" s="2">
        <v>36462</v>
      </c>
      <c r="B5248" s="1">
        <v>1367.9</v>
      </c>
      <c r="C5248" s="1">
        <v>1370.8</v>
      </c>
      <c r="D5248" s="1">
        <v>1296.7</v>
      </c>
      <c r="E5248" s="1">
        <v>1325.45</v>
      </c>
      <c r="F5248" s="1">
        <v>54898848</v>
      </c>
      <c r="G5248" s="1">
        <v>2077.62</v>
      </c>
      <c r="H5248" s="6" t="str">
        <f>TEXT(NiftyData[[#This Row],[Date]], "yyyy")</f>
        <v>1999</v>
      </c>
      <c r="I5248" s="6" t="str">
        <f>TEXT(NiftyData[[#This Row],[Date]], "mmm")</f>
        <v>Oct</v>
      </c>
      <c r="J5248" s="6" t="str">
        <f>TEXT(NiftyData[[#This Row],[Date]], "ddd")</f>
        <v>Fri</v>
      </c>
      <c r="K5248" s="6" t="str">
        <f>TEXT(NiftyData[[#This Row],[Date]], "mmm-yyyy")</f>
        <v>Oct-1999</v>
      </c>
      <c r="L5248" s="6" t="str">
        <f>IF(NiftyData[[#This Row],[Day]]="Thu", "Expiry", "")</f>
        <v/>
      </c>
      <c r="M5248" s="6">
        <f>NiftyData[[#This Row],[Close]]-NiftyData[[#This Row],[Open]]</f>
        <v>-42.450000000000045</v>
      </c>
      <c r="N5248" s="4">
        <f>NiftyData[[#This Row],[Intraday Change]]/NiftyData[[#This Row],[Open]]</f>
        <v>-3.1032970246363069E-2</v>
      </c>
      <c r="O5248" s="4">
        <f>_xlfn.CEILING.MATH(ABS(NiftyData[[#This Row],[Intraday Change %]]), 0.01)</f>
        <v>0.04</v>
      </c>
      <c r="P5248" s="6">
        <f>NiftyData[[#This Row],[Close]]-E5249</f>
        <v>-42.25</v>
      </c>
      <c r="Q5248" s="4">
        <f>NiftyData[[#This Row],[DayChange]]/E5249</f>
        <v>-3.0891277326899173E-2</v>
      </c>
      <c r="R5248" s="7">
        <f>_xlfn.CEILING.MATH(ABS(NiftyData[[#This Row],[DayChange %]]), 0.01)</f>
        <v>0.04</v>
      </c>
    </row>
    <row r="5249" spans="1:18" x14ac:dyDescent="0.2">
      <c r="A5249" s="2">
        <v>36461</v>
      </c>
      <c r="B5249" s="1">
        <v>1411.2</v>
      </c>
      <c r="C5249" s="1">
        <v>1411.45</v>
      </c>
      <c r="D5249" s="1">
        <v>1361.05</v>
      </c>
      <c r="E5249" s="1">
        <v>1367.7</v>
      </c>
      <c r="F5249" s="1">
        <v>38435832</v>
      </c>
      <c r="G5249" s="1">
        <v>1511.24</v>
      </c>
      <c r="H5249" s="6" t="str">
        <f>TEXT(NiftyData[[#This Row],[Date]], "yyyy")</f>
        <v>1999</v>
      </c>
      <c r="I5249" s="6" t="str">
        <f>TEXT(NiftyData[[#This Row],[Date]], "mmm")</f>
        <v>Oct</v>
      </c>
      <c r="J5249" s="6" t="str">
        <f>TEXT(NiftyData[[#This Row],[Date]], "ddd")</f>
        <v>Thu</v>
      </c>
      <c r="K5249" s="6" t="str">
        <f>TEXT(NiftyData[[#This Row],[Date]], "mmm-yyyy")</f>
        <v>Oct-1999</v>
      </c>
      <c r="L5249" s="6" t="str">
        <f>IF(NiftyData[[#This Row],[Day]]="Thu", "Expiry", "")</f>
        <v>Expiry</v>
      </c>
      <c r="M5249" s="6">
        <f>NiftyData[[#This Row],[Close]]-NiftyData[[#This Row],[Open]]</f>
        <v>-43.5</v>
      </c>
      <c r="N5249" s="4">
        <f>NiftyData[[#This Row],[Intraday Change]]/NiftyData[[#This Row],[Open]]</f>
        <v>-3.0824829931972789E-2</v>
      </c>
      <c r="O5249" s="4">
        <f>_xlfn.CEILING.MATH(ABS(NiftyData[[#This Row],[Intraday Change %]]), 0.01)</f>
        <v>0.04</v>
      </c>
      <c r="P5249" s="6">
        <f>NiftyData[[#This Row],[Close]]-E5250</f>
        <v>-43.700000000000045</v>
      </c>
      <c r="Q5249" s="4">
        <f>NiftyData[[#This Row],[DayChange]]/E5250</f>
        <v>-3.096216522601675E-2</v>
      </c>
      <c r="R5249" s="7">
        <f>_xlfn.CEILING.MATH(ABS(NiftyData[[#This Row],[DayChange %]]), 0.01)</f>
        <v>0.04</v>
      </c>
    </row>
    <row r="5250" spans="1:18" x14ac:dyDescent="0.2">
      <c r="A5250" s="2">
        <v>36460</v>
      </c>
      <c r="B5250" s="1">
        <v>1419.1</v>
      </c>
      <c r="C5250" s="1">
        <v>1440.7</v>
      </c>
      <c r="D5250" s="1">
        <v>1400.75</v>
      </c>
      <c r="E5250" s="1">
        <v>1411.4</v>
      </c>
      <c r="F5250" s="1">
        <v>46640392</v>
      </c>
      <c r="G5250" s="1">
        <v>1732.5</v>
      </c>
      <c r="H5250" s="6" t="str">
        <f>TEXT(NiftyData[[#This Row],[Date]], "yyyy")</f>
        <v>1999</v>
      </c>
      <c r="I5250" s="6" t="str">
        <f>TEXT(NiftyData[[#This Row],[Date]], "mmm")</f>
        <v>Oct</v>
      </c>
      <c r="J5250" s="6" t="str">
        <f>TEXT(NiftyData[[#This Row],[Date]], "ddd")</f>
        <v>Wed</v>
      </c>
      <c r="K5250" s="6" t="str">
        <f>TEXT(NiftyData[[#This Row],[Date]], "mmm-yyyy")</f>
        <v>Oct-1999</v>
      </c>
      <c r="L5250" s="6" t="str">
        <f>IF(NiftyData[[#This Row],[Day]]="Thu", "Expiry", "")</f>
        <v/>
      </c>
      <c r="M5250" s="6">
        <f>NiftyData[[#This Row],[Close]]-NiftyData[[#This Row],[Open]]</f>
        <v>-7.6999999999998181</v>
      </c>
      <c r="N5250" s="4">
        <f>NiftyData[[#This Row],[Intraday Change]]/NiftyData[[#This Row],[Open]]</f>
        <v>-5.4259742090055803E-3</v>
      </c>
      <c r="O5250" s="4">
        <f>_xlfn.CEILING.MATH(ABS(NiftyData[[#This Row],[Intraday Change %]]), 0.01)</f>
        <v>0.01</v>
      </c>
      <c r="P5250" s="6">
        <f>NiftyData[[#This Row],[Close]]-E5251</f>
        <v>-2.9499999999998181</v>
      </c>
      <c r="Q5250" s="4">
        <f>NiftyData[[#This Row],[DayChange]]/E5251</f>
        <v>-2.0857637784139839E-3</v>
      </c>
      <c r="R5250" s="7">
        <f>_xlfn.CEILING.MATH(ABS(NiftyData[[#This Row],[DayChange %]]), 0.01)</f>
        <v>0.01</v>
      </c>
    </row>
    <row r="5251" spans="1:18" x14ac:dyDescent="0.2">
      <c r="A5251" s="2">
        <v>36459</v>
      </c>
      <c r="B5251" s="1">
        <v>1426.6</v>
      </c>
      <c r="C5251" s="1">
        <v>1431.5</v>
      </c>
      <c r="D5251" s="1">
        <v>1410.95</v>
      </c>
      <c r="E5251" s="1">
        <v>1414.35</v>
      </c>
      <c r="F5251" s="1">
        <v>43549612</v>
      </c>
      <c r="G5251" s="1">
        <v>1830.62</v>
      </c>
      <c r="H5251" s="6" t="str">
        <f>TEXT(NiftyData[[#This Row],[Date]], "yyyy")</f>
        <v>1999</v>
      </c>
      <c r="I5251" s="6" t="str">
        <f>TEXT(NiftyData[[#This Row],[Date]], "mmm")</f>
        <v>Oct</v>
      </c>
      <c r="J5251" s="6" t="str">
        <f>TEXT(NiftyData[[#This Row],[Date]], "ddd")</f>
        <v>Tue</v>
      </c>
      <c r="K5251" s="6" t="str">
        <f>TEXT(NiftyData[[#This Row],[Date]], "mmm-yyyy")</f>
        <v>Oct-1999</v>
      </c>
      <c r="L5251" s="6" t="str">
        <f>IF(NiftyData[[#This Row],[Day]]="Thu", "Expiry", "")</f>
        <v/>
      </c>
      <c r="M5251" s="6">
        <f>NiftyData[[#This Row],[Close]]-NiftyData[[#This Row],[Open]]</f>
        <v>-12.25</v>
      </c>
      <c r="N5251" s="4">
        <f>NiftyData[[#This Row],[Intraday Change]]/NiftyData[[#This Row],[Open]]</f>
        <v>-8.5868498527968597E-3</v>
      </c>
      <c r="O5251" s="4">
        <f>_xlfn.CEILING.MATH(ABS(NiftyData[[#This Row],[Intraday Change %]]), 0.01)</f>
        <v>0.01</v>
      </c>
      <c r="P5251" s="6">
        <f>NiftyData[[#This Row],[Close]]-E5252</f>
        <v>-11.850000000000136</v>
      </c>
      <c r="Q5251" s="4">
        <f>NiftyData[[#This Row],[DayChange]]/E5252</f>
        <v>-8.3087925957089723E-3</v>
      </c>
      <c r="R5251" s="7">
        <f>_xlfn.CEILING.MATH(ABS(NiftyData[[#This Row],[DayChange %]]), 0.01)</f>
        <v>0.01</v>
      </c>
    </row>
    <row r="5252" spans="1:18" x14ac:dyDescent="0.2">
      <c r="A5252" s="2">
        <v>36458</v>
      </c>
      <c r="B5252" s="1">
        <v>1449.85</v>
      </c>
      <c r="C5252" s="1">
        <v>1457.2</v>
      </c>
      <c r="D5252" s="1">
        <v>1410.85</v>
      </c>
      <c r="E5252" s="1">
        <v>1426.2</v>
      </c>
      <c r="F5252" s="1">
        <v>50227435</v>
      </c>
      <c r="G5252" s="1">
        <v>1744.55</v>
      </c>
      <c r="H5252" s="6" t="str">
        <f>TEXT(NiftyData[[#This Row],[Date]], "yyyy")</f>
        <v>1999</v>
      </c>
      <c r="I5252" s="6" t="str">
        <f>TEXT(NiftyData[[#This Row],[Date]], "mmm")</f>
        <v>Oct</v>
      </c>
      <c r="J5252" s="6" t="str">
        <f>TEXT(NiftyData[[#This Row],[Date]], "ddd")</f>
        <v>Mon</v>
      </c>
      <c r="K5252" s="6" t="str">
        <f>TEXT(NiftyData[[#This Row],[Date]], "mmm-yyyy")</f>
        <v>Oct-1999</v>
      </c>
      <c r="L5252" s="6" t="str">
        <f>IF(NiftyData[[#This Row],[Day]]="Thu", "Expiry", "")</f>
        <v/>
      </c>
      <c r="M5252" s="6">
        <f>NiftyData[[#This Row],[Close]]-NiftyData[[#This Row],[Open]]</f>
        <v>-23.649999999999864</v>
      </c>
      <c r="N5252" s="4">
        <f>NiftyData[[#This Row],[Intraday Change]]/NiftyData[[#This Row],[Open]]</f>
        <v>-1.6312032279201204E-2</v>
      </c>
      <c r="O5252" s="4">
        <f>_xlfn.CEILING.MATH(ABS(NiftyData[[#This Row],[Intraday Change %]]), 0.01)</f>
        <v>0.02</v>
      </c>
      <c r="P5252" s="6">
        <f>NiftyData[[#This Row],[Close]]-E5253</f>
        <v>-23.599999999999909</v>
      </c>
      <c r="Q5252" s="4">
        <f>NiftyData[[#This Row],[DayChange]]/E5253</f>
        <v>-1.6278107325148235E-2</v>
      </c>
      <c r="R5252" s="7">
        <f>_xlfn.CEILING.MATH(ABS(NiftyData[[#This Row],[DayChange %]]), 0.01)</f>
        <v>0.02</v>
      </c>
    </row>
    <row r="5253" spans="1:18" x14ac:dyDescent="0.2">
      <c r="A5253" s="2">
        <v>36456</v>
      </c>
      <c r="B5253" s="1">
        <v>1430.75</v>
      </c>
      <c r="C5253" s="1">
        <v>1451.85</v>
      </c>
      <c r="D5253" s="1">
        <v>1429.1</v>
      </c>
      <c r="E5253" s="1">
        <v>1449.8</v>
      </c>
      <c r="F5253" s="1">
        <v>13421359</v>
      </c>
      <c r="G5253" s="1">
        <v>414.05</v>
      </c>
      <c r="H5253" s="6" t="str">
        <f>TEXT(NiftyData[[#This Row],[Date]], "yyyy")</f>
        <v>1999</v>
      </c>
      <c r="I5253" s="6" t="str">
        <f>TEXT(NiftyData[[#This Row],[Date]], "mmm")</f>
        <v>Oct</v>
      </c>
      <c r="J5253" s="6" t="str">
        <f>TEXT(NiftyData[[#This Row],[Date]], "ddd")</f>
        <v>Sat</v>
      </c>
      <c r="K5253" s="6" t="str">
        <f>TEXT(NiftyData[[#This Row],[Date]], "mmm-yyyy")</f>
        <v>Oct-1999</v>
      </c>
      <c r="L5253" s="6" t="str">
        <f>IF(NiftyData[[#This Row],[Day]]="Thu", "Expiry", "")</f>
        <v/>
      </c>
      <c r="M5253" s="6">
        <f>NiftyData[[#This Row],[Close]]-NiftyData[[#This Row],[Open]]</f>
        <v>19.049999999999955</v>
      </c>
      <c r="N5253" s="4">
        <f>NiftyData[[#This Row],[Intraday Change]]/NiftyData[[#This Row],[Open]]</f>
        <v>1.3314695089987737E-2</v>
      </c>
      <c r="O5253" s="4">
        <f>_xlfn.CEILING.MATH(ABS(NiftyData[[#This Row],[Intraday Change %]]), 0.01)</f>
        <v>0.02</v>
      </c>
      <c r="P5253" s="6">
        <f>NiftyData[[#This Row],[Close]]-E5254</f>
        <v>19.549999999999955</v>
      </c>
      <c r="Q5253" s="4">
        <f>NiftyData[[#This Row],[DayChange]]/E5254</f>
        <v>1.366893899667887E-2</v>
      </c>
      <c r="R5253" s="7">
        <f>_xlfn.CEILING.MATH(ABS(NiftyData[[#This Row],[DayChange %]]), 0.01)</f>
        <v>0.02</v>
      </c>
    </row>
    <row r="5254" spans="1:18" x14ac:dyDescent="0.2">
      <c r="A5254" s="2">
        <v>36455</v>
      </c>
      <c r="B5254" s="1">
        <v>1452.6</v>
      </c>
      <c r="C5254" s="1">
        <v>1452.6</v>
      </c>
      <c r="D5254" s="1">
        <v>1421.4</v>
      </c>
      <c r="E5254" s="1">
        <v>1430.25</v>
      </c>
      <c r="F5254" s="1">
        <v>47318625</v>
      </c>
      <c r="G5254" s="1">
        <v>1743.34</v>
      </c>
      <c r="H5254" s="6" t="str">
        <f>TEXT(NiftyData[[#This Row],[Date]], "yyyy")</f>
        <v>1999</v>
      </c>
      <c r="I5254" s="6" t="str">
        <f>TEXT(NiftyData[[#This Row],[Date]], "mmm")</f>
        <v>Oct</v>
      </c>
      <c r="J5254" s="6" t="str">
        <f>TEXT(NiftyData[[#This Row],[Date]], "ddd")</f>
        <v>Fri</v>
      </c>
      <c r="K5254" s="6" t="str">
        <f>TEXT(NiftyData[[#This Row],[Date]], "mmm-yyyy")</f>
        <v>Oct-1999</v>
      </c>
      <c r="L5254" s="6" t="str">
        <f>IF(NiftyData[[#This Row],[Day]]="Thu", "Expiry", "")</f>
        <v/>
      </c>
      <c r="M5254" s="6">
        <f>NiftyData[[#This Row],[Close]]-NiftyData[[#This Row],[Open]]</f>
        <v>-22.349999999999909</v>
      </c>
      <c r="N5254" s="4">
        <f>NiftyData[[#This Row],[Intraday Change]]/NiftyData[[#This Row],[Open]]</f>
        <v>-1.5386204047914024E-2</v>
      </c>
      <c r="O5254" s="4">
        <f>_xlfn.CEILING.MATH(ABS(NiftyData[[#This Row],[Intraday Change %]]), 0.01)</f>
        <v>0.02</v>
      </c>
      <c r="P5254" s="6">
        <f>NiftyData[[#This Row],[Close]]-E5255</f>
        <v>-23.099999999999909</v>
      </c>
      <c r="Q5254" s="4">
        <f>NiftyData[[#This Row],[DayChange]]/E5255</f>
        <v>-1.5894313138610734E-2</v>
      </c>
      <c r="R5254" s="7">
        <f>_xlfn.CEILING.MATH(ABS(NiftyData[[#This Row],[DayChange %]]), 0.01)</f>
        <v>0.02</v>
      </c>
    </row>
    <row r="5255" spans="1:18" x14ac:dyDescent="0.2">
      <c r="A5255" s="2">
        <v>36454</v>
      </c>
      <c r="B5255" s="1">
        <v>1478</v>
      </c>
      <c r="C5255" s="1">
        <v>1496.45</v>
      </c>
      <c r="D5255" s="1">
        <v>1448.35</v>
      </c>
      <c r="E5255" s="1">
        <v>1453.35</v>
      </c>
      <c r="F5255" s="1">
        <v>57106864</v>
      </c>
      <c r="G5255" s="1">
        <v>2018.83</v>
      </c>
      <c r="H5255" s="6" t="str">
        <f>TEXT(NiftyData[[#This Row],[Date]], "yyyy")</f>
        <v>1999</v>
      </c>
      <c r="I5255" s="6" t="str">
        <f>TEXT(NiftyData[[#This Row],[Date]], "mmm")</f>
        <v>Oct</v>
      </c>
      <c r="J5255" s="6" t="str">
        <f>TEXT(NiftyData[[#This Row],[Date]], "ddd")</f>
        <v>Thu</v>
      </c>
      <c r="K5255" s="6" t="str">
        <f>TEXT(NiftyData[[#This Row],[Date]], "mmm-yyyy")</f>
        <v>Oct-1999</v>
      </c>
      <c r="L5255" s="6" t="str">
        <f>IF(NiftyData[[#This Row],[Day]]="Thu", "Expiry", "")</f>
        <v>Expiry</v>
      </c>
      <c r="M5255" s="6">
        <f>NiftyData[[#This Row],[Close]]-NiftyData[[#This Row],[Open]]</f>
        <v>-24.650000000000091</v>
      </c>
      <c r="N5255" s="4">
        <f>NiftyData[[#This Row],[Intraday Change]]/NiftyData[[#This Row],[Open]]</f>
        <v>-1.6677943166441198E-2</v>
      </c>
      <c r="O5255" s="4">
        <f>_xlfn.CEILING.MATH(ABS(NiftyData[[#This Row],[Intraday Change %]]), 0.01)</f>
        <v>0.02</v>
      </c>
      <c r="P5255" s="6">
        <f>NiftyData[[#This Row],[Close]]-E5256</f>
        <v>-24.300000000000182</v>
      </c>
      <c r="Q5255" s="4">
        <f>NiftyData[[#This Row],[DayChange]]/E5256</f>
        <v>-1.6445030961323846E-2</v>
      </c>
      <c r="R5255" s="7">
        <f>_xlfn.CEILING.MATH(ABS(NiftyData[[#This Row],[DayChange %]]), 0.01)</f>
        <v>0.02</v>
      </c>
    </row>
    <row r="5256" spans="1:18" x14ac:dyDescent="0.2">
      <c r="A5256" s="2">
        <v>36453</v>
      </c>
      <c r="B5256" s="1">
        <v>1446.2</v>
      </c>
      <c r="C5256" s="1">
        <v>1498.7</v>
      </c>
      <c r="D5256" s="1">
        <v>1446.2</v>
      </c>
      <c r="E5256" s="1">
        <v>1477.65</v>
      </c>
      <c r="F5256" s="1">
        <v>56371669</v>
      </c>
      <c r="G5256" s="1">
        <v>2231.16</v>
      </c>
      <c r="H5256" s="6" t="str">
        <f>TEXT(NiftyData[[#This Row],[Date]], "yyyy")</f>
        <v>1999</v>
      </c>
      <c r="I5256" s="6" t="str">
        <f>TEXT(NiftyData[[#This Row],[Date]], "mmm")</f>
        <v>Oct</v>
      </c>
      <c r="J5256" s="6" t="str">
        <f>TEXT(NiftyData[[#This Row],[Date]], "ddd")</f>
        <v>Wed</v>
      </c>
      <c r="K5256" s="6" t="str">
        <f>TEXT(NiftyData[[#This Row],[Date]], "mmm-yyyy")</f>
        <v>Oct-1999</v>
      </c>
      <c r="L5256" s="6" t="str">
        <f>IF(NiftyData[[#This Row],[Day]]="Thu", "Expiry", "")</f>
        <v/>
      </c>
      <c r="M5256" s="6">
        <f>NiftyData[[#This Row],[Close]]-NiftyData[[#This Row],[Open]]</f>
        <v>31.450000000000045</v>
      </c>
      <c r="N5256" s="4">
        <f>NiftyData[[#This Row],[Intraday Change]]/NiftyData[[#This Row],[Open]]</f>
        <v>2.1746646383626084E-2</v>
      </c>
      <c r="O5256" s="4">
        <f>_xlfn.CEILING.MATH(ABS(NiftyData[[#This Row],[Intraday Change %]]), 0.01)</f>
        <v>0.03</v>
      </c>
      <c r="P5256" s="6">
        <f>NiftyData[[#This Row],[Close]]-E5257</f>
        <v>33.600000000000136</v>
      </c>
      <c r="Q5256" s="4">
        <f>NiftyData[[#This Row],[DayChange]]/E5257</f>
        <v>2.3267892385997808E-2</v>
      </c>
      <c r="R5256" s="7">
        <f>_xlfn.CEILING.MATH(ABS(NiftyData[[#This Row],[DayChange %]]), 0.01)</f>
        <v>0.03</v>
      </c>
    </row>
    <row r="5257" spans="1:18" x14ac:dyDescent="0.2">
      <c r="A5257" s="2">
        <v>36451</v>
      </c>
      <c r="B5257" s="1">
        <v>1454.9</v>
      </c>
      <c r="C5257" s="1">
        <v>1461.45</v>
      </c>
      <c r="D5257" s="1">
        <v>1426.15</v>
      </c>
      <c r="E5257" s="1">
        <v>1444.05</v>
      </c>
      <c r="F5257" s="1">
        <v>48449171</v>
      </c>
      <c r="G5257" s="1">
        <v>2014.43</v>
      </c>
      <c r="H5257" s="6" t="str">
        <f>TEXT(NiftyData[[#This Row],[Date]], "yyyy")</f>
        <v>1999</v>
      </c>
      <c r="I5257" s="6" t="str">
        <f>TEXT(NiftyData[[#This Row],[Date]], "mmm")</f>
        <v>Oct</v>
      </c>
      <c r="J5257" s="6" t="str">
        <f>TEXT(NiftyData[[#This Row],[Date]], "ddd")</f>
        <v>Mon</v>
      </c>
      <c r="K5257" s="6" t="str">
        <f>TEXT(NiftyData[[#This Row],[Date]], "mmm-yyyy")</f>
        <v>Oct-1999</v>
      </c>
      <c r="L5257" s="6" t="str">
        <f>IF(NiftyData[[#This Row],[Day]]="Thu", "Expiry", "")</f>
        <v/>
      </c>
      <c r="M5257" s="6">
        <f>NiftyData[[#This Row],[Close]]-NiftyData[[#This Row],[Open]]</f>
        <v>-10.850000000000136</v>
      </c>
      <c r="N5257" s="4">
        <f>NiftyData[[#This Row],[Intraday Change]]/NiftyData[[#This Row],[Open]]</f>
        <v>-7.4575572204276137E-3</v>
      </c>
      <c r="O5257" s="4">
        <f>_xlfn.CEILING.MATH(ABS(NiftyData[[#This Row],[Intraday Change %]]), 0.01)</f>
        <v>0.01</v>
      </c>
      <c r="P5257" s="6">
        <f>NiftyData[[#This Row],[Close]]-E5258</f>
        <v>-10.5</v>
      </c>
      <c r="Q5257" s="4">
        <f>NiftyData[[#This Row],[DayChange]]/E5258</f>
        <v>-7.2187274414767452E-3</v>
      </c>
      <c r="R5257" s="7">
        <f>_xlfn.CEILING.MATH(ABS(NiftyData[[#This Row],[DayChange %]]), 0.01)</f>
        <v>0.01</v>
      </c>
    </row>
    <row r="5258" spans="1:18" x14ac:dyDescent="0.2">
      <c r="A5258" s="2">
        <v>36448</v>
      </c>
      <c r="B5258" s="1">
        <v>1505.7</v>
      </c>
      <c r="C5258" s="1">
        <v>1512</v>
      </c>
      <c r="D5258" s="1">
        <v>1448.95</v>
      </c>
      <c r="E5258" s="1">
        <v>1454.55</v>
      </c>
      <c r="F5258" s="1">
        <v>33570666</v>
      </c>
      <c r="G5258" s="1">
        <v>1505.78</v>
      </c>
      <c r="H5258" s="6" t="str">
        <f>TEXT(NiftyData[[#This Row],[Date]], "yyyy")</f>
        <v>1999</v>
      </c>
      <c r="I5258" s="6" t="str">
        <f>TEXT(NiftyData[[#This Row],[Date]], "mmm")</f>
        <v>Oct</v>
      </c>
      <c r="J5258" s="6" t="str">
        <f>TEXT(NiftyData[[#This Row],[Date]], "ddd")</f>
        <v>Fri</v>
      </c>
      <c r="K5258" s="6" t="str">
        <f>TEXT(NiftyData[[#This Row],[Date]], "mmm-yyyy")</f>
        <v>Oct-1999</v>
      </c>
      <c r="L5258" s="6" t="str">
        <f>IF(NiftyData[[#This Row],[Day]]="Thu", "Expiry", "")</f>
        <v/>
      </c>
      <c r="M5258" s="6">
        <f>NiftyData[[#This Row],[Close]]-NiftyData[[#This Row],[Open]]</f>
        <v>-51.150000000000091</v>
      </c>
      <c r="N5258" s="4">
        <f>NiftyData[[#This Row],[Intraday Change]]/NiftyData[[#This Row],[Open]]</f>
        <v>-3.3970910539948253E-2</v>
      </c>
      <c r="O5258" s="4">
        <f>_xlfn.CEILING.MATH(ABS(NiftyData[[#This Row],[Intraday Change %]]), 0.01)</f>
        <v>0.04</v>
      </c>
      <c r="P5258" s="6">
        <f>NiftyData[[#This Row],[Close]]-E5259</f>
        <v>-50.650000000000091</v>
      </c>
      <c r="Q5258" s="4">
        <f>NiftyData[[#This Row],[DayChange]]/E5259</f>
        <v>-3.3650013287270852E-2</v>
      </c>
      <c r="R5258" s="7">
        <f>_xlfn.CEILING.MATH(ABS(NiftyData[[#This Row],[DayChange %]]), 0.01)</f>
        <v>0.04</v>
      </c>
    </row>
    <row r="5259" spans="1:18" x14ac:dyDescent="0.2">
      <c r="A5259" s="2">
        <v>36447</v>
      </c>
      <c r="B5259" s="1">
        <v>1497.3</v>
      </c>
      <c r="C5259" s="1">
        <v>1522.85</v>
      </c>
      <c r="D5259" s="1">
        <v>1496.65</v>
      </c>
      <c r="E5259" s="1">
        <v>1505.2</v>
      </c>
      <c r="F5259" s="1">
        <v>40798761</v>
      </c>
      <c r="G5259" s="1">
        <v>1882.04</v>
      </c>
      <c r="H5259" s="6" t="str">
        <f>TEXT(NiftyData[[#This Row],[Date]], "yyyy")</f>
        <v>1999</v>
      </c>
      <c r="I5259" s="6" t="str">
        <f>TEXT(NiftyData[[#This Row],[Date]], "mmm")</f>
        <v>Oct</v>
      </c>
      <c r="J5259" s="6" t="str">
        <f>TEXT(NiftyData[[#This Row],[Date]], "ddd")</f>
        <v>Thu</v>
      </c>
      <c r="K5259" s="6" t="str">
        <f>TEXT(NiftyData[[#This Row],[Date]], "mmm-yyyy")</f>
        <v>Oct-1999</v>
      </c>
      <c r="L5259" s="6" t="str">
        <f>IF(NiftyData[[#This Row],[Day]]="Thu", "Expiry", "")</f>
        <v>Expiry</v>
      </c>
      <c r="M5259" s="6">
        <f>NiftyData[[#This Row],[Close]]-NiftyData[[#This Row],[Open]]</f>
        <v>7.9000000000000909</v>
      </c>
      <c r="N5259" s="4">
        <f>NiftyData[[#This Row],[Intraday Change]]/NiftyData[[#This Row],[Open]]</f>
        <v>5.2761637614373146E-3</v>
      </c>
      <c r="O5259" s="4">
        <f>_xlfn.CEILING.MATH(ABS(NiftyData[[#This Row],[Intraday Change %]]), 0.01)</f>
        <v>0.01</v>
      </c>
      <c r="P5259" s="6">
        <f>NiftyData[[#This Row],[Close]]-E5260</f>
        <v>8.9000000000000909</v>
      </c>
      <c r="Q5259" s="4">
        <f>NiftyData[[#This Row],[DayChange]]/E5260</f>
        <v>5.9480050791954099E-3</v>
      </c>
      <c r="R5259" s="7">
        <f>_xlfn.CEILING.MATH(ABS(NiftyData[[#This Row],[DayChange %]]), 0.01)</f>
        <v>0.01</v>
      </c>
    </row>
    <row r="5260" spans="1:18" x14ac:dyDescent="0.2">
      <c r="A5260" s="2">
        <v>36446</v>
      </c>
      <c r="B5260" s="1">
        <v>1485.45</v>
      </c>
      <c r="C5260" s="1">
        <v>1510.5</v>
      </c>
      <c r="D5260" s="1">
        <v>1466</v>
      </c>
      <c r="E5260" s="1">
        <v>1496.3</v>
      </c>
      <c r="F5260" s="1">
        <v>61674546</v>
      </c>
      <c r="G5260" s="1">
        <v>2635.79</v>
      </c>
      <c r="H5260" s="6" t="str">
        <f>TEXT(NiftyData[[#This Row],[Date]], "yyyy")</f>
        <v>1999</v>
      </c>
      <c r="I5260" s="6" t="str">
        <f>TEXT(NiftyData[[#This Row],[Date]], "mmm")</f>
        <v>Oct</v>
      </c>
      <c r="J5260" s="6" t="str">
        <f>TEXT(NiftyData[[#This Row],[Date]], "ddd")</f>
        <v>Wed</v>
      </c>
      <c r="K5260" s="6" t="str">
        <f>TEXT(NiftyData[[#This Row],[Date]], "mmm-yyyy")</f>
        <v>Oct-1999</v>
      </c>
      <c r="L5260" s="6" t="str">
        <f>IF(NiftyData[[#This Row],[Day]]="Thu", "Expiry", "")</f>
        <v/>
      </c>
      <c r="M5260" s="6">
        <f>NiftyData[[#This Row],[Close]]-NiftyData[[#This Row],[Open]]</f>
        <v>10.849999999999909</v>
      </c>
      <c r="N5260" s="4">
        <f>NiftyData[[#This Row],[Intraday Change]]/NiftyData[[#This Row],[Open]]</f>
        <v>7.3041839173313867E-3</v>
      </c>
      <c r="O5260" s="4">
        <f>_xlfn.CEILING.MATH(ABS(NiftyData[[#This Row],[Intraday Change %]]), 0.01)</f>
        <v>0.01</v>
      </c>
      <c r="P5260" s="6">
        <f>NiftyData[[#This Row],[Close]]-E5261</f>
        <v>12.450000000000045</v>
      </c>
      <c r="Q5260" s="4">
        <f>NiftyData[[#This Row],[DayChange]]/E5261</f>
        <v>8.3903359503993309E-3</v>
      </c>
      <c r="R5260" s="7">
        <f>_xlfn.CEILING.MATH(ABS(NiftyData[[#This Row],[DayChange %]]), 0.01)</f>
        <v>0.01</v>
      </c>
    </row>
    <row r="5261" spans="1:18" x14ac:dyDescent="0.2">
      <c r="A5261" s="2">
        <v>36445</v>
      </c>
      <c r="B5261" s="1">
        <v>1484.4</v>
      </c>
      <c r="C5261" s="1">
        <v>1493.15</v>
      </c>
      <c r="D5261" s="1">
        <v>1472.35</v>
      </c>
      <c r="E5261" s="1">
        <v>1483.85</v>
      </c>
      <c r="F5261" s="1">
        <v>55862923</v>
      </c>
      <c r="G5261" s="1">
        <v>2185.08</v>
      </c>
      <c r="H5261" s="6" t="str">
        <f>TEXT(NiftyData[[#This Row],[Date]], "yyyy")</f>
        <v>1999</v>
      </c>
      <c r="I5261" s="6" t="str">
        <f>TEXT(NiftyData[[#This Row],[Date]], "mmm")</f>
        <v>Oct</v>
      </c>
      <c r="J5261" s="6" t="str">
        <f>TEXT(NiftyData[[#This Row],[Date]], "ddd")</f>
        <v>Tue</v>
      </c>
      <c r="K5261" s="6" t="str">
        <f>TEXT(NiftyData[[#This Row],[Date]], "mmm-yyyy")</f>
        <v>Oct-1999</v>
      </c>
      <c r="L5261" s="6" t="str">
        <f>IF(NiftyData[[#This Row],[Day]]="Thu", "Expiry", "")</f>
        <v/>
      </c>
      <c r="M5261" s="6">
        <f>NiftyData[[#This Row],[Close]]-NiftyData[[#This Row],[Open]]</f>
        <v>-0.5500000000001819</v>
      </c>
      <c r="N5261" s="4">
        <f>NiftyData[[#This Row],[Intraday Change]]/NiftyData[[#This Row],[Open]]</f>
        <v>-3.7052007545148333E-4</v>
      </c>
      <c r="O5261" s="4">
        <f>_xlfn.CEILING.MATH(ABS(NiftyData[[#This Row],[Intraday Change %]]), 0.01)</f>
        <v>0.01</v>
      </c>
      <c r="P5261" s="6">
        <f>NiftyData[[#This Row],[Close]]-E5262</f>
        <v>-0.15000000000009095</v>
      </c>
      <c r="Q5261" s="4">
        <f>NiftyData[[#This Row],[DayChange]]/E5262</f>
        <v>-1.0107816711596425E-4</v>
      </c>
      <c r="R5261" s="7">
        <f>_xlfn.CEILING.MATH(ABS(NiftyData[[#This Row],[DayChange %]]), 0.01)</f>
        <v>0.01</v>
      </c>
    </row>
    <row r="5262" spans="1:18" x14ac:dyDescent="0.2">
      <c r="A5262" s="2">
        <v>36444</v>
      </c>
      <c r="B5262" s="1">
        <v>1480.8</v>
      </c>
      <c r="C5262" s="1">
        <v>1504.55</v>
      </c>
      <c r="D5262" s="1">
        <v>1479.1</v>
      </c>
      <c r="E5262" s="1">
        <v>1484</v>
      </c>
      <c r="F5262" s="1">
        <v>50443446</v>
      </c>
      <c r="G5262" s="1">
        <v>2015.26</v>
      </c>
      <c r="H5262" s="6" t="str">
        <f>TEXT(NiftyData[[#This Row],[Date]], "yyyy")</f>
        <v>1999</v>
      </c>
      <c r="I5262" s="6" t="str">
        <f>TEXT(NiftyData[[#This Row],[Date]], "mmm")</f>
        <v>Oct</v>
      </c>
      <c r="J5262" s="6" t="str">
        <f>TEXT(NiftyData[[#This Row],[Date]], "ddd")</f>
        <v>Mon</v>
      </c>
      <c r="K5262" s="6" t="str">
        <f>TEXT(NiftyData[[#This Row],[Date]], "mmm-yyyy")</f>
        <v>Oct-1999</v>
      </c>
      <c r="L5262" s="6" t="str">
        <f>IF(NiftyData[[#This Row],[Day]]="Thu", "Expiry", "")</f>
        <v/>
      </c>
      <c r="M5262" s="6">
        <f>NiftyData[[#This Row],[Close]]-NiftyData[[#This Row],[Open]]</f>
        <v>3.2000000000000455</v>
      </c>
      <c r="N5262" s="4">
        <f>NiftyData[[#This Row],[Intraday Change]]/NiftyData[[#This Row],[Open]]</f>
        <v>2.1609940572663733E-3</v>
      </c>
      <c r="O5262" s="4">
        <f>_xlfn.CEILING.MATH(ABS(NiftyData[[#This Row],[Intraday Change %]]), 0.01)</f>
        <v>0.01</v>
      </c>
      <c r="P5262" s="6">
        <f>NiftyData[[#This Row],[Close]]-E5263</f>
        <v>4.75</v>
      </c>
      <c r="Q5262" s="4">
        <f>NiftyData[[#This Row],[DayChange]]/E5263</f>
        <v>3.2110866993408822E-3</v>
      </c>
      <c r="R5262" s="7">
        <f>_xlfn.CEILING.MATH(ABS(NiftyData[[#This Row],[DayChange %]]), 0.01)</f>
        <v>0.01</v>
      </c>
    </row>
    <row r="5263" spans="1:18" x14ac:dyDescent="0.2">
      <c r="A5263" s="2">
        <v>36441</v>
      </c>
      <c r="B5263" s="1">
        <v>1470</v>
      </c>
      <c r="C5263" s="1">
        <v>1502.65</v>
      </c>
      <c r="D5263" s="1">
        <v>1462.75</v>
      </c>
      <c r="E5263" s="1">
        <v>1479.25</v>
      </c>
      <c r="F5263" s="1">
        <v>55103382</v>
      </c>
      <c r="G5263" s="1">
        <v>2332.11</v>
      </c>
      <c r="H5263" s="6" t="str">
        <f>TEXT(NiftyData[[#This Row],[Date]], "yyyy")</f>
        <v>1999</v>
      </c>
      <c r="I5263" s="6" t="str">
        <f>TEXT(NiftyData[[#This Row],[Date]], "mmm")</f>
        <v>Oct</v>
      </c>
      <c r="J5263" s="6" t="str">
        <f>TEXT(NiftyData[[#This Row],[Date]], "ddd")</f>
        <v>Fri</v>
      </c>
      <c r="K5263" s="6" t="str">
        <f>TEXT(NiftyData[[#This Row],[Date]], "mmm-yyyy")</f>
        <v>Oct-1999</v>
      </c>
      <c r="L5263" s="6" t="str">
        <f>IF(NiftyData[[#This Row],[Day]]="Thu", "Expiry", "")</f>
        <v/>
      </c>
      <c r="M5263" s="6">
        <f>NiftyData[[#This Row],[Close]]-NiftyData[[#This Row],[Open]]</f>
        <v>9.25</v>
      </c>
      <c r="N5263" s="4">
        <f>NiftyData[[#This Row],[Intraday Change]]/NiftyData[[#This Row],[Open]]</f>
        <v>6.2925170068027208E-3</v>
      </c>
      <c r="O5263" s="4">
        <f>_xlfn.CEILING.MATH(ABS(NiftyData[[#This Row],[Intraday Change %]]), 0.01)</f>
        <v>0.01</v>
      </c>
      <c r="P5263" s="6">
        <f>NiftyData[[#This Row],[Close]]-E5264</f>
        <v>9.5</v>
      </c>
      <c r="Q5263" s="4">
        <f>NiftyData[[#This Row],[DayChange]]/E5264</f>
        <v>6.4636843000510291E-3</v>
      </c>
      <c r="R5263" s="7">
        <f>_xlfn.CEILING.MATH(ABS(NiftyData[[#This Row],[DayChange %]]), 0.01)</f>
        <v>0.01</v>
      </c>
    </row>
    <row r="5264" spans="1:18" x14ac:dyDescent="0.2">
      <c r="A5264" s="2">
        <v>36440</v>
      </c>
      <c r="B5264" s="1">
        <v>1394.35</v>
      </c>
      <c r="C5264" s="1">
        <v>1475.45</v>
      </c>
      <c r="D5264" s="1">
        <v>1394.35</v>
      </c>
      <c r="E5264" s="1">
        <v>1469.75</v>
      </c>
      <c r="F5264" s="1">
        <v>62423583</v>
      </c>
      <c r="G5264" s="1">
        <v>2457.1</v>
      </c>
      <c r="H5264" s="6" t="str">
        <f>TEXT(NiftyData[[#This Row],[Date]], "yyyy")</f>
        <v>1999</v>
      </c>
      <c r="I5264" s="6" t="str">
        <f>TEXT(NiftyData[[#This Row],[Date]], "mmm")</f>
        <v>Oct</v>
      </c>
      <c r="J5264" s="6" t="str">
        <f>TEXT(NiftyData[[#This Row],[Date]], "ddd")</f>
        <v>Thu</v>
      </c>
      <c r="K5264" s="6" t="str">
        <f>TEXT(NiftyData[[#This Row],[Date]], "mmm-yyyy")</f>
        <v>Oct-1999</v>
      </c>
      <c r="L5264" s="6" t="str">
        <f>IF(NiftyData[[#This Row],[Day]]="Thu", "Expiry", "")</f>
        <v>Expiry</v>
      </c>
      <c r="M5264" s="6">
        <f>NiftyData[[#This Row],[Close]]-NiftyData[[#This Row],[Open]]</f>
        <v>75.400000000000091</v>
      </c>
      <c r="N5264" s="4">
        <f>NiftyData[[#This Row],[Intraday Change]]/NiftyData[[#This Row],[Open]]</f>
        <v>5.4075375623050238E-2</v>
      </c>
      <c r="O5264" s="4">
        <f>_xlfn.CEILING.MATH(ABS(NiftyData[[#This Row],[Intraday Change %]]), 0.01)</f>
        <v>0.06</v>
      </c>
      <c r="P5264" s="6">
        <f>NiftyData[[#This Row],[Close]]-E5265</f>
        <v>77.049999999999955</v>
      </c>
      <c r="Q5264" s="4">
        <f>NiftyData[[#This Row],[DayChange]]/E5265</f>
        <v>5.5324190421483413E-2</v>
      </c>
      <c r="R5264" s="7">
        <f>_xlfn.CEILING.MATH(ABS(NiftyData[[#This Row],[DayChange %]]), 0.01)</f>
        <v>0.06</v>
      </c>
    </row>
    <row r="5265" spans="1:18" x14ac:dyDescent="0.2">
      <c r="A5265" s="2">
        <v>36439</v>
      </c>
      <c r="B5265" s="1">
        <v>1377.65</v>
      </c>
      <c r="C5265" s="1">
        <v>1419.75</v>
      </c>
      <c r="D5265" s="1">
        <v>1377.15</v>
      </c>
      <c r="E5265" s="1">
        <v>1392.7</v>
      </c>
      <c r="F5265" s="1">
        <v>57096325</v>
      </c>
      <c r="G5265" s="1">
        <v>1820.82</v>
      </c>
      <c r="H5265" s="6" t="str">
        <f>TEXT(NiftyData[[#This Row],[Date]], "yyyy")</f>
        <v>1999</v>
      </c>
      <c r="I5265" s="6" t="str">
        <f>TEXT(NiftyData[[#This Row],[Date]], "mmm")</f>
        <v>Oct</v>
      </c>
      <c r="J5265" s="6" t="str">
        <f>TEXT(NiftyData[[#This Row],[Date]], "ddd")</f>
        <v>Wed</v>
      </c>
      <c r="K5265" s="6" t="str">
        <f>TEXT(NiftyData[[#This Row],[Date]], "mmm-yyyy")</f>
        <v>Oct-1999</v>
      </c>
      <c r="L5265" s="6" t="str">
        <f>IF(NiftyData[[#This Row],[Day]]="Thu", "Expiry", "")</f>
        <v/>
      </c>
      <c r="M5265" s="6">
        <f>NiftyData[[#This Row],[Close]]-NiftyData[[#This Row],[Open]]</f>
        <v>15.049999999999955</v>
      </c>
      <c r="N5265" s="4">
        <f>NiftyData[[#This Row],[Intraday Change]]/NiftyData[[#This Row],[Open]]</f>
        <v>1.0924400246797049E-2</v>
      </c>
      <c r="O5265" s="4">
        <f>_xlfn.CEILING.MATH(ABS(NiftyData[[#This Row],[Intraday Change %]]), 0.01)</f>
        <v>0.02</v>
      </c>
      <c r="P5265" s="6">
        <f>NiftyData[[#This Row],[Close]]-E5266</f>
        <v>14.549999999999955</v>
      </c>
      <c r="Q5265" s="4">
        <f>NiftyData[[#This Row],[DayChange]]/E5266</f>
        <v>1.0557631607589851E-2</v>
      </c>
      <c r="R5265" s="7">
        <f>_xlfn.CEILING.MATH(ABS(NiftyData[[#This Row],[DayChange %]]), 0.01)</f>
        <v>0.02</v>
      </c>
    </row>
    <row r="5266" spans="1:18" x14ac:dyDescent="0.2">
      <c r="A5266" s="2">
        <v>36438</v>
      </c>
      <c r="B5266" s="1">
        <v>1372.4</v>
      </c>
      <c r="C5266" s="1">
        <v>1384.35</v>
      </c>
      <c r="D5266" s="1">
        <v>1358.95</v>
      </c>
      <c r="E5266" s="1">
        <v>1378.15</v>
      </c>
      <c r="F5266" s="1">
        <v>46223533</v>
      </c>
      <c r="G5266" s="1">
        <v>1776.48</v>
      </c>
      <c r="H5266" s="6" t="str">
        <f>TEXT(NiftyData[[#This Row],[Date]], "yyyy")</f>
        <v>1999</v>
      </c>
      <c r="I5266" s="6" t="str">
        <f>TEXT(NiftyData[[#This Row],[Date]], "mmm")</f>
        <v>Oct</v>
      </c>
      <c r="J5266" s="6" t="str">
        <f>TEXT(NiftyData[[#This Row],[Date]], "ddd")</f>
        <v>Tue</v>
      </c>
      <c r="K5266" s="6" t="str">
        <f>TEXT(NiftyData[[#This Row],[Date]], "mmm-yyyy")</f>
        <v>Oct-1999</v>
      </c>
      <c r="L5266" s="6" t="str">
        <f>IF(NiftyData[[#This Row],[Day]]="Thu", "Expiry", "")</f>
        <v/>
      </c>
      <c r="M5266" s="6">
        <f>NiftyData[[#This Row],[Close]]-NiftyData[[#This Row],[Open]]</f>
        <v>5.75</v>
      </c>
      <c r="N5266" s="4">
        <f>NiftyData[[#This Row],[Intraday Change]]/NiftyData[[#This Row],[Open]]</f>
        <v>4.1897406004080444E-3</v>
      </c>
      <c r="O5266" s="4">
        <f>_xlfn.CEILING.MATH(ABS(NiftyData[[#This Row],[Intraday Change %]]), 0.01)</f>
        <v>0.01</v>
      </c>
      <c r="P5266" s="6">
        <f>NiftyData[[#This Row],[Close]]-E5267</f>
        <v>5.8500000000001364</v>
      </c>
      <c r="Q5266" s="4">
        <f>NiftyData[[#This Row],[DayChange]]/E5267</f>
        <v>4.2629162719522969E-3</v>
      </c>
      <c r="R5266" s="7">
        <f>_xlfn.CEILING.MATH(ABS(NiftyData[[#This Row],[DayChange %]]), 0.01)</f>
        <v>0.01</v>
      </c>
    </row>
    <row r="5267" spans="1:18" x14ac:dyDescent="0.2">
      <c r="A5267" s="2">
        <v>36437</v>
      </c>
      <c r="B5267" s="1">
        <v>1403.45</v>
      </c>
      <c r="C5267" s="1">
        <v>1406.35</v>
      </c>
      <c r="D5267" s="1">
        <v>1367.85</v>
      </c>
      <c r="E5267" s="1">
        <v>1372.3</v>
      </c>
      <c r="F5267" s="1">
        <v>39013018</v>
      </c>
      <c r="G5267" s="1">
        <v>1204.1500000000001</v>
      </c>
      <c r="H5267" s="6" t="str">
        <f>TEXT(NiftyData[[#This Row],[Date]], "yyyy")</f>
        <v>1999</v>
      </c>
      <c r="I5267" s="6" t="str">
        <f>TEXT(NiftyData[[#This Row],[Date]], "mmm")</f>
        <v>Oct</v>
      </c>
      <c r="J5267" s="6" t="str">
        <f>TEXT(NiftyData[[#This Row],[Date]], "ddd")</f>
        <v>Mon</v>
      </c>
      <c r="K5267" s="6" t="str">
        <f>TEXT(NiftyData[[#This Row],[Date]], "mmm-yyyy")</f>
        <v>Oct-1999</v>
      </c>
      <c r="L5267" s="6" t="str">
        <f>IF(NiftyData[[#This Row],[Day]]="Thu", "Expiry", "")</f>
        <v/>
      </c>
      <c r="M5267" s="6">
        <f>NiftyData[[#This Row],[Close]]-NiftyData[[#This Row],[Open]]</f>
        <v>-31.150000000000091</v>
      </c>
      <c r="N5267" s="4">
        <f>NiftyData[[#This Row],[Intraday Change]]/NiftyData[[#This Row],[Open]]</f>
        <v>-2.2195304428373003E-2</v>
      </c>
      <c r="O5267" s="4">
        <f>_xlfn.CEILING.MATH(ABS(NiftyData[[#This Row],[Intraday Change %]]), 0.01)</f>
        <v>0.03</v>
      </c>
      <c r="P5267" s="6">
        <f>NiftyData[[#This Row],[Close]]-E5268</f>
        <v>-30.900000000000091</v>
      </c>
      <c r="Q5267" s="4">
        <f>NiftyData[[#This Row],[DayChange]]/E5268</f>
        <v>-2.2021094640821044E-2</v>
      </c>
      <c r="R5267" s="7">
        <f>_xlfn.CEILING.MATH(ABS(NiftyData[[#This Row],[DayChange %]]), 0.01)</f>
        <v>0.03</v>
      </c>
    </row>
    <row r="5268" spans="1:18" x14ac:dyDescent="0.2">
      <c r="A5268" s="2">
        <v>36434</v>
      </c>
      <c r="B5268" s="1">
        <v>1414.65</v>
      </c>
      <c r="C5268" s="1">
        <v>1419.1</v>
      </c>
      <c r="D5268" s="1">
        <v>1389.05</v>
      </c>
      <c r="E5268" s="1">
        <v>1403.2</v>
      </c>
      <c r="F5268" s="1">
        <v>49444898</v>
      </c>
      <c r="G5268" s="1">
        <v>1817.82</v>
      </c>
      <c r="H5268" s="6" t="str">
        <f>TEXT(NiftyData[[#This Row],[Date]], "yyyy")</f>
        <v>1999</v>
      </c>
      <c r="I5268" s="6" t="str">
        <f>TEXT(NiftyData[[#This Row],[Date]], "mmm")</f>
        <v>Oct</v>
      </c>
      <c r="J5268" s="6" t="str">
        <f>TEXT(NiftyData[[#This Row],[Date]], "ddd")</f>
        <v>Fri</v>
      </c>
      <c r="K5268" s="6" t="str">
        <f>TEXT(NiftyData[[#This Row],[Date]], "mmm-yyyy")</f>
        <v>Oct-1999</v>
      </c>
      <c r="L5268" s="6" t="str">
        <f>IF(NiftyData[[#This Row],[Day]]="Thu", "Expiry", "")</f>
        <v/>
      </c>
      <c r="M5268" s="6">
        <f>NiftyData[[#This Row],[Close]]-NiftyData[[#This Row],[Open]]</f>
        <v>-11.450000000000045</v>
      </c>
      <c r="N5268" s="4">
        <f>NiftyData[[#This Row],[Intraday Change]]/NiftyData[[#This Row],[Open]]</f>
        <v>-8.0938748100237122E-3</v>
      </c>
      <c r="O5268" s="4">
        <f>_xlfn.CEILING.MATH(ABS(NiftyData[[#This Row],[Intraday Change %]]), 0.01)</f>
        <v>0.01</v>
      </c>
      <c r="P5268" s="6">
        <f>NiftyData[[#This Row],[Close]]-E5269</f>
        <v>-9.8999999999998636</v>
      </c>
      <c r="Q5268" s="4">
        <f>NiftyData[[#This Row],[DayChange]]/E5269</f>
        <v>-7.0058736112093021E-3</v>
      </c>
      <c r="R5268" s="7">
        <f>_xlfn.CEILING.MATH(ABS(NiftyData[[#This Row],[DayChange %]]), 0.01)</f>
        <v>0.01</v>
      </c>
    </row>
    <row r="5269" spans="1:18" x14ac:dyDescent="0.2">
      <c r="A5269" s="2">
        <v>36433</v>
      </c>
      <c r="B5269" s="1">
        <v>1415.55</v>
      </c>
      <c r="C5269" s="1">
        <v>1432.55</v>
      </c>
      <c r="D5269" s="1">
        <v>1409.55</v>
      </c>
      <c r="E5269" s="1">
        <v>1413.1</v>
      </c>
      <c r="F5269" s="1">
        <v>57209189</v>
      </c>
      <c r="G5269" s="1">
        <v>1898.11</v>
      </c>
      <c r="H5269" s="6" t="str">
        <f>TEXT(NiftyData[[#This Row],[Date]], "yyyy")</f>
        <v>1999</v>
      </c>
      <c r="I5269" s="6" t="str">
        <f>TEXT(NiftyData[[#This Row],[Date]], "mmm")</f>
        <v>Sep</v>
      </c>
      <c r="J5269" s="6" t="str">
        <f>TEXT(NiftyData[[#This Row],[Date]], "ddd")</f>
        <v>Thu</v>
      </c>
      <c r="K5269" s="6" t="str">
        <f>TEXT(NiftyData[[#This Row],[Date]], "mmm-yyyy")</f>
        <v>Sep-1999</v>
      </c>
      <c r="L5269" s="6" t="str">
        <f>IF(NiftyData[[#This Row],[Day]]="Thu", "Expiry", "")</f>
        <v>Expiry</v>
      </c>
      <c r="M5269" s="6">
        <f>NiftyData[[#This Row],[Close]]-NiftyData[[#This Row],[Open]]</f>
        <v>-2.4500000000000455</v>
      </c>
      <c r="N5269" s="4">
        <f>NiftyData[[#This Row],[Intraday Change]]/NiftyData[[#This Row],[Open]]</f>
        <v>-1.7307760234538134E-3</v>
      </c>
      <c r="O5269" s="4">
        <f>_xlfn.CEILING.MATH(ABS(NiftyData[[#This Row],[Intraday Change %]]), 0.01)</f>
        <v>0.01</v>
      </c>
      <c r="P5269" s="6">
        <f>NiftyData[[#This Row],[Close]]-E5270</f>
        <v>-2.2000000000000455</v>
      </c>
      <c r="Q5269" s="4">
        <f>NiftyData[[#This Row],[DayChange]]/E5270</f>
        <v>-1.5544407546103621E-3</v>
      </c>
      <c r="R5269" s="7">
        <f>_xlfn.CEILING.MATH(ABS(NiftyData[[#This Row],[DayChange %]]), 0.01)</f>
        <v>0.01</v>
      </c>
    </row>
    <row r="5270" spans="1:18" x14ac:dyDescent="0.2">
      <c r="A5270" s="2">
        <v>36432</v>
      </c>
      <c r="B5270" s="1">
        <v>1380.7</v>
      </c>
      <c r="C5270" s="1">
        <v>1429.05</v>
      </c>
      <c r="D5270" s="1">
        <v>1380.3</v>
      </c>
      <c r="E5270" s="1">
        <v>1415.3</v>
      </c>
      <c r="F5270" s="1">
        <v>58492479</v>
      </c>
      <c r="G5270" s="1">
        <v>2001.35</v>
      </c>
      <c r="H5270" s="6" t="str">
        <f>TEXT(NiftyData[[#This Row],[Date]], "yyyy")</f>
        <v>1999</v>
      </c>
      <c r="I5270" s="6" t="str">
        <f>TEXT(NiftyData[[#This Row],[Date]], "mmm")</f>
        <v>Sep</v>
      </c>
      <c r="J5270" s="6" t="str">
        <f>TEXT(NiftyData[[#This Row],[Date]], "ddd")</f>
        <v>Wed</v>
      </c>
      <c r="K5270" s="6" t="str">
        <f>TEXT(NiftyData[[#This Row],[Date]], "mmm-yyyy")</f>
        <v>Sep-1999</v>
      </c>
      <c r="L5270" s="6" t="str">
        <f>IF(NiftyData[[#This Row],[Day]]="Thu", "Expiry", "")</f>
        <v/>
      </c>
      <c r="M5270" s="6">
        <f>NiftyData[[#This Row],[Close]]-NiftyData[[#This Row],[Open]]</f>
        <v>34.599999999999909</v>
      </c>
      <c r="N5270" s="4">
        <f>NiftyData[[#This Row],[Intraday Change]]/NiftyData[[#This Row],[Open]]</f>
        <v>2.5059752299558129E-2</v>
      </c>
      <c r="O5270" s="4">
        <f>_xlfn.CEILING.MATH(ABS(NiftyData[[#This Row],[Intraday Change %]]), 0.01)</f>
        <v>0.03</v>
      </c>
      <c r="P5270" s="6">
        <f>NiftyData[[#This Row],[Close]]-E5271</f>
        <v>36.149999999999864</v>
      </c>
      <c r="Q5270" s="4">
        <f>NiftyData[[#This Row],[DayChange]]/E5271</f>
        <v>2.6211797121415265E-2</v>
      </c>
      <c r="R5270" s="7">
        <f>_xlfn.CEILING.MATH(ABS(NiftyData[[#This Row],[DayChange %]]), 0.01)</f>
        <v>0.03</v>
      </c>
    </row>
    <row r="5271" spans="1:18" x14ac:dyDescent="0.2">
      <c r="A5271" s="2">
        <v>36431</v>
      </c>
      <c r="B5271" s="1">
        <v>1389.25</v>
      </c>
      <c r="C5271" s="1">
        <v>1389.45</v>
      </c>
      <c r="D5271" s="1">
        <v>1363.45</v>
      </c>
      <c r="E5271" s="1">
        <v>1379.15</v>
      </c>
      <c r="F5271" s="1">
        <v>55042402</v>
      </c>
      <c r="G5271" s="1">
        <v>1774.81</v>
      </c>
      <c r="H5271" s="6" t="str">
        <f>TEXT(NiftyData[[#This Row],[Date]], "yyyy")</f>
        <v>1999</v>
      </c>
      <c r="I5271" s="6" t="str">
        <f>TEXT(NiftyData[[#This Row],[Date]], "mmm")</f>
        <v>Sep</v>
      </c>
      <c r="J5271" s="6" t="str">
        <f>TEXT(NiftyData[[#This Row],[Date]], "ddd")</f>
        <v>Tue</v>
      </c>
      <c r="K5271" s="6" t="str">
        <f>TEXT(NiftyData[[#This Row],[Date]], "mmm-yyyy")</f>
        <v>Sep-1999</v>
      </c>
      <c r="L5271" s="6" t="str">
        <f>IF(NiftyData[[#This Row],[Day]]="Thu", "Expiry", "")</f>
        <v/>
      </c>
      <c r="M5271" s="6">
        <f>NiftyData[[#This Row],[Close]]-NiftyData[[#This Row],[Open]]</f>
        <v>-10.099999999999909</v>
      </c>
      <c r="N5271" s="4">
        <f>NiftyData[[#This Row],[Intraday Change]]/NiftyData[[#This Row],[Open]]</f>
        <v>-7.270109771459355E-3</v>
      </c>
      <c r="O5271" s="4">
        <f>_xlfn.CEILING.MATH(ABS(NiftyData[[#This Row],[Intraday Change %]]), 0.01)</f>
        <v>0.01</v>
      </c>
      <c r="P5271" s="6">
        <f>NiftyData[[#This Row],[Close]]-E5272</f>
        <v>-10.349999999999909</v>
      </c>
      <c r="Q5271" s="4">
        <f>NiftyData[[#This Row],[DayChange]]/E5272</f>
        <v>-7.4487225620726225E-3</v>
      </c>
      <c r="R5271" s="7">
        <f>_xlfn.CEILING.MATH(ABS(NiftyData[[#This Row],[DayChange %]]), 0.01)</f>
        <v>0.01</v>
      </c>
    </row>
    <row r="5272" spans="1:18" x14ac:dyDescent="0.2">
      <c r="A5272" s="2">
        <v>36430</v>
      </c>
      <c r="B5272" s="1">
        <v>1413.8</v>
      </c>
      <c r="C5272" s="1">
        <v>1427.15</v>
      </c>
      <c r="D5272" s="1">
        <v>1387.05</v>
      </c>
      <c r="E5272" s="1">
        <v>1389.5</v>
      </c>
      <c r="F5272" s="1">
        <v>46403334</v>
      </c>
      <c r="G5272" s="1">
        <v>1898.68</v>
      </c>
      <c r="H5272" s="6" t="str">
        <f>TEXT(NiftyData[[#This Row],[Date]], "yyyy")</f>
        <v>1999</v>
      </c>
      <c r="I5272" s="6" t="str">
        <f>TEXT(NiftyData[[#This Row],[Date]], "mmm")</f>
        <v>Sep</v>
      </c>
      <c r="J5272" s="6" t="str">
        <f>TEXT(NiftyData[[#This Row],[Date]], "ddd")</f>
        <v>Mon</v>
      </c>
      <c r="K5272" s="6" t="str">
        <f>TEXT(NiftyData[[#This Row],[Date]], "mmm-yyyy")</f>
        <v>Sep-1999</v>
      </c>
      <c r="L5272" s="6" t="str">
        <f>IF(NiftyData[[#This Row],[Day]]="Thu", "Expiry", "")</f>
        <v/>
      </c>
      <c r="M5272" s="6">
        <f>NiftyData[[#This Row],[Close]]-NiftyData[[#This Row],[Open]]</f>
        <v>-24.299999999999955</v>
      </c>
      <c r="N5272" s="4">
        <f>NiftyData[[#This Row],[Intraday Change]]/NiftyData[[#This Row],[Open]]</f>
        <v>-1.7187721035507111E-2</v>
      </c>
      <c r="O5272" s="4">
        <f>_xlfn.CEILING.MATH(ABS(NiftyData[[#This Row],[Intraday Change %]]), 0.01)</f>
        <v>0.02</v>
      </c>
      <c r="P5272" s="6">
        <f>NiftyData[[#This Row],[Close]]-E5273</f>
        <v>-22.75</v>
      </c>
      <c r="Q5272" s="4">
        <f>NiftyData[[#This Row],[DayChange]]/E5273</f>
        <v>-1.6109045848822799E-2</v>
      </c>
      <c r="R5272" s="7">
        <f>_xlfn.CEILING.MATH(ABS(NiftyData[[#This Row],[DayChange %]]), 0.01)</f>
        <v>0.02</v>
      </c>
    </row>
    <row r="5273" spans="1:18" x14ac:dyDescent="0.2">
      <c r="A5273" s="2">
        <v>36427</v>
      </c>
      <c r="B5273" s="1">
        <v>1397.45</v>
      </c>
      <c r="C5273" s="1">
        <v>1427.75</v>
      </c>
      <c r="D5273" s="1">
        <v>1396.75</v>
      </c>
      <c r="E5273" s="1">
        <v>1412.25</v>
      </c>
      <c r="F5273" s="1">
        <v>53623795</v>
      </c>
      <c r="G5273" s="1">
        <v>1738.43</v>
      </c>
      <c r="H5273" s="6" t="str">
        <f>TEXT(NiftyData[[#This Row],[Date]], "yyyy")</f>
        <v>1999</v>
      </c>
      <c r="I5273" s="6" t="str">
        <f>TEXT(NiftyData[[#This Row],[Date]], "mmm")</f>
        <v>Sep</v>
      </c>
      <c r="J5273" s="6" t="str">
        <f>TEXT(NiftyData[[#This Row],[Date]], "ddd")</f>
        <v>Fri</v>
      </c>
      <c r="K5273" s="6" t="str">
        <f>TEXT(NiftyData[[#This Row],[Date]], "mmm-yyyy")</f>
        <v>Sep-1999</v>
      </c>
      <c r="L5273" s="6" t="str">
        <f>IF(NiftyData[[#This Row],[Day]]="Thu", "Expiry", "")</f>
        <v/>
      </c>
      <c r="M5273" s="6">
        <f>NiftyData[[#This Row],[Close]]-NiftyData[[#This Row],[Open]]</f>
        <v>14.799999999999955</v>
      </c>
      <c r="N5273" s="4">
        <f>NiftyData[[#This Row],[Intraday Change]]/NiftyData[[#This Row],[Open]]</f>
        <v>1.0590718809259689E-2</v>
      </c>
      <c r="O5273" s="4">
        <f>_xlfn.CEILING.MATH(ABS(NiftyData[[#This Row],[Intraday Change %]]), 0.01)</f>
        <v>0.02</v>
      </c>
      <c r="P5273" s="6">
        <f>NiftyData[[#This Row],[Close]]-E5274</f>
        <v>14.25</v>
      </c>
      <c r="Q5273" s="4">
        <f>NiftyData[[#This Row],[DayChange]]/E5274</f>
        <v>1.01931330472103E-2</v>
      </c>
      <c r="R5273" s="7">
        <f>_xlfn.CEILING.MATH(ABS(NiftyData[[#This Row],[DayChange %]]), 0.01)</f>
        <v>0.02</v>
      </c>
    </row>
    <row r="5274" spans="1:18" x14ac:dyDescent="0.2">
      <c r="A5274" s="2">
        <v>36426</v>
      </c>
      <c r="B5274" s="1">
        <v>1387.95</v>
      </c>
      <c r="C5274" s="1">
        <v>1403.55</v>
      </c>
      <c r="D5274" s="1">
        <v>1387.45</v>
      </c>
      <c r="E5274" s="1">
        <v>1398</v>
      </c>
      <c r="F5274" s="1">
        <v>40007163</v>
      </c>
      <c r="G5274" s="1">
        <v>1765.16</v>
      </c>
      <c r="H5274" s="6" t="str">
        <f>TEXT(NiftyData[[#This Row],[Date]], "yyyy")</f>
        <v>1999</v>
      </c>
      <c r="I5274" s="6" t="str">
        <f>TEXT(NiftyData[[#This Row],[Date]], "mmm")</f>
        <v>Sep</v>
      </c>
      <c r="J5274" s="6" t="str">
        <f>TEXT(NiftyData[[#This Row],[Date]], "ddd")</f>
        <v>Thu</v>
      </c>
      <c r="K5274" s="6" t="str">
        <f>TEXT(NiftyData[[#This Row],[Date]], "mmm-yyyy")</f>
        <v>Sep-1999</v>
      </c>
      <c r="L5274" s="6" t="str">
        <f>IF(NiftyData[[#This Row],[Day]]="Thu", "Expiry", "")</f>
        <v>Expiry</v>
      </c>
      <c r="M5274" s="6">
        <f>NiftyData[[#This Row],[Close]]-NiftyData[[#This Row],[Open]]</f>
        <v>10.049999999999955</v>
      </c>
      <c r="N5274" s="4">
        <f>NiftyData[[#This Row],[Intraday Change]]/NiftyData[[#This Row],[Open]]</f>
        <v>7.2408948449151295E-3</v>
      </c>
      <c r="O5274" s="4">
        <f>_xlfn.CEILING.MATH(ABS(NiftyData[[#This Row],[Intraday Change %]]), 0.01)</f>
        <v>0.01</v>
      </c>
      <c r="P5274" s="6">
        <f>NiftyData[[#This Row],[Close]]-E5275</f>
        <v>11.549999999999955</v>
      </c>
      <c r="Q5274" s="4">
        <f>NiftyData[[#This Row],[DayChange]]/E5275</f>
        <v>8.3306285837931073E-3</v>
      </c>
      <c r="R5274" s="7">
        <f>_xlfn.CEILING.MATH(ABS(NiftyData[[#This Row],[DayChange %]]), 0.01)</f>
        <v>0.01</v>
      </c>
    </row>
    <row r="5275" spans="1:18" x14ac:dyDescent="0.2">
      <c r="A5275" s="2">
        <v>36425</v>
      </c>
      <c r="B5275" s="1">
        <v>1350.7</v>
      </c>
      <c r="C5275" s="1">
        <v>1400</v>
      </c>
      <c r="D5275" s="1">
        <v>1350.7</v>
      </c>
      <c r="E5275" s="1">
        <v>1386.45</v>
      </c>
      <c r="F5275" s="1">
        <v>34759245</v>
      </c>
      <c r="G5275" s="1">
        <v>1590.61</v>
      </c>
      <c r="H5275" s="6" t="str">
        <f>TEXT(NiftyData[[#This Row],[Date]], "yyyy")</f>
        <v>1999</v>
      </c>
      <c r="I5275" s="6" t="str">
        <f>TEXT(NiftyData[[#This Row],[Date]], "mmm")</f>
        <v>Sep</v>
      </c>
      <c r="J5275" s="6" t="str">
        <f>TEXT(NiftyData[[#This Row],[Date]], "ddd")</f>
        <v>Wed</v>
      </c>
      <c r="K5275" s="6" t="str">
        <f>TEXT(NiftyData[[#This Row],[Date]], "mmm-yyyy")</f>
        <v>Sep-1999</v>
      </c>
      <c r="L5275" s="6" t="str">
        <f>IF(NiftyData[[#This Row],[Day]]="Thu", "Expiry", "")</f>
        <v/>
      </c>
      <c r="M5275" s="6">
        <f>NiftyData[[#This Row],[Close]]-NiftyData[[#This Row],[Open]]</f>
        <v>35.75</v>
      </c>
      <c r="N5275" s="4">
        <f>NiftyData[[#This Row],[Intraday Change]]/NiftyData[[#This Row],[Open]]</f>
        <v>2.6467757459095284E-2</v>
      </c>
      <c r="O5275" s="4">
        <f>_xlfn.CEILING.MATH(ABS(NiftyData[[#This Row],[Intraday Change %]]), 0.01)</f>
        <v>0.03</v>
      </c>
      <c r="P5275" s="6">
        <f>NiftyData[[#This Row],[Close]]-E5276</f>
        <v>35.850000000000136</v>
      </c>
      <c r="Q5275" s="4">
        <f>NiftyData[[#This Row],[DayChange]]/E5276</f>
        <v>2.6543758329631378E-2</v>
      </c>
      <c r="R5275" s="7">
        <f>_xlfn.CEILING.MATH(ABS(NiftyData[[#This Row],[DayChange %]]), 0.01)</f>
        <v>0.03</v>
      </c>
    </row>
    <row r="5276" spans="1:18" x14ac:dyDescent="0.2">
      <c r="A5276" s="2">
        <v>36424</v>
      </c>
      <c r="B5276" s="1">
        <v>1358.45</v>
      </c>
      <c r="C5276" s="1">
        <v>1367.75</v>
      </c>
      <c r="D5276" s="1">
        <v>1348.6</v>
      </c>
      <c r="E5276" s="1">
        <v>1350.6</v>
      </c>
      <c r="F5276" s="1">
        <v>36609865</v>
      </c>
      <c r="G5276" s="1">
        <v>1386.43</v>
      </c>
      <c r="H5276" s="6" t="str">
        <f>TEXT(NiftyData[[#This Row],[Date]], "yyyy")</f>
        <v>1999</v>
      </c>
      <c r="I5276" s="6" t="str">
        <f>TEXT(NiftyData[[#This Row],[Date]], "mmm")</f>
        <v>Sep</v>
      </c>
      <c r="J5276" s="6" t="str">
        <f>TEXT(NiftyData[[#This Row],[Date]], "ddd")</f>
        <v>Tue</v>
      </c>
      <c r="K5276" s="6" t="str">
        <f>TEXT(NiftyData[[#This Row],[Date]], "mmm-yyyy")</f>
        <v>Sep-1999</v>
      </c>
      <c r="L5276" s="6" t="str">
        <f>IF(NiftyData[[#This Row],[Day]]="Thu", "Expiry", "")</f>
        <v/>
      </c>
      <c r="M5276" s="6">
        <f>NiftyData[[#This Row],[Close]]-NiftyData[[#This Row],[Open]]</f>
        <v>-7.8500000000001364</v>
      </c>
      <c r="N5276" s="4">
        <f>NiftyData[[#This Row],[Intraday Change]]/NiftyData[[#This Row],[Open]]</f>
        <v>-5.7786447789761391E-3</v>
      </c>
      <c r="O5276" s="4">
        <f>_xlfn.CEILING.MATH(ABS(NiftyData[[#This Row],[Intraday Change %]]), 0.01)</f>
        <v>0.01</v>
      </c>
      <c r="P5276" s="6">
        <f>NiftyData[[#This Row],[Close]]-E5277</f>
        <v>-7.25</v>
      </c>
      <c r="Q5276" s="4">
        <f>NiftyData[[#This Row],[DayChange]]/E5277</f>
        <v>-5.3393231947564167E-3</v>
      </c>
      <c r="R5276" s="7">
        <f>_xlfn.CEILING.MATH(ABS(NiftyData[[#This Row],[DayChange %]]), 0.01)</f>
        <v>0.01</v>
      </c>
    </row>
    <row r="5277" spans="1:18" x14ac:dyDescent="0.2">
      <c r="A5277" s="2">
        <v>36423</v>
      </c>
      <c r="B5277" s="1">
        <v>1359.8</v>
      </c>
      <c r="C5277" s="1">
        <v>1379.05</v>
      </c>
      <c r="D5277" s="1">
        <v>1356.3</v>
      </c>
      <c r="E5277" s="1">
        <v>1357.85</v>
      </c>
      <c r="F5277" s="1">
        <v>30797034</v>
      </c>
      <c r="G5277" s="1">
        <v>1131.31</v>
      </c>
      <c r="H5277" s="6" t="str">
        <f>TEXT(NiftyData[[#This Row],[Date]], "yyyy")</f>
        <v>1999</v>
      </c>
      <c r="I5277" s="6" t="str">
        <f>TEXT(NiftyData[[#This Row],[Date]], "mmm")</f>
        <v>Sep</v>
      </c>
      <c r="J5277" s="6" t="str">
        <f>TEXT(NiftyData[[#This Row],[Date]], "ddd")</f>
        <v>Mon</v>
      </c>
      <c r="K5277" s="6" t="str">
        <f>TEXT(NiftyData[[#This Row],[Date]], "mmm-yyyy")</f>
        <v>Sep-1999</v>
      </c>
      <c r="L5277" s="6" t="str">
        <f>IF(NiftyData[[#This Row],[Day]]="Thu", "Expiry", "")</f>
        <v/>
      </c>
      <c r="M5277" s="6">
        <f>NiftyData[[#This Row],[Close]]-NiftyData[[#This Row],[Open]]</f>
        <v>-1.9500000000000455</v>
      </c>
      <c r="N5277" s="4">
        <f>NiftyData[[#This Row],[Intraday Change]]/NiftyData[[#This Row],[Open]]</f>
        <v>-1.4340344168260373E-3</v>
      </c>
      <c r="O5277" s="4">
        <f>_xlfn.CEILING.MATH(ABS(NiftyData[[#This Row],[Intraday Change %]]), 0.01)</f>
        <v>0.01</v>
      </c>
      <c r="P5277" s="6">
        <f>NiftyData[[#This Row],[Close]]-E5278</f>
        <v>-1.8500000000001364</v>
      </c>
      <c r="Q5277" s="4">
        <f>NiftyData[[#This Row],[DayChange]]/E5278</f>
        <v>-1.3605942487314381E-3</v>
      </c>
      <c r="R5277" s="7">
        <f>_xlfn.CEILING.MATH(ABS(NiftyData[[#This Row],[DayChange %]]), 0.01)</f>
        <v>0.01</v>
      </c>
    </row>
    <row r="5278" spans="1:18" x14ac:dyDescent="0.2">
      <c r="A5278" s="2">
        <v>36420</v>
      </c>
      <c r="B5278" s="1">
        <v>1350.35</v>
      </c>
      <c r="C5278" s="1">
        <v>1364.05</v>
      </c>
      <c r="D5278" s="1">
        <v>1329.7</v>
      </c>
      <c r="E5278" s="1">
        <v>1359.7</v>
      </c>
      <c r="F5278" s="1">
        <v>34644812</v>
      </c>
      <c r="G5278" s="1">
        <v>1316.43</v>
      </c>
      <c r="H5278" s="6" t="str">
        <f>TEXT(NiftyData[[#This Row],[Date]], "yyyy")</f>
        <v>1999</v>
      </c>
      <c r="I5278" s="6" t="str">
        <f>TEXT(NiftyData[[#This Row],[Date]], "mmm")</f>
        <v>Sep</v>
      </c>
      <c r="J5278" s="6" t="str">
        <f>TEXT(NiftyData[[#This Row],[Date]], "ddd")</f>
        <v>Fri</v>
      </c>
      <c r="K5278" s="6" t="str">
        <f>TEXT(NiftyData[[#This Row],[Date]], "mmm-yyyy")</f>
        <v>Sep-1999</v>
      </c>
      <c r="L5278" s="6" t="str">
        <f>IF(NiftyData[[#This Row],[Day]]="Thu", "Expiry", "")</f>
        <v/>
      </c>
      <c r="M5278" s="6">
        <f>NiftyData[[#This Row],[Close]]-NiftyData[[#This Row],[Open]]</f>
        <v>9.3500000000001364</v>
      </c>
      <c r="N5278" s="4">
        <f>NiftyData[[#This Row],[Intraday Change]]/NiftyData[[#This Row],[Open]]</f>
        <v>6.9241307809087549E-3</v>
      </c>
      <c r="O5278" s="4">
        <f>_xlfn.CEILING.MATH(ABS(NiftyData[[#This Row],[Intraday Change %]]), 0.01)</f>
        <v>0.01</v>
      </c>
      <c r="P5278" s="6">
        <f>NiftyData[[#This Row],[Close]]-E5279</f>
        <v>8.5</v>
      </c>
      <c r="Q5278" s="4">
        <f>NiftyData[[#This Row],[DayChange]]/E5279</f>
        <v>6.2907045589105978E-3</v>
      </c>
      <c r="R5278" s="7">
        <f>_xlfn.CEILING.MATH(ABS(NiftyData[[#This Row],[DayChange %]]), 0.01)</f>
        <v>0.01</v>
      </c>
    </row>
    <row r="5279" spans="1:18" x14ac:dyDescent="0.2">
      <c r="A5279" s="2">
        <v>36419</v>
      </c>
      <c r="B5279" s="1">
        <v>1374.45</v>
      </c>
      <c r="C5279" s="1">
        <v>1375.35</v>
      </c>
      <c r="D5279" s="1">
        <v>1347.3</v>
      </c>
      <c r="E5279" s="1">
        <v>1351.2</v>
      </c>
      <c r="F5279" s="1">
        <v>31300438</v>
      </c>
      <c r="G5279" s="1">
        <v>982.12</v>
      </c>
      <c r="H5279" s="6" t="str">
        <f>TEXT(NiftyData[[#This Row],[Date]], "yyyy")</f>
        <v>1999</v>
      </c>
      <c r="I5279" s="6" t="str">
        <f>TEXT(NiftyData[[#This Row],[Date]], "mmm")</f>
        <v>Sep</v>
      </c>
      <c r="J5279" s="6" t="str">
        <f>TEXT(NiftyData[[#This Row],[Date]], "ddd")</f>
        <v>Thu</v>
      </c>
      <c r="K5279" s="6" t="str">
        <f>TEXT(NiftyData[[#This Row],[Date]], "mmm-yyyy")</f>
        <v>Sep-1999</v>
      </c>
      <c r="L5279" s="6" t="str">
        <f>IF(NiftyData[[#This Row],[Day]]="Thu", "Expiry", "")</f>
        <v>Expiry</v>
      </c>
      <c r="M5279" s="6">
        <f>NiftyData[[#This Row],[Close]]-NiftyData[[#This Row],[Open]]</f>
        <v>-23.25</v>
      </c>
      <c r="N5279" s="4">
        <f>NiftyData[[#This Row],[Intraday Change]]/NiftyData[[#This Row],[Open]]</f>
        <v>-1.6915857251991705E-2</v>
      </c>
      <c r="O5279" s="4">
        <f>_xlfn.CEILING.MATH(ABS(NiftyData[[#This Row],[Intraday Change %]]), 0.01)</f>
        <v>0.02</v>
      </c>
      <c r="P5279" s="6">
        <f>NiftyData[[#This Row],[Close]]-E5280</f>
        <v>-23.5</v>
      </c>
      <c r="Q5279" s="4">
        <f>NiftyData[[#This Row],[DayChange]]/E5280</f>
        <v>-1.7094638830290245E-2</v>
      </c>
      <c r="R5279" s="7">
        <f>_xlfn.CEILING.MATH(ABS(NiftyData[[#This Row],[DayChange %]]), 0.01)</f>
        <v>0.02</v>
      </c>
    </row>
    <row r="5280" spans="1:18" x14ac:dyDescent="0.2">
      <c r="A5280" s="2">
        <v>36418</v>
      </c>
      <c r="B5280" s="1">
        <v>1371</v>
      </c>
      <c r="C5280" s="1">
        <v>1392.35</v>
      </c>
      <c r="D5280" s="1">
        <v>1371</v>
      </c>
      <c r="E5280" s="1">
        <v>1374.7</v>
      </c>
      <c r="F5280" s="1">
        <v>35088892</v>
      </c>
      <c r="G5280" s="1">
        <v>1247.1400000000001</v>
      </c>
      <c r="H5280" s="6" t="str">
        <f>TEXT(NiftyData[[#This Row],[Date]], "yyyy")</f>
        <v>1999</v>
      </c>
      <c r="I5280" s="6" t="str">
        <f>TEXT(NiftyData[[#This Row],[Date]], "mmm")</f>
        <v>Sep</v>
      </c>
      <c r="J5280" s="6" t="str">
        <f>TEXT(NiftyData[[#This Row],[Date]], "ddd")</f>
        <v>Wed</v>
      </c>
      <c r="K5280" s="6" t="str">
        <f>TEXT(NiftyData[[#This Row],[Date]], "mmm-yyyy")</f>
        <v>Sep-1999</v>
      </c>
      <c r="L5280" s="6" t="str">
        <f>IF(NiftyData[[#This Row],[Day]]="Thu", "Expiry", "")</f>
        <v/>
      </c>
      <c r="M5280" s="6">
        <f>NiftyData[[#This Row],[Close]]-NiftyData[[#This Row],[Open]]</f>
        <v>3.7000000000000455</v>
      </c>
      <c r="N5280" s="4">
        <f>NiftyData[[#This Row],[Intraday Change]]/NiftyData[[#This Row],[Open]]</f>
        <v>2.6987600291758173E-3</v>
      </c>
      <c r="O5280" s="4">
        <f>_xlfn.CEILING.MATH(ABS(NiftyData[[#This Row],[Intraday Change %]]), 0.01)</f>
        <v>0.01</v>
      </c>
      <c r="P5280" s="6">
        <f>NiftyData[[#This Row],[Close]]-E5281</f>
        <v>4.1500000000000909</v>
      </c>
      <c r="Q5280" s="4">
        <f>NiftyData[[#This Row],[DayChange]]/E5281</f>
        <v>3.0279814672942184E-3</v>
      </c>
      <c r="R5280" s="7">
        <f>_xlfn.CEILING.MATH(ABS(NiftyData[[#This Row],[DayChange %]]), 0.01)</f>
        <v>0.01</v>
      </c>
    </row>
    <row r="5281" spans="1:18" x14ac:dyDescent="0.2">
      <c r="A5281" s="2">
        <v>36417</v>
      </c>
      <c r="B5281" s="1">
        <v>1391.9</v>
      </c>
      <c r="C5281" s="1">
        <v>1397.45</v>
      </c>
      <c r="D5281" s="1">
        <v>1366.25</v>
      </c>
      <c r="E5281" s="1">
        <v>1370.55</v>
      </c>
      <c r="F5281" s="1">
        <v>43755495</v>
      </c>
      <c r="G5281" s="1">
        <v>1460.52</v>
      </c>
      <c r="H5281" s="6" t="str">
        <f>TEXT(NiftyData[[#This Row],[Date]], "yyyy")</f>
        <v>1999</v>
      </c>
      <c r="I5281" s="6" t="str">
        <f>TEXT(NiftyData[[#This Row],[Date]], "mmm")</f>
        <v>Sep</v>
      </c>
      <c r="J5281" s="6" t="str">
        <f>TEXT(NiftyData[[#This Row],[Date]], "ddd")</f>
        <v>Tue</v>
      </c>
      <c r="K5281" s="6" t="str">
        <f>TEXT(NiftyData[[#This Row],[Date]], "mmm-yyyy")</f>
        <v>Sep-1999</v>
      </c>
      <c r="L5281" s="6" t="str">
        <f>IF(NiftyData[[#This Row],[Day]]="Thu", "Expiry", "")</f>
        <v/>
      </c>
      <c r="M5281" s="6">
        <f>NiftyData[[#This Row],[Close]]-NiftyData[[#This Row],[Open]]</f>
        <v>-21.350000000000136</v>
      </c>
      <c r="N5281" s="4">
        <f>NiftyData[[#This Row],[Intraday Change]]/NiftyData[[#This Row],[Open]]</f>
        <v>-1.5338745599540293E-2</v>
      </c>
      <c r="O5281" s="4">
        <f>_xlfn.CEILING.MATH(ABS(NiftyData[[#This Row],[Intraday Change %]]), 0.01)</f>
        <v>0.02</v>
      </c>
      <c r="P5281" s="6">
        <f>NiftyData[[#This Row],[Close]]-E5282</f>
        <v>-20.549999999999955</v>
      </c>
      <c r="Q5281" s="4">
        <f>NiftyData[[#This Row],[DayChange]]/E5282</f>
        <v>-1.4772482208324316E-2</v>
      </c>
      <c r="R5281" s="7">
        <f>_xlfn.CEILING.MATH(ABS(NiftyData[[#This Row],[DayChange %]]), 0.01)</f>
        <v>0.02</v>
      </c>
    </row>
    <row r="5282" spans="1:18" x14ac:dyDescent="0.2">
      <c r="A5282" s="2">
        <v>36413</v>
      </c>
      <c r="B5282" s="1">
        <v>1397.15</v>
      </c>
      <c r="C5282" s="1">
        <v>1398.6</v>
      </c>
      <c r="D5282" s="1">
        <v>1388.85</v>
      </c>
      <c r="E5282" s="1">
        <v>1391.1</v>
      </c>
      <c r="F5282" s="1">
        <v>40904408</v>
      </c>
      <c r="G5282" s="1">
        <v>1071.07</v>
      </c>
      <c r="H5282" s="6" t="str">
        <f>TEXT(NiftyData[[#This Row],[Date]], "yyyy")</f>
        <v>1999</v>
      </c>
      <c r="I5282" s="6" t="str">
        <f>TEXT(NiftyData[[#This Row],[Date]], "mmm")</f>
        <v>Sep</v>
      </c>
      <c r="J5282" s="6" t="str">
        <f>TEXT(NiftyData[[#This Row],[Date]], "ddd")</f>
        <v>Fri</v>
      </c>
      <c r="K5282" s="6" t="str">
        <f>TEXT(NiftyData[[#This Row],[Date]], "mmm-yyyy")</f>
        <v>Sep-1999</v>
      </c>
      <c r="L5282" s="6" t="str">
        <f>IF(NiftyData[[#This Row],[Day]]="Thu", "Expiry", "")</f>
        <v/>
      </c>
      <c r="M5282" s="6">
        <f>NiftyData[[#This Row],[Close]]-NiftyData[[#This Row],[Open]]</f>
        <v>-6.0500000000001819</v>
      </c>
      <c r="N5282" s="4">
        <f>NiftyData[[#This Row],[Intraday Change]]/NiftyData[[#This Row],[Open]]</f>
        <v>-4.3302437104106081E-3</v>
      </c>
      <c r="O5282" s="4">
        <f>_xlfn.CEILING.MATH(ABS(NiftyData[[#This Row],[Intraday Change %]]), 0.01)</f>
        <v>0.01</v>
      </c>
      <c r="P5282" s="6">
        <f>NiftyData[[#This Row],[Close]]-E5283</f>
        <v>-5.8000000000001819</v>
      </c>
      <c r="Q5282" s="4">
        <f>NiftyData[[#This Row],[DayChange]]/E5283</f>
        <v>-4.1520509700051413E-3</v>
      </c>
      <c r="R5282" s="7">
        <f>_xlfn.CEILING.MATH(ABS(NiftyData[[#This Row],[DayChange %]]), 0.01)</f>
        <v>0.01</v>
      </c>
    </row>
    <row r="5283" spans="1:18" x14ac:dyDescent="0.2">
      <c r="A5283" s="2">
        <v>36412</v>
      </c>
      <c r="B5283" s="1">
        <v>1400.15</v>
      </c>
      <c r="C5283" s="1">
        <v>1402.25</v>
      </c>
      <c r="D5283" s="1">
        <v>1388.65</v>
      </c>
      <c r="E5283" s="1">
        <v>1396.9</v>
      </c>
      <c r="F5283" s="1">
        <v>41088137</v>
      </c>
      <c r="G5283" s="1">
        <v>1225.48</v>
      </c>
      <c r="H5283" s="6" t="str">
        <f>TEXT(NiftyData[[#This Row],[Date]], "yyyy")</f>
        <v>1999</v>
      </c>
      <c r="I5283" s="6" t="str">
        <f>TEXT(NiftyData[[#This Row],[Date]], "mmm")</f>
        <v>Sep</v>
      </c>
      <c r="J5283" s="6" t="str">
        <f>TEXT(NiftyData[[#This Row],[Date]], "ddd")</f>
        <v>Thu</v>
      </c>
      <c r="K5283" s="6" t="str">
        <f>TEXT(NiftyData[[#This Row],[Date]], "mmm-yyyy")</f>
        <v>Sep-1999</v>
      </c>
      <c r="L5283" s="6" t="str">
        <f>IF(NiftyData[[#This Row],[Day]]="Thu", "Expiry", "")</f>
        <v>Expiry</v>
      </c>
      <c r="M5283" s="6">
        <f>NiftyData[[#This Row],[Close]]-NiftyData[[#This Row],[Open]]</f>
        <v>-3.25</v>
      </c>
      <c r="N5283" s="4">
        <f>NiftyData[[#This Row],[Intraday Change]]/NiftyData[[#This Row],[Open]]</f>
        <v>-2.3211798735849731E-3</v>
      </c>
      <c r="O5283" s="4">
        <f>_xlfn.CEILING.MATH(ABS(NiftyData[[#This Row],[Intraday Change %]]), 0.01)</f>
        <v>0.01</v>
      </c>
      <c r="P5283" s="6">
        <f>NiftyData[[#This Row],[Close]]-E5284</f>
        <v>-2.5999999999999091</v>
      </c>
      <c r="Q5283" s="4">
        <f>NiftyData[[#This Row],[DayChange]]/E5284</f>
        <v>-1.8578063594140114E-3</v>
      </c>
      <c r="R5283" s="7">
        <f>_xlfn.CEILING.MATH(ABS(NiftyData[[#This Row],[DayChange %]]), 0.01)</f>
        <v>0.01</v>
      </c>
    </row>
    <row r="5284" spans="1:18" x14ac:dyDescent="0.2">
      <c r="A5284" s="2">
        <v>36411</v>
      </c>
      <c r="B5284" s="1">
        <v>1385.55</v>
      </c>
      <c r="C5284" s="1">
        <v>1413.45</v>
      </c>
      <c r="D5284" s="1">
        <v>1385.55</v>
      </c>
      <c r="E5284" s="1">
        <v>1399.5</v>
      </c>
      <c r="F5284" s="1">
        <v>43965745</v>
      </c>
      <c r="G5284" s="1">
        <v>1387.43</v>
      </c>
      <c r="H5284" s="6" t="str">
        <f>TEXT(NiftyData[[#This Row],[Date]], "yyyy")</f>
        <v>1999</v>
      </c>
      <c r="I5284" s="6" t="str">
        <f>TEXT(NiftyData[[#This Row],[Date]], "mmm")</f>
        <v>Sep</v>
      </c>
      <c r="J5284" s="6" t="str">
        <f>TEXT(NiftyData[[#This Row],[Date]], "ddd")</f>
        <v>Wed</v>
      </c>
      <c r="K5284" s="6" t="str">
        <f>TEXT(NiftyData[[#This Row],[Date]], "mmm-yyyy")</f>
        <v>Sep-1999</v>
      </c>
      <c r="L5284" s="6" t="str">
        <f>IF(NiftyData[[#This Row],[Day]]="Thu", "Expiry", "")</f>
        <v/>
      </c>
      <c r="M5284" s="6">
        <f>NiftyData[[#This Row],[Close]]-NiftyData[[#This Row],[Open]]</f>
        <v>13.950000000000045</v>
      </c>
      <c r="N5284" s="4">
        <f>NiftyData[[#This Row],[Intraday Change]]/NiftyData[[#This Row],[Open]]</f>
        <v>1.0068203962325464E-2</v>
      </c>
      <c r="O5284" s="4">
        <f>_xlfn.CEILING.MATH(ABS(NiftyData[[#This Row],[Intraday Change %]]), 0.01)</f>
        <v>0.02</v>
      </c>
      <c r="P5284" s="6">
        <f>NiftyData[[#This Row],[Close]]-E5285</f>
        <v>16.25</v>
      </c>
      <c r="Q5284" s="4">
        <f>NiftyData[[#This Row],[DayChange]]/E5285</f>
        <v>1.1747695644315923E-2</v>
      </c>
      <c r="R5284" s="7">
        <f>_xlfn.CEILING.MATH(ABS(NiftyData[[#This Row],[DayChange %]]), 0.01)</f>
        <v>0.02</v>
      </c>
    </row>
    <row r="5285" spans="1:18" x14ac:dyDescent="0.2">
      <c r="A5285" s="2">
        <v>36410</v>
      </c>
      <c r="B5285" s="1">
        <v>1391.2</v>
      </c>
      <c r="C5285" s="1">
        <v>1403.75</v>
      </c>
      <c r="D5285" s="1">
        <v>1378.95</v>
      </c>
      <c r="E5285" s="1">
        <v>1383.25</v>
      </c>
      <c r="F5285" s="1">
        <v>40411200</v>
      </c>
      <c r="G5285" s="1">
        <v>1205.32</v>
      </c>
      <c r="H5285" s="6" t="str">
        <f>TEXT(NiftyData[[#This Row],[Date]], "yyyy")</f>
        <v>1999</v>
      </c>
      <c r="I5285" s="6" t="str">
        <f>TEXT(NiftyData[[#This Row],[Date]], "mmm")</f>
        <v>Sep</v>
      </c>
      <c r="J5285" s="6" t="str">
        <f>TEXT(NiftyData[[#This Row],[Date]], "ddd")</f>
        <v>Tue</v>
      </c>
      <c r="K5285" s="6" t="str">
        <f>TEXT(NiftyData[[#This Row],[Date]], "mmm-yyyy")</f>
        <v>Sep-1999</v>
      </c>
      <c r="L5285" s="6" t="str">
        <f>IF(NiftyData[[#This Row],[Day]]="Thu", "Expiry", "")</f>
        <v/>
      </c>
      <c r="M5285" s="6">
        <f>NiftyData[[#This Row],[Close]]-NiftyData[[#This Row],[Open]]</f>
        <v>-7.9500000000000455</v>
      </c>
      <c r="N5285" s="4">
        <f>NiftyData[[#This Row],[Intraday Change]]/NiftyData[[#This Row],[Open]]</f>
        <v>-5.7144910868315449E-3</v>
      </c>
      <c r="O5285" s="4">
        <f>_xlfn.CEILING.MATH(ABS(NiftyData[[#This Row],[Intraday Change %]]), 0.01)</f>
        <v>0.01</v>
      </c>
      <c r="P5285" s="6">
        <f>NiftyData[[#This Row],[Close]]-E5286</f>
        <v>-6.9500000000000455</v>
      </c>
      <c r="Q5285" s="4">
        <f>NiftyData[[#This Row],[DayChange]]/E5286</f>
        <v>-4.9992806790390195E-3</v>
      </c>
      <c r="R5285" s="7">
        <f>_xlfn.CEILING.MATH(ABS(NiftyData[[#This Row],[DayChange %]]), 0.01)</f>
        <v>0.01</v>
      </c>
    </row>
    <row r="5286" spans="1:18" x14ac:dyDescent="0.2">
      <c r="A5286" s="2">
        <v>36409</v>
      </c>
      <c r="B5286" s="1">
        <v>1375.45</v>
      </c>
      <c r="C5286" s="1">
        <v>1392.05</v>
      </c>
      <c r="D5286" s="1">
        <v>1372.5</v>
      </c>
      <c r="E5286" s="1">
        <v>1390.2</v>
      </c>
      <c r="F5286" s="1">
        <v>30638177</v>
      </c>
      <c r="G5286" s="1">
        <v>962.64</v>
      </c>
      <c r="H5286" s="6" t="str">
        <f>TEXT(NiftyData[[#This Row],[Date]], "yyyy")</f>
        <v>1999</v>
      </c>
      <c r="I5286" s="6" t="str">
        <f>TEXT(NiftyData[[#This Row],[Date]], "mmm")</f>
        <v>Sep</v>
      </c>
      <c r="J5286" s="6" t="str">
        <f>TEXT(NiftyData[[#This Row],[Date]], "ddd")</f>
        <v>Mon</v>
      </c>
      <c r="K5286" s="6" t="str">
        <f>TEXT(NiftyData[[#This Row],[Date]], "mmm-yyyy")</f>
        <v>Sep-1999</v>
      </c>
      <c r="L5286" s="6" t="str">
        <f>IF(NiftyData[[#This Row],[Day]]="Thu", "Expiry", "")</f>
        <v/>
      </c>
      <c r="M5286" s="6">
        <f>NiftyData[[#This Row],[Close]]-NiftyData[[#This Row],[Open]]</f>
        <v>14.75</v>
      </c>
      <c r="N5286" s="4">
        <f>NiftyData[[#This Row],[Intraday Change]]/NiftyData[[#This Row],[Open]]</f>
        <v>1.0723763132065869E-2</v>
      </c>
      <c r="O5286" s="4">
        <f>_xlfn.CEILING.MATH(ABS(NiftyData[[#This Row],[Intraday Change %]]), 0.01)</f>
        <v>0.02</v>
      </c>
      <c r="P5286" s="6">
        <f>NiftyData[[#This Row],[Close]]-E5287</f>
        <v>15.25</v>
      </c>
      <c r="Q5286" s="4">
        <f>NiftyData[[#This Row],[DayChange]]/E5287</f>
        <v>1.1091312411360413E-2</v>
      </c>
      <c r="R5286" s="7">
        <f>_xlfn.CEILING.MATH(ABS(NiftyData[[#This Row],[DayChange %]]), 0.01)</f>
        <v>0.02</v>
      </c>
    </row>
    <row r="5287" spans="1:18" x14ac:dyDescent="0.2">
      <c r="A5287" s="2">
        <v>36406</v>
      </c>
      <c r="B5287" s="1">
        <v>1375.7</v>
      </c>
      <c r="C5287" s="1">
        <v>1384.25</v>
      </c>
      <c r="D5287" s="1">
        <v>1370.95</v>
      </c>
      <c r="E5287" s="1">
        <v>1374.95</v>
      </c>
      <c r="F5287" s="1">
        <v>31511260</v>
      </c>
      <c r="G5287" s="1">
        <v>1015.37</v>
      </c>
      <c r="H5287" s="6" t="str">
        <f>TEXT(NiftyData[[#This Row],[Date]], "yyyy")</f>
        <v>1999</v>
      </c>
      <c r="I5287" s="6" t="str">
        <f>TEXT(NiftyData[[#This Row],[Date]], "mmm")</f>
        <v>Sep</v>
      </c>
      <c r="J5287" s="6" t="str">
        <f>TEXT(NiftyData[[#This Row],[Date]], "ddd")</f>
        <v>Fri</v>
      </c>
      <c r="K5287" s="6" t="str">
        <f>TEXT(NiftyData[[#This Row],[Date]], "mmm-yyyy")</f>
        <v>Sep-1999</v>
      </c>
      <c r="L5287" s="6" t="str">
        <f>IF(NiftyData[[#This Row],[Day]]="Thu", "Expiry", "")</f>
        <v/>
      </c>
      <c r="M5287" s="6">
        <f>NiftyData[[#This Row],[Close]]-NiftyData[[#This Row],[Open]]</f>
        <v>-0.75</v>
      </c>
      <c r="N5287" s="4">
        <f>NiftyData[[#This Row],[Intraday Change]]/NiftyData[[#This Row],[Open]]</f>
        <v>-5.4517700079959291E-4</v>
      </c>
      <c r="O5287" s="4">
        <f>_xlfn.CEILING.MATH(ABS(NiftyData[[#This Row],[Intraday Change %]]), 0.01)</f>
        <v>0.01</v>
      </c>
      <c r="P5287" s="6">
        <f>NiftyData[[#This Row],[Close]]-E5288</f>
        <v>-0.89999999999986358</v>
      </c>
      <c r="Q5287" s="4">
        <f>NiftyData[[#This Row],[DayChange]]/E5288</f>
        <v>-6.5414107642538329E-4</v>
      </c>
      <c r="R5287" s="7">
        <f>_xlfn.CEILING.MATH(ABS(NiftyData[[#This Row],[DayChange %]]), 0.01)</f>
        <v>0.01</v>
      </c>
    </row>
    <row r="5288" spans="1:18" x14ac:dyDescent="0.2">
      <c r="A5288" s="2">
        <v>36405</v>
      </c>
      <c r="B5288" s="1">
        <v>1410</v>
      </c>
      <c r="C5288" s="1">
        <v>1410</v>
      </c>
      <c r="D5288" s="1">
        <v>1372.5</v>
      </c>
      <c r="E5288" s="1">
        <v>1375.85</v>
      </c>
      <c r="F5288" s="1">
        <v>32966516</v>
      </c>
      <c r="G5288" s="1">
        <v>1017.32</v>
      </c>
      <c r="H5288" s="6" t="str">
        <f>TEXT(NiftyData[[#This Row],[Date]], "yyyy")</f>
        <v>1999</v>
      </c>
      <c r="I5288" s="6" t="str">
        <f>TEXT(NiftyData[[#This Row],[Date]], "mmm")</f>
        <v>Sep</v>
      </c>
      <c r="J5288" s="6" t="str">
        <f>TEXT(NiftyData[[#This Row],[Date]], "ddd")</f>
        <v>Thu</v>
      </c>
      <c r="K5288" s="6" t="str">
        <f>TEXT(NiftyData[[#This Row],[Date]], "mmm-yyyy")</f>
        <v>Sep-1999</v>
      </c>
      <c r="L5288" s="6" t="str">
        <f>IF(NiftyData[[#This Row],[Day]]="Thu", "Expiry", "")</f>
        <v>Expiry</v>
      </c>
      <c r="M5288" s="6">
        <f>NiftyData[[#This Row],[Close]]-NiftyData[[#This Row],[Open]]</f>
        <v>-34.150000000000091</v>
      </c>
      <c r="N5288" s="4">
        <f>NiftyData[[#This Row],[Intraday Change]]/NiftyData[[#This Row],[Open]]</f>
        <v>-2.4219858156028434E-2</v>
      </c>
      <c r="O5288" s="4">
        <f>_xlfn.CEILING.MATH(ABS(NiftyData[[#This Row],[Intraday Change %]]), 0.01)</f>
        <v>0.03</v>
      </c>
      <c r="P5288" s="6">
        <f>NiftyData[[#This Row],[Close]]-E5289</f>
        <v>-34.850000000000136</v>
      </c>
      <c r="Q5288" s="4">
        <f>NiftyData[[#This Row],[DayChange]]/E5289</f>
        <v>-2.4704047635925524E-2</v>
      </c>
      <c r="R5288" s="7">
        <f>_xlfn.CEILING.MATH(ABS(NiftyData[[#This Row],[DayChange %]]), 0.01)</f>
        <v>0.03</v>
      </c>
    </row>
    <row r="5289" spans="1:18" x14ac:dyDescent="0.2">
      <c r="A5289" s="2">
        <v>36404</v>
      </c>
      <c r="B5289" s="1">
        <v>1412.05</v>
      </c>
      <c r="C5289" s="1">
        <v>1430.8</v>
      </c>
      <c r="D5289" s="1">
        <v>1397.7</v>
      </c>
      <c r="E5289" s="1">
        <v>1410.7</v>
      </c>
      <c r="F5289" s="1">
        <v>43993413</v>
      </c>
      <c r="G5289" s="1">
        <v>1396.77</v>
      </c>
      <c r="H5289" s="6" t="str">
        <f>TEXT(NiftyData[[#This Row],[Date]], "yyyy")</f>
        <v>1999</v>
      </c>
      <c r="I5289" s="6" t="str">
        <f>TEXT(NiftyData[[#This Row],[Date]], "mmm")</f>
        <v>Sep</v>
      </c>
      <c r="J5289" s="6" t="str">
        <f>TEXT(NiftyData[[#This Row],[Date]], "ddd")</f>
        <v>Wed</v>
      </c>
      <c r="K5289" s="6" t="str">
        <f>TEXT(NiftyData[[#This Row],[Date]], "mmm-yyyy")</f>
        <v>Sep-1999</v>
      </c>
      <c r="L5289" s="6" t="str">
        <f>IF(NiftyData[[#This Row],[Day]]="Thu", "Expiry", "")</f>
        <v/>
      </c>
      <c r="M5289" s="6">
        <f>NiftyData[[#This Row],[Close]]-NiftyData[[#This Row],[Open]]</f>
        <v>-1.3499999999999091</v>
      </c>
      <c r="N5289" s="4">
        <f>NiftyData[[#This Row],[Intraday Change]]/NiftyData[[#This Row],[Open]]</f>
        <v>-9.5605679685557105E-4</v>
      </c>
      <c r="O5289" s="4">
        <f>_xlfn.CEILING.MATH(ABS(NiftyData[[#This Row],[Intraday Change %]]), 0.01)</f>
        <v>0.01</v>
      </c>
      <c r="P5289" s="6">
        <f>NiftyData[[#This Row],[Close]]-E5290</f>
        <v>-1.2999999999999545</v>
      </c>
      <c r="Q5289" s="4">
        <f>NiftyData[[#This Row],[DayChange]]/E5290</f>
        <v>-9.2067988668552024E-4</v>
      </c>
      <c r="R5289" s="7">
        <f>_xlfn.CEILING.MATH(ABS(NiftyData[[#This Row],[DayChange %]]), 0.01)</f>
        <v>0.01</v>
      </c>
    </row>
    <row r="5290" spans="1:18" x14ac:dyDescent="0.2">
      <c r="A5290" s="2">
        <v>36403</v>
      </c>
      <c r="B5290" s="1">
        <v>1422.65</v>
      </c>
      <c r="C5290" s="1">
        <v>1424.05</v>
      </c>
      <c r="D5290" s="1">
        <v>1409.55</v>
      </c>
      <c r="E5290" s="1">
        <v>1412</v>
      </c>
      <c r="F5290" s="1">
        <v>38972160</v>
      </c>
      <c r="G5290" s="1">
        <v>1153.01</v>
      </c>
      <c r="H5290" s="6" t="str">
        <f>TEXT(NiftyData[[#This Row],[Date]], "yyyy")</f>
        <v>1999</v>
      </c>
      <c r="I5290" s="6" t="str">
        <f>TEXT(NiftyData[[#This Row],[Date]], "mmm")</f>
        <v>Aug</v>
      </c>
      <c r="J5290" s="6" t="str">
        <f>TEXT(NiftyData[[#This Row],[Date]], "ddd")</f>
        <v>Tue</v>
      </c>
      <c r="K5290" s="6" t="str">
        <f>TEXT(NiftyData[[#This Row],[Date]], "mmm-yyyy")</f>
        <v>Aug-1999</v>
      </c>
      <c r="L5290" s="6" t="str">
        <f>IF(NiftyData[[#This Row],[Day]]="Thu", "Expiry", "")</f>
        <v/>
      </c>
      <c r="M5290" s="6">
        <f>NiftyData[[#This Row],[Close]]-NiftyData[[#This Row],[Open]]</f>
        <v>-10.650000000000091</v>
      </c>
      <c r="N5290" s="4">
        <f>NiftyData[[#This Row],[Intraday Change]]/NiftyData[[#This Row],[Open]]</f>
        <v>-7.4860295926616454E-3</v>
      </c>
      <c r="O5290" s="4">
        <f>_xlfn.CEILING.MATH(ABS(NiftyData[[#This Row],[Intraday Change %]]), 0.01)</f>
        <v>0.01</v>
      </c>
      <c r="P5290" s="6">
        <f>NiftyData[[#This Row],[Close]]-E5291</f>
        <v>-10.599999999999909</v>
      </c>
      <c r="Q5290" s="4">
        <f>NiftyData[[#This Row],[DayChange]]/E5291</f>
        <v>-7.4511457893996274E-3</v>
      </c>
      <c r="R5290" s="7">
        <f>_xlfn.CEILING.MATH(ABS(NiftyData[[#This Row],[DayChange %]]), 0.01)</f>
        <v>0.01</v>
      </c>
    </row>
    <row r="5291" spans="1:18" x14ac:dyDescent="0.2">
      <c r="A5291" s="2">
        <v>36402</v>
      </c>
      <c r="B5291" s="1">
        <v>1417.8</v>
      </c>
      <c r="C5291" s="1">
        <v>1435.5</v>
      </c>
      <c r="D5291" s="1">
        <v>1417.8</v>
      </c>
      <c r="E5291" s="1">
        <v>1422.6</v>
      </c>
      <c r="F5291" s="1">
        <v>46989716</v>
      </c>
      <c r="G5291" s="1">
        <v>1407.53</v>
      </c>
      <c r="H5291" s="6" t="str">
        <f>TEXT(NiftyData[[#This Row],[Date]], "yyyy")</f>
        <v>1999</v>
      </c>
      <c r="I5291" s="6" t="str">
        <f>TEXT(NiftyData[[#This Row],[Date]], "mmm")</f>
        <v>Aug</v>
      </c>
      <c r="J5291" s="6" t="str">
        <f>TEXT(NiftyData[[#This Row],[Date]], "ddd")</f>
        <v>Mon</v>
      </c>
      <c r="K5291" s="6" t="str">
        <f>TEXT(NiftyData[[#This Row],[Date]], "mmm-yyyy")</f>
        <v>Aug-1999</v>
      </c>
      <c r="L5291" s="6" t="str">
        <f>IF(NiftyData[[#This Row],[Day]]="Thu", "Expiry", "")</f>
        <v/>
      </c>
      <c r="M5291" s="6">
        <f>NiftyData[[#This Row],[Close]]-NiftyData[[#This Row],[Open]]</f>
        <v>4.7999999999999545</v>
      </c>
      <c r="N5291" s="4">
        <f>NiftyData[[#This Row],[Intraday Change]]/NiftyData[[#This Row],[Open]]</f>
        <v>3.3855268726195194E-3</v>
      </c>
      <c r="O5291" s="4">
        <f>_xlfn.CEILING.MATH(ABS(NiftyData[[#This Row],[Intraday Change %]]), 0.01)</f>
        <v>0.01</v>
      </c>
      <c r="P5291" s="6">
        <f>NiftyData[[#This Row],[Close]]-E5292</f>
        <v>5.0999999999999091</v>
      </c>
      <c r="Q5291" s="4">
        <f>NiftyData[[#This Row],[DayChange]]/E5292</f>
        <v>3.5978835978835336E-3</v>
      </c>
      <c r="R5291" s="7">
        <f>_xlfn.CEILING.MATH(ABS(NiftyData[[#This Row],[DayChange %]]), 0.01)</f>
        <v>0.01</v>
      </c>
    </row>
    <row r="5292" spans="1:18" x14ac:dyDescent="0.2">
      <c r="A5292" s="2">
        <v>36399</v>
      </c>
      <c r="B5292" s="1">
        <v>1402.6</v>
      </c>
      <c r="C5292" s="1">
        <v>1425.2</v>
      </c>
      <c r="D5292" s="1">
        <v>1402.6</v>
      </c>
      <c r="E5292" s="1">
        <v>1417.5</v>
      </c>
      <c r="F5292" s="1">
        <v>36606510</v>
      </c>
      <c r="G5292" s="1">
        <v>1264.05</v>
      </c>
      <c r="H5292" s="6" t="str">
        <f>TEXT(NiftyData[[#This Row],[Date]], "yyyy")</f>
        <v>1999</v>
      </c>
      <c r="I5292" s="6" t="str">
        <f>TEXT(NiftyData[[#This Row],[Date]], "mmm")</f>
        <v>Aug</v>
      </c>
      <c r="J5292" s="6" t="str">
        <f>TEXT(NiftyData[[#This Row],[Date]], "ddd")</f>
        <v>Fri</v>
      </c>
      <c r="K5292" s="6" t="str">
        <f>TEXT(NiftyData[[#This Row],[Date]], "mmm-yyyy")</f>
        <v>Aug-1999</v>
      </c>
      <c r="L5292" s="6" t="str">
        <f>IF(NiftyData[[#This Row],[Day]]="Thu", "Expiry", "")</f>
        <v/>
      </c>
      <c r="M5292" s="6">
        <f>NiftyData[[#This Row],[Close]]-NiftyData[[#This Row],[Open]]</f>
        <v>14.900000000000091</v>
      </c>
      <c r="N5292" s="4">
        <f>NiftyData[[#This Row],[Intraday Change]]/NiftyData[[#This Row],[Open]]</f>
        <v>1.0623128475688073E-2</v>
      </c>
      <c r="O5292" s="4">
        <f>_xlfn.CEILING.MATH(ABS(NiftyData[[#This Row],[Intraday Change %]]), 0.01)</f>
        <v>0.02</v>
      </c>
      <c r="P5292" s="6">
        <f>NiftyData[[#This Row],[Close]]-E5293</f>
        <v>15</v>
      </c>
      <c r="Q5292" s="4">
        <f>NiftyData[[#This Row],[DayChange]]/E5293</f>
        <v>1.06951871657754E-2</v>
      </c>
      <c r="R5292" s="7">
        <f>_xlfn.CEILING.MATH(ABS(NiftyData[[#This Row],[DayChange %]]), 0.01)</f>
        <v>0.02</v>
      </c>
    </row>
    <row r="5293" spans="1:18" x14ac:dyDescent="0.2">
      <c r="A5293" s="2">
        <v>36398</v>
      </c>
      <c r="B5293" s="1">
        <v>1371.9</v>
      </c>
      <c r="C5293" s="1">
        <v>1408.15</v>
      </c>
      <c r="D5293" s="1">
        <v>1371.9</v>
      </c>
      <c r="E5293" s="1">
        <v>1402.5</v>
      </c>
      <c r="F5293" s="1">
        <v>38217896</v>
      </c>
      <c r="G5293" s="1">
        <v>1280.06</v>
      </c>
      <c r="H5293" s="6" t="str">
        <f>TEXT(NiftyData[[#This Row],[Date]], "yyyy")</f>
        <v>1999</v>
      </c>
      <c r="I5293" s="6" t="str">
        <f>TEXT(NiftyData[[#This Row],[Date]], "mmm")</f>
        <v>Aug</v>
      </c>
      <c r="J5293" s="6" t="str">
        <f>TEXT(NiftyData[[#This Row],[Date]], "ddd")</f>
        <v>Thu</v>
      </c>
      <c r="K5293" s="6" t="str">
        <f>TEXT(NiftyData[[#This Row],[Date]], "mmm-yyyy")</f>
        <v>Aug-1999</v>
      </c>
      <c r="L5293" s="6" t="str">
        <f>IF(NiftyData[[#This Row],[Day]]="Thu", "Expiry", "")</f>
        <v>Expiry</v>
      </c>
      <c r="M5293" s="6">
        <f>NiftyData[[#This Row],[Close]]-NiftyData[[#This Row],[Open]]</f>
        <v>30.599999999999909</v>
      </c>
      <c r="N5293" s="4">
        <f>NiftyData[[#This Row],[Intraday Change]]/NiftyData[[#This Row],[Open]]</f>
        <v>2.230483271375458E-2</v>
      </c>
      <c r="O5293" s="4">
        <f>_xlfn.CEILING.MATH(ABS(NiftyData[[#This Row],[Intraday Change %]]), 0.01)</f>
        <v>0.03</v>
      </c>
      <c r="P5293" s="6">
        <f>NiftyData[[#This Row],[Close]]-E5294</f>
        <v>30.849999999999909</v>
      </c>
      <c r="Q5293" s="4">
        <f>NiftyData[[#This Row],[DayChange]]/E5294</f>
        <v>2.249116028141283E-2</v>
      </c>
      <c r="R5293" s="7">
        <f>_xlfn.CEILING.MATH(ABS(NiftyData[[#This Row],[DayChange %]]), 0.01)</f>
        <v>0.03</v>
      </c>
    </row>
    <row r="5294" spans="1:18" x14ac:dyDescent="0.2">
      <c r="A5294" s="2">
        <v>36397</v>
      </c>
      <c r="B5294" s="1">
        <v>1383.45</v>
      </c>
      <c r="C5294" s="1">
        <v>1414</v>
      </c>
      <c r="D5294" s="1">
        <v>1341.35</v>
      </c>
      <c r="E5294" s="1">
        <v>1371.65</v>
      </c>
      <c r="F5294" s="1">
        <v>50299041</v>
      </c>
      <c r="G5294" s="1">
        <v>1399.1</v>
      </c>
      <c r="H5294" s="6" t="str">
        <f>TEXT(NiftyData[[#This Row],[Date]], "yyyy")</f>
        <v>1999</v>
      </c>
      <c r="I5294" s="6" t="str">
        <f>TEXT(NiftyData[[#This Row],[Date]], "mmm")</f>
        <v>Aug</v>
      </c>
      <c r="J5294" s="6" t="str">
        <f>TEXT(NiftyData[[#This Row],[Date]], "ddd")</f>
        <v>Wed</v>
      </c>
      <c r="K5294" s="6" t="str">
        <f>TEXT(NiftyData[[#This Row],[Date]], "mmm-yyyy")</f>
        <v>Aug-1999</v>
      </c>
      <c r="L5294" s="6" t="str">
        <f>IF(NiftyData[[#This Row],[Day]]="Thu", "Expiry", "")</f>
        <v/>
      </c>
      <c r="M5294" s="6">
        <f>NiftyData[[#This Row],[Close]]-NiftyData[[#This Row],[Open]]</f>
        <v>-11.799999999999955</v>
      </c>
      <c r="N5294" s="4">
        <f>NiftyData[[#This Row],[Intraday Change]]/NiftyData[[#This Row],[Open]]</f>
        <v>-8.5294011348440169E-3</v>
      </c>
      <c r="O5294" s="4">
        <f>_xlfn.CEILING.MATH(ABS(NiftyData[[#This Row],[Intraday Change %]]), 0.01)</f>
        <v>0.01</v>
      </c>
      <c r="P5294" s="6">
        <f>NiftyData[[#This Row],[Close]]-E5295</f>
        <v>-11</v>
      </c>
      <c r="Q5294" s="4">
        <f>NiftyData[[#This Row],[DayChange]]/E5295</f>
        <v>-7.9557371713738102E-3</v>
      </c>
      <c r="R5294" s="7">
        <f>_xlfn.CEILING.MATH(ABS(NiftyData[[#This Row],[DayChange %]]), 0.01)</f>
        <v>0.01</v>
      </c>
    </row>
    <row r="5295" spans="1:18" x14ac:dyDescent="0.2">
      <c r="A5295" s="2">
        <v>36396</v>
      </c>
      <c r="B5295" s="1">
        <v>1370.05</v>
      </c>
      <c r="C5295" s="1">
        <v>1385.6</v>
      </c>
      <c r="D5295" s="1">
        <v>1369.9</v>
      </c>
      <c r="E5295" s="1">
        <v>1382.65</v>
      </c>
      <c r="F5295" s="1">
        <v>45408456</v>
      </c>
      <c r="G5295" s="1">
        <v>1331.07</v>
      </c>
      <c r="H5295" s="6" t="str">
        <f>TEXT(NiftyData[[#This Row],[Date]], "yyyy")</f>
        <v>1999</v>
      </c>
      <c r="I5295" s="6" t="str">
        <f>TEXT(NiftyData[[#This Row],[Date]], "mmm")</f>
        <v>Aug</v>
      </c>
      <c r="J5295" s="6" t="str">
        <f>TEXT(NiftyData[[#This Row],[Date]], "ddd")</f>
        <v>Tue</v>
      </c>
      <c r="K5295" s="6" t="str">
        <f>TEXT(NiftyData[[#This Row],[Date]], "mmm-yyyy")</f>
        <v>Aug-1999</v>
      </c>
      <c r="L5295" s="6" t="str">
        <f>IF(NiftyData[[#This Row],[Day]]="Thu", "Expiry", "")</f>
        <v/>
      </c>
      <c r="M5295" s="6">
        <f>NiftyData[[#This Row],[Close]]-NiftyData[[#This Row],[Open]]</f>
        <v>12.600000000000136</v>
      </c>
      <c r="N5295" s="4">
        <f>NiftyData[[#This Row],[Intraday Change]]/NiftyData[[#This Row],[Open]]</f>
        <v>9.1967446443561446E-3</v>
      </c>
      <c r="O5295" s="4">
        <f>_xlfn.CEILING.MATH(ABS(NiftyData[[#This Row],[Intraday Change %]]), 0.01)</f>
        <v>0.01</v>
      </c>
      <c r="P5295" s="6">
        <f>NiftyData[[#This Row],[Close]]-E5296</f>
        <v>12.950000000000045</v>
      </c>
      <c r="Q5295" s="4">
        <f>NiftyData[[#This Row],[DayChange]]/E5296</f>
        <v>9.4546251003869795E-3</v>
      </c>
      <c r="R5295" s="7">
        <f>_xlfn.CEILING.MATH(ABS(NiftyData[[#This Row],[DayChange %]]), 0.01)</f>
        <v>0.01</v>
      </c>
    </row>
    <row r="5296" spans="1:18" x14ac:dyDescent="0.2">
      <c r="A5296" s="2">
        <v>36395</v>
      </c>
      <c r="B5296" s="1">
        <v>1347.75</v>
      </c>
      <c r="C5296" s="1">
        <v>1375.95</v>
      </c>
      <c r="D5296" s="1">
        <v>1347.75</v>
      </c>
      <c r="E5296" s="1">
        <v>1369.7</v>
      </c>
      <c r="F5296" s="1">
        <v>46431149</v>
      </c>
      <c r="G5296" s="1">
        <v>1252.07</v>
      </c>
      <c r="H5296" s="6" t="str">
        <f>TEXT(NiftyData[[#This Row],[Date]], "yyyy")</f>
        <v>1999</v>
      </c>
      <c r="I5296" s="6" t="str">
        <f>TEXT(NiftyData[[#This Row],[Date]], "mmm")</f>
        <v>Aug</v>
      </c>
      <c r="J5296" s="6" t="str">
        <f>TEXT(NiftyData[[#This Row],[Date]], "ddd")</f>
        <v>Mon</v>
      </c>
      <c r="K5296" s="6" t="str">
        <f>TEXT(NiftyData[[#This Row],[Date]], "mmm-yyyy")</f>
        <v>Aug-1999</v>
      </c>
      <c r="L5296" s="6" t="str">
        <f>IF(NiftyData[[#This Row],[Day]]="Thu", "Expiry", "")</f>
        <v/>
      </c>
      <c r="M5296" s="6">
        <f>NiftyData[[#This Row],[Close]]-NiftyData[[#This Row],[Open]]</f>
        <v>21.950000000000045</v>
      </c>
      <c r="N5296" s="4">
        <f>NiftyData[[#This Row],[Intraday Change]]/NiftyData[[#This Row],[Open]]</f>
        <v>1.6286403264700461E-2</v>
      </c>
      <c r="O5296" s="4">
        <f>_xlfn.CEILING.MATH(ABS(NiftyData[[#This Row],[Intraday Change %]]), 0.01)</f>
        <v>0.02</v>
      </c>
      <c r="P5296" s="6">
        <f>NiftyData[[#This Row],[Close]]-E5297</f>
        <v>22.400000000000091</v>
      </c>
      <c r="Q5296" s="4">
        <f>NiftyData[[#This Row],[DayChange]]/E5297</f>
        <v>1.6625844281154972E-2</v>
      </c>
      <c r="R5296" s="7">
        <f>_xlfn.CEILING.MATH(ABS(NiftyData[[#This Row],[DayChange %]]), 0.01)</f>
        <v>0.02</v>
      </c>
    </row>
    <row r="5297" spans="1:18" x14ac:dyDescent="0.2">
      <c r="A5297" s="2">
        <v>36392</v>
      </c>
      <c r="B5297" s="1">
        <v>1345.6</v>
      </c>
      <c r="C5297" s="1">
        <v>1350.3</v>
      </c>
      <c r="D5297" s="1">
        <v>1332.4</v>
      </c>
      <c r="E5297" s="1">
        <v>1347.3</v>
      </c>
      <c r="F5297" s="1">
        <v>28902521</v>
      </c>
      <c r="G5297" s="1">
        <v>955.67</v>
      </c>
      <c r="H5297" s="6" t="str">
        <f>TEXT(NiftyData[[#This Row],[Date]], "yyyy")</f>
        <v>1999</v>
      </c>
      <c r="I5297" s="6" t="str">
        <f>TEXT(NiftyData[[#This Row],[Date]], "mmm")</f>
        <v>Aug</v>
      </c>
      <c r="J5297" s="6" t="str">
        <f>TEXT(NiftyData[[#This Row],[Date]], "ddd")</f>
        <v>Fri</v>
      </c>
      <c r="K5297" s="6" t="str">
        <f>TEXT(NiftyData[[#This Row],[Date]], "mmm-yyyy")</f>
        <v>Aug-1999</v>
      </c>
      <c r="L5297" s="6" t="str">
        <f>IF(NiftyData[[#This Row],[Day]]="Thu", "Expiry", "")</f>
        <v/>
      </c>
      <c r="M5297" s="6">
        <f>NiftyData[[#This Row],[Close]]-NiftyData[[#This Row],[Open]]</f>
        <v>1.7000000000000455</v>
      </c>
      <c r="N5297" s="4">
        <f>NiftyData[[#This Row],[Intraday Change]]/NiftyData[[#This Row],[Open]]</f>
        <v>1.2633769322235773E-3</v>
      </c>
      <c r="O5297" s="4">
        <f>_xlfn.CEILING.MATH(ABS(NiftyData[[#This Row],[Intraday Change %]]), 0.01)</f>
        <v>0.01</v>
      </c>
      <c r="P5297" s="6">
        <f>NiftyData[[#This Row],[Close]]-E5298</f>
        <v>2.2999999999999545</v>
      </c>
      <c r="Q5297" s="4">
        <f>NiftyData[[#This Row],[DayChange]]/E5298</f>
        <v>1.7100371747211557E-3</v>
      </c>
      <c r="R5297" s="7">
        <f>_xlfn.CEILING.MATH(ABS(NiftyData[[#This Row],[DayChange %]]), 0.01)</f>
        <v>0.01</v>
      </c>
    </row>
    <row r="5298" spans="1:18" x14ac:dyDescent="0.2">
      <c r="A5298" s="2">
        <v>36391</v>
      </c>
      <c r="B5298" s="1">
        <v>1363.5</v>
      </c>
      <c r="C5298" s="1">
        <v>1375.45</v>
      </c>
      <c r="D5298" s="1">
        <v>1341.55</v>
      </c>
      <c r="E5298" s="1">
        <v>1345</v>
      </c>
      <c r="F5298" s="1">
        <v>43346181</v>
      </c>
      <c r="G5298" s="1">
        <v>1288.1400000000001</v>
      </c>
      <c r="H5298" s="6" t="str">
        <f>TEXT(NiftyData[[#This Row],[Date]], "yyyy")</f>
        <v>1999</v>
      </c>
      <c r="I5298" s="6" t="str">
        <f>TEXT(NiftyData[[#This Row],[Date]], "mmm")</f>
        <v>Aug</v>
      </c>
      <c r="J5298" s="6" t="str">
        <f>TEXT(NiftyData[[#This Row],[Date]], "ddd")</f>
        <v>Thu</v>
      </c>
      <c r="K5298" s="6" t="str">
        <f>TEXT(NiftyData[[#This Row],[Date]], "mmm-yyyy")</f>
        <v>Aug-1999</v>
      </c>
      <c r="L5298" s="6" t="str">
        <f>IF(NiftyData[[#This Row],[Day]]="Thu", "Expiry", "")</f>
        <v>Expiry</v>
      </c>
      <c r="M5298" s="6">
        <f>NiftyData[[#This Row],[Close]]-NiftyData[[#This Row],[Open]]</f>
        <v>-18.5</v>
      </c>
      <c r="N5298" s="4">
        <f>NiftyData[[#This Row],[Intraday Change]]/NiftyData[[#This Row],[Open]]</f>
        <v>-1.3568023469013568E-2</v>
      </c>
      <c r="O5298" s="4">
        <f>_xlfn.CEILING.MATH(ABS(NiftyData[[#This Row],[Intraday Change %]]), 0.01)</f>
        <v>0.02</v>
      </c>
      <c r="P5298" s="6">
        <f>NiftyData[[#This Row],[Close]]-E5299</f>
        <v>-18.349999999999909</v>
      </c>
      <c r="Q5298" s="4">
        <f>NiftyData[[#This Row],[DayChange]]/E5299</f>
        <v>-1.3459493160230249E-2</v>
      </c>
      <c r="R5298" s="7">
        <f>_xlfn.CEILING.MATH(ABS(NiftyData[[#This Row],[DayChange %]]), 0.01)</f>
        <v>0.02</v>
      </c>
    </row>
    <row r="5299" spans="1:18" x14ac:dyDescent="0.2">
      <c r="A5299" s="2">
        <v>36390</v>
      </c>
      <c r="B5299" s="1">
        <v>1326</v>
      </c>
      <c r="C5299" s="1">
        <v>1371.9</v>
      </c>
      <c r="D5299" s="1">
        <v>1326</v>
      </c>
      <c r="E5299" s="1">
        <v>1363.35</v>
      </c>
      <c r="F5299" s="1">
        <v>46823761</v>
      </c>
      <c r="G5299" s="1">
        <v>1444.92</v>
      </c>
      <c r="H5299" s="6" t="str">
        <f>TEXT(NiftyData[[#This Row],[Date]], "yyyy")</f>
        <v>1999</v>
      </c>
      <c r="I5299" s="6" t="str">
        <f>TEXT(NiftyData[[#This Row],[Date]], "mmm")</f>
        <v>Aug</v>
      </c>
      <c r="J5299" s="6" t="str">
        <f>TEXT(NiftyData[[#This Row],[Date]], "ddd")</f>
        <v>Wed</v>
      </c>
      <c r="K5299" s="6" t="str">
        <f>TEXT(NiftyData[[#This Row],[Date]], "mmm-yyyy")</f>
        <v>Aug-1999</v>
      </c>
      <c r="L5299" s="6" t="str">
        <f>IF(NiftyData[[#This Row],[Day]]="Thu", "Expiry", "")</f>
        <v/>
      </c>
      <c r="M5299" s="6">
        <f>NiftyData[[#This Row],[Close]]-NiftyData[[#This Row],[Open]]</f>
        <v>37.349999999999909</v>
      </c>
      <c r="N5299" s="4">
        <f>NiftyData[[#This Row],[Intraday Change]]/NiftyData[[#This Row],[Open]]</f>
        <v>2.8167420814479569E-2</v>
      </c>
      <c r="O5299" s="4">
        <f>_xlfn.CEILING.MATH(ABS(NiftyData[[#This Row],[Intraday Change %]]), 0.01)</f>
        <v>0.03</v>
      </c>
      <c r="P5299" s="6">
        <f>NiftyData[[#This Row],[Close]]-E5300</f>
        <v>40.649999999999864</v>
      </c>
      <c r="Q5299" s="4">
        <f>NiftyData[[#This Row],[DayChange]]/E5300</f>
        <v>3.073259242458597E-2</v>
      </c>
      <c r="R5299" s="7">
        <f>_xlfn.CEILING.MATH(ABS(NiftyData[[#This Row],[DayChange %]]), 0.01)</f>
        <v>0.04</v>
      </c>
    </row>
    <row r="5300" spans="1:18" x14ac:dyDescent="0.2">
      <c r="A5300" s="2">
        <v>36389</v>
      </c>
      <c r="B5300" s="1">
        <v>1310.3</v>
      </c>
      <c r="C5300" s="1">
        <v>1327.9</v>
      </c>
      <c r="D5300" s="1">
        <v>1310.3</v>
      </c>
      <c r="E5300" s="1">
        <v>1322.7</v>
      </c>
      <c r="F5300" s="1">
        <v>34956222</v>
      </c>
      <c r="G5300" s="1">
        <v>1097.96</v>
      </c>
      <c r="H5300" s="6" t="str">
        <f>TEXT(NiftyData[[#This Row],[Date]], "yyyy")</f>
        <v>1999</v>
      </c>
      <c r="I5300" s="6" t="str">
        <f>TEXT(NiftyData[[#This Row],[Date]], "mmm")</f>
        <v>Aug</v>
      </c>
      <c r="J5300" s="6" t="str">
        <f>TEXT(NiftyData[[#This Row],[Date]], "ddd")</f>
        <v>Tue</v>
      </c>
      <c r="K5300" s="6" t="str">
        <f>TEXT(NiftyData[[#This Row],[Date]], "mmm-yyyy")</f>
        <v>Aug-1999</v>
      </c>
      <c r="L5300" s="6" t="str">
        <f>IF(NiftyData[[#This Row],[Day]]="Thu", "Expiry", "")</f>
        <v/>
      </c>
      <c r="M5300" s="6">
        <f>NiftyData[[#This Row],[Close]]-NiftyData[[#This Row],[Open]]</f>
        <v>12.400000000000091</v>
      </c>
      <c r="N5300" s="4">
        <f>NiftyData[[#This Row],[Intraday Change]]/NiftyData[[#This Row],[Open]]</f>
        <v>9.4634816454247823E-3</v>
      </c>
      <c r="O5300" s="4">
        <f>_xlfn.CEILING.MATH(ABS(NiftyData[[#This Row],[Intraday Change %]]), 0.01)</f>
        <v>0.01</v>
      </c>
      <c r="P5300" s="6">
        <f>NiftyData[[#This Row],[Close]]-E5301</f>
        <v>12.799999999999955</v>
      </c>
      <c r="Q5300" s="4">
        <f>NiftyData[[#This Row],[DayChange]]/E5301</f>
        <v>9.7717383006335999E-3</v>
      </c>
      <c r="R5300" s="7">
        <f>_xlfn.CEILING.MATH(ABS(NiftyData[[#This Row],[DayChange %]]), 0.01)</f>
        <v>0.01</v>
      </c>
    </row>
    <row r="5301" spans="1:18" x14ac:dyDescent="0.2">
      <c r="A5301" s="2">
        <v>36388</v>
      </c>
      <c r="B5301" s="1">
        <v>1292.3499999999999</v>
      </c>
      <c r="C5301" s="1">
        <v>1314.15</v>
      </c>
      <c r="D5301" s="1">
        <v>1292.3499999999999</v>
      </c>
      <c r="E5301" s="1">
        <v>1309.9000000000001</v>
      </c>
      <c r="F5301" s="1">
        <v>34650361</v>
      </c>
      <c r="G5301" s="1">
        <v>936.84</v>
      </c>
      <c r="H5301" s="6" t="str">
        <f>TEXT(NiftyData[[#This Row],[Date]], "yyyy")</f>
        <v>1999</v>
      </c>
      <c r="I5301" s="6" t="str">
        <f>TEXT(NiftyData[[#This Row],[Date]], "mmm")</f>
        <v>Aug</v>
      </c>
      <c r="J5301" s="6" t="str">
        <f>TEXT(NiftyData[[#This Row],[Date]], "ddd")</f>
        <v>Mon</v>
      </c>
      <c r="K5301" s="6" t="str">
        <f>TEXT(NiftyData[[#This Row],[Date]], "mmm-yyyy")</f>
        <v>Aug-1999</v>
      </c>
      <c r="L5301" s="6" t="str">
        <f>IF(NiftyData[[#This Row],[Day]]="Thu", "Expiry", "")</f>
        <v/>
      </c>
      <c r="M5301" s="6">
        <f>NiftyData[[#This Row],[Close]]-NiftyData[[#This Row],[Open]]</f>
        <v>17.550000000000182</v>
      </c>
      <c r="N5301" s="4">
        <f>NiftyData[[#This Row],[Intraday Change]]/NiftyData[[#This Row],[Open]]</f>
        <v>1.3579912562386493E-2</v>
      </c>
      <c r="O5301" s="4">
        <f>_xlfn.CEILING.MATH(ABS(NiftyData[[#This Row],[Intraday Change %]]), 0.01)</f>
        <v>0.02</v>
      </c>
      <c r="P5301" s="6">
        <f>NiftyData[[#This Row],[Close]]-E5302</f>
        <v>18.050000000000182</v>
      </c>
      <c r="Q5301" s="4">
        <f>NiftyData[[#This Row],[DayChange]]/E5302</f>
        <v>1.3972210395943943E-2</v>
      </c>
      <c r="R5301" s="7">
        <f>_xlfn.CEILING.MATH(ABS(NiftyData[[#This Row],[DayChange %]]), 0.01)</f>
        <v>0.02</v>
      </c>
    </row>
    <row r="5302" spans="1:18" x14ac:dyDescent="0.2">
      <c r="A5302" s="2">
        <v>36385</v>
      </c>
      <c r="B5302" s="1">
        <v>1309.7</v>
      </c>
      <c r="C5302" s="1">
        <v>1317.1</v>
      </c>
      <c r="D5302" s="1">
        <v>1290.3</v>
      </c>
      <c r="E5302" s="1">
        <v>1291.8499999999999</v>
      </c>
      <c r="F5302" s="1">
        <v>26029321</v>
      </c>
      <c r="G5302" s="1">
        <v>829.86</v>
      </c>
      <c r="H5302" s="6" t="str">
        <f>TEXT(NiftyData[[#This Row],[Date]], "yyyy")</f>
        <v>1999</v>
      </c>
      <c r="I5302" s="6" t="str">
        <f>TEXT(NiftyData[[#This Row],[Date]], "mmm")</f>
        <v>Aug</v>
      </c>
      <c r="J5302" s="6" t="str">
        <f>TEXT(NiftyData[[#This Row],[Date]], "ddd")</f>
        <v>Fri</v>
      </c>
      <c r="K5302" s="6" t="str">
        <f>TEXT(NiftyData[[#This Row],[Date]], "mmm-yyyy")</f>
        <v>Aug-1999</v>
      </c>
      <c r="L5302" s="6" t="str">
        <f>IF(NiftyData[[#This Row],[Day]]="Thu", "Expiry", "")</f>
        <v/>
      </c>
      <c r="M5302" s="6">
        <f>NiftyData[[#This Row],[Close]]-NiftyData[[#This Row],[Open]]</f>
        <v>-17.850000000000136</v>
      </c>
      <c r="N5302" s="4">
        <f>NiftyData[[#This Row],[Intraday Change]]/NiftyData[[#This Row],[Open]]</f>
        <v>-1.3629075360769745E-2</v>
      </c>
      <c r="O5302" s="4">
        <f>_xlfn.CEILING.MATH(ABS(NiftyData[[#This Row],[Intraday Change %]]), 0.01)</f>
        <v>0.02</v>
      </c>
      <c r="P5302" s="6">
        <f>NiftyData[[#This Row],[Close]]-E5303</f>
        <v>-17.650000000000091</v>
      </c>
      <c r="Q5302" s="4">
        <f>NiftyData[[#This Row],[DayChange]]/E5303</f>
        <v>-1.3478426880488805E-2</v>
      </c>
      <c r="R5302" s="7">
        <f>_xlfn.CEILING.MATH(ABS(NiftyData[[#This Row],[DayChange %]]), 0.01)</f>
        <v>0.02</v>
      </c>
    </row>
    <row r="5303" spans="1:18" x14ac:dyDescent="0.2">
      <c r="A5303" s="2">
        <v>36384</v>
      </c>
      <c r="B5303" s="1">
        <v>1315.9</v>
      </c>
      <c r="C5303" s="1">
        <v>1321.55</v>
      </c>
      <c r="D5303" s="1">
        <v>1308.05</v>
      </c>
      <c r="E5303" s="1">
        <v>1309.5</v>
      </c>
      <c r="F5303" s="1">
        <v>27260405</v>
      </c>
      <c r="G5303" s="1">
        <v>962.44</v>
      </c>
      <c r="H5303" s="6" t="str">
        <f>TEXT(NiftyData[[#This Row],[Date]], "yyyy")</f>
        <v>1999</v>
      </c>
      <c r="I5303" s="6" t="str">
        <f>TEXT(NiftyData[[#This Row],[Date]], "mmm")</f>
        <v>Aug</v>
      </c>
      <c r="J5303" s="6" t="str">
        <f>TEXT(NiftyData[[#This Row],[Date]], "ddd")</f>
        <v>Thu</v>
      </c>
      <c r="K5303" s="6" t="str">
        <f>TEXT(NiftyData[[#This Row],[Date]], "mmm-yyyy")</f>
        <v>Aug-1999</v>
      </c>
      <c r="L5303" s="6" t="str">
        <f>IF(NiftyData[[#This Row],[Day]]="Thu", "Expiry", "")</f>
        <v>Expiry</v>
      </c>
      <c r="M5303" s="6">
        <f>NiftyData[[#This Row],[Close]]-NiftyData[[#This Row],[Open]]</f>
        <v>-6.4000000000000909</v>
      </c>
      <c r="N5303" s="4">
        <f>NiftyData[[#This Row],[Intraday Change]]/NiftyData[[#This Row],[Open]]</f>
        <v>-4.8635914583175701E-3</v>
      </c>
      <c r="O5303" s="4">
        <f>_xlfn.CEILING.MATH(ABS(NiftyData[[#This Row],[Intraday Change %]]), 0.01)</f>
        <v>0.01</v>
      </c>
      <c r="P5303" s="6">
        <f>NiftyData[[#This Row],[Close]]-E5304</f>
        <v>-5.7999999999999545</v>
      </c>
      <c r="Q5303" s="4">
        <f>NiftyData[[#This Row],[DayChange]]/E5304</f>
        <v>-4.409640386223641E-3</v>
      </c>
      <c r="R5303" s="7">
        <f>_xlfn.CEILING.MATH(ABS(NiftyData[[#This Row],[DayChange %]]), 0.01)</f>
        <v>0.01</v>
      </c>
    </row>
    <row r="5304" spans="1:18" x14ac:dyDescent="0.2">
      <c r="A5304" s="2">
        <v>36383</v>
      </c>
      <c r="B5304" s="1">
        <v>1308.75</v>
      </c>
      <c r="C5304" s="1">
        <v>1328.2</v>
      </c>
      <c r="D5304" s="1">
        <v>1295.2</v>
      </c>
      <c r="E5304" s="1">
        <v>1315.3</v>
      </c>
      <c r="F5304" s="1">
        <v>34507359</v>
      </c>
      <c r="G5304" s="1">
        <v>1176.52</v>
      </c>
      <c r="H5304" s="6" t="str">
        <f>TEXT(NiftyData[[#This Row],[Date]], "yyyy")</f>
        <v>1999</v>
      </c>
      <c r="I5304" s="6" t="str">
        <f>TEXT(NiftyData[[#This Row],[Date]], "mmm")</f>
        <v>Aug</v>
      </c>
      <c r="J5304" s="6" t="str">
        <f>TEXT(NiftyData[[#This Row],[Date]], "ddd")</f>
        <v>Wed</v>
      </c>
      <c r="K5304" s="6" t="str">
        <f>TEXT(NiftyData[[#This Row],[Date]], "mmm-yyyy")</f>
        <v>Aug-1999</v>
      </c>
      <c r="L5304" s="6" t="str">
        <f>IF(NiftyData[[#This Row],[Day]]="Thu", "Expiry", "")</f>
        <v/>
      </c>
      <c r="M5304" s="6">
        <f>NiftyData[[#This Row],[Close]]-NiftyData[[#This Row],[Open]]</f>
        <v>6.5499999999999545</v>
      </c>
      <c r="N5304" s="4">
        <f>NiftyData[[#This Row],[Intraday Change]]/NiftyData[[#This Row],[Open]]</f>
        <v>5.0047755491881216E-3</v>
      </c>
      <c r="O5304" s="4">
        <f>_xlfn.CEILING.MATH(ABS(NiftyData[[#This Row],[Intraday Change %]]), 0.01)</f>
        <v>0.01</v>
      </c>
      <c r="P5304" s="6">
        <f>NiftyData[[#This Row],[Close]]-E5305</f>
        <v>5.5499999999999545</v>
      </c>
      <c r="Q5304" s="4">
        <f>NiftyData[[#This Row],[DayChange]]/E5305</f>
        <v>4.2374498950180986E-3</v>
      </c>
      <c r="R5304" s="7">
        <f>_xlfn.CEILING.MATH(ABS(NiftyData[[#This Row],[DayChange %]]), 0.01)</f>
        <v>0.01</v>
      </c>
    </row>
    <row r="5305" spans="1:18" x14ac:dyDescent="0.2">
      <c r="A5305" s="2">
        <v>36382</v>
      </c>
      <c r="B5305" s="1">
        <v>1328.15</v>
      </c>
      <c r="C5305" s="1">
        <v>1328.4</v>
      </c>
      <c r="D5305" s="1">
        <v>1305.8499999999999</v>
      </c>
      <c r="E5305" s="1">
        <v>1309.75</v>
      </c>
      <c r="F5305" s="1">
        <v>33652918</v>
      </c>
      <c r="G5305" s="1">
        <v>1136.95</v>
      </c>
      <c r="H5305" s="6" t="str">
        <f>TEXT(NiftyData[[#This Row],[Date]], "yyyy")</f>
        <v>1999</v>
      </c>
      <c r="I5305" s="6" t="str">
        <f>TEXT(NiftyData[[#This Row],[Date]], "mmm")</f>
        <v>Aug</v>
      </c>
      <c r="J5305" s="6" t="str">
        <f>TEXT(NiftyData[[#This Row],[Date]], "ddd")</f>
        <v>Tue</v>
      </c>
      <c r="K5305" s="6" t="str">
        <f>TEXT(NiftyData[[#This Row],[Date]], "mmm-yyyy")</f>
        <v>Aug-1999</v>
      </c>
      <c r="L5305" s="6" t="str">
        <f>IF(NiftyData[[#This Row],[Day]]="Thu", "Expiry", "")</f>
        <v/>
      </c>
      <c r="M5305" s="6">
        <f>NiftyData[[#This Row],[Close]]-NiftyData[[#This Row],[Open]]</f>
        <v>-18.400000000000091</v>
      </c>
      <c r="N5305" s="4">
        <f>NiftyData[[#This Row],[Intraday Change]]/NiftyData[[#This Row],[Open]]</f>
        <v>-1.385385686857666E-2</v>
      </c>
      <c r="O5305" s="4">
        <f>_xlfn.CEILING.MATH(ABS(NiftyData[[#This Row],[Intraday Change %]]), 0.01)</f>
        <v>0.02</v>
      </c>
      <c r="P5305" s="6">
        <f>NiftyData[[#This Row],[Close]]-E5306</f>
        <v>-18</v>
      </c>
      <c r="Q5305" s="4">
        <f>NiftyData[[#This Row],[DayChange]]/E5306</f>
        <v>-1.3556768970062135E-2</v>
      </c>
      <c r="R5305" s="7">
        <f>_xlfn.CEILING.MATH(ABS(NiftyData[[#This Row],[DayChange %]]), 0.01)</f>
        <v>0.02</v>
      </c>
    </row>
    <row r="5306" spans="1:18" x14ac:dyDescent="0.2">
      <c r="A5306" s="2">
        <v>36381</v>
      </c>
      <c r="B5306" s="1">
        <v>1316.9</v>
      </c>
      <c r="C5306" s="1">
        <v>1332.9</v>
      </c>
      <c r="D5306" s="1">
        <v>1312.8</v>
      </c>
      <c r="E5306" s="1">
        <v>1327.75</v>
      </c>
      <c r="F5306" s="1">
        <v>37619856</v>
      </c>
      <c r="G5306" s="1">
        <v>1158.69</v>
      </c>
      <c r="H5306" s="6" t="str">
        <f>TEXT(NiftyData[[#This Row],[Date]], "yyyy")</f>
        <v>1999</v>
      </c>
      <c r="I5306" s="6" t="str">
        <f>TEXT(NiftyData[[#This Row],[Date]], "mmm")</f>
        <v>Aug</v>
      </c>
      <c r="J5306" s="6" t="str">
        <f>TEXT(NiftyData[[#This Row],[Date]], "ddd")</f>
        <v>Mon</v>
      </c>
      <c r="K5306" s="6" t="str">
        <f>TEXT(NiftyData[[#This Row],[Date]], "mmm-yyyy")</f>
        <v>Aug-1999</v>
      </c>
      <c r="L5306" s="6" t="str">
        <f>IF(NiftyData[[#This Row],[Day]]="Thu", "Expiry", "")</f>
        <v/>
      </c>
      <c r="M5306" s="6">
        <f>NiftyData[[#This Row],[Close]]-NiftyData[[#This Row],[Open]]</f>
        <v>10.849999999999909</v>
      </c>
      <c r="N5306" s="4">
        <f>NiftyData[[#This Row],[Intraday Change]]/NiftyData[[#This Row],[Open]]</f>
        <v>8.2390462449691768E-3</v>
      </c>
      <c r="O5306" s="4">
        <f>_xlfn.CEILING.MATH(ABS(NiftyData[[#This Row],[Intraday Change %]]), 0.01)</f>
        <v>0.01</v>
      </c>
      <c r="P5306" s="6">
        <f>NiftyData[[#This Row],[Close]]-E5307</f>
        <v>10.950000000000045</v>
      </c>
      <c r="Q5306" s="4">
        <f>NiftyData[[#This Row],[DayChange]]/E5307</f>
        <v>8.3156136087485163E-3</v>
      </c>
      <c r="R5306" s="7">
        <f>_xlfn.CEILING.MATH(ABS(NiftyData[[#This Row],[DayChange %]]), 0.01)</f>
        <v>0.01</v>
      </c>
    </row>
    <row r="5307" spans="1:18" x14ac:dyDescent="0.2">
      <c r="A5307" s="2">
        <v>36378</v>
      </c>
      <c r="B5307" s="1">
        <v>1323.15</v>
      </c>
      <c r="C5307" s="1">
        <v>1326</v>
      </c>
      <c r="D5307" s="1">
        <v>1315.15</v>
      </c>
      <c r="E5307" s="1">
        <v>1316.8</v>
      </c>
      <c r="F5307" s="1">
        <v>30085971</v>
      </c>
      <c r="G5307" s="1">
        <v>971.51</v>
      </c>
      <c r="H5307" s="6" t="str">
        <f>TEXT(NiftyData[[#This Row],[Date]], "yyyy")</f>
        <v>1999</v>
      </c>
      <c r="I5307" s="6" t="str">
        <f>TEXT(NiftyData[[#This Row],[Date]], "mmm")</f>
        <v>Aug</v>
      </c>
      <c r="J5307" s="6" t="str">
        <f>TEXT(NiftyData[[#This Row],[Date]], "ddd")</f>
        <v>Fri</v>
      </c>
      <c r="K5307" s="6" t="str">
        <f>TEXT(NiftyData[[#This Row],[Date]], "mmm-yyyy")</f>
        <v>Aug-1999</v>
      </c>
      <c r="L5307" s="6" t="str">
        <f>IF(NiftyData[[#This Row],[Day]]="Thu", "Expiry", "")</f>
        <v/>
      </c>
      <c r="M5307" s="6">
        <f>NiftyData[[#This Row],[Close]]-NiftyData[[#This Row],[Open]]</f>
        <v>-6.3500000000001364</v>
      </c>
      <c r="N5307" s="4">
        <f>NiftyData[[#This Row],[Intraday Change]]/NiftyData[[#This Row],[Open]]</f>
        <v>-4.7991535351246161E-3</v>
      </c>
      <c r="O5307" s="4">
        <f>_xlfn.CEILING.MATH(ABS(NiftyData[[#This Row],[Intraday Change %]]), 0.01)</f>
        <v>0.01</v>
      </c>
      <c r="P5307" s="6">
        <f>NiftyData[[#This Row],[Close]]-E5308</f>
        <v>-6.5</v>
      </c>
      <c r="Q5307" s="4">
        <f>NiftyData[[#This Row],[DayChange]]/E5308</f>
        <v>-4.9119625179475553E-3</v>
      </c>
      <c r="R5307" s="7">
        <f>_xlfn.CEILING.MATH(ABS(NiftyData[[#This Row],[DayChange %]]), 0.01)</f>
        <v>0.01</v>
      </c>
    </row>
    <row r="5308" spans="1:18" x14ac:dyDescent="0.2">
      <c r="A5308" s="2">
        <v>36377</v>
      </c>
      <c r="B5308" s="1">
        <v>1326.75</v>
      </c>
      <c r="C5308" s="1">
        <v>1345.85</v>
      </c>
      <c r="D5308" s="1">
        <v>1317.5</v>
      </c>
      <c r="E5308" s="1">
        <v>1323.3</v>
      </c>
      <c r="F5308" s="1">
        <v>33019385</v>
      </c>
      <c r="G5308" s="1">
        <v>1113.72</v>
      </c>
      <c r="H5308" s="6" t="str">
        <f>TEXT(NiftyData[[#This Row],[Date]], "yyyy")</f>
        <v>1999</v>
      </c>
      <c r="I5308" s="6" t="str">
        <f>TEXT(NiftyData[[#This Row],[Date]], "mmm")</f>
        <v>Aug</v>
      </c>
      <c r="J5308" s="6" t="str">
        <f>TEXT(NiftyData[[#This Row],[Date]], "ddd")</f>
        <v>Thu</v>
      </c>
      <c r="K5308" s="6" t="str">
        <f>TEXT(NiftyData[[#This Row],[Date]], "mmm-yyyy")</f>
        <v>Aug-1999</v>
      </c>
      <c r="L5308" s="6" t="str">
        <f>IF(NiftyData[[#This Row],[Day]]="Thu", "Expiry", "")</f>
        <v>Expiry</v>
      </c>
      <c r="M5308" s="6">
        <f>NiftyData[[#This Row],[Close]]-NiftyData[[#This Row],[Open]]</f>
        <v>-3.4500000000000455</v>
      </c>
      <c r="N5308" s="4">
        <f>NiftyData[[#This Row],[Intraday Change]]/NiftyData[[#This Row],[Open]]</f>
        <v>-2.600339174674992E-3</v>
      </c>
      <c r="O5308" s="4">
        <f>_xlfn.CEILING.MATH(ABS(NiftyData[[#This Row],[Intraday Change %]]), 0.01)</f>
        <v>0.01</v>
      </c>
      <c r="P5308" s="6">
        <f>NiftyData[[#This Row],[Close]]-E5309</f>
        <v>-3.1000000000001364</v>
      </c>
      <c r="Q5308" s="4">
        <f>NiftyData[[#This Row],[DayChange]]/E5309</f>
        <v>-2.3371531966225392E-3</v>
      </c>
      <c r="R5308" s="7">
        <f>_xlfn.CEILING.MATH(ABS(NiftyData[[#This Row],[DayChange %]]), 0.01)</f>
        <v>0.01</v>
      </c>
    </row>
    <row r="5309" spans="1:18" x14ac:dyDescent="0.2">
      <c r="A5309" s="2">
        <v>36376</v>
      </c>
      <c r="B5309" s="1">
        <v>1285.9000000000001</v>
      </c>
      <c r="C5309" s="1">
        <v>1329.3</v>
      </c>
      <c r="D5309" s="1">
        <v>1285.9000000000001</v>
      </c>
      <c r="E5309" s="1">
        <v>1326.4</v>
      </c>
      <c r="F5309" s="1">
        <v>43239315</v>
      </c>
      <c r="G5309" s="1">
        <v>1307.71</v>
      </c>
      <c r="H5309" s="6" t="str">
        <f>TEXT(NiftyData[[#This Row],[Date]], "yyyy")</f>
        <v>1999</v>
      </c>
      <c r="I5309" s="6" t="str">
        <f>TEXT(NiftyData[[#This Row],[Date]], "mmm")</f>
        <v>Aug</v>
      </c>
      <c r="J5309" s="6" t="str">
        <f>TEXT(NiftyData[[#This Row],[Date]], "ddd")</f>
        <v>Wed</v>
      </c>
      <c r="K5309" s="6" t="str">
        <f>TEXT(NiftyData[[#This Row],[Date]], "mmm-yyyy")</f>
        <v>Aug-1999</v>
      </c>
      <c r="L5309" s="6" t="str">
        <f>IF(NiftyData[[#This Row],[Day]]="Thu", "Expiry", "")</f>
        <v/>
      </c>
      <c r="M5309" s="6">
        <f>NiftyData[[#This Row],[Close]]-NiftyData[[#This Row],[Open]]</f>
        <v>40.5</v>
      </c>
      <c r="N5309" s="4">
        <f>NiftyData[[#This Row],[Intraday Change]]/NiftyData[[#This Row],[Open]]</f>
        <v>3.1495450657127298E-2</v>
      </c>
      <c r="O5309" s="4">
        <f>_xlfn.CEILING.MATH(ABS(NiftyData[[#This Row],[Intraday Change %]]), 0.01)</f>
        <v>0.04</v>
      </c>
      <c r="P5309" s="6">
        <f>NiftyData[[#This Row],[Close]]-E5310</f>
        <v>41.350000000000136</v>
      </c>
      <c r="Q5309" s="4">
        <f>NiftyData[[#This Row],[DayChange]]/E5310</f>
        <v>3.2177736274853229E-2</v>
      </c>
      <c r="R5309" s="7">
        <f>_xlfn.CEILING.MATH(ABS(NiftyData[[#This Row],[DayChange %]]), 0.01)</f>
        <v>0.04</v>
      </c>
    </row>
    <row r="5310" spans="1:18" x14ac:dyDescent="0.2">
      <c r="A5310" s="2">
        <v>36375</v>
      </c>
      <c r="B5310" s="1">
        <v>1289.2</v>
      </c>
      <c r="C5310" s="1">
        <v>1290.8</v>
      </c>
      <c r="D5310" s="1">
        <v>1277.8499999999999</v>
      </c>
      <c r="E5310" s="1">
        <v>1285.05</v>
      </c>
      <c r="F5310" s="1">
        <v>39013261</v>
      </c>
      <c r="G5310" s="1">
        <v>1190.0999999999999</v>
      </c>
      <c r="H5310" s="6" t="str">
        <f>TEXT(NiftyData[[#This Row],[Date]], "yyyy")</f>
        <v>1999</v>
      </c>
      <c r="I5310" s="6" t="str">
        <f>TEXT(NiftyData[[#This Row],[Date]], "mmm")</f>
        <v>Aug</v>
      </c>
      <c r="J5310" s="6" t="str">
        <f>TEXT(NiftyData[[#This Row],[Date]], "ddd")</f>
        <v>Tue</v>
      </c>
      <c r="K5310" s="6" t="str">
        <f>TEXT(NiftyData[[#This Row],[Date]], "mmm-yyyy")</f>
        <v>Aug-1999</v>
      </c>
      <c r="L5310" s="6" t="str">
        <f>IF(NiftyData[[#This Row],[Day]]="Thu", "Expiry", "")</f>
        <v/>
      </c>
      <c r="M5310" s="6">
        <f>NiftyData[[#This Row],[Close]]-NiftyData[[#This Row],[Open]]</f>
        <v>-4.1500000000000909</v>
      </c>
      <c r="N5310" s="4">
        <f>NiftyData[[#This Row],[Intraday Change]]/NiftyData[[#This Row],[Open]]</f>
        <v>-3.2190505739994497E-3</v>
      </c>
      <c r="O5310" s="4">
        <f>_xlfn.CEILING.MATH(ABS(NiftyData[[#This Row],[Intraday Change %]]), 0.01)</f>
        <v>0.01</v>
      </c>
      <c r="P5310" s="6">
        <f>NiftyData[[#This Row],[Close]]-E5311</f>
        <v>-4.5499999999999545</v>
      </c>
      <c r="Q5310" s="4">
        <f>NiftyData[[#This Row],[DayChange]]/E5311</f>
        <v>-3.5282258064515777E-3</v>
      </c>
      <c r="R5310" s="7">
        <f>_xlfn.CEILING.MATH(ABS(NiftyData[[#This Row],[DayChange %]]), 0.01)</f>
        <v>0.01</v>
      </c>
    </row>
    <row r="5311" spans="1:18" x14ac:dyDescent="0.2">
      <c r="A5311" s="2">
        <v>36374</v>
      </c>
      <c r="B5311" s="1">
        <v>1309.8499999999999</v>
      </c>
      <c r="C5311" s="1">
        <v>1310.8</v>
      </c>
      <c r="D5311" s="1">
        <v>1282.8499999999999</v>
      </c>
      <c r="E5311" s="1">
        <v>1289.5999999999999</v>
      </c>
      <c r="F5311" s="1">
        <v>25884347</v>
      </c>
      <c r="G5311" s="1">
        <v>847.15</v>
      </c>
      <c r="H5311" s="6" t="str">
        <f>TEXT(NiftyData[[#This Row],[Date]], "yyyy")</f>
        <v>1999</v>
      </c>
      <c r="I5311" s="6" t="str">
        <f>TEXT(NiftyData[[#This Row],[Date]], "mmm")</f>
        <v>Aug</v>
      </c>
      <c r="J5311" s="6" t="str">
        <f>TEXT(NiftyData[[#This Row],[Date]], "ddd")</f>
        <v>Mon</v>
      </c>
      <c r="K5311" s="6" t="str">
        <f>TEXT(NiftyData[[#This Row],[Date]], "mmm-yyyy")</f>
        <v>Aug-1999</v>
      </c>
      <c r="L5311" s="6" t="str">
        <f>IF(NiftyData[[#This Row],[Day]]="Thu", "Expiry", "")</f>
        <v/>
      </c>
      <c r="M5311" s="6">
        <f>NiftyData[[#This Row],[Close]]-NiftyData[[#This Row],[Open]]</f>
        <v>-20.25</v>
      </c>
      <c r="N5311" s="4">
        <f>NiftyData[[#This Row],[Intraday Change]]/NiftyData[[#This Row],[Open]]</f>
        <v>-1.5459785471618888E-2</v>
      </c>
      <c r="O5311" s="4">
        <f>_xlfn.CEILING.MATH(ABS(NiftyData[[#This Row],[Intraday Change %]]), 0.01)</f>
        <v>0.02</v>
      </c>
      <c r="P5311" s="6">
        <f>NiftyData[[#This Row],[Close]]-E5312</f>
        <v>-20.550000000000182</v>
      </c>
      <c r="Q5311" s="4">
        <f>NiftyData[[#This Row],[DayChange]]/E5312</f>
        <v>-1.568522688241818E-2</v>
      </c>
      <c r="R5311" s="7">
        <f>_xlfn.CEILING.MATH(ABS(NiftyData[[#This Row],[DayChange %]]), 0.01)</f>
        <v>0.02</v>
      </c>
    </row>
    <row r="5312" spans="1:18" x14ac:dyDescent="0.2">
      <c r="A5312" s="2">
        <v>36371</v>
      </c>
      <c r="B5312" s="1">
        <v>1325.55</v>
      </c>
      <c r="C5312" s="1">
        <v>1325.55</v>
      </c>
      <c r="D5312" s="1">
        <v>1302.5</v>
      </c>
      <c r="E5312" s="1">
        <v>1310.1500000000001</v>
      </c>
      <c r="F5312" s="1">
        <v>34290200</v>
      </c>
      <c r="G5312" s="1">
        <v>1005.93</v>
      </c>
      <c r="H5312" s="6" t="str">
        <f>TEXT(NiftyData[[#This Row],[Date]], "yyyy")</f>
        <v>1999</v>
      </c>
      <c r="I5312" s="6" t="str">
        <f>TEXT(NiftyData[[#This Row],[Date]], "mmm")</f>
        <v>Jul</v>
      </c>
      <c r="J5312" s="6" t="str">
        <f>TEXT(NiftyData[[#This Row],[Date]], "ddd")</f>
        <v>Fri</v>
      </c>
      <c r="K5312" s="6" t="str">
        <f>TEXT(NiftyData[[#This Row],[Date]], "mmm-yyyy")</f>
        <v>Jul-1999</v>
      </c>
      <c r="L5312" s="6" t="str">
        <f>IF(NiftyData[[#This Row],[Day]]="Thu", "Expiry", "")</f>
        <v/>
      </c>
      <c r="M5312" s="6">
        <f>NiftyData[[#This Row],[Close]]-NiftyData[[#This Row],[Open]]</f>
        <v>-15.399999999999864</v>
      </c>
      <c r="N5312" s="4">
        <f>NiftyData[[#This Row],[Intraday Change]]/NiftyData[[#This Row],[Open]]</f>
        <v>-1.1617819018520511E-2</v>
      </c>
      <c r="O5312" s="4">
        <f>_xlfn.CEILING.MATH(ABS(NiftyData[[#This Row],[Intraday Change %]]), 0.01)</f>
        <v>0.02</v>
      </c>
      <c r="P5312" s="6">
        <f>NiftyData[[#This Row],[Close]]-E5313</f>
        <v>-15.549999999999955</v>
      </c>
      <c r="Q5312" s="4">
        <f>NiftyData[[#This Row],[DayChange]]/E5313</f>
        <v>-1.1729652259183793E-2</v>
      </c>
      <c r="R5312" s="7">
        <f>_xlfn.CEILING.MATH(ABS(NiftyData[[#This Row],[DayChange %]]), 0.01)</f>
        <v>0.02</v>
      </c>
    </row>
    <row r="5313" spans="1:18" x14ac:dyDescent="0.2">
      <c r="A5313" s="2">
        <v>36370</v>
      </c>
      <c r="B5313" s="1">
        <v>1320.75</v>
      </c>
      <c r="C5313" s="1">
        <v>1329.75</v>
      </c>
      <c r="D5313" s="1">
        <v>1312.55</v>
      </c>
      <c r="E5313" s="1">
        <v>1325.7</v>
      </c>
      <c r="F5313" s="1">
        <v>46817455</v>
      </c>
      <c r="G5313" s="1">
        <v>1479.89</v>
      </c>
      <c r="H5313" s="6" t="str">
        <f>TEXT(NiftyData[[#This Row],[Date]], "yyyy")</f>
        <v>1999</v>
      </c>
      <c r="I5313" s="6" t="str">
        <f>TEXT(NiftyData[[#This Row],[Date]], "mmm")</f>
        <v>Jul</v>
      </c>
      <c r="J5313" s="6" t="str">
        <f>TEXT(NiftyData[[#This Row],[Date]], "ddd")</f>
        <v>Thu</v>
      </c>
      <c r="K5313" s="6" t="str">
        <f>TEXT(NiftyData[[#This Row],[Date]], "mmm-yyyy")</f>
        <v>Jul-1999</v>
      </c>
      <c r="L5313" s="6" t="str">
        <f>IF(NiftyData[[#This Row],[Day]]="Thu", "Expiry", "")</f>
        <v>Expiry</v>
      </c>
      <c r="M5313" s="6">
        <f>NiftyData[[#This Row],[Close]]-NiftyData[[#This Row],[Open]]</f>
        <v>4.9500000000000455</v>
      </c>
      <c r="N5313" s="4">
        <f>NiftyData[[#This Row],[Intraday Change]]/NiftyData[[#This Row],[Open]]</f>
        <v>3.7478705281090634E-3</v>
      </c>
      <c r="O5313" s="4">
        <f>_xlfn.CEILING.MATH(ABS(NiftyData[[#This Row],[Intraday Change %]]), 0.01)</f>
        <v>0.01</v>
      </c>
      <c r="P5313" s="6">
        <f>NiftyData[[#This Row],[Close]]-E5314</f>
        <v>5.6000000000001364</v>
      </c>
      <c r="Q5313" s="4">
        <f>NiftyData[[#This Row],[DayChange]]/E5314</f>
        <v>4.2421028709947253E-3</v>
      </c>
      <c r="R5313" s="7">
        <f>_xlfn.CEILING.MATH(ABS(NiftyData[[#This Row],[DayChange %]]), 0.01)</f>
        <v>0.01</v>
      </c>
    </row>
    <row r="5314" spans="1:18" x14ac:dyDescent="0.2">
      <c r="A5314" s="2">
        <v>36369</v>
      </c>
      <c r="B5314" s="1">
        <v>1309.75</v>
      </c>
      <c r="C5314" s="1">
        <v>1337</v>
      </c>
      <c r="D5314" s="1">
        <v>1309.75</v>
      </c>
      <c r="E5314" s="1">
        <v>1320.1</v>
      </c>
      <c r="F5314" s="1">
        <v>40245151</v>
      </c>
      <c r="G5314" s="1">
        <v>1306.98</v>
      </c>
      <c r="H5314" s="6" t="str">
        <f>TEXT(NiftyData[[#This Row],[Date]], "yyyy")</f>
        <v>1999</v>
      </c>
      <c r="I5314" s="6" t="str">
        <f>TEXT(NiftyData[[#This Row],[Date]], "mmm")</f>
        <v>Jul</v>
      </c>
      <c r="J5314" s="6" t="str">
        <f>TEXT(NiftyData[[#This Row],[Date]], "ddd")</f>
        <v>Wed</v>
      </c>
      <c r="K5314" s="6" t="str">
        <f>TEXT(NiftyData[[#This Row],[Date]], "mmm-yyyy")</f>
        <v>Jul-1999</v>
      </c>
      <c r="L5314" s="6" t="str">
        <f>IF(NiftyData[[#This Row],[Day]]="Thu", "Expiry", "")</f>
        <v/>
      </c>
      <c r="M5314" s="6">
        <f>NiftyData[[#This Row],[Close]]-NiftyData[[#This Row],[Open]]</f>
        <v>10.349999999999909</v>
      </c>
      <c r="N5314" s="4">
        <f>NiftyData[[#This Row],[Intraday Change]]/NiftyData[[#This Row],[Open]]</f>
        <v>7.9022714258445582E-3</v>
      </c>
      <c r="O5314" s="4">
        <f>_xlfn.CEILING.MATH(ABS(NiftyData[[#This Row],[Intraday Change %]]), 0.01)</f>
        <v>0.01</v>
      </c>
      <c r="P5314" s="6">
        <f>NiftyData[[#This Row],[Close]]-E5315</f>
        <v>10.25</v>
      </c>
      <c r="Q5314" s="4">
        <f>NiftyData[[#This Row],[DayChange]]/E5315</f>
        <v>7.8253235103256102E-3</v>
      </c>
      <c r="R5314" s="7">
        <f>_xlfn.CEILING.MATH(ABS(NiftyData[[#This Row],[DayChange %]]), 0.01)</f>
        <v>0.01</v>
      </c>
    </row>
    <row r="5315" spans="1:18" x14ac:dyDescent="0.2">
      <c r="A5315" s="2">
        <v>36368</v>
      </c>
      <c r="B5315" s="1">
        <v>1325.4</v>
      </c>
      <c r="C5315" s="1">
        <v>1327</v>
      </c>
      <c r="D5315" s="1">
        <v>1304.4000000000001</v>
      </c>
      <c r="E5315" s="1">
        <v>1309.8499999999999</v>
      </c>
      <c r="F5315" s="1">
        <v>40019741</v>
      </c>
      <c r="G5315" s="1">
        <v>1246.24</v>
      </c>
      <c r="H5315" s="6" t="str">
        <f>TEXT(NiftyData[[#This Row],[Date]], "yyyy")</f>
        <v>1999</v>
      </c>
      <c r="I5315" s="6" t="str">
        <f>TEXT(NiftyData[[#This Row],[Date]], "mmm")</f>
        <v>Jul</v>
      </c>
      <c r="J5315" s="6" t="str">
        <f>TEXT(NiftyData[[#This Row],[Date]], "ddd")</f>
        <v>Tue</v>
      </c>
      <c r="K5315" s="6" t="str">
        <f>TEXT(NiftyData[[#This Row],[Date]], "mmm-yyyy")</f>
        <v>Jul-1999</v>
      </c>
      <c r="L5315" s="6" t="str">
        <f>IF(NiftyData[[#This Row],[Day]]="Thu", "Expiry", "")</f>
        <v/>
      </c>
      <c r="M5315" s="6">
        <f>NiftyData[[#This Row],[Close]]-NiftyData[[#This Row],[Open]]</f>
        <v>-15.550000000000182</v>
      </c>
      <c r="N5315" s="4">
        <f>NiftyData[[#This Row],[Intraday Change]]/NiftyData[[#This Row],[Open]]</f>
        <v>-1.1732307228006776E-2</v>
      </c>
      <c r="O5315" s="4">
        <f>_xlfn.CEILING.MATH(ABS(NiftyData[[#This Row],[Intraday Change %]]), 0.01)</f>
        <v>0.02</v>
      </c>
      <c r="P5315" s="6">
        <f>NiftyData[[#This Row],[Close]]-E5316</f>
        <v>-16.300000000000182</v>
      </c>
      <c r="Q5315" s="4">
        <f>NiftyData[[#This Row],[DayChange]]/E5316</f>
        <v>-1.2291218942050432E-2</v>
      </c>
      <c r="R5315" s="7">
        <f>_xlfn.CEILING.MATH(ABS(NiftyData[[#This Row],[DayChange %]]), 0.01)</f>
        <v>0.02</v>
      </c>
    </row>
    <row r="5316" spans="1:18" x14ac:dyDescent="0.2">
      <c r="A5316" s="2">
        <v>36367</v>
      </c>
      <c r="B5316" s="1">
        <v>1342.6</v>
      </c>
      <c r="C5316" s="1">
        <v>1342.6</v>
      </c>
      <c r="D5316" s="1">
        <v>1314.8</v>
      </c>
      <c r="E5316" s="1">
        <v>1326.15</v>
      </c>
      <c r="F5316" s="1">
        <v>30647841</v>
      </c>
      <c r="G5316" s="1">
        <v>1014.52</v>
      </c>
      <c r="H5316" s="6" t="str">
        <f>TEXT(NiftyData[[#This Row],[Date]], "yyyy")</f>
        <v>1999</v>
      </c>
      <c r="I5316" s="6" t="str">
        <f>TEXT(NiftyData[[#This Row],[Date]], "mmm")</f>
        <v>Jul</v>
      </c>
      <c r="J5316" s="6" t="str">
        <f>TEXT(NiftyData[[#This Row],[Date]], "ddd")</f>
        <v>Mon</v>
      </c>
      <c r="K5316" s="6" t="str">
        <f>TEXT(NiftyData[[#This Row],[Date]], "mmm-yyyy")</f>
        <v>Jul-1999</v>
      </c>
      <c r="L5316" s="6" t="str">
        <f>IF(NiftyData[[#This Row],[Day]]="Thu", "Expiry", "")</f>
        <v/>
      </c>
      <c r="M5316" s="6">
        <f>NiftyData[[#This Row],[Close]]-NiftyData[[#This Row],[Open]]</f>
        <v>-16.449999999999818</v>
      </c>
      <c r="N5316" s="4">
        <f>NiftyData[[#This Row],[Intraday Change]]/NiftyData[[#This Row],[Open]]</f>
        <v>-1.2252346193951899E-2</v>
      </c>
      <c r="O5316" s="4">
        <f>_xlfn.CEILING.MATH(ABS(NiftyData[[#This Row],[Intraday Change %]]), 0.01)</f>
        <v>0.02</v>
      </c>
      <c r="P5316" s="6">
        <f>NiftyData[[#This Row],[Close]]-E5317</f>
        <v>-16.799999999999955</v>
      </c>
      <c r="Q5316" s="4">
        <f>NiftyData[[#This Row],[DayChange]]/E5317</f>
        <v>-1.2509773260359621E-2</v>
      </c>
      <c r="R5316" s="7">
        <f>_xlfn.CEILING.MATH(ABS(NiftyData[[#This Row],[DayChange %]]), 0.01)</f>
        <v>0.02</v>
      </c>
    </row>
    <row r="5317" spans="1:18" x14ac:dyDescent="0.2">
      <c r="A5317" s="2">
        <v>36364</v>
      </c>
      <c r="B5317" s="1">
        <v>1350</v>
      </c>
      <c r="C5317" s="1">
        <v>1367.3</v>
      </c>
      <c r="D5317" s="1">
        <v>1339.6</v>
      </c>
      <c r="E5317" s="1">
        <v>1342.95</v>
      </c>
      <c r="F5317" s="1">
        <v>38453827</v>
      </c>
      <c r="G5317" s="1">
        <v>1289.93</v>
      </c>
      <c r="H5317" s="6" t="str">
        <f>TEXT(NiftyData[[#This Row],[Date]], "yyyy")</f>
        <v>1999</v>
      </c>
      <c r="I5317" s="6" t="str">
        <f>TEXT(NiftyData[[#This Row],[Date]], "mmm")</f>
        <v>Jul</v>
      </c>
      <c r="J5317" s="6" t="str">
        <f>TEXT(NiftyData[[#This Row],[Date]], "ddd")</f>
        <v>Fri</v>
      </c>
      <c r="K5317" s="6" t="str">
        <f>TEXT(NiftyData[[#This Row],[Date]], "mmm-yyyy")</f>
        <v>Jul-1999</v>
      </c>
      <c r="L5317" s="6" t="str">
        <f>IF(NiftyData[[#This Row],[Day]]="Thu", "Expiry", "")</f>
        <v/>
      </c>
      <c r="M5317" s="6">
        <f>NiftyData[[#This Row],[Close]]-NiftyData[[#This Row],[Open]]</f>
        <v>-7.0499999999999545</v>
      </c>
      <c r="N5317" s="4">
        <f>NiftyData[[#This Row],[Intraday Change]]/NiftyData[[#This Row],[Open]]</f>
        <v>-5.2222222222221889E-3</v>
      </c>
      <c r="O5317" s="4">
        <f>_xlfn.CEILING.MATH(ABS(NiftyData[[#This Row],[Intraday Change %]]), 0.01)</f>
        <v>0.01</v>
      </c>
      <c r="P5317" s="6">
        <f>NiftyData[[#This Row],[Close]]-E5318</f>
        <v>-6.25</v>
      </c>
      <c r="Q5317" s="4">
        <f>NiftyData[[#This Row],[DayChange]]/E5318</f>
        <v>-4.6323747405870143E-3</v>
      </c>
      <c r="R5317" s="7">
        <f>_xlfn.CEILING.MATH(ABS(NiftyData[[#This Row],[DayChange %]]), 0.01)</f>
        <v>0.01</v>
      </c>
    </row>
    <row r="5318" spans="1:18" x14ac:dyDescent="0.2">
      <c r="A5318" s="2">
        <v>36363</v>
      </c>
      <c r="B5318" s="1">
        <v>1339.05</v>
      </c>
      <c r="C5318" s="1">
        <v>1358.25</v>
      </c>
      <c r="D5318" s="1">
        <v>1337.55</v>
      </c>
      <c r="E5318" s="1">
        <v>1349.2</v>
      </c>
      <c r="F5318" s="1">
        <v>43138275</v>
      </c>
      <c r="G5318" s="1">
        <v>1549.44</v>
      </c>
      <c r="H5318" s="6" t="str">
        <f>TEXT(NiftyData[[#This Row],[Date]], "yyyy")</f>
        <v>1999</v>
      </c>
      <c r="I5318" s="6" t="str">
        <f>TEXT(NiftyData[[#This Row],[Date]], "mmm")</f>
        <v>Jul</v>
      </c>
      <c r="J5318" s="6" t="str">
        <f>TEXT(NiftyData[[#This Row],[Date]], "ddd")</f>
        <v>Thu</v>
      </c>
      <c r="K5318" s="6" t="str">
        <f>TEXT(NiftyData[[#This Row],[Date]], "mmm-yyyy")</f>
        <v>Jul-1999</v>
      </c>
      <c r="L5318" s="6" t="str">
        <f>IF(NiftyData[[#This Row],[Day]]="Thu", "Expiry", "")</f>
        <v>Expiry</v>
      </c>
      <c r="M5318" s="6">
        <f>NiftyData[[#This Row],[Close]]-NiftyData[[#This Row],[Open]]</f>
        <v>10.150000000000091</v>
      </c>
      <c r="N5318" s="4">
        <f>NiftyData[[#This Row],[Intraday Change]]/NiftyData[[#This Row],[Open]]</f>
        <v>7.580000746798171E-3</v>
      </c>
      <c r="O5318" s="4">
        <f>_xlfn.CEILING.MATH(ABS(NiftyData[[#This Row],[Intraday Change %]]), 0.01)</f>
        <v>0.01</v>
      </c>
      <c r="P5318" s="6">
        <f>NiftyData[[#This Row],[Close]]-E5319</f>
        <v>9.0499999999999545</v>
      </c>
      <c r="Q5318" s="4">
        <f>NiftyData[[#This Row],[DayChange]]/E5319</f>
        <v>6.7529754131999808E-3</v>
      </c>
      <c r="R5318" s="7">
        <f>_xlfn.CEILING.MATH(ABS(NiftyData[[#This Row],[DayChange %]]), 0.01)</f>
        <v>0.01</v>
      </c>
    </row>
    <row r="5319" spans="1:18" x14ac:dyDescent="0.2">
      <c r="A5319" s="2">
        <v>36362</v>
      </c>
      <c r="B5319" s="1">
        <v>1314.8</v>
      </c>
      <c r="C5319" s="1">
        <v>1346.65</v>
      </c>
      <c r="D5319" s="1">
        <v>1302.8</v>
      </c>
      <c r="E5319" s="1">
        <v>1340.15</v>
      </c>
      <c r="F5319" s="1">
        <v>40166722</v>
      </c>
      <c r="G5319" s="1">
        <v>1407.49</v>
      </c>
      <c r="H5319" s="6" t="str">
        <f>TEXT(NiftyData[[#This Row],[Date]], "yyyy")</f>
        <v>1999</v>
      </c>
      <c r="I5319" s="6" t="str">
        <f>TEXT(NiftyData[[#This Row],[Date]], "mmm")</f>
        <v>Jul</v>
      </c>
      <c r="J5319" s="6" t="str">
        <f>TEXT(NiftyData[[#This Row],[Date]], "ddd")</f>
        <v>Wed</v>
      </c>
      <c r="K5319" s="6" t="str">
        <f>TEXT(NiftyData[[#This Row],[Date]], "mmm-yyyy")</f>
        <v>Jul-1999</v>
      </c>
      <c r="L5319" s="6" t="str">
        <f>IF(NiftyData[[#This Row],[Day]]="Thu", "Expiry", "")</f>
        <v/>
      </c>
      <c r="M5319" s="6">
        <f>NiftyData[[#This Row],[Close]]-NiftyData[[#This Row],[Open]]</f>
        <v>25.350000000000136</v>
      </c>
      <c r="N5319" s="4">
        <f>NiftyData[[#This Row],[Intraday Change]]/NiftyData[[#This Row],[Open]]</f>
        <v>1.9280498935199373E-2</v>
      </c>
      <c r="O5319" s="4">
        <f>_xlfn.CEILING.MATH(ABS(NiftyData[[#This Row],[Intraday Change %]]), 0.01)</f>
        <v>0.02</v>
      </c>
      <c r="P5319" s="6">
        <f>NiftyData[[#This Row],[Close]]-E5320</f>
        <v>25.450000000000045</v>
      </c>
      <c r="Q5319" s="4">
        <f>NiftyData[[#This Row],[DayChange]]/E5320</f>
        <v>1.9358028447554611E-2</v>
      </c>
      <c r="R5319" s="7">
        <f>_xlfn.CEILING.MATH(ABS(NiftyData[[#This Row],[DayChange %]]), 0.01)</f>
        <v>0.02</v>
      </c>
    </row>
    <row r="5320" spans="1:18" x14ac:dyDescent="0.2">
      <c r="A5320" s="2">
        <v>36361</v>
      </c>
      <c r="B5320" s="1">
        <v>1349.6</v>
      </c>
      <c r="C5320" s="1">
        <v>1350.35</v>
      </c>
      <c r="D5320" s="1">
        <v>1310.85</v>
      </c>
      <c r="E5320" s="1">
        <v>1314.7</v>
      </c>
      <c r="F5320" s="1">
        <v>50203194</v>
      </c>
      <c r="G5320" s="1">
        <v>1530.66</v>
      </c>
      <c r="H5320" s="6" t="str">
        <f>TEXT(NiftyData[[#This Row],[Date]], "yyyy")</f>
        <v>1999</v>
      </c>
      <c r="I5320" s="6" t="str">
        <f>TEXT(NiftyData[[#This Row],[Date]], "mmm")</f>
        <v>Jul</v>
      </c>
      <c r="J5320" s="6" t="str">
        <f>TEXT(NiftyData[[#This Row],[Date]], "ddd")</f>
        <v>Tue</v>
      </c>
      <c r="K5320" s="6" t="str">
        <f>TEXT(NiftyData[[#This Row],[Date]], "mmm-yyyy")</f>
        <v>Jul-1999</v>
      </c>
      <c r="L5320" s="6" t="str">
        <f>IF(NiftyData[[#This Row],[Day]]="Thu", "Expiry", "")</f>
        <v/>
      </c>
      <c r="M5320" s="6">
        <f>NiftyData[[#This Row],[Close]]-NiftyData[[#This Row],[Open]]</f>
        <v>-34.899999999999864</v>
      </c>
      <c r="N5320" s="4">
        <f>NiftyData[[#This Row],[Intraday Change]]/NiftyData[[#This Row],[Open]]</f>
        <v>-2.585951393005325E-2</v>
      </c>
      <c r="O5320" s="4">
        <f>_xlfn.CEILING.MATH(ABS(NiftyData[[#This Row],[Intraday Change %]]), 0.01)</f>
        <v>0.03</v>
      </c>
      <c r="P5320" s="6">
        <f>NiftyData[[#This Row],[Close]]-E5321</f>
        <v>-34.899999999999864</v>
      </c>
      <c r="Q5320" s="4">
        <f>NiftyData[[#This Row],[DayChange]]/E5321</f>
        <v>-2.585951393005325E-2</v>
      </c>
      <c r="R5320" s="7">
        <f>_xlfn.CEILING.MATH(ABS(NiftyData[[#This Row],[DayChange %]]), 0.01)</f>
        <v>0.03</v>
      </c>
    </row>
    <row r="5321" spans="1:18" x14ac:dyDescent="0.2">
      <c r="A5321" s="2">
        <v>36360</v>
      </c>
      <c r="B5321" s="1">
        <v>1325.35</v>
      </c>
      <c r="C5321" s="1">
        <v>1357.85</v>
      </c>
      <c r="D5321" s="1">
        <v>1325.35</v>
      </c>
      <c r="E5321" s="1">
        <v>1349.6</v>
      </c>
      <c r="F5321" s="1">
        <v>47690607</v>
      </c>
      <c r="G5321" s="1">
        <v>1430.62</v>
      </c>
      <c r="H5321" s="6" t="str">
        <f>TEXT(NiftyData[[#This Row],[Date]], "yyyy")</f>
        <v>1999</v>
      </c>
      <c r="I5321" s="6" t="str">
        <f>TEXT(NiftyData[[#This Row],[Date]], "mmm")</f>
        <v>Jul</v>
      </c>
      <c r="J5321" s="6" t="str">
        <f>TEXT(NiftyData[[#This Row],[Date]], "ddd")</f>
        <v>Mon</v>
      </c>
      <c r="K5321" s="6" t="str">
        <f>TEXT(NiftyData[[#This Row],[Date]], "mmm-yyyy")</f>
        <v>Jul-1999</v>
      </c>
      <c r="L5321" s="6" t="str">
        <f>IF(NiftyData[[#This Row],[Day]]="Thu", "Expiry", "")</f>
        <v/>
      </c>
      <c r="M5321" s="6">
        <f>NiftyData[[#This Row],[Close]]-NiftyData[[#This Row],[Open]]</f>
        <v>24.25</v>
      </c>
      <c r="N5321" s="4">
        <f>NiftyData[[#This Row],[Intraday Change]]/NiftyData[[#This Row],[Open]]</f>
        <v>1.829705360848078E-2</v>
      </c>
      <c r="O5321" s="4">
        <f>_xlfn.CEILING.MATH(ABS(NiftyData[[#This Row],[Intraday Change %]]), 0.01)</f>
        <v>0.02</v>
      </c>
      <c r="P5321" s="6">
        <f>NiftyData[[#This Row],[Close]]-E5322</f>
        <v>25.349999999999909</v>
      </c>
      <c r="Q5321" s="4">
        <f>NiftyData[[#This Row],[DayChange]]/E5322</f>
        <v>1.9142911081744315E-2</v>
      </c>
      <c r="R5321" s="7">
        <f>_xlfn.CEILING.MATH(ABS(NiftyData[[#This Row],[DayChange %]]), 0.01)</f>
        <v>0.02</v>
      </c>
    </row>
    <row r="5322" spans="1:18" x14ac:dyDescent="0.2">
      <c r="A5322" s="2">
        <v>36357</v>
      </c>
      <c r="B5322" s="1">
        <v>1318.3</v>
      </c>
      <c r="C5322" s="1">
        <v>1331.75</v>
      </c>
      <c r="D5322" s="1">
        <v>1312.3</v>
      </c>
      <c r="E5322" s="1">
        <v>1324.25</v>
      </c>
      <c r="F5322" s="1">
        <v>47853260</v>
      </c>
      <c r="G5322" s="1">
        <v>1346.08</v>
      </c>
      <c r="H5322" s="6" t="str">
        <f>TEXT(NiftyData[[#This Row],[Date]], "yyyy")</f>
        <v>1999</v>
      </c>
      <c r="I5322" s="6" t="str">
        <f>TEXT(NiftyData[[#This Row],[Date]], "mmm")</f>
        <v>Jul</v>
      </c>
      <c r="J5322" s="6" t="str">
        <f>TEXT(NiftyData[[#This Row],[Date]], "ddd")</f>
        <v>Fri</v>
      </c>
      <c r="K5322" s="6" t="str">
        <f>TEXT(NiftyData[[#This Row],[Date]], "mmm-yyyy")</f>
        <v>Jul-1999</v>
      </c>
      <c r="L5322" s="6" t="str">
        <f>IF(NiftyData[[#This Row],[Day]]="Thu", "Expiry", "")</f>
        <v/>
      </c>
      <c r="M5322" s="6">
        <f>NiftyData[[#This Row],[Close]]-NiftyData[[#This Row],[Open]]</f>
        <v>5.9500000000000455</v>
      </c>
      <c r="N5322" s="4">
        <f>NiftyData[[#This Row],[Intraday Change]]/NiftyData[[#This Row],[Open]]</f>
        <v>4.5133884548282221E-3</v>
      </c>
      <c r="O5322" s="4">
        <f>_xlfn.CEILING.MATH(ABS(NiftyData[[#This Row],[Intraday Change %]]), 0.01)</f>
        <v>0.01</v>
      </c>
      <c r="P5322" s="6">
        <f>NiftyData[[#This Row],[Close]]-E5323</f>
        <v>6.5499999999999545</v>
      </c>
      <c r="Q5322" s="4">
        <f>NiftyData[[#This Row],[DayChange]]/E5323</f>
        <v>4.9707824239204326E-3</v>
      </c>
      <c r="R5322" s="7">
        <f>_xlfn.CEILING.MATH(ABS(NiftyData[[#This Row],[DayChange %]]), 0.01)</f>
        <v>0.01</v>
      </c>
    </row>
    <row r="5323" spans="1:18" x14ac:dyDescent="0.2">
      <c r="A5323" s="2">
        <v>36356</v>
      </c>
      <c r="B5323" s="1">
        <v>1335.55</v>
      </c>
      <c r="C5323" s="1">
        <v>1367.95</v>
      </c>
      <c r="D5323" s="1">
        <v>1310.45</v>
      </c>
      <c r="E5323" s="1">
        <v>1317.7</v>
      </c>
      <c r="F5323" s="1">
        <v>71343991</v>
      </c>
      <c r="G5323" s="1">
        <v>2008.33</v>
      </c>
      <c r="H5323" s="6" t="str">
        <f>TEXT(NiftyData[[#This Row],[Date]], "yyyy")</f>
        <v>1999</v>
      </c>
      <c r="I5323" s="6" t="str">
        <f>TEXT(NiftyData[[#This Row],[Date]], "mmm")</f>
        <v>Jul</v>
      </c>
      <c r="J5323" s="6" t="str">
        <f>TEXT(NiftyData[[#This Row],[Date]], "ddd")</f>
        <v>Thu</v>
      </c>
      <c r="K5323" s="6" t="str">
        <f>TEXT(NiftyData[[#This Row],[Date]], "mmm-yyyy")</f>
        <v>Jul-1999</v>
      </c>
      <c r="L5323" s="6" t="str">
        <f>IF(NiftyData[[#This Row],[Day]]="Thu", "Expiry", "")</f>
        <v>Expiry</v>
      </c>
      <c r="M5323" s="6">
        <f>NiftyData[[#This Row],[Close]]-NiftyData[[#This Row],[Open]]</f>
        <v>-17.849999999999909</v>
      </c>
      <c r="N5323" s="4">
        <f>NiftyData[[#This Row],[Intraday Change]]/NiftyData[[#This Row],[Open]]</f>
        <v>-1.336528022163147E-2</v>
      </c>
      <c r="O5323" s="4">
        <f>_xlfn.CEILING.MATH(ABS(NiftyData[[#This Row],[Intraday Change %]]), 0.01)</f>
        <v>0.02</v>
      </c>
      <c r="P5323" s="6">
        <f>NiftyData[[#This Row],[Close]]-E5324</f>
        <v>-17.450000000000045</v>
      </c>
      <c r="Q5323" s="4">
        <f>NiftyData[[#This Row],[DayChange]]/E5324</f>
        <v>-1.3069692543908957E-2</v>
      </c>
      <c r="R5323" s="7">
        <f>_xlfn.CEILING.MATH(ABS(NiftyData[[#This Row],[DayChange %]]), 0.01)</f>
        <v>0.02</v>
      </c>
    </row>
    <row r="5324" spans="1:18" x14ac:dyDescent="0.2">
      <c r="A5324" s="2">
        <v>36355</v>
      </c>
      <c r="B5324" s="1">
        <v>1322.9</v>
      </c>
      <c r="C5324" s="1">
        <v>1341.1</v>
      </c>
      <c r="D5324" s="1">
        <v>1306.2</v>
      </c>
      <c r="E5324" s="1">
        <v>1335.15</v>
      </c>
      <c r="F5324" s="1">
        <v>62491537</v>
      </c>
      <c r="G5324" s="1">
        <v>1624.72</v>
      </c>
      <c r="H5324" s="6" t="str">
        <f>TEXT(NiftyData[[#This Row],[Date]], "yyyy")</f>
        <v>1999</v>
      </c>
      <c r="I5324" s="6" t="str">
        <f>TEXT(NiftyData[[#This Row],[Date]], "mmm")</f>
        <v>Jul</v>
      </c>
      <c r="J5324" s="6" t="str">
        <f>TEXT(NiftyData[[#This Row],[Date]], "ddd")</f>
        <v>Wed</v>
      </c>
      <c r="K5324" s="6" t="str">
        <f>TEXT(NiftyData[[#This Row],[Date]], "mmm-yyyy")</f>
        <v>Jul-1999</v>
      </c>
      <c r="L5324" s="6" t="str">
        <f>IF(NiftyData[[#This Row],[Day]]="Thu", "Expiry", "")</f>
        <v/>
      </c>
      <c r="M5324" s="6">
        <f>NiftyData[[#This Row],[Close]]-NiftyData[[#This Row],[Open]]</f>
        <v>12.25</v>
      </c>
      <c r="N5324" s="4">
        <f>NiftyData[[#This Row],[Intraday Change]]/NiftyData[[#This Row],[Open]]</f>
        <v>9.2599591805881017E-3</v>
      </c>
      <c r="O5324" s="4">
        <f>_xlfn.CEILING.MATH(ABS(NiftyData[[#This Row],[Intraday Change %]]), 0.01)</f>
        <v>0.01</v>
      </c>
      <c r="P5324" s="6">
        <f>NiftyData[[#This Row],[Close]]-E5325</f>
        <v>13.700000000000045</v>
      </c>
      <c r="Q5324" s="4">
        <f>NiftyData[[#This Row],[DayChange]]/E5325</f>
        <v>1.036739944757656E-2</v>
      </c>
      <c r="R5324" s="7">
        <f>_xlfn.CEILING.MATH(ABS(NiftyData[[#This Row],[DayChange %]]), 0.01)</f>
        <v>0.02</v>
      </c>
    </row>
    <row r="5325" spans="1:18" x14ac:dyDescent="0.2">
      <c r="A5325" s="2">
        <v>36354</v>
      </c>
      <c r="B5325" s="1">
        <v>1315.75</v>
      </c>
      <c r="C5325" s="1">
        <v>1338.15</v>
      </c>
      <c r="D5325" s="1">
        <v>1315.75</v>
      </c>
      <c r="E5325" s="1">
        <v>1321.45</v>
      </c>
      <c r="F5325" s="1">
        <v>69956411</v>
      </c>
      <c r="G5325" s="1">
        <v>1866.99</v>
      </c>
      <c r="H5325" s="6" t="str">
        <f>TEXT(NiftyData[[#This Row],[Date]], "yyyy")</f>
        <v>1999</v>
      </c>
      <c r="I5325" s="6" t="str">
        <f>TEXT(NiftyData[[#This Row],[Date]], "mmm")</f>
        <v>Jul</v>
      </c>
      <c r="J5325" s="6" t="str">
        <f>TEXT(NiftyData[[#This Row],[Date]], "ddd")</f>
        <v>Tue</v>
      </c>
      <c r="K5325" s="6" t="str">
        <f>TEXT(NiftyData[[#This Row],[Date]], "mmm-yyyy")</f>
        <v>Jul-1999</v>
      </c>
      <c r="L5325" s="6" t="str">
        <f>IF(NiftyData[[#This Row],[Day]]="Thu", "Expiry", "")</f>
        <v/>
      </c>
      <c r="M5325" s="6">
        <f>NiftyData[[#This Row],[Close]]-NiftyData[[#This Row],[Open]]</f>
        <v>5.7000000000000455</v>
      </c>
      <c r="N5325" s="4">
        <f>NiftyData[[#This Row],[Intraday Change]]/NiftyData[[#This Row],[Open]]</f>
        <v>4.3321299638989516E-3</v>
      </c>
      <c r="O5325" s="4">
        <f>_xlfn.CEILING.MATH(ABS(NiftyData[[#This Row],[Intraday Change %]]), 0.01)</f>
        <v>0.01</v>
      </c>
      <c r="P5325" s="6">
        <f>NiftyData[[#This Row],[Close]]-E5326</f>
        <v>6.1000000000001364</v>
      </c>
      <c r="Q5325" s="4">
        <f>NiftyData[[#This Row],[DayChange]]/E5326</f>
        <v>4.6375489413465138E-3</v>
      </c>
      <c r="R5325" s="7">
        <f>_xlfn.CEILING.MATH(ABS(NiftyData[[#This Row],[DayChange %]]), 0.01)</f>
        <v>0.01</v>
      </c>
    </row>
    <row r="5326" spans="1:18" x14ac:dyDescent="0.2">
      <c r="A5326" s="2">
        <v>36353</v>
      </c>
      <c r="B5326" s="1">
        <v>1254.0999999999999</v>
      </c>
      <c r="C5326" s="1">
        <v>1318.05</v>
      </c>
      <c r="D5326" s="1">
        <v>1254.0999999999999</v>
      </c>
      <c r="E5326" s="1">
        <v>1315.35</v>
      </c>
      <c r="F5326" s="1">
        <v>66689438</v>
      </c>
      <c r="G5326" s="1">
        <v>1963.76</v>
      </c>
      <c r="H5326" s="6" t="str">
        <f>TEXT(NiftyData[[#This Row],[Date]], "yyyy")</f>
        <v>1999</v>
      </c>
      <c r="I5326" s="6" t="str">
        <f>TEXT(NiftyData[[#This Row],[Date]], "mmm")</f>
        <v>Jul</v>
      </c>
      <c r="J5326" s="6" t="str">
        <f>TEXT(NiftyData[[#This Row],[Date]], "ddd")</f>
        <v>Mon</v>
      </c>
      <c r="K5326" s="6" t="str">
        <f>TEXT(NiftyData[[#This Row],[Date]], "mmm-yyyy")</f>
        <v>Jul-1999</v>
      </c>
      <c r="L5326" s="6" t="str">
        <f>IF(NiftyData[[#This Row],[Day]]="Thu", "Expiry", "")</f>
        <v/>
      </c>
      <c r="M5326" s="6">
        <f>NiftyData[[#This Row],[Close]]-NiftyData[[#This Row],[Open]]</f>
        <v>61.25</v>
      </c>
      <c r="N5326" s="4">
        <f>NiftyData[[#This Row],[Intraday Change]]/NiftyData[[#This Row],[Open]]</f>
        <v>4.8839805438162832E-2</v>
      </c>
      <c r="O5326" s="4">
        <f>_xlfn.CEILING.MATH(ABS(NiftyData[[#This Row],[Intraday Change %]]), 0.01)</f>
        <v>0.05</v>
      </c>
      <c r="P5326" s="6">
        <f>NiftyData[[#This Row],[Close]]-E5327</f>
        <v>61.349999999999909</v>
      </c>
      <c r="Q5326" s="4">
        <f>NiftyData[[#This Row],[DayChange]]/E5327</f>
        <v>4.892344497607648E-2</v>
      </c>
      <c r="R5326" s="7">
        <f>_xlfn.CEILING.MATH(ABS(NiftyData[[#This Row],[DayChange %]]), 0.01)</f>
        <v>0.05</v>
      </c>
    </row>
    <row r="5327" spans="1:18" x14ac:dyDescent="0.2">
      <c r="A5327" s="2">
        <v>36350</v>
      </c>
      <c r="B5327" s="1">
        <v>1244.4000000000001</v>
      </c>
      <c r="C5327" s="1">
        <v>1260.7</v>
      </c>
      <c r="D5327" s="1">
        <v>1244.4000000000001</v>
      </c>
      <c r="E5327" s="1">
        <v>1254</v>
      </c>
      <c r="F5327" s="1">
        <v>65222034</v>
      </c>
      <c r="G5327" s="1">
        <v>1714.82</v>
      </c>
      <c r="H5327" s="6" t="str">
        <f>TEXT(NiftyData[[#This Row],[Date]], "yyyy")</f>
        <v>1999</v>
      </c>
      <c r="I5327" s="6" t="str">
        <f>TEXT(NiftyData[[#This Row],[Date]], "mmm")</f>
        <v>Jul</v>
      </c>
      <c r="J5327" s="6" t="str">
        <f>TEXT(NiftyData[[#This Row],[Date]], "ddd")</f>
        <v>Fri</v>
      </c>
      <c r="K5327" s="6" t="str">
        <f>TEXT(NiftyData[[#This Row],[Date]], "mmm-yyyy")</f>
        <v>Jul-1999</v>
      </c>
      <c r="L5327" s="6" t="str">
        <f>IF(NiftyData[[#This Row],[Day]]="Thu", "Expiry", "")</f>
        <v/>
      </c>
      <c r="M5327" s="6">
        <f>NiftyData[[#This Row],[Close]]-NiftyData[[#This Row],[Open]]</f>
        <v>9.5999999999999091</v>
      </c>
      <c r="N5327" s="4">
        <f>NiftyData[[#This Row],[Intraday Change]]/NiftyData[[#This Row],[Open]]</f>
        <v>7.714561234329724E-3</v>
      </c>
      <c r="O5327" s="4">
        <f>_xlfn.CEILING.MATH(ABS(NiftyData[[#This Row],[Intraday Change %]]), 0.01)</f>
        <v>0.01</v>
      </c>
      <c r="P5327" s="6">
        <f>NiftyData[[#This Row],[Close]]-E5328</f>
        <v>9.9500000000000455</v>
      </c>
      <c r="Q5327" s="4">
        <f>NiftyData[[#This Row],[DayChange]]/E5328</f>
        <v>7.9980708170893818E-3</v>
      </c>
      <c r="R5327" s="7">
        <f>_xlfn.CEILING.MATH(ABS(NiftyData[[#This Row],[DayChange %]]), 0.01)</f>
        <v>0.01</v>
      </c>
    </row>
    <row r="5328" spans="1:18" x14ac:dyDescent="0.2">
      <c r="A5328" s="2">
        <v>36349</v>
      </c>
      <c r="B5328" s="1">
        <v>1243.9000000000001</v>
      </c>
      <c r="C5328" s="1">
        <v>1251.1500000000001</v>
      </c>
      <c r="D5328" s="1">
        <v>1238.4000000000001</v>
      </c>
      <c r="E5328" s="1">
        <v>1244.05</v>
      </c>
      <c r="F5328" s="1">
        <v>56923181</v>
      </c>
      <c r="G5328" s="1">
        <v>1495.59</v>
      </c>
      <c r="H5328" s="6" t="str">
        <f>TEXT(NiftyData[[#This Row],[Date]], "yyyy")</f>
        <v>1999</v>
      </c>
      <c r="I5328" s="6" t="str">
        <f>TEXT(NiftyData[[#This Row],[Date]], "mmm")</f>
        <v>Jul</v>
      </c>
      <c r="J5328" s="6" t="str">
        <f>TEXT(NiftyData[[#This Row],[Date]], "ddd")</f>
        <v>Thu</v>
      </c>
      <c r="K5328" s="6" t="str">
        <f>TEXT(NiftyData[[#This Row],[Date]], "mmm-yyyy")</f>
        <v>Jul-1999</v>
      </c>
      <c r="L5328" s="6" t="str">
        <f>IF(NiftyData[[#This Row],[Day]]="Thu", "Expiry", "")</f>
        <v>Expiry</v>
      </c>
      <c r="M5328" s="6">
        <f>NiftyData[[#This Row],[Close]]-NiftyData[[#This Row],[Open]]</f>
        <v>0.14999999999986358</v>
      </c>
      <c r="N5328" s="4">
        <f>NiftyData[[#This Row],[Intraday Change]]/NiftyData[[#This Row],[Open]]</f>
        <v>1.2058847174199177E-4</v>
      </c>
      <c r="O5328" s="4">
        <f>_xlfn.CEILING.MATH(ABS(NiftyData[[#This Row],[Intraday Change %]]), 0.01)</f>
        <v>0.01</v>
      </c>
      <c r="P5328" s="6">
        <f>NiftyData[[#This Row],[Close]]-E5329</f>
        <v>0.34999999999990905</v>
      </c>
      <c r="Q5328" s="4">
        <f>NiftyData[[#This Row],[DayChange]]/E5329</f>
        <v>2.814183484762475E-4</v>
      </c>
      <c r="R5328" s="7">
        <f>_xlfn.CEILING.MATH(ABS(NiftyData[[#This Row],[DayChange %]]), 0.01)</f>
        <v>0.01</v>
      </c>
    </row>
    <row r="5329" spans="1:18" x14ac:dyDescent="0.2">
      <c r="A5329" s="2">
        <v>36348</v>
      </c>
      <c r="B5329" s="1">
        <v>1241.6500000000001</v>
      </c>
      <c r="C5329" s="1">
        <v>1255.75</v>
      </c>
      <c r="D5329" s="1">
        <v>1238.1500000000001</v>
      </c>
      <c r="E5329" s="1">
        <v>1243.7</v>
      </c>
      <c r="F5329" s="1">
        <v>59196355</v>
      </c>
      <c r="G5329" s="1">
        <v>1607.53</v>
      </c>
      <c r="H5329" s="6" t="str">
        <f>TEXT(NiftyData[[#This Row],[Date]], "yyyy")</f>
        <v>1999</v>
      </c>
      <c r="I5329" s="6" t="str">
        <f>TEXT(NiftyData[[#This Row],[Date]], "mmm")</f>
        <v>Jul</v>
      </c>
      <c r="J5329" s="6" t="str">
        <f>TEXT(NiftyData[[#This Row],[Date]], "ddd")</f>
        <v>Wed</v>
      </c>
      <c r="K5329" s="6" t="str">
        <f>TEXT(NiftyData[[#This Row],[Date]], "mmm-yyyy")</f>
        <v>Jul-1999</v>
      </c>
      <c r="L5329" s="6" t="str">
        <f>IF(NiftyData[[#This Row],[Day]]="Thu", "Expiry", "")</f>
        <v/>
      </c>
      <c r="M5329" s="6">
        <f>NiftyData[[#This Row],[Close]]-NiftyData[[#This Row],[Open]]</f>
        <v>2.0499999999999545</v>
      </c>
      <c r="N5329" s="4">
        <f>NiftyData[[#This Row],[Intraday Change]]/NiftyData[[#This Row],[Open]]</f>
        <v>1.65102887287074E-3</v>
      </c>
      <c r="O5329" s="4">
        <f>_xlfn.CEILING.MATH(ABS(NiftyData[[#This Row],[Intraday Change %]]), 0.01)</f>
        <v>0.01</v>
      </c>
      <c r="P5329" s="6">
        <f>NiftyData[[#This Row],[Close]]-E5330</f>
        <v>2.4500000000000455</v>
      </c>
      <c r="Q5329" s="4">
        <f>NiftyData[[#This Row],[DayChange]]/E5330</f>
        <v>1.9738167170191704E-3</v>
      </c>
      <c r="R5329" s="7">
        <f>_xlfn.CEILING.MATH(ABS(NiftyData[[#This Row],[DayChange %]]), 0.01)</f>
        <v>0.01</v>
      </c>
    </row>
    <row r="5330" spans="1:18" x14ac:dyDescent="0.2">
      <c r="A5330" s="2">
        <v>36347</v>
      </c>
      <c r="B5330" s="1">
        <v>1230.3</v>
      </c>
      <c r="C5330" s="1">
        <v>1246.4000000000001</v>
      </c>
      <c r="D5330" s="1">
        <v>1230.3</v>
      </c>
      <c r="E5330" s="1">
        <v>1241.25</v>
      </c>
      <c r="F5330" s="1">
        <v>46084967</v>
      </c>
      <c r="G5330" s="1">
        <v>1179.48</v>
      </c>
      <c r="H5330" s="6" t="str">
        <f>TEXT(NiftyData[[#This Row],[Date]], "yyyy")</f>
        <v>1999</v>
      </c>
      <c r="I5330" s="6" t="str">
        <f>TEXT(NiftyData[[#This Row],[Date]], "mmm")</f>
        <v>Jul</v>
      </c>
      <c r="J5330" s="6" t="str">
        <f>TEXT(NiftyData[[#This Row],[Date]], "ddd")</f>
        <v>Tue</v>
      </c>
      <c r="K5330" s="6" t="str">
        <f>TEXT(NiftyData[[#This Row],[Date]], "mmm-yyyy")</f>
        <v>Jul-1999</v>
      </c>
      <c r="L5330" s="6" t="str">
        <f>IF(NiftyData[[#This Row],[Day]]="Thu", "Expiry", "")</f>
        <v/>
      </c>
      <c r="M5330" s="6">
        <f>NiftyData[[#This Row],[Close]]-NiftyData[[#This Row],[Open]]</f>
        <v>10.950000000000045</v>
      </c>
      <c r="N5330" s="4">
        <f>NiftyData[[#This Row],[Intraday Change]]/NiftyData[[#This Row],[Open]]</f>
        <v>8.9002682272616811E-3</v>
      </c>
      <c r="O5330" s="4">
        <f>_xlfn.CEILING.MATH(ABS(NiftyData[[#This Row],[Intraday Change %]]), 0.01)</f>
        <v>0.01</v>
      </c>
      <c r="P5330" s="6">
        <f>NiftyData[[#This Row],[Close]]-E5331</f>
        <v>11</v>
      </c>
      <c r="Q5330" s="4">
        <f>NiftyData[[#This Row],[DayChange]]/E5331</f>
        <v>8.9412720991668363E-3</v>
      </c>
      <c r="R5330" s="7">
        <f>_xlfn.CEILING.MATH(ABS(NiftyData[[#This Row],[DayChange %]]), 0.01)</f>
        <v>0.01</v>
      </c>
    </row>
    <row r="5331" spans="1:18" x14ac:dyDescent="0.2">
      <c r="A5331" s="2">
        <v>36346</v>
      </c>
      <c r="B5331" s="1">
        <v>1197.95</v>
      </c>
      <c r="C5331" s="1">
        <v>1232.4000000000001</v>
      </c>
      <c r="D5331" s="1">
        <v>1197.95</v>
      </c>
      <c r="E5331" s="1">
        <v>1230.25</v>
      </c>
      <c r="F5331" s="1">
        <v>55952520</v>
      </c>
      <c r="G5331" s="1">
        <v>1455.57</v>
      </c>
      <c r="H5331" s="6" t="str">
        <f>TEXT(NiftyData[[#This Row],[Date]], "yyyy")</f>
        <v>1999</v>
      </c>
      <c r="I5331" s="6" t="str">
        <f>TEXT(NiftyData[[#This Row],[Date]], "mmm")</f>
        <v>Jul</v>
      </c>
      <c r="J5331" s="6" t="str">
        <f>TEXT(NiftyData[[#This Row],[Date]], "ddd")</f>
        <v>Mon</v>
      </c>
      <c r="K5331" s="6" t="str">
        <f>TEXT(NiftyData[[#This Row],[Date]], "mmm-yyyy")</f>
        <v>Jul-1999</v>
      </c>
      <c r="L5331" s="6" t="str">
        <f>IF(NiftyData[[#This Row],[Day]]="Thu", "Expiry", "")</f>
        <v/>
      </c>
      <c r="M5331" s="6">
        <f>NiftyData[[#This Row],[Close]]-NiftyData[[#This Row],[Open]]</f>
        <v>32.299999999999955</v>
      </c>
      <c r="N5331" s="4">
        <f>NiftyData[[#This Row],[Intraday Change]]/NiftyData[[#This Row],[Open]]</f>
        <v>2.6962727993655788E-2</v>
      </c>
      <c r="O5331" s="4">
        <f>_xlfn.CEILING.MATH(ABS(NiftyData[[#This Row],[Intraday Change %]]), 0.01)</f>
        <v>0.03</v>
      </c>
      <c r="P5331" s="6">
        <f>NiftyData[[#This Row],[Close]]-E5332</f>
        <v>32.400000000000091</v>
      </c>
      <c r="Q5331" s="4">
        <f>NiftyData[[#This Row],[DayChange]]/E5332</f>
        <v>2.704846182744091E-2</v>
      </c>
      <c r="R5331" s="7">
        <f>_xlfn.CEILING.MATH(ABS(NiftyData[[#This Row],[DayChange %]]), 0.01)</f>
        <v>0.03</v>
      </c>
    </row>
    <row r="5332" spans="1:18" x14ac:dyDescent="0.2">
      <c r="A5332" s="2">
        <v>36343</v>
      </c>
      <c r="B5332" s="1">
        <v>1183.6500000000001</v>
      </c>
      <c r="C5332" s="1">
        <v>1204.1500000000001</v>
      </c>
      <c r="D5332" s="1">
        <v>1183.6500000000001</v>
      </c>
      <c r="E5332" s="1">
        <v>1197.8499999999999</v>
      </c>
      <c r="F5332" s="1">
        <v>51739331</v>
      </c>
      <c r="G5332" s="1">
        <v>1221.3399999999999</v>
      </c>
      <c r="H5332" s="6" t="str">
        <f>TEXT(NiftyData[[#This Row],[Date]], "yyyy")</f>
        <v>1999</v>
      </c>
      <c r="I5332" s="6" t="str">
        <f>TEXT(NiftyData[[#This Row],[Date]], "mmm")</f>
        <v>Jul</v>
      </c>
      <c r="J5332" s="6" t="str">
        <f>TEXT(NiftyData[[#This Row],[Date]], "ddd")</f>
        <v>Fri</v>
      </c>
      <c r="K5332" s="6" t="str">
        <f>TEXT(NiftyData[[#This Row],[Date]], "mmm-yyyy")</f>
        <v>Jul-1999</v>
      </c>
      <c r="L5332" s="6" t="str">
        <f>IF(NiftyData[[#This Row],[Day]]="Thu", "Expiry", "")</f>
        <v/>
      </c>
      <c r="M5332" s="6">
        <f>NiftyData[[#This Row],[Close]]-NiftyData[[#This Row],[Open]]</f>
        <v>14.199999999999818</v>
      </c>
      <c r="N5332" s="4">
        <f>NiftyData[[#This Row],[Intraday Change]]/NiftyData[[#This Row],[Open]]</f>
        <v>1.1996789591517608E-2</v>
      </c>
      <c r="O5332" s="4">
        <f>_xlfn.CEILING.MATH(ABS(NiftyData[[#This Row],[Intraday Change %]]), 0.01)</f>
        <v>0.02</v>
      </c>
      <c r="P5332" s="6">
        <f>NiftyData[[#This Row],[Close]]-E5333</f>
        <v>14.649999999999864</v>
      </c>
      <c r="Q5332" s="4">
        <f>NiftyData[[#This Row],[DayChange]]/E5333</f>
        <v>1.2381676808654381E-2</v>
      </c>
      <c r="R5332" s="7">
        <f>_xlfn.CEILING.MATH(ABS(NiftyData[[#This Row],[DayChange %]]), 0.01)</f>
        <v>0.02</v>
      </c>
    </row>
    <row r="5333" spans="1:18" x14ac:dyDescent="0.2">
      <c r="A5333" s="2">
        <v>36342</v>
      </c>
      <c r="B5333" s="1">
        <v>1187.8499999999999</v>
      </c>
      <c r="C5333" s="1">
        <v>1197</v>
      </c>
      <c r="D5333" s="1">
        <v>1179.3</v>
      </c>
      <c r="E5333" s="1">
        <v>1183.2</v>
      </c>
      <c r="F5333" s="1">
        <v>36948339</v>
      </c>
      <c r="G5333" s="1">
        <v>939.15</v>
      </c>
      <c r="H5333" s="6" t="str">
        <f>TEXT(NiftyData[[#This Row],[Date]], "yyyy")</f>
        <v>1999</v>
      </c>
      <c r="I5333" s="6" t="str">
        <f>TEXT(NiftyData[[#This Row],[Date]], "mmm")</f>
        <v>Jul</v>
      </c>
      <c r="J5333" s="6" t="str">
        <f>TEXT(NiftyData[[#This Row],[Date]], "ddd")</f>
        <v>Thu</v>
      </c>
      <c r="K5333" s="6" t="str">
        <f>TEXT(NiftyData[[#This Row],[Date]], "mmm-yyyy")</f>
        <v>Jul-1999</v>
      </c>
      <c r="L5333" s="6" t="str">
        <f>IF(NiftyData[[#This Row],[Day]]="Thu", "Expiry", "")</f>
        <v>Expiry</v>
      </c>
      <c r="M5333" s="6">
        <f>NiftyData[[#This Row],[Close]]-NiftyData[[#This Row],[Open]]</f>
        <v>-4.6499999999998636</v>
      </c>
      <c r="N5333" s="4">
        <f>NiftyData[[#This Row],[Intraday Change]]/NiftyData[[#This Row],[Open]]</f>
        <v>-3.9146356863239166E-3</v>
      </c>
      <c r="O5333" s="4">
        <f>_xlfn.CEILING.MATH(ABS(NiftyData[[#This Row],[Intraday Change %]]), 0.01)</f>
        <v>0.01</v>
      </c>
      <c r="P5333" s="6">
        <f>NiftyData[[#This Row],[Close]]-E5334</f>
        <v>-4.5</v>
      </c>
      <c r="Q5333" s="4">
        <f>NiftyData[[#This Row],[DayChange]]/E5334</f>
        <v>-3.7888355645364991E-3</v>
      </c>
      <c r="R5333" s="7">
        <f>_xlfn.CEILING.MATH(ABS(NiftyData[[#This Row],[DayChange %]]), 0.01)</f>
        <v>0.01</v>
      </c>
    </row>
    <row r="5334" spans="1:18" x14ac:dyDescent="0.2">
      <c r="A5334" s="2">
        <v>36341</v>
      </c>
      <c r="B5334" s="1">
        <v>1191.45</v>
      </c>
      <c r="C5334" s="1">
        <v>1193.9000000000001</v>
      </c>
      <c r="D5334" s="1">
        <v>1179.6500000000001</v>
      </c>
      <c r="E5334" s="1">
        <v>1187.7</v>
      </c>
      <c r="F5334" s="1">
        <v>31863604</v>
      </c>
      <c r="G5334" s="1">
        <v>760.84</v>
      </c>
      <c r="H5334" s="6" t="str">
        <f>TEXT(NiftyData[[#This Row],[Date]], "yyyy")</f>
        <v>1999</v>
      </c>
      <c r="I5334" s="6" t="str">
        <f>TEXT(NiftyData[[#This Row],[Date]], "mmm")</f>
        <v>Jun</v>
      </c>
      <c r="J5334" s="6" t="str">
        <f>TEXT(NiftyData[[#This Row],[Date]], "ddd")</f>
        <v>Wed</v>
      </c>
      <c r="K5334" s="6" t="str">
        <f>TEXT(NiftyData[[#This Row],[Date]], "mmm-yyyy")</f>
        <v>Jun-1999</v>
      </c>
      <c r="L5334" s="6" t="str">
        <f>IF(NiftyData[[#This Row],[Day]]="Thu", "Expiry", "")</f>
        <v/>
      </c>
      <c r="M5334" s="6">
        <f>NiftyData[[#This Row],[Close]]-NiftyData[[#This Row],[Open]]</f>
        <v>-3.75</v>
      </c>
      <c r="N5334" s="4">
        <f>NiftyData[[#This Row],[Intraday Change]]/NiftyData[[#This Row],[Open]]</f>
        <v>-3.1474254060178774E-3</v>
      </c>
      <c r="O5334" s="4">
        <f>_xlfn.CEILING.MATH(ABS(NiftyData[[#This Row],[Intraday Change %]]), 0.01)</f>
        <v>0.01</v>
      </c>
      <c r="P5334" s="6">
        <f>NiftyData[[#This Row],[Close]]-E5335</f>
        <v>-3.5999999999999091</v>
      </c>
      <c r="Q5334" s="4">
        <f>NiftyData[[#This Row],[DayChange]]/E5335</f>
        <v>-3.0219088390832779E-3</v>
      </c>
      <c r="R5334" s="7">
        <f>_xlfn.CEILING.MATH(ABS(NiftyData[[#This Row],[DayChange %]]), 0.01)</f>
        <v>0.01</v>
      </c>
    </row>
    <row r="5335" spans="1:18" x14ac:dyDescent="0.2">
      <c r="A5335" s="2">
        <v>36340</v>
      </c>
      <c r="B5335" s="1">
        <v>1192.2</v>
      </c>
      <c r="C5335" s="1">
        <v>1198.7</v>
      </c>
      <c r="D5335" s="1">
        <v>1185.3</v>
      </c>
      <c r="E5335" s="1">
        <v>1191.3</v>
      </c>
      <c r="F5335" s="1">
        <v>36787438</v>
      </c>
      <c r="G5335" s="1">
        <v>916.26</v>
      </c>
      <c r="H5335" s="6" t="str">
        <f>TEXT(NiftyData[[#This Row],[Date]], "yyyy")</f>
        <v>1999</v>
      </c>
      <c r="I5335" s="6" t="str">
        <f>TEXT(NiftyData[[#This Row],[Date]], "mmm")</f>
        <v>Jun</v>
      </c>
      <c r="J5335" s="6" t="str">
        <f>TEXT(NiftyData[[#This Row],[Date]], "ddd")</f>
        <v>Tue</v>
      </c>
      <c r="K5335" s="6" t="str">
        <f>TEXT(NiftyData[[#This Row],[Date]], "mmm-yyyy")</f>
        <v>Jun-1999</v>
      </c>
      <c r="L5335" s="6" t="str">
        <f>IF(NiftyData[[#This Row],[Day]]="Thu", "Expiry", "")</f>
        <v/>
      </c>
      <c r="M5335" s="6">
        <f>NiftyData[[#This Row],[Close]]-NiftyData[[#This Row],[Open]]</f>
        <v>-0.90000000000009095</v>
      </c>
      <c r="N5335" s="4">
        <f>NiftyData[[#This Row],[Intraday Change]]/NiftyData[[#This Row],[Open]]</f>
        <v>-7.549068948163823E-4</v>
      </c>
      <c r="O5335" s="4">
        <f>_xlfn.CEILING.MATH(ABS(NiftyData[[#This Row],[Intraday Change %]]), 0.01)</f>
        <v>0.01</v>
      </c>
      <c r="P5335" s="6">
        <f>NiftyData[[#This Row],[Close]]-E5336</f>
        <v>-0.90000000000009095</v>
      </c>
      <c r="Q5335" s="4">
        <f>NiftyData[[#This Row],[DayChange]]/E5336</f>
        <v>-7.549068948163823E-4</v>
      </c>
      <c r="R5335" s="7">
        <f>_xlfn.CEILING.MATH(ABS(NiftyData[[#This Row],[DayChange %]]), 0.01)</f>
        <v>0.01</v>
      </c>
    </row>
    <row r="5336" spans="1:18" x14ac:dyDescent="0.2">
      <c r="A5336" s="2">
        <v>36339</v>
      </c>
      <c r="B5336" s="1">
        <v>1177.05</v>
      </c>
      <c r="C5336" s="1">
        <v>1194.9000000000001</v>
      </c>
      <c r="D5336" s="1">
        <v>1177.05</v>
      </c>
      <c r="E5336" s="1">
        <v>1192.2</v>
      </c>
      <c r="F5336" s="1">
        <v>31130006</v>
      </c>
      <c r="G5336" s="1">
        <v>746.51</v>
      </c>
      <c r="H5336" s="6" t="str">
        <f>TEXT(NiftyData[[#This Row],[Date]], "yyyy")</f>
        <v>1999</v>
      </c>
      <c r="I5336" s="6" t="str">
        <f>TEXT(NiftyData[[#This Row],[Date]], "mmm")</f>
        <v>Jun</v>
      </c>
      <c r="J5336" s="6" t="str">
        <f>TEXT(NiftyData[[#This Row],[Date]], "ddd")</f>
        <v>Mon</v>
      </c>
      <c r="K5336" s="6" t="str">
        <f>TEXT(NiftyData[[#This Row],[Date]], "mmm-yyyy")</f>
        <v>Jun-1999</v>
      </c>
      <c r="L5336" s="6" t="str">
        <f>IF(NiftyData[[#This Row],[Day]]="Thu", "Expiry", "")</f>
        <v/>
      </c>
      <c r="M5336" s="6">
        <f>NiftyData[[#This Row],[Close]]-NiftyData[[#This Row],[Open]]</f>
        <v>15.150000000000091</v>
      </c>
      <c r="N5336" s="4">
        <f>NiftyData[[#This Row],[Intraday Change]]/NiftyData[[#This Row],[Open]]</f>
        <v>1.2871160953230612E-2</v>
      </c>
      <c r="O5336" s="4">
        <f>_xlfn.CEILING.MATH(ABS(NiftyData[[#This Row],[Intraday Change %]]), 0.01)</f>
        <v>0.02</v>
      </c>
      <c r="P5336" s="6">
        <f>NiftyData[[#This Row],[Close]]-E5337</f>
        <v>15.200000000000045</v>
      </c>
      <c r="Q5336" s="4">
        <f>NiftyData[[#This Row],[DayChange]]/E5337</f>
        <v>1.2914188615123234E-2</v>
      </c>
      <c r="R5336" s="7">
        <f>_xlfn.CEILING.MATH(ABS(NiftyData[[#This Row],[DayChange %]]), 0.01)</f>
        <v>0.02</v>
      </c>
    </row>
    <row r="5337" spans="1:18" x14ac:dyDescent="0.2">
      <c r="A5337" s="2">
        <v>36336</v>
      </c>
      <c r="B5337" s="1">
        <v>1181.5999999999999</v>
      </c>
      <c r="C5337" s="1">
        <v>1197</v>
      </c>
      <c r="D5337" s="1">
        <v>1174.2</v>
      </c>
      <c r="E5337" s="1">
        <v>1177</v>
      </c>
      <c r="F5337" s="1">
        <v>44870959</v>
      </c>
      <c r="G5337" s="1">
        <v>1105.81</v>
      </c>
      <c r="H5337" s="6" t="str">
        <f>TEXT(NiftyData[[#This Row],[Date]], "yyyy")</f>
        <v>1999</v>
      </c>
      <c r="I5337" s="6" t="str">
        <f>TEXT(NiftyData[[#This Row],[Date]], "mmm")</f>
        <v>Jun</v>
      </c>
      <c r="J5337" s="6" t="str">
        <f>TEXT(NiftyData[[#This Row],[Date]], "ddd")</f>
        <v>Fri</v>
      </c>
      <c r="K5337" s="6" t="str">
        <f>TEXT(NiftyData[[#This Row],[Date]], "mmm-yyyy")</f>
        <v>Jun-1999</v>
      </c>
      <c r="L5337" s="6" t="str">
        <f>IF(NiftyData[[#This Row],[Day]]="Thu", "Expiry", "")</f>
        <v/>
      </c>
      <c r="M5337" s="6">
        <f>NiftyData[[#This Row],[Close]]-NiftyData[[#This Row],[Open]]</f>
        <v>-4.5999999999999091</v>
      </c>
      <c r="N5337" s="4">
        <f>NiftyData[[#This Row],[Intraday Change]]/NiftyData[[#This Row],[Open]]</f>
        <v>-3.8930264048746693E-3</v>
      </c>
      <c r="O5337" s="4">
        <f>_xlfn.CEILING.MATH(ABS(NiftyData[[#This Row],[Intraday Change %]]), 0.01)</f>
        <v>0.01</v>
      </c>
      <c r="P5337" s="6">
        <f>NiftyData[[#This Row],[Close]]-E5338</f>
        <v>-4.2999999999999545</v>
      </c>
      <c r="Q5337" s="4">
        <f>NiftyData[[#This Row],[DayChange]]/E5338</f>
        <v>-3.6400575637009691E-3</v>
      </c>
      <c r="R5337" s="7">
        <f>_xlfn.CEILING.MATH(ABS(NiftyData[[#This Row],[DayChange %]]), 0.01)</f>
        <v>0.01</v>
      </c>
    </row>
    <row r="5338" spans="1:18" x14ac:dyDescent="0.2">
      <c r="A5338" s="2">
        <v>36335</v>
      </c>
      <c r="B5338" s="1">
        <v>1192.55</v>
      </c>
      <c r="C5338" s="1">
        <v>1193.0999999999999</v>
      </c>
      <c r="D5338" s="1">
        <v>1171.3</v>
      </c>
      <c r="E5338" s="1">
        <v>1181.3</v>
      </c>
      <c r="F5338" s="1">
        <v>42199588</v>
      </c>
      <c r="G5338" s="1">
        <v>1096.21</v>
      </c>
      <c r="H5338" s="6" t="str">
        <f>TEXT(NiftyData[[#This Row],[Date]], "yyyy")</f>
        <v>1999</v>
      </c>
      <c r="I5338" s="6" t="str">
        <f>TEXT(NiftyData[[#This Row],[Date]], "mmm")</f>
        <v>Jun</v>
      </c>
      <c r="J5338" s="6" t="str">
        <f>TEXT(NiftyData[[#This Row],[Date]], "ddd")</f>
        <v>Thu</v>
      </c>
      <c r="K5338" s="6" t="str">
        <f>TEXT(NiftyData[[#This Row],[Date]], "mmm-yyyy")</f>
        <v>Jun-1999</v>
      </c>
      <c r="L5338" s="6" t="str">
        <f>IF(NiftyData[[#This Row],[Day]]="Thu", "Expiry", "")</f>
        <v>Expiry</v>
      </c>
      <c r="M5338" s="6">
        <f>NiftyData[[#This Row],[Close]]-NiftyData[[#This Row],[Open]]</f>
        <v>-11.25</v>
      </c>
      <c r="N5338" s="4">
        <f>NiftyData[[#This Row],[Intraday Change]]/NiftyData[[#This Row],[Open]]</f>
        <v>-9.4335667267619813E-3</v>
      </c>
      <c r="O5338" s="4">
        <f>_xlfn.CEILING.MATH(ABS(NiftyData[[#This Row],[Intraday Change %]]), 0.01)</f>
        <v>0.01</v>
      </c>
      <c r="P5338" s="6">
        <f>NiftyData[[#This Row],[Close]]-E5339</f>
        <v>-11.850000000000136</v>
      </c>
      <c r="Q5338" s="4">
        <f>NiftyData[[#This Row],[DayChange]]/E5339</f>
        <v>-9.9316934165864599E-3</v>
      </c>
      <c r="R5338" s="7">
        <f>_xlfn.CEILING.MATH(ABS(NiftyData[[#This Row],[DayChange %]]), 0.01)</f>
        <v>0.01</v>
      </c>
    </row>
    <row r="5339" spans="1:18" x14ac:dyDescent="0.2">
      <c r="A5339" s="2">
        <v>36334</v>
      </c>
      <c r="B5339" s="1">
        <v>1215.95</v>
      </c>
      <c r="C5339" s="1">
        <v>1228.55</v>
      </c>
      <c r="D5339" s="1">
        <v>1188.6500000000001</v>
      </c>
      <c r="E5339" s="1">
        <v>1193.1500000000001</v>
      </c>
      <c r="F5339" s="1">
        <v>51125370</v>
      </c>
      <c r="G5339" s="1">
        <v>1460.78</v>
      </c>
      <c r="H5339" s="6" t="str">
        <f>TEXT(NiftyData[[#This Row],[Date]], "yyyy")</f>
        <v>1999</v>
      </c>
      <c r="I5339" s="6" t="str">
        <f>TEXT(NiftyData[[#This Row],[Date]], "mmm")</f>
        <v>Jun</v>
      </c>
      <c r="J5339" s="6" t="str">
        <f>TEXT(NiftyData[[#This Row],[Date]], "ddd")</f>
        <v>Wed</v>
      </c>
      <c r="K5339" s="6" t="str">
        <f>TEXT(NiftyData[[#This Row],[Date]], "mmm-yyyy")</f>
        <v>Jun-1999</v>
      </c>
      <c r="L5339" s="6" t="str">
        <f>IF(NiftyData[[#This Row],[Day]]="Thu", "Expiry", "")</f>
        <v/>
      </c>
      <c r="M5339" s="6">
        <f>NiftyData[[#This Row],[Close]]-NiftyData[[#This Row],[Open]]</f>
        <v>-22.799999999999955</v>
      </c>
      <c r="N5339" s="4">
        <f>NiftyData[[#This Row],[Intraday Change]]/NiftyData[[#This Row],[Open]]</f>
        <v>-1.8750771002097089E-2</v>
      </c>
      <c r="O5339" s="4">
        <f>_xlfn.CEILING.MATH(ABS(NiftyData[[#This Row],[Intraday Change %]]), 0.01)</f>
        <v>0.02</v>
      </c>
      <c r="P5339" s="6">
        <f>NiftyData[[#This Row],[Close]]-E5340</f>
        <v>-21.149999999999864</v>
      </c>
      <c r="Q5339" s="4">
        <f>NiftyData[[#This Row],[DayChange]]/E5340</f>
        <v>-1.7417442147739326E-2</v>
      </c>
      <c r="R5339" s="7">
        <f>_xlfn.CEILING.MATH(ABS(NiftyData[[#This Row],[DayChange %]]), 0.01)</f>
        <v>0.02</v>
      </c>
    </row>
    <row r="5340" spans="1:18" x14ac:dyDescent="0.2">
      <c r="A5340" s="2">
        <v>36333</v>
      </c>
      <c r="B5340" s="1">
        <v>1202.95</v>
      </c>
      <c r="C5340" s="1">
        <v>1219.45</v>
      </c>
      <c r="D5340" s="1">
        <v>1201.2</v>
      </c>
      <c r="E5340" s="1">
        <v>1214.3</v>
      </c>
      <c r="F5340" s="1">
        <v>47528879</v>
      </c>
      <c r="G5340" s="1">
        <v>1246.31</v>
      </c>
      <c r="H5340" s="6" t="str">
        <f>TEXT(NiftyData[[#This Row],[Date]], "yyyy")</f>
        <v>1999</v>
      </c>
      <c r="I5340" s="6" t="str">
        <f>TEXT(NiftyData[[#This Row],[Date]], "mmm")</f>
        <v>Jun</v>
      </c>
      <c r="J5340" s="6" t="str">
        <f>TEXT(NiftyData[[#This Row],[Date]], "ddd")</f>
        <v>Tue</v>
      </c>
      <c r="K5340" s="6" t="str">
        <f>TEXT(NiftyData[[#This Row],[Date]], "mmm-yyyy")</f>
        <v>Jun-1999</v>
      </c>
      <c r="L5340" s="6" t="str">
        <f>IF(NiftyData[[#This Row],[Day]]="Thu", "Expiry", "")</f>
        <v/>
      </c>
      <c r="M5340" s="6">
        <f>NiftyData[[#This Row],[Close]]-NiftyData[[#This Row],[Open]]</f>
        <v>11.349999999999909</v>
      </c>
      <c r="N5340" s="4">
        <f>NiftyData[[#This Row],[Intraday Change]]/NiftyData[[#This Row],[Open]]</f>
        <v>9.4351386175650764E-3</v>
      </c>
      <c r="O5340" s="4">
        <f>_xlfn.CEILING.MATH(ABS(NiftyData[[#This Row],[Intraday Change %]]), 0.01)</f>
        <v>0.01</v>
      </c>
      <c r="P5340" s="6">
        <f>NiftyData[[#This Row],[Close]]-E5341</f>
        <v>12</v>
      </c>
      <c r="Q5340" s="4">
        <f>NiftyData[[#This Row],[DayChange]]/E5341</f>
        <v>9.9808699991682619E-3</v>
      </c>
      <c r="R5340" s="7">
        <f>_xlfn.CEILING.MATH(ABS(NiftyData[[#This Row],[DayChange %]]), 0.01)</f>
        <v>0.01</v>
      </c>
    </row>
    <row r="5341" spans="1:18" x14ac:dyDescent="0.2">
      <c r="A5341" s="2">
        <v>36332</v>
      </c>
      <c r="B5341" s="1">
        <v>1175.3</v>
      </c>
      <c r="C5341" s="1">
        <v>1203.3499999999999</v>
      </c>
      <c r="D5341" s="1">
        <v>1175.3</v>
      </c>
      <c r="E5341" s="1">
        <v>1202.3</v>
      </c>
      <c r="F5341" s="1">
        <v>43395719</v>
      </c>
      <c r="G5341" s="1">
        <v>980.79</v>
      </c>
      <c r="H5341" s="6" t="str">
        <f>TEXT(NiftyData[[#This Row],[Date]], "yyyy")</f>
        <v>1999</v>
      </c>
      <c r="I5341" s="6" t="str">
        <f>TEXT(NiftyData[[#This Row],[Date]], "mmm")</f>
        <v>Jun</v>
      </c>
      <c r="J5341" s="6" t="str">
        <f>TEXT(NiftyData[[#This Row],[Date]], "ddd")</f>
        <v>Mon</v>
      </c>
      <c r="K5341" s="6" t="str">
        <f>TEXT(NiftyData[[#This Row],[Date]], "mmm-yyyy")</f>
        <v>Jun-1999</v>
      </c>
      <c r="L5341" s="6" t="str">
        <f>IF(NiftyData[[#This Row],[Day]]="Thu", "Expiry", "")</f>
        <v/>
      </c>
      <c r="M5341" s="6">
        <f>NiftyData[[#This Row],[Close]]-NiftyData[[#This Row],[Open]]</f>
        <v>27</v>
      </c>
      <c r="N5341" s="4">
        <f>NiftyData[[#This Row],[Intraday Change]]/NiftyData[[#This Row],[Open]]</f>
        <v>2.2972857993703737E-2</v>
      </c>
      <c r="O5341" s="4">
        <f>_xlfn.CEILING.MATH(ABS(NiftyData[[#This Row],[Intraday Change %]]), 0.01)</f>
        <v>0.03</v>
      </c>
      <c r="P5341" s="6">
        <f>NiftyData[[#This Row],[Close]]-E5342</f>
        <v>27.149999999999864</v>
      </c>
      <c r="Q5341" s="4">
        <f>NiftyData[[#This Row],[DayChange]]/E5342</f>
        <v>2.3103433604220621E-2</v>
      </c>
      <c r="R5341" s="7">
        <f>_xlfn.CEILING.MATH(ABS(NiftyData[[#This Row],[DayChange %]]), 0.01)</f>
        <v>0.03</v>
      </c>
    </row>
    <row r="5342" spans="1:18" x14ac:dyDescent="0.2">
      <c r="A5342" s="2">
        <v>36329</v>
      </c>
      <c r="B5342" s="1">
        <v>1177.1500000000001</v>
      </c>
      <c r="C5342" s="1">
        <v>1189.2</v>
      </c>
      <c r="D5342" s="1">
        <v>1172.2</v>
      </c>
      <c r="E5342" s="1">
        <v>1175.1500000000001</v>
      </c>
      <c r="F5342" s="1">
        <v>48306184</v>
      </c>
      <c r="G5342" s="1">
        <v>1074.44</v>
      </c>
      <c r="H5342" s="6" t="str">
        <f>TEXT(NiftyData[[#This Row],[Date]], "yyyy")</f>
        <v>1999</v>
      </c>
      <c r="I5342" s="6" t="str">
        <f>TEXT(NiftyData[[#This Row],[Date]], "mmm")</f>
        <v>Jun</v>
      </c>
      <c r="J5342" s="6" t="str">
        <f>TEXT(NiftyData[[#This Row],[Date]], "ddd")</f>
        <v>Fri</v>
      </c>
      <c r="K5342" s="6" t="str">
        <f>TEXT(NiftyData[[#This Row],[Date]], "mmm-yyyy")</f>
        <v>Jun-1999</v>
      </c>
      <c r="L5342" s="6" t="str">
        <f>IF(NiftyData[[#This Row],[Day]]="Thu", "Expiry", "")</f>
        <v/>
      </c>
      <c r="M5342" s="6">
        <f>NiftyData[[#This Row],[Close]]-NiftyData[[#This Row],[Open]]</f>
        <v>-2</v>
      </c>
      <c r="N5342" s="4">
        <f>NiftyData[[#This Row],[Intraday Change]]/NiftyData[[#This Row],[Open]]</f>
        <v>-1.699018816633394E-3</v>
      </c>
      <c r="O5342" s="4">
        <f>_xlfn.CEILING.MATH(ABS(NiftyData[[#This Row],[Intraday Change %]]), 0.01)</f>
        <v>0.01</v>
      </c>
      <c r="P5342" s="6">
        <f>NiftyData[[#This Row],[Close]]-E5343</f>
        <v>-1.1999999999998181</v>
      </c>
      <c r="Q5342" s="4">
        <f>NiftyData[[#This Row],[DayChange]]/E5343</f>
        <v>-1.0201045607173189E-3</v>
      </c>
      <c r="R5342" s="7">
        <f>_xlfn.CEILING.MATH(ABS(NiftyData[[#This Row],[DayChange %]]), 0.01)</f>
        <v>0.01</v>
      </c>
    </row>
    <row r="5343" spans="1:18" x14ac:dyDescent="0.2">
      <c r="A5343" s="2">
        <v>36328</v>
      </c>
      <c r="B5343" s="1">
        <v>1148.95</v>
      </c>
      <c r="C5343" s="1">
        <v>1181.9000000000001</v>
      </c>
      <c r="D5343" s="1">
        <v>1148.95</v>
      </c>
      <c r="E5343" s="1">
        <v>1176.3499999999999</v>
      </c>
      <c r="F5343" s="1">
        <v>55860460</v>
      </c>
      <c r="G5343" s="1">
        <v>1387.45</v>
      </c>
      <c r="H5343" s="6" t="str">
        <f>TEXT(NiftyData[[#This Row],[Date]], "yyyy")</f>
        <v>1999</v>
      </c>
      <c r="I5343" s="6" t="str">
        <f>TEXT(NiftyData[[#This Row],[Date]], "mmm")</f>
        <v>Jun</v>
      </c>
      <c r="J5343" s="6" t="str">
        <f>TEXT(NiftyData[[#This Row],[Date]], "ddd")</f>
        <v>Thu</v>
      </c>
      <c r="K5343" s="6" t="str">
        <f>TEXT(NiftyData[[#This Row],[Date]], "mmm-yyyy")</f>
        <v>Jun-1999</v>
      </c>
      <c r="L5343" s="6" t="str">
        <f>IF(NiftyData[[#This Row],[Day]]="Thu", "Expiry", "")</f>
        <v>Expiry</v>
      </c>
      <c r="M5343" s="6">
        <f>NiftyData[[#This Row],[Close]]-NiftyData[[#This Row],[Open]]</f>
        <v>27.399999999999864</v>
      </c>
      <c r="N5343" s="4">
        <f>NiftyData[[#This Row],[Intraday Change]]/NiftyData[[#This Row],[Open]]</f>
        <v>2.3847861090560828E-2</v>
      </c>
      <c r="O5343" s="4">
        <f>_xlfn.CEILING.MATH(ABS(NiftyData[[#This Row],[Intraday Change %]]), 0.01)</f>
        <v>0.03</v>
      </c>
      <c r="P5343" s="6">
        <f>NiftyData[[#This Row],[Close]]-E5344</f>
        <v>28.199999999999818</v>
      </c>
      <c r="Q5343" s="4">
        <f>NiftyData[[#This Row],[DayChange]]/E5344</f>
        <v>2.4561250707659989E-2</v>
      </c>
      <c r="R5343" s="7">
        <f>_xlfn.CEILING.MATH(ABS(NiftyData[[#This Row],[DayChange %]]), 0.01)</f>
        <v>0.03</v>
      </c>
    </row>
    <row r="5344" spans="1:18" x14ac:dyDescent="0.2">
      <c r="A5344" s="2">
        <v>36327</v>
      </c>
      <c r="B5344" s="1">
        <v>1120.3499999999999</v>
      </c>
      <c r="C5344" s="1">
        <v>1152.3499999999999</v>
      </c>
      <c r="D5344" s="1">
        <v>1109.7</v>
      </c>
      <c r="E5344" s="1">
        <v>1148.1500000000001</v>
      </c>
      <c r="F5344" s="1">
        <v>61559276</v>
      </c>
      <c r="G5344" s="1">
        <v>1419.12</v>
      </c>
      <c r="H5344" s="6" t="str">
        <f>TEXT(NiftyData[[#This Row],[Date]], "yyyy")</f>
        <v>1999</v>
      </c>
      <c r="I5344" s="6" t="str">
        <f>TEXT(NiftyData[[#This Row],[Date]], "mmm")</f>
        <v>Jun</v>
      </c>
      <c r="J5344" s="6" t="str">
        <f>TEXT(NiftyData[[#This Row],[Date]], "ddd")</f>
        <v>Wed</v>
      </c>
      <c r="K5344" s="6" t="str">
        <f>TEXT(NiftyData[[#This Row],[Date]], "mmm-yyyy")</f>
        <v>Jun-1999</v>
      </c>
      <c r="L5344" s="6" t="str">
        <f>IF(NiftyData[[#This Row],[Day]]="Thu", "Expiry", "")</f>
        <v/>
      </c>
      <c r="M5344" s="6">
        <f>NiftyData[[#This Row],[Close]]-NiftyData[[#This Row],[Open]]</f>
        <v>27.800000000000182</v>
      </c>
      <c r="N5344" s="4">
        <f>NiftyData[[#This Row],[Intraday Change]]/NiftyData[[#This Row],[Open]]</f>
        <v>2.4813674298210544E-2</v>
      </c>
      <c r="O5344" s="4">
        <f>_xlfn.CEILING.MATH(ABS(NiftyData[[#This Row],[Intraday Change %]]), 0.01)</f>
        <v>0.03</v>
      </c>
      <c r="P5344" s="6">
        <f>NiftyData[[#This Row],[Close]]-E5345</f>
        <v>27.650000000000091</v>
      </c>
      <c r="Q5344" s="4">
        <f>NiftyData[[#This Row],[DayChange]]/E5345</f>
        <v>2.4676483712628372E-2</v>
      </c>
      <c r="R5344" s="7">
        <f>_xlfn.CEILING.MATH(ABS(NiftyData[[#This Row],[DayChange %]]), 0.01)</f>
        <v>0.03</v>
      </c>
    </row>
    <row r="5345" spans="1:18" x14ac:dyDescent="0.2">
      <c r="A5345" s="2">
        <v>36326</v>
      </c>
      <c r="B5345" s="1">
        <v>1127.4000000000001</v>
      </c>
      <c r="C5345" s="1">
        <v>1143.3</v>
      </c>
      <c r="D5345" s="1">
        <v>1113.3</v>
      </c>
      <c r="E5345" s="1">
        <v>1120.5</v>
      </c>
      <c r="F5345" s="1">
        <v>48334919</v>
      </c>
      <c r="G5345" s="1">
        <v>1105.79</v>
      </c>
      <c r="H5345" s="6" t="str">
        <f>TEXT(NiftyData[[#This Row],[Date]], "yyyy")</f>
        <v>1999</v>
      </c>
      <c r="I5345" s="6" t="str">
        <f>TEXT(NiftyData[[#This Row],[Date]], "mmm")</f>
        <v>Jun</v>
      </c>
      <c r="J5345" s="6" t="str">
        <f>TEXT(NiftyData[[#This Row],[Date]], "ddd")</f>
        <v>Tue</v>
      </c>
      <c r="K5345" s="6" t="str">
        <f>TEXT(NiftyData[[#This Row],[Date]], "mmm-yyyy")</f>
        <v>Jun-1999</v>
      </c>
      <c r="L5345" s="6" t="str">
        <f>IF(NiftyData[[#This Row],[Day]]="Thu", "Expiry", "")</f>
        <v/>
      </c>
      <c r="M5345" s="6">
        <f>NiftyData[[#This Row],[Close]]-NiftyData[[#This Row],[Open]]</f>
        <v>-6.9000000000000909</v>
      </c>
      <c r="N5345" s="4">
        <f>NiftyData[[#This Row],[Intraday Change]]/NiftyData[[#This Row],[Open]]</f>
        <v>-6.1202767429484571E-3</v>
      </c>
      <c r="O5345" s="4">
        <f>_xlfn.CEILING.MATH(ABS(NiftyData[[#This Row],[Intraday Change %]]), 0.01)</f>
        <v>0.01</v>
      </c>
      <c r="P5345" s="6">
        <f>NiftyData[[#This Row],[Close]]-E5346</f>
        <v>-6.4000000000000909</v>
      </c>
      <c r="Q5345" s="4">
        <f>NiftyData[[#This Row],[DayChange]]/E5346</f>
        <v>-5.679297186973192E-3</v>
      </c>
      <c r="R5345" s="7">
        <f>_xlfn.CEILING.MATH(ABS(NiftyData[[#This Row],[DayChange %]]), 0.01)</f>
        <v>0.01</v>
      </c>
    </row>
    <row r="5346" spans="1:18" x14ac:dyDescent="0.2">
      <c r="A5346" s="2">
        <v>36325</v>
      </c>
      <c r="B5346" s="1">
        <v>1140.75</v>
      </c>
      <c r="C5346" s="1">
        <v>1140.75</v>
      </c>
      <c r="D5346" s="1">
        <v>1099.8499999999999</v>
      </c>
      <c r="E5346" s="1">
        <v>1126.9000000000001</v>
      </c>
      <c r="F5346" s="1">
        <v>37231705</v>
      </c>
      <c r="G5346" s="1">
        <v>845.12</v>
      </c>
      <c r="H5346" s="6" t="str">
        <f>TEXT(NiftyData[[#This Row],[Date]], "yyyy")</f>
        <v>1999</v>
      </c>
      <c r="I5346" s="6" t="str">
        <f>TEXT(NiftyData[[#This Row],[Date]], "mmm")</f>
        <v>Jun</v>
      </c>
      <c r="J5346" s="6" t="str">
        <f>TEXT(NiftyData[[#This Row],[Date]], "ddd")</f>
        <v>Mon</v>
      </c>
      <c r="K5346" s="6" t="str">
        <f>TEXT(NiftyData[[#This Row],[Date]], "mmm-yyyy")</f>
        <v>Jun-1999</v>
      </c>
      <c r="L5346" s="6" t="str">
        <f>IF(NiftyData[[#This Row],[Day]]="Thu", "Expiry", "")</f>
        <v/>
      </c>
      <c r="M5346" s="6">
        <f>NiftyData[[#This Row],[Close]]-NiftyData[[#This Row],[Open]]</f>
        <v>-13.849999999999909</v>
      </c>
      <c r="N5346" s="4">
        <f>NiftyData[[#This Row],[Intraday Change]]/NiftyData[[#This Row],[Open]]</f>
        <v>-1.2141135218058215E-2</v>
      </c>
      <c r="O5346" s="4">
        <f>_xlfn.CEILING.MATH(ABS(NiftyData[[#This Row],[Intraday Change %]]), 0.01)</f>
        <v>0.02</v>
      </c>
      <c r="P5346" s="6">
        <f>NiftyData[[#This Row],[Close]]-E5347</f>
        <v>-15</v>
      </c>
      <c r="Q5346" s="4">
        <f>NiftyData[[#This Row],[DayChange]]/E5347</f>
        <v>-1.3136001401173481E-2</v>
      </c>
      <c r="R5346" s="7">
        <f>_xlfn.CEILING.MATH(ABS(NiftyData[[#This Row],[DayChange %]]), 0.01)</f>
        <v>0.02</v>
      </c>
    </row>
    <row r="5347" spans="1:18" x14ac:dyDescent="0.2">
      <c r="A5347" s="2">
        <v>36322</v>
      </c>
      <c r="B5347" s="1">
        <v>1161.8</v>
      </c>
      <c r="C5347" s="1">
        <v>1162.95</v>
      </c>
      <c r="D5347" s="1">
        <v>1140.25</v>
      </c>
      <c r="E5347" s="1">
        <v>1141.9000000000001</v>
      </c>
      <c r="F5347" s="1">
        <v>45659031</v>
      </c>
      <c r="G5347" s="1">
        <v>1002.76</v>
      </c>
      <c r="H5347" s="6" t="str">
        <f>TEXT(NiftyData[[#This Row],[Date]], "yyyy")</f>
        <v>1999</v>
      </c>
      <c r="I5347" s="6" t="str">
        <f>TEXT(NiftyData[[#This Row],[Date]], "mmm")</f>
        <v>Jun</v>
      </c>
      <c r="J5347" s="6" t="str">
        <f>TEXT(NiftyData[[#This Row],[Date]], "ddd")</f>
        <v>Fri</v>
      </c>
      <c r="K5347" s="6" t="str">
        <f>TEXT(NiftyData[[#This Row],[Date]], "mmm-yyyy")</f>
        <v>Jun-1999</v>
      </c>
      <c r="L5347" s="6" t="str">
        <f>IF(NiftyData[[#This Row],[Day]]="Thu", "Expiry", "")</f>
        <v/>
      </c>
      <c r="M5347" s="6">
        <f>NiftyData[[#This Row],[Close]]-NiftyData[[#This Row],[Open]]</f>
        <v>-19.899999999999864</v>
      </c>
      <c r="N5347" s="4">
        <f>NiftyData[[#This Row],[Intraday Change]]/NiftyData[[#This Row],[Open]]</f>
        <v>-1.7128593561714464E-2</v>
      </c>
      <c r="O5347" s="4">
        <f>_xlfn.CEILING.MATH(ABS(NiftyData[[#This Row],[Intraday Change %]]), 0.01)</f>
        <v>0.02</v>
      </c>
      <c r="P5347" s="6">
        <f>NiftyData[[#This Row],[Close]]-E5348</f>
        <v>-20.699999999999818</v>
      </c>
      <c r="Q5347" s="4">
        <f>NiftyData[[#This Row],[DayChange]]/E5348</f>
        <v>-1.7804920006880973E-2</v>
      </c>
      <c r="R5347" s="7">
        <f>_xlfn.CEILING.MATH(ABS(NiftyData[[#This Row],[DayChange %]]), 0.01)</f>
        <v>0.02</v>
      </c>
    </row>
    <row r="5348" spans="1:18" x14ac:dyDescent="0.2">
      <c r="A5348" s="2">
        <v>36321</v>
      </c>
      <c r="B5348" s="1">
        <v>1163.7</v>
      </c>
      <c r="C5348" s="1">
        <v>1175.95</v>
      </c>
      <c r="D5348" s="1">
        <v>1159.5999999999999</v>
      </c>
      <c r="E5348" s="1">
        <v>1162.5999999999999</v>
      </c>
      <c r="F5348" s="1">
        <v>46935354</v>
      </c>
      <c r="G5348" s="1">
        <v>990.57</v>
      </c>
      <c r="H5348" s="6" t="str">
        <f>TEXT(NiftyData[[#This Row],[Date]], "yyyy")</f>
        <v>1999</v>
      </c>
      <c r="I5348" s="6" t="str">
        <f>TEXT(NiftyData[[#This Row],[Date]], "mmm")</f>
        <v>Jun</v>
      </c>
      <c r="J5348" s="6" t="str">
        <f>TEXT(NiftyData[[#This Row],[Date]], "ddd")</f>
        <v>Thu</v>
      </c>
      <c r="K5348" s="6" t="str">
        <f>TEXT(NiftyData[[#This Row],[Date]], "mmm-yyyy")</f>
        <v>Jun-1999</v>
      </c>
      <c r="L5348" s="6" t="str">
        <f>IF(NiftyData[[#This Row],[Day]]="Thu", "Expiry", "")</f>
        <v>Expiry</v>
      </c>
      <c r="M5348" s="6">
        <f>NiftyData[[#This Row],[Close]]-NiftyData[[#This Row],[Open]]</f>
        <v>-1.1000000000001364</v>
      </c>
      <c r="N5348" s="4">
        <f>NiftyData[[#This Row],[Intraday Change]]/NiftyData[[#This Row],[Open]]</f>
        <v>-9.4526080604978634E-4</v>
      </c>
      <c r="O5348" s="4">
        <f>_xlfn.CEILING.MATH(ABS(NiftyData[[#This Row],[Intraday Change %]]), 0.01)</f>
        <v>0.01</v>
      </c>
      <c r="P5348" s="6">
        <f>NiftyData[[#This Row],[Close]]-E5349</f>
        <v>-0.60000000000013642</v>
      </c>
      <c r="Q5348" s="4">
        <f>NiftyData[[#This Row],[DayChange]]/E5349</f>
        <v>-5.1581843191208425E-4</v>
      </c>
      <c r="R5348" s="7">
        <f>_xlfn.CEILING.MATH(ABS(NiftyData[[#This Row],[DayChange %]]), 0.01)</f>
        <v>0.01</v>
      </c>
    </row>
    <row r="5349" spans="1:18" x14ac:dyDescent="0.2">
      <c r="A5349" s="2">
        <v>36320</v>
      </c>
      <c r="B5349" s="1">
        <v>1180</v>
      </c>
      <c r="C5349" s="1">
        <v>1192.05</v>
      </c>
      <c r="D5349" s="1">
        <v>1159.25</v>
      </c>
      <c r="E5349" s="1">
        <v>1163.2</v>
      </c>
      <c r="F5349" s="1">
        <v>50769204</v>
      </c>
      <c r="G5349" s="1">
        <v>1146.74</v>
      </c>
      <c r="H5349" s="6" t="str">
        <f>TEXT(NiftyData[[#This Row],[Date]], "yyyy")</f>
        <v>1999</v>
      </c>
      <c r="I5349" s="6" t="str">
        <f>TEXT(NiftyData[[#This Row],[Date]], "mmm")</f>
        <v>Jun</v>
      </c>
      <c r="J5349" s="6" t="str">
        <f>TEXT(NiftyData[[#This Row],[Date]], "ddd")</f>
        <v>Wed</v>
      </c>
      <c r="K5349" s="6" t="str">
        <f>TEXT(NiftyData[[#This Row],[Date]], "mmm-yyyy")</f>
        <v>Jun-1999</v>
      </c>
      <c r="L5349" s="6" t="str">
        <f>IF(NiftyData[[#This Row],[Day]]="Thu", "Expiry", "")</f>
        <v/>
      </c>
      <c r="M5349" s="6">
        <f>NiftyData[[#This Row],[Close]]-NiftyData[[#This Row],[Open]]</f>
        <v>-16.799999999999955</v>
      </c>
      <c r="N5349" s="4">
        <f>NiftyData[[#This Row],[Intraday Change]]/NiftyData[[#This Row],[Open]]</f>
        <v>-1.4237288135593182E-2</v>
      </c>
      <c r="O5349" s="4">
        <f>_xlfn.CEILING.MATH(ABS(NiftyData[[#This Row],[Intraday Change %]]), 0.01)</f>
        <v>0.02</v>
      </c>
      <c r="P5349" s="6">
        <f>NiftyData[[#This Row],[Close]]-E5350</f>
        <v>-15.75</v>
      </c>
      <c r="Q5349" s="4">
        <f>NiftyData[[#This Row],[DayChange]]/E5350</f>
        <v>-1.335934518003308E-2</v>
      </c>
      <c r="R5349" s="7">
        <f>_xlfn.CEILING.MATH(ABS(NiftyData[[#This Row],[DayChange %]]), 0.01)</f>
        <v>0.02</v>
      </c>
    </row>
    <row r="5350" spans="1:18" x14ac:dyDescent="0.2">
      <c r="A5350" s="2">
        <v>36319</v>
      </c>
      <c r="B5350" s="1">
        <v>1145.9000000000001</v>
      </c>
      <c r="C5350" s="1">
        <v>1178.95</v>
      </c>
      <c r="D5350" s="1">
        <v>1138.05</v>
      </c>
      <c r="E5350" s="1">
        <v>1178.95</v>
      </c>
      <c r="F5350" s="1">
        <v>49665952</v>
      </c>
      <c r="G5350" s="1">
        <v>1210.96</v>
      </c>
      <c r="H5350" s="6" t="str">
        <f>TEXT(NiftyData[[#This Row],[Date]], "yyyy")</f>
        <v>1999</v>
      </c>
      <c r="I5350" s="6" t="str">
        <f>TEXT(NiftyData[[#This Row],[Date]], "mmm")</f>
        <v>Jun</v>
      </c>
      <c r="J5350" s="6" t="str">
        <f>TEXT(NiftyData[[#This Row],[Date]], "ddd")</f>
        <v>Tue</v>
      </c>
      <c r="K5350" s="6" t="str">
        <f>TEXT(NiftyData[[#This Row],[Date]], "mmm-yyyy")</f>
        <v>Jun-1999</v>
      </c>
      <c r="L5350" s="6" t="str">
        <f>IF(NiftyData[[#This Row],[Day]]="Thu", "Expiry", "")</f>
        <v/>
      </c>
      <c r="M5350" s="6">
        <f>NiftyData[[#This Row],[Close]]-NiftyData[[#This Row],[Open]]</f>
        <v>33.049999999999955</v>
      </c>
      <c r="N5350" s="4">
        <f>NiftyData[[#This Row],[Intraday Change]]/NiftyData[[#This Row],[Open]]</f>
        <v>2.8841958286063313E-2</v>
      </c>
      <c r="O5350" s="4">
        <f>_xlfn.CEILING.MATH(ABS(NiftyData[[#This Row],[Intraday Change %]]), 0.01)</f>
        <v>0.03</v>
      </c>
      <c r="P5350" s="6">
        <f>NiftyData[[#This Row],[Close]]-E5351</f>
        <v>22.299999999999955</v>
      </c>
      <c r="Q5350" s="4">
        <f>NiftyData[[#This Row],[DayChange]]/E5351</f>
        <v>1.9279816712056329E-2</v>
      </c>
      <c r="R5350" s="7">
        <f>_xlfn.CEILING.MATH(ABS(NiftyData[[#This Row],[DayChange %]]), 0.01)</f>
        <v>0.02</v>
      </c>
    </row>
    <row r="5351" spans="1:18" x14ac:dyDescent="0.2">
      <c r="A5351" s="2">
        <v>36318</v>
      </c>
      <c r="B5351" s="1">
        <v>1159.55</v>
      </c>
      <c r="C5351" s="1">
        <v>1164.1500000000001</v>
      </c>
      <c r="D5351" s="1">
        <v>1150.2</v>
      </c>
      <c r="E5351" s="1">
        <v>1156.6500000000001</v>
      </c>
      <c r="F5351" s="1">
        <v>39201548</v>
      </c>
      <c r="G5351" s="1">
        <v>950.03</v>
      </c>
      <c r="H5351" s="6" t="str">
        <f>TEXT(NiftyData[[#This Row],[Date]], "yyyy")</f>
        <v>1999</v>
      </c>
      <c r="I5351" s="6" t="str">
        <f>TEXT(NiftyData[[#This Row],[Date]], "mmm")</f>
        <v>Jun</v>
      </c>
      <c r="J5351" s="6" t="str">
        <f>TEXT(NiftyData[[#This Row],[Date]], "ddd")</f>
        <v>Mon</v>
      </c>
      <c r="K5351" s="6" t="str">
        <f>TEXT(NiftyData[[#This Row],[Date]], "mmm-yyyy")</f>
        <v>Jun-1999</v>
      </c>
      <c r="L5351" s="6" t="str">
        <f>IF(NiftyData[[#This Row],[Day]]="Thu", "Expiry", "")</f>
        <v/>
      </c>
      <c r="M5351" s="6">
        <f>NiftyData[[#This Row],[Close]]-NiftyData[[#This Row],[Open]]</f>
        <v>-2.8999999999998636</v>
      </c>
      <c r="N5351" s="4">
        <f>NiftyData[[#This Row],[Intraday Change]]/NiftyData[[#This Row],[Open]]</f>
        <v>-2.5009702039583146E-3</v>
      </c>
      <c r="O5351" s="4">
        <f>_xlfn.CEILING.MATH(ABS(NiftyData[[#This Row],[Intraday Change %]]), 0.01)</f>
        <v>0.01</v>
      </c>
      <c r="P5351" s="6">
        <f>NiftyData[[#This Row],[Close]]-E5352</f>
        <v>1.6000000000001364</v>
      </c>
      <c r="Q5351" s="4">
        <f>NiftyData[[#This Row],[DayChange]]/E5352</f>
        <v>1.3852214189863093E-3</v>
      </c>
      <c r="R5351" s="7">
        <f>_xlfn.CEILING.MATH(ABS(NiftyData[[#This Row],[DayChange %]]), 0.01)</f>
        <v>0.01</v>
      </c>
    </row>
    <row r="5352" spans="1:18" x14ac:dyDescent="0.2">
      <c r="A5352" s="2">
        <v>36315</v>
      </c>
      <c r="B5352" s="1">
        <v>1150.05</v>
      </c>
      <c r="C5352" s="1">
        <v>1162</v>
      </c>
      <c r="D5352" s="1">
        <v>1149.0999999999999</v>
      </c>
      <c r="E5352" s="1">
        <v>1155.05</v>
      </c>
      <c r="F5352" s="1">
        <v>55682784</v>
      </c>
      <c r="G5352" s="1">
        <v>1342.29</v>
      </c>
      <c r="H5352" s="6" t="str">
        <f>TEXT(NiftyData[[#This Row],[Date]], "yyyy")</f>
        <v>1999</v>
      </c>
      <c r="I5352" s="6" t="str">
        <f>TEXT(NiftyData[[#This Row],[Date]], "mmm")</f>
        <v>Jun</v>
      </c>
      <c r="J5352" s="6" t="str">
        <f>TEXT(NiftyData[[#This Row],[Date]], "ddd")</f>
        <v>Fri</v>
      </c>
      <c r="K5352" s="6" t="str">
        <f>TEXT(NiftyData[[#This Row],[Date]], "mmm-yyyy")</f>
        <v>Jun-1999</v>
      </c>
      <c r="L5352" s="6" t="str">
        <f>IF(NiftyData[[#This Row],[Day]]="Thu", "Expiry", "")</f>
        <v/>
      </c>
      <c r="M5352" s="6">
        <f>NiftyData[[#This Row],[Close]]-NiftyData[[#This Row],[Open]]</f>
        <v>5</v>
      </c>
      <c r="N5352" s="4">
        <f>NiftyData[[#This Row],[Intraday Change]]/NiftyData[[#This Row],[Open]]</f>
        <v>4.3476370592582933E-3</v>
      </c>
      <c r="O5352" s="4">
        <f>_xlfn.CEILING.MATH(ABS(NiftyData[[#This Row],[Intraday Change %]]), 0.01)</f>
        <v>0.01</v>
      </c>
      <c r="P5352" s="6">
        <f>NiftyData[[#This Row],[Close]]-E5353</f>
        <v>18.399999999999864</v>
      </c>
      <c r="Q5352" s="4">
        <f>NiftyData[[#This Row],[DayChange]]/E5353</f>
        <v>1.6187920643997593E-2</v>
      </c>
      <c r="R5352" s="7">
        <f>_xlfn.CEILING.MATH(ABS(NiftyData[[#This Row],[DayChange %]]), 0.01)</f>
        <v>0.02</v>
      </c>
    </row>
    <row r="5353" spans="1:18" x14ac:dyDescent="0.2">
      <c r="A5353" s="2">
        <v>36314</v>
      </c>
      <c r="B5353" s="1">
        <v>1129.9000000000001</v>
      </c>
      <c r="C5353" s="1">
        <v>1141.05</v>
      </c>
      <c r="D5353" s="1">
        <v>1127.3</v>
      </c>
      <c r="E5353" s="1">
        <v>1136.6500000000001</v>
      </c>
      <c r="F5353" s="1">
        <v>48739231</v>
      </c>
      <c r="G5353" s="1">
        <v>1039.78</v>
      </c>
      <c r="H5353" s="6" t="str">
        <f>TEXT(NiftyData[[#This Row],[Date]], "yyyy")</f>
        <v>1999</v>
      </c>
      <c r="I5353" s="6" t="str">
        <f>TEXT(NiftyData[[#This Row],[Date]], "mmm")</f>
        <v>Jun</v>
      </c>
      <c r="J5353" s="6" t="str">
        <f>TEXT(NiftyData[[#This Row],[Date]], "ddd")</f>
        <v>Thu</v>
      </c>
      <c r="K5353" s="6" t="str">
        <f>TEXT(NiftyData[[#This Row],[Date]], "mmm-yyyy")</f>
        <v>Jun-1999</v>
      </c>
      <c r="L5353" s="6" t="str">
        <f>IF(NiftyData[[#This Row],[Day]]="Thu", "Expiry", "")</f>
        <v>Expiry</v>
      </c>
      <c r="M5353" s="6">
        <f>NiftyData[[#This Row],[Close]]-NiftyData[[#This Row],[Open]]</f>
        <v>6.75</v>
      </c>
      <c r="N5353" s="4">
        <f>NiftyData[[#This Row],[Intraday Change]]/NiftyData[[#This Row],[Open]]</f>
        <v>5.9739799982299318E-3</v>
      </c>
      <c r="O5353" s="4">
        <f>_xlfn.CEILING.MATH(ABS(NiftyData[[#This Row],[Intraday Change %]]), 0.01)</f>
        <v>0.01</v>
      </c>
      <c r="P5353" s="6">
        <f>NiftyData[[#This Row],[Close]]-E5354</f>
        <v>11.5</v>
      </c>
      <c r="Q5353" s="4">
        <f>NiftyData[[#This Row],[DayChange]]/E5354</f>
        <v>1.0220859440963426E-2</v>
      </c>
      <c r="R5353" s="7">
        <f>_xlfn.CEILING.MATH(ABS(NiftyData[[#This Row],[DayChange %]]), 0.01)</f>
        <v>0.02</v>
      </c>
    </row>
    <row r="5354" spans="1:18" x14ac:dyDescent="0.2">
      <c r="A5354" s="2">
        <v>36313</v>
      </c>
      <c r="B5354" s="1">
        <v>1120.6500000000001</v>
      </c>
      <c r="C5354" s="1">
        <v>1127.6500000000001</v>
      </c>
      <c r="D5354" s="1">
        <v>1107.2</v>
      </c>
      <c r="E5354" s="1">
        <v>1125.1500000000001</v>
      </c>
      <c r="F5354" s="1">
        <v>37659523</v>
      </c>
      <c r="G5354" s="1">
        <v>927.53</v>
      </c>
      <c r="H5354" s="6" t="str">
        <f>TEXT(NiftyData[[#This Row],[Date]], "yyyy")</f>
        <v>1999</v>
      </c>
      <c r="I5354" s="6" t="str">
        <f>TEXT(NiftyData[[#This Row],[Date]], "mmm")</f>
        <v>Jun</v>
      </c>
      <c r="J5354" s="6" t="str">
        <f>TEXT(NiftyData[[#This Row],[Date]], "ddd")</f>
        <v>Wed</v>
      </c>
      <c r="K5354" s="6" t="str">
        <f>TEXT(NiftyData[[#This Row],[Date]], "mmm-yyyy")</f>
        <v>Jun-1999</v>
      </c>
      <c r="L5354" s="6" t="str">
        <f>IF(NiftyData[[#This Row],[Day]]="Thu", "Expiry", "")</f>
        <v/>
      </c>
      <c r="M5354" s="6">
        <f>NiftyData[[#This Row],[Close]]-NiftyData[[#This Row],[Open]]</f>
        <v>4.5</v>
      </c>
      <c r="N5354" s="4">
        <f>NiftyData[[#This Row],[Intraday Change]]/NiftyData[[#This Row],[Open]]</f>
        <v>4.0155267032525761E-3</v>
      </c>
      <c r="O5354" s="4">
        <f>_xlfn.CEILING.MATH(ABS(NiftyData[[#This Row],[Intraday Change %]]), 0.01)</f>
        <v>0.01</v>
      </c>
      <c r="P5354" s="6">
        <f>NiftyData[[#This Row],[Close]]-E5355</f>
        <v>1.3500000000001364</v>
      </c>
      <c r="Q5354" s="4">
        <f>NiftyData[[#This Row],[DayChange]]/E5355</f>
        <v>1.2012813667913655E-3</v>
      </c>
      <c r="R5354" s="7">
        <f>_xlfn.CEILING.MATH(ABS(NiftyData[[#This Row],[DayChange %]]), 0.01)</f>
        <v>0.01</v>
      </c>
    </row>
    <row r="5355" spans="1:18" x14ac:dyDescent="0.2">
      <c r="A5355" s="2">
        <v>36312</v>
      </c>
      <c r="B5355" s="1">
        <v>1125.55</v>
      </c>
      <c r="C5355" s="1">
        <v>1139.8</v>
      </c>
      <c r="D5355" s="1">
        <v>1113</v>
      </c>
      <c r="E5355" s="1">
        <v>1123.8</v>
      </c>
      <c r="F5355" s="1">
        <v>52296744</v>
      </c>
      <c r="G5355" s="1">
        <v>1223.6300000000001</v>
      </c>
      <c r="H5355" s="6" t="str">
        <f>TEXT(NiftyData[[#This Row],[Date]], "yyyy")</f>
        <v>1999</v>
      </c>
      <c r="I5355" s="6" t="str">
        <f>TEXT(NiftyData[[#This Row],[Date]], "mmm")</f>
        <v>Jun</v>
      </c>
      <c r="J5355" s="6" t="str">
        <f>TEXT(NiftyData[[#This Row],[Date]], "ddd")</f>
        <v>Tue</v>
      </c>
      <c r="K5355" s="6" t="str">
        <f>TEXT(NiftyData[[#This Row],[Date]], "mmm-yyyy")</f>
        <v>Jun-1999</v>
      </c>
      <c r="L5355" s="6" t="str">
        <f>IF(NiftyData[[#This Row],[Day]]="Thu", "Expiry", "")</f>
        <v/>
      </c>
      <c r="M5355" s="6">
        <f>NiftyData[[#This Row],[Close]]-NiftyData[[#This Row],[Open]]</f>
        <v>-1.75</v>
      </c>
      <c r="N5355" s="4">
        <f>NiftyData[[#This Row],[Intraday Change]]/NiftyData[[#This Row],[Open]]</f>
        <v>-1.5547954333436987E-3</v>
      </c>
      <c r="O5355" s="4">
        <f>_xlfn.CEILING.MATH(ABS(NiftyData[[#This Row],[Intraday Change %]]), 0.01)</f>
        <v>0.01</v>
      </c>
      <c r="P5355" s="6">
        <f>NiftyData[[#This Row],[Close]]-E5356</f>
        <v>-8.5</v>
      </c>
      <c r="Q5355" s="4">
        <f>NiftyData[[#This Row],[DayChange]]/E5356</f>
        <v>-7.5068444758456246E-3</v>
      </c>
      <c r="R5355" s="7">
        <f>_xlfn.CEILING.MATH(ABS(NiftyData[[#This Row],[DayChange %]]), 0.01)</f>
        <v>0.01</v>
      </c>
    </row>
    <row r="5356" spans="1:18" x14ac:dyDescent="0.2">
      <c r="A5356" s="2">
        <v>36311</v>
      </c>
      <c r="B5356" s="1">
        <v>1098</v>
      </c>
      <c r="C5356" s="1">
        <v>1132.8</v>
      </c>
      <c r="D5356" s="1">
        <v>1097.8499999999999</v>
      </c>
      <c r="E5356" s="1">
        <v>1132.3</v>
      </c>
      <c r="F5356" s="1">
        <v>45142046</v>
      </c>
      <c r="G5356" s="1">
        <v>1110.5999999999999</v>
      </c>
      <c r="H5356" s="6" t="str">
        <f>TEXT(NiftyData[[#This Row],[Date]], "yyyy")</f>
        <v>1999</v>
      </c>
      <c r="I5356" s="6" t="str">
        <f>TEXT(NiftyData[[#This Row],[Date]], "mmm")</f>
        <v>May</v>
      </c>
      <c r="J5356" s="6" t="str">
        <f>TEXT(NiftyData[[#This Row],[Date]], "ddd")</f>
        <v>Mon</v>
      </c>
      <c r="K5356" s="6" t="str">
        <f>TEXT(NiftyData[[#This Row],[Date]], "mmm-yyyy")</f>
        <v>May-1999</v>
      </c>
      <c r="L5356" s="6" t="str">
        <f>IF(NiftyData[[#This Row],[Day]]="Thu", "Expiry", "")</f>
        <v/>
      </c>
      <c r="M5356" s="6">
        <f>NiftyData[[#This Row],[Close]]-NiftyData[[#This Row],[Open]]</f>
        <v>34.299999999999955</v>
      </c>
      <c r="N5356" s="4">
        <f>NiftyData[[#This Row],[Intraday Change]]/NiftyData[[#This Row],[Open]]</f>
        <v>3.1238615664845131E-2</v>
      </c>
      <c r="O5356" s="4">
        <f>_xlfn.CEILING.MATH(ABS(NiftyData[[#This Row],[Intraday Change %]]), 0.01)</f>
        <v>0.04</v>
      </c>
      <c r="P5356" s="6">
        <f>NiftyData[[#This Row],[Close]]-E5357</f>
        <v>50.799999999999955</v>
      </c>
      <c r="Q5356" s="4">
        <f>NiftyData[[#This Row],[DayChange]]/E5357</f>
        <v>4.6971798428109064E-2</v>
      </c>
      <c r="R5356" s="7">
        <f>_xlfn.CEILING.MATH(ABS(NiftyData[[#This Row],[DayChange %]]), 0.01)</f>
        <v>0.05</v>
      </c>
    </row>
    <row r="5357" spans="1:18" x14ac:dyDescent="0.2">
      <c r="A5357" s="2">
        <v>36308</v>
      </c>
      <c r="B5357" s="1">
        <v>1088</v>
      </c>
      <c r="C5357" s="1">
        <v>1098.25</v>
      </c>
      <c r="D5357" s="1">
        <v>1049.95</v>
      </c>
      <c r="E5357" s="1">
        <v>1081.5</v>
      </c>
      <c r="F5357" s="1">
        <v>53625553</v>
      </c>
      <c r="G5357" s="1">
        <v>1311.04</v>
      </c>
      <c r="H5357" s="6" t="str">
        <f>TEXT(NiftyData[[#This Row],[Date]], "yyyy")</f>
        <v>1999</v>
      </c>
      <c r="I5357" s="6" t="str">
        <f>TEXT(NiftyData[[#This Row],[Date]], "mmm")</f>
        <v>May</v>
      </c>
      <c r="J5357" s="6" t="str">
        <f>TEXT(NiftyData[[#This Row],[Date]], "ddd")</f>
        <v>Fri</v>
      </c>
      <c r="K5357" s="6" t="str">
        <f>TEXT(NiftyData[[#This Row],[Date]], "mmm-yyyy")</f>
        <v>May-1999</v>
      </c>
      <c r="L5357" s="6" t="str">
        <f>IF(NiftyData[[#This Row],[Day]]="Thu", "Expiry", "")</f>
        <v/>
      </c>
      <c r="M5357" s="6">
        <f>NiftyData[[#This Row],[Close]]-NiftyData[[#This Row],[Open]]</f>
        <v>-6.5</v>
      </c>
      <c r="N5357" s="4">
        <f>NiftyData[[#This Row],[Intraday Change]]/NiftyData[[#This Row],[Open]]</f>
        <v>-5.9742647058823525E-3</v>
      </c>
      <c r="O5357" s="4">
        <f>_xlfn.CEILING.MATH(ABS(NiftyData[[#This Row],[Intraday Change %]]), 0.01)</f>
        <v>0.01</v>
      </c>
      <c r="P5357" s="6">
        <f>NiftyData[[#This Row],[Close]]-E5358</f>
        <v>-9.9500000000000455</v>
      </c>
      <c r="Q5357" s="4">
        <f>NiftyData[[#This Row],[DayChange]]/E5358</f>
        <v>-9.1163131613908512E-3</v>
      </c>
      <c r="R5357" s="7">
        <f>_xlfn.CEILING.MATH(ABS(NiftyData[[#This Row],[DayChange %]]), 0.01)</f>
        <v>0.01</v>
      </c>
    </row>
    <row r="5358" spans="1:18" x14ac:dyDescent="0.2">
      <c r="A5358" s="2">
        <v>36307</v>
      </c>
      <c r="B5358" s="1">
        <v>1132.8499999999999</v>
      </c>
      <c r="C5358" s="1">
        <v>1147.95</v>
      </c>
      <c r="D5358" s="1">
        <v>1091.45</v>
      </c>
      <c r="E5358" s="1">
        <v>1091.45</v>
      </c>
      <c r="F5358" s="1">
        <v>43734545</v>
      </c>
      <c r="G5358" s="1">
        <v>1097.31</v>
      </c>
      <c r="H5358" s="6" t="str">
        <f>TEXT(NiftyData[[#This Row],[Date]], "yyyy")</f>
        <v>1999</v>
      </c>
      <c r="I5358" s="6" t="str">
        <f>TEXT(NiftyData[[#This Row],[Date]], "mmm")</f>
        <v>May</v>
      </c>
      <c r="J5358" s="6" t="str">
        <f>TEXT(NiftyData[[#This Row],[Date]], "ddd")</f>
        <v>Thu</v>
      </c>
      <c r="K5358" s="6" t="str">
        <f>TEXT(NiftyData[[#This Row],[Date]], "mmm-yyyy")</f>
        <v>May-1999</v>
      </c>
      <c r="L5358" s="6" t="str">
        <f>IF(NiftyData[[#This Row],[Day]]="Thu", "Expiry", "")</f>
        <v>Expiry</v>
      </c>
      <c r="M5358" s="6">
        <f>NiftyData[[#This Row],[Close]]-NiftyData[[#This Row],[Open]]</f>
        <v>-41.399999999999864</v>
      </c>
      <c r="N5358" s="4">
        <f>NiftyData[[#This Row],[Intraday Change]]/NiftyData[[#This Row],[Open]]</f>
        <v>-3.6544997131129332E-2</v>
      </c>
      <c r="O5358" s="4">
        <f>_xlfn.CEILING.MATH(ABS(NiftyData[[#This Row],[Intraday Change %]]), 0.01)</f>
        <v>0.04</v>
      </c>
      <c r="P5358" s="6">
        <f>NiftyData[[#This Row],[Close]]-E5359</f>
        <v>-44.049999999999955</v>
      </c>
      <c r="Q5358" s="4">
        <f>NiftyData[[#This Row],[DayChange]]/E5359</f>
        <v>-3.8793483047115766E-2</v>
      </c>
      <c r="R5358" s="7">
        <f>_xlfn.CEILING.MATH(ABS(NiftyData[[#This Row],[DayChange %]]), 0.01)</f>
        <v>0.04</v>
      </c>
    </row>
    <row r="5359" spans="1:18" x14ac:dyDescent="0.2">
      <c r="A5359" s="2">
        <v>36306</v>
      </c>
      <c r="B5359" s="1">
        <v>1165.1500000000001</v>
      </c>
      <c r="C5359" s="1">
        <v>1170.0999999999999</v>
      </c>
      <c r="D5359" s="1">
        <v>1122.5999999999999</v>
      </c>
      <c r="E5359" s="1">
        <v>1135.5</v>
      </c>
      <c r="F5359" s="1">
        <v>49532545</v>
      </c>
      <c r="G5359" s="1">
        <v>1230.17</v>
      </c>
      <c r="H5359" s="6" t="str">
        <f>TEXT(NiftyData[[#This Row],[Date]], "yyyy")</f>
        <v>1999</v>
      </c>
      <c r="I5359" s="6" t="str">
        <f>TEXT(NiftyData[[#This Row],[Date]], "mmm")</f>
        <v>May</v>
      </c>
      <c r="J5359" s="6" t="str">
        <f>TEXT(NiftyData[[#This Row],[Date]], "ddd")</f>
        <v>Wed</v>
      </c>
      <c r="K5359" s="6" t="str">
        <f>TEXT(NiftyData[[#This Row],[Date]], "mmm-yyyy")</f>
        <v>May-1999</v>
      </c>
      <c r="L5359" s="6" t="str">
        <f>IF(NiftyData[[#This Row],[Day]]="Thu", "Expiry", "")</f>
        <v/>
      </c>
      <c r="M5359" s="6">
        <f>NiftyData[[#This Row],[Close]]-NiftyData[[#This Row],[Open]]</f>
        <v>-29.650000000000091</v>
      </c>
      <c r="N5359" s="4">
        <f>NiftyData[[#This Row],[Intraday Change]]/NiftyData[[#This Row],[Open]]</f>
        <v>-2.5447367291765086E-2</v>
      </c>
      <c r="O5359" s="4">
        <f>_xlfn.CEILING.MATH(ABS(NiftyData[[#This Row],[Intraday Change %]]), 0.01)</f>
        <v>0.03</v>
      </c>
      <c r="P5359" s="6">
        <f>NiftyData[[#This Row],[Close]]-E5360</f>
        <v>-24.700000000000045</v>
      </c>
      <c r="Q5359" s="4">
        <f>NiftyData[[#This Row],[DayChange]]/E5360</f>
        <v>-2.1289432856404108E-2</v>
      </c>
      <c r="R5359" s="7">
        <f>_xlfn.CEILING.MATH(ABS(NiftyData[[#This Row],[DayChange %]]), 0.01)</f>
        <v>0.03</v>
      </c>
    </row>
    <row r="5360" spans="1:18" x14ac:dyDescent="0.2">
      <c r="A5360" s="2">
        <v>36305</v>
      </c>
      <c r="B5360" s="1">
        <v>1148.05</v>
      </c>
      <c r="C5360" s="1">
        <v>1164.2</v>
      </c>
      <c r="D5360" s="1">
        <v>1147.4000000000001</v>
      </c>
      <c r="E5360" s="1">
        <v>1160.2</v>
      </c>
      <c r="F5360" s="1">
        <v>50694878</v>
      </c>
      <c r="G5360" s="1">
        <v>1137.73</v>
      </c>
      <c r="H5360" s="6" t="str">
        <f>TEXT(NiftyData[[#This Row],[Date]], "yyyy")</f>
        <v>1999</v>
      </c>
      <c r="I5360" s="6" t="str">
        <f>TEXT(NiftyData[[#This Row],[Date]], "mmm")</f>
        <v>May</v>
      </c>
      <c r="J5360" s="6" t="str">
        <f>TEXT(NiftyData[[#This Row],[Date]], "ddd")</f>
        <v>Tue</v>
      </c>
      <c r="K5360" s="6" t="str">
        <f>TEXT(NiftyData[[#This Row],[Date]], "mmm-yyyy")</f>
        <v>May-1999</v>
      </c>
      <c r="L5360" s="6" t="str">
        <f>IF(NiftyData[[#This Row],[Day]]="Thu", "Expiry", "")</f>
        <v/>
      </c>
      <c r="M5360" s="6">
        <f>NiftyData[[#This Row],[Close]]-NiftyData[[#This Row],[Open]]</f>
        <v>12.150000000000091</v>
      </c>
      <c r="N5360" s="4">
        <f>NiftyData[[#This Row],[Intraday Change]]/NiftyData[[#This Row],[Open]]</f>
        <v>1.0583162754235523E-2</v>
      </c>
      <c r="O5360" s="4">
        <f>_xlfn.CEILING.MATH(ABS(NiftyData[[#This Row],[Intraday Change %]]), 0.01)</f>
        <v>0.02</v>
      </c>
      <c r="P5360" s="6">
        <f>NiftyData[[#This Row],[Close]]-E5361</f>
        <v>8.6000000000001364</v>
      </c>
      <c r="Q5360" s="4">
        <f>NiftyData[[#This Row],[DayChange]]/E5361</f>
        <v>7.4678707884683372E-3</v>
      </c>
      <c r="R5360" s="7">
        <f>_xlfn.CEILING.MATH(ABS(NiftyData[[#This Row],[DayChange %]]), 0.01)</f>
        <v>0.01</v>
      </c>
    </row>
    <row r="5361" spans="1:18" x14ac:dyDescent="0.2">
      <c r="A5361" s="2">
        <v>36304</v>
      </c>
      <c r="B5361" s="1">
        <v>1147.4000000000001</v>
      </c>
      <c r="C5361" s="1">
        <v>1154.5</v>
      </c>
      <c r="D5361" s="1">
        <v>1132.5</v>
      </c>
      <c r="E5361" s="1">
        <v>1151.5999999999999</v>
      </c>
      <c r="F5361" s="1">
        <v>39332382</v>
      </c>
      <c r="G5361" s="1">
        <v>907.11</v>
      </c>
      <c r="H5361" s="6" t="str">
        <f>TEXT(NiftyData[[#This Row],[Date]], "yyyy")</f>
        <v>1999</v>
      </c>
      <c r="I5361" s="6" t="str">
        <f>TEXT(NiftyData[[#This Row],[Date]], "mmm")</f>
        <v>May</v>
      </c>
      <c r="J5361" s="6" t="str">
        <f>TEXT(NiftyData[[#This Row],[Date]], "ddd")</f>
        <v>Mon</v>
      </c>
      <c r="K5361" s="6" t="str">
        <f>TEXT(NiftyData[[#This Row],[Date]], "mmm-yyyy")</f>
        <v>May-1999</v>
      </c>
      <c r="L5361" s="6" t="str">
        <f>IF(NiftyData[[#This Row],[Day]]="Thu", "Expiry", "")</f>
        <v/>
      </c>
      <c r="M5361" s="6">
        <f>NiftyData[[#This Row],[Close]]-NiftyData[[#This Row],[Open]]</f>
        <v>4.1999999999998181</v>
      </c>
      <c r="N5361" s="4">
        <f>NiftyData[[#This Row],[Intraday Change]]/NiftyData[[#This Row],[Open]]</f>
        <v>3.6604497123930782E-3</v>
      </c>
      <c r="O5361" s="4">
        <f>_xlfn.CEILING.MATH(ABS(NiftyData[[#This Row],[Intraday Change %]]), 0.01)</f>
        <v>0.01</v>
      </c>
      <c r="P5361" s="6">
        <f>NiftyData[[#This Row],[Close]]-E5362</f>
        <v>5.75</v>
      </c>
      <c r="Q5361" s="4">
        <f>NiftyData[[#This Row],[DayChange]]/E5362</f>
        <v>5.0181088275079644E-3</v>
      </c>
      <c r="R5361" s="7">
        <f>_xlfn.CEILING.MATH(ABS(NiftyData[[#This Row],[DayChange %]]), 0.01)</f>
        <v>0.01</v>
      </c>
    </row>
    <row r="5362" spans="1:18" x14ac:dyDescent="0.2">
      <c r="A5362" s="2">
        <v>36301</v>
      </c>
      <c r="B5362" s="1">
        <v>1176.95</v>
      </c>
      <c r="C5362" s="1">
        <v>1177</v>
      </c>
      <c r="D5362" s="1">
        <v>1139.0999999999999</v>
      </c>
      <c r="E5362" s="1">
        <v>1145.8499999999999</v>
      </c>
      <c r="F5362" s="1">
        <v>51665078</v>
      </c>
      <c r="G5362" s="1">
        <v>1578.11</v>
      </c>
      <c r="H5362" s="6" t="str">
        <f>TEXT(NiftyData[[#This Row],[Date]], "yyyy")</f>
        <v>1999</v>
      </c>
      <c r="I5362" s="6" t="str">
        <f>TEXT(NiftyData[[#This Row],[Date]], "mmm")</f>
        <v>May</v>
      </c>
      <c r="J5362" s="6" t="str">
        <f>TEXT(NiftyData[[#This Row],[Date]], "ddd")</f>
        <v>Fri</v>
      </c>
      <c r="K5362" s="6" t="str">
        <f>TEXT(NiftyData[[#This Row],[Date]], "mmm-yyyy")</f>
        <v>May-1999</v>
      </c>
      <c r="L5362" s="6" t="str">
        <f>IF(NiftyData[[#This Row],[Day]]="Thu", "Expiry", "")</f>
        <v/>
      </c>
      <c r="M5362" s="6">
        <f>NiftyData[[#This Row],[Close]]-NiftyData[[#This Row],[Open]]</f>
        <v>-31.100000000000136</v>
      </c>
      <c r="N5362" s="4">
        <f>NiftyData[[#This Row],[Intraday Change]]/NiftyData[[#This Row],[Open]]</f>
        <v>-2.6424232125409012E-2</v>
      </c>
      <c r="O5362" s="4">
        <f>_xlfn.CEILING.MATH(ABS(NiftyData[[#This Row],[Intraday Change %]]), 0.01)</f>
        <v>0.03</v>
      </c>
      <c r="P5362" s="6">
        <f>NiftyData[[#This Row],[Close]]-E5363</f>
        <v>-21.050000000000182</v>
      </c>
      <c r="Q5362" s="4">
        <f>NiftyData[[#This Row],[DayChange]]/E5363</f>
        <v>-1.8039249292998698E-2</v>
      </c>
      <c r="R5362" s="7">
        <f>_xlfn.CEILING.MATH(ABS(NiftyData[[#This Row],[DayChange %]]), 0.01)</f>
        <v>0.02</v>
      </c>
    </row>
    <row r="5363" spans="1:18" x14ac:dyDescent="0.2">
      <c r="A5363" s="2">
        <v>36300</v>
      </c>
      <c r="B5363" s="1">
        <v>1181</v>
      </c>
      <c r="C5363" s="1">
        <v>1201.3</v>
      </c>
      <c r="D5363" s="1">
        <v>1166.9000000000001</v>
      </c>
      <c r="E5363" s="1">
        <v>1166.9000000000001</v>
      </c>
      <c r="F5363" s="1">
        <v>63583657</v>
      </c>
      <c r="G5363" s="1">
        <v>1410.39</v>
      </c>
      <c r="H5363" s="6" t="str">
        <f>TEXT(NiftyData[[#This Row],[Date]], "yyyy")</f>
        <v>1999</v>
      </c>
      <c r="I5363" s="6" t="str">
        <f>TEXT(NiftyData[[#This Row],[Date]], "mmm")</f>
        <v>May</v>
      </c>
      <c r="J5363" s="6" t="str">
        <f>TEXT(NiftyData[[#This Row],[Date]], "ddd")</f>
        <v>Thu</v>
      </c>
      <c r="K5363" s="6" t="str">
        <f>TEXT(NiftyData[[#This Row],[Date]], "mmm-yyyy")</f>
        <v>May-1999</v>
      </c>
      <c r="L5363" s="6" t="str">
        <f>IF(NiftyData[[#This Row],[Day]]="Thu", "Expiry", "")</f>
        <v>Expiry</v>
      </c>
      <c r="M5363" s="6">
        <f>NiftyData[[#This Row],[Close]]-NiftyData[[#This Row],[Open]]</f>
        <v>-14.099999999999909</v>
      </c>
      <c r="N5363" s="4">
        <f>NiftyData[[#This Row],[Intraday Change]]/NiftyData[[#This Row],[Open]]</f>
        <v>-1.1939034716342006E-2</v>
      </c>
      <c r="O5363" s="4">
        <f>_xlfn.CEILING.MATH(ABS(NiftyData[[#This Row],[Intraday Change %]]), 0.01)</f>
        <v>0.02</v>
      </c>
      <c r="P5363" s="6">
        <f>NiftyData[[#This Row],[Close]]-E5364</f>
        <v>-13.349999999999909</v>
      </c>
      <c r="Q5363" s="4">
        <f>NiftyData[[#This Row],[DayChange]]/E5364</f>
        <v>-1.131116288921831E-2</v>
      </c>
      <c r="R5363" s="7">
        <f>_xlfn.CEILING.MATH(ABS(NiftyData[[#This Row],[DayChange %]]), 0.01)</f>
        <v>0.02</v>
      </c>
    </row>
    <row r="5364" spans="1:18" x14ac:dyDescent="0.2">
      <c r="A5364" s="2">
        <v>36299</v>
      </c>
      <c r="B5364" s="1">
        <v>1169.5999999999999</v>
      </c>
      <c r="C5364" s="1">
        <v>1189.2</v>
      </c>
      <c r="D5364" s="1">
        <v>1161.5999999999999</v>
      </c>
      <c r="E5364" s="1">
        <v>1180.25</v>
      </c>
      <c r="F5364" s="1">
        <v>76331970</v>
      </c>
      <c r="G5364" s="1">
        <v>1667.64</v>
      </c>
      <c r="H5364" s="6" t="str">
        <f>TEXT(NiftyData[[#This Row],[Date]], "yyyy")</f>
        <v>1999</v>
      </c>
      <c r="I5364" s="6" t="str">
        <f>TEXT(NiftyData[[#This Row],[Date]], "mmm")</f>
        <v>May</v>
      </c>
      <c r="J5364" s="6" t="str">
        <f>TEXT(NiftyData[[#This Row],[Date]], "ddd")</f>
        <v>Wed</v>
      </c>
      <c r="K5364" s="6" t="str">
        <f>TEXT(NiftyData[[#This Row],[Date]], "mmm-yyyy")</f>
        <v>May-1999</v>
      </c>
      <c r="L5364" s="6" t="str">
        <f>IF(NiftyData[[#This Row],[Day]]="Thu", "Expiry", "")</f>
        <v/>
      </c>
      <c r="M5364" s="6">
        <f>NiftyData[[#This Row],[Close]]-NiftyData[[#This Row],[Open]]</f>
        <v>10.650000000000091</v>
      </c>
      <c r="N5364" s="4">
        <f>NiftyData[[#This Row],[Intraday Change]]/NiftyData[[#This Row],[Open]]</f>
        <v>9.1056771545828426E-3</v>
      </c>
      <c r="O5364" s="4">
        <f>_xlfn.CEILING.MATH(ABS(NiftyData[[#This Row],[Intraday Change %]]), 0.01)</f>
        <v>0.01</v>
      </c>
      <c r="P5364" s="6">
        <f>NiftyData[[#This Row],[Close]]-E5365</f>
        <v>20.099999999999909</v>
      </c>
      <c r="Q5364" s="4">
        <f>NiftyData[[#This Row],[DayChange]]/E5365</f>
        <v>1.7325345860448999E-2</v>
      </c>
      <c r="R5364" s="7">
        <f>_xlfn.CEILING.MATH(ABS(NiftyData[[#This Row],[DayChange %]]), 0.01)</f>
        <v>0.02</v>
      </c>
    </row>
    <row r="5365" spans="1:18" x14ac:dyDescent="0.2">
      <c r="A5365" s="2">
        <v>36298</v>
      </c>
      <c r="B5365" s="1">
        <v>1155.75</v>
      </c>
      <c r="C5365" s="1">
        <v>1176.3</v>
      </c>
      <c r="D5365" s="1">
        <v>1153.45</v>
      </c>
      <c r="E5365" s="1">
        <v>1160.1500000000001</v>
      </c>
      <c r="F5365" s="1">
        <v>59038618</v>
      </c>
      <c r="G5365" s="1">
        <v>1543.76</v>
      </c>
      <c r="H5365" s="6" t="str">
        <f>TEXT(NiftyData[[#This Row],[Date]], "yyyy")</f>
        <v>1999</v>
      </c>
      <c r="I5365" s="6" t="str">
        <f>TEXT(NiftyData[[#This Row],[Date]], "mmm")</f>
        <v>May</v>
      </c>
      <c r="J5365" s="6" t="str">
        <f>TEXT(NiftyData[[#This Row],[Date]], "ddd")</f>
        <v>Tue</v>
      </c>
      <c r="K5365" s="6" t="str">
        <f>TEXT(NiftyData[[#This Row],[Date]], "mmm-yyyy")</f>
        <v>May-1999</v>
      </c>
      <c r="L5365" s="6" t="str">
        <f>IF(NiftyData[[#This Row],[Day]]="Thu", "Expiry", "")</f>
        <v/>
      </c>
      <c r="M5365" s="6">
        <f>NiftyData[[#This Row],[Close]]-NiftyData[[#This Row],[Open]]</f>
        <v>4.4000000000000909</v>
      </c>
      <c r="N5365" s="4">
        <f>NiftyData[[#This Row],[Intraday Change]]/NiftyData[[#This Row],[Open]]</f>
        <v>3.8070516980316599E-3</v>
      </c>
      <c r="O5365" s="4">
        <f>_xlfn.CEILING.MATH(ABS(NiftyData[[#This Row],[Intraday Change %]]), 0.01)</f>
        <v>0.01</v>
      </c>
      <c r="P5365" s="6">
        <f>NiftyData[[#This Row],[Close]]-E5366</f>
        <v>8.25</v>
      </c>
      <c r="Q5365" s="4">
        <f>NiftyData[[#This Row],[DayChange]]/E5366</f>
        <v>7.162080041670283E-3</v>
      </c>
      <c r="R5365" s="7">
        <f>_xlfn.CEILING.MATH(ABS(NiftyData[[#This Row],[DayChange %]]), 0.01)</f>
        <v>0.01</v>
      </c>
    </row>
    <row r="5366" spans="1:18" x14ac:dyDescent="0.2">
      <c r="A5366" s="2">
        <v>36297</v>
      </c>
      <c r="B5366" s="1">
        <v>1164.45</v>
      </c>
      <c r="C5366" s="1">
        <v>1171.0999999999999</v>
      </c>
      <c r="D5366" s="1">
        <v>1120.7</v>
      </c>
      <c r="E5366" s="1">
        <v>1151.9000000000001</v>
      </c>
      <c r="F5366" s="1">
        <v>71281125</v>
      </c>
      <c r="G5366" s="1">
        <v>1784.17</v>
      </c>
      <c r="H5366" s="6" t="str">
        <f>TEXT(NiftyData[[#This Row],[Date]], "yyyy")</f>
        <v>1999</v>
      </c>
      <c r="I5366" s="6" t="str">
        <f>TEXT(NiftyData[[#This Row],[Date]], "mmm")</f>
        <v>May</v>
      </c>
      <c r="J5366" s="6" t="str">
        <f>TEXT(NiftyData[[#This Row],[Date]], "ddd")</f>
        <v>Mon</v>
      </c>
      <c r="K5366" s="6" t="str">
        <f>TEXT(NiftyData[[#This Row],[Date]], "mmm-yyyy")</f>
        <v>May-1999</v>
      </c>
      <c r="L5366" s="6" t="str">
        <f>IF(NiftyData[[#This Row],[Day]]="Thu", "Expiry", "")</f>
        <v/>
      </c>
      <c r="M5366" s="6">
        <f>NiftyData[[#This Row],[Close]]-NiftyData[[#This Row],[Open]]</f>
        <v>-12.549999999999955</v>
      </c>
      <c r="N5366" s="4">
        <f>NiftyData[[#This Row],[Intraday Change]]/NiftyData[[#This Row],[Open]]</f>
        <v>-1.0777620335780801E-2</v>
      </c>
      <c r="O5366" s="4">
        <f>_xlfn.CEILING.MATH(ABS(NiftyData[[#This Row],[Intraday Change %]]), 0.01)</f>
        <v>0.02</v>
      </c>
      <c r="P5366" s="6">
        <f>NiftyData[[#This Row],[Close]]-E5367</f>
        <v>-13.449999999999818</v>
      </c>
      <c r="Q5366" s="4">
        <f>NiftyData[[#This Row],[DayChange]]/E5367</f>
        <v>-1.1541596945123628E-2</v>
      </c>
      <c r="R5366" s="7">
        <f>_xlfn.CEILING.MATH(ABS(NiftyData[[#This Row],[DayChange %]]), 0.01)</f>
        <v>0.02</v>
      </c>
    </row>
    <row r="5367" spans="1:18" x14ac:dyDescent="0.2">
      <c r="A5367" s="2">
        <v>36294</v>
      </c>
      <c r="B5367" s="1">
        <v>1157.5999999999999</v>
      </c>
      <c r="C5367" s="1">
        <v>1173.55</v>
      </c>
      <c r="D5367" s="1">
        <v>1144.9000000000001</v>
      </c>
      <c r="E5367" s="1">
        <v>1165.3499999999999</v>
      </c>
      <c r="F5367" s="1">
        <v>72328068</v>
      </c>
      <c r="G5367" s="1">
        <v>1984.24</v>
      </c>
      <c r="H5367" s="6" t="str">
        <f>TEXT(NiftyData[[#This Row],[Date]], "yyyy")</f>
        <v>1999</v>
      </c>
      <c r="I5367" s="6" t="str">
        <f>TEXT(NiftyData[[#This Row],[Date]], "mmm")</f>
        <v>May</v>
      </c>
      <c r="J5367" s="6" t="str">
        <f>TEXT(NiftyData[[#This Row],[Date]], "ddd")</f>
        <v>Fri</v>
      </c>
      <c r="K5367" s="6" t="str">
        <f>TEXT(NiftyData[[#This Row],[Date]], "mmm-yyyy")</f>
        <v>May-1999</v>
      </c>
      <c r="L5367" s="6" t="str">
        <f>IF(NiftyData[[#This Row],[Day]]="Thu", "Expiry", "")</f>
        <v/>
      </c>
      <c r="M5367" s="6">
        <f>NiftyData[[#This Row],[Close]]-NiftyData[[#This Row],[Open]]</f>
        <v>7.75</v>
      </c>
      <c r="N5367" s="4">
        <f>NiftyData[[#This Row],[Intraday Change]]/NiftyData[[#This Row],[Open]]</f>
        <v>6.6948859709744304E-3</v>
      </c>
      <c r="O5367" s="4">
        <f>_xlfn.CEILING.MATH(ABS(NiftyData[[#This Row],[Intraday Change %]]), 0.01)</f>
        <v>0.01</v>
      </c>
      <c r="P5367" s="6">
        <f>NiftyData[[#This Row],[Close]]-E5368</f>
        <v>17.25</v>
      </c>
      <c r="Q5367" s="4">
        <f>NiftyData[[#This Row],[DayChange]]/E5368</f>
        <v>1.5024823621635748E-2</v>
      </c>
      <c r="R5367" s="7">
        <f>_xlfn.CEILING.MATH(ABS(NiftyData[[#This Row],[DayChange %]]), 0.01)</f>
        <v>0.02</v>
      </c>
    </row>
    <row r="5368" spans="1:18" x14ac:dyDescent="0.2">
      <c r="A5368" s="2">
        <v>36293</v>
      </c>
      <c r="B5368" s="1">
        <v>1131.95</v>
      </c>
      <c r="C5368" s="1">
        <v>1149.5999999999999</v>
      </c>
      <c r="D5368" s="1">
        <v>1130.8499999999999</v>
      </c>
      <c r="E5368" s="1">
        <v>1148.0999999999999</v>
      </c>
      <c r="F5368" s="1">
        <v>55932129</v>
      </c>
      <c r="G5368" s="1">
        <v>1494.32</v>
      </c>
      <c r="H5368" s="6" t="str">
        <f>TEXT(NiftyData[[#This Row],[Date]], "yyyy")</f>
        <v>1999</v>
      </c>
      <c r="I5368" s="6" t="str">
        <f>TEXT(NiftyData[[#This Row],[Date]], "mmm")</f>
        <v>May</v>
      </c>
      <c r="J5368" s="6" t="str">
        <f>TEXT(NiftyData[[#This Row],[Date]], "ddd")</f>
        <v>Thu</v>
      </c>
      <c r="K5368" s="6" t="str">
        <f>TEXT(NiftyData[[#This Row],[Date]], "mmm-yyyy")</f>
        <v>May-1999</v>
      </c>
      <c r="L5368" s="6" t="str">
        <f>IF(NiftyData[[#This Row],[Day]]="Thu", "Expiry", "")</f>
        <v>Expiry</v>
      </c>
      <c r="M5368" s="6">
        <f>NiftyData[[#This Row],[Close]]-NiftyData[[#This Row],[Open]]</f>
        <v>16.149999999999864</v>
      </c>
      <c r="N5368" s="4">
        <f>NiftyData[[#This Row],[Intraday Change]]/NiftyData[[#This Row],[Open]]</f>
        <v>1.4267414638455642E-2</v>
      </c>
      <c r="O5368" s="4">
        <f>_xlfn.CEILING.MATH(ABS(NiftyData[[#This Row],[Intraday Change %]]), 0.01)</f>
        <v>0.02</v>
      </c>
      <c r="P5368" s="6">
        <f>NiftyData[[#This Row],[Close]]-E5369</f>
        <v>37.199999999999818</v>
      </c>
      <c r="Q5368" s="4">
        <f>NiftyData[[#This Row],[DayChange]]/E5369</f>
        <v>3.3486362408857516E-2</v>
      </c>
      <c r="R5368" s="7">
        <f>_xlfn.CEILING.MATH(ABS(NiftyData[[#This Row],[DayChange %]]), 0.01)</f>
        <v>0.04</v>
      </c>
    </row>
    <row r="5369" spans="1:18" x14ac:dyDescent="0.2">
      <c r="A5369" s="2">
        <v>36292</v>
      </c>
      <c r="B5369" s="1">
        <v>1135.45</v>
      </c>
      <c r="C5369" s="1">
        <v>1142.0999999999999</v>
      </c>
      <c r="D5369" s="1">
        <v>1086.7</v>
      </c>
      <c r="E5369" s="1">
        <v>1110.9000000000001</v>
      </c>
      <c r="F5369" s="1">
        <v>60732425</v>
      </c>
      <c r="G5369" s="1">
        <v>1547.93</v>
      </c>
      <c r="H5369" s="6" t="str">
        <f>TEXT(NiftyData[[#This Row],[Date]], "yyyy")</f>
        <v>1999</v>
      </c>
      <c r="I5369" s="6" t="str">
        <f>TEXT(NiftyData[[#This Row],[Date]], "mmm")</f>
        <v>May</v>
      </c>
      <c r="J5369" s="6" t="str">
        <f>TEXT(NiftyData[[#This Row],[Date]], "ddd")</f>
        <v>Wed</v>
      </c>
      <c r="K5369" s="6" t="str">
        <f>TEXT(NiftyData[[#This Row],[Date]], "mmm-yyyy")</f>
        <v>May-1999</v>
      </c>
      <c r="L5369" s="6" t="str">
        <f>IF(NiftyData[[#This Row],[Day]]="Thu", "Expiry", "")</f>
        <v/>
      </c>
      <c r="M5369" s="6">
        <f>NiftyData[[#This Row],[Close]]-NiftyData[[#This Row],[Open]]</f>
        <v>-24.549999999999955</v>
      </c>
      <c r="N5369" s="4">
        <f>NiftyData[[#This Row],[Intraday Change]]/NiftyData[[#This Row],[Open]]</f>
        <v>-2.1621383592408255E-2</v>
      </c>
      <c r="O5369" s="4">
        <f>_xlfn.CEILING.MATH(ABS(NiftyData[[#This Row],[Intraday Change %]]), 0.01)</f>
        <v>0.03</v>
      </c>
      <c r="P5369" s="6">
        <f>NiftyData[[#This Row],[Close]]-E5370</f>
        <v>-5.0999999999999091</v>
      </c>
      <c r="Q5369" s="4">
        <f>NiftyData[[#This Row],[DayChange]]/E5370</f>
        <v>-4.5698924731181981E-3</v>
      </c>
      <c r="R5369" s="7">
        <f>_xlfn.CEILING.MATH(ABS(NiftyData[[#This Row],[DayChange %]]), 0.01)</f>
        <v>0.01</v>
      </c>
    </row>
    <row r="5370" spans="1:18" x14ac:dyDescent="0.2">
      <c r="A5370" s="2">
        <v>36291</v>
      </c>
      <c r="B5370" s="1">
        <v>1102.2</v>
      </c>
      <c r="C5370" s="1">
        <v>1121.95</v>
      </c>
      <c r="D5370" s="1">
        <v>1100.5</v>
      </c>
      <c r="E5370" s="1">
        <v>1116</v>
      </c>
      <c r="F5370" s="1">
        <v>45785519</v>
      </c>
      <c r="G5370" s="1">
        <v>1215.1199999999999</v>
      </c>
      <c r="H5370" s="6" t="str">
        <f>TEXT(NiftyData[[#This Row],[Date]], "yyyy")</f>
        <v>1999</v>
      </c>
      <c r="I5370" s="6" t="str">
        <f>TEXT(NiftyData[[#This Row],[Date]], "mmm")</f>
        <v>May</v>
      </c>
      <c r="J5370" s="6" t="str">
        <f>TEXT(NiftyData[[#This Row],[Date]], "ddd")</f>
        <v>Tue</v>
      </c>
      <c r="K5370" s="6" t="str">
        <f>TEXT(NiftyData[[#This Row],[Date]], "mmm-yyyy")</f>
        <v>May-1999</v>
      </c>
      <c r="L5370" s="6" t="str">
        <f>IF(NiftyData[[#This Row],[Day]]="Thu", "Expiry", "")</f>
        <v/>
      </c>
      <c r="M5370" s="6">
        <f>NiftyData[[#This Row],[Close]]-NiftyData[[#This Row],[Open]]</f>
        <v>13.799999999999955</v>
      </c>
      <c r="N5370" s="4">
        <f>NiftyData[[#This Row],[Intraday Change]]/NiftyData[[#This Row],[Open]]</f>
        <v>1.2520413718018467E-2</v>
      </c>
      <c r="O5370" s="4">
        <f>_xlfn.CEILING.MATH(ABS(NiftyData[[#This Row],[Intraday Change %]]), 0.01)</f>
        <v>0.02</v>
      </c>
      <c r="P5370" s="6">
        <f>NiftyData[[#This Row],[Close]]-E5371</f>
        <v>21.799999999999955</v>
      </c>
      <c r="Q5370" s="4">
        <f>NiftyData[[#This Row],[DayChange]]/E5371</f>
        <v>1.9923231584719387E-2</v>
      </c>
      <c r="R5370" s="7">
        <f>_xlfn.CEILING.MATH(ABS(NiftyData[[#This Row],[DayChange %]]), 0.01)</f>
        <v>0.02</v>
      </c>
    </row>
    <row r="5371" spans="1:18" x14ac:dyDescent="0.2">
      <c r="A5371" s="2">
        <v>36290</v>
      </c>
      <c r="B5371" s="1">
        <v>1070.75</v>
      </c>
      <c r="C5371" s="1">
        <v>1094.2</v>
      </c>
      <c r="D5371" s="1">
        <v>1070.3499999999999</v>
      </c>
      <c r="E5371" s="1">
        <v>1094.2</v>
      </c>
      <c r="F5371" s="1">
        <v>39313449</v>
      </c>
      <c r="G5371" s="1">
        <v>1168.3499999999999</v>
      </c>
      <c r="H5371" s="6" t="str">
        <f>TEXT(NiftyData[[#This Row],[Date]], "yyyy")</f>
        <v>1999</v>
      </c>
      <c r="I5371" s="6" t="str">
        <f>TEXT(NiftyData[[#This Row],[Date]], "mmm")</f>
        <v>May</v>
      </c>
      <c r="J5371" s="6" t="str">
        <f>TEXT(NiftyData[[#This Row],[Date]], "ddd")</f>
        <v>Mon</v>
      </c>
      <c r="K5371" s="6" t="str">
        <f>TEXT(NiftyData[[#This Row],[Date]], "mmm-yyyy")</f>
        <v>May-1999</v>
      </c>
      <c r="L5371" s="6" t="str">
        <f>IF(NiftyData[[#This Row],[Day]]="Thu", "Expiry", "")</f>
        <v/>
      </c>
      <c r="M5371" s="6">
        <f>NiftyData[[#This Row],[Close]]-NiftyData[[#This Row],[Open]]</f>
        <v>23.450000000000045</v>
      </c>
      <c r="N5371" s="4">
        <f>NiftyData[[#This Row],[Intraday Change]]/NiftyData[[#This Row],[Open]]</f>
        <v>2.1900537006770998E-2</v>
      </c>
      <c r="O5371" s="4">
        <f>_xlfn.CEILING.MATH(ABS(NiftyData[[#This Row],[Intraday Change %]]), 0.01)</f>
        <v>0.03</v>
      </c>
      <c r="P5371" s="6">
        <f>NiftyData[[#This Row],[Close]]-E5372</f>
        <v>31.299999999999955</v>
      </c>
      <c r="Q5371" s="4">
        <f>NiftyData[[#This Row],[DayChange]]/E5372</f>
        <v>2.9447737322419749E-2</v>
      </c>
      <c r="R5371" s="7">
        <f>_xlfn.CEILING.MATH(ABS(NiftyData[[#This Row],[DayChange %]]), 0.01)</f>
        <v>0.03</v>
      </c>
    </row>
    <row r="5372" spans="1:18" x14ac:dyDescent="0.2">
      <c r="A5372" s="2">
        <v>36287</v>
      </c>
      <c r="B5372" s="1">
        <v>1065.4000000000001</v>
      </c>
      <c r="C5372" s="1">
        <v>1080.7</v>
      </c>
      <c r="D5372" s="1">
        <v>1059.05</v>
      </c>
      <c r="E5372" s="1">
        <v>1062.9000000000001</v>
      </c>
      <c r="F5372" s="1">
        <v>44518731</v>
      </c>
      <c r="G5372" s="1">
        <v>1315.68</v>
      </c>
      <c r="H5372" s="6" t="str">
        <f>TEXT(NiftyData[[#This Row],[Date]], "yyyy")</f>
        <v>1999</v>
      </c>
      <c r="I5372" s="6" t="str">
        <f>TEXT(NiftyData[[#This Row],[Date]], "mmm")</f>
        <v>May</v>
      </c>
      <c r="J5372" s="6" t="str">
        <f>TEXT(NiftyData[[#This Row],[Date]], "ddd")</f>
        <v>Fri</v>
      </c>
      <c r="K5372" s="6" t="str">
        <f>TEXT(NiftyData[[#This Row],[Date]], "mmm-yyyy")</f>
        <v>May-1999</v>
      </c>
      <c r="L5372" s="6" t="str">
        <f>IF(NiftyData[[#This Row],[Day]]="Thu", "Expiry", "")</f>
        <v/>
      </c>
      <c r="M5372" s="6">
        <f>NiftyData[[#This Row],[Close]]-NiftyData[[#This Row],[Open]]</f>
        <v>-2.5</v>
      </c>
      <c r="N5372" s="4">
        <f>NiftyData[[#This Row],[Intraday Change]]/NiftyData[[#This Row],[Open]]</f>
        <v>-2.3465365121081282E-3</v>
      </c>
      <c r="O5372" s="4">
        <f>_xlfn.CEILING.MATH(ABS(NiftyData[[#This Row],[Intraday Change %]]), 0.01)</f>
        <v>0.01</v>
      </c>
      <c r="P5372" s="6">
        <f>NiftyData[[#This Row],[Close]]-E5373</f>
        <v>15.950000000000045</v>
      </c>
      <c r="Q5372" s="4">
        <f>NiftyData[[#This Row],[DayChange]]/E5373</f>
        <v>1.5234729452218392E-2</v>
      </c>
      <c r="R5372" s="7">
        <f>_xlfn.CEILING.MATH(ABS(NiftyData[[#This Row],[DayChange %]]), 0.01)</f>
        <v>0.02</v>
      </c>
    </row>
    <row r="5373" spans="1:18" x14ac:dyDescent="0.2">
      <c r="A5373" s="2">
        <v>36286</v>
      </c>
      <c r="B5373" s="1">
        <v>1024.95</v>
      </c>
      <c r="C5373" s="1">
        <v>1048.05</v>
      </c>
      <c r="D5373" s="1">
        <v>1023.95</v>
      </c>
      <c r="E5373" s="1">
        <v>1046.95</v>
      </c>
      <c r="F5373" s="1">
        <v>38421163</v>
      </c>
      <c r="G5373" s="1">
        <v>1265.3900000000001</v>
      </c>
      <c r="H5373" s="6" t="str">
        <f>TEXT(NiftyData[[#This Row],[Date]], "yyyy")</f>
        <v>1999</v>
      </c>
      <c r="I5373" s="6" t="str">
        <f>TEXT(NiftyData[[#This Row],[Date]], "mmm")</f>
        <v>May</v>
      </c>
      <c r="J5373" s="6" t="str">
        <f>TEXT(NiftyData[[#This Row],[Date]], "ddd")</f>
        <v>Thu</v>
      </c>
      <c r="K5373" s="6" t="str">
        <f>TEXT(NiftyData[[#This Row],[Date]], "mmm-yyyy")</f>
        <v>May-1999</v>
      </c>
      <c r="L5373" s="6" t="str">
        <f>IF(NiftyData[[#This Row],[Day]]="Thu", "Expiry", "")</f>
        <v>Expiry</v>
      </c>
      <c r="M5373" s="6">
        <f>NiftyData[[#This Row],[Close]]-NiftyData[[#This Row],[Open]]</f>
        <v>22</v>
      </c>
      <c r="N5373" s="4">
        <f>NiftyData[[#This Row],[Intraday Change]]/NiftyData[[#This Row],[Open]]</f>
        <v>2.146446168105761E-2</v>
      </c>
      <c r="O5373" s="4">
        <f>_xlfn.CEILING.MATH(ABS(NiftyData[[#This Row],[Intraday Change %]]), 0.01)</f>
        <v>0.03</v>
      </c>
      <c r="P5373" s="6">
        <f>NiftyData[[#This Row],[Close]]-E5374</f>
        <v>27.400000000000091</v>
      </c>
      <c r="Q5373" s="4">
        <f>NiftyData[[#This Row],[DayChange]]/E5374</f>
        <v>2.687460153989514E-2</v>
      </c>
      <c r="R5373" s="7">
        <f>_xlfn.CEILING.MATH(ABS(NiftyData[[#This Row],[DayChange %]]), 0.01)</f>
        <v>0.03</v>
      </c>
    </row>
    <row r="5374" spans="1:18" x14ac:dyDescent="0.2">
      <c r="A5374" s="2">
        <v>36285</v>
      </c>
      <c r="B5374" s="1">
        <v>1014.65</v>
      </c>
      <c r="C5374" s="1">
        <v>1034.55</v>
      </c>
      <c r="D5374" s="1">
        <v>1004.9</v>
      </c>
      <c r="E5374" s="1">
        <v>1019.55</v>
      </c>
      <c r="F5374" s="1">
        <v>41621435</v>
      </c>
      <c r="G5374" s="1">
        <v>1174.6300000000001</v>
      </c>
      <c r="H5374" s="6" t="str">
        <f>TEXT(NiftyData[[#This Row],[Date]], "yyyy")</f>
        <v>1999</v>
      </c>
      <c r="I5374" s="6" t="str">
        <f>TEXT(NiftyData[[#This Row],[Date]], "mmm")</f>
        <v>May</v>
      </c>
      <c r="J5374" s="6" t="str">
        <f>TEXT(NiftyData[[#This Row],[Date]], "ddd")</f>
        <v>Wed</v>
      </c>
      <c r="K5374" s="6" t="str">
        <f>TEXT(NiftyData[[#This Row],[Date]], "mmm-yyyy")</f>
        <v>May-1999</v>
      </c>
      <c r="L5374" s="6" t="str">
        <f>IF(NiftyData[[#This Row],[Day]]="Thu", "Expiry", "")</f>
        <v/>
      </c>
      <c r="M5374" s="6">
        <f>NiftyData[[#This Row],[Close]]-NiftyData[[#This Row],[Open]]</f>
        <v>4.8999999999999773</v>
      </c>
      <c r="N5374" s="4">
        <f>NiftyData[[#This Row],[Intraday Change]]/NiftyData[[#This Row],[Open]]</f>
        <v>4.8292514660227444E-3</v>
      </c>
      <c r="O5374" s="4">
        <f>_xlfn.CEILING.MATH(ABS(NiftyData[[#This Row],[Intraday Change %]]), 0.01)</f>
        <v>0.01</v>
      </c>
      <c r="P5374" s="6">
        <f>NiftyData[[#This Row],[Close]]-E5375</f>
        <v>11.199999999999932</v>
      </c>
      <c r="Q5374" s="4">
        <f>NiftyData[[#This Row],[DayChange]]/E5375</f>
        <v>1.1107254425546617E-2</v>
      </c>
      <c r="R5374" s="7">
        <f>_xlfn.CEILING.MATH(ABS(NiftyData[[#This Row],[DayChange %]]), 0.01)</f>
        <v>0.02</v>
      </c>
    </row>
    <row r="5375" spans="1:18" x14ac:dyDescent="0.2">
      <c r="A5375" s="2">
        <v>36284</v>
      </c>
      <c r="B5375" s="1">
        <v>971.9</v>
      </c>
      <c r="C5375" s="1">
        <v>1008.35</v>
      </c>
      <c r="D5375" s="1">
        <v>971.8</v>
      </c>
      <c r="E5375" s="1">
        <v>1008.35</v>
      </c>
      <c r="F5375" s="1">
        <v>27442244</v>
      </c>
      <c r="G5375" s="1">
        <v>702.42</v>
      </c>
      <c r="H5375" s="6" t="str">
        <f>TEXT(NiftyData[[#This Row],[Date]], "yyyy")</f>
        <v>1999</v>
      </c>
      <c r="I5375" s="6" t="str">
        <f>TEXT(NiftyData[[#This Row],[Date]], "mmm")</f>
        <v>May</v>
      </c>
      <c r="J5375" s="6" t="str">
        <f>TEXT(NiftyData[[#This Row],[Date]], "ddd")</f>
        <v>Tue</v>
      </c>
      <c r="K5375" s="6" t="str">
        <f>TEXT(NiftyData[[#This Row],[Date]], "mmm-yyyy")</f>
        <v>May-1999</v>
      </c>
      <c r="L5375" s="6" t="str">
        <f>IF(NiftyData[[#This Row],[Day]]="Thu", "Expiry", "")</f>
        <v/>
      </c>
      <c r="M5375" s="6">
        <f>NiftyData[[#This Row],[Close]]-NiftyData[[#This Row],[Open]]</f>
        <v>36.450000000000045</v>
      </c>
      <c r="N5375" s="4">
        <f>NiftyData[[#This Row],[Intraday Change]]/NiftyData[[#This Row],[Open]]</f>
        <v>3.7503858421648363E-2</v>
      </c>
      <c r="O5375" s="4">
        <f>_xlfn.CEILING.MATH(ABS(NiftyData[[#This Row],[Intraday Change %]]), 0.01)</f>
        <v>0.04</v>
      </c>
      <c r="P5375" s="6">
        <f>NiftyData[[#This Row],[Close]]-E5376</f>
        <v>37.600000000000023</v>
      </c>
      <c r="Q5375" s="4">
        <f>NiftyData[[#This Row],[DayChange]]/E5376</f>
        <v>3.8732938449652352E-2</v>
      </c>
      <c r="R5375" s="7">
        <f>_xlfn.CEILING.MATH(ABS(NiftyData[[#This Row],[DayChange %]]), 0.01)</f>
        <v>0.04</v>
      </c>
    </row>
    <row r="5376" spans="1:18" x14ac:dyDescent="0.2">
      <c r="A5376" s="2">
        <v>36283</v>
      </c>
      <c r="B5376" s="1">
        <v>979.8</v>
      </c>
      <c r="C5376" s="1">
        <v>986.4</v>
      </c>
      <c r="D5376" s="1">
        <v>968.25</v>
      </c>
      <c r="E5376" s="1">
        <v>970.75</v>
      </c>
      <c r="F5376" s="1">
        <v>23766140</v>
      </c>
      <c r="G5376" s="1">
        <v>565.66</v>
      </c>
      <c r="H5376" s="6" t="str">
        <f>TEXT(NiftyData[[#This Row],[Date]], "yyyy")</f>
        <v>1999</v>
      </c>
      <c r="I5376" s="6" t="str">
        <f>TEXT(NiftyData[[#This Row],[Date]], "mmm")</f>
        <v>May</v>
      </c>
      <c r="J5376" s="6" t="str">
        <f>TEXT(NiftyData[[#This Row],[Date]], "ddd")</f>
        <v>Mon</v>
      </c>
      <c r="K5376" s="6" t="str">
        <f>TEXT(NiftyData[[#This Row],[Date]], "mmm-yyyy")</f>
        <v>May-1999</v>
      </c>
      <c r="L5376" s="6" t="str">
        <f>IF(NiftyData[[#This Row],[Day]]="Thu", "Expiry", "")</f>
        <v/>
      </c>
      <c r="M5376" s="6">
        <f>NiftyData[[#This Row],[Close]]-NiftyData[[#This Row],[Open]]</f>
        <v>-9.0499999999999545</v>
      </c>
      <c r="N5376" s="4">
        <f>NiftyData[[#This Row],[Intraday Change]]/NiftyData[[#This Row],[Open]]</f>
        <v>-9.2365788936517191E-3</v>
      </c>
      <c r="O5376" s="4">
        <f>_xlfn.CEILING.MATH(ABS(NiftyData[[#This Row],[Intraday Change %]]), 0.01)</f>
        <v>0.01</v>
      </c>
      <c r="P5376" s="6">
        <f>NiftyData[[#This Row],[Close]]-E5377</f>
        <v>-7.4500000000000455</v>
      </c>
      <c r="Q5376" s="4">
        <f>NiftyData[[#This Row],[DayChange]]/E5377</f>
        <v>-7.6160294418319823E-3</v>
      </c>
      <c r="R5376" s="7">
        <f>_xlfn.CEILING.MATH(ABS(NiftyData[[#This Row],[DayChange %]]), 0.01)</f>
        <v>0.01</v>
      </c>
    </row>
    <row r="5377" spans="1:18" x14ac:dyDescent="0.2">
      <c r="A5377" s="2">
        <v>36280</v>
      </c>
      <c r="B5377" s="1">
        <v>970.9</v>
      </c>
      <c r="C5377" s="1">
        <v>980.75</v>
      </c>
      <c r="D5377" s="1">
        <v>969.6</v>
      </c>
      <c r="E5377" s="1">
        <v>978.2</v>
      </c>
      <c r="F5377" s="1">
        <v>26830845</v>
      </c>
      <c r="G5377" s="1">
        <v>633.65</v>
      </c>
      <c r="H5377" s="6" t="str">
        <f>TEXT(NiftyData[[#This Row],[Date]], "yyyy")</f>
        <v>1999</v>
      </c>
      <c r="I5377" s="6" t="str">
        <f>TEXT(NiftyData[[#This Row],[Date]], "mmm")</f>
        <v>Apr</v>
      </c>
      <c r="J5377" s="6" t="str">
        <f>TEXT(NiftyData[[#This Row],[Date]], "ddd")</f>
        <v>Fri</v>
      </c>
      <c r="K5377" s="6" t="str">
        <f>TEXT(NiftyData[[#This Row],[Date]], "mmm-yyyy")</f>
        <v>Apr-1999</v>
      </c>
      <c r="L5377" s="6" t="str">
        <f>IF(NiftyData[[#This Row],[Day]]="Thu", "Expiry", "")</f>
        <v/>
      </c>
      <c r="M5377" s="6">
        <f>NiftyData[[#This Row],[Close]]-NiftyData[[#This Row],[Open]]</f>
        <v>7.3000000000000682</v>
      </c>
      <c r="N5377" s="4">
        <f>NiftyData[[#This Row],[Intraday Change]]/NiftyData[[#This Row],[Open]]</f>
        <v>7.5187969924812737E-3</v>
      </c>
      <c r="O5377" s="4">
        <f>_xlfn.CEILING.MATH(ABS(NiftyData[[#This Row],[Intraday Change %]]), 0.01)</f>
        <v>0.01</v>
      </c>
      <c r="P5377" s="6">
        <f>NiftyData[[#This Row],[Close]]-E5378</f>
        <v>11.600000000000023</v>
      </c>
      <c r="Q5377" s="4">
        <f>NiftyData[[#This Row],[DayChange]]/E5378</f>
        <v>1.2000827643285767E-2</v>
      </c>
      <c r="R5377" s="7">
        <f>_xlfn.CEILING.MATH(ABS(NiftyData[[#This Row],[DayChange %]]), 0.01)</f>
        <v>0.02</v>
      </c>
    </row>
    <row r="5378" spans="1:18" x14ac:dyDescent="0.2">
      <c r="A5378" s="2">
        <v>36279</v>
      </c>
      <c r="B5378" s="1">
        <v>950.25</v>
      </c>
      <c r="C5378" s="1">
        <v>966.6</v>
      </c>
      <c r="D5378" s="1">
        <v>948.4</v>
      </c>
      <c r="E5378" s="1">
        <v>966.6</v>
      </c>
      <c r="F5378" s="1">
        <v>38928257</v>
      </c>
      <c r="G5378" s="1">
        <v>794.57</v>
      </c>
      <c r="H5378" s="6" t="str">
        <f>TEXT(NiftyData[[#This Row],[Date]], "yyyy")</f>
        <v>1999</v>
      </c>
      <c r="I5378" s="6" t="str">
        <f>TEXT(NiftyData[[#This Row],[Date]], "mmm")</f>
        <v>Apr</v>
      </c>
      <c r="J5378" s="6" t="str">
        <f>TEXT(NiftyData[[#This Row],[Date]], "ddd")</f>
        <v>Thu</v>
      </c>
      <c r="K5378" s="6" t="str">
        <f>TEXT(NiftyData[[#This Row],[Date]], "mmm-yyyy")</f>
        <v>Apr-1999</v>
      </c>
      <c r="L5378" s="6" t="str">
        <f>IF(NiftyData[[#This Row],[Day]]="Thu", "Expiry", "")</f>
        <v>Expiry</v>
      </c>
      <c r="M5378" s="6">
        <f>NiftyData[[#This Row],[Close]]-NiftyData[[#This Row],[Open]]</f>
        <v>16.350000000000023</v>
      </c>
      <c r="N5378" s="4">
        <f>NiftyData[[#This Row],[Intraday Change]]/NiftyData[[#This Row],[Open]]</f>
        <v>1.7205998421468058E-2</v>
      </c>
      <c r="O5378" s="4">
        <f>_xlfn.CEILING.MATH(ABS(NiftyData[[#This Row],[Intraday Change %]]), 0.01)</f>
        <v>0.02</v>
      </c>
      <c r="P5378" s="6">
        <f>NiftyData[[#This Row],[Close]]-E5379</f>
        <v>23.100000000000023</v>
      </c>
      <c r="Q5378" s="4">
        <f>NiftyData[[#This Row],[DayChange]]/E5379</f>
        <v>2.4483306836248036E-2</v>
      </c>
      <c r="R5378" s="7">
        <f>_xlfn.CEILING.MATH(ABS(NiftyData[[#This Row],[DayChange %]]), 0.01)</f>
        <v>0.03</v>
      </c>
    </row>
    <row r="5379" spans="1:18" x14ac:dyDescent="0.2">
      <c r="A5379" s="2">
        <v>36278</v>
      </c>
      <c r="B5379" s="1">
        <v>928.85</v>
      </c>
      <c r="C5379" s="1">
        <v>944.45</v>
      </c>
      <c r="D5379" s="1">
        <v>916</v>
      </c>
      <c r="E5379" s="1">
        <v>943.5</v>
      </c>
      <c r="F5379" s="1">
        <v>18546054</v>
      </c>
      <c r="G5379" s="1">
        <v>512.86</v>
      </c>
      <c r="H5379" s="6" t="str">
        <f>TEXT(NiftyData[[#This Row],[Date]], "yyyy")</f>
        <v>1999</v>
      </c>
      <c r="I5379" s="6" t="str">
        <f>TEXT(NiftyData[[#This Row],[Date]], "mmm")</f>
        <v>Apr</v>
      </c>
      <c r="J5379" s="6" t="str">
        <f>TEXT(NiftyData[[#This Row],[Date]], "ddd")</f>
        <v>Wed</v>
      </c>
      <c r="K5379" s="6" t="str">
        <f>TEXT(NiftyData[[#This Row],[Date]], "mmm-yyyy")</f>
        <v>Apr-1999</v>
      </c>
      <c r="L5379" s="6" t="str">
        <f>IF(NiftyData[[#This Row],[Day]]="Thu", "Expiry", "")</f>
        <v/>
      </c>
      <c r="M5379" s="6">
        <f>NiftyData[[#This Row],[Close]]-NiftyData[[#This Row],[Open]]</f>
        <v>14.649999999999977</v>
      </c>
      <c r="N5379" s="4">
        <f>NiftyData[[#This Row],[Intraday Change]]/NiftyData[[#This Row],[Open]]</f>
        <v>1.5772191419497202E-2</v>
      </c>
      <c r="O5379" s="4">
        <f>_xlfn.CEILING.MATH(ABS(NiftyData[[#This Row],[Intraday Change %]]), 0.01)</f>
        <v>0.02</v>
      </c>
      <c r="P5379" s="6">
        <f>NiftyData[[#This Row],[Close]]-E5380</f>
        <v>12.149999999999977</v>
      </c>
      <c r="Q5379" s="4">
        <f>NiftyData[[#This Row],[DayChange]]/E5380</f>
        <v>1.3045578998228353E-2</v>
      </c>
      <c r="R5379" s="7">
        <f>_xlfn.CEILING.MATH(ABS(NiftyData[[#This Row],[DayChange %]]), 0.01)</f>
        <v>0.02</v>
      </c>
    </row>
    <row r="5380" spans="1:18" x14ac:dyDescent="0.2">
      <c r="A5380" s="2">
        <v>36276</v>
      </c>
      <c r="B5380" s="1">
        <v>945.9</v>
      </c>
      <c r="C5380" s="1">
        <v>955.5</v>
      </c>
      <c r="D5380" s="1">
        <v>931.3</v>
      </c>
      <c r="E5380" s="1">
        <v>931.35</v>
      </c>
      <c r="F5380" s="1">
        <v>24328639</v>
      </c>
      <c r="G5380" s="1">
        <v>653.20000000000005</v>
      </c>
      <c r="H5380" s="6" t="str">
        <f>TEXT(NiftyData[[#This Row],[Date]], "yyyy")</f>
        <v>1999</v>
      </c>
      <c r="I5380" s="6" t="str">
        <f>TEXT(NiftyData[[#This Row],[Date]], "mmm")</f>
        <v>Apr</v>
      </c>
      <c r="J5380" s="6" t="str">
        <f>TEXT(NiftyData[[#This Row],[Date]], "ddd")</f>
        <v>Mon</v>
      </c>
      <c r="K5380" s="6" t="str">
        <f>TEXT(NiftyData[[#This Row],[Date]], "mmm-yyyy")</f>
        <v>Apr-1999</v>
      </c>
      <c r="L5380" s="6" t="str">
        <f>IF(NiftyData[[#This Row],[Day]]="Thu", "Expiry", "")</f>
        <v/>
      </c>
      <c r="M5380" s="6">
        <f>NiftyData[[#This Row],[Close]]-NiftyData[[#This Row],[Open]]</f>
        <v>-14.549999999999955</v>
      </c>
      <c r="N5380" s="4">
        <f>NiftyData[[#This Row],[Intraday Change]]/NiftyData[[#This Row],[Open]]</f>
        <v>-1.5382175705677086E-2</v>
      </c>
      <c r="O5380" s="4">
        <f>_xlfn.CEILING.MATH(ABS(NiftyData[[#This Row],[Intraday Change %]]), 0.01)</f>
        <v>0.02</v>
      </c>
      <c r="P5380" s="6">
        <f>NiftyData[[#This Row],[Close]]-E5381</f>
        <v>-50.649999999999977</v>
      </c>
      <c r="Q5380" s="4">
        <f>NiftyData[[#This Row],[DayChange]]/E5381</f>
        <v>-5.1578411405295295E-2</v>
      </c>
      <c r="R5380" s="7">
        <f>_xlfn.CEILING.MATH(ABS(NiftyData[[#This Row],[DayChange %]]), 0.01)</f>
        <v>0.06</v>
      </c>
    </row>
    <row r="5381" spans="1:18" x14ac:dyDescent="0.2">
      <c r="A5381" s="2">
        <v>36273</v>
      </c>
      <c r="B5381" s="1">
        <v>987.05</v>
      </c>
      <c r="C5381" s="1">
        <v>994.3</v>
      </c>
      <c r="D5381" s="1">
        <v>968.15</v>
      </c>
      <c r="E5381" s="1">
        <v>982</v>
      </c>
      <c r="F5381" s="1">
        <v>21265714</v>
      </c>
      <c r="G5381" s="1">
        <v>667.33</v>
      </c>
      <c r="H5381" s="6" t="str">
        <f>TEXT(NiftyData[[#This Row],[Date]], "yyyy")</f>
        <v>1999</v>
      </c>
      <c r="I5381" s="6" t="str">
        <f>TEXT(NiftyData[[#This Row],[Date]], "mmm")</f>
        <v>Apr</v>
      </c>
      <c r="J5381" s="6" t="str">
        <f>TEXT(NiftyData[[#This Row],[Date]], "ddd")</f>
        <v>Fri</v>
      </c>
      <c r="K5381" s="6" t="str">
        <f>TEXT(NiftyData[[#This Row],[Date]], "mmm-yyyy")</f>
        <v>Apr-1999</v>
      </c>
      <c r="L5381" s="6" t="str">
        <f>IF(NiftyData[[#This Row],[Day]]="Thu", "Expiry", "")</f>
        <v/>
      </c>
      <c r="M5381" s="6">
        <f>NiftyData[[#This Row],[Close]]-NiftyData[[#This Row],[Open]]</f>
        <v>-5.0499999999999545</v>
      </c>
      <c r="N5381" s="4">
        <f>NiftyData[[#This Row],[Intraday Change]]/NiftyData[[#This Row],[Open]]</f>
        <v>-5.1162555088394256E-3</v>
      </c>
      <c r="O5381" s="4">
        <f>_xlfn.CEILING.MATH(ABS(NiftyData[[#This Row],[Intraday Change %]]), 0.01)</f>
        <v>0.01</v>
      </c>
      <c r="P5381" s="6">
        <f>NiftyData[[#This Row],[Close]]-E5382</f>
        <v>0.35000000000002274</v>
      </c>
      <c r="Q5381" s="4">
        <f>NiftyData[[#This Row],[DayChange]]/E5382</f>
        <v>3.565425559008025E-4</v>
      </c>
      <c r="R5381" s="7">
        <f>_xlfn.CEILING.MATH(ABS(NiftyData[[#This Row],[DayChange %]]), 0.01)</f>
        <v>0.01</v>
      </c>
    </row>
    <row r="5382" spans="1:18" x14ac:dyDescent="0.2">
      <c r="A5382" s="2">
        <v>36272</v>
      </c>
      <c r="B5382" s="1">
        <v>999.55</v>
      </c>
      <c r="C5382" s="1">
        <v>1012</v>
      </c>
      <c r="D5382" s="1">
        <v>971.9</v>
      </c>
      <c r="E5382" s="1">
        <v>981.65</v>
      </c>
      <c r="F5382" s="1">
        <v>20915374</v>
      </c>
      <c r="G5382" s="1">
        <v>606.47</v>
      </c>
      <c r="H5382" s="6" t="str">
        <f>TEXT(NiftyData[[#This Row],[Date]], "yyyy")</f>
        <v>1999</v>
      </c>
      <c r="I5382" s="6" t="str">
        <f>TEXT(NiftyData[[#This Row],[Date]], "mmm")</f>
        <v>Apr</v>
      </c>
      <c r="J5382" s="6" t="str">
        <f>TEXT(NiftyData[[#This Row],[Date]], "ddd")</f>
        <v>Thu</v>
      </c>
      <c r="K5382" s="6" t="str">
        <f>TEXT(NiftyData[[#This Row],[Date]], "mmm-yyyy")</f>
        <v>Apr-1999</v>
      </c>
      <c r="L5382" s="6" t="str">
        <f>IF(NiftyData[[#This Row],[Day]]="Thu", "Expiry", "")</f>
        <v>Expiry</v>
      </c>
      <c r="M5382" s="6">
        <f>NiftyData[[#This Row],[Close]]-NiftyData[[#This Row],[Open]]</f>
        <v>-17.899999999999977</v>
      </c>
      <c r="N5382" s="4">
        <f>NiftyData[[#This Row],[Intraday Change]]/NiftyData[[#This Row],[Open]]</f>
        <v>-1.790805862638185E-2</v>
      </c>
      <c r="O5382" s="4">
        <f>_xlfn.CEILING.MATH(ABS(NiftyData[[#This Row],[Intraday Change %]]), 0.01)</f>
        <v>0.02</v>
      </c>
      <c r="P5382" s="6">
        <f>NiftyData[[#This Row],[Close]]-E5383</f>
        <v>-15</v>
      </c>
      <c r="Q5382" s="4">
        <f>NiftyData[[#This Row],[DayChange]]/E5383</f>
        <v>-1.5050418903326142E-2</v>
      </c>
      <c r="R5382" s="7">
        <f>_xlfn.CEILING.MATH(ABS(NiftyData[[#This Row],[DayChange %]]), 0.01)</f>
        <v>0.02</v>
      </c>
    </row>
    <row r="5383" spans="1:18" x14ac:dyDescent="0.2">
      <c r="A5383" s="2">
        <v>36271</v>
      </c>
      <c r="B5383" s="1">
        <v>997.35</v>
      </c>
      <c r="C5383" s="1">
        <v>1003.4</v>
      </c>
      <c r="D5383" s="1">
        <v>990.95</v>
      </c>
      <c r="E5383" s="1">
        <v>996.65</v>
      </c>
      <c r="F5383" s="1">
        <v>16536243</v>
      </c>
      <c r="G5383" s="1">
        <v>533.23</v>
      </c>
      <c r="H5383" s="6" t="str">
        <f>TEXT(NiftyData[[#This Row],[Date]], "yyyy")</f>
        <v>1999</v>
      </c>
      <c r="I5383" s="6" t="str">
        <f>TEXT(NiftyData[[#This Row],[Date]], "mmm")</f>
        <v>Apr</v>
      </c>
      <c r="J5383" s="6" t="str">
        <f>TEXT(NiftyData[[#This Row],[Date]], "ddd")</f>
        <v>Wed</v>
      </c>
      <c r="K5383" s="6" t="str">
        <f>TEXT(NiftyData[[#This Row],[Date]], "mmm-yyyy")</f>
        <v>Apr-1999</v>
      </c>
      <c r="L5383" s="6" t="str">
        <f>IF(NiftyData[[#This Row],[Day]]="Thu", "Expiry", "")</f>
        <v/>
      </c>
      <c r="M5383" s="6">
        <f>NiftyData[[#This Row],[Close]]-NiftyData[[#This Row],[Open]]</f>
        <v>-0.70000000000004547</v>
      </c>
      <c r="N5383" s="4">
        <f>NiftyData[[#This Row],[Intraday Change]]/NiftyData[[#This Row],[Open]]</f>
        <v>-7.0185992881139562E-4</v>
      </c>
      <c r="O5383" s="4">
        <f>_xlfn.CEILING.MATH(ABS(NiftyData[[#This Row],[Intraday Change %]]), 0.01)</f>
        <v>0.01</v>
      </c>
      <c r="P5383" s="6">
        <f>NiftyData[[#This Row],[Close]]-E5384</f>
        <v>1.25</v>
      </c>
      <c r="Q5383" s="4">
        <f>NiftyData[[#This Row],[DayChange]]/E5384</f>
        <v>1.2557765722322684E-3</v>
      </c>
      <c r="R5383" s="7">
        <f>_xlfn.CEILING.MATH(ABS(NiftyData[[#This Row],[DayChange %]]), 0.01)</f>
        <v>0.01</v>
      </c>
    </row>
    <row r="5384" spans="1:18" x14ac:dyDescent="0.2">
      <c r="A5384" s="2">
        <v>36270</v>
      </c>
      <c r="B5384" s="1">
        <v>995.65</v>
      </c>
      <c r="C5384" s="1">
        <v>1003.7</v>
      </c>
      <c r="D5384" s="1">
        <v>983.7</v>
      </c>
      <c r="E5384" s="1">
        <v>995.4</v>
      </c>
      <c r="F5384" s="1">
        <v>22584253</v>
      </c>
      <c r="G5384" s="1">
        <v>590.98</v>
      </c>
      <c r="H5384" s="6" t="str">
        <f>TEXT(NiftyData[[#This Row],[Date]], "yyyy")</f>
        <v>1999</v>
      </c>
      <c r="I5384" s="6" t="str">
        <f>TEXT(NiftyData[[#This Row],[Date]], "mmm")</f>
        <v>Apr</v>
      </c>
      <c r="J5384" s="6" t="str">
        <f>TEXT(NiftyData[[#This Row],[Date]], "ddd")</f>
        <v>Tue</v>
      </c>
      <c r="K5384" s="6" t="str">
        <f>TEXT(NiftyData[[#This Row],[Date]], "mmm-yyyy")</f>
        <v>Apr-1999</v>
      </c>
      <c r="L5384" s="6" t="str">
        <f>IF(NiftyData[[#This Row],[Day]]="Thu", "Expiry", "")</f>
        <v/>
      </c>
      <c r="M5384" s="6">
        <f>NiftyData[[#This Row],[Close]]-NiftyData[[#This Row],[Open]]</f>
        <v>-0.25</v>
      </c>
      <c r="N5384" s="4">
        <f>NiftyData[[#This Row],[Intraday Change]]/NiftyData[[#This Row],[Open]]</f>
        <v>-2.510922512931251E-4</v>
      </c>
      <c r="O5384" s="4">
        <f>_xlfn.CEILING.MATH(ABS(NiftyData[[#This Row],[Intraday Change %]]), 0.01)</f>
        <v>0.01</v>
      </c>
      <c r="P5384" s="6">
        <f>NiftyData[[#This Row],[Close]]-E5385</f>
        <v>1.5</v>
      </c>
      <c r="Q5384" s="4">
        <f>NiftyData[[#This Row],[DayChange]]/E5385</f>
        <v>1.5092061575611229E-3</v>
      </c>
      <c r="R5384" s="7">
        <f>_xlfn.CEILING.MATH(ABS(NiftyData[[#This Row],[DayChange %]]), 0.01)</f>
        <v>0.01</v>
      </c>
    </row>
    <row r="5385" spans="1:18" x14ac:dyDescent="0.2">
      <c r="A5385" s="2">
        <v>36269</v>
      </c>
      <c r="B5385" s="1">
        <v>961.3</v>
      </c>
      <c r="C5385" s="1">
        <v>1000.6</v>
      </c>
      <c r="D5385" s="1">
        <v>955.75</v>
      </c>
      <c r="E5385" s="1">
        <v>993.9</v>
      </c>
      <c r="F5385" s="1">
        <v>21631480</v>
      </c>
      <c r="G5385" s="1">
        <v>619.54</v>
      </c>
      <c r="H5385" s="6" t="str">
        <f>TEXT(NiftyData[[#This Row],[Date]], "yyyy")</f>
        <v>1999</v>
      </c>
      <c r="I5385" s="6" t="str">
        <f>TEXT(NiftyData[[#This Row],[Date]], "mmm")</f>
        <v>Apr</v>
      </c>
      <c r="J5385" s="6" t="str">
        <f>TEXT(NiftyData[[#This Row],[Date]], "ddd")</f>
        <v>Mon</v>
      </c>
      <c r="K5385" s="6" t="str">
        <f>TEXT(NiftyData[[#This Row],[Date]], "mmm-yyyy")</f>
        <v>Apr-1999</v>
      </c>
      <c r="L5385" s="6" t="str">
        <f>IF(NiftyData[[#This Row],[Day]]="Thu", "Expiry", "")</f>
        <v/>
      </c>
      <c r="M5385" s="6">
        <f>NiftyData[[#This Row],[Close]]-NiftyData[[#This Row],[Open]]</f>
        <v>32.600000000000023</v>
      </c>
      <c r="N5385" s="4">
        <f>NiftyData[[#This Row],[Intraday Change]]/NiftyData[[#This Row],[Open]]</f>
        <v>3.3912410277748904E-2</v>
      </c>
      <c r="O5385" s="4">
        <f>_xlfn.CEILING.MATH(ABS(NiftyData[[#This Row],[Intraday Change %]]), 0.01)</f>
        <v>0.04</v>
      </c>
      <c r="P5385" s="6">
        <f>NiftyData[[#This Row],[Close]]-E5386</f>
        <v>26.949999999999932</v>
      </c>
      <c r="Q5385" s="4">
        <f>NiftyData[[#This Row],[DayChange]]/E5386</f>
        <v>2.7871141217229362E-2</v>
      </c>
      <c r="R5385" s="7">
        <f>_xlfn.CEILING.MATH(ABS(NiftyData[[#This Row],[DayChange %]]), 0.01)</f>
        <v>0.03</v>
      </c>
    </row>
    <row r="5386" spans="1:18" x14ac:dyDescent="0.2">
      <c r="A5386" s="2">
        <v>36267</v>
      </c>
      <c r="B5386" s="1">
        <v>1065.5</v>
      </c>
      <c r="C5386" s="1">
        <v>1069.55</v>
      </c>
      <c r="D5386" s="1">
        <v>961.4</v>
      </c>
      <c r="E5386" s="1">
        <v>966.95</v>
      </c>
      <c r="F5386" s="1">
        <v>38235071</v>
      </c>
      <c r="G5386" s="1">
        <v>1123.1400000000001</v>
      </c>
      <c r="H5386" s="6" t="str">
        <f>TEXT(NiftyData[[#This Row],[Date]], "yyyy")</f>
        <v>1999</v>
      </c>
      <c r="I5386" s="6" t="str">
        <f>TEXT(NiftyData[[#This Row],[Date]], "mmm")</f>
        <v>Apr</v>
      </c>
      <c r="J5386" s="6" t="str">
        <f>TEXT(NiftyData[[#This Row],[Date]], "ddd")</f>
        <v>Sat</v>
      </c>
      <c r="K5386" s="6" t="str">
        <f>TEXT(NiftyData[[#This Row],[Date]], "mmm-yyyy")</f>
        <v>Apr-1999</v>
      </c>
      <c r="L5386" s="6" t="str">
        <f>IF(NiftyData[[#This Row],[Day]]="Thu", "Expiry", "")</f>
        <v/>
      </c>
      <c r="M5386" s="6">
        <f>NiftyData[[#This Row],[Close]]-NiftyData[[#This Row],[Open]]</f>
        <v>-98.549999999999955</v>
      </c>
      <c r="N5386" s="4">
        <f>NiftyData[[#This Row],[Intraday Change]]/NiftyData[[#This Row],[Open]]</f>
        <v>-9.2491787893007937E-2</v>
      </c>
      <c r="O5386" s="4">
        <f>_xlfn.CEILING.MATH(ABS(NiftyData[[#This Row],[Intraday Change %]]), 0.01)</f>
        <v>0.1</v>
      </c>
      <c r="P5386" s="6">
        <f>NiftyData[[#This Row],[Close]]-E5387</f>
        <v>-77.5</v>
      </c>
      <c r="Q5386" s="4">
        <f>NiftyData[[#This Row],[DayChange]]/E5387</f>
        <v>-7.4201732969505482E-2</v>
      </c>
      <c r="R5386" s="7">
        <f>_xlfn.CEILING.MATH(ABS(NiftyData[[#This Row],[DayChange %]]), 0.01)</f>
        <v>0.08</v>
      </c>
    </row>
    <row r="5387" spans="1:18" x14ac:dyDescent="0.2">
      <c r="A5387" s="2">
        <v>36266</v>
      </c>
      <c r="B5387" s="1">
        <v>970.95</v>
      </c>
      <c r="C5387" s="1">
        <v>1044.8499999999999</v>
      </c>
      <c r="D5387" s="1">
        <v>965.15</v>
      </c>
      <c r="E5387" s="1">
        <v>1044.45</v>
      </c>
      <c r="F5387" s="1">
        <v>23364336</v>
      </c>
      <c r="G5387" s="1">
        <v>691.46</v>
      </c>
      <c r="H5387" s="6" t="str">
        <f>TEXT(NiftyData[[#This Row],[Date]], "yyyy")</f>
        <v>1999</v>
      </c>
      <c r="I5387" s="6" t="str">
        <f>TEXT(NiftyData[[#This Row],[Date]], "mmm")</f>
        <v>Apr</v>
      </c>
      <c r="J5387" s="6" t="str">
        <f>TEXT(NiftyData[[#This Row],[Date]], "ddd")</f>
        <v>Fri</v>
      </c>
      <c r="K5387" s="6" t="str">
        <f>TEXT(NiftyData[[#This Row],[Date]], "mmm-yyyy")</f>
        <v>Apr-1999</v>
      </c>
      <c r="L5387" s="6" t="str">
        <f>IF(NiftyData[[#This Row],[Day]]="Thu", "Expiry", "")</f>
        <v/>
      </c>
      <c r="M5387" s="6">
        <f>NiftyData[[#This Row],[Close]]-NiftyData[[#This Row],[Open]]</f>
        <v>73.5</v>
      </c>
      <c r="N5387" s="4">
        <f>NiftyData[[#This Row],[Intraday Change]]/NiftyData[[#This Row],[Open]]</f>
        <v>7.569905762397651E-2</v>
      </c>
      <c r="O5387" s="4">
        <f>_xlfn.CEILING.MATH(ABS(NiftyData[[#This Row],[Intraday Change %]]), 0.01)</f>
        <v>0.08</v>
      </c>
      <c r="P5387" s="6">
        <f>NiftyData[[#This Row],[Close]]-E5388</f>
        <v>75.850000000000023</v>
      </c>
      <c r="Q5387" s="4">
        <f>NiftyData[[#This Row],[DayChange]]/E5388</f>
        <v>7.8308899442494348E-2</v>
      </c>
      <c r="R5387" s="7">
        <f>_xlfn.CEILING.MATH(ABS(NiftyData[[#This Row],[DayChange %]]), 0.01)</f>
        <v>0.08</v>
      </c>
    </row>
    <row r="5388" spans="1:18" x14ac:dyDescent="0.2">
      <c r="A5388" s="2">
        <v>36265</v>
      </c>
      <c r="B5388" s="1">
        <v>968.4</v>
      </c>
      <c r="C5388" s="1">
        <v>980.65</v>
      </c>
      <c r="D5388" s="1">
        <v>964.35</v>
      </c>
      <c r="E5388" s="1">
        <v>968.6</v>
      </c>
      <c r="F5388" s="1">
        <v>13792167</v>
      </c>
      <c r="G5388" s="1">
        <v>431.81</v>
      </c>
      <c r="H5388" s="6" t="str">
        <f>TEXT(NiftyData[[#This Row],[Date]], "yyyy")</f>
        <v>1999</v>
      </c>
      <c r="I5388" s="6" t="str">
        <f>TEXT(NiftyData[[#This Row],[Date]], "mmm")</f>
        <v>Apr</v>
      </c>
      <c r="J5388" s="6" t="str">
        <f>TEXT(NiftyData[[#This Row],[Date]], "ddd")</f>
        <v>Thu</v>
      </c>
      <c r="K5388" s="6" t="str">
        <f>TEXT(NiftyData[[#This Row],[Date]], "mmm-yyyy")</f>
        <v>Apr-1999</v>
      </c>
      <c r="L5388" s="6" t="str">
        <f>IF(NiftyData[[#This Row],[Day]]="Thu", "Expiry", "")</f>
        <v>Expiry</v>
      </c>
      <c r="M5388" s="6">
        <f>NiftyData[[#This Row],[Close]]-NiftyData[[#This Row],[Open]]</f>
        <v>0.20000000000004547</v>
      </c>
      <c r="N5388" s="4">
        <f>NiftyData[[#This Row],[Intraday Change]]/NiftyData[[#This Row],[Open]]</f>
        <v>2.065262288311085E-4</v>
      </c>
      <c r="O5388" s="4">
        <f>_xlfn.CEILING.MATH(ABS(NiftyData[[#This Row],[Intraday Change %]]), 0.01)</f>
        <v>0.01</v>
      </c>
      <c r="P5388" s="6">
        <f>NiftyData[[#This Row],[Close]]-E5389</f>
        <v>-25.649999999999977</v>
      </c>
      <c r="Q5388" s="4">
        <f>NiftyData[[#This Row],[DayChange]]/E5389</f>
        <v>-2.5798340457631356E-2</v>
      </c>
      <c r="R5388" s="7">
        <f>_xlfn.CEILING.MATH(ABS(NiftyData[[#This Row],[DayChange %]]), 0.01)</f>
        <v>0.03</v>
      </c>
    </row>
    <row r="5389" spans="1:18" x14ac:dyDescent="0.2">
      <c r="A5389" s="2">
        <v>36263</v>
      </c>
      <c r="B5389" s="1">
        <v>991.05</v>
      </c>
      <c r="C5389" s="1">
        <v>1006.15</v>
      </c>
      <c r="D5389" s="1">
        <v>989.9</v>
      </c>
      <c r="E5389" s="1">
        <v>994.25</v>
      </c>
      <c r="F5389" s="1">
        <v>17907082</v>
      </c>
      <c r="G5389" s="1">
        <v>526.30999999999995</v>
      </c>
      <c r="H5389" s="6" t="str">
        <f>TEXT(NiftyData[[#This Row],[Date]], "yyyy")</f>
        <v>1999</v>
      </c>
      <c r="I5389" s="6" t="str">
        <f>TEXT(NiftyData[[#This Row],[Date]], "mmm")</f>
        <v>Apr</v>
      </c>
      <c r="J5389" s="6" t="str">
        <f>TEXT(NiftyData[[#This Row],[Date]], "ddd")</f>
        <v>Tue</v>
      </c>
      <c r="K5389" s="6" t="str">
        <f>TEXT(NiftyData[[#This Row],[Date]], "mmm-yyyy")</f>
        <v>Apr-1999</v>
      </c>
      <c r="L5389" s="6" t="str">
        <f>IF(NiftyData[[#This Row],[Day]]="Thu", "Expiry", "")</f>
        <v/>
      </c>
      <c r="M5389" s="6">
        <f>NiftyData[[#This Row],[Close]]-NiftyData[[#This Row],[Open]]</f>
        <v>3.2000000000000455</v>
      </c>
      <c r="N5389" s="4">
        <f>NiftyData[[#This Row],[Intraday Change]]/NiftyData[[#This Row],[Open]]</f>
        <v>3.228898642853585E-3</v>
      </c>
      <c r="O5389" s="4">
        <f>_xlfn.CEILING.MATH(ABS(NiftyData[[#This Row],[Intraday Change %]]), 0.01)</f>
        <v>0.01</v>
      </c>
      <c r="P5389" s="6">
        <f>NiftyData[[#This Row],[Close]]-E5390</f>
        <v>-3.9500000000000455</v>
      </c>
      <c r="Q5389" s="4">
        <f>NiftyData[[#This Row],[DayChange]]/E5390</f>
        <v>-3.9571228210779855E-3</v>
      </c>
      <c r="R5389" s="7">
        <f>_xlfn.CEILING.MATH(ABS(NiftyData[[#This Row],[DayChange %]]), 0.01)</f>
        <v>0.01</v>
      </c>
    </row>
    <row r="5390" spans="1:18" x14ac:dyDescent="0.2">
      <c r="A5390" s="2">
        <v>36262</v>
      </c>
      <c r="B5390" s="1">
        <v>984.55</v>
      </c>
      <c r="C5390" s="1">
        <v>999.65</v>
      </c>
      <c r="D5390" s="1">
        <v>972.7</v>
      </c>
      <c r="E5390" s="1">
        <v>998.2</v>
      </c>
      <c r="F5390" s="1">
        <v>13243040</v>
      </c>
      <c r="G5390" s="1">
        <v>483.05</v>
      </c>
      <c r="H5390" s="6" t="str">
        <f>TEXT(NiftyData[[#This Row],[Date]], "yyyy")</f>
        <v>1999</v>
      </c>
      <c r="I5390" s="6" t="str">
        <f>TEXT(NiftyData[[#This Row],[Date]], "mmm")</f>
        <v>Apr</v>
      </c>
      <c r="J5390" s="6" t="str">
        <f>TEXT(NiftyData[[#This Row],[Date]], "ddd")</f>
        <v>Mon</v>
      </c>
      <c r="K5390" s="6" t="str">
        <f>TEXT(NiftyData[[#This Row],[Date]], "mmm-yyyy")</f>
        <v>Apr-1999</v>
      </c>
      <c r="L5390" s="6" t="str">
        <f>IF(NiftyData[[#This Row],[Day]]="Thu", "Expiry", "")</f>
        <v/>
      </c>
      <c r="M5390" s="6">
        <f>NiftyData[[#This Row],[Close]]-NiftyData[[#This Row],[Open]]</f>
        <v>13.650000000000091</v>
      </c>
      <c r="N5390" s="4">
        <f>NiftyData[[#This Row],[Intraday Change]]/NiftyData[[#This Row],[Open]]</f>
        <v>1.3864201919658821E-2</v>
      </c>
      <c r="O5390" s="4">
        <f>_xlfn.CEILING.MATH(ABS(NiftyData[[#This Row],[Intraday Change %]]), 0.01)</f>
        <v>0.02</v>
      </c>
      <c r="P5390" s="6">
        <f>NiftyData[[#This Row],[Close]]-E5391</f>
        <v>4.8000000000000682</v>
      </c>
      <c r="Q5390" s="4">
        <f>NiftyData[[#This Row],[DayChange]]/E5391</f>
        <v>4.8318904771492534E-3</v>
      </c>
      <c r="R5390" s="7">
        <f>_xlfn.CEILING.MATH(ABS(NiftyData[[#This Row],[DayChange %]]), 0.01)</f>
        <v>0.01</v>
      </c>
    </row>
    <row r="5391" spans="1:18" x14ac:dyDescent="0.2">
      <c r="A5391" s="2">
        <v>36259</v>
      </c>
      <c r="B5391" s="1">
        <v>1021.55</v>
      </c>
      <c r="C5391" s="1">
        <v>1022.15</v>
      </c>
      <c r="D5391" s="1">
        <v>989.75</v>
      </c>
      <c r="E5391" s="1">
        <v>993.4</v>
      </c>
      <c r="F5391" s="1">
        <v>17734072</v>
      </c>
      <c r="G5391" s="1">
        <v>688.36</v>
      </c>
      <c r="H5391" s="6" t="str">
        <f>TEXT(NiftyData[[#This Row],[Date]], "yyyy")</f>
        <v>1999</v>
      </c>
      <c r="I5391" s="6" t="str">
        <f>TEXT(NiftyData[[#This Row],[Date]], "mmm")</f>
        <v>Apr</v>
      </c>
      <c r="J5391" s="6" t="str">
        <f>TEXT(NiftyData[[#This Row],[Date]], "ddd")</f>
        <v>Fri</v>
      </c>
      <c r="K5391" s="6" t="str">
        <f>TEXT(NiftyData[[#This Row],[Date]], "mmm-yyyy")</f>
        <v>Apr-1999</v>
      </c>
      <c r="L5391" s="6" t="str">
        <f>IF(NiftyData[[#This Row],[Day]]="Thu", "Expiry", "")</f>
        <v/>
      </c>
      <c r="M5391" s="6">
        <f>NiftyData[[#This Row],[Close]]-NiftyData[[#This Row],[Open]]</f>
        <v>-28.149999999999977</v>
      </c>
      <c r="N5391" s="4">
        <f>NiftyData[[#This Row],[Intraday Change]]/NiftyData[[#This Row],[Open]]</f>
        <v>-2.7556164651754665E-2</v>
      </c>
      <c r="O5391" s="4">
        <f>_xlfn.CEILING.MATH(ABS(NiftyData[[#This Row],[Intraday Change %]]), 0.01)</f>
        <v>0.03</v>
      </c>
      <c r="P5391" s="6">
        <f>NiftyData[[#This Row],[Close]]-E5392</f>
        <v>-26.950000000000045</v>
      </c>
      <c r="Q5391" s="4">
        <f>NiftyData[[#This Row],[DayChange]]/E5392</f>
        <v>-2.6412505512814273E-2</v>
      </c>
      <c r="R5391" s="7">
        <f>_xlfn.CEILING.MATH(ABS(NiftyData[[#This Row],[DayChange %]]), 0.01)</f>
        <v>0.03</v>
      </c>
    </row>
    <row r="5392" spans="1:18" x14ac:dyDescent="0.2">
      <c r="A5392" s="2">
        <v>36258</v>
      </c>
      <c r="B5392" s="1">
        <v>1033</v>
      </c>
      <c r="C5392" s="1">
        <v>1036.95</v>
      </c>
      <c r="D5392" s="1">
        <v>1015.3</v>
      </c>
      <c r="E5392" s="1">
        <v>1020.35</v>
      </c>
      <c r="F5392" s="1">
        <v>14698817</v>
      </c>
      <c r="G5392" s="1">
        <v>468.68</v>
      </c>
      <c r="H5392" s="6" t="str">
        <f>TEXT(NiftyData[[#This Row],[Date]], "yyyy")</f>
        <v>1999</v>
      </c>
      <c r="I5392" s="6" t="str">
        <f>TEXT(NiftyData[[#This Row],[Date]], "mmm")</f>
        <v>Apr</v>
      </c>
      <c r="J5392" s="6" t="str">
        <f>TEXT(NiftyData[[#This Row],[Date]], "ddd")</f>
        <v>Thu</v>
      </c>
      <c r="K5392" s="6" t="str">
        <f>TEXT(NiftyData[[#This Row],[Date]], "mmm-yyyy")</f>
        <v>Apr-1999</v>
      </c>
      <c r="L5392" s="6" t="str">
        <f>IF(NiftyData[[#This Row],[Day]]="Thu", "Expiry", "")</f>
        <v>Expiry</v>
      </c>
      <c r="M5392" s="6">
        <f>NiftyData[[#This Row],[Close]]-NiftyData[[#This Row],[Open]]</f>
        <v>-12.649999999999977</v>
      </c>
      <c r="N5392" s="4">
        <f>NiftyData[[#This Row],[Intraday Change]]/NiftyData[[#This Row],[Open]]</f>
        <v>-1.2245885769603075E-2</v>
      </c>
      <c r="O5392" s="4">
        <f>_xlfn.CEILING.MATH(ABS(NiftyData[[#This Row],[Intraday Change %]]), 0.01)</f>
        <v>0.02</v>
      </c>
      <c r="P5392" s="6">
        <f>NiftyData[[#This Row],[Close]]-E5393</f>
        <v>-10.699999999999932</v>
      </c>
      <c r="Q5392" s="4">
        <f>NiftyData[[#This Row],[DayChange]]/E5393</f>
        <v>-1.0377770234227179E-2</v>
      </c>
      <c r="R5392" s="7">
        <f>_xlfn.CEILING.MATH(ABS(NiftyData[[#This Row],[DayChange %]]), 0.01)</f>
        <v>0.02</v>
      </c>
    </row>
    <row r="5393" spans="1:18" x14ac:dyDescent="0.2">
      <c r="A5393" s="2">
        <v>36257</v>
      </c>
      <c r="B5393" s="1">
        <v>1027.3499999999999</v>
      </c>
      <c r="C5393" s="1">
        <v>1043.4000000000001</v>
      </c>
      <c r="D5393" s="1">
        <v>1027</v>
      </c>
      <c r="E5393" s="1">
        <v>1031.05</v>
      </c>
      <c r="F5393" s="1">
        <v>23963992</v>
      </c>
      <c r="G5393" s="1">
        <v>837.17</v>
      </c>
      <c r="H5393" s="6" t="str">
        <f>TEXT(NiftyData[[#This Row],[Date]], "yyyy")</f>
        <v>1999</v>
      </c>
      <c r="I5393" s="6" t="str">
        <f>TEXT(NiftyData[[#This Row],[Date]], "mmm")</f>
        <v>Apr</v>
      </c>
      <c r="J5393" s="6" t="str">
        <f>TEXT(NiftyData[[#This Row],[Date]], "ddd")</f>
        <v>Wed</v>
      </c>
      <c r="K5393" s="6" t="str">
        <f>TEXT(NiftyData[[#This Row],[Date]], "mmm-yyyy")</f>
        <v>Apr-1999</v>
      </c>
      <c r="L5393" s="6" t="str">
        <f>IF(NiftyData[[#This Row],[Day]]="Thu", "Expiry", "")</f>
        <v/>
      </c>
      <c r="M5393" s="6">
        <f>NiftyData[[#This Row],[Close]]-NiftyData[[#This Row],[Open]]</f>
        <v>3.7000000000000455</v>
      </c>
      <c r="N5393" s="4">
        <f>NiftyData[[#This Row],[Intraday Change]]/NiftyData[[#This Row],[Open]]</f>
        <v>3.6014990022874833E-3</v>
      </c>
      <c r="O5393" s="4">
        <f>_xlfn.CEILING.MATH(ABS(NiftyData[[#This Row],[Intraday Change %]]), 0.01)</f>
        <v>0.01</v>
      </c>
      <c r="P5393" s="6">
        <f>NiftyData[[#This Row],[Close]]-E5394</f>
        <v>6.8499999999999091</v>
      </c>
      <c r="Q5393" s="4">
        <f>NiftyData[[#This Row],[DayChange]]/E5394</f>
        <v>6.6881468463189896E-3</v>
      </c>
      <c r="R5393" s="7">
        <f>_xlfn.CEILING.MATH(ABS(NiftyData[[#This Row],[DayChange %]]), 0.01)</f>
        <v>0.01</v>
      </c>
    </row>
    <row r="5394" spans="1:18" x14ac:dyDescent="0.2">
      <c r="A5394" s="2">
        <v>36256</v>
      </c>
      <c r="B5394" s="1">
        <v>999.8</v>
      </c>
      <c r="C5394" s="1">
        <v>1025.95</v>
      </c>
      <c r="D5394" s="1">
        <v>993</v>
      </c>
      <c r="E5394" s="1">
        <v>1024.2</v>
      </c>
      <c r="F5394" s="1">
        <v>24926385</v>
      </c>
      <c r="G5394" s="1">
        <v>840.65</v>
      </c>
      <c r="H5394" s="6" t="str">
        <f>TEXT(NiftyData[[#This Row],[Date]], "yyyy")</f>
        <v>1999</v>
      </c>
      <c r="I5394" s="6" t="str">
        <f>TEXT(NiftyData[[#This Row],[Date]], "mmm")</f>
        <v>Apr</v>
      </c>
      <c r="J5394" s="6" t="str">
        <f>TEXT(NiftyData[[#This Row],[Date]], "ddd")</f>
        <v>Tue</v>
      </c>
      <c r="K5394" s="6" t="str">
        <f>TEXT(NiftyData[[#This Row],[Date]], "mmm-yyyy")</f>
        <v>Apr-1999</v>
      </c>
      <c r="L5394" s="6" t="str">
        <f>IF(NiftyData[[#This Row],[Day]]="Thu", "Expiry", "")</f>
        <v/>
      </c>
      <c r="M5394" s="6">
        <f>NiftyData[[#This Row],[Close]]-NiftyData[[#This Row],[Open]]</f>
        <v>24.400000000000091</v>
      </c>
      <c r="N5394" s="4">
        <f>NiftyData[[#This Row],[Intraday Change]]/NiftyData[[#This Row],[Open]]</f>
        <v>2.440488097619533E-2</v>
      </c>
      <c r="O5394" s="4">
        <f>_xlfn.CEILING.MATH(ABS(NiftyData[[#This Row],[Intraday Change %]]), 0.01)</f>
        <v>0.03</v>
      </c>
      <c r="P5394" s="6">
        <f>NiftyData[[#This Row],[Close]]-E5395</f>
        <v>12.800000000000068</v>
      </c>
      <c r="Q5394" s="4">
        <f>NiftyData[[#This Row],[DayChange]]/E5395</f>
        <v>1.2655724737987017E-2</v>
      </c>
      <c r="R5394" s="7">
        <f>_xlfn.CEILING.MATH(ABS(NiftyData[[#This Row],[DayChange %]]), 0.01)</f>
        <v>0.02</v>
      </c>
    </row>
    <row r="5395" spans="1:18" x14ac:dyDescent="0.2">
      <c r="A5395" s="2">
        <v>36255</v>
      </c>
      <c r="B5395" s="1">
        <v>1030.6500000000001</v>
      </c>
      <c r="C5395" s="1">
        <v>1036.45</v>
      </c>
      <c r="D5395" s="1">
        <v>1008.35</v>
      </c>
      <c r="E5395" s="1">
        <v>1011.4</v>
      </c>
      <c r="F5395" s="1">
        <v>19413406</v>
      </c>
      <c r="G5395" s="1">
        <v>664.97</v>
      </c>
      <c r="H5395" s="6" t="str">
        <f>TEXT(NiftyData[[#This Row],[Date]], "yyyy")</f>
        <v>1999</v>
      </c>
      <c r="I5395" s="6" t="str">
        <f>TEXT(NiftyData[[#This Row],[Date]], "mmm")</f>
        <v>Apr</v>
      </c>
      <c r="J5395" s="6" t="str">
        <f>TEXT(NiftyData[[#This Row],[Date]], "ddd")</f>
        <v>Mon</v>
      </c>
      <c r="K5395" s="6" t="str">
        <f>TEXT(NiftyData[[#This Row],[Date]], "mmm-yyyy")</f>
        <v>Apr-1999</v>
      </c>
      <c r="L5395" s="6" t="str">
        <f>IF(NiftyData[[#This Row],[Day]]="Thu", "Expiry", "")</f>
        <v/>
      </c>
      <c r="M5395" s="6">
        <f>NiftyData[[#This Row],[Close]]-NiftyData[[#This Row],[Open]]</f>
        <v>-19.250000000000114</v>
      </c>
      <c r="N5395" s="4">
        <f>NiftyData[[#This Row],[Intraday Change]]/NiftyData[[#This Row],[Open]]</f>
        <v>-1.8677533595304042E-2</v>
      </c>
      <c r="O5395" s="4">
        <f>_xlfn.CEILING.MATH(ABS(NiftyData[[#This Row],[Intraday Change %]]), 0.01)</f>
        <v>0.02</v>
      </c>
      <c r="P5395" s="6">
        <f>NiftyData[[#This Row],[Close]]-E5396</f>
        <v>-52.050000000000068</v>
      </c>
      <c r="Q5395" s="4">
        <f>NiftyData[[#This Row],[DayChange]]/E5396</f>
        <v>-4.8944473176924221E-2</v>
      </c>
      <c r="R5395" s="7">
        <f>_xlfn.CEILING.MATH(ABS(NiftyData[[#This Row],[DayChange %]]), 0.01)</f>
        <v>0.05</v>
      </c>
    </row>
    <row r="5396" spans="1:18" x14ac:dyDescent="0.2">
      <c r="A5396" s="2">
        <v>36251</v>
      </c>
      <c r="B5396" s="1">
        <v>1082.55</v>
      </c>
      <c r="C5396" s="1">
        <v>1084.05</v>
      </c>
      <c r="D5396" s="1">
        <v>1062.45</v>
      </c>
      <c r="E5396" s="1">
        <v>1063.45</v>
      </c>
      <c r="F5396" s="1">
        <v>21152167</v>
      </c>
      <c r="G5396" s="1">
        <v>684.74</v>
      </c>
      <c r="H5396" s="6" t="str">
        <f>TEXT(NiftyData[[#This Row],[Date]], "yyyy")</f>
        <v>1999</v>
      </c>
      <c r="I5396" s="6" t="str">
        <f>TEXT(NiftyData[[#This Row],[Date]], "mmm")</f>
        <v>Apr</v>
      </c>
      <c r="J5396" s="6" t="str">
        <f>TEXT(NiftyData[[#This Row],[Date]], "ddd")</f>
        <v>Thu</v>
      </c>
      <c r="K5396" s="6" t="str">
        <f>TEXT(NiftyData[[#This Row],[Date]], "mmm-yyyy")</f>
        <v>Apr-1999</v>
      </c>
      <c r="L5396" s="6" t="str">
        <f>IF(NiftyData[[#This Row],[Day]]="Thu", "Expiry", "")</f>
        <v>Expiry</v>
      </c>
      <c r="M5396" s="6">
        <f>NiftyData[[#This Row],[Close]]-NiftyData[[#This Row],[Open]]</f>
        <v>-19.099999999999909</v>
      </c>
      <c r="N5396" s="4">
        <f>NiftyData[[#This Row],[Intraday Change]]/NiftyData[[#This Row],[Open]]</f>
        <v>-1.7643526857881769E-2</v>
      </c>
      <c r="O5396" s="4">
        <f>_xlfn.CEILING.MATH(ABS(NiftyData[[#This Row],[Intraday Change %]]), 0.01)</f>
        <v>0.02</v>
      </c>
      <c r="P5396" s="6">
        <f>NiftyData[[#This Row],[Close]]-E5397</f>
        <v>-14.599999999999909</v>
      </c>
      <c r="Q5396" s="4">
        <f>NiftyData[[#This Row],[DayChange]]/E5397</f>
        <v>-1.3542971105236222E-2</v>
      </c>
      <c r="R5396" s="7">
        <f>_xlfn.CEILING.MATH(ABS(NiftyData[[#This Row],[DayChange %]]), 0.01)</f>
        <v>0.02</v>
      </c>
    </row>
    <row r="5397" spans="1:18" x14ac:dyDescent="0.2">
      <c r="A5397" s="2">
        <v>36250</v>
      </c>
      <c r="B5397" s="1">
        <v>1076.95</v>
      </c>
      <c r="C5397" s="1">
        <v>1090.4000000000001</v>
      </c>
      <c r="D5397" s="1">
        <v>1073.6500000000001</v>
      </c>
      <c r="E5397" s="1">
        <v>1078.05</v>
      </c>
      <c r="F5397" s="1">
        <v>29690593</v>
      </c>
      <c r="G5397" s="1">
        <v>977.24</v>
      </c>
      <c r="H5397" s="6" t="str">
        <f>TEXT(NiftyData[[#This Row],[Date]], "yyyy")</f>
        <v>1999</v>
      </c>
      <c r="I5397" s="6" t="str">
        <f>TEXT(NiftyData[[#This Row],[Date]], "mmm")</f>
        <v>Mar</v>
      </c>
      <c r="J5397" s="6" t="str">
        <f>TEXT(NiftyData[[#This Row],[Date]], "ddd")</f>
        <v>Wed</v>
      </c>
      <c r="K5397" s="6" t="str">
        <f>TEXT(NiftyData[[#This Row],[Date]], "mmm-yyyy")</f>
        <v>Mar-1999</v>
      </c>
      <c r="L5397" s="6" t="str">
        <f>IF(NiftyData[[#This Row],[Day]]="Thu", "Expiry", "")</f>
        <v/>
      </c>
      <c r="M5397" s="6">
        <f>NiftyData[[#This Row],[Close]]-NiftyData[[#This Row],[Open]]</f>
        <v>1.0999999999999091</v>
      </c>
      <c r="N5397" s="4">
        <f>NiftyData[[#This Row],[Intraday Change]]/NiftyData[[#This Row],[Open]]</f>
        <v>1.0214030363525782E-3</v>
      </c>
      <c r="O5397" s="4">
        <f>_xlfn.CEILING.MATH(ABS(NiftyData[[#This Row],[Intraday Change %]]), 0.01)</f>
        <v>0.01</v>
      </c>
      <c r="P5397" s="6">
        <f>NiftyData[[#This Row],[Close]]-E5398</f>
        <v>23.450000000000045</v>
      </c>
      <c r="Q5397" s="4">
        <f>NiftyData[[#This Row],[DayChange]]/E5398</f>
        <v>2.2235918831784607E-2</v>
      </c>
      <c r="R5397" s="7">
        <f>_xlfn.CEILING.MATH(ABS(NiftyData[[#This Row],[DayChange %]]), 0.01)</f>
        <v>0.03</v>
      </c>
    </row>
    <row r="5398" spans="1:18" x14ac:dyDescent="0.2">
      <c r="A5398" s="2">
        <v>36249</v>
      </c>
      <c r="B5398" s="1">
        <v>1036</v>
      </c>
      <c r="C5398" s="1">
        <v>1054.6500000000001</v>
      </c>
      <c r="D5398" s="1">
        <v>1028.45</v>
      </c>
      <c r="E5398" s="1">
        <v>1054.5999999999999</v>
      </c>
      <c r="F5398" s="1">
        <v>35050708</v>
      </c>
      <c r="G5398" s="1">
        <v>949.24</v>
      </c>
      <c r="H5398" s="6" t="str">
        <f>TEXT(NiftyData[[#This Row],[Date]], "yyyy")</f>
        <v>1999</v>
      </c>
      <c r="I5398" s="6" t="str">
        <f>TEXT(NiftyData[[#This Row],[Date]], "mmm")</f>
        <v>Mar</v>
      </c>
      <c r="J5398" s="6" t="str">
        <f>TEXT(NiftyData[[#This Row],[Date]], "ddd")</f>
        <v>Tue</v>
      </c>
      <c r="K5398" s="6" t="str">
        <f>TEXT(NiftyData[[#This Row],[Date]], "mmm-yyyy")</f>
        <v>Mar-1999</v>
      </c>
      <c r="L5398" s="6" t="str">
        <f>IF(NiftyData[[#This Row],[Day]]="Thu", "Expiry", "")</f>
        <v/>
      </c>
      <c r="M5398" s="6">
        <f>NiftyData[[#This Row],[Close]]-NiftyData[[#This Row],[Open]]</f>
        <v>18.599999999999909</v>
      </c>
      <c r="N5398" s="4">
        <f>NiftyData[[#This Row],[Intraday Change]]/NiftyData[[#This Row],[Open]]</f>
        <v>1.7953667953667866E-2</v>
      </c>
      <c r="O5398" s="4">
        <f>_xlfn.CEILING.MATH(ABS(NiftyData[[#This Row],[Intraday Change %]]), 0.01)</f>
        <v>0.02</v>
      </c>
      <c r="P5398" s="6">
        <f>NiftyData[[#This Row],[Close]]-E5399</f>
        <v>13.349999999999909</v>
      </c>
      <c r="Q5398" s="4">
        <f>NiftyData[[#This Row],[DayChange]]/E5399</f>
        <v>1.2821128451380465E-2</v>
      </c>
      <c r="R5398" s="7">
        <f>_xlfn.CEILING.MATH(ABS(NiftyData[[#This Row],[DayChange %]]), 0.01)</f>
        <v>0.02</v>
      </c>
    </row>
    <row r="5399" spans="1:18" x14ac:dyDescent="0.2">
      <c r="A5399" s="2">
        <v>36245</v>
      </c>
      <c r="B5399" s="1">
        <v>1054.95</v>
      </c>
      <c r="C5399" s="1">
        <v>1057.8</v>
      </c>
      <c r="D5399" s="1">
        <v>1033</v>
      </c>
      <c r="E5399" s="1">
        <v>1041.25</v>
      </c>
      <c r="F5399" s="1">
        <v>22540158</v>
      </c>
      <c r="G5399" s="1">
        <v>705.2</v>
      </c>
      <c r="H5399" s="6" t="str">
        <f>TEXT(NiftyData[[#This Row],[Date]], "yyyy")</f>
        <v>1999</v>
      </c>
      <c r="I5399" s="6" t="str">
        <f>TEXT(NiftyData[[#This Row],[Date]], "mmm")</f>
        <v>Mar</v>
      </c>
      <c r="J5399" s="6" t="str">
        <f>TEXT(NiftyData[[#This Row],[Date]], "ddd")</f>
        <v>Fri</v>
      </c>
      <c r="K5399" s="6" t="str">
        <f>TEXT(NiftyData[[#This Row],[Date]], "mmm-yyyy")</f>
        <v>Mar-1999</v>
      </c>
      <c r="L5399" s="6" t="str">
        <f>IF(NiftyData[[#This Row],[Day]]="Thu", "Expiry", "")</f>
        <v/>
      </c>
      <c r="M5399" s="6">
        <f>NiftyData[[#This Row],[Close]]-NiftyData[[#This Row],[Open]]</f>
        <v>-13.700000000000045</v>
      </c>
      <c r="N5399" s="4">
        <f>NiftyData[[#This Row],[Intraday Change]]/NiftyData[[#This Row],[Open]]</f>
        <v>-1.2986397459595284E-2</v>
      </c>
      <c r="O5399" s="4">
        <f>_xlfn.CEILING.MATH(ABS(NiftyData[[#This Row],[Intraday Change %]]), 0.01)</f>
        <v>0.02</v>
      </c>
      <c r="P5399" s="6">
        <f>NiftyData[[#This Row],[Close]]-E5400</f>
        <v>-13.650000000000091</v>
      </c>
      <c r="Q5399" s="4">
        <f>NiftyData[[#This Row],[DayChange]]/E5400</f>
        <v>-1.2939615129396237E-2</v>
      </c>
      <c r="R5399" s="7">
        <f>_xlfn.CEILING.MATH(ABS(NiftyData[[#This Row],[DayChange %]]), 0.01)</f>
        <v>0.02</v>
      </c>
    </row>
    <row r="5400" spans="1:18" x14ac:dyDescent="0.2">
      <c r="A5400" s="2">
        <v>36244</v>
      </c>
      <c r="B5400" s="1">
        <v>1057.95</v>
      </c>
      <c r="C5400" s="1">
        <v>1068.1500000000001</v>
      </c>
      <c r="D5400" s="1">
        <v>1053.3</v>
      </c>
      <c r="E5400" s="1">
        <v>1054.9000000000001</v>
      </c>
      <c r="F5400" s="1">
        <v>20303824</v>
      </c>
      <c r="G5400" s="1">
        <v>647.07000000000005</v>
      </c>
      <c r="H5400" s="6" t="str">
        <f>TEXT(NiftyData[[#This Row],[Date]], "yyyy")</f>
        <v>1999</v>
      </c>
      <c r="I5400" s="6" t="str">
        <f>TEXT(NiftyData[[#This Row],[Date]], "mmm")</f>
        <v>Mar</v>
      </c>
      <c r="J5400" s="6" t="str">
        <f>TEXT(NiftyData[[#This Row],[Date]], "ddd")</f>
        <v>Thu</v>
      </c>
      <c r="K5400" s="6" t="str">
        <f>TEXT(NiftyData[[#This Row],[Date]], "mmm-yyyy")</f>
        <v>Mar-1999</v>
      </c>
      <c r="L5400" s="6" t="str">
        <f>IF(NiftyData[[#This Row],[Day]]="Thu", "Expiry", "")</f>
        <v>Expiry</v>
      </c>
      <c r="M5400" s="6">
        <f>NiftyData[[#This Row],[Close]]-NiftyData[[#This Row],[Open]]</f>
        <v>-3.0499999999999545</v>
      </c>
      <c r="N5400" s="4">
        <f>NiftyData[[#This Row],[Intraday Change]]/NiftyData[[#This Row],[Open]]</f>
        <v>-2.8829339760857832E-3</v>
      </c>
      <c r="O5400" s="4">
        <f>_xlfn.CEILING.MATH(ABS(NiftyData[[#This Row],[Intraday Change %]]), 0.01)</f>
        <v>0.01</v>
      </c>
      <c r="P5400" s="6">
        <f>NiftyData[[#This Row],[Close]]-E5401</f>
        <v>-7.8999999999998636</v>
      </c>
      <c r="Q5400" s="4">
        <f>NiftyData[[#This Row],[DayChange]]/E5401</f>
        <v>-7.4331953330822953E-3</v>
      </c>
      <c r="R5400" s="7">
        <f>_xlfn.CEILING.MATH(ABS(NiftyData[[#This Row],[DayChange %]]), 0.01)</f>
        <v>0.01</v>
      </c>
    </row>
    <row r="5401" spans="1:18" x14ac:dyDescent="0.2">
      <c r="A5401" s="2">
        <v>36243</v>
      </c>
      <c r="B5401" s="1">
        <v>1091.1500000000001</v>
      </c>
      <c r="C5401" s="1">
        <v>1091.9000000000001</v>
      </c>
      <c r="D5401" s="1">
        <v>1047.05</v>
      </c>
      <c r="E5401" s="1">
        <v>1062.8</v>
      </c>
      <c r="F5401" s="1">
        <v>32963995</v>
      </c>
      <c r="G5401" s="1">
        <v>966.68</v>
      </c>
      <c r="H5401" s="6" t="str">
        <f>TEXT(NiftyData[[#This Row],[Date]], "yyyy")</f>
        <v>1999</v>
      </c>
      <c r="I5401" s="6" t="str">
        <f>TEXT(NiftyData[[#This Row],[Date]], "mmm")</f>
        <v>Mar</v>
      </c>
      <c r="J5401" s="6" t="str">
        <f>TEXT(NiftyData[[#This Row],[Date]], "ddd")</f>
        <v>Wed</v>
      </c>
      <c r="K5401" s="6" t="str">
        <f>TEXT(NiftyData[[#This Row],[Date]], "mmm-yyyy")</f>
        <v>Mar-1999</v>
      </c>
      <c r="L5401" s="6" t="str">
        <f>IF(NiftyData[[#This Row],[Day]]="Thu", "Expiry", "")</f>
        <v/>
      </c>
      <c r="M5401" s="6">
        <f>NiftyData[[#This Row],[Close]]-NiftyData[[#This Row],[Open]]</f>
        <v>-28.350000000000136</v>
      </c>
      <c r="N5401" s="4">
        <f>NiftyData[[#This Row],[Intraday Change]]/NiftyData[[#This Row],[Open]]</f>
        <v>-2.5981762360812111E-2</v>
      </c>
      <c r="O5401" s="4">
        <f>_xlfn.CEILING.MATH(ABS(NiftyData[[#This Row],[Intraday Change %]]), 0.01)</f>
        <v>0.03</v>
      </c>
      <c r="P5401" s="6">
        <f>NiftyData[[#This Row],[Close]]-E5402</f>
        <v>-10.150000000000091</v>
      </c>
      <c r="Q5401" s="4">
        <f>NiftyData[[#This Row],[DayChange]]/E5402</f>
        <v>-9.4599002749429992E-3</v>
      </c>
      <c r="R5401" s="7">
        <f>_xlfn.CEILING.MATH(ABS(NiftyData[[#This Row],[DayChange %]]), 0.01)</f>
        <v>0.01</v>
      </c>
    </row>
    <row r="5402" spans="1:18" x14ac:dyDescent="0.2">
      <c r="A5402" s="2">
        <v>36242</v>
      </c>
      <c r="B5402" s="1">
        <v>1063.95</v>
      </c>
      <c r="C5402" s="1">
        <v>1079.8499999999999</v>
      </c>
      <c r="D5402" s="1">
        <v>1063.9000000000001</v>
      </c>
      <c r="E5402" s="1">
        <v>1072.95</v>
      </c>
      <c r="F5402" s="1">
        <v>34872342</v>
      </c>
      <c r="G5402" s="1">
        <v>1099.56</v>
      </c>
      <c r="H5402" s="6" t="str">
        <f>TEXT(NiftyData[[#This Row],[Date]], "yyyy")</f>
        <v>1999</v>
      </c>
      <c r="I5402" s="6" t="str">
        <f>TEXT(NiftyData[[#This Row],[Date]], "mmm")</f>
        <v>Mar</v>
      </c>
      <c r="J5402" s="6" t="str">
        <f>TEXT(NiftyData[[#This Row],[Date]], "ddd")</f>
        <v>Tue</v>
      </c>
      <c r="K5402" s="6" t="str">
        <f>TEXT(NiftyData[[#This Row],[Date]], "mmm-yyyy")</f>
        <v>Mar-1999</v>
      </c>
      <c r="L5402" s="6" t="str">
        <f>IF(NiftyData[[#This Row],[Day]]="Thu", "Expiry", "")</f>
        <v/>
      </c>
      <c r="M5402" s="6">
        <f>NiftyData[[#This Row],[Close]]-NiftyData[[#This Row],[Open]]</f>
        <v>9</v>
      </c>
      <c r="N5402" s="4">
        <f>NiftyData[[#This Row],[Intraday Change]]/NiftyData[[#This Row],[Open]]</f>
        <v>8.4590441280135344E-3</v>
      </c>
      <c r="O5402" s="4">
        <f>_xlfn.CEILING.MATH(ABS(NiftyData[[#This Row],[Intraday Change %]]), 0.01)</f>
        <v>0.01</v>
      </c>
      <c r="P5402" s="6">
        <f>NiftyData[[#This Row],[Close]]-E5403</f>
        <v>9.9500000000000455</v>
      </c>
      <c r="Q5402" s="4">
        <f>NiftyData[[#This Row],[DayChange]]/E5403</f>
        <v>9.3603010348071915E-3</v>
      </c>
      <c r="R5402" s="7">
        <f>_xlfn.CEILING.MATH(ABS(NiftyData[[#This Row],[DayChange %]]), 0.01)</f>
        <v>0.01</v>
      </c>
    </row>
    <row r="5403" spans="1:18" x14ac:dyDescent="0.2">
      <c r="A5403" s="2">
        <v>36241</v>
      </c>
      <c r="B5403" s="1">
        <v>1052.5999999999999</v>
      </c>
      <c r="C5403" s="1">
        <v>1066.5999999999999</v>
      </c>
      <c r="D5403" s="1">
        <v>1044.0999999999999</v>
      </c>
      <c r="E5403" s="1">
        <v>1063</v>
      </c>
      <c r="F5403" s="1">
        <v>24383807</v>
      </c>
      <c r="G5403" s="1">
        <v>757.66</v>
      </c>
      <c r="H5403" s="6" t="str">
        <f>TEXT(NiftyData[[#This Row],[Date]], "yyyy")</f>
        <v>1999</v>
      </c>
      <c r="I5403" s="6" t="str">
        <f>TEXT(NiftyData[[#This Row],[Date]], "mmm")</f>
        <v>Mar</v>
      </c>
      <c r="J5403" s="6" t="str">
        <f>TEXT(NiftyData[[#This Row],[Date]], "ddd")</f>
        <v>Mon</v>
      </c>
      <c r="K5403" s="6" t="str">
        <f>TEXT(NiftyData[[#This Row],[Date]], "mmm-yyyy")</f>
        <v>Mar-1999</v>
      </c>
      <c r="L5403" s="6" t="str">
        <f>IF(NiftyData[[#This Row],[Day]]="Thu", "Expiry", "")</f>
        <v/>
      </c>
      <c r="M5403" s="6">
        <f>NiftyData[[#This Row],[Close]]-NiftyData[[#This Row],[Open]]</f>
        <v>10.400000000000091</v>
      </c>
      <c r="N5403" s="4">
        <f>NiftyData[[#This Row],[Intraday Change]]/NiftyData[[#This Row],[Open]]</f>
        <v>9.8802964088923542E-3</v>
      </c>
      <c r="O5403" s="4">
        <f>_xlfn.CEILING.MATH(ABS(NiftyData[[#This Row],[Intraday Change %]]), 0.01)</f>
        <v>0.01</v>
      </c>
      <c r="P5403" s="6">
        <f>NiftyData[[#This Row],[Close]]-E5404</f>
        <v>2.6500000000000909</v>
      </c>
      <c r="Q5403" s="4">
        <f>NiftyData[[#This Row],[DayChange]]/E5404</f>
        <v>2.4991748007734157E-3</v>
      </c>
      <c r="R5403" s="7">
        <f>_xlfn.CEILING.MATH(ABS(NiftyData[[#This Row],[DayChange %]]), 0.01)</f>
        <v>0.01</v>
      </c>
    </row>
    <row r="5404" spans="1:18" x14ac:dyDescent="0.2">
      <c r="A5404" s="2">
        <v>36239</v>
      </c>
      <c r="B5404" s="1">
        <v>1063.1500000000001</v>
      </c>
      <c r="C5404" s="1">
        <v>1063.6500000000001</v>
      </c>
      <c r="D5404" s="1">
        <v>1053.5999999999999</v>
      </c>
      <c r="E5404" s="1">
        <v>1060.3499999999999</v>
      </c>
      <c r="F5404" s="1">
        <v>5485787</v>
      </c>
      <c r="G5404" s="1">
        <v>173.26</v>
      </c>
      <c r="H5404" s="6" t="str">
        <f>TEXT(NiftyData[[#This Row],[Date]], "yyyy")</f>
        <v>1999</v>
      </c>
      <c r="I5404" s="6" t="str">
        <f>TEXT(NiftyData[[#This Row],[Date]], "mmm")</f>
        <v>Mar</v>
      </c>
      <c r="J5404" s="6" t="str">
        <f>TEXT(NiftyData[[#This Row],[Date]], "ddd")</f>
        <v>Sat</v>
      </c>
      <c r="K5404" s="6" t="str">
        <f>TEXT(NiftyData[[#This Row],[Date]], "mmm-yyyy")</f>
        <v>Mar-1999</v>
      </c>
      <c r="L5404" s="6" t="str">
        <f>IF(NiftyData[[#This Row],[Day]]="Thu", "Expiry", "")</f>
        <v/>
      </c>
      <c r="M5404" s="6">
        <f>NiftyData[[#This Row],[Close]]-NiftyData[[#This Row],[Open]]</f>
        <v>-2.8000000000001819</v>
      </c>
      <c r="N5404" s="4">
        <f>NiftyData[[#This Row],[Intraday Change]]/NiftyData[[#This Row],[Open]]</f>
        <v>-2.6336829233882158E-3</v>
      </c>
      <c r="O5404" s="4">
        <f>_xlfn.CEILING.MATH(ABS(NiftyData[[#This Row],[Intraday Change %]]), 0.01)</f>
        <v>0.01</v>
      </c>
      <c r="P5404" s="6">
        <f>NiftyData[[#This Row],[Close]]-E5405</f>
        <v>-2.5500000000001819</v>
      </c>
      <c r="Q5404" s="4">
        <f>NiftyData[[#This Row],[DayChange]]/E5405</f>
        <v>-2.3990968106126463E-3</v>
      </c>
      <c r="R5404" s="7">
        <f>_xlfn.CEILING.MATH(ABS(NiftyData[[#This Row],[DayChange %]]), 0.01)</f>
        <v>0.01</v>
      </c>
    </row>
    <row r="5405" spans="1:18" x14ac:dyDescent="0.2">
      <c r="A5405" s="2">
        <v>36238</v>
      </c>
      <c r="B5405" s="1">
        <v>1080.7</v>
      </c>
      <c r="C5405" s="1">
        <v>1083.1500000000001</v>
      </c>
      <c r="D5405" s="1">
        <v>1056.4000000000001</v>
      </c>
      <c r="E5405" s="1">
        <v>1062.9000000000001</v>
      </c>
      <c r="F5405" s="1">
        <v>34866588</v>
      </c>
      <c r="G5405" s="1">
        <v>987.62</v>
      </c>
      <c r="H5405" s="6" t="str">
        <f>TEXT(NiftyData[[#This Row],[Date]], "yyyy")</f>
        <v>1999</v>
      </c>
      <c r="I5405" s="6" t="str">
        <f>TEXT(NiftyData[[#This Row],[Date]], "mmm")</f>
        <v>Mar</v>
      </c>
      <c r="J5405" s="6" t="str">
        <f>TEXT(NiftyData[[#This Row],[Date]], "ddd")</f>
        <v>Fri</v>
      </c>
      <c r="K5405" s="6" t="str">
        <f>TEXT(NiftyData[[#This Row],[Date]], "mmm-yyyy")</f>
        <v>Mar-1999</v>
      </c>
      <c r="L5405" s="6" t="str">
        <f>IF(NiftyData[[#This Row],[Day]]="Thu", "Expiry", "")</f>
        <v/>
      </c>
      <c r="M5405" s="6">
        <f>NiftyData[[#This Row],[Close]]-NiftyData[[#This Row],[Open]]</f>
        <v>-17.799999999999955</v>
      </c>
      <c r="N5405" s="4">
        <f>NiftyData[[#This Row],[Intraday Change]]/NiftyData[[#This Row],[Open]]</f>
        <v>-1.647080595910054E-2</v>
      </c>
      <c r="O5405" s="4">
        <f>_xlfn.CEILING.MATH(ABS(NiftyData[[#This Row],[Intraday Change %]]), 0.01)</f>
        <v>0.02</v>
      </c>
      <c r="P5405" s="6">
        <f>NiftyData[[#This Row],[Close]]-E5406</f>
        <v>-11.699999999999818</v>
      </c>
      <c r="Q5405" s="4">
        <f>NiftyData[[#This Row],[DayChange]]/E5406</f>
        <v>-1.0887772194304689E-2</v>
      </c>
      <c r="R5405" s="7">
        <f>_xlfn.CEILING.MATH(ABS(NiftyData[[#This Row],[DayChange %]]), 0.01)</f>
        <v>0.02</v>
      </c>
    </row>
    <row r="5406" spans="1:18" x14ac:dyDescent="0.2">
      <c r="A5406" s="2">
        <v>36237</v>
      </c>
      <c r="B5406" s="1">
        <v>1061.4000000000001</v>
      </c>
      <c r="C5406" s="1">
        <v>1074.5999999999999</v>
      </c>
      <c r="D5406" s="1">
        <v>1058.25</v>
      </c>
      <c r="E5406" s="1">
        <v>1074.5999999999999</v>
      </c>
      <c r="F5406" s="1">
        <v>32796300</v>
      </c>
      <c r="G5406" s="1">
        <v>911.45</v>
      </c>
      <c r="H5406" s="6" t="str">
        <f>TEXT(NiftyData[[#This Row],[Date]], "yyyy")</f>
        <v>1999</v>
      </c>
      <c r="I5406" s="6" t="str">
        <f>TEXT(NiftyData[[#This Row],[Date]], "mmm")</f>
        <v>Mar</v>
      </c>
      <c r="J5406" s="6" t="str">
        <f>TEXT(NiftyData[[#This Row],[Date]], "ddd")</f>
        <v>Thu</v>
      </c>
      <c r="K5406" s="6" t="str">
        <f>TEXT(NiftyData[[#This Row],[Date]], "mmm-yyyy")</f>
        <v>Mar-1999</v>
      </c>
      <c r="L5406" s="6" t="str">
        <f>IF(NiftyData[[#This Row],[Day]]="Thu", "Expiry", "")</f>
        <v>Expiry</v>
      </c>
      <c r="M5406" s="6">
        <f>NiftyData[[#This Row],[Close]]-NiftyData[[#This Row],[Open]]</f>
        <v>13.199999999999818</v>
      </c>
      <c r="N5406" s="4">
        <f>NiftyData[[#This Row],[Intraday Change]]/NiftyData[[#This Row],[Open]]</f>
        <v>1.2436404748445276E-2</v>
      </c>
      <c r="O5406" s="4">
        <f>_xlfn.CEILING.MATH(ABS(NiftyData[[#This Row],[Intraday Change %]]), 0.01)</f>
        <v>0.02</v>
      </c>
      <c r="P5406" s="6">
        <f>NiftyData[[#This Row],[Close]]-E5407</f>
        <v>13.949999999999818</v>
      </c>
      <c r="Q5406" s="4">
        <f>NiftyData[[#This Row],[DayChange]]/E5407</f>
        <v>1.3152312261349001E-2</v>
      </c>
      <c r="R5406" s="7">
        <f>_xlfn.CEILING.MATH(ABS(NiftyData[[#This Row],[DayChange %]]), 0.01)</f>
        <v>0.02</v>
      </c>
    </row>
    <row r="5407" spans="1:18" x14ac:dyDescent="0.2">
      <c r="A5407" s="2">
        <v>36236</v>
      </c>
      <c r="B5407" s="1">
        <v>1078.2</v>
      </c>
      <c r="C5407" s="1">
        <v>1088.55</v>
      </c>
      <c r="D5407" s="1">
        <v>1057.75</v>
      </c>
      <c r="E5407" s="1">
        <v>1060.6500000000001</v>
      </c>
      <c r="F5407" s="1">
        <v>33748526</v>
      </c>
      <c r="G5407" s="1">
        <v>1231.68</v>
      </c>
      <c r="H5407" s="6" t="str">
        <f>TEXT(NiftyData[[#This Row],[Date]], "yyyy")</f>
        <v>1999</v>
      </c>
      <c r="I5407" s="6" t="str">
        <f>TEXT(NiftyData[[#This Row],[Date]], "mmm")</f>
        <v>Mar</v>
      </c>
      <c r="J5407" s="6" t="str">
        <f>TEXT(NiftyData[[#This Row],[Date]], "ddd")</f>
        <v>Wed</v>
      </c>
      <c r="K5407" s="6" t="str">
        <f>TEXT(NiftyData[[#This Row],[Date]], "mmm-yyyy")</f>
        <v>Mar-1999</v>
      </c>
      <c r="L5407" s="6" t="str">
        <f>IF(NiftyData[[#This Row],[Day]]="Thu", "Expiry", "")</f>
        <v/>
      </c>
      <c r="M5407" s="6">
        <f>NiftyData[[#This Row],[Close]]-NiftyData[[#This Row],[Open]]</f>
        <v>-17.549999999999955</v>
      </c>
      <c r="N5407" s="4">
        <f>NiftyData[[#This Row],[Intraday Change]]/NiftyData[[#This Row],[Open]]</f>
        <v>-1.6277128547579255E-2</v>
      </c>
      <c r="O5407" s="4">
        <f>_xlfn.CEILING.MATH(ABS(NiftyData[[#This Row],[Intraday Change %]]), 0.01)</f>
        <v>0.02</v>
      </c>
      <c r="P5407" s="6">
        <f>NiftyData[[#This Row],[Close]]-E5408</f>
        <v>7.5</v>
      </c>
      <c r="Q5407" s="4">
        <f>NiftyData[[#This Row],[DayChange]]/E5408</f>
        <v>7.1214926648625549E-3</v>
      </c>
      <c r="R5407" s="7">
        <f>_xlfn.CEILING.MATH(ABS(NiftyData[[#This Row],[DayChange %]]), 0.01)</f>
        <v>0.01</v>
      </c>
    </row>
    <row r="5408" spans="1:18" x14ac:dyDescent="0.2">
      <c r="A5408" s="2">
        <v>36235</v>
      </c>
      <c r="B5408" s="1">
        <v>1068.8499999999999</v>
      </c>
      <c r="C5408" s="1">
        <v>1075.7</v>
      </c>
      <c r="D5408" s="1">
        <v>1052.9000000000001</v>
      </c>
      <c r="E5408" s="1">
        <v>1053.1500000000001</v>
      </c>
      <c r="F5408" s="1">
        <v>39902925</v>
      </c>
      <c r="G5408" s="1">
        <v>1208.96</v>
      </c>
      <c r="H5408" s="6" t="str">
        <f>TEXT(NiftyData[[#This Row],[Date]], "yyyy")</f>
        <v>1999</v>
      </c>
      <c r="I5408" s="6" t="str">
        <f>TEXT(NiftyData[[#This Row],[Date]], "mmm")</f>
        <v>Mar</v>
      </c>
      <c r="J5408" s="6" t="str">
        <f>TEXT(NiftyData[[#This Row],[Date]], "ddd")</f>
        <v>Tue</v>
      </c>
      <c r="K5408" s="6" t="str">
        <f>TEXT(NiftyData[[#This Row],[Date]], "mmm-yyyy")</f>
        <v>Mar-1999</v>
      </c>
      <c r="L5408" s="6" t="str">
        <f>IF(NiftyData[[#This Row],[Day]]="Thu", "Expiry", "")</f>
        <v/>
      </c>
      <c r="M5408" s="6">
        <f>NiftyData[[#This Row],[Close]]-NiftyData[[#This Row],[Open]]</f>
        <v>-15.699999999999818</v>
      </c>
      <c r="N5408" s="4">
        <f>NiftyData[[#This Row],[Intraday Change]]/NiftyData[[#This Row],[Open]]</f>
        <v>-1.4688684099733189E-2</v>
      </c>
      <c r="O5408" s="4">
        <f>_xlfn.CEILING.MATH(ABS(NiftyData[[#This Row],[Intraday Change %]]), 0.01)</f>
        <v>0.02</v>
      </c>
      <c r="P5408" s="6">
        <f>NiftyData[[#This Row],[Close]]-E5409</f>
        <v>-20.799999999999955</v>
      </c>
      <c r="Q5408" s="4">
        <f>NiftyData[[#This Row],[DayChange]]/E5409</f>
        <v>-1.9367754550956705E-2</v>
      </c>
      <c r="R5408" s="7">
        <f>_xlfn.CEILING.MATH(ABS(NiftyData[[#This Row],[DayChange %]]), 0.01)</f>
        <v>0.02</v>
      </c>
    </row>
    <row r="5409" spans="1:18" x14ac:dyDescent="0.2">
      <c r="A5409" s="2">
        <v>36234</v>
      </c>
      <c r="B5409" s="1">
        <v>1073.1500000000001</v>
      </c>
      <c r="C5409" s="1">
        <v>1082.5</v>
      </c>
      <c r="D5409" s="1">
        <v>1063.45</v>
      </c>
      <c r="E5409" s="1">
        <v>1073.95</v>
      </c>
      <c r="F5409" s="1">
        <v>34696919</v>
      </c>
      <c r="G5409" s="1">
        <v>1082.45</v>
      </c>
      <c r="H5409" s="6" t="str">
        <f>TEXT(NiftyData[[#This Row],[Date]], "yyyy")</f>
        <v>1999</v>
      </c>
      <c r="I5409" s="6" t="str">
        <f>TEXT(NiftyData[[#This Row],[Date]], "mmm")</f>
        <v>Mar</v>
      </c>
      <c r="J5409" s="6" t="str">
        <f>TEXT(NiftyData[[#This Row],[Date]], "ddd")</f>
        <v>Mon</v>
      </c>
      <c r="K5409" s="6" t="str">
        <f>TEXT(NiftyData[[#This Row],[Date]], "mmm-yyyy")</f>
        <v>Mar-1999</v>
      </c>
      <c r="L5409" s="6" t="str">
        <f>IF(NiftyData[[#This Row],[Day]]="Thu", "Expiry", "")</f>
        <v/>
      </c>
      <c r="M5409" s="6">
        <f>NiftyData[[#This Row],[Close]]-NiftyData[[#This Row],[Open]]</f>
        <v>0.79999999999995453</v>
      </c>
      <c r="N5409" s="4">
        <f>NiftyData[[#This Row],[Intraday Change]]/NiftyData[[#This Row],[Open]]</f>
        <v>7.4546894655915246E-4</v>
      </c>
      <c r="O5409" s="4">
        <f>_xlfn.CEILING.MATH(ABS(NiftyData[[#This Row],[Intraday Change %]]), 0.01)</f>
        <v>0.01</v>
      </c>
      <c r="P5409" s="6">
        <f>NiftyData[[#This Row],[Close]]-E5410</f>
        <v>1.2999999999999545</v>
      </c>
      <c r="Q5409" s="4">
        <f>NiftyData[[#This Row],[DayChange]]/E5410</f>
        <v>1.2119517083857311E-3</v>
      </c>
      <c r="R5409" s="7">
        <f>_xlfn.CEILING.MATH(ABS(NiftyData[[#This Row],[DayChange %]]), 0.01)</f>
        <v>0.01</v>
      </c>
    </row>
    <row r="5410" spans="1:18" x14ac:dyDescent="0.2">
      <c r="A5410" s="2">
        <v>36231</v>
      </c>
      <c r="B5410" s="1">
        <v>1066.8499999999999</v>
      </c>
      <c r="C5410" s="1">
        <v>1074.1500000000001</v>
      </c>
      <c r="D5410" s="1">
        <v>1057.0999999999999</v>
      </c>
      <c r="E5410" s="1">
        <v>1072.6500000000001</v>
      </c>
      <c r="F5410" s="1">
        <v>35761793</v>
      </c>
      <c r="G5410" s="1">
        <v>1071.3399999999999</v>
      </c>
      <c r="H5410" s="6" t="str">
        <f>TEXT(NiftyData[[#This Row],[Date]], "yyyy")</f>
        <v>1999</v>
      </c>
      <c r="I5410" s="6" t="str">
        <f>TEXT(NiftyData[[#This Row],[Date]], "mmm")</f>
        <v>Mar</v>
      </c>
      <c r="J5410" s="6" t="str">
        <f>TEXT(NiftyData[[#This Row],[Date]], "ddd")</f>
        <v>Fri</v>
      </c>
      <c r="K5410" s="6" t="str">
        <f>TEXT(NiftyData[[#This Row],[Date]], "mmm-yyyy")</f>
        <v>Mar-1999</v>
      </c>
      <c r="L5410" s="6" t="str">
        <f>IF(NiftyData[[#This Row],[Day]]="Thu", "Expiry", "")</f>
        <v/>
      </c>
      <c r="M5410" s="6">
        <f>NiftyData[[#This Row],[Close]]-NiftyData[[#This Row],[Open]]</f>
        <v>5.8000000000001819</v>
      </c>
      <c r="N5410" s="4">
        <f>NiftyData[[#This Row],[Intraday Change]]/NiftyData[[#This Row],[Open]]</f>
        <v>5.43656559028934E-3</v>
      </c>
      <c r="O5410" s="4">
        <f>_xlfn.CEILING.MATH(ABS(NiftyData[[#This Row],[Intraday Change %]]), 0.01)</f>
        <v>0.01</v>
      </c>
      <c r="P5410" s="6">
        <f>NiftyData[[#This Row],[Close]]-E5411</f>
        <v>13.050000000000182</v>
      </c>
      <c r="Q5410" s="4">
        <f>NiftyData[[#This Row],[DayChange]]/E5411</f>
        <v>1.2315968289920898E-2</v>
      </c>
      <c r="R5410" s="7">
        <f>_xlfn.CEILING.MATH(ABS(NiftyData[[#This Row],[DayChange %]]), 0.01)</f>
        <v>0.02</v>
      </c>
    </row>
    <row r="5411" spans="1:18" x14ac:dyDescent="0.2">
      <c r="A5411" s="2">
        <v>36230</v>
      </c>
      <c r="B5411" s="1">
        <v>1080.1500000000001</v>
      </c>
      <c r="C5411" s="1">
        <v>1085.4000000000001</v>
      </c>
      <c r="D5411" s="1">
        <v>1059.5999999999999</v>
      </c>
      <c r="E5411" s="1">
        <v>1059.5999999999999</v>
      </c>
      <c r="F5411" s="1">
        <v>39363871</v>
      </c>
      <c r="G5411" s="1">
        <v>1132.6400000000001</v>
      </c>
      <c r="H5411" s="6" t="str">
        <f>TEXT(NiftyData[[#This Row],[Date]], "yyyy")</f>
        <v>1999</v>
      </c>
      <c r="I5411" s="6" t="str">
        <f>TEXT(NiftyData[[#This Row],[Date]], "mmm")</f>
        <v>Mar</v>
      </c>
      <c r="J5411" s="6" t="str">
        <f>TEXT(NiftyData[[#This Row],[Date]], "ddd")</f>
        <v>Thu</v>
      </c>
      <c r="K5411" s="6" t="str">
        <f>TEXT(NiftyData[[#This Row],[Date]], "mmm-yyyy")</f>
        <v>Mar-1999</v>
      </c>
      <c r="L5411" s="6" t="str">
        <f>IF(NiftyData[[#This Row],[Day]]="Thu", "Expiry", "")</f>
        <v>Expiry</v>
      </c>
      <c r="M5411" s="6">
        <f>NiftyData[[#This Row],[Close]]-NiftyData[[#This Row],[Open]]</f>
        <v>-20.550000000000182</v>
      </c>
      <c r="N5411" s="4">
        <f>NiftyData[[#This Row],[Intraday Change]]/NiftyData[[#This Row],[Open]]</f>
        <v>-1.9025135397861576E-2</v>
      </c>
      <c r="O5411" s="4">
        <f>_xlfn.CEILING.MATH(ABS(NiftyData[[#This Row],[Intraday Change %]]), 0.01)</f>
        <v>0.02</v>
      </c>
      <c r="P5411" s="6">
        <f>NiftyData[[#This Row],[Close]]-E5412</f>
        <v>-19.25</v>
      </c>
      <c r="Q5411" s="4">
        <f>NiftyData[[#This Row],[DayChange]]/E5412</f>
        <v>-1.7843073643231219E-2</v>
      </c>
      <c r="R5411" s="7">
        <f>_xlfn.CEILING.MATH(ABS(NiftyData[[#This Row],[DayChange %]]), 0.01)</f>
        <v>0.02</v>
      </c>
    </row>
    <row r="5412" spans="1:18" x14ac:dyDescent="0.2">
      <c r="A5412" s="2">
        <v>36229</v>
      </c>
      <c r="B5412" s="1">
        <v>1099.1500000000001</v>
      </c>
      <c r="C5412" s="1">
        <v>1099.8</v>
      </c>
      <c r="D5412" s="1">
        <v>1062.7</v>
      </c>
      <c r="E5412" s="1">
        <v>1078.8499999999999</v>
      </c>
      <c r="F5412" s="1">
        <v>48973280</v>
      </c>
      <c r="G5412" s="1">
        <v>1563.47</v>
      </c>
      <c r="H5412" s="6" t="str">
        <f>TEXT(NiftyData[[#This Row],[Date]], "yyyy")</f>
        <v>1999</v>
      </c>
      <c r="I5412" s="6" t="str">
        <f>TEXT(NiftyData[[#This Row],[Date]], "mmm")</f>
        <v>Mar</v>
      </c>
      <c r="J5412" s="6" t="str">
        <f>TEXT(NiftyData[[#This Row],[Date]], "ddd")</f>
        <v>Wed</v>
      </c>
      <c r="K5412" s="6" t="str">
        <f>TEXT(NiftyData[[#This Row],[Date]], "mmm-yyyy")</f>
        <v>Mar-1999</v>
      </c>
      <c r="L5412" s="6" t="str">
        <f>IF(NiftyData[[#This Row],[Day]]="Thu", "Expiry", "")</f>
        <v/>
      </c>
      <c r="M5412" s="6">
        <f>NiftyData[[#This Row],[Close]]-NiftyData[[#This Row],[Open]]</f>
        <v>-20.300000000000182</v>
      </c>
      <c r="N5412" s="4">
        <f>NiftyData[[#This Row],[Intraday Change]]/NiftyData[[#This Row],[Open]]</f>
        <v>-1.846881681299202E-2</v>
      </c>
      <c r="O5412" s="4">
        <f>_xlfn.CEILING.MATH(ABS(NiftyData[[#This Row],[Intraday Change %]]), 0.01)</f>
        <v>0.02</v>
      </c>
      <c r="P5412" s="6">
        <f>NiftyData[[#This Row],[Close]]-E5413</f>
        <v>0.5</v>
      </c>
      <c r="Q5412" s="4">
        <f>NiftyData[[#This Row],[DayChange]]/E5413</f>
        <v>4.6367134974729913E-4</v>
      </c>
      <c r="R5412" s="7">
        <f>_xlfn.CEILING.MATH(ABS(NiftyData[[#This Row],[DayChange %]]), 0.01)</f>
        <v>0.01</v>
      </c>
    </row>
    <row r="5413" spans="1:18" x14ac:dyDescent="0.2">
      <c r="A5413" s="2">
        <v>36228</v>
      </c>
      <c r="B5413" s="1">
        <v>1074.25</v>
      </c>
      <c r="C5413" s="1">
        <v>1084.6500000000001</v>
      </c>
      <c r="D5413" s="1">
        <v>1071.75</v>
      </c>
      <c r="E5413" s="1">
        <v>1078.3499999999999</v>
      </c>
      <c r="F5413" s="1">
        <v>44676449</v>
      </c>
      <c r="G5413" s="1">
        <v>1387.49</v>
      </c>
      <c r="H5413" s="6" t="str">
        <f>TEXT(NiftyData[[#This Row],[Date]], "yyyy")</f>
        <v>1999</v>
      </c>
      <c r="I5413" s="6" t="str">
        <f>TEXT(NiftyData[[#This Row],[Date]], "mmm")</f>
        <v>Mar</v>
      </c>
      <c r="J5413" s="6" t="str">
        <f>TEXT(NiftyData[[#This Row],[Date]], "ddd")</f>
        <v>Tue</v>
      </c>
      <c r="K5413" s="6" t="str">
        <f>TEXT(NiftyData[[#This Row],[Date]], "mmm-yyyy")</f>
        <v>Mar-1999</v>
      </c>
      <c r="L5413" s="6" t="str">
        <f>IF(NiftyData[[#This Row],[Day]]="Thu", "Expiry", "")</f>
        <v/>
      </c>
      <c r="M5413" s="6">
        <f>NiftyData[[#This Row],[Close]]-NiftyData[[#This Row],[Open]]</f>
        <v>4.0999999999999091</v>
      </c>
      <c r="N5413" s="4">
        <f>NiftyData[[#This Row],[Intraday Change]]/NiftyData[[#This Row],[Open]]</f>
        <v>3.8166162438910021E-3</v>
      </c>
      <c r="O5413" s="4">
        <f>_xlfn.CEILING.MATH(ABS(NiftyData[[#This Row],[Intraday Change %]]), 0.01)</f>
        <v>0.01</v>
      </c>
      <c r="P5413" s="6">
        <f>NiftyData[[#This Row],[Close]]-E5414</f>
        <v>6.25</v>
      </c>
      <c r="Q5413" s="4">
        <f>NiftyData[[#This Row],[DayChange]]/E5414</f>
        <v>5.8296800671579149E-3</v>
      </c>
      <c r="R5413" s="7">
        <f>_xlfn.CEILING.MATH(ABS(NiftyData[[#This Row],[DayChange %]]), 0.01)</f>
        <v>0.01</v>
      </c>
    </row>
    <row r="5414" spans="1:18" x14ac:dyDescent="0.2">
      <c r="A5414" s="2">
        <v>36227</v>
      </c>
      <c r="B5414" s="1">
        <v>1064.3499999999999</v>
      </c>
      <c r="C5414" s="1">
        <v>1080.3</v>
      </c>
      <c r="D5414" s="1">
        <v>1056.8499999999999</v>
      </c>
      <c r="E5414" s="1">
        <v>1072.0999999999999</v>
      </c>
      <c r="F5414" s="1">
        <v>53110932</v>
      </c>
      <c r="G5414" s="1">
        <v>1704.44</v>
      </c>
      <c r="H5414" s="6" t="str">
        <f>TEXT(NiftyData[[#This Row],[Date]], "yyyy")</f>
        <v>1999</v>
      </c>
      <c r="I5414" s="6" t="str">
        <f>TEXT(NiftyData[[#This Row],[Date]], "mmm")</f>
        <v>Mar</v>
      </c>
      <c r="J5414" s="6" t="str">
        <f>TEXT(NiftyData[[#This Row],[Date]], "ddd")</f>
        <v>Mon</v>
      </c>
      <c r="K5414" s="6" t="str">
        <f>TEXT(NiftyData[[#This Row],[Date]], "mmm-yyyy")</f>
        <v>Mar-1999</v>
      </c>
      <c r="L5414" s="6" t="str">
        <f>IF(NiftyData[[#This Row],[Day]]="Thu", "Expiry", "")</f>
        <v/>
      </c>
      <c r="M5414" s="6">
        <f>NiftyData[[#This Row],[Close]]-NiftyData[[#This Row],[Open]]</f>
        <v>7.75</v>
      </c>
      <c r="N5414" s="4">
        <f>NiftyData[[#This Row],[Intraday Change]]/NiftyData[[#This Row],[Open]]</f>
        <v>7.2814393761450654E-3</v>
      </c>
      <c r="O5414" s="4">
        <f>_xlfn.CEILING.MATH(ABS(NiftyData[[#This Row],[Intraday Change %]]), 0.01)</f>
        <v>0.01</v>
      </c>
      <c r="P5414" s="6">
        <f>NiftyData[[#This Row],[Close]]-E5415</f>
        <v>17.649999999999864</v>
      </c>
      <c r="Q5414" s="4">
        <f>NiftyData[[#This Row],[DayChange]]/E5415</f>
        <v>1.6738584095974073E-2</v>
      </c>
      <c r="R5414" s="7">
        <f>_xlfn.CEILING.MATH(ABS(NiftyData[[#This Row],[DayChange %]]), 0.01)</f>
        <v>0.02</v>
      </c>
    </row>
    <row r="5415" spans="1:18" x14ac:dyDescent="0.2">
      <c r="A5415" s="2">
        <v>36224</v>
      </c>
      <c r="B5415" s="1">
        <v>1043.45</v>
      </c>
      <c r="C5415" s="1">
        <v>1061.4000000000001</v>
      </c>
      <c r="D5415" s="1">
        <v>1033.8</v>
      </c>
      <c r="E5415" s="1">
        <v>1054.45</v>
      </c>
      <c r="F5415" s="1">
        <v>55462206</v>
      </c>
      <c r="G5415" s="1">
        <v>1557.65</v>
      </c>
      <c r="H5415" s="6" t="str">
        <f>TEXT(NiftyData[[#This Row],[Date]], "yyyy")</f>
        <v>1999</v>
      </c>
      <c r="I5415" s="6" t="str">
        <f>TEXT(NiftyData[[#This Row],[Date]], "mmm")</f>
        <v>Mar</v>
      </c>
      <c r="J5415" s="6" t="str">
        <f>TEXT(NiftyData[[#This Row],[Date]], "ddd")</f>
        <v>Fri</v>
      </c>
      <c r="K5415" s="6" t="str">
        <f>TEXT(NiftyData[[#This Row],[Date]], "mmm-yyyy")</f>
        <v>Mar-1999</v>
      </c>
      <c r="L5415" s="6" t="str">
        <f>IF(NiftyData[[#This Row],[Day]]="Thu", "Expiry", "")</f>
        <v/>
      </c>
      <c r="M5415" s="6">
        <f>NiftyData[[#This Row],[Close]]-NiftyData[[#This Row],[Open]]</f>
        <v>11</v>
      </c>
      <c r="N5415" s="4">
        <f>NiftyData[[#This Row],[Intraday Change]]/NiftyData[[#This Row],[Open]]</f>
        <v>1.0541952177871483E-2</v>
      </c>
      <c r="O5415" s="4">
        <f>_xlfn.CEILING.MATH(ABS(NiftyData[[#This Row],[Intraday Change %]]), 0.01)</f>
        <v>0.02</v>
      </c>
      <c r="P5415" s="6">
        <f>NiftyData[[#This Row],[Close]]-E5416</f>
        <v>13.25</v>
      </c>
      <c r="Q5415" s="4">
        <f>NiftyData[[#This Row],[DayChange]]/E5416</f>
        <v>1.2725701114099116E-2</v>
      </c>
      <c r="R5415" s="7">
        <f>_xlfn.CEILING.MATH(ABS(NiftyData[[#This Row],[DayChange %]]), 0.01)</f>
        <v>0.02</v>
      </c>
    </row>
    <row r="5416" spans="1:18" x14ac:dyDescent="0.2">
      <c r="A5416" s="2">
        <v>36223</v>
      </c>
      <c r="B5416" s="1">
        <v>1056.8499999999999</v>
      </c>
      <c r="C5416" s="1">
        <v>1060.55</v>
      </c>
      <c r="D5416" s="1">
        <v>1030.45</v>
      </c>
      <c r="E5416" s="1">
        <v>1041.2</v>
      </c>
      <c r="F5416" s="1">
        <v>42622056</v>
      </c>
      <c r="G5416" s="1">
        <v>1215.0999999999999</v>
      </c>
      <c r="H5416" s="6" t="str">
        <f>TEXT(NiftyData[[#This Row],[Date]], "yyyy")</f>
        <v>1999</v>
      </c>
      <c r="I5416" s="6" t="str">
        <f>TEXT(NiftyData[[#This Row],[Date]], "mmm")</f>
        <v>Mar</v>
      </c>
      <c r="J5416" s="6" t="str">
        <f>TEXT(NiftyData[[#This Row],[Date]], "ddd")</f>
        <v>Thu</v>
      </c>
      <c r="K5416" s="6" t="str">
        <f>TEXT(NiftyData[[#This Row],[Date]], "mmm-yyyy")</f>
        <v>Mar-1999</v>
      </c>
      <c r="L5416" s="6" t="str">
        <f>IF(NiftyData[[#This Row],[Day]]="Thu", "Expiry", "")</f>
        <v>Expiry</v>
      </c>
      <c r="M5416" s="6">
        <f>NiftyData[[#This Row],[Close]]-NiftyData[[#This Row],[Open]]</f>
        <v>-15.649999999999864</v>
      </c>
      <c r="N5416" s="4">
        <f>NiftyData[[#This Row],[Intraday Change]]/NiftyData[[#This Row],[Open]]</f>
        <v>-1.4808156313573228E-2</v>
      </c>
      <c r="O5416" s="4">
        <f>_xlfn.CEILING.MATH(ABS(NiftyData[[#This Row],[Intraday Change %]]), 0.01)</f>
        <v>0.02</v>
      </c>
      <c r="P5416" s="6">
        <f>NiftyData[[#This Row],[Close]]-E5417</f>
        <v>-10.649999999999864</v>
      </c>
      <c r="Q5416" s="4">
        <f>NiftyData[[#This Row],[DayChange]]/E5417</f>
        <v>-1.012501782573548E-2</v>
      </c>
      <c r="R5416" s="7">
        <f>_xlfn.CEILING.MATH(ABS(NiftyData[[#This Row],[DayChange %]]), 0.01)</f>
        <v>0.02</v>
      </c>
    </row>
    <row r="5417" spans="1:18" x14ac:dyDescent="0.2">
      <c r="A5417" s="2">
        <v>36222</v>
      </c>
      <c r="B5417" s="1">
        <v>1066.4000000000001</v>
      </c>
      <c r="C5417" s="1">
        <v>1073.05</v>
      </c>
      <c r="D5417" s="1">
        <v>1051.8</v>
      </c>
      <c r="E5417" s="1">
        <v>1051.8499999999999</v>
      </c>
      <c r="F5417" s="1">
        <v>57521186</v>
      </c>
      <c r="G5417" s="1">
        <v>1755.67</v>
      </c>
      <c r="H5417" s="6" t="str">
        <f>TEXT(NiftyData[[#This Row],[Date]], "yyyy")</f>
        <v>1999</v>
      </c>
      <c r="I5417" s="6" t="str">
        <f>TEXT(NiftyData[[#This Row],[Date]], "mmm")</f>
        <v>Mar</v>
      </c>
      <c r="J5417" s="6" t="str">
        <f>TEXT(NiftyData[[#This Row],[Date]], "ddd")</f>
        <v>Wed</v>
      </c>
      <c r="K5417" s="6" t="str">
        <f>TEXT(NiftyData[[#This Row],[Date]], "mmm-yyyy")</f>
        <v>Mar-1999</v>
      </c>
      <c r="L5417" s="6" t="str">
        <f>IF(NiftyData[[#This Row],[Day]]="Thu", "Expiry", "")</f>
        <v/>
      </c>
      <c r="M5417" s="6">
        <f>NiftyData[[#This Row],[Close]]-NiftyData[[#This Row],[Open]]</f>
        <v>-14.550000000000182</v>
      </c>
      <c r="N5417" s="4">
        <f>NiftyData[[#This Row],[Intraday Change]]/NiftyData[[#This Row],[Open]]</f>
        <v>-1.364403600900242E-2</v>
      </c>
      <c r="O5417" s="4">
        <f>_xlfn.CEILING.MATH(ABS(NiftyData[[#This Row],[Intraday Change %]]), 0.01)</f>
        <v>0.02</v>
      </c>
      <c r="P5417" s="6">
        <f>NiftyData[[#This Row],[Close]]-E5418</f>
        <v>36.049999999999955</v>
      </c>
      <c r="Q5417" s="4">
        <f>NiftyData[[#This Row],[DayChange]]/E5418</f>
        <v>3.5489269541248231E-2</v>
      </c>
      <c r="R5417" s="7">
        <f>_xlfn.CEILING.MATH(ABS(NiftyData[[#This Row],[DayChange %]]), 0.01)</f>
        <v>0.04</v>
      </c>
    </row>
    <row r="5418" spans="1:18" x14ac:dyDescent="0.2">
      <c r="A5418" s="2">
        <v>36220</v>
      </c>
      <c r="B5418" s="1">
        <v>992.45</v>
      </c>
      <c r="C5418" s="1">
        <v>1018.4</v>
      </c>
      <c r="D5418" s="1">
        <v>984.45</v>
      </c>
      <c r="E5418" s="1">
        <v>1015.8</v>
      </c>
      <c r="F5418" s="1">
        <v>47631336</v>
      </c>
      <c r="G5418" s="1">
        <v>1348.05</v>
      </c>
      <c r="H5418" s="6" t="str">
        <f>TEXT(NiftyData[[#This Row],[Date]], "yyyy")</f>
        <v>1999</v>
      </c>
      <c r="I5418" s="6" t="str">
        <f>TEXT(NiftyData[[#This Row],[Date]], "mmm")</f>
        <v>Mar</v>
      </c>
      <c r="J5418" s="6" t="str">
        <f>TEXT(NiftyData[[#This Row],[Date]], "ddd")</f>
        <v>Mon</v>
      </c>
      <c r="K5418" s="6" t="str">
        <f>TEXT(NiftyData[[#This Row],[Date]], "mmm-yyyy")</f>
        <v>Mar-1999</v>
      </c>
      <c r="L5418" s="6" t="str">
        <f>IF(NiftyData[[#This Row],[Day]]="Thu", "Expiry", "")</f>
        <v/>
      </c>
      <c r="M5418" s="6">
        <f>NiftyData[[#This Row],[Close]]-NiftyData[[#This Row],[Open]]</f>
        <v>23.349999999999909</v>
      </c>
      <c r="N5418" s="4">
        <f>NiftyData[[#This Row],[Intraday Change]]/NiftyData[[#This Row],[Open]]</f>
        <v>2.3527633633936125E-2</v>
      </c>
      <c r="O5418" s="4">
        <f>_xlfn.CEILING.MATH(ABS(NiftyData[[#This Row],[Intraday Change %]]), 0.01)</f>
        <v>0.03</v>
      </c>
      <c r="P5418" s="6">
        <f>NiftyData[[#This Row],[Close]]-E5419</f>
        <v>34.5</v>
      </c>
      <c r="Q5418" s="4">
        <f>NiftyData[[#This Row],[DayChange]]/E5419</f>
        <v>3.5157444206664633E-2</v>
      </c>
      <c r="R5418" s="7">
        <f>_xlfn.CEILING.MATH(ABS(NiftyData[[#This Row],[DayChange %]]), 0.01)</f>
        <v>0.04</v>
      </c>
    </row>
    <row r="5419" spans="1:18" x14ac:dyDescent="0.2">
      <c r="A5419" s="2">
        <v>36218</v>
      </c>
      <c r="B5419" s="1">
        <v>947.35</v>
      </c>
      <c r="C5419" s="1">
        <v>981.55</v>
      </c>
      <c r="D5419" s="1">
        <v>932.2</v>
      </c>
      <c r="E5419" s="1">
        <v>981.3</v>
      </c>
      <c r="F5419" s="1">
        <v>59545919</v>
      </c>
      <c r="G5419" s="1">
        <v>1546.01</v>
      </c>
      <c r="H5419" s="6" t="str">
        <f>TEXT(NiftyData[[#This Row],[Date]], "yyyy")</f>
        <v>1999</v>
      </c>
      <c r="I5419" s="6" t="str">
        <f>TEXT(NiftyData[[#This Row],[Date]], "mmm")</f>
        <v>Feb</v>
      </c>
      <c r="J5419" s="6" t="str">
        <f>TEXT(NiftyData[[#This Row],[Date]], "ddd")</f>
        <v>Sat</v>
      </c>
      <c r="K5419" s="6" t="str">
        <f>TEXT(NiftyData[[#This Row],[Date]], "mmm-yyyy")</f>
        <v>Feb-1999</v>
      </c>
      <c r="L5419" s="6" t="str">
        <f>IF(NiftyData[[#This Row],[Day]]="Thu", "Expiry", "")</f>
        <v/>
      </c>
      <c r="M5419" s="6">
        <f>NiftyData[[#This Row],[Close]]-NiftyData[[#This Row],[Open]]</f>
        <v>33.949999999999932</v>
      </c>
      <c r="N5419" s="4">
        <f>NiftyData[[#This Row],[Intraday Change]]/NiftyData[[#This Row],[Open]]</f>
        <v>3.5836807937932057E-2</v>
      </c>
      <c r="O5419" s="4">
        <f>_xlfn.CEILING.MATH(ABS(NiftyData[[#This Row],[Intraday Change %]]), 0.01)</f>
        <v>0.04</v>
      </c>
      <c r="P5419" s="6">
        <f>NiftyData[[#This Row],[Close]]-E5420</f>
        <v>40.099999999999909</v>
      </c>
      <c r="Q5419" s="4">
        <f>NiftyData[[#This Row],[DayChange]]/E5420</f>
        <v>4.2605184870378142E-2</v>
      </c>
      <c r="R5419" s="7">
        <f>_xlfn.CEILING.MATH(ABS(NiftyData[[#This Row],[DayChange %]]), 0.01)</f>
        <v>0.05</v>
      </c>
    </row>
    <row r="5420" spans="1:18" x14ac:dyDescent="0.2">
      <c r="A5420" s="2">
        <v>36217</v>
      </c>
      <c r="B5420" s="1">
        <v>955.4</v>
      </c>
      <c r="C5420" s="1">
        <v>955.75</v>
      </c>
      <c r="D5420" s="1">
        <v>938.2</v>
      </c>
      <c r="E5420" s="1">
        <v>941.2</v>
      </c>
      <c r="F5420" s="1">
        <v>32194644</v>
      </c>
      <c r="G5420" s="1">
        <v>738.01</v>
      </c>
      <c r="H5420" s="6" t="str">
        <f>TEXT(NiftyData[[#This Row],[Date]], "yyyy")</f>
        <v>1999</v>
      </c>
      <c r="I5420" s="6" t="str">
        <f>TEXT(NiftyData[[#This Row],[Date]], "mmm")</f>
        <v>Feb</v>
      </c>
      <c r="J5420" s="6" t="str">
        <f>TEXT(NiftyData[[#This Row],[Date]], "ddd")</f>
        <v>Fri</v>
      </c>
      <c r="K5420" s="6" t="str">
        <f>TEXT(NiftyData[[#This Row],[Date]], "mmm-yyyy")</f>
        <v>Feb-1999</v>
      </c>
      <c r="L5420" s="6" t="str">
        <f>IF(NiftyData[[#This Row],[Day]]="Thu", "Expiry", "")</f>
        <v/>
      </c>
      <c r="M5420" s="6">
        <f>NiftyData[[#This Row],[Close]]-NiftyData[[#This Row],[Open]]</f>
        <v>-14.199999999999932</v>
      </c>
      <c r="N5420" s="4">
        <f>NiftyData[[#This Row],[Intraday Change]]/NiftyData[[#This Row],[Open]]</f>
        <v>-1.4862884655641544E-2</v>
      </c>
      <c r="O5420" s="4">
        <f>_xlfn.CEILING.MATH(ABS(NiftyData[[#This Row],[Intraday Change %]]), 0.01)</f>
        <v>0.02</v>
      </c>
      <c r="P5420" s="6">
        <f>NiftyData[[#This Row],[Close]]-E5421</f>
        <v>-13.099999999999909</v>
      </c>
      <c r="Q5420" s="4">
        <f>NiftyData[[#This Row],[DayChange]]/E5421</f>
        <v>-1.3727339411086566E-2</v>
      </c>
      <c r="R5420" s="7">
        <f>_xlfn.CEILING.MATH(ABS(NiftyData[[#This Row],[DayChange %]]), 0.01)</f>
        <v>0.02</v>
      </c>
    </row>
    <row r="5421" spans="1:18" x14ac:dyDescent="0.2">
      <c r="A5421" s="2">
        <v>36216</v>
      </c>
      <c r="B5421" s="1">
        <v>954.7</v>
      </c>
      <c r="C5421" s="1">
        <v>962.6</v>
      </c>
      <c r="D5421" s="1">
        <v>951.9</v>
      </c>
      <c r="E5421" s="1">
        <v>954.3</v>
      </c>
      <c r="F5421" s="1">
        <v>34382788</v>
      </c>
      <c r="G5421" s="1">
        <v>745.9</v>
      </c>
      <c r="H5421" s="6" t="str">
        <f>TEXT(NiftyData[[#This Row],[Date]], "yyyy")</f>
        <v>1999</v>
      </c>
      <c r="I5421" s="6" t="str">
        <f>TEXT(NiftyData[[#This Row],[Date]], "mmm")</f>
        <v>Feb</v>
      </c>
      <c r="J5421" s="6" t="str">
        <f>TEXT(NiftyData[[#This Row],[Date]], "ddd")</f>
        <v>Thu</v>
      </c>
      <c r="K5421" s="6" t="str">
        <f>TEXT(NiftyData[[#This Row],[Date]], "mmm-yyyy")</f>
        <v>Feb-1999</v>
      </c>
      <c r="L5421" s="6" t="str">
        <f>IF(NiftyData[[#This Row],[Day]]="Thu", "Expiry", "")</f>
        <v>Expiry</v>
      </c>
      <c r="M5421" s="6">
        <f>NiftyData[[#This Row],[Close]]-NiftyData[[#This Row],[Open]]</f>
        <v>-0.40000000000009095</v>
      </c>
      <c r="N5421" s="4">
        <f>NiftyData[[#This Row],[Intraday Change]]/NiftyData[[#This Row],[Open]]</f>
        <v>-4.1897978422550635E-4</v>
      </c>
      <c r="O5421" s="4">
        <f>_xlfn.CEILING.MATH(ABS(NiftyData[[#This Row],[Intraday Change %]]), 0.01)</f>
        <v>0.01</v>
      </c>
      <c r="P5421" s="6">
        <f>NiftyData[[#This Row],[Close]]-E5422</f>
        <v>-3.3500000000000227</v>
      </c>
      <c r="Q5421" s="4">
        <f>NiftyData[[#This Row],[DayChange]]/E5422</f>
        <v>-3.4981465044640766E-3</v>
      </c>
      <c r="R5421" s="7">
        <f>_xlfn.CEILING.MATH(ABS(NiftyData[[#This Row],[DayChange %]]), 0.01)</f>
        <v>0.01</v>
      </c>
    </row>
    <row r="5422" spans="1:18" x14ac:dyDescent="0.2">
      <c r="A5422" s="2">
        <v>36215</v>
      </c>
      <c r="B5422" s="1">
        <v>959.8</v>
      </c>
      <c r="C5422" s="1">
        <v>961.4</v>
      </c>
      <c r="D5422" s="1">
        <v>947.95</v>
      </c>
      <c r="E5422" s="1">
        <v>957.65</v>
      </c>
      <c r="F5422" s="1">
        <v>36949581</v>
      </c>
      <c r="G5422" s="1">
        <v>754.89</v>
      </c>
      <c r="H5422" s="6" t="str">
        <f>TEXT(NiftyData[[#This Row],[Date]], "yyyy")</f>
        <v>1999</v>
      </c>
      <c r="I5422" s="6" t="str">
        <f>TEXT(NiftyData[[#This Row],[Date]], "mmm")</f>
        <v>Feb</v>
      </c>
      <c r="J5422" s="6" t="str">
        <f>TEXT(NiftyData[[#This Row],[Date]], "ddd")</f>
        <v>Wed</v>
      </c>
      <c r="K5422" s="6" t="str">
        <f>TEXT(NiftyData[[#This Row],[Date]], "mmm-yyyy")</f>
        <v>Feb-1999</v>
      </c>
      <c r="L5422" s="6" t="str">
        <f>IF(NiftyData[[#This Row],[Day]]="Thu", "Expiry", "")</f>
        <v/>
      </c>
      <c r="M5422" s="6">
        <f>NiftyData[[#This Row],[Close]]-NiftyData[[#This Row],[Open]]</f>
        <v>-2.1499999999999773</v>
      </c>
      <c r="N5422" s="4">
        <f>NiftyData[[#This Row],[Intraday Change]]/NiftyData[[#This Row],[Open]]</f>
        <v>-2.2400500104188138E-3</v>
      </c>
      <c r="O5422" s="4">
        <f>_xlfn.CEILING.MATH(ABS(NiftyData[[#This Row],[Intraday Change %]]), 0.01)</f>
        <v>0.01</v>
      </c>
      <c r="P5422" s="6">
        <f>NiftyData[[#This Row],[Close]]-E5423</f>
        <v>8</v>
      </c>
      <c r="Q5422" s="4">
        <f>NiftyData[[#This Row],[DayChange]]/E5423</f>
        <v>8.4241562680987727E-3</v>
      </c>
      <c r="R5422" s="7">
        <f>_xlfn.CEILING.MATH(ABS(NiftyData[[#This Row],[DayChange %]]), 0.01)</f>
        <v>0.01</v>
      </c>
    </row>
    <row r="5423" spans="1:18" x14ac:dyDescent="0.2">
      <c r="A5423" s="2">
        <v>36214</v>
      </c>
      <c r="B5423" s="1">
        <v>949.3</v>
      </c>
      <c r="C5423" s="1">
        <v>952.65</v>
      </c>
      <c r="D5423" s="1">
        <v>938.65</v>
      </c>
      <c r="E5423" s="1">
        <v>949.65</v>
      </c>
      <c r="F5423" s="1">
        <v>37794136</v>
      </c>
      <c r="G5423" s="1">
        <v>870.38</v>
      </c>
      <c r="H5423" s="6" t="str">
        <f>TEXT(NiftyData[[#This Row],[Date]], "yyyy")</f>
        <v>1999</v>
      </c>
      <c r="I5423" s="6" t="str">
        <f>TEXT(NiftyData[[#This Row],[Date]], "mmm")</f>
        <v>Feb</v>
      </c>
      <c r="J5423" s="6" t="str">
        <f>TEXT(NiftyData[[#This Row],[Date]], "ddd")</f>
        <v>Tue</v>
      </c>
      <c r="K5423" s="6" t="str">
        <f>TEXT(NiftyData[[#This Row],[Date]], "mmm-yyyy")</f>
        <v>Feb-1999</v>
      </c>
      <c r="L5423" s="6" t="str">
        <f>IF(NiftyData[[#This Row],[Day]]="Thu", "Expiry", "")</f>
        <v/>
      </c>
      <c r="M5423" s="6">
        <f>NiftyData[[#This Row],[Close]]-NiftyData[[#This Row],[Open]]</f>
        <v>0.35000000000002274</v>
      </c>
      <c r="N5423" s="4">
        <f>NiftyData[[#This Row],[Intraday Change]]/NiftyData[[#This Row],[Open]]</f>
        <v>3.6869272095230458E-4</v>
      </c>
      <c r="O5423" s="4">
        <f>_xlfn.CEILING.MATH(ABS(NiftyData[[#This Row],[Intraday Change %]]), 0.01)</f>
        <v>0.01</v>
      </c>
      <c r="P5423" s="6">
        <f>NiftyData[[#This Row],[Close]]-E5424</f>
        <v>-4.2000000000000455</v>
      </c>
      <c r="Q5423" s="4">
        <f>NiftyData[[#This Row],[DayChange]]/E5424</f>
        <v>-4.4032080515804851E-3</v>
      </c>
      <c r="R5423" s="7">
        <f>_xlfn.CEILING.MATH(ABS(NiftyData[[#This Row],[DayChange %]]), 0.01)</f>
        <v>0.01</v>
      </c>
    </row>
    <row r="5424" spans="1:18" x14ac:dyDescent="0.2">
      <c r="A5424" s="2">
        <v>36213</v>
      </c>
      <c r="B5424" s="1">
        <v>978.5</v>
      </c>
      <c r="C5424" s="1">
        <v>978.85</v>
      </c>
      <c r="D5424" s="1">
        <v>953.6</v>
      </c>
      <c r="E5424" s="1">
        <v>953.85</v>
      </c>
      <c r="F5424" s="1">
        <v>34742181</v>
      </c>
      <c r="G5424" s="1">
        <v>755.26</v>
      </c>
      <c r="H5424" s="6" t="str">
        <f>TEXT(NiftyData[[#This Row],[Date]], "yyyy")</f>
        <v>1999</v>
      </c>
      <c r="I5424" s="6" t="str">
        <f>TEXT(NiftyData[[#This Row],[Date]], "mmm")</f>
        <v>Feb</v>
      </c>
      <c r="J5424" s="6" t="str">
        <f>TEXT(NiftyData[[#This Row],[Date]], "ddd")</f>
        <v>Mon</v>
      </c>
      <c r="K5424" s="6" t="str">
        <f>TEXT(NiftyData[[#This Row],[Date]], "mmm-yyyy")</f>
        <v>Feb-1999</v>
      </c>
      <c r="L5424" s="6" t="str">
        <f>IF(NiftyData[[#This Row],[Day]]="Thu", "Expiry", "")</f>
        <v/>
      </c>
      <c r="M5424" s="6">
        <f>NiftyData[[#This Row],[Close]]-NiftyData[[#This Row],[Open]]</f>
        <v>-24.649999999999977</v>
      </c>
      <c r="N5424" s="4">
        <f>NiftyData[[#This Row],[Intraday Change]]/NiftyData[[#This Row],[Open]]</f>
        <v>-2.5191619826264666E-2</v>
      </c>
      <c r="O5424" s="4">
        <f>_xlfn.CEILING.MATH(ABS(NiftyData[[#This Row],[Intraday Change %]]), 0.01)</f>
        <v>0.03</v>
      </c>
      <c r="P5424" s="6">
        <f>NiftyData[[#This Row],[Close]]-E5425</f>
        <v>-22.449999999999932</v>
      </c>
      <c r="Q5424" s="4">
        <f>NiftyData[[#This Row],[DayChange]]/E5425</f>
        <v>-2.2994981050906416E-2</v>
      </c>
      <c r="R5424" s="7">
        <f>_xlfn.CEILING.MATH(ABS(NiftyData[[#This Row],[DayChange %]]), 0.01)</f>
        <v>0.03</v>
      </c>
    </row>
    <row r="5425" spans="1:18" x14ac:dyDescent="0.2">
      <c r="A5425" s="2">
        <v>36210</v>
      </c>
      <c r="B5425" s="1">
        <v>979.4</v>
      </c>
      <c r="C5425" s="1">
        <v>985.4</v>
      </c>
      <c r="D5425" s="1">
        <v>975.85</v>
      </c>
      <c r="E5425" s="1">
        <v>976.3</v>
      </c>
      <c r="F5425" s="1">
        <v>40208800</v>
      </c>
      <c r="G5425" s="1">
        <v>858.65</v>
      </c>
      <c r="H5425" s="6" t="str">
        <f>TEXT(NiftyData[[#This Row],[Date]], "yyyy")</f>
        <v>1999</v>
      </c>
      <c r="I5425" s="6" t="str">
        <f>TEXT(NiftyData[[#This Row],[Date]], "mmm")</f>
        <v>Feb</v>
      </c>
      <c r="J5425" s="6" t="str">
        <f>TEXT(NiftyData[[#This Row],[Date]], "ddd")</f>
        <v>Fri</v>
      </c>
      <c r="K5425" s="6" t="str">
        <f>TEXT(NiftyData[[#This Row],[Date]], "mmm-yyyy")</f>
        <v>Feb-1999</v>
      </c>
      <c r="L5425" s="6" t="str">
        <f>IF(NiftyData[[#This Row],[Day]]="Thu", "Expiry", "")</f>
        <v/>
      </c>
      <c r="M5425" s="6">
        <f>NiftyData[[#This Row],[Close]]-NiftyData[[#This Row],[Open]]</f>
        <v>-3.1000000000000227</v>
      </c>
      <c r="N5425" s="4">
        <f>NiftyData[[#This Row],[Intraday Change]]/NiftyData[[#This Row],[Open]]</f>
        <v>-3.1652031856238745E-3</v>
      </c>
      <c r="O5425" s="4">
        <f>_xlfn.CEILING.MATH(ABS(NiftyData[[#This Row],[Intraday Change %]]), 0.01)</f>
        <v>0.01</v>
      </c>
      <c r="P5425" s="6">
        <f>NiftyData[[#This Row],[Close]]-E5426</f>
        <v>2.8499999999999091</v>
      </c>
      <c r="Q5425" s="4">
        <f>NiftyData[[#This Row],[DayChange]]/E5426</f>
        <v>2.9277312650879952E-3</v>
      </c>
      <c r="R5425" s="7">
        <f>_xlfn.CEILING.MATH(ABS(NiftyData[[#This Row],[DayChange %]]), 0.01)</f>
        <v>0.01</v>
      </c>
    </row>
    <row r="5426" spans="1:18" x14ac:dyDescent="0.2">
      <c r="A5426" s="2">
        <v>36209</v>
      </c>
      <c r="B5426" s="1">
        <v>974.15</v>
      </c>
      <c r="C5426" s="1">
        <v>989.15</v>
      </c>
      <c r="D5426" s="1">
        <v>968.7</v>
      </c>
      <c r="E5426" s="1">
        <v>973.45</v>
      </c>
      <c r="F5426" s="1">
        <v>40515388</v>
      </c>
      <c r="G5426" s="1">
        <v>1018.65</v>
      </c>
      <c r="H5426" s="6" t="str">
        <f>TEXT(NiftyData[[#This Row],[Date]], "yyyy")</f>
        <v>1999</v>
      </c>
      <c r="I5426" s="6" t="str">
        <f>TEXT(NiftyData[[#This Row],[Date]], "mmm")</f>
        <v>Feb</v>
      </c>
      <c r="J5426" s="6" t="str">
        <f>TEXT(NiftyData[[#This Row],[Date]], "ddd")</f>
        <v>Thu</v>
      </c>
      <c r="K5426" s="6" t="str">
        <f>TEXT(NiftyData[[#This Row],[Date]], "mmm-yyyy")</f>
        <v>Feb-1999</v>
      </c>
      <c r="L5426" s="6" t="str">
        <f>IF(NiftyData[[#This Row],[Day]]="Thu", "Expiry", "")</f>
        <v>Expiry</v>
      </c>
      <c r="M5426" s="6">
        <f>NiftyData[[#This Row],[Close]]-NiftyData[[#This Row],[Open]]</f>
        <v>-0.69999999999993179</v>
      </c>
      <c r="N5426" s="4">
        <f>NiftyData[[#This Row],[Intraday Change]]/NiftyData[[#This Row],[Open]]</f>
        <v>-7.1857516809519255E-4</v>
      </c>
      <c r="O5426" s="4">
        <f>_xlfn.CEILING.MATH(ABS(NiftyData[[#This Row],[Intraday Change %]]), 0.01)</f>
        <v>0.01</v>
      </c>
      <c r="P5426" s="6">
        <f>NiftyData[[#This Row],[Close]]-E5427</f>
        <v>4.4000000000000909</v>
      </c>
      <c r="Q5426" s="4">
        <f>NiftyData[[#This Row],[DayChange]]/E5427</f>
        <v>4.5405293844487807E-3</v>
      </c>
      <c r="R5426" s="7">
        <f>_xlfn.CEILING.MATH(ABS(NiftyData[[#This Row],[DayChange %]]), 0.01)</f>
        <v>0.01</v>
      </c>
    </row>
    <row r="5427" spans="1:18" x14ac:dyDescent="0.2">
      <c r="A5427" s="2">
        <v>36208</v>
      </c>
      <c r="B5427" s="1">
        <v>970.1</v>
      </c>
      <c r="C5427" s="1">
        <v>978.75</v>
      </c>
      <c r="D5427" s="1">
        <v>953.1</v>
      </c>
      <c r="E5427" s="1">
        <v>969.05</v>
      </c>
      <c r="F5427" s="1">
        <v>37830915</v>
      </c>
      <c r="G5427" s="1">
        <v>988.61</v>
      </c>
      <c r="H5427" s="6" t="str">
        <f>TEXT(NiftyData[[#This Row],[Date]], "yyyy")</f>
        <v>1999</v>
      </c>
      <c r="I5427" s="6" t="str">
        <f>TEXT(NiftyData[[#This Row],[Date]], "mmm")</f>
        <v>Feb</v>
      </c>
      <c r="J5427" s="6" t="str">
        <f>TEXT(NiftyData[[#This Row],[Date]], "ddd")</f>
        <v>Wed</v>
      </c>
      <c r="K5427" s="6" t="str">
        <f>TEXT(NiftyData[[#This Row],[Date]], "mmm-yyyy")</f>
        <v>Feb-1999</v>
      </c>
      <c r="L5427" s="6" t="str">
        <f>IF(NiftyData[[#This Row],[Day]]="Thu", "Expiry", "")</f>
        <v/>
      </c>
      <c r="M5427" s="6">
        <f>NiftyData[[#This Row],[Close]]-NiftyData[[#This Row],[Open]]</f>
        <v>-1.0500000000000682</v>
      </c>
      <c r="N5427" s="4">
        <f>NiftyData[[#This Row],[Intraday Change]]/NiftyData[[#This Row],[Open]]</f>
        <v>-1.0823626430265625E-3</v>
      </c>
      <c r="O5427" s="4">
        <f>_xlfn.CEILING.MATH(ABS(NiftyData[[#This Row],[Intraday Change %]]), 0.01)</f>
        <v>0.01</v>
      </c>
      <c r="P5427" s="6">
        <f>NiftyData[[#This Row],[Close]]-E5428</f>
        <v>10.149999999999977</v>
      </c>
      <c r="Q5427" s="4">
        <f>NiftyData[[#This Row],[DayChange]]/E5428</f>
        <v>1.0585045364480111E-2</v>
      </c>
      <c r="R5427" s="7">
        <f>_xlfn.CEILING.MATH(ABS(NiftyData[[#This Row],[DayChange %]]), 0.01)</f>
        <v>0.02</v>
      </c>
    </row>
    <row r="5428" spans="1:18" x14ac:dyDescent="0.2">
      <c r="A5428" s="2">
        <v>36207</v>
      </c>
      <c r="B5428" s="1">
        <v>952.55</v>
      </c>
      <c r="C5428" s="1">
        <v>960.25</v>
      </c>
      <c r="D5428" s="1">
        <v>951.5</v>
      </c>
      <c r="E5428" s="1">
        <v>958.9</v>
      </c>
      <c r="F5428" s="1">
        <v>29400810</v>
      </c>
      <c r="G5428" s="1">
        <v>775.51</v>
      </c>
      <c r="H5428" s="6" t="str">
        <f>TEXT(NiftyData[[#This Row],[Date]], "yyyy")</f>
        <v>1999</v>
      </c>
      <c r="I5428" s="6" t="str">
        <f>TEXT(NiftyData[[#This Row],[Date]], "mmm")</f>
        <v>Feb</v>
      </c>
      <c r="J5428" s="6" t="str">
        <f>TEXT(NiftyData[[#This Row],[Date]], "ddd")</f>
        <v>Tue</v>
      </c>
      <c r="K5428" s="6" t="str">
        <f>TEXT(NiftyData[[#This Row],[Date]], "mmm-yyyy")</f>
        <v>Feb-1999</v>
      </c>
      <c r="L5428" s="6" t="str">
        <f>IF(NiftyData[[#This Row],[Day]]="Thu", "Expiry", "")</f>
        <v/>
      </c>
      <c r="M5428" s="6">
        <f>NiftyData[[#This Row],[Close]]-NiftyData[[#This Row],[Open]]</f>
        <v>6.3500000000000227</v>
      </c>
      <c r="N5428" s="4">
        <f>NiftyData[[#This Row],[Intraday Change]]/NiftyData[[#This Row],[Open]]</f>
        <v>6.6663167287806654E-3</v>
      </c>
      <c r="O5428" s="4">
        <f>_xlfn.CEILING.MATH(ABS(NiftyData[[#This Row],[Intraday Change %]]), 0.01)</f>
        <v>0.01</v>
      </c>
      <c r="P5428" s="6">
        <f>NiftyData[[#This Row],[Close]]-E5429</f>
        <v>4.3500000000000227</v>
      </c>
      <c r="Q5428" s="4">
        <f>NiftyData[[#This Row],[DayChange]]/E5429</f>
        <v>4.557121156565945E-3</v>
      </c>
      <c r="R5428" s="7">
        <f>_xlfn.CEILING.MATH(ABS(NiftyData[[#This Row],[DayChange %]]), 0.01)</f>
        <v>0.01</v>
      </c>
    </row>
    <row r="5429" spans="1:18" x14ac:dyDescent="0.2">
      <c r="A5429" s="2">
        <v>36206</v>
      </c>
      <c r="B5429" s="1">
        <v>974.1</v>
      </c>
      <c r="C5429" s="1">
        <v>976.85</v>
      </c>
      <c r="D5429" s="1">
        <v>954.55</v>
      </c>
      <c r="E5429" s="1">
        <v>954.55</v>
      </c>
      <c r="F5429" s="1">
        <v>31546716</v>
      </c>
      <c r="G5429" s="1">
        <v>957.09</v>
      </c>
      <c r="H5429" s="6" t="str">
        <f>TEXT(NiftyData[[#This Row],[Date]], "yyyy")</f>
        <v>1999</v>
      </c>
      <c r="I5429" s="6" t="str">
        <f>TEXT(NiftyData[[#This Row],[Date]], "mmm")</f>
        <v>Feb</v>
      </c>
      <c r="J5429" s="6" t="str">
        <f>TEXT(NiftyData[[#This Row],[Date]], "ddd")</f>
        <v>Mon</v>
      </c>
      <c r="K5429" s="6" t="str">
        <f>TEXT(NiftyData[[#This Row],[Date]], "mmm-yyyy")</f>
        <v>Feb-1999</v>
      </c>
      <c r="L5429" s="6" t="str">
        <f>IF(NiftyData[[#This Row],[Day]]="Thu", "Expiry", "")</f>
        <v/>
      </c>
      <c r="M5429" s="6">
        <f>NiftyData[[#This Row],[Close]]-NiftyData[[#This Row],[Open]]</f>
        <v>-19.550000000000068</v>
      </c>
      <c r="N5429" s="4">
        <f>NiftyData[[#This Row],[Intraday Change]]/NiftyData[[#This Row],[Open]]</f>
        <v>-2.006980802792328E-2</v>
      </c>
      <c r="O5429" s="4">
        <f>_xlfn.CEILING.MATH(ABS(NiftyData[[#This Row],[Intraday Change %]]), 0.01)</f>
        <v>0.03</v>
      </c>
      <c r="P5429" s="6">
        <f>NiftyData[[#This Row],[Close]]-E5430</f>
        <v>-15.700000000000045</v>
      </c>
      <c r="Q5429" s="4">
        <f>NiftyData[[#This Row],[DayChange]]/E5430</f>
        <v>-1.6181396547281676E-2</v>
      </c>
      <c r="R5429" s="7">
        <f>_xlfn.CEILING.MATH(ABS(NiftyData[[#This Row],[DayChange %]]), 0.01)</f>
        <v>0.02</v>
      </c>
    </row>
    <row r="5430" spans="1:18" x14ac:dyDescent="0.2">
      <c r="A5430" s="2">
        <v>36203</v>
      </c>
      <c r="B5430" s="1">
        <v>965.7</v>
      </c>
      <c r="C5430" s="1">
        <v>972.75</v>
      </c>
      <c r="D5430" s="1">
        <v>962.35</v>
      </c>
      <c r="E5430" s="1">
        <v>970.25</v>
      </c>
      <c r="F5430" s="1">
        <v>26221936</v>
      </c>
      <c r="G5430" s="1">
        <v>818.99</v>
      </c>
      <c r="H5430" s="6" t="str">
        <f>TEXT(NiftyData[[#This Row],[Date]], "yyyy")</f>
        <v>1999</v>
      </c>
      <c r="I5430" s="6" t="str">
        <f>TEXT(NiftyData[[#This Row],[Date]], "mmm")</f>
        <v>Feb</v>
      </c>
      <c r="J5430" s="6" t="str">
        <f>TEXT(NiftyData[[#This Row],[Date]], "ddd")</f>
        <v>Fri</v>
      </c>
      <c r="K5430" s="6" t="str">
        <f>TEXT(NiftyData[[#This Row],[Date]], "mmm-yyyy")</f>
        <v>Feb-1999</v>
      </c>
      <c r="L5430" s="6" t="str">
        <f>IF(NiftyData[[#This Row],[Day]]="Thu", "Expiry", "")</f>
        <v/>
      </c>
      <c r="M5430" s="6">
        <f>NiftyData[[#This Row],[Close]]-NiftyData[[#This Row],[Open]]</f>
        <v>4.5499999999999545</v>
      </c>
      <c r="N5430" s="4">
        <f>NiftyData[[#This Row],[Intraday Change]]/NiftyData[[#This Row],[Open]]</f>
        <v>4.7116081598839749E-3</v>
      </c>
      <c r="O5430" s="4">
        <f>_xlfn.CEILING.MATH(ABS(NiftyData[[#This Row],[Intraday Change %]]), 0.01)</f>
        <v>0.01</v>
      </c>
      <c r="P5430" s="6">
        <f>NiftyData[[#This Row],[Close]]-E5431</f>
        <v>10.200000000000045</v>
      </c>
      <c r="Q5430" s="4">
        <f>NiftyData[[#This Row],[DayChange]]/E5431</f>
        <v>1.0624446643404038E-2</v>
      </c>
      <c r="R5430" s="7">
        <f>_xlfn.CEILING.MATH(ABS(NiftyData[[#This Row],[DayChange %]]), 0.01)</f>
        <v>0.02</v>
      </c>
    </row>
    <row r="5431" spans="1:18" x14ac:dyDescent="0.2">
      <c r="A5431" s="2">
        <v>36202</v>
      </c>
      <c r="B5431" s="1">
        <v>966.85</v>
      </c>
      <c r="C5431" s="1">
        <v>973.7</v>
      </c>
      <c r="D5431" s="1">
        <v>958.15</v>
      </c>
      <c r="E5431" s="1">
        <v>960.05</v>
      </c>
      <c r="F5431" s="1">
        <v>40018118</v>
      </c>
      <c r="G5431" s="1">
        <v>1267.54</v>
      </c>
      <c r="H5431" s="6" t="str">
        <f>TEXT(NiftyData[[#This Row],[Date]], "yyyy")</f>
        <v>1999</v>
      </c>
      <c r="I5431" s="6" t="str">
        <f>TEXT(NiftyData[[#This Row],[Date]], "mmm")</f>
        <v>Feb</v>
      </c>
      <c r="J5431" s="6" t="str">
        <f>TEXT(NiftyData[[#This Row],[Date]], "ddd")</f>
        <v>Thu</v>
      </c>
      <c r="K5431" s="6" t="str">
        <f>TEXT(NiftyData[[#This Row],[Date]], "mmm-yyyy")</f>
        <v>Feb-1999</v>
      </c>
      <c r="L5431" s="6" t="str">
        <f>IF(NiftyData[[#This Row],[Day]]="Thu", "Expiry", "")</f>
        <v>Expiry</v>
      </c>
      <c r="M5431" s="6">
        <f>NiftyData[[#This Row],[Close]]-NiftyData[[#This Row],[Open]]</f>
        <v>-6.8000000000000682</v>
      </c>
      <c r="N5431" s="4">
        <f>NiftyData[[#This Row],[Intraday Change]]/NiftyData[[#This Row],[Open]]</f>
        <v>-7.033148885556258E-3</v>
      </c>
      <c r="O5431" s="4">
        <f>_xlfn.CEILING.MATH(ABS(NiftyData[[#This Row],[Intraday Change %]]), 0.01)</f>
        <v>0.01</v>
      </c>
      <c r="P5431" s="6">
        <f>NiftyData[[#This Row],[Close]]-E5432</f>
        <v>0.59999999999990905</v>
      </c>
      <c r="Q5431" s="4">
        <f>NiftyData[[#This Row],[DayChange]]/E5432</f>
        <v>6.2535827818011264E-4</v>
      </c>
      <c r="R5431" s="7">
        <f>_xlfn.CEILING.MATH(ABS(NiftyData[[#This Row],[DayChange %]]), 0.01)</f>
        <v>0.01</v>
      </c>
    </row>
    <row r="5432" spans="1:18" x14ac:dyDescent="0.2">
      <c r="A5432" s="2">
        <v>36201</v>
      </c>
      <c r="B5432" s="1">
        <v>938.8</v>
      </c>
      <c r="C5432" s="1">
        <v>959.6</v>
      </c>
      <c r="D5432" s="1">
        <v>935.2</v>
      </c>
      <c r="E5432" s="1">
        <v>959.45</v>
      </c>
      <c r="F5432" s="1">
        <v>33200940</v>
      </c>
      <c r="G5432" s="1">
        <v>973.17</v>
      </c>
      <c r="H5432" s="6" t="str">
        <f>TEXT(NiftyData[[#This Row],[Date]], "yyyy")</f>
        <v>1999</v>
      </c>
      <c r="I5432" s="6" t="str">
        <f>TEXT(NiftyData[[#This Row],[Date]], "mmm")</f>
        <v>Feb</v>
      </c>
      <c r="J5432" s="6" t="str">
        <f>TEXT(NiftyData[[#This Row],[Date]], "ddd")</f>
        <v>Wed</v>
      </c>
      <c r="K5432" s="6" t="str">
        <f>TEXT(NiftyData[[#This Row],[Date]], "mmm-yyyy")</f>
        <v>Feb-1999</v>
      </c>
      <c r="L5432" s="6" t="str">
        <f>IF(NiftyData[[#This Row],[Day]]="Thu", "Expiry", "")</f>
        <v/>
      </c>
      <c r="M5432" s="6">
        <f>NiftyData[[#This Row],[Close]]-NiftyData[[#This Row],[Open]]</f>
        <v>20.650000000000091</v>
      </c>
      <c r="N5432" s="4">
        <f>NiftyData[[#This Row],[Intraday Change]]/NiftyData[[#This Row],[Open]]</f>
        <v>2.19961653174266E-2</v>
      </c>
      <c r="O5432" s="4">
        <f>_xlfn.CEILING.MATH(ABS(NiftyData[[#This Row],[Intraday Change %]]), 0.01)</f>
        <v>0.03</v>
      </c>
      <c r="P5432" s="6">
        <f>NiftyData[[#This Row],[Close]]-E5433</f>
        <v>34.700000000000045</v>
      </c>
      <c r="Q5432" s="4">
        <f>NiftyData[[#This Row],[DayChange]]/E5433</f>
        <v>3.7523655041903269E-2</v>
      </c>
      <c r="R5432" s="7">
        <f>_xlfn.CEILING.MATH(ABS(NiftyData[[#This Row],[DayChange %]]), 0.01)</f>
        <v>0.04</v>
      </c>
    </row>
    <row r="5433" spans="1:18" x14ac:dyDescent="0.2">
      <c r="A5433" s="2">
        <v>36200</v>
      </c>
      <c r="B5433" s="1">
        <v>914.7</v>
      </c>
      <c r="C5433" s="1">
        <v>924.75</v>
      </c>
      <c r="D5433" s="1">
        <v>907.45</v>
      </c>
      <c r="E5433" s="1">
        <v>924.75</v>
      </c>
      <c r="F5433" s="1">
        <v>29541446</v>
      </c>
      <c r="G5433" s="1">
        <v>852.68</v>
      </c>
      <c r="H5433" s="6" t="str">
        <f>TEXT(NiftyData[[#This Row],[Date]], "yyyy")</f>
        <v>1999</v>
      </c>
      <c r="I5433" s="6" t="str">
        <f>TEXT(NiftyData[[#This Row],[Date]], "mmm")</f>
        <v>Feb</v>
      </c>
      <c r="J5433" s="6" t="str">
        <f>TEXT(NiftyData[[#This Row],[Date]], "ddd")</f>
        <v>Tue</v>
      </c>
      <c r="K5433" s="6" t="str">
        <f>TEXT(NiftyData[[#This Row],[Date]], "mmm-yyyy")</f>
        <v>Feb-1999</v>
      </c>
      <c r="L5433" s="6" t="str">
        <f>IF(NiftyData[[#This Row],[Day]]="Thu", "Expiry", "")</f>
        <v/>
      </c>
      <c r="M5433" s="6">
        <f>NiftyData[[#This Row],[Close]]-NiftyData[[#This Row],[Open]]</f>
        <v>10.049999999999955</v>
      </c>
      <c r="N5433" s="4">
        <f>NiftyData[[#This Row],[Intraday Change]]/NiftyData[[#This Row],[Open]]</f>
        <v>1.098720892095764E-2</v>
      </c>
      <c r="O5433" s="4">
        <f>_xlfn.CEILING.MATH(ABS(NiftyData[[#This Row],[Intraday Change %]]), 0.01)</f>
        <v>0.02</v>
      </c>
      <c r="P5433" s="6">
        <f>NiftyData[[#This Row],[Close]]-E5434</f>
        <v>8.25</v>
      </c>
      <c r="Q5433" s="4">
        <f>NiftyData[[#This Row],[DayChange]]/E5434</f>
        <v>9.0016366612111296E-3</v>
      </c>
      <c r="R5433" s="7">
        <f>_xlfn.CEILING.MATH(ABS(NiftyData[[#This Row],[DayChange %]]), 0.01)</f>
        <v>0.01</v>
      </c>
    </row>
    <row r="5434" spans="1:18" x14ac:dyDescent="0.2">
      <c r="A5434" s="2">
        <v>36199</v>
      </c>
      <c r="B5434" s="1">
        <v>937.75</v>
      </c>
      <c r="C5434" s="1">
        <v>940.9</v>
      </c>
      <c r="D5434" s="1">
        <v>916.5</v>
      </c>
      <c r="E5434" s="1">
        <v>916.5</v>
      </c>
      <c r="F5434" s="1">
        <v>23981136</v>
      </c>
      <c r="G5434" s="1">
        <v>848.21</v>
      </c>
      <c r="H5434" s="6" t="str">
        <f>TEXT(NiftyData[[#This Row],[Date]], "yyyy")</f>
        <v>1999</v>
      </c>
      <c r="I5434" s="6" t="str">
        <f>TEXT(NiftyData[[#This Row],[Date]], "mmm")</f>
        <v>Feb</v>
      </c>
      <c r="J5434" s="6" t="str">
        <f>TEXT(NiftyData[[#This Row],[Date]], "ddd")</f>
        <v>Mon</v>
      </c>
      <c r="K5434" s="6" t="str">
        <f>TEXT(NiftyData[[#This Row],[Date]], "mmm-yyyy")</f>
        <v>Feb-1999</v>
      </c>
      <c r="L5434" s="6" t="str">
        <f>IF(NiftyData[[#This Row],[Day]]="Thu", "Expiry", "")</f>
        <v/>
      </c>
      <c r="M5434" s="6">
        <f>NiftyData[[#This Row],[Close]]-NiftyData[[#This Row],[Open]]</f>
        <v>-21.25</v>
      </c>
      <c r="N5434" s="4">
        <f>NiftyData[[#This Row],[Intraday Change]]/NiftyData[[#This Row],[Open]]</f>
        <v>-2.2660623833644363E-2</v>
      </c>
      <c r="O5434" s="4">
        <f>_xlfn.CEILING.MATH(ABS(NiftyData[[#This Row],[Intraday Change %]]), 0.01)</f>
        <v>0.03</v>
      </c>
      <c r="P5434" s="6">
        <f>NiftyData[[#This Row],[Close]]-E5435</f>
        <v>-19.799999999999955</v>
      </c>
      <c r="Q5434" s="4">
        <f>NiftyData[[#This Row],[DayChange]]/E5435</f>
        <v>-2.1147068247356567E-2</v>
      </c>
      <c r="R5434" s="7">
        <f>_xlfn.CEILING.MATH(ABS(NiftyData[[#This Row],[DayChange %]]), 0.01)</f>
        <v>0.03</v>
      </c>
    </row>
    <row r="5435" spans="1:18" x14ac:dyDescent="0.2">
      <c r="A5435" s="2">
        <v>36196</v>
      </c>
      <c r="B5435" s="1">
        <v>939.65</v>
      </c>
      <c r="C5435" s="1">
        <v>943.7</v>
      </c>
      <c r="D5435" s="1">
        <v>930.1</v>
      </c>
      <c r="E5435" s="1">
        <v>936.3</v>
      </c>
      <c r="F5435" s="1">
        <v>23475400</v>
      </c>
      <c r="G5435" s="1">
        <v>710.09</v>
      </c>
      <c r="H5435" s="6" t="str">
        <f>TEXT(NiftyData[[#This Row],[Date]], "yyyy")</f>
        <v>1999</v>
      </c>
      <c r="I5435" s="6" t="str">
        <f>TEXT(NiftyData[[#This Row],[Date]], "mmm")</f>
        <v>Feb</v>
      </c>
      <c r="J5435" s="6" t="str">
        <f>TEXT(NiftyData[[#This Row],[Date]], "ddd")</f>
        <v>Fri</v>
      </c>
      <c r="K5435" s="6" t="str">
        <f>TEXT(NiftyData[[#This Row],[Date]], "mmm-yyyy")</f>
        <v>Feb-1999</v>
      </c>
      <c r="L5435" s="6" t="str">
        <f>IF(NiftyData[[#This Row],[Day]]="Thu", "Expiry", "")</f>
        <v/>
      </c>
      <c r="M5435" s="6">
        <f>NiftyData[[#This Row],[Close]]-NiftyData[[#This Row],[Open]]</f>
        <v>-3.3500000000000227</v>
      </c>
      <c r="N5435" s="4">
        <f>NiftyData[[#This Row],[Intraday Change]]/NiftyData[[#This Row],[Open]]</f>
        <v>-3.5651572393976725E-3</v>
      </c>
      <c r="O5435" s="4">
        <f>_xlfn.CEILING.MATH(ABS(NiftyData[[#This Row],[Intraday Change %]]), 0.01)</f>
        <v>0.01</v>
      </c>
      <c r="P5435" s="6">
        <f>NiftyData[[#This Row],[Close]]-E5436</f>
        <v>-3.4000000000000909</v>
      </c>
      <c r="Q5435" s="4">
        <f>NiftyData[[#This Row],[DayChange]]/E5436</f>
        <v>-3.6181760136214649E-3</v>
      </c>
      <c r="R5435" s="7">
        <f>_xlfn.CEILING.MATH(ABS(NiftyData[[#This Row],[DayChange %]]), 0.01)</f>
        <v>0.01</v>
      </c>
    </row>
    <row r="5436" spans="1:18" x14ac:dyDescent="0.2">
      <c r="A5436" s="2">
        <v>36195</v>
      </c>
      <c r="B5436" s="1">
        <v>957.15</v>
      </c>
      <c r="C5436" s="1">
        <v>958.8</v>
      </c>
      <c r="D5436" s="1">
        <v>937.5</v>
      </c>
      <c r="E5436" s="1">
        <v>939.7</v>
      </c>
      <c r="F5436" s="1">
        <v>29432712</v>
      </c>
      <c r="G5436" s="1">
        <v>868.91</v>
      </c>
      <c r="H5436" s="6" t="str">
        <f>TEXT(NiftyData[[#This Row],[Date]], "yyyy")</f>
        <v>1999</v>
      </c>
      <c r="I5436" s="6" t="str">
        <f>TEXT(NiftyData[[#This Row],[Date]], "mmm")</f>
        <v>Feb</v>
      </c>
      <c r="J5436" s="6" t="str">
        <f>TEXT(NiftyData[[#This Row],[Date]], "ddd")</f>
        <v>Thu</v>
      </c>
      <c r="K5436" s="6" t="str">
        <f>TEXT(NiftyData[[#This Row],[Date]], "mmm-yyyy")</f>
        <v>Feb-1999</v>
      </c>
      <c r="L5436" s="6" t="str">
        <f>IF(NiftyData[[#This Row],[Day]]="Thu", "Expiry", "")</f>
        <v>Expiry</v>
      </c>
      <c r="M5436" s="6">
        <f>NiftyData[[#This Row],[Close]]-NiftyData[[#This Row],[Open]]</f>
        <v>-17.449999999999932</v>
      </c>
      <c r="N5436" s="4">
        <f>NiftyData[[#This Row],[Intraday Change]]/NiftyData[[#This Row],[Open]]</f>
        <v>-1.8231207229796723E-2</v>
      </c>
      <c r="O5436" s="4">
        <f>_xlfn.CEILING.MATH(ABS(NiftyData[[#This Row],[Intraday Change %]]), 0.01)</f>
        <v>0.02</v>
      </c>
      <c r="P5436" s="6">
        <f>NiftyData[[#This Row],[Close]]-E5437</f>
        <v>-12.699999999999932</v>
      </c>
      <c r="Q5436" s="4">
        <f>NiftyData[[#This Row],[DayChange]]/E5437</f>
        <v>-1.3334733305333822E-2</v>
      </c>
      <c r="R5436" s="7">
        <f>_xlfn.CEILING.MATH(ABS(NiftyData[[#This Row],[DayChange %]]), 0.01)</f>
        <v>0.02</v>
      </c>
    </row>
    <row r="5437" spans="1:18" x14ac:dyDescent="0.2">
      <c r="A5437" s="2">
        <v>36194</v>
      </c>
      <c r="B5437" s="1">
        <v>948</v>
      </c>
      <c r="C5437" s="1">
        <v>955.55</v>
      </c>
      <c r="D5437" s="1">
        <v>940.75</v>
      </c>
      <c r="E5437" s="1">
        <v>952.4</v>
      </c>
      <c r="F5437" s="1">
        <v>27335489</v>
      </c>
      <c r="G5437" s="1">
        <v>801.51</v>
      </c>
      <c r="H5437" s="6" t="str">
        <f>TEXT(NiftyData[[#This Row],[Date]], "yyyy")</f>
        <v>1999</v>
      </c>
      <c r="I5437" s="6" t="str">
        <f>TEXT(NiftyData[[#This Row],[Date]], "mmm")</f>
        <v>Feb</v>
      </c>
      <c r="J5437" s="6" t="str">
        <f>TEXT(NiftyData[[#This Row],[Date]], "ddd")</f>
        <v>Wed</v>
      </c>
      <c r="K5437" s="6" t="str">
        <f>TEXT(NiftyData[[#This Row],[Date]], "mmm-yyyy")</f>
        <v>Feb-1999</v>
      </c>
      <c r="L5437" s="6" t="str">
        <f>IF(NiftyData[[#This Row],[Day]]="Thu", "Expiry", "")</f>
        <v/>
      </c>
      <c r="M5437" s="6">
        <f>NiftyData[[#This Row],[Close]]-NiftyData[[#This Row],[Open]]</f>
        <v>4.3999999999999773</v>
      </c>
      <c r="N5437" s="4">
        <f>NiftyData[[#This Row],[Intraday Change]]/NiftyData[[#This Row],[Open]]</f>
        <v>4.6413502109704397E-3</v>
      </c>
      <c r="O5437" s="4">
        <f>_xlfn.CEILING.MATH(ABS(NiftyData[[#This Row],[Intraday Change %]]), 0.01)</f>
        <v>0.01</v>
      </c>
      <c r="P5437" s="6">
        <f>NiftyData[[#This Row],[Close]]-E5438</f>
        <v>21.199999999999932</v>
      </c>
      <c r="Q5437" s="4">
        <f>NiftyData[[#This Row],[DayChange]]/E5438</f>
        <v>2.2766323024054909E-2</v>
      </c>
      <c r="R5437" s="7">
        <f>_xlfn.CEILING.MATH(ABS(NiftyData[[#This Row],[DayChange %]]), 0.01)</f>
        <v>0.03</v>
      </c>
    </row>
    <row r="5438" spans="1:18" x14ac:dyDescent="0.2">
      <c r="A5438" s="2">
        <v>36193</v>
      </c>
      <c r="B5438" s="1">
        <v>940.1</v>
      </c>
      <c r="C5438" s="1">
        <v>945.15</v>
      </c>
      <c r="D5438" s="1">
        <v>924.95</v>
      </c>
      <c r="E5438" s="1">
        <v>931.2</v>
      </c>
      <c r="F5438" s="1">
        <v>30674923</v>
      </c>
      <c r="G5438" s="1">
        <v>859.68</v>
      </c>
      <c r="H5438" s="6" t="str">
        <f>TEXT(NiftyData[[#This Row],[Date]], "yyyy")</f>
        <v>1999</v>
      </c>
      <c r="I5438" s="6" t="str">
        <f>TEXT(NiftyData[[#This Row],[Date]], "mmm")</f>
        <v>Feb</v>
      </c>
      <c r="J5438" s="6" t="str">
        <f>TEXT(NiftyData[[#This Row],[Date]], "ddd")</f>
        <v>Tue</v>
      </c>
      <c r="K5438" s="6" t="str">
        <f>TEXT(NiftyData[[#This Row],[Date]], "mmm-yyyy")</f>
        <v>Feb-1999</v>
      </c>
      <c r="L5438" s="6" t="str">
        <f>IF(NiftyData[[#This Row],[Day]]="Thu", "Expiry", "")</f>
        <v/>
      </c>
      <c r="M5438" s="6">
        <f>NiftyData[[#This Row],[Close]]-NiftyData[[#This Row],[Open]]</f>
        <v>-8.8999999999999773</v>
      </c>
      <c r="N5438" s="4">
        <f>NiftyData[[#This Row],[Intraday Change]]/NiftyData[[#This Row],[Open]]</f>
        <v>-9.4670779704286532E-3</v>
      </c>
      <c r="O5438" s="4">
        <f>_xlfn.CEILING.MATH(ABS(NiftyData[[#This Row],[Intraday Change %]]), 0.01)</f>
        <v>0.01</v>
      </c>
      <c r="P5438" s="6">
        <f>NiftyData[[#This Row],[Close]]-E5439</f>
        <v>-8.9499999999999318</v>
      </c>
      <c r="Q5438" s="4">
        <f>NiftyData[[#This Row],[DayChange]]/E5439</f>
        <v>-9.5197574855075597E-3</v>
      </c>
      <c r="R5438" s="7">
        <f>_xlfn.CEILING.MATH(ABS(NiftyData[[#This Row],[DayChange %]]), 0.01)</f>
        <v>0.01</v>
      </c>
    </row>
    <row r="5439" spans="1:18" x14ac:dyDescent="0.2">
      <c r="A5439" s="2">
        <v>36192</v>
      </c>
      <c r="B5439" s="1">
        <v>962.4</v>
      </c>
      <c r="C5439" s="1">
        <v>968.05</v>
      </c>
      <c r="D5439" s="1">
        <v>940.15</v>
      </c>
      <c r="E5439" s="1">
        <v>940.15</v>
      </c>
      <c r="F5439" s="1">
        <v>23175431</v>
      </c>
      <c r="G5439" s="1">
        <v>731.92</v>
      </c>
      <c r="H5439" s="6" t="str">
        <f>TEXT(NiftyData[[#This Row],[Date]], "yyyy")</f>
        <v>1999</v>
      </c>
      <c r="I5439" s="6" t="str">
        <f>TEXT(NiftyData[[#This Row],[Date]], "mmm")</f>
        <v>Feb</v>
      </c>
      <c r="J5439" s="6" t="str">
        <f>TEXT(NiftyData[[#This Row],[Date]], "ddd")</f>
        <v>Mon</v>
      </c>
      <c r="K5439" s="6" t="str">
        <f>TEXT(NiftyData[[#This Row],[Date]], "mmm-yyyy")</f>
        <v>Feb-1999</v>
      </c>
      <c r="L5439" s="6" t="str">
        <f>IF(NiftyData[[#This Row],[Day]]="Thu", "Expiry", "")</f>
        <v/>
      </c>
      <c r="M5439" s="6">
        <f>NiftyData[[#This Row],[Close]]-NiftyData[[#This Row],[Open]]</f>
        <v>-22.25</v>
      </c>
      <c r="N5439" s="4">
        <f>NiftyData[[#This Row],[Intraday Change]]/NiftyData[[#This Row],[Open]]</f>
        <v>-2.3119285120532004E-2</v>
      </c>
      <c r="O5439" s="4">
        <f>_xlfn.CEILING.MATH(ABS(NiftyData[[#This Row],[Intraday Change %]]), 0.01)</f>
        <v>0.03</v>
      </c>
      <c r="P5439" s="6">
        <f>NiftyData[[#This Row],[Close]]-E5440</f>
        <v>-26.050000000000068</v>
      </c>
      <c r="Q5439" s="4">
        <f>NiftyData[[#This Row],[DayChange]]/E5440</f>
        <v>-2.6961291658041883E-2</v>
      </c>
      <c r="R5439" s="7">
        <f>_xlfn.CEILING.MATH(ABS(NiftyData[[#This Row],[DayChange %]]), 0.01)</f>
        <v>0.03</v>
      </c>
    </row>
    <row r="5440" spans="1:18" x14ac:dyDescent="0.2">
      <c r="A5440" s="2">
        <v>36189</v>
      </c>
      <c r="B5440" s="1">
        <v>956.8</v>
      </c>
      <c r="C5440" s="1">
        <v>966.35</v>
      </c>
      <c r="D5440" s="1">
        <v>952.7</v>
      </c>
      <c r="E5440" s="1">
        <v>966.2</v>
      </c>
      <c r="F5440" s="1">
        <v>24052319</v>
      </c>
      <c r="G5440" s="1">
        <v>751.62</v>
      </c>
      <c r="H5440" s="6" t="str">
        <f>TEXT(NiftyData[[#This Row],[Date]], "yyyy")</f>
        <v>1999</v>
      </c>
      <c r="I5440" s="6" t="str">
        <f>TEXT(NiftyData[[#This Row],[Date]], "mmm")</f>
        <v>Jan</v>
      </c>
      <c r="J5440" s="6" t="str">
        <f>TEXT(NiftyData[[#This Row],[Date]], "ddd")</f>
        <v>Fri</v>
      </c>
      <c r="K5440" s="6" t="str">
        <f>TEXT(NiftyData[[#This Row],[Date]], "mmm-yyyy")</f>
        <v>Jan-1999</v>
      </c>
      <c r="L5440" s="6" t="str">
        <f>IF(NiftyData[[#This Row],[Day]]="Thu", "Expiry", "")</f>
        <v/>
      </c>
      <c r="M5440" s="6">
        <f>NiftyData[[#This Row],[Close]]-NiftyData[[#This Row],[Open]]</f>
        <v>9.4000000000000909</v>
      </c>
      <c r="N5440" s="4">
        <f>NiftyData[[#This Row],[Intraday Change]]/NiftyData[[#This Row],[Open]]</f>
        <v>9.8244147157191593E-3</v>
      </c>
      <c r="O5440" s="4">
        <f>_xlfn.CEILING.MATH(ABS(NiftyData[[#This Row],[Intraday Change %]]), 0.01)</f>
        <v>0.01</v>
      </c>
      <c r="P5440" s="6">
        <f>NiftyData[[#This Row],[Close]]-E5441</f>
        <v>11.100000000000023</v>
      </c>
      <c r="Q5440" s="4">
        <f>NiftyData[[#This Row],[DayChange]]/E5441</f>
        <v>1.1621819704742983E-2</v>
      </c>
      <c r="R5440" s="7">
        <f>_xlfn.CEILING.MATH(ABS(NiftyData[[#This Row],[DayChange %]]), 0.01)</f>
        <v>0.02</v>
      </c>
    </row>
    <row r="5441" spans="1:18" x14ac:dyDescent="0.2">
      <c r="A5441" s="2">
        <v>36188</v>
      </c>
      <c r="B5441" s="1">
        <v>971.2</v>
      </c>
      <c r="C5441" s="1">
        <v>976.75</v>
      </c>
      <c r="D5441" s="1">
        <v>954.25</v>
      </c>
      <c r="E5441" s="1">
        <v>955.1</v>
      </c>
      <c r="F5441" s="1">
        <v>27405902</v>
      </c>
      <c r="G5441" s="1">
        <v>789.56</v>
      </c>
      <c r="H5441" s="6" t="str">
        <f>TEXT(NiftyData[[#This Row],[Date]], "yyyy")</f>
        <v>1999</v>
      </c>
      <c r="I5441" s="6" t="str">
        <f>TEXT(NiftyData[[#This Row],[Date]], "mmm")</f>
        <v>Jan</v>
      </c>
      <c r="J5441" s="6" t="str">
        <f>TEXT(NiftyData[[#This Row],[Date]], "ddd")</f>
        <v>Thu</v>
      </c>
      <c r="K5441" s="6" t="str">
        <f>TEXT(NiftyData[[#This Row],[Date]], "mmm-yyyy")</f>
        <v>Jan-1999</v>
      </c>
      <c r="L5441" s="6" t="str">
        <f>IF(NiftyData[[#This Row],[Day]]="Thu", "Expiry", "")</f>
        <v>Expiry</v>
      </c>
      <c r="M5441" s="6">
        <f>NiftyData[[#This Row],[Close]]-NiftyData[[#This Row],[Open]]</f>
        <v>-16.100000000000023</v>
      </c>
      <c r="N5441" s="4">
        <f>NiftyData[[#This Row],[Intraday Change]]/NiftyData[[#This Row],[Open]]</f>
        <v>-1.6577429983525557E-2</v>
      </c>
      <c r="O5441" s="4">
        <f>_xlfn.CEILING.MATH(ABS(NiftyData[[#This Row],[Intraday Change %]]), 0.01)</f>
        <v>0.02</v>
      </c>
      <c r="P5441" s="6">
        <f>NiftyData[[#This Row],[Close]]-E5442</f>
        <v>-16.199999999999932</v>
      </c>
      <c r="Q5441" s="4">
        <f>NiftyData[[#This Row],[DayChange]]/E5442</f>
        <v>-1.6678678060331444E-2</v>
      </c>
      <c r="R5441" s="7">
        <f>_xlfn.CEILING.MATH(ABS(NiftyData[[#This Row],[DayChange %]]), 0.01)</f>
        <v>0.02</v>
      </c>
    </row>
    <row r="5442" spans="1:18" x14ac:dyDescent="0.2">
      <c r="A5442" s="2">
        <v>36187</v>
      </c>
      <c r="B5442" s="1">
        <v>968.55</v>
      </c>
      <c r="C5442" s="1">
        <v>985.25</v>
      </c>
      <c r="D5442" s="1">
        <v>967.65</v>
      </c>
      <c r="E5442" s="1">
        <v>971.3</v>
      </c>
      <c r="F5442" s="1">
        <v>41775036</v>
      </c>
      <c r="G5442" s="1">
        <v>1224.3499999999999</v>
      </c>
      <c r="H5442" s="6" t="str">
        <f>TEXT(NiftyData[[#This Row],[Date]], "yyyy")</f>
        <v>1999</v>
      </c>
      <c r="I5442" s="6" t="str">
        <f>TEXT(NiftyData[[#This Row],[Date]], "mmm")</f>
        <v>Jan</v>
      </c>
      <c r="J5442" s="6" t="str">
        <f>TEXT(NiftyData[[#This Row],[Date]], "ddd")</f>
        <v>Wed</v>
      </c>
      <c r="K5442" s="6" t="str">
        <f>TEXT(NiftyData[[#This Row],[Date]], "mmm-yyyy")</f>
        <v>Jan-1999</v>
      </c>
      <c r="L5442" s="6" t="str">
        <f>IF(NiftyData[[#This Row],[Day]]="Thu", "Expiry", "")</f>
        <v/>
      </c>
      <c r="M5442" s="6">
        <f>NiftyData[[#This Row],[Close]]-NiftyData[[#This Row],[Open]]</f>
        <v>2.75</v>
      </c>
      <c r="N5442" s="4">
        <f>NiftyData[[#This Row],[Intraday Change]]/NiftyData[[#This Row],[Open]]</f>
        <v>2.8392958546280523E-3</v>
      </c>
      <c r="O5442" s="4">
        <f>_xlfn.CEILING.MATH(ABS(NiftyData[[#This Row],[Intraday Change %]]), 0.01)</f>
        <v>0.01</v>
      </c>
      <c r="P5442" s="6">
        <f>NiftyData[[#This Row],[Close]]-E5443</f>
        <v>21.5</v>
      </c>
      <c r="Q5442" s="4">
        <f>NiftyData[[#This Row],[DayChange]]/E5443</f>
        <v>2.2636344493577595E-2</v>
      </c>
      <c r="R5442" s="7">
        <f>_xlfn.CEILING.MATH(ABS(NiftyData[[#This Row],[DayChange %]]), 0.01)</f>
        <v>0.03</v>
      </c>
    </row>
    <row r="5443" spans="1:18" x14ac:dyDescent="0.2">
      <c r="A5443" s="2">
        <v>36185</v>
      </c>
      <c r="B5443" s="1">
        <v>954.35</v>
      </c>
      <c r="C5443" s="1">
        <v>956.65</v>
      </c>
      <c r="D5443" s="1">
        <v>935</v>
      </c>
      <c r="E5443" s="1">
        <v>949.8</v>
      </c>
      <c r="F5443" s="1">
        <v>40886744</v>
      </c>
      <c r="G5443" s="1">
        <v>1091.78</v>
      </c>
      <c r="H5443" s="6" t="str">
        <f>TEXT(NiftyData[[#This Row],[Date]], "yyyy")</f>
        <v>1999</v>
      </c>
      <c r="I5443" s="6" t="str">
        <f>TEXT(NiftyData[[#This Row],[Date]], "mmm")</f>
        <v>Jan</v>
      </c>
      <c r="J5443" s="6" t="str">
        <f>TEXT(NiftyData[[#This Row],[Date]], "ddd")</f>
        <v>Mon</v>
      </c>
      <c r="K5443" s="6" t="str">
        <f>TEXT(NiftyData[[#This Row],[Date]], "mmm-yyyy")</f>
        <v>Jan-1999</v>
      </c>
      <c r="L5443" s="6" t="str">
        <f>IF(NiftyData[[#This Row],[Day]]="Thu", "Expiry", "")</f>
        <v/>
      </c>
      <c r="M5443" s="6">
        <f>NiftyData[[#This Row],[Close]]-NiftyData[[#This Row],[Open]]</f>
        <v>-4.5500000000000682</v>
      </c>
      <c r="N5443" s="4">
        <f>NiftyData[[#This Row],[Intraday Change]]/NiftyData[[#This Row],[Open]]</f>
        <v>-4.7676428983078204E-3</v>
      </c>
      <c r="O5443" s="4">
        <f>_xlfn.CEILING.MATH(ABS(NiftyData[[#This Row],[Intraday Change %]]), 0.01)</f>
        <v>0.01</v>
      </c>
      <c r="P5443" s="6">
        <f>NiftyData[[#This Row],[Close]]-E5444</f>
        <v>-7.25</v>
      </c>
      <c r="Q5443" s="4">
        <f>NiftyData[[#This Row],[DayChange]]/E5444</f>
        <v>-7.5753617888302599E-3</v>
      </c>
      <c r="R5443" s="7">
        <f>_xlfn.CEILING.MATH(ABS(NiftyData[[#This Row],[DayChange %]]), 0.01)</f>
        <v>0.01</v>
      </c>
    </row>
    <row r="5444" spans="1:18" x14ac:dyDescent="0.2">
      <c r="A5444" s="2">
        <v>36182</v>
      </c>
      <c r="B5444" s="1">
        <v>976.6</v>
      </c>
      <c r="C5444" s="1">
        <v>980.45</v>
      </c>
      <c r="D5444" s="1">
        <v>955.15</v>
      </c>
      <c r="E5444" s="1">
        <v>957.05</v>
      </c>
      <c r="F5444" s="1">
        <v>40609469</v>
      </c>
      <c r="G5444" s="1">
        <v>1076.9000000000001</v>
      </c>
      <c r="H5444" s="6" t="str">
        <f>TEXT(NiftyData[[#This Row],[Date]], "yyyy")</f>
        <v>1999</v>
      </c>
      <c r="I5444" s="6" t="str">
        <f>TEXT(NiftyData[[#This Row],[Date]], "mmm")</f>
        <v>Jan</v>
      </c>
      <c r="J5444" s="6" t="str">
        <f>TEXT(NiftyData[[#This Row],[Date]], "ddd")</f>
        <v>Fri</v>
      </c>
      <c r="K5444" s="6" t="str">
        <f>TEXT(NiftyData[[#This Row],[Date]], "mmm-yyyy")</f>
        <v>Jan-1999</v>
      </c>
      <c r="L5444" s="6" t="str">
        <f>IF(NiftyData[[#This Row],[Day]]="Thu", "Expiry", "")</f>
        <v/>
      </c>
      <c r="M5444" s="6">
        <f>NiftyData[[#This Row],[Close]]-NiftyData[[#This Row],[Open]]</f>
        <v>-19.550000000000068</v>
      </c>
      <c r="N5444" s="4">
        <f>NiftyData[[#This Row],[Intraday Change]]/NiftyData[[#This Row],[Open]]</f>
        <v>-2.0018431292238448E-2</v>
      </c>
      <c r="O5444" s="4">
        <f>_xlfn.CEILING.MATH(ABS(NiftyData[[#This Row],[Intraday Change %]]), 0.01)</f>
        <v>0.03</v>
      </c>
      <c r="P5444" s="6">
        <f>NiftyData[[#This Row],[Close]]-E5445</f>
        <v>-10.150000000000091</v>
      </c>
      <c r="Q5444" s="4">
        <f>NiftyData[[#This Row],[DayChange]]/E5445</f>
        <v>-1.0494210090984378E-2</v>
      </c>
      <c r="R5444" s="7">
        <f>_xlfn.CEILING.MATH(ABS(NiftyData[[#This Row],[DayChange %]]), 0.01)</f>
        <v>0.02</v>
      </c>
    </row>
    <row r="5445" spans="1:18" x14ac:dyDescent="0.2">
      <c r="A5445" s="2">
        <v>36181</v>
      </c>
      <c r="B5445" s="1">
        <v>935.15</v>
      </c>
      <c r="C5445" s="1">
        <v>967.2</v>
      </c>
      <c r="D5445" s="1">
        <v>932.8</v>
      </c>
      <c r="E5445" s="1">
        <v>967.2</v>
      </c>
      <c r="F5445" s="1">
        <v>49362375</v>
      </c>
      <c r="G5445" s="1">
        <v>1331</v>
      </c>
      <c r="H5445" s="6" t="str">
        <f>TEXT(NiftyData[[#This Row],[Date]], "yyyy")</f>
        <v>1999</v>
      </c>
      <c r="I5445" s="6" t="str">
        <f>TEXT(NiftyData[[#This Row],[Date]], "mmm")</f>
        <v>Jan</v>
      </c>
      <c r="J5445" s="6" t="str">
        <f>TEXT(NiftyData[[#This Row],[Date]], "ddd")</f>
        <v>Thu</v>
      </c>
      <c r="K5445" s="6" t="str">
        <f>TEXT(NiftyData[[#This Row],[Date]], "mmm-yyyy")</f>
        <v>Jan-1999</v>
      </c>
      <c r="L5445" s="6" t="str">
        <f>IF(NiftyData[[#This Row],[Day]]="Thu", "Expiry", "")</f>
        <v>Expiry</v>
      </c>
      <c r="M5445" s="6">
        <f>NiftyData[[#This Row],[Close]]-NiftyData[[#This Row],[Open]]</f>
        <v>32.050000000000068</v>
      </c>
      <c r="N5445" s="4">
        <f>NiftyData[[#This Row],[Intraday Change]]/NiftyData[[#This Row],[Open]]</f>
        <v>3.4272576591990664E-2</v>
      </c>
      <c r="O5445" s="4">
        <f>_xlfn.CEILING.MATH(ABS(NiftyData[[#This Row],[Intraday Change %]]), 0.01)</f>
        <v>0.04</v>
      </c>
      <c r="P5445" s="6">
        <f>NiftyData[[#This Row],[Close]]-E5446</f>
        <v>43.100000000000023</v>
      </c>
      <c r="Q5445" s="4">
        <f>NiftyData[[#This Row],[DayChange]]/E5446</f>
        <v>4.6639974028784788E-2</v>
      </c>
      <c r="R5445" s="7">
        <f>_xlfn.CEILING.MATH(ABS(NiftyData[[#This Row],[DayChange %]]), 0.01)</f>
        <v>0.05</v>
      </c>
    </row>
    <row r="5446" spans="1:18" x14ac:dyDescent="0.2">
      <c r="A5446" s="2">
        <v>36179</v>
      </c>
      <c r="B5446" s="1">
        <v>944.15</v>
      </c>
      <c r="C5446" s="1">
        <v>948</v>
      </c>
      <c r="D5446" s="1">
        <v>923.2</v>
      </c>
      <c r="E5446" s="1">
        <v>924.1</v>
      </c>
      <c r="F5446" s="1">
        <v>39486242</v>
      </c>
      <c r="G5446" s="1">
        <v>1040.48</v>
      </c>
      <c r="H5446" s="6" t="str">
        <f>TEXT(NiftyData[[#This Row],[Date]], "yyyy")</f>
        <v>1999</v>
      </c>
      <c r="I5446" s="6" t="str">
        <f>TEXT(NiftyData[[#This Row],[Date]], "mmm")</f>
        <v>Jan</v>
      </c>
      <c r="J5446" s="6" t="str">
        <f>TEXT(NiftyData[[#This Row],[Date]], "ddd")</f>
        <v>Tue</v>
      </c>
      <c r="K5446" s="6" t="str">
        <f>TEXT(NiftyData[[#This Row],[Date]], "mmm-yyyy")</f>
        <v>Jan-1999</v>
      </c>
      <c r="L5446" s="6" t="str">
        <f>IF(NiftyData[[#This Row],[Day]]="Thu", "Expiry", "")</f>
        <v/>
      </c>
      <c r="M5446" s="6">
        <f>NiftyData[[#This Row],[Close]]-NiftyData[[#This Row],[Open]]</f>
        <v>-20.049999999999955</v>
      </c>
      <c r="N5446" s="4">
        <f>NiftyData[[#This Row],[Intraday Change]]/NiftyData[[#This Row],[Open]]</f>
        <v>-2.1236032410104279E-2</v>
      </c>
      <c r="O5446" s="4">
        <f>_xlfn.CEILING.MATH(ABS(NiftyData[[#This Row],[Intraday Change %]]), 0.01)</f>
        <v>0.03</v>
      </c>
      <c r="P5446" s="6">
        <f>NiftyData[[#This Row],[Close]]-E5447</f>
        <v>-20.799999999999955</v>
      </c>
      <c r="Q5446" s="4">
        <f>NiftyData[[#This Row],[DayChange]]/E5447</f>
        <v>-2.2012911419197752E-2</v>
      </c>
      <c r="R5446" s="7">
        <f>_xlfn.CEILING.MATH(ABS(NiftyData[[#This Row],[DayChange %]]), 0.01)</f>
        <v>0.03</v>
      </c>
    </row>
    <row r="5447" spans="1:18" x14ac:dyDescent="0.2">
      <c r="A5447" s="2">
        <v>36178</v>
      </c>
      <c r="B5447" s="1">
        <v>938.65</v>
      </c>
      <c r="C5447" s="1">
        <v>945.05</v>
      </c>
      <c r="D5447" s="1">
        <v>922.8</v>
      </c>
      <c r="E5447" s="1">
        <v>944.9</v>
      </c>
      <c r="F5447" s="1">
        <v>34511324</v>
      </c>
      <c r="G5447" s="1">
        <v>893.02</v>
      </c>
      <c r="H5447" s="6" t="str">
        <f>TEXT(NiftyData[[#This Row],[Date]], "yyyy")</f>
        <v>1999</v>
      </c>
      <c r="I5447" s="6" t="str">
        <f>TEXT(NiftyData[[#This Row],[Date]], "mmm")</f>
        <v>Jan</v>
      </c>
      <c r="J5447" s="6" t="str">
        <f>TEXT(NiftyData[[#This Row],[Date]], "ddd")</f>
        <v>Mon</v>
      </c>
      <c r="K5447" s="6" t="str">
        <f>TEXT(NiftyData[[#This Row],[Date]], "mmm-yyyy")</f>
        <v>Jan-1999</v>
      </c>
      <c r="L5447" s="6" t="str">
        <f>IF(NiftyData[[#This Row],[Day]]="Thu", "Expiry", "")</f>
        <v/>
      </c>
      <c r="M5447" s="6">
        <f>NiftyData[[#This Row],[Close]]-NiftyData[[#This Row],[Open]]</f>
        <v>6.25</v>
      </c>
      <c r="N5447" s="4">
        <f>NiftyData[[#This Row],[Intraday Change]]/NiftyData[[#This Row],[Open]]</f>
        <v>6.6584989080061795E-3</v>
      </c>
      <c r="O5447" s="4">
        <f>_xlfn.CEILING.MATH(ABS(NiftyData[[#This Row],[Intraday Change %]]), 0.01)</f>
        <v>0.01</v>
      </c>
      <c r="P5447" s="6">
        <f>NiftyData[[#This Row],[Close]]-E5448</f>
        <v>10.600000000000023</v>
      </c>
      <c r="Q5447" s="4">
        <f>NiftyData[[#This Row],[DayChange]]/E5448</f>
        <v>1.134539227228944E-2</v>
      </c>
      <c r="R5447" s="7">
        <f>_xlfn.CEILING.MATH(ABS(NiftyData[[#This Row],[DayChange %]]), 0.01)</f>
        <v>0.02</v>
      </c>
    </row>
    <row r="5448" spans="1:18" x14ac:dyDescent="0.2">
      <c r="A5448" s="2">
        <v>36175</v>
      </c>
      <c r="B5448" s="1">
        <v>961.7</v>
      </c>
      <c r="C5448" s="1">
        <v>967.85</v>
      </c>
      <c r="D5448" s="1">
        <v>932.25</v>
      </c>
      <c r="E5448" s="1">
        <v>934.3</v>
      </c>
      <c r="F5448" s="1">
        <v>40468309</v>
      </c>
      <c r="G5448" s="1">
        <v>1225.3399999999999</v>
      </c>
      <c r="H5448" s="6" t="str">
        <f>TEXT(NiftyData[[#This Row],[Date]], "yyyy")</f>
        <v>1999</v>
      </c>
      <c r="I5448" s="6" t="str">
        <f>TEXT(NiftyData[[#This Row],[Date]], "mmm")</f>
        <v>Jan</v>
      </c>
      <c r="J5448" s="6" t="str">
        <f>TEXT(NiftyData[[#This Row],[Date]], "ddd")</f>
        <v>Fri</v>
      </c>
      <c r="K5448" s="6" t="str">
        <f>TEXT(NiftyData[[#This Row],[Date]], "mmm-yyyy")</f>
        <v>Jan-1999</v>
      </c>
      <c r="L5448" s="6" t="str">
        <f>IF(NiftyData[[#This Row],[Day]]="Thu", "Expiry", "")</f>
        <v/>
      </c>
      <c r="M5448" s="6">
        <f>NiftyData[[#This Row],[Close]]-NiftyData[[#This Row],[Open]]</f>
        <v>-27.400000000000091</v>
      </c>
      <c r="N5448" s="4">
        <f>NiftyData[[#This Row],[Intraday Change]]/NiftyData[[#This Row],[Open]]</f>
        <v>-2.8491213476136101E-2</v>
      </c>
      <c r="O5448" s="4">
        <f>_xlfn.CEILING.MATH(ABS(NiftyData[[#This Row],[Intraday Change %]]), 0.01)</f>
        <v>0.03</v>
      </c>
      <c r="P5448" s="6">
        <f>NiftyData[[#This Row],[Close]]-E5449</f>
        <v>-20.450000000000045</v>
      </c>
      <c r="Q5448" s="4">
        <f>NiftyData[[#This Row],[DayChange]]/E5449</f>
        <v>-2.1419219691018638E-2</v>
      </c>
      <c r="R5448" s="7">
        <f>_xlfn.CEILING.MATH(ABS(NiftyData[[#This Row],[DayChange %]]), 0.01)</f>
        <v>0.03</v>
      </c>
    </row>
    <row r="5449" spans="1:18" x14ac:dyDescent="0.2">
      <c r="A5449" s="2">
        <v>36174</v>
      </c>
      <c r="B5449" s="1">
        <v>948</v>
      </c>
      <c r="C5449" s="1">
        <v>968.4</v>
      </c>
      <c r="D5449" s="1">
        <v>944.5</v>
      </c>
      <c r="E5449" s="1">
        <v>954.75</v>
      </c>
      <c r="F5449" s="1">
        <v>45300099</v>
      </c>
      <c r="G5449" s="1">
        <v>1120.47</v>
      </c>
      <c r="H5449" s="6" t="str">
        <f>TEXT(NiftyData[[#This Row],[Date]], "yyyy")</f>
        <v>1999</v>
      </c>
      <c r="I5449" s="6" t="str">
        <f>TEXT(NiftyData[[#This Row],[Date]], "mmm")</f>
        <v>Jan</v>
      </c>
      <c r="J5449" s="6" t="str">
        <f>TEXT(NiftyData[[#This Row],[Date]], "ddd")</f>
        <v>Thu</v>
      </c>
      <c r="K5449" s="6" t="str">
        <f>TEXT(NiftyData[[#This Row],[Date]], "mmm-yyyy")</f>
        <v>Jan-1999</v>
      </c>
      <c r="L5449" s="6" t="str">
        <f>IF(NiftyData[[#This Row],[Day]]="Thu", "Expiry", "")</f>
        <v>Expiry</v>
      </c>
      <c r="M5449" s="6">
        <f>NiftyData[[#This Row],[Close]]-NiftyData[[#This Row],[Open]]</f>
        <v>6.75</v>
      </c>
      <c r="N5449" s="4">
        <f>NiftyData[[#This Row],[Intraday Change]]/NiftyData[[#This Row],[Open]]</f>
        <v>7.1202531645569618E-3</v>
      </c>
      <c r="O5449" s="4">
        <f>_xlfn.CEILING.MATH(ABS(NiftyData[[#This Row],[Intraday Change %]]), 0.01)</f>
        <v>0.01</v>
      </c>
      <c r="P5449" s="6">
        <f>NiftyData[[#This Row],[Close]]-E5450</f>
        <v>-6.4500000000000455</v>
      </c>
      <c r="Q5449" s="4">
        <f>NiftyData[[#This Row],[DayChange]]/E5450</f>
        <v>-6.7103620474407459E-3</v>
      </c>
      <c r="R5449" s="7">
        <f>_xlfn.CEILING.MATH(ABS(NiftyData[[#This Row],[DayChange %]]), 0.01)</f>
        <v>0.01</v>
      </c>
    </row>
    <row r="5450" spans="1:18" x14ac:dyDescent="0.2">
      <c r="A5450" s="2">
        <v>36173</v>
      </c>
      <c r="B5450" s="1">
        <v>980.3</v>
      </c>
      <c r="C5450" s="1">
        <v>986.25</v>
      </c>
      <c r="D5450" s="1">
        <v>958.05</v>
      </c>
      <c r="E5450" s="1">
        <v>961.2</v>
      </c>
      <c r="F5450" s="1">
        <v>47242946</v>
      </c>
      <c r="G5450" s="1">
        <v>1151.3</v>
      </c>
      <c r="H5450" s="6" t="str">
        <f>TEXT(NiftyData[[#This Row],[Date]], "yyyy")</f>
        <v>1999</v>
      </c>
      <c r="I5450" s="6" t="str">
        <f>TEXT(NiftyData[[#This Row],[Date]], "mmm")</f>
        <v>Jan</v>
      </c>
      <c r="J5450" s="6" t="str">
        <f>TEXT(NiftyData[[#This Row],[Date]], "ddd")</f>
        <v>Wed</v>
      </c>
      <c r="K5450" s="6" t="str">
        <f>TEXT(NiftyData[[#This Row],[Date]], "mmm-yyyy")</f>
        <v>Jan-1999</v>
      </c>
      <c r="L5450" s="6" t="str">
        <f>IF(NiftyData[[#This Row],[Day]]="Thu", "Expiry", "")</f>
        <v/>
      </c>
      <c r="M5450" s="6">
        <f>NiftyData[[#This Row],[Close]]-NiftyData[[#This Row],[Open]]</f>
        <v>-19.099999999999909</v>
      </c>
      <c r="N5450" s="4">
        <f>NiftyData[[#This Row],[Intraday Change]]/NiftyData[[#This Row],[Open]]</f>
        <v>-1.9483831480159045E-2</v>
      </c>
      <c r="O5450" s="4">
        <f>_xlfn.CEILING.MATH(ABS(NiftyData[[#This Row],[Intraday Change %]]), 0.01)</f>
        <v>0.02</v>
      </c>
      <c r="P5450" s="6">
        <f>NiftyData[[#This Row],[Close]]-E5451</f>
        <v>-3.25</v>
      </c>
      <c r="Q5450" s="4">
        <f>NiftyData[[#This Row],[DayChange]]/E5451</f>
        <v>-3.3697962569340036E-3</v>
      </c>
      <c r="R5450" s="7">
        <f>_xlfn.CEILING.MATH(ABS(NiftyData[[#This Row],[DayChange %]]), 0.01)</f>
        <v>0.01</v>
      </c>
    </row>
    <row r="5451" spans="1:18" x14ac:dyDescent="0.2">
      <c r="A5451" s="2">
        <v>36172</v>
      </c>
      <c r="B5451" s="1">
        <v>976.7</v>
      </c>
      <c r="C5451" s="1">
        <v>985.55</v>
      </c>
      <c r="D5451" s="1">
        <v>953.9</v>
      </c>
      <c r="E5451" s="1">
        <v>964.45</v>
      </c>
      <c r="F5451" s="1">
        <v>48161247</v>
      </c>
      <c r="G5451" s="1">
        <v>1209.22</v>
      </c>
      <c r="H5451" s="6" t="str">
        <f>TEXT(NiftyData[[#This Row],[Date]], "yyyy")</f>
        <v>1999</v>
      </c>
      <c r="I5451" s="6" t="str">
        <f>TEXT(NiftyData[[#This Row],[Date]], "mmm")</f>
        <v>Jan</v>
      </c>
      <c r="J5451" s="6" t="str">
        <f>TEXT(NiftyData[[#This Row],[Date]], "ddd")</f>
        <v>Tue</v>
      </c>
      <c r="K5451" s="6" t="str">
        <f>TEXT(NiftyData[[#This Row],[Date]], "mmm-yyyy")</f>
        <v>Jan-1999</v>
      </c>
      <c r="L5451" s="6" t="str">
        <f>IF(NiftyData[[#This Row],[Day]]="Thu", "Expiry", "")</f>
        <v/>
      </c>
      <c r="M5451" s="6">
        <f>NiftyData[[#This Row],[Close]]-NiftyData[[#This Row],[Open]]</f>
        <v>-12.25</v>
      </c>
      <c r="N5451" s="4">
        <f>NiftyData[[#This Row],[Intraday Change]]/NiftyData[[#This Row],[Open]]</f>
        <v>-1.2542234053445274E-2</v>
      </c>
      <c r="O5451" s="4">
        <f>_xlfn.CEILING.MATH(ABS(NiftyData[[#This Row],[Intraday Change %]]), 0.01)</f>
        <v>0.02</v>
      </c>
      <c r="P5451" s="6">
        <f>NiftyData[[#This Row],[Close]]-E5452</f>
        <v>-21.149999999999977</v>
      </c>
      <c r="Q5451" s="4">
        <f>NiftyData[[#This Row],[DayChange]]/E5452</f>
        <v>-2.1459009740259716E-2</v>
      </c>
      <c r="R5451" s="7">
        <f>_xlfn.CEILING.MATH(ABS(NiftyData[[#This Row],[DayChange %]]), 0.01)</f>
        <v>0.03</v>
      </c>
    </row>
    <row r="5452" spans="1:18" x14ac:dyDescent="0.2">
      <c r="A5452" s="2">
        <v>36171</v>
      </c>
      <c r="B5452" s="1">
        <v>1005.15</v>
      </c>
      <c r="C5452" s="1">
        <v>1016.3</v>
      </c>
      <c r="D5452" s="1">
        <v>985.6</v>
      </c>
      <c r="E5452" s="1">
        <v>985.6</v>
      </c>
      <c r="F5452" s="1">
        <v>68195393</v>
      </c>
      <c r="G5452" s="1">
        <v>1771.62</v>
      </c>
      <c r="H5452" s="6" t="str">
        <f>TEXT(NiftyData[[#This Row],[Date]], "yyyy")</f>
        <v>1999</v>
      </c>
      <c r="I5452" s="6" t="str">
        <f>TEXT(NiftyData[[#This Row],[Date]], "mmm")</f>
        <v>Jan</v>
      </c>
      <c r="J5452" s="6" t="str">
        <f>TEXT(NiftyData[[#This Row],[Date]], "ddd")</f>
        <v>Mon</v>
      </c>
      <c r="K5452" s="6" t="str">
        <f>TEXT(NiftyData[[#This Row],[Date]], "mmm-yyyy")</f>
        <v>Jan-1999</v>
      </c>
      <c r="L5452" s="6" t="str">
        <f>IF(NiftyData[[#This Row],[Day]]="Thu", "Expiry", "")</f>
        <v/>
      </c>
      <c r="M5452" s="6">
        <f>NiftyData[[#This Row],[Close]]-NiftyData[[#This Row],[Open]]</f>
        <v>-19.549999999999955</v>
      </c>
      <c r="N5452" s="4">
        <f>NiftyData[[#This Row],[Intraday Change]]/NiftyData[[#This Row],[Open]]</f>
        <v>-1.9449833358205198E-2</v>
      </c>
      <c r="O5452" s="4">
        <f>_xlfn.CEILING.MATH(ABS(NiftyData[[#This Row],[Intraday Change %]]), 0.01)</f>
        <v>0.02</v>
      </c>
      <c r="P5452" s="6">
        <f>NiftyData[[#This Row],[Close]]-E5453</f>
        <v>-4.4499999999999318</v>
      </c>
      <c r="Q5452" s="4">
        <f>NiftyData[[#This Row],[DayChange]]/E5453</f>
        <v>-4.4947224887631251E-3</v>
      </c>
      <c r="R5452" s="7">
        <f>_xlfn.CEILING.MATH(ABS(NiftyData[[#This Row],[DayChange %]]), 0.01)</f>
        <v>0.01</v>
      </c>
    </row>
    <row r="5453" spans="1:18" x14ac:dyDescent="0.2">
      <c r="A5453" s="2">
        <v>36168</v>
      </c>
      <c r="B5453" s="1">
        <v>969.95</v>
      </c>
      <c r="C5453" s="1">
        <v>990.05</v>
      </c>
      <c r="D5453" s="1">
        <v>966.4</v>
      </c>
      <c r="E5453" s="1">
        <v>990.05</v>
      </c>
      <c r="F5453" s="1">
        <v>65940665</v>
      </c>
      <c r="G5453" s="1">
        <v>1494.3</v>
      </c>
      <c r="H5453" s="6" t="str">
        <f>TEXT(NiftyData[[#This Row],[Date]], "yyyy")</f>
        <v>1999</v>
      </c>
      <c r="I5453" s="6" t="str">
        <f>TEXT(NiftyData[[#This Row],[Date]], "mmm")</f>
        <v>Jan</v>
      </c>
      <c r="J5453" s="6" t="str">
        <f>TEXT(NiftyData[[#This Row],[Date]], "ddd")</f>
        <v>Fri</v>
      </c>
      <c r="K5453" s="6" t="str">
        <f>TEXT(NiftyData[[#This Row],[Date]], "mmm-yyyy")</f>
        <v>Jan-1999</v>
      </c>
      <c r="L5453" s="6" t="str">
        <f>IF(NiftyData[[#This Row],[Day]]="Thu", "Expiry", "")</f>
        <v/>
      </c>
      <c r="M5453" s="6">
        <f>NiftyData[[#This Row],[Close]]-NiftyData[[#This Row],[Open]]</f>
        <v>20.099999999999909</v>
      </c>
      <c r="N5453" s="4">
        <f>NiftyData[[#This Row],[Intraday Change]]/NiftyData[[#This Row],[Open]]</f>
        <v>2.072271766585897E-2</v>
      </c>
      <c r="O5453" s="4">
        <f>_xlfn.CEILING.MATH(ABS(NiftyData[[#This Row],[Intraday Change %]]), 0.01)</f>
        <v>0.03</v>
      </c>
      <c r="P5453" s="6">
        <f>NiftyData[[#This Row],[Close]]-E5454</f>
        <v>35.349999999999909</v>
      </c>
      <c r="Q5453" s="4">
        <f>NiftyData[[#This Row],[DayChange]]/E5454</f>
        <v>3.7027338430920612E-2</v>
      </c>
      <c r="R5453" s="7">
        <f>_xlfn.CEILING.MATH(ABS(NiftyData[[#This Row],[DayChange %]]), 0.01)</f>
        <v>0.04</v>
      </c>
    </row>
    <row r="5454" spans="1:18" x14ac:dyDescent="0.2">
      <c r="A5454" s="2">
        <v>36167</v>
      </c>
      <c r="B5454" s="1">
        <v>932.95</v>
      </c>
      <c r="C5454" s="1">
        <v>961.15</v>
      </c>
      <c r="D5454" s="1">
        <v>932.95</v>
      </c>
      <c r="E5454" s="1">
        <v>954.7</v>
      </c>
      <c r="F5454" s="1">
        <v>65480034</v>
      </c>
      <c r="G5454" s="1">
        <v>1426.68</v>
      </c>
      <c r="H5454" s="6" t="str">
        <f>TEXT(NiftyData[[#This Row],[Date]], "yyyy")</f>
        <v>1999</v>
      </c>
      <c r="I5454" s="6" t="str">
        <f>TEXT(NiftyData[[#This Row],[Date]], "mmm")</f>
        <v>Jan</v>
      </c>
      <c r="J5454" s="6" t="str">
        <f>TEXT(NiftyData[[#This Row],[Date]], "ddd")</f>
        <v>Thu</v>
      </c>
      <c r="K5454" s="6" t="str">
        <f>TEXT(NiftyData[[#This Row],[Date]], "mmm-yyyy")</f>
        <v>Jan-1999</v>
      </c>
      <c r="L5454" s="6" t="str">
        <f>IF(NiftyData[[#This Row],[Day]]="Thu", "Expiry", "")</f>
        <v>Expiry</v>
      </c>
      <c r="M5454" s="6">
        <f>NiftyData[[#This Row],[Close]]-NiftyData[[#This Row],[Open]]</f>
        <v>21.75</v>
      </c>
      <c r="N5454" s="4">
        <f>NiftyData[[#This Row],[Intraday Change]]/NiftyData[[#This Row],[Open]]</f>
        <v>2.3313146470871963E-2</v>
      </c>
      <c r="O5454" s="4">
        <f>_xlfn.CEILING.MATH(ABS(NiftyData[[#This Row],[Intraday Change %]]), 0.01)</f>
        <v>0.03</v>
      </c>
      <c r="P5454" s="6">
        <f>NiftyData[[#This Row],[Close]]-E5455</f>
        <v>26.450000000000045</v>
      </c>
      <c r="Q5454" s="4">
        <f>NiftyData[[#This Row],[DayChange]]/E5455</f>
        <v>2.8494478858066302E-2</v>
      </c>
      <c r="R5454" s="7">
        <f>_xlfn.CEILING.MATH(ABS(NiftyData[[#This Row],[DayChange %]]), 0.01)</f>
        <v>0.03</v>
      </c>
    </row>
    <row r="5455" spans="1:18" x14ac:dyDescent="0.2">
      <c r="A5455" s="2">
        <v>36166</v>
      </c>
      <c r="B5455" s="1">
        <v>923.3</v>
      </c>
      <c r="C5455" s="1">
        <v>930.55</v>
      </c>
      <c r="D5455" s="1">
        <v>915.65</v>
      </c>
      <c r="E5455" s="1">
        <v>928.25</v>
      </c>
      <c r="F5455" s="1">
        <v>43232321</v>
      </c>
      <c r="G5455" s="1">
        <v>1149.1300000000001</v>
      </c>
      <c r="H5455" s="6" t="str">
        <f>TEXT(NiftyData[[#This Row],[Date]], "yyyy")</f>
        <v>1999</v>
      </c>
      <c r="I5455" s="6" t="str">
        <f>TEXT(NiftyData[[#This Row],[Date]], "mmm")</f>
        <v>Jan</v>
      </c>
      <c r="J5455" s="6" t="str">
        <f>TEXT(NiftyData[[#This Row],[Date]], "ddd")</f>
        <v>Wed</v>
      </c>
      <c r="K5455" s="6" t="str">
        <f>TEXT(NiftyData[[#This Row],[Date]], "mmm-yyyy")</f>
        <v>Jan-1999</v>
      </c>
      <c r="L5455" s="6" t="str">
        <f>IF(NiftyData[[#This Row],[Day]]="Thu", "Expiry", "")</f>
        <v/>
      </c>
      <c r="M5455" s="6">
        <f>NiftyData[[#This Row],[Close]]-NiftyData[[#This Row],[Open]]</f>
        <v>4.9500000000000455</v>
      </c>
      <c r="N5455" s="4">
        <f>NiftyData[[#This Row],[Intraday Change]]/NiftyData[[#This Row],[Open]]</f>
        <v>5.3612043756092777E-3</v>
      </c>
      <c r="O5455" s="4">
        <f>_xlfn.CEILING.MATH(ABS(NiftyData[[#This Row],[Intraday Change %]]), 0.01)</f>
        <v>0.01</v>
      </c>
      <c r="P5455" s="6">
        <f>NiftyData[[#This Row],[Close]]-E5456</f>
        <v>21.049999999999955</v>
      </c>
      <c r="Q5455" s="4">
        <f>NiftyData[[#This Row],[DayChange]]/E5456</f>
        <v>2.3203262786596068E-2</v>
      </c>
      <c r="R5455" s="7">
        <f>_xlfn.CEILING.MATH(ABS(NiftyData[[#This Row],[DayChange %]]), 0.01)</f>
        <v>0.03</v>
      </c>
    </row>
    <row r="5456" spans="1:18" x14ac:dyDescent="0.2">
      <c r="A5456" s="2">
        <v>36165</v>
      </c>
      <c r="B5456" s="1">
        <v>901</v>
      </c>
      <c r="C5456" s="1">
        <v>907.2</v>
      </c>
      <c r="D5456" s="1">
        <v>893.15</v>
      </c>
      <c r="E5456" s="1">
        <v>907.2</v>
      </c>
      <c r="F5456" s="1">
        <v>36723940</v>
      </c>
      <c r="G5456" s="1">
        <v>876.41</v>
      </c>
      <c r="H5456" s="6" t="str">
        <f>TEXT(NiftyData[[#This Row],[Date]], "yyyy")</f>
        <v>1999</v>
      </c>
      <c r="I5456" s="6" t="str">
        <f>TEXT(NiftyData[[#This Row],[Date]], "mmm")</f>
        <v>Jan</v>
      </c>
      <c r="J5456" s="6" t="str">
        <f>TEXT(NiftyData[[#This Row],[Date]], "ddd")</f>
        <v>Tue</v>
      </c>
      <c r="K5456" s="6" t="str">
        <f>TEXT(NiftyData[[#This Row],[Date]], "mmm-yyyy")</f>
        <v>Jan-1999</v>
      </c>
      <c r="L5456" s="6" t="str">
        <f>IF(NiftyData[[#This Row],[Day]]="Thu", "Expiry", "")</f>
        <v/>
      </c>
      <c r="M5456" s="6">
        <f>NiftyData[[#This Row],[Close]]-NiftyData[[#This Row],[Open]]</f>
        <v>6.2000000000000455</v>
      </c>
      <c r="N5456" s="4">
        <f>NiftyData[[#This Row],[Intraday Change]]/NiftyData[[#This Row],[Open]]</f>
        <v>6.8812430632630914E-3</v>
      </c>
      <c r="O5456" s="4">
        <f>_xlfn.CEILING.MATH(ABS(NiftyData[[#This Row],[Intraday Change %]]), 0.01)</f>
        <v>0.01</v>
      </c>
      <c r="P5456" s="6">
        <f>NiftyData[[#This Row],[Close]]-E5457</f>
        <v>9.4000000000000909</v>
      </c>
      <c r="Q5456" s="4">
        <f>NiftyData[[#This Row],[DayChange]]/E5457</f>
        <v>1.0470037870349846E-2</v>
      </c>
      <c r="R5456" s="7">
        <f>_xlfn.CEILING.MATH(ABS(NiftyData[[#This Row],[DayChange %]]), 0.01)</f>
        <v>0.02</v>
      </c>
    </row>
    <row r="5457" spans="1:18" x14ac:dyDescent="0.2">
      <c r="A5457" s="2">
        <v>36164</v>
      </c>
      <c r="B5457" s="1">
        <v>896.4</v>
      </c>
      <c r="C5457" s="1">
        <v>905.45</v>
      </c>
      <c r="D5457" s="1">
        <v>895.75</v>
      </c>
      <c r="E5457" s="1">
        <v>897.8</v>
      </c>
      <c r="F5457" s="1">
        <v>32224833</v>
      </c>
      <c r="G5457" s="1">
        <v>811.39</v>
      </c>
      <c r="H5457" s="6" t="str">
        <f>TEXT(NiftyData[[#This Row],[Date]], "yyyy")</f>
        <v>1999</v>
      </c>
      <c r="I5457" s="6" t="str">
        <f>TEXT(NiftyData[[#This Row],[Date]], "mmm")</f>
        <v>Jan</v>
      </c>
      <c r="J5457" s="6" t="str">
        <f>TEXT(NiftyData[[#This Row],[Date]], "ddd")</f>
        <v>Mon</v>
      </c>
      <c r="K5457" s="6" t="str">
        <f>TEXT(NiftyData[[#This Row],[Date]], "mmm-yyyy")</f>
        <v>Jan-1999</v>
      </c>
      <c r="L5457" s="6" t="str">
        <f>IF(NiftyData[[#This Row],[Day]]="Thu", "Expiry", "")</f>
        <v/>
      </c>
      <c r="M5457" s="6">
        <f>NiftyData[[#This Row],[Close]]-NiftyData[[#This Row],[Open]]</f>
        <v>1.3999999999999773</v>
      </c>
      <c r="N5457" s="4">
        <f>NiftyData[[#This Row],[Intraday Change]]/NiftyData[[#This Row],[Open]]</f>
        <v>1.5618027666220184E-3</v>
      </c>
      <c r="O5457" s="4">
        <f>_xlfn.CEILING.MATH(ABS(NiftyData[[#This Row],[Intraday Change %]]), 0.01)</f>
        <v>0.01</v>
      </c>
      <c r="P5457" s="6">
        <f>NiftyData[[#This Row],[Close]]-E5458</f>
        <v>7</v>
      </c>
      <c r="Q5457" s="4">
        <f>NiftyData[[#This Row],[DayChange]]/E5458</f>
        <v>7.8581050740907047E-3</v>
      </c>
      <c r="R5457" s="7">
        <f>_xlfn.CEILING.MATH(ABS(NiftyData[[#This Row],[DayChange %]]), 0.01)</f>
        <v>0.01</v>
      </c>
    </row>
    <row r="5458" spans="1:18" x14ac:dyDescent="0.2">
      <c r="A5458" s="2">
        <v>36161</v>
      </c>
      <c r="B5458" s="1">
        <v>886.75</v>
      </c>
      <c r="C5458" s="1">
        <v>892.2</v>
      </c>
      <c r="D5458" s="1">
        <v>882.6</v>
      </c>
      <c r="E5458" s="1">
        <v>890.8</v>
      </c>
      <c r="F5458" s="1">
        <v>31356585</v>
      </c>
      <c r="G5458" s="1">
        <v>807.26</v>
      </c>
      <c r="H5458" s="6" t="str">
        <f>TEXT(NiftyData[[#This Row],[Date]], "yyyy")</f>
        <v>1999</v>
      </c>
      <c r="I5458" s="6" t="str">
        <f>TEXT(NiftyData[[#This Row],[Date]], "mmm")</f>
        <v>Jan</v>
      </c>
      <c r="J5458" s="6" t="str">
        <f>TEXT(NiftyData[[#This Row],[Date]], "ddd")</f>
        <v>Fri</v>
      </c>
      <c r="K5458" s="6" t="str">
        <f>TEXT(NiftyData[[#This Row],[Date]], "mmm-yyyy")</f>
        <v>Jan-1999</v>
      </c>
      <c r="L5458" s="6" t="str">
        <f>IF(NiftyData[[#This Row],[Day]]="Thu", "Expiry", "")</f>
        <v/>
      </c>
      <c r="M5458" s="6">
        <f>NiftyData[[#This Row],[Close]]-NiftyData[[#This Row],[Open]]</f>
        <v>4.0499999999999545</v>
      </c>
      <c r="N5458" s="4">
        <f>NiftyData[[#This Row],[Intraday Change]]/NiftyData[[#This Row],[Open]]</f>
        <v>4.5672399210599998E-3</v>
      </c>
      <c r="O5458" s="4">
        <f>_xlfn.CEILING.MATH(ABS(NiftyData[[#This Row],[Intraday Change %]]), 0.01)</f>
        <v>0.01</v>
      </c>
      <c r="P5458" s="6">
        <f>NiftyData[[#This Row],[Close]]-E5459</f>
        <v>890.8</v>
      </c>
      <c r="Q5458" s="4" t="e">
        <f>NiftyData[[#This Row],[DayChange]]/E5459</f>
        <v>#DIV/0!</v>
      </c>
      <c r="R5458" s="7" t="e">
        <f>_xlfn.CEILING.MATH(ABS(NiftyData[[#This Row],[DayChange %]]), 0.01)</f>
        <v>#DIV/0!</v>
      </c>
    </row>
  </sheetData>
  <phoneticPr fontId="3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5F595-8A73-4A7D-9B96-1D165E685C6D}">
  <dimension ref="B2:AF326"/>
  <sheetViews>
    <sheetView workbookViewId="0">
      <selection activeCell="D4" sqref="D4"/>
    </sheetView>
  </sheetViews>
  <sheetFormatPr defaultRowHeight="15" x14ac:dyDescent="0.25"/>
  <cols>
    <col min="2" max="2" width="11.28515625" bestFit="1" customWidth="1"/>
    <col min="3" max="3" width="8" customWidth="1"/>
    <col min="4" max="4" width="5.28515625" bestFit="1" customWidth="1"/>
    <col min="5" max="5" width="7" customWidth="1"/>
    <col min="6" max="6" width="10.28515625" customWidth="1"/>
    <col min="7" max="11" width="5.28515625" bestFit="1" customWidth="1"/>
    <col min="12" max="12" width="6.140625" bestFit="1" customWidth="1"/>
    <col min="13" max="13" width="6.7109375" customWidth="1"/>
    <col min="14" max="16" width="6.85546875" bestFit="1" customWidth="1"/>
    <col min="17" max="17" width="9.42578125" customWidth="1"/>
    <col min="18" max="1455" width="6.85546875" bestFit="1" customWidth="1"/>
    <col min="1456" max="2708" width="6.140625" bestFit="1" customWidth="1"/>
    <col min="2709" max="2709" width="11.28515625" bestFit="1" customWidth="1"/>
  </cols>
  <sheetData>
    <row r="2" spans="2:32" ht="36.75" x14ac:dyDescent="0.25">
      <c r="B2" s="9" t="s">
        <v>30</v>
      </c>
      <c r="C2" s="15" t="s">
        <v>29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T2" s="9" t="s">
        <v>30</v>
      </c>
      <c r="U2" s="15" t="s">
        <v>31</v>
      </c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2:32" ht="24.75" x14ac:dyDescent="0.25">
      <c r="B3" s="9" t="s">
        <v>12</v>
      </c>
      <c r="C3" s="10">
        <v>0</v>
      </c>
      <c r="D3" s="10">
        <v>0.01</v>
      </c>
      <c r="E3" s="10">
        <v>0.02</v>
      </c>
      <c r="F3" s="10">
        <v>0.03</v>
      </c>
      <c r="G3" s="10">
        <v>0.04</v>
      </c>
      <c r="H3" s="10">
        <v>0.05</v>
      </c>
      <c r="I3" s="10">
        <v>0.06</v>
      </c>
      <c r="J3" s="10">
        <v>7.0000000000000007E-2</v>
      </c>
      <c r="K3" s="10">
        <v>0.08</v>
      </c>
      <c r="L3" s="10">
        <v>0.1</v>
      </c>
      <c r="M3" s="10">
        <v>0.18</v>
      </c>
      <c r="N3" s="10">
        <v>0.12</v>
      </c>
      <c r="O3" s="10">
        <v>0.09</v>
      </c>
      <c r="P3" s="10">
        <v>0.13</v>
      </c>
      <c r="Q3" s="13" t="s">
        <v>24</v>
      </c>
      <c r="T3" s="9" t="s">
        <v>12</v>
      </c>
      <c r="U3" s="10">
        <v>0</v>
      </c>
      <c r="V3" s="10">
        <v>0.01</v>
      </c>
      <c r="W3" s="10">
        <v>0.02</v>
      </c>
      <c r="X3" s="10">
        <v>0.03</v>
      </c>
      <c r="Y3" s="10">
        <v>0.04</v>
      </c>
      <c r="Z3" s="10">
        <v>0.05</v>
      </c>
      <c r="AA3" s="10">
        <v>0.06</v>
      </c>
      <c r="AB3" s="10">
        <v>7.0000000000000007E-2</v>
      </c>
      <c r="AC3" s="10">
        <v>0.08</v>
      </c>
      <c r="AD3" s="10">
        <v>0.09</v>
      </c>
      <c r="AE3" s="10">
        <v>0.13</v>
      </c>
      <c r="AF3" s="14" t="s">
        <v>24</v>
      </c>
    </row>
    <row r="4" spans="2:32" x14ac:dyDescent="0.25">
      <c r="B4" s="11" t="s">
        <v>13</v>
      </c>
      <c r="C4" s="12"/>
      <c r="D4" s="12">
        <v>178</v>
      </c>
      <c r="E4" s="12">
        <v>60</v>
      </c>
      <c r="F4" s="12">
        <v>12</v>
      </c>
      <c r="G4" s="12">
        <v>2</v>
      </c>
      <c r="H4" s="12"/>
      <c r="I4" s="12"/>
      <c r="J4" s="12"/>
      <c r="K4" s="12"/>
      <c r="L4" s="12"/>
      <c r="M4" s="12"/>
      <c r="N4" s="12"/>
      <c r="O4" s="12"/>
      <c r="P4" s="12"/>
      <c r="Q4" s="12">
        <v>252</v>
      </c>
      <c r="T4" s="11" t="s">
        <v>13</v>
      </c>
      <c r="U4" s="12"/>
      <c r="V4" s="12">
        <v>177</v>
      </c>
      <c r="W4" s="12">
        <v>61</v>
      </c>
      <c r="X4" s="12">
        <v>12</v>
      </c>
      <c r="Y4" s="12">
        <v>2</v>
      </c>
      <c r="Z4" s="12"/>
      <c r="AA4" s="12"/>
      <c r="AB4" s="12"/>
      <c r="AC4" s="12"/>
      <c r="AD4" s="12"/>
      <c r="AE4" s="12"/>
      <c r="AF4" s="12">
        <v>252</v>
      </c>
    </row>
    <row r="5" spans="2:32" x14ac:dyDescent="0.25">
      <c r="B5" s="11" t="s">
        <v>14</v>
      </c>
      <c r="C5" s="12"/>
      <c r="D5" s="12">
        <v>153</v>
      </c>
      <c r="E5" s="12">
        <v>72</v>
      </c>
      <c r="F5" s="12">
        <v>22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>
        <v>247</v>
      </c>
      <c r="T5" s="11" t="s">
        <v>14</v>
      </c>
      <c r="U5" s="12"/>
      <c r="V5" s="12">
        <v>136</v>
      </c>
      <c r="W5" s="12">
        <v>81</v>
      </c>
      <c r="X5" s="12">
        <v>24</v>
      </c>
      <c r="Y5" s="12">
        <v>5</v>
      </c>
      <c r="Z5" s="12">
        <v>1</v>
      </c>
      <c r="AA5" s="12"/>
      <c r="AB5" s="12"/>
      <c r="AC5" s="12"/>
      <c r="AD5" s="12"/>
      <c r="AE5" s="12"/>
      <c r="AF5" s="12">
        <v>247</v>
      </c>
    </row>
    <row r="6" spans="2:32" x14ac:dyDescent="0.25">
      <c r="B6" s="11" t="s">
        <v>15</v>
      </c>
      <c r="C6" s="12"/>
      <c r="D6" s="12">
        <v>199</v>
      </c>
      <c r="E6" s="12">
        <v>45</v>
      </c>
      <c r="F6" s="12">
        <v>6</v>
      </c>
      <c r="G6" s="12">
        <v>1</v>
      </c>
      <c r="H6" s="12"/>
      <c r="I6" s="12"/>
      <c r="J6" s="12"/>
      <c r="K6" s="12"/>
      <c r="L6" s="12"/>
      <c r="M6" s="12"/>
      <c r="N6" s="12"/>
      <c r="O6" s="12"/>
      <c r="P6" s="12"/>
      <c r="Q6" s="12">
        <v>251</v>
      </c>
      <c r="T6" s="11" t="s">
        <v>15</v>
      </c>
      <c r="U6" s="12"/>
      <c r="V6" s="12">
        <v>190</v>
      </c>
      <c r="W6" s="12">
        <v>47</v>
      </c>
      <c r="X6" s="12">
        <v>14</v>
      </c>
      <c r="Y6" s="12"/>
      <c r="Z6" s="12"/>
      <c r="AA6" s="12"/>
      <c r="AB6" s="12"/>
      <c r="AC6" s="12"/>
      <c r="AD6" s="12"/>
      <c r="AE6" s="12"/>
      <c r="AF6" s="12">
        <v>251</v>
      </c>
    </row>
    <row r="7" spans="2:32" x14ac:dyDescent="0.25">
      <c r="B7" s="11" t="s">
        <v>16</v>
      </c>
      <c r="C7" s="12"/>
      <c r="D7" s="12">
        <v>185</v>
      </c>
      <c r="E7" s="12">
        <v>55</v>
      </c>
      <c r="F7" s="12">
        <v>7</v>
      </c>
      <c r="G7" s="12">
        <v>2</v>
      </c>
      <c r="H7" s="12">
        <v>1</v>
      </c>
      <c r="I7" s="12"/>
      <c r="J7" s="12"/>
      <c r="K7" s="12"/>
      <c r="L7" s="12"/>
      <c r="M7" s="12"/>
      <c r="N7" s="12"/>
      <c r="O7" s="12"/>
      <c r="P7" s="12"/>
      <c r="Q7" s="12">
        <v>250</v>
      </c>
      <c r="T7" s="11" t="s">
        <v>16</v>
      </c>
      <c r="U7" s="12"/>
      <c r="V7" s="12">
        <v>172</v>
      </c>
      <c r="W7" s="12">
        <v>57</v>
      </c>
      <c r="X7" s="12">
        <v>16</v>
      </c>
      <c r="Y7" s="12">
        <v>4</v>
      </c>
      <c r="Z7" s="12">
        <v>1</v>
      </c>
      <c r="AA7" s="12"/>
      <c r="AB7" s="12"/>
      <c r="AC7" s="12"/>
      <c r="AD7" s="12"/>
      <c r="AE7" s="12"/>
      <c r="AF7" s="12">
        <v>250</v>
      </c>
    </row>
    <row r="8" spans="2:32" x14ac:dyDescent="0.25">
      <c r="B8" s="11" t="s">
        <v>17</v>
      </c>
      <c r="C8" s="12"/>
      <c r="D8" s="12">
        <v>211</v>
      </c>
      <c r="E8" s="12">
        <v>29</v>
      </c>
      <c r="F8" s="12">
        <v>3</v>
      </c>
      <c r="G8" s="12">
        <v>1</v>
      </c>
      <c r="H8" s="12"/>
      <c r="I8" s="12"/>
      <c r="J8" s="12"/>
      <c r="K8" s="12"/>
      <c r="L8" s="12"/>
      <c r="M8" s="12"/>
      <c r="N8" s="12"/>
      <c r="O8" s="12"/>
      <c r="P8" s="12"/>
      <c r="Q8" s="12">
        <v>244</v>
      </c>
      <c r="T8" s="11" t="s">
        <v>17</v>
      </c>
      <c r="U8" s="12">
        <v>1</v>
      </c>
      <c r="V8" s="12">
        <v>188</v>
      </c>
      <c r="W8" s="12">
        <v>51</v>
      </c>
      <c r="X8" s="12">
        <v>4</v>
      </c>
      <c r="Y8" s="12"/>
      <c r="Z8" s="12"/>
      <c r="AA8" s="12"/>
      <c r="AB8" s="12"/>
      <c r="AC8" s="12"/>
      <c r="AD8" s="12"/>
      <c r="AE8" s="12"/>
      <c r="AF8" s="12">
        <v>244</v>
      </c>
    </row>
    <row r="9" spans="2:32" x14ac:dyDescent="0.25">
      <c r="B9" s="11" t="s">
        <v>18</v>
      </c>
      <c r="C9" s="12"/>
      <c r="D9" s="12">
        <v>192</v>
      </c>
      <c r="E9" s="12">
        <v>46</v>
      </c>
      <c r="F9" s="12">
        <v>9</v>
      </c>
      <c r="G9" s="12">
        <v>1</v>
      </c>
      <c r="H9" s="12"/>
      <c r="I9" s="12"/>
      <c r="J9" s="12"/>
      <c r="K9" s="12"/>
      <c r="L9" s="12"/>
      <c r="M9" s="12"/>
      <c r="N9" s="12"/>
      <c r="O9" s="12"/>
      <c r="P9" s="12"/>
      <c r="Q9" s="12">
        <v>248</v>
      </c>
      <c r="T9" s="11" t="s">
        <v>18</v>
      </c>
      <c r="U9" s="12"/>
      <c r="V9" s="12">
        <v>182</v>
      </c>
      <c r="W9" s="12">
        <v>53</v>
      </c>
      <c r="X9" s="12">
        <v>12</v>
      </c>
      <c r="Y9" s="12"/>
      <c r="Z9" s="12"/>
      <c r="AA9" s="12">
        <v>1</v>
      </c>
      <c r="AB9" s="12"/>
      <c r="AC9" s="12"/>
      <c r="AD9" s="12"/>
      <c r="AE9" s="12"/>
      <c r="AF9" s="12">
        <v>248</v>
      </c>
    </row>
    <row r="10" spans="2:32" x14ac:dyDescent="0.25">
      <c r="B10" s="11" t="s">
        <v>19</v>
      </c>
      <c r="C10" s="12"/>
      <c r="D10" s="12">
        <v>202</v>
      </c>
      <c r="E10" s="12">
        <v>37</v>
      </c>
      <c r="F10" s="12">
        <v>6</v>
      </c>
      <c r="G10" s="12">
        <v>1</v>
      </c>
      <c r="H10" s="12">
        <v>1</v>
      </c>
      <c r="I10" s="12"/>
      <c r="J10" s="12"/>
      <c r="K10" s="12"/>
      <c r="L10" s="12"/>
      <c r="M10" s="12"/>
      <c r="N10" s="12"/>
      <c r="O10" s="12"/>
      <c r="P10" s="12"/>
      <c r="Q10" s="12">
        <v>247</v>
      </c>
      <c r="T10" s="11" t="s">
        <v>19</v>
      </c>
      <c r="U10" s="12">
        <v>1</v>
      </c>
      <c r="V10" s="12">
        <v>177</v>
      </c>
      <c r="W10" s="12">
        <v>57</v>
      </c>
      <c r="X10" s="12">
        <v>10</v>
      </c>
      <c r="Y10" s="12">
        <v>2</v>
      </c>
      <c r="Z10" s="12"/>
      <c r="AA10" s="12"/>
      <c r="AB10" s="12"/>
      <c r="AC10" s="12"/>
      <c r="AD10" s="12"/>
      <c r="AE10" s="12"/>
      <c r="AF10" s="12">
        <v>247</v>
      </c>
    </row>
    <row r="11" spans="2:32" x14ac:dyDescent="0.25">
      <c r="B11" s="11" t="s">
        <v>20</v>
      </c>
      <c r="C11" s="12">
        <v>1</v>
      </c>
      <c r="D11" s="12">
        <v>236</v>
      </c>
      <c r="E11" s="12">
        <v>11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>
        <v>248</v>
      </c>
      <c r="T11" s="11" t="s">
        <v>20</v>
      </c>
      <c r="U11" s="12">
        <v>1</v>
      </c>
      <c r="V11" s="12">
        <v>226</v>
      </c>
      <c r="W11" s="12">
        <v>21</v>
      </c>
      <c r="X11" s="12"/>
      <c r="Y11" s="12"/>
      <c r="Z11" s="12"/>
      <c r="AA11" s="12"/>
      <c r="AB11" s="12"/>
      <c r="AC11" s="12"/>
      <c r="AD11" s="12"/>
      <c r="AE11" s="12"/>
      <c r="AF11" s="12">
        <v>248</v>
      </c>
    </row>
    <row r="12" spans="2:32" x14ac:dyDescent="0.25">
      <c r="B12" s="11" t="s">
        <v>21</v>
      </c>
      <c r="C12" s="12"/>
      <c r="D12" s="12">
        <v>211</v>
      </c>
      <c r="E12" s="12">
        <v>34</v>
      </c>
      <c r="F12" s="12">
        <v>1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>
        <v>246</v>
      </c>
      <c r="T12" s="11" t="s">
        <v>21</v>
      </c>
      <c r="U12" s="12"/>
      <c r="V12" s="12">
        <v>208</v>
      </c>
      <c r="W12" s="12">
        <v>32</v>
      </c>
      <c r="X12" s="12">
        <v>6</v>
      </c>
      <c r="Y12" s="12"/>
      <c r="Z12" s="12"/>
      <c r="AA12" s="12"/>
      <c r="AB12" s="12"/>
      <c r="AC12" s="12"/>
      <c r="AD12" s="12"/>
      <c r="AE12" s="12"/>
      <c r="AF12" s="12">
        <v>246</v>
      </c>
    </row>
    <row r="13" spans="2:32" x14ac:dyDescent="0.25">
      <c r="B13" s="11" t="s">
        <v>22</v>
      </c>
      <c r="C13" s="12"/>
      <c r="D13" s="12">
        <v>205</v>
      </c>
      <c r="E13" s="12">
        <v>38</v>
      </c>
      <c r="F13" s="12">
        <v>1</v>
      </c>
      <c r="G13" s="12"/>
      <c r="H13" s="12">
        <v>1</v>
      </c>
      <c r="I13" s="12"/>
      <c r="J13" s="12"/>
      <c r="K13" s="12"/>
      <c r="L13" s="12"/>
      <c r="M13" s="12"/>
      <c r="N13" s="12"/>
      <c r="O13" s="12"/>
      <c r="P13" s="12"/>
      <c r="Q13" s="12">
        <v>245</v>
      </c>
      <c r="T13" s="11" t="s">
        <v>22</v>
      </c>
      <c r="U13" s="12"/>
      <c r="V13" s="12">
        <v>199</v>
      </c>
      <c r="W13" s="12">
        <v>40</v>
      </c>
      <c r="X13" s="12">
        <v>4</v>
      </c>
      <c r="Y13" s="12">
        <v>1</v>
      </c>
      <c r="Z13" s="12"/>
      <c r="AA13" s="12">
        <v>1</v>
      </c>
      <c r="AB13" s="12"/>
      <c r="AC13" s="12"/>
      <c r="AD13" s="12"/>
      <c r="AE13" s="12"/>
      <c r="AF13" s="12">
        <v>245</v>
      </c>
    </row>
    <row r="14" spans="2:32" x14ac:dyDescent="0.25">
      <c r="B14" s="11" t="s">
        <v>23</v>
      </c>
      <c r="C14" s="12"/>
      <c r="D14" s="12">
        <v>154</v>
      </c>
      <c r="E14" s="12">
        <v>45</v>
      </c>
      <c r="F14" s="12">
        <v>15</v>
      </c>
      <c r="G14" s="12">
        <v>6</v>
      </c>
      <c r="H14" s="12">
        <v>5</v>
      </c>
      <c r="I14" s="12">
        <v>1</v>
      </c>
      <c r="J14" s="12">
        <v>1</v>
      </c>
      <c r="K14" s="12">
        <v>1</v>
      </c>
      <c r="L14" s="12">
        <v>1</v>
      </c>
      <c r="M14" s="12"/>
      <c r="N14" s="12"/>
      <c r="O14" s="12"/>
      <c r="P14" s="12"/>
      <c r="Q14" s="12">
        <v>229</v>
      </c>
      <c r="T14" s="11" t="s">
        <v>23</v>
      </c>
      <c r="U14" s="12"/>
      <c r="V14" s="12">
        <v>136</v>
      </c>
      <c r="W14" s="12">
        <v>52</v>
      </c>
      <c r="X14" s="12">
        <v>20</v>
      </c>
      <c r="Y14" s="12">
        <v>9</v>
      </c>
      <c r="Z14" s="12">
        <v>4</v>
      </c>
      <c r="AA14" s="12">
        <v>3</v>
      </c>
      <c r="AB14" s="12">
        <v>1</v>
      </c>
      <c r="AC14" s="12">
        <v>1</v>
      </c>
      <c r="AD14" s="12">
        <v>2</v>
      </c>
      <c r="AE14" s="12">
        <v>1</v>
      </c>
      <c r="AF14" s="12">
        <v>229</v>
      </c>
    </row>
    <row r="15" spans="2:32" x14ac:dyDescent="0.25">
      <c r="B15" s="11" t="s">
        <v>42</v>
      </c>
      <c r="C15" s="12"/>
      <c r="D15" s="12">
        <v>108</v>
      </c>
      <c r="E15" s="12">
        <v>70</v>
      </c>
      <c r="F15" s="12">
        <v>32</v>
      </c>
      <c r="G15" s="12">
        <v>25</v>
      </c>
      <c r="H15" s="12">
        <v>4</v>
      </c>
      <c r="I15" s="12">
        <v>2</v>
      </c>
      <c r="J15" s="12">
        <v>1</v>
      </c>
      <c r="K15" s="12"/>
      <c r="L15" s="12"/>
      <c r="M15" s="12">
        <v>1</v>
      </c>
      <c r="N15" s="12"/>
      <c r="O15" s="12"/>
      <c r="P15" s="12"/>
      <c r="Q15" s="12">
        <v>243</v>
      </c>
      <c r="T15" s="11" t="s">
        <v>42</v>
      </c>
      <c r="U15" s="12"/>
      <c r="V15" s="12">
        <v>107</v>
      </c>
      <c r="W15" s="12">
        <v>71</v>
      </c>
      <c r="X15" s="12">
        <v>31</v>
      </c>
      <c r="Y15" s="12">
        <v>26</v>
      </c>
      <c r="Z15" s="12">
        <v>4</v>
      </c>
      <c r="AA15" s="12">
        <v>2</v>
      </c>
      <c r="AB15" s="12">
        <v>1</v>
      </c>
      <c r="AC15" s="12"/>
      <c r="AD15" s="12"/>
      <c r="AE15" s="12"/>
      <c r="AF15" s="12">
        <v>242</v>
      </c>
    </row>
    <row r="16" spans="2:32" x14ac:dyDescent="0.25">
      <c r="B16" s="11" t="s">
        <v>43</v>
      </c>
      <c r="C16" s="12"/>
      <c r="D16" s="12">
        <v>85</v>
      </c>
      <c r="E16" s="12">
        <v>60</v>
      </c>
      <c r="F16" s="12">
        <v>43</v>
      </c>
      <c r="G16" s="12">
        <v>23</v>
      </c>
      <c r="H16" s="12">
        <v>7</v>
      </c>
      <c r="I16" s="12">
        <v>19</v>
      </c>
      <c r="J16" s="12">
        <v>6</v>
      </c>
      <c r="K16" s="12">
        <v>1</v>
      </c>
      <c r="L16" s="12"/>
      <c r="M16" s="12"/>
      <c r="N16" s="12">
        <v>1</v>
      </c>
      <c r="O16" s="12">
        <v>1</v>
      </c>
      <c r="P16" s="12"/>
      <c r="Q16" s="12">
        <v>246</v>
      </c>
      <c r="T16" s="11" t="s">
        <v>43</v>
      </c>
      <c r="U16" s="12"/>
      <c r="V16" s="12">
        <v>83</v>
      </c>
      <c r="W16" s="12">
        <v>59</v>
      </c>
      <c r="X16" s="12">
        <v>45</v>
      </c>
      <c r="Y16" s="12">
        <v>24</v>
      </c>
      <c r="Z16" s="12">
        <v>8</v>
      </c>
      <c r="AA16" s="12">
        <v>18</v>
      </c>
      <c r="AB16" s="12">
        <v>7</v>
      </c>
      <c r="AC16" s="12"/>
      <c r="AD16" s="12">
        <v>1</v>
      </c>
      <c r="AE16" s="12">
        <v>1</v>
      </c>
      <c r="AF16" s="12">
        <v>246</v>
      </c>
    </row>
    <row r="17" spans="2:32" x14ac:dyDescent="0.25">
      <c r="B17" s="11" t="s">
        <v>44</v>
      </c>
      <c r="C17" s="12">
        <v>1</v>
      </c>
      <c r="D17" s="12">
        <v>136</v>
      </c>
      <c r="E17" s="12">
        <v>68</v>
      </c>
      <c r="F17" s="12">
        <v>24</v>
      </c>
      <c r="G17" s="12">
        <v>10</v>
      </c>
      <c r="H17" s="12">
        <v>8</v>
      </c>
      <c r="I17" s="12">
        <v>2</v>
      </c>
      <c r="J17" s="12"/>
      <c r="K17" s="12"/>
      <c r="L17" s="12"/>
      <c r="M17" s="12"/>
      <c r="N17" s="12"/>
      <c r="O17" s="12"/>
      <c r="P17" s="12"/>
      <c r="Q17" s="12">
        <v>249</v>
      </c>
      <c r="T17" s="11" t="s">
        <v>44</v>
      </c>
      <c r="U17" s="12"/>
      <c r="V17" s="12">
        <v>139</v>
      </c>
      <c r="W17" s="12">
        <v>66</v>
      </c>
      <c r="X17" s="12">
        <v>24</v>
      </c>
      <c r="Y17" s="12">
        <v>10</v>
      </c>
      <c r="Z17" s="12">
        <v>9</v>
      </c>
      <c r="AA17" s="12">
        <v>1</v>
      </c>
      <c r="AB17" s="12"/>
      <c r="AC17" s="12"/>
      <c r="AD17" s="12"/>
      <c r="AE17" s="12"/>
      <c r="AF17" s="12">
        <v>249</v>
      </c>
    </row>
    <row r="18" spans="2:32" x14ac:dyDescent="0.25">
      <c r="B18" s="11" t="s">
        <v>45</v>
      </c>
      <c r="C18" s="12"/>
      <c r="D18" s="12">
        <v>146</v>
      </c>
      <c r="E18" s="12">
        <v>57</v>
      </c>
      <c r="F18" s="12">
        <v>27</v>
      </c>
      <c r="G18" s="12">
        <v>10</v>
      </c>
      <c r="H18" s="12">
        <v>6</v>
      </c>
      <c r="I18" s="12">
        <v>2</v>
      </c>
      <c r="J18" s="12">
        <v>2</v>
      </c>
      <c r="K18" s="12"/>
      <c r="L18" s="12"/>
      <c r="M18" s="12"/>
      <c r="N18" s="12"/>
      <c r="O18" s="12"/>
      <c r="P18" s="12"/>
      <c r="Q18" s="12">
        <v>250</v>
      </c>
      <c r="T18" s="11" t="s">
        <v>45</v>
      </c>
      <c r="U18" s="12"/>
      <c r="V18" s="12">
        <v>146</v>
      </c>
      <c r="W18" s="12">
        <v>59</v>
      </c>
      <c r="X18" s="12">
        <v>24</v>
      </c>
      <c r="Y18" s="12">
        <v>11</v>
      </c>
      <c r="Z18" s="12">
        <v>6</v>
      </c>
      <c r="AA18" s="12">
        <v>2</v>
      </c>
      <c r="AB18" s="12">
        <v>2</v>
      </c>
      <c r="AC18" s="12"/>
      <c r="AD18" s="12"/>
      <c r="AE18" s="12"/>
      <c r="AF18" s="12">
        <v>250</v>
      </c>
    </row>
    <row r="19" spans="2:32" x14ac:dyDescent="0.25">
      <c r="B19" s="11" t="s">
        <v>46</v>
      </c>
      <c r="C19" s="12"/>
      <c r="D19" s="12">
        <v>155</v>
      </c>
      <c r="E19" s="12">
        <v>76</v>
      </c>
      <c r="F19" s="12">
        <v>16</v>
      </c>
      <c r="G19" s="12">
        <v>4</v>
      </c>
      <c r="H19" s="12"/>
      <c r="I19" s="12"/>
      <c r="J19" s="12"/>
      <c r="K19" s="12"/>
      <c r="L19" s="12"/>
      <c r="M19" s="12"/>
      <c r="N19" s="12"/>
      <c r="O19" s="12"/>
      <c r="P19" s="12"/>
      <c r="Q19" s="12">
        <v>251</v>
      </c>
      <c r="T19" s="11" t="s">
        <v>46</v>
      </c>
      <c r="U19" s="12">
        <v>1</v>
      </c>
      <c r="V19" s="12">
        <v>158</v>
      </c>
      <c r="W19" s="12">
        <v>72</v>
      </c>
      <c r="X19" s="12">
        <v>16</v>
      </c>
      <c r="Y19" s="12">
        <v>4</v>
      </c>
      <c r="Z19" s="12"/>
      <c r="AA19" s="12"/>
      <c r="AB19" s="12"/>
      <c r="AC19" s="12"/>
      <c r="AD19" s="12"/>
      <c r="AE19" s="12"/>
      <c r="AF19" s="12">
        <v>251</v>
      </c>
    </row>
    <row r="20" spans="2:32" x14ac:dyDescent="0.25">
      <c r="B20" s="11" t="s">
        <v>47</v>
      </c>
      <c r="C20" s="12">
        <v>1</v>
      </c>
      <c r="D20" s="12">
        <v>137</v>
      </c>
      <c r="E20" s="12">
        <v>80</v>
      </c>
      <c r="F20" s="12">
        <v>22</v>
      </c>
      <c r="G20" s="12">
        <v>9</v>
      </c>
      <c r="H20" s="12">
        <v>2</v>
      </c>
      <c r="I20" s="12"/>
      <c r="J20" s="12"/>
      <c r="K20" s="12">
        <v>2</v>
      </c>
      <c r="L20" s="12"/>
      <c r="M20" s="12"/>
      <c r="N20" s="12"/>
      <c r="O20" s="12"/>
      <c r="P20" s="12">
        <v>1</v>
      </c>
      <c r="Q20" s="12">
        <v>254</v>
      </c>
      <c r="T20" s="11" t="s">
        <v>47</v>
      </c>
      <c r="U20" s="12"/>
      <c r="V20" s="12">
        <v>138</v>
      </c>
      <c r="W20" s="12">
        <v>81</v>
      </c>
      <c r="X20" s="12">
        <v>21</v>
      </c>
      <c r="Y20" s="12">
        <v>8</v>
      </c>
      <c r="Z20" s="12">
        <v>3</v>
      </c>
      <c r="AA20" s="12"/>
      <c r="AB20" s="12"/>
      <c r="AC20" s="12">
        <v>1</v>
      </c>
      <c r="AD20" s="12">
        <v>1</v>
      </c>
      <c r="AE20" s="12">
        <v>1</v>
      </c>
      <c r="AF20" s="12">
        <v>254</v>
      </c>
    </row>
    <row r="21" spans="2:32" x14ac:dyDescent="0.25">
      <c r="B21" s="11" t="s">
        <v>48</v>
      </c>
      <c r="C21" s="12"/>
      <c r="D21" s="12">
        <v>151</v>
      </c>
      <c r="E21" s="12">
        <v>76</v>
      </c>
      <c r="F21" s="12">
        <v>22</v>
      </c>
      <c r="G21" s="12">
        <v>4</v>
      </c>
      <c r="H21" s="12">
        <v>1</v>
      </c>
      <c r="I21" s="12"/>
      <c r="J21" s="12"/>
      <c r="K21" s="12"/>
      <c r="L21" s="12"/>
      <c r="M21" s="12"/>
      <c r="N21" s="12"/>
      <c r="O21" s="12"/>
      <c r="P21" s="12"/>
      <c r="Q21" s="12">
        <v>254</v>
      </c>
      <c r="T21" s="11" t="s">
        <v>48</v>
      </c>
      <c r="U21" s="12"/>
      <c r="V21" s="12">
        <v>149</v>
      </c>
      <c r="W21" s="12">
        <v>77</v>
      </c>
      <c r="X21" s="12">
        <v>23</v>
      </c>
      <c r="Y21" s="12">
        <v>4</v>
      </c>
      <c r="Z21" s="12">
        <v>1</v>
      </c>
      <c r="AA21" s="12"/>
      <c r="AB21" s="12"/>
      <c r="AC21" s="12"/>
      <c r="AD21" s="12"/>
      <c r="AE21" s="12"/>
      <c r="AF21" s="12">
        <v>254</v>
      </c>
    </row>
    <row r="22" spans="2:32" x14ac:dyDescent="0.25">
      <c r="B22" s="11" t="s">
        <v>49</v>
      </c>
      <c r="C22" s="12">
        <v>1</v>
      </c>
      <c r="D22" s="12">
        <v>178</v>
      </c>
      <c r="E22" s="12">
        <v>57</v>
      </c>
      <c r="F22" s="12">
        <v>11</v>
      </c>
      <c r="G22" s="12">
        <v>4</v>
      </c>
      <c r="H22" s="12"/>
      <c r="I22" s="12"/>
      <c r="J22" s="12"/>
      <c r="K22" s="12"/>
      <c r="L22" s="12"/>
      <c r="M22" s="12"/>
      <c r="N22" s="12"/>
      <c r="O22" s="12"/>
      <c r="P22" s="12"/>
      <c r="Q22" s="12">
        <v>251</v>
      </c>
      <c r="T22" s="11" t="s">
        <v>49</v>
      </c>
      <c r="U22" s="12">
        <v>1</v>
      </c>
      <c r="V22" s="12">
        <v>178</v>
      </c>
      <c r="W22" s="12">
        <v>56</v>
      </c>
      <c r="X22" s="12">
        <v>12</v>
      </c>
      <c r="Y22" s="12">
        <v>4</v>
      </c>
      <c r="Z22" s="12"/>
      <c r="AA22" s="12"/>
      <c r="AB22" s="12"/>
      <c r="AC22" s="12"/>
      <c r="AD22" s="12"/>
      <c r="AE22" s="12"/>
      <c r="AF22" s="12">
        <v>251</v>
      </c>
    </row>
    <row r="23" spans="2:32" x14ac:dyDescent="0.25">
      <c r="B23" s="11" t="s">
        <v>50</v>
      </c>
      <c r="C23" s="12">
        <v>1</v>
      </c>
      <c r="D23" s="12">
        <v>137</v>
      </c>
      <c r="E23" s="12">
        <v>68</v>
      </c>
      <c r="F23" s="12">
        <v>24</v>
      </c>
      <c r="G23" s="12">
        <v>10</v>
      </c>
      <c r="H23" s="12">
        <v>4</v>
      </c>
      <c r="I23" s="12">
        <v>2</v>
      </c>
      <c r="J23" s="12">
        <v>2</v>
      </c>
      <c r="K23" s="12"/>
      <c r="L23" s="12"/>
      <c r="M23" s="12"/>
      <c r="N23" s="12"/>
      <c r="O23" s="12"/>
      <c r="P23" s="12"/>
      <c r="Q23" s="12">
        <v>248</v>
      </c>
      <c r="T23" s="11" t="s">
        <v>50</v>
      </c>
      <c r="U23" s="12">
        <v>1</v>
      </c>
      <c r="V23" s="12">
        <v>139</v>
      </c>
      <c r="W23" s="12">
        <v>68</v>
      </c>
      <c r="X23" s="12">
        <v>21</v>
      </c>
      <c r="Y23" s="12">
        <v>11</v>
      </c>
      <c r="Z23" s="12">
        <v>4</v>
      </c>
      <c r="AA23" s="12">
        <v>2</v>
      </c>
      <c r="AB23" s="12">
        <v>2</v>
      </c>
      <c r="AC23" s="12"/>
      <c r="AD23" s="12"/>
      <c r="AE23" s="12"/>
      <c r="AF23" s="12">
        <v>248</v>
      </c>
    </row>
    <row r="24" spans="2:32" x14ac:dyDescent="0.25">
      <c r="B24" s="11" t="s">
        <v>51</v>
      </c>
      <c r="C24" s="12"/>
      <c r="D24" s="12">
        <v>111</v>
      </c>
      <c r="E24" s="12">
        <v>73</v>
      </c>
      <c r="F24" s="12">
        <v>44</v>
      </c>
      <c r="G24" s="12">
        <v>8</v>
      </c>
      <c r="H24" s="12">
        <v>8</v>
      </c>
      <c r="I24" s="12">
        <v>3</v>
      </c>
      <c r="J24" s="12">
        <v>1</v>
      </c>
      <c r="K24" s="12">
        <v>2</v>
      </c>
      <c r="L24" s="12"/>
      <c r="M24" s="12"/>
      <c r="N24" s="12"/>
      <c r="O24" s="12"/>
      <c r="P24" s="12"/>
      <c r="Q24" s="12">
        <v>250</v>
      </c>
      <c r="T24" s="11" t="s">
        <v>51</v>
      </c>
      <c r="U24" s="12"/>
      <c r="V24" s="12">
        <v>109</v>
      </c>
      <c r="W24" s="12">
        <v>69</v>
      </c>
      <c r="X24" s="12">
        <v>50</v>
      </c>
      <c r="Y24" s="12">
        <v>9</v>
      </c>
      <c r="Z24" s="12">
        <v>7</v>
      </c>
      <c r="AA24" s="12">
        <v>3</v>
      </c>
      <c r="AB24" s="12">
        <v>1</v>
      </c>
      <c r="AC24" s="12">
        <v>2</v>
      </c>
      <c r="AD24" s="12"/>
      <c r="AE24" s="12"/>
      <c r="AF24" s="12">
        <v>250</v>
      </c>
    </row>
    <row r="25" spans="2:32" x14ac:dyDescent="0.25">
      <c r="B25" s="11" t="s">
        <v>52</v>
      </c>
      <c r="C25" s="12"/>
      <c r="D25" s="12">
        <v>130</v>
      </c>
      <c r="E25" s="12">
        <v>72</v>
      </c>
      <c r="F25" s="12">
        <v>35</v>
      </c>
      <c r="G25" s="12">
        <v>11</v>
      </c>
      <c r="H25" s="12">
        <v>3</v>
      </c>
      <c r="I25" s="12">
        <v>1</v>
      </c>
      <c r="J25" s="12"/>
      <c r="K25" s="12">
        <v>1</v>
      </c>
      <c r="L25" s="12">
        <v>1</v>
      </c>
      <c r="M25" s="12"/>
      <c r="N25" s="12"/>
      <c r="O25" s="12"/>
      <c r="P25" s="12"/>
      <c r="Q25" s="12">
        <v>254</v>
      </c>
      <c r="T25" s="11" t="s">
        <v>52</v>
      </c>
      <c r="U25" s="12"/>
      <c r="V25" s="12">
        <v>120</v>
      </c>
      <c r="W25" s="12">
        <v>77</v>
      </c>
      <c r="X25" s="12">
        <v>32</v>
      </c>
      <c r="Y25" s="12">
        <v>12</v>
      </c>
      <c r="Z25" s="12">
        <v>8</v>
      </c>
      <c r="AA25" s="12">
        <v>2</v>
      </c>
      <c r="AB25" s="12"/>
      <c r="AC25" s="12">
        <v>2</v>
      </c>
      <c r="AD25" s="12"/>
      <c r="AE25" s="12"/>
      <c r="AF25" s="12">
        <v>253</v>
      </c>
    </row>
    <row r="26" spans="2:32" x14ac:dyDescent="0.25">
      <c r="B26" s="11" t="s">
        <v>24</v>
      </c>
      <c r="C26" s="12">
        <v>5</v>
      </c>
      <c r="D26" s="12">
        <v>3600</v>
      </c>
      <c r="E26" s="12">
        <v>1229</v>
      </c>
      <c r="F26" s="12">
        <v>382</v>
      </c>
      <c r="G26" s="12">
        <v>132</v>
      </c>
      <c r="H26" s="12">
        <v>51</v>
      </c>
      <c r="I26" s="12">
        <v>32</v>
      </c>
      <c r="J26" s="12">
        <v>13</v>
      </c>
      <c r="K26" s="12">
        <v>7</v>
      </c>
      <c r="L26" s="12">
        <v>2</v>
      </c>
      <c r="M26" s="12">
        <v>1</v>
      </c>
      <c r="N26" s="12">
        <v>1</v>
      </c>
      <c r="O26" s="12">
        <v>1</v>
      </c>
      <c r="P26" s="12">
        <v>1</v>
      </c>
      <c r="Q26" s="12">
        <v>5457</v>
      </c>
      <c r="T26" s="11" t="s">
        <v>24</v>
      </c>
      <c r="U26" s="12">
        <v>6</v>
      </c>
      <c r="V26" s="12">
        <v>3457</v>
      </c>
      <c r="W26" s="12">
        <v>1307</v>
      </c>
      <c r="X26" s="12">
        <v>421</v>
      </c>
      <c r="Y26" s="12">
        <v>146</v>
      </c>
      <c r="Z26" s="12">
        <v>56</v>
      </c>
      <c r="AA26" s="12">
        <v>35</v>
      </c>
      <c r="AB26" s="12">
        <v>14</v>
      </c>
      <c r="AC26" s="12">
        <v>6</v>
      </c>
      <c r="AD26" s="12">
        <v>4</v>
      </c>
      <c r="AE26" s="12">
        <v>3</v>
      </c>
      <c r="AF26" s="12">
        <v>5455</v>
      </c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  <row r="165" spans="2:2" x14ac:dyDescent="0.25">
      <c r="B165" s="8"/>
    </row>
    <row r="166" spans="2:2" x14ac:dyDescent="0.25">
      <c r="B166" s="8"/>
    </row>
    <row r="167" spans="2:2" x14ac:dyDescent="0.25">
      <c r="B167" s="8"/>
    </row>
    <row r="168" spans="2:2" x14ac:dyDescent="0.25">
      <c r="B168" s="8"/>
    </row>
    <row r="169" spans="2:2" x14ac:dyDescent="0.25">
      <c r="B169" s="8"/>
    </row>
    <row r="170" spans="2:2" x14ac:dyDescent="0.25">
      <c r="B170" s="8"/>
    </row>
    <row r="171" spans="2:2" x14ac:dyDescent="0.25">
      <c r="B171" s="8"/>
    </row>
    <row r="172" spans="2:2" x14ac:dyDescent="0.25">
      <c r="B172" s="8"/>
    </row>
    <row r="173" spans="2:2" x14ac:dyDescent="0.25">
      <c r="B173" s="8"/>
    </row>
    <row r="174" spans="2:2" x14ac:dyDescent="0.25">
      <c r="B174" s="8"/>
    </row>
    <row r="175" spans="2:2" x14ac:dyDescent="0.25">
      <c r="B175" s="8"/>
    </row>
    <row r="176" spans="2:2" x14ac:dyDescent="0.25">
      <c r="B176" s="8"/>
    </row>
    <row r="177" spans="2:2" x14ac:dyDescent="0.25">
      <c r="B177" s="8"/>
    </row>
    <row r="178" spans="2:2" x14ac:dyDescent="0.25">
      <c r="B178" s="8"/>
    </row>
    <row r="179" spans="2:2" x14ac:dyDescent="0.25">
      <c r="B179" s="8"/>
    </row>
    <row r="180" spans="2:2" x14ac:dyDescent="0.25">
      <c r="B180" s="8"/>
    </row>
    <row r="181" spans="2:2" x14ac:dyDescent="0.25">
      <c r="B181" s="8"/>
    </row>
    <row r="182" spans="2:2" x14ac:dyDescent="0.25">
      <c r="B182" s="8"/>
    </row>
    <row r="183" spans="2:2" x14ac:dyDescent="0.25">
      <c r="B183" s="8"/>
    </row>
    <row r="184" spans="2:2" x14ac:dyDescent="0.25">
      <c r="B184" s="8"/>
    </row>
    <row r="185" spans="2:2" x14ac:dyDescent="0.25">
      <c r="B185" s="8"/>
    </row>
    <row r="186" spans="2:2" x14ac:dyDescent="0.25">
      <c r="B186" s="8"/>
    </row>
    <row r="187" spans="2:2" x14ac:dyDescent="0.25">
      <c r="B187" s="8"/>
    </row>
    <row r="188" spans="2:2" x14ac:dyDescent="0.25">
      <c r="B188" s="8"/>
    </row>
    <row r="189" spans="2:2" x14ac:dyDescent="0.25">
      <c r="B189" s="8"/>
    </row>
    <row r="190" spans="2:2" x14ac:dyDescent="0.25">
      <c r="B190" s="8"/>
    </row>
    <row r="191" spans="2:2" x14ac:dyDescent="0.25">
      <c r="B191" s="8"/>
    </row>
    <row r="192" spans="2:2" x14ac:dyDescent="0.25">
      <c r="B192" s="8"/>
    </row>
    <row r="193" spans="2:2" x14ac:dyDescent="0.25">
      <c r="B193" s="8"/>
    </row>
    <row r="194" spans="2:2" x14ac:dyDescent="0.25">
      <c r="B194" s="8"/>
    </row>
    <row r="195" spans="2:2" x14ac:dyDescent="0.25">
      <c r="B195" s="8"/>
    </row>
    <row r="196" spans="2:2" x14ac:dyDescent="0.25">
      <c r="B196" s="8"/>
    </row>
    <row r="197" spans="2:2" x14ac:dyDescent="0.25">
      <c r="B197" s="8"/>
    </row>
    <row r="198" spans="2:2" x14ac:dyDescent="0.25">
      <c r="B198" s="8"/>
    </row>
    <row r="199" spans="2:2" x14ac:dyDescent="0.25">
      <c r="B199" s="8"/>
    </row>
    <row r="200" spans="2:2" x14ac:dyDescent="0.25">
      <c r="B200" s="8"/>
    </row>
    <row r="201" spans="2:2" x14ac:dyDescent="0.25">
      <c r="B201" s="8"/>
    </row>
    <row r="202" spans="2:2" x14ac:dyDescent="0.25">
      <c r="B202" s="8"/>
    </row>
    <row r="203" spans="2:2" x14ac:dyDescent="0.25">
      <c r="B203" s="8"/>
    </row>
    <row r="204" spans="2:2" x14ac:dyDescent="0.25">
      <c r="B204" s="8"/>
    </row>
    <row r="205" spans="2:2" x14ac:dyDescent="0.25">
      <c r="B205" s="8"/>
    </row>
    <row r="206" spans="2:2" x14ac:dyDescent="0.25">
      <c r="B206" s="8"/>
    </row>
    <row r="207" spans="2:2" x14ac:dyDescent="0.25">
      <c r="B207" s="8"/>
    </row>
    <row r="208" spans="2:2" x14ac:dyDescent="0.25">
      <c r="B208" s="8"/>
    </row>
    <row r="209" spans="2:2" x14ac:dyDescent="0.25">
      <c r="B209" s="8"/>
    </row>
    <row r="210" spans="2:2" x14ac:dyDescent="0.25">
      <c r="B210" s="8"/>
    </row>
    <row r="211" spans="2:2" x14ac:dyDescent="0.25">
      <c r="B211" s="8"/>
    </row>
    <row r="212" spans="2:2" x14ac:dyDescent="0.25">
      <c r="B212" s="8"/>
    </row>
    <row r="213" spans="2:2" x14ac:dyDescent="0.25">
      <c r="B213" s="8"/>
    </row>
    <row r="214" spans="2:2" x14ac:dyDescent="0.25">
      <c r="B214" s="8"/>
    </row>
    <row r="215" spans="2:2" x14ac:dyDescent="0.25">
      <c r="B215" s="8"/>
    </row>
    <row r="216" spans="2:2" x14ac:dyDescent="0.25">
      <c r="B216" s="8"/>
    </row>
    <row r="217" spans="2:2" x14ac:dyDescent="0.25">
      <c r="B217" s="8"/>
    </row>
    <row r="218" spans="2:2" x14ac:dyDescent="0.25">
      <c r="B218" s="8"/>
    </row>
    <row r="219" spans="2:2" x14ac:dyDescent="0.25">
      <c r="B219" s="8"/>
    </row>
    <row r="220" spans="2:2" x14ac:dyDescent="0.25">
      <c r="B220" s="8"/>
    </row>
    <row r="221" spans="2:2" x14ac:dyDescent="0.25">
      <c r="B221" s="8"/>
    </row>
    <row r="222" spans="2:2" x14ac:dyDescent="0.25">
      <c r="B222" s="8"/>
    </row>
    <row r="223" spans="2:2" x14ac:dyDescent="0.25">
      <c r="B223" s="8"/>
    </row>
    <row r="224" spans="2:2" x14ac:dyDescent="0.25">
      <c r="B224" s="8"/>
    </row>
    <row r="225" spans="2:2" x14ac:dyDescent="0.25">
      <c r="B225" s="8"/>
    </row>
    <row r="226" spans="2:2" x14ac:dyDescent="0.25">
      <c r="B226" s="8"/>
    </row>
    <row r="227" spans="2:2" x14ac:dyDescent="0.25">
      <c r="B227" s="8"/>
    </row>
    <row r="228" spans="2:2" x14ac:dyDescent="0.25">
      <c r="B228" s="8"/>
    </row>
    <row r="229" spans="2:2" x14ac:dyDescent="0.25">
      <c r="B229" s="8"/>
    </row>
    <row r="230" spans="2:2" x14ac:dyDescent="0.25">
      <c r="B230" s="8"/>
    </row>
    <row r="231" spans="2:2" x14ac:dyDescent="0.25">
      <c r="B231" s="8"/>
    </row>
    <row r="232" spans="2:2" x14ac:dyDescent="0.25">
      <c r="B232" s="8"/>
    </row>
    <row r="233" spans="2:2" x14ac:dyDescent="0.25">
      <c r="B233" s="8"/>
    </row>
    <row r="234" spans="2:2" x14ac:dyDescent="0.25">
      <c r="B234" s="8"/>
    </row>
    <row r="235" spans="2:2" x14ac:dyDescent="0.25">
      <c r="B235" s="8"/>
    </row>
    <row r="236" spans="2:2" x14ac:dyDescent="0.25">
      <c r="B236" s="8"/>
    </row>
    <row r="237" spans="2:2" x14ac:dyDescent="0.25">
      <c r="B237" s="8"/>
    </row>
    <row r="238" spans="2:2" x14ac:dyDescent="0.25">
      <c r="B238" s="8"/>
    </row>
    <row r="239" spans="2:2" x14ac:dyDescent="0.25">
      <c r="B239" s="8"/>
    </row>
    <row r="240" spans="2:2" x14ac:dyDescent="0.25">
      <c r="B240" s="8"/>
    </row>
    <row r="241" spans="2:2" x14ac:dyDescent="0.25">
      <c r="B241" s="8"/>
    </row>
    <row r="242" spans="2:2" x14ac:dyDescent="0.25">
      <c r="B242" s="8"/>
    </row>
    <row r="243" spans="2:2" x14ac:dyDescent="0.25">
      <c r="B243" s="8"/>
    </row>
    <row r="244" spans="2:2" x14ac:dyDescent="0.25">
      <c r="B244" s="8"/>
    </row>
    <row r="245" spans="2:2" x14ac:dyDescent="0.25">
      <c r="B245" s="8"/>
    </row>
    <row r="246" spans="2:2" x14ac:dyDescent="0.25">
      <c r="B246" s="8"/>
    </row>
    <row r="247" spans="2:2" x14ac:dyDescent="0.25">
      <c r="B247" s="8"/>
    </row>
    <row r="248" spans="2:2" x14ac:dyDescent="0.25">
      <c r="B248" s="8"/>
    </row>
    <row r="249" spans="2:2" x14ac:dyDescent="0.25">
      <c r="B249" s="8"/>
    </row>
    <row r="250" spans="2:2" x14ac:dyDescent="0.25">
      <c r="B250" s="8"/>
    </row>
    <row r="251" spans="2:2" x14ac:dyDescent="0.25">
      <c r="B251" s="8"/>
    </row>
    <row r="252" spans="2:2" x14ac:dyDescent="0.25">
      <c r="B252" s="8"/>
    </row>
    <row r="253" spans="2:2" x14ac:dyDescent="0.25">
      <c r="B253" s="8"/>
    </row>
    <row r="254" spans="2:2" x14ac:dyDescent="0.25">
      <c r="B254" s="8"/>
    </row>
    <row r="255" spans="2:2" x14ac:dyDescent="0.25">
      <c r="B255" s="8"/>
    </row>
    <row r="256" spans="2:2" x14ac:dyDescent="0.25">
      <c r="B256" s="8"/>
    </row>
    <row r="257" spans="2:2" x14ac:dyDescent="0.25">
      <c r="B257" s="8"/>
    </row>
    <row r="258" spans="2:2" x14ac:dyDescent="0.25">
      <c r="B258" s="8"/>
    </row>
    <row r="259" spans="2:2" x14ac:dyDescent="0.25">
      <c r="B259" s="8"/>
    </row>
    <row r="260" spans="2:2" x14ac:dyDescent="0.25">
      <c r="B260" s="8"/>
    </row>
    <row r="261" spans="2:2" x14ac:dyDescent="0.25">
      <c r="B261" s="8"/>
    </row>
    <row r="262" spans="2:2" x14ac:dyDescent="0.25">
      <c r="B262" s="8"/>
    </row>
    <row r="263" spans="2:2" x14ac:dyDescent="0.25">
      <c r="B263" s="8"/>
    </row>
    <row r="264" spans="2:2" x14ac:dyDescent="0.25">
      <c r="B264" s="8"/>
    </row>
    <row r="265" spans="2:2" x14ac:dyDescent="0.25">
      <c r="B265" s="8"/>
    </row>
    <row r="266" spans="2:2" x14ac:dyDescent="0.25">
      <c r="B266" s="8"/>
    </row>
    <row r="267" spans="2:2" x14ac:dyDescent="0.25">
      <c r="B267" s="8"/>
    </row>
    <row r="268" spans="2:2" x14ac:dyDescent="0.25">
      <c r="B268" s="8"/>
    </row>
    <row r="269" spans="2:2" x14ac:dyDescent="0.25">
      <c r="B269" s="8"/>
    </row>
    <row r="270" spans="2:2" x14ac:dyDescent="0.25">
      <c r="B270" s="8"/>
    </row>
    <row r="271" spans="2:2" x14ac:dyDescent="0.25">
      <c r="B271" s="8"/>
    </row>
    <row r="272" spans="2:2" x14ac:dyDescent="0.25">
      <c r="B272" s="8"/>
    </row>
    <row r="273" spans="2:2" x14ac:dyDescent="0.25">
      <c r="B273" s="8"/>
    </row>
    <row r="274" spans="2:2" x14ac:dyDescent="0.25">
      <c r="B274" s="8"/>
    </row>
    <row r="275" spans="2:2" x14ac:dyDescent="0.25">
      <c r="B275" s="8"/>
    </row>
    <row r="276" spans="2:2" x14ac:dyDescent="0.25">
      <c r="B276" s="8"/>
    </row>
    <row r="277" spans="2:2" x14ac:dyDescent="0.25">
      <c r="B277" s="8"/>
    </row>
    <row r="278" spans="2:2" x14ac:dyDescent="0.25">
      <c r="B278" s="8"/>
    </row>
    <row r="279" spans="2:2" x14ac:dyDescent="0.25">
      <c r="B279" s="8"/>
    </row>
    <row r="280" spans="2:2" x14ac:dyDescent="0.25">
      <c r="B280" s="8"/>
    </row>
    <row r="281" spans="2:2" x14ac:dyDescent="0.25">
      <c r="B281" s="8"/>
    </row>
    <row r="282" spans="2:2" x14ac:dyDescent="0.25">
      <c r="B282" s="8"/>
    </row>
    <row r="283" spans="2:2" x14ac:dyDescent="0.25">
      <c r="B283" s="8"/>
    </row>
    <row r="284" spans="2:2" x14ac:dyDescent="0.25">
      <c r="B284" s="8"/>
    </row>
    <row r="285" spans="2:2" x14ac:dyDescent="0.25">
      <c r="B285" s="8"/>
    </row>
    <row r="286" spans="2:2" x14ac:dyDescent="0.25">
      <c r="B286" s="8"/>
    </row>
    <row r="287" spans="2:2" x14ac:dyDescent="0.25">
      <c r="B287" s="8"/>
    </row>
    <row r="288" spans="2:2" x14ac:dyDescent="0.25">
      <c r="B288" s="8"/>
    </row>
    <row r="289" spans="2:2" x14ac:dyDescent="0.25">
      <c r="B289" s="8"/>
    </row>
    <row r="290" spans="2:2" x14ac:dyDescent="0.25">
      <c r="B290" s="8"/>
    </row>
    <row r="291" spans="2:2" x14ac:dyDescent="0.25">
      <c r="B291" s="8"/>
    </row>
    <row r="292" spans="2:2" x14ac:dyDescent="0.25">
      <c r="B292" s="8"/>
    </row>
    <row r="293" spans="2:2" x14ac:dyDescent="0.25">
      <c r="B293" s="8"/>
    </row>
    <row r="294" spans="2:2" x14ac:dyDescent="0.25">
      <c r="B294" s="8"/>
    </row>
    <row r="295" spans="2:2" x14ac:dyDescent="0.25">
      <c r="B295" s="8"/>
    </row>
    <row r="296" spans="2:2" x14ac:dyDescent="0.25">
      <c r="B296" s="8"/>
    </row>
    <row r="297" spans="2:2" x14ac:dyDescent="0.25">
      <c r="B297" s="8"/>
    </row>
    <row r="298" spans="2:2" x14ac:dyDescent="0.25">
      <c r="B298" s="8"/>
    </row>
    <row r="299" spans="2:2" x14ac:dyDescent="0.25">
      <c r="B299" s="8"/>
    </row>
    <row r="300" spans="2:2" x14ac:dyDescent="0.25">
      <c r="B300" s="8"/>
    </row>
    <row r="301" spans="2:2" x14ac:dyDescent="0.25">
      <c r="B301" s="8"/>
    </row>
    <row r="302" spans="2:2" x14ac:dyDescent="0.25">
      <c r="B302" s="8"/>
    </row>
    <row r="303" spans="2:2" x14ac:dyDescent="0.25">
      <c r="B303" s="8"/>
    </row>
    <row r="304" spans="2:2" x14ac:dyDescent="0.25">
      <c r="B304" s="8"/>
    </row>
    <row r="305" spans="2:2" x14ac:dyDescent="0.25">
      <c r="B305" s="8"/>
    </row>
    <row r="306" spans="2:2" x14ac:dyDescent="0.25">
      <c r="B306" s="8"/>
    </row>
    <row r="307" spans="2:2" x14ac:dyDescent="0.25">
      <c r="B307" s="8"/>
    </row>
    <row r="308" spans="2:2" x14ac:dyDescent="0.25">
      <c r="B308" s="8"/>
    </row>
    <row r="309" spans="2:2" x14ac:dyDescent="0.25">
      <c r="B309" s="8"/>
    </row>
    <row r="310" spans="2:2" x14ac:dyDescent="0.25">
      <c r="B310" s="8"/>
    </row>
    <row r="311" spans="2:2" x14ac:dyDescent="0.25">
      <c r="B311" s="8"/>
    </row>
    <row r="312" spans="2:2" x14ac:dyDescent="0.25">
      <c r="B312" s="8"/>
    </row>
    <row r="313" spans="2:2" x14ac:dyDescent="0.25">
      <c r="B313" s="8"/>
    </row>
    <row r="314" spans="2:2" x14ac:dyDescent="0.25">
      <c r="B314" s="8"/>
    </row>
    <row r="315" spans="2:2" x14ac:dyDescent="0.25">
      <c r="B315" s="8"/>
    </row>
    <row r="316" spans="2:2" x14ac:dyDescent="0.25">
      <c r="B316" s="8"/>
    </row>
    <row r="317" spans="2:2" x14ac:dyDescent="0.25">
      <c r="B317" s="8"/>
    </row>
    <row r="318" spans="2:2" x14ac:dyDescent="0.25">
      <c r="B318" s="8"/>
    </row>
    <row r="319" spans="2:2" x14ac:dyDescent="0.25">
      <c r="B319" s="8"/>
    </row>
    <row r="320" spans="2:2" x14ac:dyDescent="0.25">
      <c r="B320" s="8"/>
    </row>
    <row r="321" spans="2:2" x14ac:dyDescent="0.25">
      <c r="B321" s="8"/>
    </row>
    <row r="322" spans="2:2" x14ac:dyDescent="0.25">
      <c r="B322" s="8"/>
    </row>
    <row r="323" spans="2:2" x14ac:dyDescent="0.25">
      <c r="B323" s="8"/>
    </row>
    <row r="324" spans="2:2" x14ac:dyDescent="0.25">
      <c r="B324" s="8"/>
    </row>
    <row r="325" spans="2:2" x14ac:dyDescent="0.25">
      <c r="B325" s="8"/>
    </row>
    <row r="326" spans="2:2" x14ac:dyDescent="0.25">
      <c r="B326" s="8"/>
    </row>
  </sheetData>
  <sortState xmlns:xlrd2="http://schemas.microsoft.com/office/spreadsheetml/2017/richdata2" ref="B19:B149">
    <sortCondition descending="1" ref="B19:B149"/>
  </sortState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E5085-E743-4372-95D3-8A02F63B73C1}">
  <dimension ref="A1:K264"/>
  <sheetViews>
    <sheetView tabSelected="1" topLeftCell="A149" workbookViewId="0">
      <selection activeCell="G158" sqref="G151:G158"/>
    </sheetView>
  </sheetViews>
  <sheetFormatPr defaultRowHeight="15" x14ac:dyDescent="0.25"/>
  <cols>
    <col min="1" max="1" width="10.140625" customWidth="1"/>
    <col min="3" max="3" width="10.5703125" customWidth="1"/>
    <col min="4" max="4" width="8" customWidth="1"/>
    <col min="5" max="5" width="9.42578125" customWidth="1"/>
    <col min="6" max="6" width="10.28515625" customWidth="1"/>
    <col min="7" max="7" width="8.5703125" customWidth="1"/>
    <col min="8" max="8" width="9.5703125" customWidth="1"/>
    <col min="9" max="9" width="11.85546875" customWidth="1"/>
    <col min="10" max="10" width="10.28515625" customWidth="1"/>
  </cols>
  <sheetData>
    <row r="1" spans="1:11" ht="48" x14ac:dyDescent="0.25">
      <c r="A1" s="22" t="s">
        <v>36</v>
      </c>
      <c r="B1" s="23" t="s">
        <v>8</v>
      </c>
      <c r="C1" s="23" t="s">
        <v>32</v>
      </c>
      <c r="D1" s="23" t="s">
        <v>37</v>
      </c>
      <c r="E1" s="23" t="s">
        <v>38</v>
      </c>
      <c r="F1" s="23" t="s">
        <v>34</v>
      </c>
      <c r="G1" s="23" t="s">
        <v>35</v>
      </c>
      <c r="H1" s="23" t="s">
        <v>41</v>
      </c>
      <c r="I1" s="23" t="s">
        <v>39</v>
      </c>
      <c r="J1" s="24" t="s">
        <v>40</v>
      </c>
      <c r="K1" s="23" t="s">
        <v>60</v>
      </c>
    </row>
    <row r="2" spans="1:11" x14ac:dyDescent="0.25">
      <c r="A2" s="20">
        <v>44136</v>
      </c>
      <c r="B2" s="17" t="str">
        <f>TEXT(A2,"mmm-yyyy")</f>
        <v>Nov-2020</v>
      </c>
      <c r="C2" s="3">
        <f>INDEX(NiftyData[Close],MATCH($B2,NiftyData[MonthYear],0))</f>
        <v>12987</v>
      </c>
      <c r="D2" s="3">
        <f>_xlfn.MAXIFS(NiftyData[High], NiftyData[MonthYear], $B2)</f>
        <v>13145.85</v>
      </c>
      <c r="E2" s="3">
        <f>_xlfn.MINIFS(NiftyData[Low], NiftyData[MonthYear], $B2)</f>
        <v>11557.4</v>
      </c>
      <c r="F2" s="3">
        <f>C2-C3</f>
        <v>1344.6000000000004</v>
      </c>
      <c r="G2" s="16">
        <f>F2/C3</f>
        <v>0.11549165120593695</v>
      </c>
      <c r="H2" s="3">
        <f>MAX(D3:$D$264)</f>
        <v>12430.5</v>
      </c>
      <c r="I2" s="3">
        <f>C2-H2</f>
        <v>556.5</v>
      </c>
      <c r="J2" s="21">
        <f>I2/H2</f>
        <v>4.4768915168335949E-2</v>
      </c>
      <c r="K2" s="29" t="s">
        <v>53</v>
      </c>
    </row>
    <row r="3" spans="1:11" x14ac:dyDescent="0.25">
      <c r="A3" s="20">
        <v>44105</v>
      </c>
      <c r="B3" s="17" t="str">
        <f>TEXT(A3,"mmm-yyyy")</f>
        <v>Oct-2020</v>
      </c>
      <c r="C3" s="3">
        <f>INDEX(NiftyData[Close],MATCH($B3,NiftyData[MonthYear],0))</f>
        <v>11642.4</v>
      </c>
      <c r="D3" s="3">
        <f>_xlfn.MAXIFS(NiftyData[High], NiftyData[MonthYear], $B3)</f>
        <v>12025.45</v>
      </c>
      <c r="E3" s="3">
        <f>_xlfn.MINIFS(NiftyData[Low], NiftyData[MonthYear], $B3)</f>
        <v>11347.05</v>
      </c>
      <c r="F3" s="3">
        <f t="shared" ref="F3:F66" si="0">C3-C4</f>
        <v>394.85000000000036</v>
      </c>
      <c r="G3" s="16">
        <f>F3/C4</f>
        <v>3.5105422958777721E-2</v>
      </c>
      <c r="H3" s="3">
        <f>MAX(D4:$D$264)</f>
        <v>12430.5</v>
      </c>
      <c r="I3" s="3">
        <f t="shared" ref="I3:I66" si="1">C3-H3</f>
        <v>-788.10000000000036</v>
      </c>
      <c r="J3" s="21">
        <f t="shared" ref="J3:J66" si="2">I3/H3</f>
        <v>-6.3400506817907598E-2</v>
      </c>
      <c r="K3" s="3"/>
    </row>
    <row r="4" spans="1:11" x14ac:dyDescent="0.25">
      <c r="A4" s="20">
        <v>44075</v>
      </c>
      <c r="B4" s="17" t="str">
        <f>TEXT(A4,"mmm-yyyy")</f>
        <v>Sep-2020</v>
      </c>
      <c r="C4" s="3">
        <f>INDEX(NiftyData[Close],MATCH($B4,NiftyData[MonthYear],0))</f>
        <v>11247.55</v>
      </c>
      <c r="D4" s="3">
        <f>_xlfn.MAXIFS(NiftyData[High], NiftyData[MonthYear], $B4)</f>
        <v>11618.1</v>
      </c>
      <c r="E4" s="3">
        <f>_xlfn.MINIFS(NiftyData[Low], NiftyData[MonthYear], $B4)</f>
        <v>10790.2</v>
      </c>
      <c r="F4" s="3">
        <f t="shared" si="0"/>
        <v>-139.95000000000073</v>
      </c>
      <c r="G4" s="16">
        <f>F4/C5</f>
        <v>-1.2289791437980306E-2</v>
      </c>
      <c r="H4" s="3">
        <f>MAX(D5:$D$264)</f>
        <v>12430.5</v>
      </c>
      <c r="I4" s="3">
        <f t="shared" si="1"/>
        <v>-1182.9500000000007</v>
      </c>
      <c r="J4" s="21">
        <f t="shared" si="2"/>
        <v>-9.5165118056393605E-2</v>
      </c>
      <c r="K4" s="3"/>
    </row>
    <row r="5" spans="1:11" x14ac:dyDescent="0.25">
      <c r="A5" s="20">
        <v>44044</v>
      </c>
      <c r="B5" s="17" t="str">
        <f>TEXT(A5,"mmm-yyyy")</f>
        <v>Aug-2020</v>
      </c>
      <c r="C5" s="3">
        <f>INDEX(NiftyData[Close],MATCH($B5,NiftyData[MonthYear],0))</f>
        <v>11387.5</v>
      </c>
      <c r="D5" s="3">
        <f>_xlfn.MAXIFS(NiftyData[High], NiftyData[MonthYear], $B5)</f>
        <v>11794.25</v>
      </c>
      <c r="E5" s="3">
        <f>_xlfn.MINIFS(NiftyData[Low], NiftyData[MonthYear], $B5)</f>
        <v>10882.25</v>
      </c>
      <c r="F5" s="3">
        <f t="shared" si="0"/>
        <v>314.04999999999927</v>
      </c>
      <c r="G5" s="16">
        <f>F5/C6</f>
        <v>2.8360628349791552E-2</v>
      </c>
      <c r="H5" s="3">
        <f>MAX(D6:$D$264)</f>
        <v>12430.5</v>
      </c>
      <c r="I5" s="3">
        <f t="shared" si="1"/>
        <v>-1043</v>
      </c>
      <c r="J5" s="21">
        <f t="shared" si="2"/>
        <v>-8.3906520252604477E-2</v>
      </c>
      <c r="K5" s="3"/>
    </row>
    <row r="6" spans="1:11" x14ac:dyDescent="0.25">
      <c r="A6" s="20">
        <v>44013</v>
      </c>
      <c r="B6" s="17" t="str">
        <f>TEXT(A6,"mmm-yyyy")</f>
        <v>Jul-2020</v>
      </c>
      <c r="C6" s="3">
        <f>INDEX(NiftyData[Close],MATCH($B6,NiftyData[MonthYear],0))</f>
        <v>11073.45</v>
      </c>
      <c r="D6" s="3">
        <f>_xlfn.MAXIFS(NiftyData[High], NiftyData[MonthYear], $B6)</f>
        <v>11341.4</v>
      </c>
      <c r="E6" s="3">
        <f>_xlfn.MINIFS(NiftyData[Low], NiftyData[MonthYear], $B6)</f>
        <v>10299.6</v>
      </c>
      <c r="F6" s="3">
        <f t="shared" si="0"/>
        <v>771.35000000000036</v>
      </c>
      <c r="G6" s="16">
        <f>F6/C7</f>
        <v>7.4873084128478692E-2</v>
      </c>
      <c r="H6" s="3">
        <f>MAX(D7:$D$264)</f>
        <v>12430.5</v>
      </c>
      <c r="I6" s="3">
        <f t="shared" si="1"/>
        <v>-1357.0499999999993</v>
      </c>
      <c r="J6" s="21">
        <f t="shared" si="2"/>
        <v>-0.1091709907083383</v>
      </c>
      <c r="K6" s="29" t="s">
        <v>56</v>
      </c>
    </row>
    <row r="7" spans="1:11" x14ac:dyDescent="0.25">
      <c r="A7" s="20">
        <v>43983</v>
      </c>
      <c r="B7" s="17" t="str">
        <f>TEXT(A7,"mmm-yyyy")</f>
        <v>Jun-2020</v>
      </c>
      <c r="C7" s="3">
        <f>INDEX(NiftyData[Close],MATCH($B7,NiftyData[MonthYear],0))</f>
        <v>10302.1</v>
      </c>
      <c r="D7" s="3">
        <f>_xlfn.MAXIFS(NiftyData[High], NiftyData[MonthYear], $B7)</f>
        <v>10553.15</v>
      </c>
      <c r="E7" s="3">
        <f>_xlfn.MINIFS(NiftyData[Low], NiftyData[MonthYear], $B7)</f>
        <v>9544.35</v>
      </c>
      <c r="F7" s="3">
        <f t="shared" si="0"/>
        <v>721.80000000000109</v>
      </c>
      <c r="G7" s="16">
        <f>F7/C8</f>
        <v>7.5342108284709372E-2</v>
      </c>
      <c r="H7" s="3">
        <f>MAX(D8:$D$264)</f>
        <v>12430.5</v>
      </c>
      <c r="I7" s="3">
        <f t="shared" si="1"/>
        <v>-2128.3999999999996</v>
      </c>
      <c r="J7" s="21">
        <f t="shared" si="2"/>
        <v>-0.17122400547041547</v>
      </c>
      <c r="K7" s="29" t="s">
        <v>54</v>
      </c>
    </row>
    <row r="8" spans="1:11" x14ac:dyDescent="0.25">
      <c r="A8" s="20">
        <v>43952</v>
      </c>
      <c r="B8" s="17" t="str">
        <f>TEXT(A8,"mmm-yyyy")</f>
        <v>May-2020</v>
      </c>
      <c r="C8" s="3">
        <f>INDEX(NiftyData[Close],MATCH($B8,NiftyData[MonthYear],0))</f>
        <v>9580.2999999999993</v>
      </c>
      <c r="D8" s="3">
        <f>_xlfn.MAXIFS(NiftyData[High], NiftyData[MonthYear], $B8)</f>
        <v>9598.85</v>
      </c>
      <c r="E8" s="3">
        <f>_xlfn.MINIFS(NiftyData[Low], NiftyData[MonthYear], $B8)</f>
        <v>8806.75</v>
      </c>
      <c r="F8" s="3">
        <f t="shared" si="0"/>
        <v>-279.60000000000036</v>
      </c>
      <c r="G8" s="16">
        <f>F8/C9</f>
        <v>-2.8357285570847612E-2</v>
      </c>
      <c r="H8" s="3">
        <f>MAX(D9:$D$264)</f>
        <v>12430.5</v>
      </c>
      <c r="I8" s="3">
        <f t="shared" si="1"/>
        <v>-2850.2000000000007</v>
      </c>
      <c r="J8" s="21">
        <f t="shared" si="2"/>
        <v>-0.22929085716584213</v>
      </c>
      <c r="K8" s="29" t="s">
        <v>55</v>
      </c>
    </row>
    <row r="9" spans="1:11" x14ac:dyDescent="0.25">
      <c r="A9" s="20">
        <v>43922</v>
      </c>
      <c r="B9" s="17" t="str">
        <f>TEXT(A9,"mmm-yyyy")</f>
        <v>Apr-2020</v>
      </c>
      <c r="C9" s="3">
        <f>INDEX(NiftyData[Close],MATCH($B9,NiftyData[MonthYear],0))</f>
        <v>9859.9</v>
      </c>
      <c r="D9" s="3">
        <f>_xlfn.MAXIFS(NiftyData[High], NiftyData[MonthYear], $B9)</f>
        <v>9889.0499999999993</v>
      </c>
      <c r="E9" s="3">
        <f>_xlfn.MINIFS(NiftyData[Low], NiftyData[MonthYear], $B9)</f>
        <v>8055.8</v>
      </c>
      <c r="F9" s="3">
        <f t="shared" si="0"/>
        <v>1262.1499999999996</v>
      </c>
      <c r="G9" s="16">
        <f>F9/C10</f>
        <v>0.14680003489284982</v>
      </c>
      <c r="H9" s="3">
        <f>MAX(D10:$D$264)</f>
        <v>12430.5</v>
      </c>
      <c r="I9" s="3">
        <f t="shared" si="1"/>
        <v>-2570.6000000000004</v>
      </c>
      <c r="J9" s="21">
        <f t="shared" si="2"/>
        <v>-0.20679779574433854</v>
      </c>
      <c r="K9" s="29" t="s">
        <v>53</v>
      </c>
    </row>
    <row r="10" spans="1:11" x14ac:dyDescent="0.25">
      <c r="A10" s="20">
        <v>43891</v>
      </c>
      <c r="B10" s="17" t="str">
        <f>TEXT(A10,"mmm-yyyy")</f>
        <v>Mar-2020</v>
      </c>
      <c r="C10" s="3">
        <f>INDEX(NiftyData[Close],MATCH($B10,NiftyData[MonthYear],0))</f>
        <v>8597.75</v>
      </c>
      <c r="D10" s="3">
        <f>_xlfn.MAXIFS(NiftyData[High], NiftyData[MonthYear], $B10)</f>
        <v>11433</v>
      </c>
      <c r="E10" s="3">
        <f>_xlfn.MINIFS(NiftyData[Low], NiftyData[MonthYear], $B10)</f>
        <v>7511.1</v>
      </c>
      <c r="F10" s="3">
        <f t="shared" si="0"/>
        <v>-2604</v>
      </c>
      <c r="G10" s="16">
        <f>F10/C11</f>
        <v>-0.23246367755038275</v>
      </c>
      <c r="H10" s="3">
        <f>MAX(D11:$D$264)</f>
        <v>12430.5</v>
      </c>
      <c r="I10" s="3">
        <f t="shared" si="1"/>
        <v>-3832.75</v>
      </c>
      <c r="J10" s="21">
        <f t="shared" si="2"/>
        <v>-0.30833433892441975</v>
      </c>
      <c r="K10" s="3"/>
    </row>
    <row r="11" spans="1:11" x14ac:dyDescent="0.25">
      <c r="A11" s="20">
        <v>43862</v>
      </c>
      <c r="B11" s="17" t="str">
        <f>TEXT(A11,"mmm-yyyy")</f>
        <v>Feb-2020</v>
      </c>
      <c r="C11" s="3">
        <f>INDEX(NiftyData[Close],MATCH($B11,NiftyData[MonthYear],0))</f>
        <v>11201.75</v>
      </c>
      <c r="D11" s="3">
        <f>_xlfn.MAXIFS(NiftyData[High], NiftyData[MonthYear], $B11)</f>
        <v>12246.7</v>
      </c>
      <c r="E11" s="3">
        <f>_xlfn.MINIFS(NiftyData[Low], NiftyData[MonthYear], $B11)</f>
        <v>11175.05</v>
      </c>
      <c r="F11" s="3">
        <f t="shared" si="0"/>
        <v>-760.35000000000036</v>
      </c>
      <c r="G11" s="16">
        <f>F11/C12</f>
        <v>-6.3563253943705558E-2</v>
      </c>
      <c r="H11" s="3">
        <f>MAX(D12:$D$264)</f>
        <v>12430.5</v>
      </c>
      <c r="I11" s="3">
        <f t="shared" si="1"/>
        <v>-1228.75</v>
      </c>
      <c r="J11" s="21">
        <f t="shared" si="2"/>
        <v>-9.884960379711194E-2</v>
      </c>
      <c r="K11" s="3"/>
    </row>
    <row r="12" spans="1:11" x14ac:dyDescent="0.25">
      <c r="A12" s="20">
        <v>43831</v>
      </c>
      <c r="B12" s="17" t="str">
        <f>TEXT(A12,"mmm-yyyy")</f>
        <v>Jan-2020</v>
      </c>
      <c r="C12" s="3">
        <f>INDEX(NiftyData[Close],MATCH($B12,NiftyData[MonthYear],0))</f>
        <v>11962.1</v>
      </c>
      <c r="D12" s="3">
        <f>_xlfn.MAXIFS(NiftyData[High], NiftyData[MonthYear], $B12)</f>
        <v>12430.5</v>
      </c>
      <c r="E12" s="3">
        <f>_xlfn.MINIFS(NiftyData[Low], NiftyData[MonthYear], $B12)</f>
        <v>11929.6</v>
      </c>
      <c r="F12" s="3">
        <f t="shared" si="0"/>
        <v>-206.35000000000036</v>
      </c>
      <c r="G12" s="16">
        <f>F12/C13</f>
        <v>-1.695778837896366E-2</v>
      </c>
      <c r="H12" s="3">
        <f>MAX(D13:$D$264)</f>
        <v>12293.9</v>
      </c>
      <c r="I12" s="3">
        <f t="shared" si="1"/>
        <v>-331.79999999999927</v>
      </c>
      <c r="J12" s="21">
        <f t="shared" si="2"/>
        <v>-2.6988994542008579E-2</v>
      </c>
      <c r="K12" s="3"/>
    </row>
    <row r="13" spans="1:11" x14ac:dyDescent="0.25">
      <c r="A13" s="20">
        <v>43800</v>
      </c>
      <c r="B13" s="17" t="str">
        <f>TEXT(A13,"mmm-yyyy")</f>
        <v>Dec-2019</v>
      </c>
      <c r="C13" s="3">
        <f>INDEX(NiftyData[Close],MATCH($B13,NiftyData[MonthYear],0))</f>
        <v>12168.45</v>
      </c>
      <c r="D13" s="3">
        <f>_xlfn.MAXIFS(NiftyData[High], NiftyData[MonthYear], $B13)</f>
        <v>12293.9</v>
      </c>
      <c r="E13" s="3">
        <f>_xlfn.MINIFS(NiftyData[Low], NiftyData[MonthYear], $B13)</f>
        <v>11832.3</v>
      </c>
      <c r="F13" s="3">
        <f t="shared" si="0"/>
        <v>112.40000000000146</v>
      </c>
      <c r="G13" s="16">
        <f>F13/C14</f>
        <v>9.3231199273395068E-3</v>
      </c>
      <c r="H13" s="3">
        <f>MAX(D14:$D$264)</f>
        <v>12158.8</v>
      </c>
      <c r="I13" s="3">
        <f t="shared" si="1"/>
        <v>9.6500000000014552</v>
      </c>
      <c r="J13" s="21">
        <f t="shared" si="2"/>
        <v>7.9366384840621248E-4</v>
      </c>
      <c r="K13" s="3"/>
    </row>
    <row r="14" spans="1:11" x14ac:dyDescent="0.25">
      <c r="A14" s="20">
        <v>43770</v>
      </c>
      <c r="B14" s="17" t="str">
        <f>TEXT(A14,"mmm-yyyy")</f>
        <v>Nov-2019</v>
      </c>
      <c r="C14" s="3">
        <f>INDEX(NiftyData[Close],MATCH($B14,NiftyData[MonthYear],0))</f>
        <v>12056.05</v>
      </c>
      <c r="D14" s="3">
        <f>_xlfn.MAXIFS(NiftyData[High], NiftyData[MonthYear], $B14)</f>
        <v>12158.8</v>
      </c>
      <c r="E14" s="3">
        <f>_xlfn.MINIFS(NiftyData[Low], NiftyData[MonthYear], $B14)</f>
        <v>11802.65</v>
      </c>
      <c r="F14" s="3">
        <f t="shared" si="0"/>
        <v>178.59999999999854</v>
      </c>
      <c r="G14" s="16">
        <f>F14/C15</f>
        <v>1.503689765058986E-2</v>
      </c>
      <c r="H14" s="3">
        <f>MAX(D15:$D$264)</f>
        <v>12103.05</v>
      </c>
      <c r="I14" s="3">
        <f t="shared" si="1"/>
        <v>-47</v>
      </c>
      <c r="J14" s="21">
        <f t="shared" si="2"/>
        <v>-3.8833186676085784E-3</v>
      </c>
      <c r="K14" s="3"/>
    </row>
    <row r="15" spans="1:11" x14ac:dyDescent="0.25">
      <c r="A15" s="20">
        <v>43739</v>
      </c>
      <c r="B15" s="17" t="str">
        <f>TEXT(A15,"mmm-yyyy")</f>
        <v>Oct-2019</v>
      </c>
      <c r="C15" s="3">
        <f>INDEX(NiftyData[Close],MATCH($B15,NiftyData[MonthYear],0))</f>
        <v>11877.45</v>
      </c>
      <c r="D15" s="3">
        <f>_xlfn.MAXIFS(NiftyData[High], NiftyData[MonthYear], $B15)</f>
        <v>11945</v>
      </c>
      <c r="E15" s="3">
        <f>_xlfn.MINIFS(NiftyData[Low], NiftyData[MonthYear], $B15)</f>
        <v>11090.15</v>
      </c>
      <c r="F15" s="3">
        <f t="shared" si="0"/>
        <v>403</v>
      </c>
      <c r="G15" s="16">
        <f>F15/C16</f>
        <v>3.5121509091939042E-2</v>
      </c>
      <c r="H15" s="3">
        <f>MAX(D16:$D$264)</f>
        <v>12103.05</v>
      </c>
      <c r="I15" s="3">
        <f t="shared" si="1"/>
        <v>-225.59999999999854</v>
      </c>
      <c r="J15" s="21">
        <f t="shared" si="2"/>
        <v>-1.8639929604521054E-2</v>
      </c>
      <c r="K15" s="3"/>
    </row>
    <row r="16" spans="1:11" x14ac:dyDescent="0.25">
      <c r="A16" s="20">
        <v>43709</v>
      </c>
      <c r="B16" s="17" t="str">
        <f>TEXT(A16,"mmm-yyyy")</f>
        <v>Sep-2019</v>
      </c>
      <c r="C16" s="3">
        <f>INDEX(NiftyData[Close],MATCH($B16,NiftyData[MonthYear],0))</f>
        <v>11474.45</v>
      </c>
      <c r="D16" s="3">
        <f>_xlfn.MAXIFS(NiftyData[High], NiftyData[MonthYear], $B16)</f>
        <v>11694.85</v>
      </c>
      <c r="E16" s="3">
        <f>_xlfn.MINIFS(NiftyData[Low], NiftyData[MonthYear], $B16)</f>
        <v>10670.25</v>
      </c>
      <c r="F16" s="3">
        <f t="shared" si="0"/>
        <v>451.20000000000073</v>
      </c>
      <c r="G16" s="16">
        <f>F16/C17</f>
        <v>4.0931667158052368E-2</v>
      </c>
      <c r="H16" s="3">
        <f>MAX(D17:$D$264)</f>
        <v>12103.05</v>
      </c>
      <c r="I16" s="3">
        <f t="shared" si="1"/>
        <v>-628.59999999999854</v>
      </c>
      <c r="J16" s="21">
        <f t="shared" si="2"/>
        <v>-5.1937321584228653E-2</v>
      </c>
      <c r="K16" s="3"/>
    </row>
    <row r="17" spans="1:11" x14ac:dyDescent="0.25">
      <c r="A17" s="20">
        <v>43678</v>
      </c>
      <c r="B17" s="17" t="str">
        <f>TEXT(A17,"mmm-yyyy")</f>
        <v>Aug-2019</v>
      </c>
      <c r="C17" s="3">
        <f>INDEX(NiftyData[Close],MATCH($B17,NiftyData[MonthYear],0))</f>
        <v>11023.25</v>
      </c>
      <c r="D17" s="3">
        <f>_xlfn.MAXIFS(NiftyData[High], NiftyData[MonthYear], $B17)</f>
        <v>11181.45</v>
      </c>
      <c r="E17" s="3">
        <f>_xlfn.MINIFS(NiftyData[Low], NiftyData[MonthYear], $B17)</f>
        <v>10637.15</v>
      </c>
      <c r="F17" s="3">
        <f t="shared" si="0"/>
        <v>-94.75</v>
      </c>
      <c r="G17" s="16">
        <f>F17/C18</f>
        <v>-8.5222162259399169E-3</v>
      </c>
      <c r="H17" s="3">
        <f>MAX(D18:$D$264)</f>
        <v>12103.05</v>
      </c>
      <c r="I17" s="3">
        <f t="shared" si="1"/>
        <v>-1079.7999999999993</v>
      </c>
      <c r="J17" s="21">
        <f t="shared" si="2"/>
        <v>-8.9217180793271067E-2</v>
      </c>
      <c r="K17" s="3"/>
    </row>
    <row r="18" spans="1:11" x14ac:dyDescent="0.25">
      <c r="A18" s="20">
        <v>43647</v>
      </c>
      <c r="B18" s="17" t="str">
        <f>TEXT(A18,"mmm-yyyy")</f>
        <v>Jul-2019</v>
      </c>
      <c r="C18" s="3">
        <f>INDEX(NiftyData[Close],MATCH($B18,NiftyData[MonthYear],0))</f>
        <v>11118</v>
      </c>
      <c r="D18" s="3">
        <f>_xlfn.MAXIFS(NiftyData[High], NiftyData[MonthYear], $B18)</f>
        <v>11981.75</v>
      </c>
      <c r="E18" s="3">
        <f>_xlfn.MINIFS(NiftyData[Low], NiftyData[MonthYear], $B18)</f>
        <v>10999.4</v>
      </c>
      <c r="F18" s="3">
        <f t="shared" si="0"/>
        <v>-670.85000000000036</v>
      </c>
      <c r="G18" s="16">
        <f>F18/C19</f>
        <v>-5.6905465757898385E-2</v>
      </c>
      <c r="H18" s="3">
        <f>MAX(D19:$D$264)</f>
        <v>12103.05</v>
      </c>
      <c r="I18" s="3">
        <f t="shared" si="1"/>
        <v>-985.04999999999927</v>
      </c>
      <c r="J18" s="21">
        <f t="shared" si="2"/>
        <v>-8.1388575606975044E-2</v>
      </c>
      <c r="K18" s="3"/>
    </row>
    <row r="19" spans="1:11" x14ac:dyDescent="0.25">
      <c r="A19" s="20">
        <v>43617</v>
      </c>
      <c r="B19" s="17" t="str">
        <f>TEXT(A19,"mmm-yyyy")</f>
        <v>Jun-2019</v>
      </c>
      <c r="C19" s="3">
        <f>INDEX(NiftyData[Close],MATCH($B19,NiftyData[MonthYear],0))</f>
        <v>11788.85</v>
      </c>
      <c r="D19" s="3">
        <f>_xlfn.MAXIFS(NiftyData[High], NiftyData[MonthYear], $B19)</f>
        <v>12103.05</v>
      </c>
      <c r="E19" s="3">
        <f>_xlfn.MINIFS(NiftyData[Low], NiftyData[MonthYear], $B19)</f>
        <v>11625.1</v>
      </c>
      <c r="F19" s="3">
        <f t="shared" si="0"/>
        <v>-133.94999999999891</v>
      </c>
      <c r="G19" s="16">
        <f>F19/C20</f>
        <v>-1.1234777065789825E-2</v>
      </c>
      <c r="H19" s="3">
        <f>MAX(D20:$D$264)</f>
        <v>12041.15</v>
      </c>
      <c r="I19" s="3">
        <f t="shared" si="1"/>
        <v>-252.29999999999927</v>
      </c>
      <c r="J19" s="21">
        <f t="shared" si="2"/>
        <v>-2.0953148162758482E-2</v>
      </c>
      <c r="K19" s="3"/>
    </row>
    <row r="20" spans="1:11" x14ac:dyDescent="0.25">
      <c r="A20" s="20">
        <v>43586</v>
      </c>
      <c r="B20" s="17" t="str">
        <f>TEXT(A20,"mmm-yyyy")</f>
        <v>May-2019</v>
      </c>
      <c r="C20" s="3">
        <f>INDEX(NiftyData[Close],MATCH($B20,NiftyData[MonthYear],0))</f>
        <v>11922.8</v>
      </c>
      <c r="D20" s="3">
        <f>_xlfn.MAXIFS(NiftyData[High], NiftyData[MonthYear], $B20)</f>
        <v>12041.15</v>
      </c>
      <c r="E20" s="3">
        <f>_xlfn.MINIFS(NiftyData[Low], NiftyData[MonthYear], $B20)</f>
        <v>11108.3</v>
      </c>
      <c r="F20" s="3">
        <f t="shared" si="0"/>
        <v>174.64999999999964</v>
      </c>
      <c r="G20" s="16">
        <f>F20/C21</f>
        <v>1.4866170418321152E-2</v>
      </c>
      <c r="H20" s="3">
        <f>MAX(D21:$D$264)</f>
        <v>11856.15</v>
      </c>
      <c r="I20" s="3">
        <f t="shared" si="1"/>
        <v>66.649999999999636</v>
      </c>
      <c r="J20" s="21">
        <f t="shared" si="2"/>
        <v>5.6215550579234944E-3</v>
      </c>
      <c r="K20" s="3"/>
    </row>
    <row r="21" spans="1:11" x14ac:dyDescent="0.25">
      <c r="A21" s="20">
        <v>43556</v>
      </c>
      <c r="B21" s="17" t="str">
        <f>TEXT(A21,"mmm-yyyy")</f>
        <v>Apr-2019</v>
      </c>
      <c r="C21" s="3">
        <f>INDEX(NiftyData[Close],MATCH($B21,NiftyData[MonthYear],0))</f>
        <v>11748.15</v>
      </c>
      <c r="D21" s="3">
        <f>_xlfn.MAXIFS(NiftyData[High], NiftyData[MonthYear], $B21)</f>
        <v>11856.15</v>
      </c>
      <c r="E21" s="3">
        <f>_xlfn.MINIFS(NiftyData[Low], NiftyData[MonthYear], $B21)</f>
        <v>11549.1</v>
      </c>
      <c r="F21" s="3">
        <f t="shared" si="0"/>
        <v>124.25</v>
      </c>
      <c r="G21" s="16">
        <f>F21/C22</f>
        <v>1.0689183492631562E-2</v>
      </c>
      <c r="H21" s="3">
        <f>MAX(D22:$D$264)</f>
        <v>11760.2</v>
      </c>
      <c r="I21" s="3">
        <f t="shared" si="1"/>
        <v>-12.050000000001091</v>
      </c>
      <c r="J21" s="21">
        <f t="shared" si="2"/>
        <v>-1.0246424380538674E-3</v>
      </c>
      <c r="K21" s="3"/>
    </row>
    <row r="22" spans="1:11" x14ac:dyDescent="0.25">
      <c r="A22" s="20">
        <v>43525</v>
      </c>
      <c r="B22" s="17" t="str">
        <f>TEXT(A22,"mmm-yyyy")</f>
        <v>Mar-2019</v>
      </c>
      <c r="C22" s="3">
        <f>INDEX(NiftyData[Close],MATCH($B22,NiftyData[MonthYear],0))</f>
        <v>11623.9</v>
      </c>
      <c r="D22" s="3">
        <f>_xlfn.MAXIFS(NiftyData[High], NiftyData[MonthYear], $B22)</f>
        <v>11630.35</v>
      </c>
      <c r="E22" s="3">
        <f>_xlfn.MINIFS(NiftyData[Low], NiftyData[MonthYear], $B22)</f>
        <v>10817</v>
      </c>
      <c r="F22" s="3">
        <f t="shared" si="0"/>
        <v>831.39999999999964</v>
      </c>
      <c r="G22" s="16">
        <f>F22/C23</f>
        <v>7.7034977993977266E-2</v>
      </c>
      <c r="H22" s="3">
        <f>MAX(D23:$D$264)</f>
        <v>11760.2</v>
      </c>
      <c r="I22" s="3">
        <f t="shared" si="1"/>
        <v>-136.30000000000109</v>
      </c>
      <c r="J22" s="21">
        <f t="shared" si="2"/>
        <v>-1.1589938946616645E-2</v>
      </c>
      <c r="K22" s="3"/>
    </row>
    <row r="23" spans="1:11" x14ac:dyDescent="0.25">
      <c r="A23" s="20">
        <v>43497</v>
      </c>
      <c r="B23" s="17" t="str">
        <f>TEXT(A23,"mmm-yyyy")</f>
        <v>Feb-2019</v>
      </c>
      <c r="C23" s="3">
        <f>INDEX(NiftyData[Close],MATCH($B23,NiftyData[MonthYear],0))</f>
        <v>10792.5</v>
      </c>
      <c r="D23" s="3">
        <f>_xlfn.MAXIFS(NiftyData[High], NiftyData[MonthYear], $B23)</f>
        <v>11118.1</v>
      </c>
      <c r="E23" s="3">
        <f>_xlfn.MINIFS(NiftyData[Low], NiftyData[MonthYear], $B23)</f>
        <v>10585.65</v>
      </c>
      <c r="F23" s="3">
        <f t="shared" si="0"/>
        <v>-38.450000000000728</v>
      </c>
      <c r="G23" s="16">
        <f>F23/C24</f>
        <v>-3.5500117718206365E-3</v>
      </c>
      <c r="H23" s="3">
        <f>MAX(D24:$D$264)</f>
        <v>11760.2</v>
      </c>
      <c r="I23" s="3">
        <f t="shared" si="1"/>
        <v>-967.70000000000073</v>
      </c>
      <c r="J23" s="21">
        <f t="shared" si="2"/>
        <v>-8.2286015543953386E-2</v>
      </c>
      <c r="K23" s="3"/>
    </row>
    <row r="24" spans="1:11" x14ac:dyDescent="0.25">
      <c r="A24" s="20">
        <v>43466</v>
      </c>
      <c r="B24" s="17" t="str">
        <f>TEXT(A24,"mmm-yyyy")</f>
        <v>Jan-2019</v>
      </c>
      <c r="C24" s="3">
        <f>INDEX(NiftyData[Close],MATCH($B24,NiftyData[MonthYear],0))</f>
        <v>10830.95</v>
      </c>
      <c r="D24" s="3">
        <f>_xlfn.MAXIFS(NiftyData[High], NiftyData[MonthYear], $B24)</f>
        <v>10987.45</v>
      </c>
      <c r="E24" s="3">
        <f>_xlfn.MINIFS(NiftyData[Low], NiftyData[MonthYear], $B24)</f>
        <v>10583.65</v>
      </c>
      <c r="F24" s="3">
        <f t="shared" si="0"/>
        <v>-31.599999999998545</v>
      </c>
      <c r="G24" s="16">
        <f>F24/C25</f>
        <v>-2.9090775186303903E-3</v>
      </c>
      <c r="H24" s="3">
        <f>MAX(D25:$D$264)</f>
        <v>11760.2</v>
      </c>
      <c r="I24" s="3">
        <f t="shared" si="1"/>
        <v>-929.25</v>
      </c>
      <c r="J24" s="21">
        <f t="shared" si="2"/>
        <v>-7.9016513324603313E-2</v>
      </c>
      <c r="K24" s="3"/>
    </row>
    <row r="25" spans="1:11" x14ac:dyDescent="0.25">
      <c r="A25" s="20">
        <v>43435</v>
      </c>
      <c r="B25" s="17" t="str">
        <f>TEXT(A25,"mmm-yyyy")</f>
        <v>Dec-2018</v>
      </c>
      <c r="C25" s="3">
        <f>INDEX(NiftyData[Close],MATCH($B25,NiftyData[MonthYear],0))</f>
        <v>10862.55</v>
      </c>
      <c r="D25" s="3">
        <f>_xlfn.MAXIFS(NiftyData[High], NiftyData[MonthYear], $B25)</f>
        <v>10985.15</v>
      </c>
      <c r="E25" s="3">
        <f>_xlfn.MINIFS(NiftyData[Low], NiftyData[MonthYear], $B25)</f>
        <v>10333.85</v>
      </c>
      <c r="F25" s="3">
        <f t="shared" si="0"/>
        <v>-14.200000000000728</v>
      </c>
      <c r="G25" s="16">
        <f>F25/C26</f>
        <v>-1.3055370400166159E-3</v>
      </c>
      <c r="H25" s="3">
        <f>MAX(D26:$D$264)</f>
        <v>11760.2</v>
      </c>
      <c r="I25" s="3">
        <f t="shared" si="1"/>
        <v>-897.65000000000146</v>
      </c>
      <c r="J25" s="21">
        <f t="shared" si="2"/>
        <v>-7.6329484192445826E-2</v>
      </c>
      <c r="K25" s="3"/>
    </row>
    <row r="26" spans="1:11" x14ac:dyDescent="0.25">
      <c r="A26" s="20">
        <v>43405</v>
      </c>
      <c r="B26" s="17" t="str">
        <f>TEXT(A26,"mmm-yyyy")</f>
        <v>Nov-2018</v>
      </c>
      <c r="C26" s="3">
        <f>INDEX(NiftyData[Close],MATCH($B26,NiftyData[MonthYear],0))</f>
        <v>10876.75</v>
      </c>
      <c r="D26" s="3">
        <f>_xlfn.MAXIFS(NiftyData[High], NiftyData[MonthYear], $B26)</f>
        <v>10922.45</v>
      </c>
      <c r="E26" s="3">
        <f>_xlfn.MINIFS(NiftyData[Low], NiftyData[MonthYear], $B26)</f>
        <v>10341.9</v>
      </c>
      <c r="F26" s="3">
        <f t="shared" si="0"/>
        <v>490.14999999999964</v>
      </c>
      <c r="G26" s="16">
        <f>F26/C27</f>
        <v>4.7190610979531283E-2</v>
      </c>
      <c r="H26" s="3">
        <f>MAX(D27:$D$264)</f>
        <v>11760.2</v>
      </c>
      <c r="I26" s="3">
        <f t="shared" si="1"/>
        <v>-883.45000000000073</v>
      </c>
      <c r="J26" s="21">
        <f t="shared" si="2"/>
        <v>-7.5122021734324307E-2</v>
      </c>
      <c r="K26" s="3"/>
    </row>
    <row r="27" spans="1:11" x14ac:dyDescent="0.25">
      <c r="A27" s="20">
        <v>43374</v>
      </c>
      <c r="B27" s="17" t="str">
        <f>TEXT(A27,"mmm-yyyy")</f>
        <v>Oct-2018</v>
      </c>
      <c r="C27" s="3">
        <f>INDEX(NiftyData[Close],MATCH($B27,NiftyData[MonthYear],0))</f>
        <v>10386.6</v>
      </c>
      <c r="D27" s="3">
        <f>_xlfn.MAXIFS(NiftyData[High], NiftyData[MonthYear], $B27)</f>
        <v>11035.65</v>
      </c>
      <c r="E27" s="3">
        <f>_xlfn.MINIFS(NiftyData[Low], NiftyData[MonthYear], $B27)</f>
        <v>10004.549999999999</v>
      </c>
      <c r="F27" s="3">
        <f t="shared" si="0"/>
        <v>-543.85000000000036</v>
      </c>
      <c r="G27" s="16">
        <f>F27/C28</f>
        <v>-4.9755499544849507E-2</v>
      </c>
      <c r="H27" s="3">
        <f>MAX(D28:$D$264)</f>
        <v>11760.2</v>
      </c>
      <c r="I27" s="3">
        <f t="shared" si="1"/>
        <v>-1373.6000000000004</v>
      </c>
      <c r="J27" s="21">
        <f t="shared" si="2"/>
        <v>-0.11680073468138299</v>
      </c>
      <c r="K27" s="3"/>
    </row>
    <row r="28" spans="1:11" x14ac:dyDescent="0.25">
      <c r="A28" s="20">
        <v>43344</v>
      </c>
      <c r="B28" s="17" t="str">
        <f>TEXT(A28,"mmm-yyyy")</f>
        <v>Sep-2018</v>
      </c>
      <c r="C28" s="3">
        <f>INDEX(NiftyData[Close],MATCH($B28,NiftyData[MonthYear],0))</f>
        <v>10930.45</v>
      </c>
      <c r="D28" s="3">
        <f>_xlfn.MAXIFS(NiftyData[High], NiftyData[MonthYear], $B28)</f>
        <v>11751.8</v>
      </c>
      <c r="E28" s="3">
        <f>_xlfn.MINIFS(NiftyData[Low], NiftyData[MonthYear], $B28)</f>
        <v>10850.3</v>
      </c>
      <c r="F28" s="3">
        <f t="shared" si="0"/>
        <v>-750.04999999999927</v>
      </c>
      <c r="G28" s="16">
        <f>F28/C29</f>
        <v>-6.4213860708017573E-2</v>
      </c>
      <c r="H28" s="3">
        <f>MAX(D29:$D$264)</f>
        <v>11760.2</v>
      </c>
      <c r="I28" s="3">
        <f t="shared" si="1"/>
        <v>-829.75</v>
      </c>
      <c r="J28" s="21">
        <f t="shared" si="2"/>
        <v>-7.0555772861005756E-2</v>
      </c>
      <c r="K28" s="3"/>
    </row>
    <row r="29" spans="1:11" x14ac:dyDescent="0.25">
      <c r="A29" s="20">
        <v>43313</v>
      </c>
      <c r="B29" s="17" t="str">
        <f>TEXT(A29,"mmm-yyyy")</f>
        <v>Aug-2018</v>
      </c>
      <c r="C29" s="3">
        <f>INDEX(NiftyData[Close],MATCH($B29,NiftyData[MonthYear],0))</f>
        <v>11680.5</v>
      </c>
      <c r="D29" s="3">
        <f>_xlfn.MAXIFS(NiftyData[High], NiftyData[MonthYear], $B29)</f>
        <v>11760.2</v>
      </c>
      <c r="E29" s="3">
        <f>_xlfn.MINIFS(NiftyData[Low], NiftyData[MonthYear], $B29)</f>
        <v>11234.95</v>
      </c>
      <c r="F29" s="3">
        <f t="shared" si="0"/>
        <v>324</v>
      </c>
      <c r="G29" s="16">
        <f>F29/C30</f>
        <v>2.8529916787742703E-2</v>
      </c>
      <c r="H29" s="3">
        <f>MAX(D30:$D$264)</f>
        <v>11366</v>
      </c>
      <c r="I29" s="3">
        <f t="shared" si="1"/>
        <v>314.5</v>
      </c>
      <c r="J29" s="21">
        <f t="shared" si="2"/>
        <v>2.767024458912546E-2</v>
      </c>
      <c r="K29" s="3"/>
    </row>
    <row r="30" spans="1:11" x14ac:dyDescent="0.25">
      <c r="A30" s="20">
        <v>43282</v>
      </c>
      <c r="B30" s="17" t="str">
        <f>TEXT(A30,"mmm-yyyy")</f>
        <v>Jul-2018</v>
      </c>
      <c r="C30" s="3">
        <f>INDEX(NiftyData[Close],MATCH($B30,NiftyData[MonthYear],0))</f>
        <v>11356.5</v>
      </c>
      <c r="D30" s="3">
        <f>_xlfn.MAXIFS(NiftyData[High], NiftyData[MonthYear], $B30)</f>
        <v>11366</v>
      </c>
      <c r="E30" s="3">
        <f>_xlfn.MINIFS(NiftyData[Low], NiftyData[MonthYear], $B30)</f>
        <v>10604.65</v>
      </c>
      <c r="F30" s="3">
        <f t="shared" si="0"/>
        <v>642.20000000000073</v>
      </c>
      <c r="G30" s="16">
        <f>F30/C31</f>
        <v>5.9938586748551077E-2</v>
      </c>
      <c r="H30" s="3">
        <f>MAX(D31:$D$264)</f>
        <v>11171.55</v>
      </c>
      <c r="I30" s="3">
        <f t="shared" si="1"/>
        <v>184.95000000000073</v>
      </c>
      <c r="J30" s="21">
        <f t="shared" si="2"/>
        <v>1.6555446647958497E-2</v>
      </c>
      <c r="K30" s="3"/>
    </row>
    <row r="31" spans="1:11" x14ac:dyDescent="0.25">
      <c r="A31" s="20">
        <v>43252</v>
      </c>
      <c r="B31" s="17" t="str">
        <f>TEXT(A31,"mmm-yyyy")</f>
        <v>Jun-2018</v>
      </c>
      <c r="C31" s="3">
        <f>INDEX(NiftyData[Close],MATCH($B31,NiftyData[MonthYear],0))</f>
        <v>10714.3</v>
      </c>
      <c r="D31" s="3">
        <f>_xlfn.MAXIFS(NiftyData[High], NiftyData[MonthYear], $B31)</f>
        <v>10893.25</v>
      </c>
      <c r="E31" s="3">
        <f>_xlfn.MINIFS(NiftyData[Low], NiftyData[MonthYear], $B31)</f>
        <v>10550.9</v>
      </c>
      <c r="F31" s="3">
        <f t="shared" si="0"/>
        <v>-21.850000000000364</v>
      </c>
      <c r="G31" s="16">
        <f>F31/C32</f>
        <v>-2.0351802089203638E-3</v>
      </c>
      <c r="H31" s="3">
        <f>MAX(D32:$D$264)</f>
        <v>11171.55</v>
      </c>
      <c r="I31" s="3">
        <f t="shared" si="1"/>
        <v>-457.25</v>
      </c>
      <c r="J31" s="21">
        <f t="shared" si="2"/>
        <v>-4.092986201556633E-2</v>
      </c>
      <c r="K31" s="3"/>
    </row>
    <row r="32" spans="1:11" x14ac:dyDescent="0.25">
      <c r="A32" s="20">
        <v>43221</v>
      </c>
      <c r="B32" s="17" t="str">
        <f>TEXT(A32,"mmm-yyyy")</f>
        <v>May-2018</v>
      </c>
      <c r="C32" s="3">
        <f>INDEX(NiftyData[Close],MATCH($B32,NiftyData[MonthYear],0))</f>
        <v>10736.15</v>
      </c>
      <c r="D32" s="3">
        <f>_xlfn.MAXIFS(NiftyData[High], NiftyData[MonthYear], $B32)</f>
        <v>10929.2</v>
      </c>
      <c r="E32" s="3">
        <f>_xlfn.MINIFS(NiftyData[Low], NiftyData[MonthYear], $B32)</f>
        <v>10417.799999999999</v>
      </c>
      <c r="F32" s="3">
        <f t="shared" si="0"/>
        <v>-3.2000000000007276</v>
      </c>
      <c r="G32" s="16">
        <f>F32/C33</f>
        <v>-2.9796961641074437E-4</v>
      </c>
      <c r="H32" s="3">
        <f>MAX(D33:$D$264)</f>
        <v>11171.55</v>
      </c>
      <c r="I32" s="3">
        <f t="shared" si="1"/>
        <v>-435.39999999999964</v>
      </c>
      <c r="J32" s="21">
        <f t="shared" si="2"/>
        <v>-3.897400092198483E-2</v>
      </c>
      <c r="K32" s="3"/>
    </row>
    <row r="33" spans="1:11" x14ac:dyDescent="0.25">
      <c r="A33" s="20">
        <v>43191</v>
      </c>
      <c r="B33" s="17" t="str">
        <f>TEXT(A33,"mmm-yyyy")</f>
        <v>Apr-2018</v>
      </c>
      <c r="C33" s="3">
        <f>INDEX(NiftyData[Close],MATCH($B33,NiftyData[MonthYear],0))</f>
        <v>10739.35</v>
      </c>
      <c r="D33" s="3">
        <f>_xlfn.MAXIFS(NiftyData[High], NiftyData[MonthYear], $B33)</f>
        <v>10759</v>
      </c>
      <c r="E33" s="3">
        <f>_xlfn.MINIFS(NiftyData[Low], NiftyData[MonthYear], $B33)</f>
        <v>10111.299999999999</v>
      </c>
      <c r="F33" s="3">
        <f t="shared" si="0"/>
        <v>625.64999999999964</v>
      </c>
      <c r="G33" s="16">
        <f>F33/C34</f>
        <v>6.1861633230172894E-2</v>
      </c>
      <c r="H33" s="3">
        <f>MAX(D34:$D$264)</f>
        <v>11171.55</v>
      </c>
      <c r="I33" s="3">
        <f t="shared" si="1"/>
        <v>-432.19999999999891</v>
      </c>
      <c r="J33" s="21">
        <f t="shared" si="2"/>
        <v>-3.8687559022695953E-2</v>
      </c>
      <c r="K33" s="3"/>
    </row>
    <row r="34" spans="1:11" x14ac:dyDescent="0.25">
      <c r="A34" s="20">
        <v>43160</v>
      </c>
      <c r="B34" s="17" t="str">
        <f>TEXT(A34,"mmm-yyyy")</f>
        <v>Mar-2018</v>
      </c>
      <c r="C34" s="3">
        <f>INDEX(NiftyData[Close],MATCH($B34,NiftyData[MonthYear],0))</f>
        <v>10113.700000000001</v>
      </c>
      <c r="D34" s="3">
        <f>_xlfn.MAXIFS(NiftyData[High], NiftyData[MonthYear], $B34)</f>
        <v>10525.5</v>
      </c>
      <c r="E34" s="3">
        <f>_xlfn.MINIFS(NiftyData[Low], NiftyData[MonthYear], $B34)</f>
        <v>9951.9</v>
      </c>
      <c r="F34" s="3">
        <f t="shared" si="0"/>
        <v>-379.14999999999964</v>
      </c>
      <c r="G34" s="16">
        <f>F34/C35</f>
        <v>-3.613412943099345E-2</v>
      </c>
      <c r="H34" s="3">
        <f>MAX(D35:$D$264)</f>
        <v>11171.55</v>
      </c>
      <c r="I34" s="3">
        <f t="shared" si="1"/>
        <v>-1057.8499999999985</v>
      </c>
      <c r="J34" s="21">
        <f t="shared" si="2"/>
        <v>-9.4691425988336325E-2</v>
      </c>
      <c r="K34" s="3"/>
    </row>
    <row r="35" spans="1:11" x14ac:dyDescent="0.25">
      <c r="A35" s="20">
        <v>43132</v>
      </c>
      <c r="B35" s="17" t="str">
        <f>TEXT(A35,"mmm-yyyy")</f>
        <v>Feb-2018</v>
      </c>
      <c r="C35" s="3">
        <f>INDEX(NiftyData[Close],MATCH($B35,NiftyData[MonthYear],0))</f>
        <v>10492.85</v>
      </c>
      <c r="D35" s="3">
        <f>_xlfn.MAXIFS(NiftyData[High], NiftyData[MonthYear], $B35)</f>
        <v>11117.35</v>
      </c>
      <c r="E35" s="3">
        <f>_xlfn.MINIFS(NiftyData[Low], NiftyData[MonthYear], $B35)</f>
        <v>10276.299999999999</v>
      </c>
      <c r="F35" s="3">
        <f t="shared" si="0"/>
        <v>-534.85000000000036</v>
      </c>
      <c r="G35" s="16">
        <f>F35/C36</f>
        <v>-4.8500593958849113E-2</v>
      </c>
      <c r="H35" s="3">
        <f>MAX(D36:$D$264)</f>
        <v>11171.55</v>
      </c>
      <c r="I35" s="3">
        <f t="shared" si="1"/>
        <v>-678.69999999999891</v>
      </c>
      <c r="J35" s="21">
        <f t="shared" si="2"/>
        <v>-6.0752536577287748E-2</v>
      </c>
      <c r="K35" s="3"/>
    </row>
    <row r="36" spans="1:11" x14ac:dyDescent="0.25">
      <c r="A36" s="20">
        <v>43101</v>
      </c>
      <c r="B36" s="17" t="str">
        <f>TEXT(A36,"mmm-yyyy")</f>
        <v>Jan-2018</v>
      </c>
      <c r="C36" s="3">
        <f>INDEX(NiftyData[Close],MATCH($B36,NiftyData[MonthYear],0))</f>
        <v>11027.7</v>
      </c>
      <c r="D36" s="3">
        <f>_xlfn.MAXIFS(NiftyData[High], NiftyData[MonthYear], $B36)</f>
        <v>11171.55</v>
      </c>
      <c r="E36" s="3">
        <f>_xlfn.MINIFS(NiftyData[Low], NiftyData[MonthYear], $B36)</f>
        <v>10404.65</v>
      </c>
      <c r="F36" s="3">
        <f t="shared" si="0"/>
        <v>497</v>
      </c>
      <c r="G36" s="16">
        <f>F36/C37</f>
        <v>4.719534313958236E-2</v>
      </c>
      <c r="H36" s="3">
        <f>MAX(D37:$D$264)</f>
        <v>10552.4</v>
      </c>
      <c r="I36" s="3">
        <f t="shared" si="1"/>
        <v>475.30000000000109</v>
      </c>
      <c r="J36" s="21">
        <f t="shared" si="2"/>
        <v>4.5041886205981679E-2</v>
      </c>
      <c r="K36" s="3"/>
    </row>
    <row r="37" spans="1:11" x14ac:dyDescent="0.25">
      <c r="A37" s="20">
        <v>43070</v>
      </c>
      <c r="B37" s="17" t="str">
        <f>TEXT(A37,"mmm-yyyy")</f>
        <v>Dec-2017</v>
      </c>
      <c r="C37" s="3">
        <f>INDEX(NiftyData[Close],MATCH($B37,NiftyData[MonthYear],0))</f>
        <v>10530.7</v>
      </c>
      <c r="D37" s="3">
        <f>_xlfn.MAXIFS(NiftyData[High], NiftyData[MonthYear], $B37)</f>
        <v>10552.4</v>
      </c>
      <c r="E37" s="3">
        <f>_xlfn.MINIFS(NiftyData[Low], NiftyData[MonthYear], $B37)</f>
        <v>10033.35</v>
      </c>
      <c r="F37" s="3">
        <f t="shared" si="0"/>
        <v>304.15000000000146</v>
      </c>
      <c r="G37" s="16">
        <f>F37/C38</f>
        <v>2.9741212823484114E-2</v>
      </c>
      <c r="H37" s="3">
        <f>MAX(D38:$D$264)</f>
        <v>10490.45</v>
      </c>
      <c r="I37" s="3">
        <f t="shared" si="1"/>
        <v>40.25</v>
      </c>
      <c r="J37" s="21">
        <f t="shared" si="2"/>
        <v>3.8368230152186033E-3</v>
      </c>
      <c r="K37" s="3"/>
    </row>
    <row r="38" spans="1:11" x14ac:dyDescent="0.25">
      <c r="A38" s="20">
        <v>43040</v>
      </c>
      <c r="B38" s="17" t="str">
        <f>TEXT(A38,"mmm-yyyy")</f>
        <v>Nov-2017</v>
      </c>
      <c r="C38" s="3">
        <f>INDEX(NiftyData[Close],MATCH($B38,NiftyData[MonthYear],0))</f>
        <v>10226.549999999999</v>
      </c>
      <c r="D38" s="3">
        <f>_xlfn.MAXIFS(NiftyData[High], NiftyData[MonthYear], $B38)</f>
        <v>10490.45</v>
      </c>
      <c r="E38" s="3">
        <f>_xlfn.MINIFS(NiftyData[Low], NiftyData[MonthYear], $B38)</f>
        <v>10094</v>
      </c>
      <c r="F38" s="3">
        <f t="shared" si="0"/>
        <v>-108.75</v>
      </c>
      <c r="G38" s="16">
        <f>F38/C39</f>
        <v>-1.0522190937853764E-2</v>
      </c>
      <c r="H38" s="3">
        <f>MAX(D39:$D$264)</f>
        <v>10384.5</v>
      </c>
      <c r="I38" s="3">
        <f t="shared" si="1"/>
        <v>-157.95000000000073</v>
      </c>
      <c r="J38" s="21">
        <f t="shared" si="2"/>
        <v>-1.5210169001877868E-2</v>
      </c>
      <c r="K38" s="3"/>
    </row>
    <row r="39" spans="1:11" x14ac:dyDescent="0.25">
      <c r="A39" s="20">
        <v>43009</v>
      </c>
      <c r="B39" s="17" t="str">
        <f>TEXT(A39,"mmm-yyyy")</f>
        <v>Oct-2017</v>
      </c>
      <c r="C39" s="3">
        <f>INDEX(NiftyData[Close],MATCH($B39,NiftyData[MonthYear],0))</f>
        <v>10335.299999999999</v>
      </c>
      <c r="D39" s="3">
        <f>_xlfn.MAXIFS(NiftyData[High], NiftyData[MonthYear], $B39)</f>
        <v>10384.5</v>
      </c>
      <c r="E39" s="3">
        <f>_xlfn.MINIFS(NiftyData[Low], NiftyData[MonthYear], $B39)</f>
        <v>9831.0499999999993</v>
      </c>
      <c r="F39" s="3">
        <f t="shared" si="0"/>
        <v>546.69999999999891</v>
      </c>
      <c r="G39" s="16">
        <f>F39/C40</f>
        <v>5.5850683448092568E-2</v>
      </c>
      <c r="H39" s="3">
        <f>MAX(D40:$D$264)</f>
        <v>10178.950000000001</v>
      </c>
      <c r="I39" s="3">
        <f t="shared" si="1"/>
        <v>156.34999999999854</v>
      </c>
      <c r="J39" s="21">
        <f t="shared" si="2"/>
        <v>1.53601304653229E-2</v>
      </c>
      <c r="K39" s="3"/>
    </row>
    <row r="40" spans="1:11" x14ac:dyDescent="0.25">
      <c r="A40" s="20">
        <v>42979</v>
      </c>
      <c r="B40" s="17" t="str">
        <f>TEXT(A40,"mmm-yyyy")</f>
        <v>Sep-2017</v>
      </c>
      <c r="C40" s="3">
        <f>INDEX(NiftyData[Close],MATCH($B40,NiftyData[MonthYear],0))</f>
        <v>9788.6</v>
      </c>
      <c r="D40" s="3">
        <f>_xlfn.MAXIFS(NiftyData[High], NiftyData[MonthYear], $B40)</f>
        <v>10178.950000000001</v>
      </c>
      <c r="E40" s="3">
        <f>_xlfn.MINIFS(NiftyData[Low], NiftyData[MonthYear], $B40)</f>
        <v>9687.5499999999993</v>
      </c>
      <c r="F40" s="3">
        <f t="shared" si="0"/>
        <v>-129.29999999999927</v>
      </c>
      <c r="G40" s="16">
        <f>F40/C41</f>
        <v>-1.3037034049546706E-2</v>
      </c>
      <c r="H40" s="3">
        <f>MAX(D41:$D$264)</f>
        <v>10137.85</v>
      </c>
      <c r="I40" s="3">
        <f t="shared" si="1"/>
        <v>-349.25</v>
      </c>
      <c r="J40" s="21">
        <f t="shared" si="2"/>
        <v>-3.4450105298460716E-2</v>
      </c>
      <c r="K40" s="3"/>
    </row>
    <row r="41" spans="1:11" x14ac:dyDescent="0.25">
      <c r="A41" s="20">
        <v>42948</v>
      </c>
      <c r="B41" s="17" t="str">
        <f>TEXT(A41,"mmm-yyyy")</f>
        <v>Aug-2017</v>
      </c>
      <c r="C41" s="3">
        <f>INDEX(NiftyData[Close],MATCH($B41,NiftyData[MonthYear],0))</f>
        <v>9917.9</v>
      </c>
      <c r="D41" s="3">
        <f>_xlfn.MAXIFS(NiftyData[High], NiftyData[MonthYear], $B41)</f>
        <v>10137.85</v>
      </c>
      <c r="E41" s="3">
        <f>_xlfn.MINIFS(NiftyData[Low], NiftyData[MonthYear], $B41)</f>
        <v>9685.5499999999993</v>
      </c>
      <c r="F41" s="3">
        <f t="shared" si="0"/>
        <v>-159.20000000000073</v>
      </c>
      <c r="G41" s="16">
        <f>F41/C42</f>
        <v>-1.5798195909537537E-2</v>
      </c>
      <c r="H41" s="3">
        <f>MAX(D42:$D$264)</f>
        <v>10114.85</v>
      </c>
      <c r="I41" s="3">
        <f t="shared" si="1"/>
        <v>-196.95000000000073</v>
      </c>
      <c r="J41" s="21">
        <f t="shared" si="2"/>
        <v>-1.9471371300612536E-2</v>
      </c>
      <c r="K41" s="3"/>
    </row>
    <row r="42" spans="1:11" x14ac:dyDescent="0.25">
      <c r="A42" s="20">
        <v>42917</v>
      </c>
      <c r="B42" s="17" t="str">
        <f>TEXT(A42,"mmm-yyyy")</f>
        <v>Jul-2017</v>
      </c>
      <c r="C42" s="3">
        <f>INDEX(NiftyData[Close],MATCH($B42,NiftyData[MonthYear],0))</f>
        <v>10077.1</v>
      </c>
      <c r="D42" s="3">
        <f>_xlfn.MAXIFS(NiftyData[High], NiftyData[MonthYear], $B42)</f>
        <v>10114.85</v>
      </c>
      <c r="E42" s="3">
        <f>_xlfn.MINIFS(NiftyData[Low], NiftyData[MonthYear], $B42)</f>
        <v>9543.5499999999993</v>
      </c>
      <c r="F42" s="3">
        <f t="shared" si="0"/>
        <v>556.20000000000073</v>
      </c>
      <c r="G42" s="16">
        <f>F42/C43</f>
        <v>5.8418846957745671E-2</v>
      </c>
      <c r="H42" s="3">
        <f>MAX(D43:$D$264)</f>
        <v>9709.2999999999993</v>
      </c>
      <c r="I42" s="3">
        <f t="shared" si="1"/>
        <v>367.80000000000109</v>
      </c>
      <c r="J42" s="21">
        <f t="shared" si="2"/>
        <v>3.7881206678133453E-2</v>
      </c>
      <c r="K42" s="3"/>
    </row>
    <row r="43" spans="1:11" x14ac:dyDescent="0.25">
      <c r="A43" s="20">
        <v>42887</v>
      </c>
      <c r="B43" s="17" t="str">
        <f>TEXT(A43,"mmm-yyyy")</f>
        <v>Jun-2017</v>
      </c>
      <c r="C43" s="3">
        <f>INDEX(NiftyData[Close],MATCH($B43,NiftyData[MonthYear],0))</f>
        <v>9520.9</v>
      </c>
      <c r="D43" s="3">
        <f>_xlfn.MAXIFS(NiftyData[High], NiftyData[MonthYear], $B43)</f>
        <v>9709.2999999999993</v>
      </c>
      <c r="E43" s="3">
        <f>_xlfn.MINIFS(NiftyData[Low], NiftyData[MonthYear], $B43)</f>
        <v>9448.75</v>
      </c>
      <c r="F43" s="3">
        <f t="shared" si="0"/>
        <v>-100.35000000000036</v>
      </c>
      <c r="G43" s="16">
        <f>F43/C44</f>
        <v>-1.0430037677017057E-2</v>
      </c>
      <c r="H43" s="3">
        <f>MAX(D44:$D$264)</f>
        <v>9649.6</v>
      </c>
      <c r="I43" s="3">
        <f t="shared" si="1"/>
        <v>-128.70000000000073</v>
      </c>
      <c r="J43" s="21">
        <f t="shared" si="2"/>
        <v>-1.3337340407892631E-2</v>
      </c>
      <c r="K43" s="3"/>
    </row>
    <row r="44" spans="1:11" x14ac:dyDescent="0.25">
      <c r="A44" s="20">
        <v>42856</v>
      </c>
      <c r="B44" s="17" t="str">
        <f>TEXT(A44,"mmm-yyyy")</f>
        <v>May-2017</v>
      </c>
      <c r="C44" s="3">
        <f>INDEX(NiftyData[Close],MATCH($B44,NiftyData[MonthYear],0))</f>
        <v>9621.25</v>
      </c>
      <c r="D44" s="3">
        <f>_xlfn.MAXIFS(NiftyData[High], NiftyData[MonthYear], $B44)</f>
        <v>9649.6</v>
      </c>
      <c r="E44" s="3">
        <f>_xlfn.MINIFS(NiftyData[Low], NiftyData[MonthYear], $B44)</f>
        <v>9269.9</v>
      </c>
      <c r="F44" s="3">
        <f t="shared" si="0"/>
        <v>317.20000000000073</v>
      </c>
      <c r="G44" s="16">
        <f>F44/C45</f>
        <v>3.409268006943221E-2</v>
      </c>
      <c r="H44" s="3">
        <f>MAX(D45:$D$264)</f>
        <v>9367.15</v>
      </c>
      <c r="I44" s="3">
        <f t="shared" si="1"/>
        <v>254.10000000000036</v>
      </c>
      <c r="J44" s="21">
        <f t="shared" si="2"/>
        <v>2.7126714101941399E-2</v>
      </c>
      <c r="K44" s="3"/>
    </row>
    <row r="45" spans="1:11" x14ac:dyDescent="0.25">
      <c r="A45" s="20">
        <v>42826</v>
      </c>
      <c r="B45" s="17" t="str">
        <f>TEXT(A45,"mmm-yyyy")</f>
        <v>Apr-2017</v>
      </c>
      <c r="C45" s="3">
        <f>INDEX(NiftyData[Close],MATCH($B45,NiftyData[MonthYear],0))</f>
        <v>9304.0499999999993</v>
      </c>
      <c r="D45" s="3">
        <f>_xlfn.MAXIFS(NiftyData[High], NiftyData[MonthYear], $B45)</f>
        <v>9367.15</v>
      </c>
      <c r="E45" s="3">
        <f>_xlfn.MINIFS(NiftyData[Low], NiftyData[MonthYear], $B45)</f>
        <v>9075.15</v>
      </c>
      <c r="F45" s="3">
        <f t="shared" si="0"/>
        <v>130.29999999999927</v>
      </c>
      <c r="G45" s="16">
        <f>F45/C46</f>
        <v>1.4203569968660502E-2</v>
      </c>
      <c r="H45" s="3">
        <f>MAX(D46:$D$264)</f>
        <v>9218.4</v>
      </c>
      <c r="I45" s="3">
        <f t="shared" si="1"/>
        <v>85.649999999999636</v>
      </c>
      <c r="J45" s="21">
        <f t="shared" si="2"/>
        <v>9.2912002082790549E-3</v>
      </c>
      <c r="K45" s="3"/>
    </row>
    <row r="46" spans="1:11" x14ac:dyDescent="0.25">
      <c r="A46" s="20">
        <v>42795</v>
      </c>
      <c r="B46" s="17" t="str">
        <f>TEXT(A46,"mmm-yyyy")</f>
        <v>Mar-2017</v>
      </c>
      <c r="C46" s="3">
        <f>INDEX(NiftyData[Close],MATCH($B46,NiftyData[MonthYear],0))</f>
        <v>9173.75</v>
      </c>
      <c r="D46" s="3">
        <f>_xlfn.MAXIFS(NiftyData[High], NiftyData[MonthYear], $B46)</f>
        <v>9218.4</v>
      </c>
      <c r="E46" s="3">
        <f>_xlfn.MINIFS(NiftyData[Low], NiftyData[MonthYear], $B46)</f>
        <v>8860.1</v>
      </c>
      <c r="F46" s="3">
        <f t="shared" si="0"/>
        <v>294.14999999999964</v>
      </c>
      <c r="G46" s="16">
        <f>F46/C47</f>
        <v>3.3126492184332584E-2</v>
      </c>
      <c r="H46" s="3">
        <f>MAX(D47:$D$264)</f>
        <v>9119.2000000000007</v>
      </c>
      <c r="I46" s="3">
        <f t="shared" si="1"/>
        <v>54.549999999999272</v>
      </c>
      <c r="J46" s="21">
        <f t="shared" si="2"/>
        <v>5.98188437582236E-3</v>
      </c>
      <c r="K46" s="3"/>
    </row>
    <row r="47" spans="1:11" x14ac:dyDescent="0.25">
      <c r="A47" s="20">
        <v>42767</v>
      </c>
      <c r="B47" s="17" t="str">
        <f>TEXT(A47,"mmm-yyyy")</f>
        <v>Feb-2017</v>
      </c>
      <c r="C47" s="3">
        <f>INDEX(NiftyData[Close],MATCH($B47,NiftyData[MonthYear],0))</f>
        <v>8879.6</v>
      </c>
      <c r="D47" s="3">
        <f>_xlfn.MAXIFS(NiftyData[High], NiftyData[MonthYear], $B47)</f>
        <v>8982.15</v>
      </c>
      <c r="E47" s="3">
        <f>_xlfn.MINIFS(NiftyData[Low], NiftyData[MonthYear], $B47)</f>
        <v>8537.5</v>
      </c>
      <c r="F47" s="3">
        <f t="shared" si="0"/>
        <v>318.30000000000109</v>
      </c>
      <c r="G47" s="16">
        <f>F47/C48</f>
        <v>3.7178933105953667E-2</v>
      </c>
      <c r="H47" s="3">
        <f>MAX(D48:$D$264)</f>
        <v>9119.2000000000007</v>
      </c>
      <c r="I47" s="3">
        <f t="shared" si="1"/>
        <v>-239.60000000000036</v>
      </c>
      <c r="J47" s="21">
        <f t="shared" si="2"/>
        <v>-2.6274234581980912E-2</v>
      </c>
      <c r="K47" s="3"/>
    </row>
    <row r="48" spans="1:11" x14ac:dyDescent="0.25">
      <c r="A48" s="20">
        <v>42736</v>
      </c>
      <c r="B48" s="17" t="str">
        <f>TEXT(A48,"mmm-yyyy")</f>
        <v>Jan-2017</v>
      </c>
      <c r="C48" s="3">
        <f>INDEX(NiftyData[Close],MATCH($B48,NiftyData[MonthYear],0))</f>
        <v>8561.2999999999993</v>
      </c>
      <c r="D48" s="3">
        <f>_xlfn.MAXIFS(NiftyData[High], NiftyData[MonthYear], $B48)</f>
        <v>8672.7000000000007</v>
      </c>
      <c r="E48" s="3">
        <f>_xlfn.MINIFS(NiftyData[Low], NiftyData[MonthYear], $B48)</f>
        <v>8133.8</v>
      </c>
      <c r="F48" s="3">
        <f t="shared" si="0"/>
        <v>375.49999999999909</v>
      </c>
      <c r="G48" s="16">
        <f>F48/C49</f>
        <v>4.5872120012704819E-2</v>
      </c>
      <c r="H48" s="3">
        <f>MAX(D49:$D$264)</f>
        <v>9119.2000000000007</v>
      </c>
      <c r="I48" s="3">
        <f t="shared" si="1"/>
        <v>-557.90000000000146</v>
      </c>
      <c r="J48" s="21">
        <f t="shared" si="2"/>
        <v>-6.1178612158961469E-2</v>
      </c>
      <c r="K48" s="3"/>
    </row>
    <row r="49" spans="1:11" x14ac:dyDescent="0.25">
      <c r="A49" s="20">
        <v>42705</v>
      </c>
      <c r="B49" s="17" t="str">
        <f>TEXT(A49,"mmm-yyyy")</f>
        <v>Dec-2016</v>
      </c>
      <c r="C49" s="3">
        <f>INDEX(NiftyData[Close],MATCH($B49,NiftyData[MonthYear],0))</f>
        <v>8185.8</v>
      </c>
      <c r="D49" s="3">
        <f>_xlfn.MAXIFS(NiftyData[High], NiftyData[MonthYear], $B49)</f>
        <v>8274.9500000000007</v>
      </c>
      <c r="E49" s="3">
        <f>_xlfn.MINIFS(NiftyData[Low], NiftyData[MonthYear], $B49)</f>
        <v>7893.8</v>
      </c>
      <c r="F49" s="3">
        <f t="shared" si="0"/>
        <v>-38.699999999999818</v>
      </c>
      <c r="G49" s="16">
        <f>F49/C50</f>
        <v>-4.7054532190406494E-3</v>
      </c>
      <c r="H49" s="3">
        <f>MAX(D50:$D$264)</f>
        <v>9119.2000000000007</v>
      </c>
      <c r="I49" s="3">
        <f t="shared" si="1"/>
        <v>-933.40000000000055</v>
      </c>
      <c r="J49" s="21">
        <f t="shared" si="2"/>
        <v>-0.10235546977805075</v>
      </c>
      <c r="K49" s="3"/>
    </row>
    <row r="50" spans="1:11" x14ac:dyDescent="0.25">
      <c r="A50" s="20">
        <v>42675</v>
      </c>
      <c r="B50" s="17" t="str">
        <f>TEXT(A50,"mmm-yyyy")</f>
        <v>Nov-2016</v>
      </c>
      <c r="C50" s="3">
        <f>INDEX(NiftyData[Close],MATCH($B50,NiftyData[MonthYear],0))</f>
        <v>8224.5</v>
      </c>
      <c r="D50" s="3">
        <f>_xlfn.MAXIFS(NiftyData[High], NiftyData[MonthYear], $B50)</f>
        <v>8669.6</v>
      </c>
      <c r="E50" s="3">
        <f>_xlfn.MINIFS(NiftyData[Low], NiftyData[MonthYear], $B50)</f>
        <v>7916.4</v>
      </c>
      <c r="F50" s="3">
        <f t="shared" si="0"/>
        <v>-401.20000000000073</v>
      </c>
      <c r="G50" s="16">
        <f>F50/C51</f>
        <v>-4.6512167128465016E-2</v>
      </c>
      <c r="H50" s="3">
        <f>MAX(D51:$D$264)</f>
        <v>9119.2000000000007</v>
      </c>
      <c r="I50" s="3">
        <f t="shared" si="1"/>
        <v>-894.70000000000073</v>
      </c>
      <c r="J50" s="21">
        <f t="shared" si="2"/>
        <v>-9.8111676462847686E-2</v>
      </c>
      <c r="K50" s="3"/>
    </row>
    <row r="51" spans="1:11" x14ac:dyDescent="0.25">
      <c r="A51" s="20">
        <v>42644</v>
      </c>
      <c r="B51" s="17" t="str">
        <f>TEXT(A51,"mmm-yyyy")</f>
        <v>Oct-2016</v>
      </c>
      <c r="C51" s="3">
        <f>INDEX(NiftyData[Close],MATCH($B51,NiftyData[MonthYear],0))</f>
        <v>8625.7000000000007</v>
      </c>
      <c r="D51" s="3">
        <f>_xlfn.MAXIFS(NiftyData[High], NiftyData[MonthYear], $B51)</f>
        <v>8806.9500000000007</v>
      </c>
      <c r="E51" s="3">
        <f>_xlfn.MINIFS(NiftyData[Low], NiftyData[MonthYear], $B51)</f>
        <v>8506.15</v>
      </c>
      <c r="F51" s="3">
        <f t="shared" si="0"/>
        <v>14.550000000001091</v>
      </c>
      <c r="G51" s="16">
        <f>F51/C52</f>
        <v>1.6896697885881782E-3</v>
      </c>
      <c r="H51" s="3">
        <f>MAX(D52:$D$264)</f>
        <v>9119.2000000000007</v>
      </c>
      <c r="I51" s="3">
        <f t="shared" si="1"/>
        <v>-493.5</v>
      </c>
      <c r="J51" s="21">
        <f t="shared" si="2"/>
        <v>-5.4116589174488985E-2</v>
      </c>
      <c r="K51" s="3"/>
    </row>
    <row r="52" spans="1:11" x14ac:dyDescent="0.25">
      <c r="A52" s="20">
        <v>42614</v>
      </c>
      <c r="B52" s="17" t="str">
        <f>TEXT(A52,"mmm-yyyy")</f>
        <v>Sep-2016</v>
      </c>
      <c r="C52" s="3">
        <f>INDEX(NiftyData[Close],MATCH($B52,NiftyData[MonthYear],0))</f>
        <v>8611.15</v>
      </c>
      <c r="D52" s="3">
        <f>_xlfn.MAXIFS(NiftyData[High], NiftyData[MonthYear], $B52)</f>
        <v>8968.7000000000007</v>
      </c>
      <c r="E52" s="3">
        <f>_xlfn.MINIFS(NiftyData[Low], NiftyData[MonthYear], $B52)</f>
        <v>8555.2000000000007</v>
      </c>
      <c r="F52" s="3">
        <f t="shared" si="0"/>
        <v>-175.05000000000109</v>
      </c>
      <c r="G52" s="16">
        <f>F52/C53</f>
        <v>-1.9923288793790385E-2</v>
      </c>
      <c r="H52" s="3">
        <f>MAX(D53:$D$264)</f>
        <v>9119.2000000000007</v>
      </c>
      <c r="I52" s="3">
        <f t="shared" si="1"/>
        <v>-508.05000000000109</v>
      </c>
      <c r="J52" s="21">
        <f t="shared" si="2"/>
        <v>-5.5712123870515072E-2</v>
      </c>
      <c r="K52" s="3"/>
    </row>
    <row r="53" spans="1:11" x14ac:dyDescent="0.25">
      <c r="A53" s="20">
        <v>42583</v>
      </c>
      <c r="B53" s="17" t="str">
        <f>TEXT(A53,"mmm-yyyy")</f>
        <v>Aug-2016</v>
      </c>
      <c r="C53" s="3">
        <f>INDEX(NiftyData[Close],MATCH($B53,NiftyData[MonthYear],0))</f>
        <v>8786.2000000000007</v>
      </c>
      <c r="D53" s="3">
        <f>_xlfn.MAXIFS(NiftyData[High], NiftyData[MonthYear], $B53)</f>
        <v>8819.2000000000007</v>
      </c>
      <c r="E53" s="3">
        <f>_xlfn.MINIFS(NiftyData[Low], NiftyData[MonthYear], $B53)</f>
        <v>8518.15</v>
      </c>
      <c r="F53" s="3">
        <f t="shared" si="0"/>
        <v>147.70000000000073</v>
      </c>
      <c r="G53" s="16">
        <f>F53/C54</f>
        <v>1.7097875788620792E-2</v>
      </c>
      <c r="H53" s="3">
        <f>MAX(D54:$D$264)</f>
        <v>9119.2000000000007</v>
      </c>
      <c r="I53" s="3">
        <f t="shared" si="1"/>
        <v>-333</v>
      </c>
      <c r="J53" s="21">
        <f t="shared" si="2"/>
        <v>-3.6516361084305636E-2</v>
      </c>
      <c r="K53" s="3"/>
    </row>
    <row r="54" spans="1:11" x14ac:dyDescent="0.25">
      <c r="A54" s="20">
        <v>42552</v>
      </c>
      <c r="B54" s="17" t="str">
        <f>TEXT(A54,"mmm-yyyy")</f>
        <v>Jul-2016</v>
      </c>
      <c r="C54" s="3">
        <f>INDEX(NiftyData[Close],MATCH($B54,NiftyData[MonthYear],0))</f>
        <v>8638.5</v>
      </c>
      <c r="D54" s="3">
        <f>_xlfn.MAXIFS(NiftyData[High], NiftyData[MonthYear], $B54)</f>
        <v>8674.7000000000007</v>
      </c>
      <c r="E54" s="3">
        <f>_xlfn.MINIFS(NiftyData[Low], NiftyData[MonthYear], $B54)</f>
        <v>8287.5499999999993</v>
      </c>
      <c r="F54" s="3">
        <f t="shared" si="0"/>
        <v>350.75</v>
      </c>
      <c r="G54" s="16">
        <f>F54/C55</f>
        <v>4.2321498597327381E-2</v>
      </c>
      <c r="H54" s="3">
        <f>MAX(D55:$D$264)</f>
        <v>9119.2000000000007</v>
      </c>
      <c r="I54" s="3">
        <f t="shared" si="1"/>
        <v>-480.70000000000073</v>
      </c>
      <c r="J54" s="21">
        <f t="shared" si="2"/>
        <v>-5.2712957276954193E-2</v>
      </c>
      <c r="K54" s="29" t="s">
        <v>57</v>
      </c>
    </row>
    <row r="55" spans="1:11" x14ac:dyDescent="0.25">
      <c r="A55" s="20">
        <v>42522</v>
      </c>
      <c r="B55" s="17" t="str">
        <f>TEXT(A55,"mmm-yyyy")</f>
        <v>Jun-2016</v>
      </c>
      <c r="C55" s="3">
        <f>INDEX(NiftyData[Close],MATCH($B55,NiftyData[MonthYear],0))</f>
        <v>8287.75</v>
      </c>
      <c r="D55" s="3">
        <f>_xlfn.MAXIFS(NiftyData[High], NiftyData[MonthYear], $B55)</f>
        <v>8308.15</v>
      </c>
      <c r="E55" s="3">
        <f>_xlfn.MINIFS(NiftyData[Low], NiftyData[MonthYear], $B55)</f>
        <v>7927.05</v>
      </c>
      <c r="F55" s="3">
        <f t="shared" si="0"/>
        <v>127.64999999999964</v>
      </c>
      <c r="G55" s="16">
        <f>F55/C56</f>
        <v>1.5643190647173396E-2</v>
      </c>
      <c r="H55" s="3">
        <f>MAX(D56:$D$264)</f>
        <v>9119.2000000000007</v>
      </c>
      <c r="I55" s="3">
        <f t="shared" si="1"/>
        <v>-831.45000000000073</v>
      </c>
      <c r="J55" s="21">
        <f t="shared" si="2"/>
        <v>-9.1175761031669522E-2</v>
      </c>
      <c r="K55" s="29" t="s">
        <v>56</v>
      </c>
    </row>
    <row r="56" spans="1:11" x14ac:dyDescent="0.25">
      <c r="A56" s="20">
        <v>42491</v>
      </c>
      <c r="B56" s="17" t="str">
        <f>TEXT(A56,"mmm-yyyy")</f>
        <v>May-2016</v>
      </c>
      <c r="C56" s="3">
        <f>INDEX(NiftyData[Close],MATCH($B56,NiftyData[MonthYear],0))</f>
        <v>8160.1</v>
      </c>
      <c r="D56" s="3">
        <f>_xlfn.MAXIFS(NiftyData[High], NiftyData[MonthYear], $B56)</f>
        <v>8213.6</v>
      </c>
      <c r="E56" s="3">
        <f>_xlfn.MINIFS(NiftyData[Low], NiftyData[MonthYear], $B56)</f>
        <v>7678.35</v>
      </c>
      <c r="F56" s="3">
        <f t="shared" si="0"/>
        <v>310.30000000000018</v>
      </c>
      <c r="G56" s="16">
        <f>F56/C57</f>
        <v>3.952966954572093E-2</v>
      </c>
      <c r="H56" s="3">
        <f>MAX(D57:$D$264)</f>
        <v>9119.2000000000007</v>
      </c>
      <c r="I56" s="3">
        <f t="shared" si="1"/>
        <v>-959.10000000000036</v>
      </c>
      <c r="J56" s="21">
        <f t="shared" si="2"/>
        <v>-0.10517369944731997</v>
      </c>
      <c r="K56" s="29" t="s">
        <v>54</v>
      </c>
    </row>
    <row r="57" spans="1:11" x14ac:dyDescent="0.25">
      <c r="A57" s="20">
        <v>42461</v>
      </c>
      <c r="B57" s="17" t="str">
        <f>TEXT(A57,"mmm-yyyy")</f>
        <v>Apr-2016</v>
      </c>
      <c r="C57" s="3">
        <f>INDEX(NiftyData[Close],MATCH($B57,NiftyData[MonthYear],0))</f>
        <v>7849.8</v>
      </c>
      <c r="D57" s="3">
        <f>_xlfn.MAXIFS(NiftyData[High], NiftyData[MonthYear], $B57)</f>
        <v>7992</v>
      </c>
      <c r="E57" s="3">
        <f>_xlfn.MINIFS(NiftyData[Low], NiftyData[MonthYear], $B57)</f>
        <v>7516.85</v>
      </c>
      <c r="F57" s="3">
        <f t="shared" si="0"/>
        <v>111.40000000000055</v>
      </c>
      <c r="G57" s="16">
        <f>F57/C58</f>
        <v>1.4395740721596266E-2</v>
      </c>
      <c r="H57" s="3">
        <f>MAX(D58:$D$264)</f>
        <v>9119.2000000000007</v>
      </c>
      <c r="I57" s="3">
        <f t="shared" si="1"/>
        <v>-1269.4000000000005</v>
      </c>
      <c r="J57" s="21">
        <f t="shared" si="2"/>
        <v>-0.13920080708834112</v>
      </c>
      <c r="K57" s="29" t="s">
        <v>55</v>
      </c>
    </row>
    <row r="58" spans="1:11" x14ac:dyDescent="0.25">
      <c r="A58" s="20">
        <v>42430</v>
      </c>
      <c r="B58" s="17" t="str">
        <f>TEXT(A58,"mmm-yyyy")</f>
        <v>Mar-2016</v>
      </c>
      <c r="C58" s="3">
        <f>INDEX(NiftyData[Close],MATCH($B58,NiftyData[MonthYear],0))</f>
        <v>7738.4</v>
      </c>
      <c r="D58" s="3">
        <f>_xlfn.MAXIFS(NiftyData[High], NiftyData[MonthYear], $B58)</f>
        <v>7777.6</v>
      </c>
      <c r="E58" s="3">
        <f>_xlfn.MINIFS(NiftyData[Low], NiftyData[MonthYear], $B58)</f>
        <v>7035.1</v>
      </c>
      <c r="F58" s="3">
        <f t="shared" si="0"/>
        <v>751.34999999999945</v>
      </c>
      <c r="G58" s="16">
        <f>F58/C59</f>
        <v>0.10753465339449401</v>
      </c>
      <c r="H58" s="3">
        <f>MAX(D59:$D$264)</f>
        <v>9119.2000000000007</v>
      </c>
      <c r="I58" s="3">
        <f t="shared" si="1"/>
        <v>-1380.8000000000011</v>
      </c>
      <c r="J58" s="21">
        <f t="shared" si="2"/>
        <v>-0.15141679094657437</v>
      </c>
      <c r="K58" s="29" t="s">
        <v>53</v>
      </c>
    </row>
    <row r="59" spans="1:11" x14ac:dyDescent="0.25">
      <c r="A59" s="20">
        <v>42401</v>
      </c>
      <c r="B59" s="17" t="str">
        <f>TEXT(A59,"mmm-yyyy")</f>
        <v>Feb-2016</v>
      </c>
      <c r="C59" s="3">
        <f>INDEX(NiftyData[Close],MATCH($B59,NiftyData[MonthYear],0))</f>
        <v>6987.05</v>
      </c>
      <c r="D59" s="3">
        <f>_xlfn.MAXIFS(NiftyData[High], NiftyData[MonthYear], $B59)</f>
        <v>7600.45</v>
      </c>
      <c r="E59" s="3">
        <f>_xlfn.MINIFS(NiftyData[Low], NiftyData[MonthYear], $B59)</f>
        <v>6825.8</v>
      </c>
      <c r="F59" s="3">
        <f t="shared" si="0"/>
        <v>-576.5</v>
      </c>
      <c r="G59" s="16">
        <f>F59/C60</f>
        <v>-7.622082223294617E-2</v>
      </c>
      <c r="H59" s="3">
        <f>MAX(D60:$D$264)</f>
        <v>9119.2000000000007</v>
      </c>
      <c r="I59" s="3">
        <f t="shared" si="1"/>
        <v>-2132.1500000000005</v>
      </c>
      <c r="J59" s="21">
        <f t="shared" si="2"/>
        <v>-0.2338088867444513</v>
      </c>
      <c r="K59" s="3"/>
    </row>
    <row r="60" spans="1:11" x14ac:dyDescent="0.25">
      <c r="A60" s="20">
        <v>42370</v>
      </c>
      <c r="B60" s="17" t="str">
        <f>TEXT(A60,"mmm-yyyy")</f>
        <v>Jan-2016</v>
      </c>
      <c r="C60" s="3">
        <f>INDEX(NiftyData[Close],MATCH($B60,NiftyData[MonthYear],0))</f>
        <v>7563.55</v>
      </c>
      <c r="D60" s="3">
        <f>_xlfn.MAXIFS(NiftyData[High], NiftyData[MonthYear], $B60)</f>
        <v>7972.55</v>
      </c>
      <c r="E60" s="3">
        <f>_xlfn.MINIFS(NiftyData[Low], NiftyData[MonthYear], $B60)</f>
        <v>7241.5</v>
      </c>
      <c r="F60" s="3">
        <f t="shared" si="0"/>
        <v>-382.80000000000018</v>
      </c>
      <c r="G60" s="16">
        <f>F60/C61</f>
        <v>-4.8173060587565382E-2</v>
      </c>
      <c r="H60" s="3">
        <f>MAX(D61:$D$264)</f>
        <v>9119.2000000000007</v>
      </c>
      <c r="I60" s="3">
        <f t="shared" si="1"/>
        <v>-1555.6500000000005</v>
      </c>
      <c r="J60" s="21">
        <f t="shared" si="2"/>
        <v>-0.17059062198438465</v>
      </c>
      <c r="K60" s="3"/>
    </row>
    <row r="61" spans="1:11" x14ac:dyDescent="0.25">
      <c r="A61" s="20">
        <v>42339</v>
      </c>
      <c r="B61" s="17" t="str">
        <f>TEXT(A61,"mmm-yyyy")</f>
        <v>Dec-2015</v>
      </c>
      <c r="C61" s="3">
        <f>INDEX(NiftyData[Close],MATCH($B61,NiftyData[MonthYear],0))</f>
        <v>7946.35</v>
      </c>
      <c r="D61" s="3">
        <f>_xlfn.MAXIFS(NiftyData[High], NiftyData[MonthYear], $B61)</f>
        <v>7979.3</v>
      </c>
      <c r="E61" s="3">
        <f>_xlfn.MINIFS(NiftyData[Low], NiftyData[MonthYear], $B61)</f>
        <v>7551.05</v>
      </c>
      <c r="F61" s="3">
        <f t="shared" si="0"/>
        <v>11.100000000000364</v>
      </c>
      <c r="G61" s="16">
        <f>F61/C62</f>
        <v>1.3988217132415947E-3</v>
      </c>
      <c r="H61" s="3">
        <f>MAX(D62:$D$264)</f>
        <v>9119.2000000000007</v>
      </c>
      <c r="I61" s="3">
        <f t="shared" si="1"/>
        <v>-1172.8500000000004</v>
      </c>
      <c r="J61" s="21">
        <f t="shared" si="2"/>
        <v>-0.12861325554873237</v>
      </c>
      <c r="K61" s="3"/>
    </row>
    <row r="62" spans="1:11" x14ac:dyDescent="0.25">
      <c r="A62" s="20">
        <v>42309</v>
      </c>
      <c r="B62" s="17" t="str">
        <f>TEXT(A62,"mmm-yyyy")</f>
        <v>Nov-2015</v>
      </c>
      <c r="C62" s="3">
        <f>INDEX(NiftyData[Close],MATCH($B62,NiftyData[MonthYear],0))</f>
        <v>7935.25</v>
      </c>
      <c r="D62" s="3">
        <f>_xlfn.MAXIFS(NiftyData[High], NiftyData[MonthYear], $B62)</f>
        <v>8116.1</v>
      </c>
      <c r="E62" s="3">
        <f>_xlfn.MINIFS(NiftyData[Low], NiftyData[MonthYear], $B62)</f>
        <v>7714.15</v>
      </c>
      <c r="F62" s="3">
        <f t="shared" si="0"/>
        <v>-130.55000000000018</v>
      </c>
      <c r="G62" s="16">
        <f>F62/C63</f>
        <v>-1.6185623248778817E-2</v>
      </c>
      <c r="H62" s="3">
        <f>MAX(D63:$D$264)</f>
        <v>9119.2000000000007</v>
      </c>
      <c r="I62" s="3">
        <f t="shared" si="1"/>
        <v>-1183.9500000000007</v>
      </c>
      <c r="J62" s="21">
        <f t="shared" si="2"/>
        <v>-0.12983046758487593</v>
      </c>
      <c r="K62" s="3"/>
    </row>
    <row r="63" spans="1:11" x14ac:dyDescent="0.25">
      <c r="A63" s="20">
        <v>42278</v>
      </c>
      <c r="B63" s="17" t="str">
        <f>TEXT(A63,"mmm-yyyy")</f>
        <v>Oct-2015</v>
      </c>
      <c r="C63" s="3">
        <f>INDEX(NiftyData[Close],MATCH($B63,NiftyData[MonthYear],0))</f>
        <v>8065.8</v>
      </c>
      <c r="D63" s="3">
        <f>_xlfn.MAXIFS(NiftyData[High], NiftyData[MonthYear], $B63)</f>
        <v>8336.2999999999993</v>
      </c>
      <c r="E63" s="3">
        <f>_xlfn.MINIFS(NiftyData[Low], NiftyData[MonthYear], $B63)</f>
        <v>7930.65</v>
      </c>
      <c r="F63" s="3">
        <f t="shared" si="0"/>
        <v>116.90000000000055</v>
      </c>
      <c r="G63" s="16">
        <f>F63/C64</f>
        <v>1.4706437368692593E-2</v>
      </c>
      <c r="H63" s="3">
        <f>MAX(D64:$D$264)</f>
        <v>9119.2000000000007</v>
      </c>
      <c r="I63" s="3">
        <f t="shared" si="1"/>
        <v>-1053.4000000000005</v>
      </c>
      <c r="J63" s="21">
        <f t="shared" si="2"/>
        <v>-0.11551451881744018</v>
      </c>
      <c r="K63" s="3"/>
    </row>
    <row r="64" spans="1:11" x14ac:dyDescent="0.25">
      <c r="A64" s="20">
        <v>42248</v>
      </c>
      <c r="B64" s="17" t="str">
        <f>TEXT(A64,"mmm-yyyy")</f>
        <v>Sep-2015</v>
      </c>
      <c r="C64" s="3">
        <f>INDEX(NiftyData[Close],MATCH($B64,NiftyData[MonthYear],0))</f>
        <v>7948.9</v>
      </c>
      <c r="D64" s="3">
        <f>_xlfn.MAXIFS(NiftyData[High], NiftyData[MonthYear], $B64)</f>
        <v>8055</v>
      </c>
      <c r="E64" s="3">
        <f>_xlfn.MINIFS(NiftyData[Low], NiftyData[MonthYear], $B64)</f>
        <v>7539.5</v>
      </c>
      <c r="F64" s="3">
        <f t="shared" si="0"/>
        <v>-22.400000000000546</v>
      </c>
      <c r="G64" s="16">
        <f>F64/C65</f>
        <v>-2.8100811661837524E-3</v>
      </c>
      <c r="H64" s="3">
        <f>MAX(D65:$D$264)</f>
        <v>9119.2000000000007</v>
      </c>
      <c r="I64" s="3">
        <f t="shared" si="1"/>
        <v>-1170.3000000000011</v>
      </c>
      <c r="J64" s="21">
        <f t="shared" si="2"/>
        <v>-0.12833362575664542</v>
      </c>
      <c r="K64" s="3"/>
    </row>
    <row r="65" spans="1:11" x14ac:dyDescent="0.25">
      <c r="A65" s="20">
        <v>42217</v>
      </c>
      <c r="B65" s="17" t="str">
        <f>TEXT(A65,"mmm-yyyy")</f>
        <v>Aug-2015</v>
      </c>
      <c r="C65" s="3">
        <f>INDEX(NiftyData[Close],MATCH($B65,NiftyData[MonthYear],0))</f>
        <v>7971.3</v>
      </c>
      <c r="D65" s="3">
        <f>_xlfn.MAXIFS(NiftyData[High], NiftyData[MonthYear], $B65)</f>
        <v>8621.5499999999993</v>
      </c>
      <c r="E65" s="3">
        <f>_xlfn.MINIFS(NiftyData[Low], NiftyData[MonthYear], $B65)</f>
        <v>7667.25</v>
      </c>
      <c r="F65" s="3">
        <f t="shared" si="0"/>
        <v>-561.55000000000018</v>
      </c>
      <c r="G65" s="16">
        <f>F65/C66</f>
        <v>-6.5810368165384381E-2</v>
      </c>
      <c r="H65" s="3">
        <f>MAX(D66:$D$264)</f>
        <v>9119.2000000000007</v>
      </c>
      <c r="I65" s="3">
        <f t="shared" si="1"/>
        <v>-1147.9000000000005</v>
      </c>
      <c r="J65" s="21">
        <f t="shared" si="2"/>
        <v>-0.12587726993595935</v>
      </c>
      <c r="K65" s="3"/>
    </row>
    <row r="66" spans="1:11" x14ac:dyDescent="0.25">
      <c r="A66" s="20">
        <v>42186</v>
      </c>
      <c r="B66" s="17" t="str">
        <f>TEXT(A66,"mmm-yyyy")</f>
        <v>Jul-2015</v>
      </c>
      <c r="C66" s="3">
        <f>INDEX(NiftyData[Close],MATCH($B66,NiftyData[MonthYear],0))</f>
        <v>8532.85</v>
      </c>
      <c r="D66" s="3">
        <f>_xlfn.MAXIFS(NiftyData[High], NiftyData[MonthYear], $B66)</f>
        <v>8654.75</v>
      </c>
      <c r="E66" s="3">
        <f>_xlfn.MINIFS(NiftyData[Low], NiftyData[MonthYear], $B66)</f>
        <v>8315.4</v>
      </c>
      <c r="F66" s="3">
        <f t="shared" si="0"/>
        <v>164.35000000000036</v>
      </c>
      <c r="G66" s="16">
        <f>F66/C67</f>
        <v>1.9639122901356321E-2</v>
      </c>
      <c r="H66" s="3">
        <f>MAX(D67:$D$264)</f>
        <v>9119.2000000000007</v>
      </c>
      <c r="I66" s="3">
        <f t="shared" si="1"/>
        <v>-586.35000000000036</v>
      </c>
      <c r="J66" s="21">
        <f t="shared" si="2"/>
        <v>-6.4298403368716589E-2</v>
      </c>
      <c r="K66" s="3"/>
    </row>
    <row r="67" spans="1:11" x14ac:dyDescent="0.25">
      <c r="A67" s="20">
        <v>42156</v>
      </c>
      <c r="B67" s="17" t="str">
        <f>TEXT(A67,"mmm-yyyy")</f>
        <v>Jun-2015</v>
      </c>
      <c r="C67" s="3">
        <f>INDEX(NiftyData[Close],MATCH($B67,NiftyData[MonthYear],0))</f>
        <v>8368.5</v>
      </c>
      <c r="D67" s="3">
        <f>_xlfn.MAXIFS(NiftyData[High], NiftyData[MonthYear], $B67)</f>
        <v>8467.15</v>
      </c>
      <c r="E67" s="3">
        <f>_xlfn.MINIFS(NiftyData[Low], NiftyData[MonthYear], $B67)</f>
        <v>7940.3</v>
      </c>
      <c r="F67" s="3">
        <f t="shared" ref="F67:F130" si="3">C67-C68</f>
        <v>-65.149999999999636</v>
      </c>
      <c r="G67" s="16">
        <f>F67/C68</f>
        <v>-7.7250063732784311E-3</v>
      </c>
      <c r="H67" s="3">
        <f>MAX(D68:$D$264)</f>
        <v>9119.2000000000007</v>
      </c>
      <c r="I67" s="3">
        <f t="shared" ref="I67:I130" si="4">C67-H67</f>
        <v>-750.70000000000073</v>
      </c>
      <c r="J67" s="21">
        <f t="shared" ref="J67:J130" si="5">I67/H67</f>
        <v>-8.2320817615580383E-2</v>
      </c>
      <c r="K67" s="3"/>
    </row>
    <row r="68" spans="1:11" x14ac:dyDescent="0.25">
      <c r="A68" s="20">
        <v>42125</v>
      </c>
      <c r="B68" s="17" t="str">
        <f>TEXT(A68,"mmm-yyyy")</f>
        <v>May-2015</v>
      </c>
      <c r="C68" s="3">
        <f>INDEX(NiftyData[Close],MATCH($B68,NiftyData[MonthYear],0))</f>
        <v>8433.65</v>
      </c>
      <c r="D68" s="3">
        <f>_xlfn.MAXIFS(NiftyData[High], NiftyData[MonthYear], $B68)</f>
        <v>8489.5499999999993</v>
      </c>
      <c r="E68" s="3">
        <f>_xlfn.MINIFS(NiftyData[Low], NiftyData[MonthYear], $B68)</f>
        <v>7997.15</v>
      </c>
      <c r="F68" s="3">
        <f t="shared" si="3"/>
        <v>252.14999999999964</v>
      </c>
      <c r="G68" s="16">
        <f>F68/C69</f>
        <v>3.0819531870683814E-2</v>
      </c>
      <c r="H68" s="3">
        <f>MAX(D69:$D$264)</f>
        <v>9119.2000000000007</v>
      </c>
      <c r="I68" s="3">
        <f t="shared" si="4"/>
        <v>-685.55000000000109</v>
      </c>
      <c r="J68" s="21">
        <f t="shared" si="5"/>
        <v>-7.5176550574611922E-2</v>
      </c>
      <c r="K68" s="3"/>
    </row>
    <row r="69" spans="1:11" x14ac:dyDescent="0.25">
      <c r="A69" s="20">
        <v>42095</v>
      </c>
      <c r="B69" s="17" t="str">
        <f>TEXT(A69,"mmm-yyyy")</f>
        <v>Apr-2015</v>
      </c>
      <c r="C69" s="3">
        <f>INDEX(NiftyData[Close],MATCH($B69,NiftyData[MonthYear],0))</f>
        <v>8181.5</v>
      </c>
      <c r="D69" s="3">
        <f>_xlfn.MAXIFS(NiftyData[High], NiftyData[MonthYear], $B69)</f>
        <v>8844.7999999999993</v>
      </c>
      <c r="E69" s="3">
        <f>_xlfn.MINIFS(NiftyData[Low], NiftyData[MonthYear], $B69)</f>
        <v>8144.75</v>
      </c>
      <c r="F69" s="3">
        <f t="shared" si="3"/>
        <v>-309.5</v>
      </c>
      <c r="G69" s="16">
        <f>F69/C70</f>
        <v>-3.6450359203862914E-2</v>
      </c>
      <c r="H69" s="3">
        <f>MAX(D70:$D$264)</f>
        <v>9119.2000000000007</v>
      </c>
      <c r="I69" s="3">
        <f t="shared" si="4"/>
        <v>-937.70000000000073</v>
      </c>
      <c r="J69" s="21">
        <f t="shared" si="5"/>
        <v>-0.10282700236862889</v>
      </c>
      <c r="K69" s="3"/>
    </row>
    <row r="70" spans="1:11" x14ac:dyDescent="0.25">
      <c r="A70" s="20">
        <v>42064</v>
      </c>
      <c r="B70" s="17" t="str">
        <f>TEXT(A70,"mmm-yyyy")</f>
        <v>Mar-2015</v>
      </c>
      <c r="C70" s="3">
        <f>INDEX(NiftyData[Close],MATCH($B70,NiftyData[MonthYear],0))</f>
        <v>8491</v>
      </c>
      <c r="D70" s="3">
        <f>_xlfn.MAXIFS(NiftyData[High], NiftyData[MonthYear], $B70)</f>
        <v>9119.2000000000007</v>
      </c>
      <c r="E70" s="3">
        <f>_xlfn.MINIFS(NiftyData[Low], NiftyData[MonthYear], $B70)</f>
        <v>8269.15</v>
      </c>
      <c r="F70" s="3">
        <f t="shared" si="3"/>
        <v>-410.85000000000036</v>
      </c>
      <c r="G70" s="16">
        <f>F70/C71</f>
        <v>-4.6153327679077982E-2</v>
      </c>
      <c r="H70" s="3">
        <f>MAX(D71:$D$264)</f>
        <v>8996.6</v>
      </c>
      <c r="I70" s="3">
        <f t="shared" si="4"/>
        <v>-505.60000000000036</v>
      </c>
      <c r="J70" s="21">
        <f t="shared" si="5"/>
        <v>-5.6199008514327672E-2</v>
      </c>
      <c r="K70" s="3"/>
    </row>
    <row r="71" spans="1:11" x14ac:dyDescent="0.25">
      <c r="A71" s="20">
        <v>42036</v>
      </c>
      <c r="B71" s="17" t="str">
        <f>TEXT(A71,"mmm-yyyy")</f>
        <v>Feb-2015</v>
      </c>
      <c r="C71" s="3">
        <f>INDEX(NiftyData[Close],MATCH($B71,NiftyData[MonthYear],0))</f>
        <v>8901.85</v>
      </c>
      <c r="D71" s="3">
        <f>_xlfn.MAXIFS(NiftyData[High], NiftyData[MonthYear], $B71)</f>
        <v>8941.1</v>
      </c>
      <c r="E71" s="3">
        <f>_xlfn.MINIFS(NiftyData[Low], NiftyData[MonthYear], $B71)</f>
        <v>8470.5</v>
      </c>
      <c r="F71" s="3">
        <f t="shared" si="3"/>
        <v>92.950000000000728</v>
      </c>
      <c r="G71" s="16">
        <f>F71/C72</f>
        <v>1.0551828264596117E-2</v>
      </c>
      <c r="H71" s="3">
        <f>MAX(D72:$D$264)</f>
        <v>8996.6</v>
      </c>
      <c r="I71" s="3">
        <f t="shared" si="4"/>
        <v>-94.75</v>
      </c>
      <c r="J71" s="21">
        <f t="shared" si="5"/>
        <v>-1.0531756441322277E-2</v>
      </c>
      <c r="K71" s="3"/>
    </row>
    <row r="72" spans="1:11" x14ac:dyDescent="0.25">
      <c r="A72" s="20">
        <v>42005</v>
      </c>
      <c r="B72" s="17" t="str">
        <f>TEXT(A72,"mmm-yyyy")</f>
        <v>Jan-2015</v>
      </c>
      <c r="C72" s="3">
        <f>INDEX(NiftyData[Close],MATCH($B72,NiftyData[MonthYear],0))</f>
        <v>8808.9</v>
      </c>
      <c r="D72" s="3">
        <f>_xlfn.MAXIFS(NiftyData[High], NiftyData[MonthYear], $B72)</f>
        <v>8996.6</v>
      </c>
      <c r="E72" s="3">
        <f>_xlfn.MINIFS(NiftyData[Low], NiftyData[MonthYear], $B72)</f>
        <v>8065.45</v>
      </c>
      <c r="F72" s="3">
        <f t="shared" si="3"/>
        <v>526.19999999999891</v>
      </c>
      <c r="G72" s="16">
        <f>F72/C73</f>
        <v>6.3530008330616686E-2</v>
      </c>
      <c r="H72" s="3">
        <f>MAX(D73:$D$264)</f>
        <v>8626.9500000000007</v>
      </c>
      <c r="I72" s="3">
        <f t="shared" si="4"/>
        <v>181.94999999999891</v>
      </c>
      <c r="J72" s="21">
        <f t="shared" si="5"/>
        <v>2.1090883800184177E-2</v>
      </c>
      <c r="K72" s="3"/>
    </row>
    <row r="73" spans="1:11" x14ac:dyDescent="0.25">
      <c r="A73" s="20">
        <v>41974</v>
      </c>
      <c r="B73" s="17" t="str">
        <f>TEXT(A73,"mmm-yyyy")</f>
        <v>Dec-2014</v>
      </c>
      <c r="C73" s="3">
        <f>INDEX(NiftyData[Close],MATCH($B73,NiftyData[MonthYear],0))</f>
        <v>8282.7000000000007</v>
      </c>
      <c r="D73" s="3">
        <f>_xlfn.MAXIFS(NiftyData[High], NiftyData[MonthYear], $B73)</f>
        <v>8626.9500000000007</v>
      </c>
      <c r="E73" s="3">
        <f>_xlfn.MINIFS(NiftyData[Low], NiftyData[MonthYear], $B73)</f>
        <v>7961.35</v>
      </c>
      <c r="F73" s="3">
        <f t="shared" si="3"/>
        <v>-305.54999999999927</v>
      </c>
      <c r="G73" s="16">
        <f>F73/C74</f>
        <v>-3.5577678805344425E-2</v>
      </c>
      <c r="H73" s="3">
        <f>MAX(D74:$D$264)</f>
        <v>8617</v>
      </c>
      <c r="I73" s="3">
        <f t="shared" si="4"/>
        <v>-334.29999999999927</v>
      </c>
      <c r="J73" s="21">
        <f t="shared" si="5"/>
        <v>-3.8795404433097279E-2</v>
      </c>
      <c r="K73" s="3"/>
    </row>
    <row r="74" spans="1:11" x14ac:dyDescent="0.25">
      <c r="A74" s="20">
        <v>41944</v>
      </c>
      <c r="B74" s="17" t="str">
        <f>TEXT(A74,"mmm-yyyy")</f>
        <v>Nov-2014</v>
      </c>
      <c r="C74" s="3">
        <f>INDEX(NiftyData[Close],MATCH($B74,NiftyData[MonthYear],0))</f>
        <v>8588.25</v>
      </c>
      <c r="D74" s="3">
        <f>_xlfn.MAXIFS(NiftyData[High], NiftyData[MonthYear], $B74)</f>
        <v>8617</v>
      </c>
      <c r="E74" s="3">
        <f>_xlfn.MINIFS(NiftyData[Low], NiftyData[MonthYear], $B74)</f>
        <v>8290.25</v>
      </c>
      <c r="F74" s="3">
        <f t="shared" si="3"/>
        <v>266.04999999999927</v>
      </c>
      <c r="G74" s="16">
        <f>F74/C75</f>
        <v>3.1968710196822868E-2</v>
      </c>
      <c r="H74" s="3">
        <f>MAX(D75:$D$264)</f>
        <v>8330.75</v>
      </c>
      <c r="I74" s="3">
        <f t="shared" si="4"/>
        <v>257.5</v>
      </c>
      <c r="J74" s="21">
        <f t="shared" si="5"/>
        <v>3.0909581970410827E-2</v>
      </c>
      <c r="K74" s="3"/>
    </row>
    <row r="75" spans="1:11" x14ac:dyDescent="0.25">
      <c r="A75" s="20">
        <v>41913</v>
      </c>
      <c r="B75" s="17" t="str">
        <f>TEXT(A75,"mmm-yyyy")</f>
        <v>Oct-2014</v>
      </c>
      <c r="C75" s="3">
        <f>INDEX(NiftyData[Close],MATCH($B75,NiftyData[MonthYear],0))</f>
        <v>8322.2000000000007</v>
      </c>
      <c r="D75" s="3">
        <f>_xlfn.MAXIFS(NiftyData[High], NiftyData[MonthYear], $B75)</f>
        <v>8330.75</v>
      </c>
      <c r="E75" s="3">
        <f>_xlfn.MINIFS(NiftyData[Low], NiftyData[MonthYear], $B75)</f>
        <v>7723.85</v>
      </c>
      <c r="F75" s="3">
        <f t="shared" si="3"/>
        <v>357.40000000000055</v>
      </c>
      <c r="G75" s="16">
        <f>F75/C76</f>
        <v>4.487243873041389E-2</v>
      </c>
      <c r="H75" s="3">
        <f>MAX(D76:$D$264)</f>
        <v>8180.2</v>
      </c>
      <c r="I75" s="3">
        <f t="shared" si="4"/>
        <v>142.00000000000091</v>
      </c>
      <c r="J75" s="21">
        <f t="shared" si="5"/>
        <v>1.7358988777780606E-2</v>
      </c>
      <c r="K75" s="3"/>
    </row>
    <row r="76" spans="1:11" x14ac:dyDescent="0.25">
      <c r="A76" s="20">
        <v>41883</v>
      </c>
      <c r="B76" s="17" t="str">
        <f>TEXT(A76,"mmm-yyyy")</f>
        <v>Sep-2014</v>
      </c>
      <c r="C76" s="3">
        <f>INDEX(NiftyData[Close],MATCH($B76,NiftyData[MonthYear],0))</f>
        <v>7964.8</v>
      </c>
      <c r="D76" s="3">
        <f>_xlfn.MAXIFS(NiftyData[High], NiftyData[MonthYear], $B76)</f>
        <v>8180.2</v>
      </c>
      <c r="E76" s="3">
        <f>_xlfn.MINIFS(NiftyData[Low], NiftyData[MonthYear], $B76)</f>
        <v>7841.8</v>
      </c>
      <c r="F76" s="3">
        <f t="shared" si="3"/>
        <v>10.449999999999818</v>
      </c>
      <c r="G76" s="16">
        <f>F76/C77</f>
        <v>1.3137465663441788E-3</v>
      </c>
      <c r="H76" s="3">
        <f>MAX(D77:$D$264)</f>
        <v>7968.25</v>
      </c>
      <c r="I76" s="3">
        <f t="shared" si="4"/>
        <v>-3.4499999999998181</v>
      </c>
      <c r="J76" s="21">
        <f t="shared" si="5"/>
        <v>-4.329683431117018E-4</v>
      </c>
      <c r="K76" s="3"/>
    </row>
    <row r="77" spans="1:11" x14ac:dyDescent="0.25">
      <c r="A77" s="20">
        <v>41852</v>
      </c>
      <c r="B77" s="17" t="str">
        <f>TEXT(A77,"mmm-yyyy")</f>
        <v>Aug-2014</v>
      </c>
      <c r="C77" s="3">
        <f>INDEX(NiftyData[Close],MATCH($B77,NiftyData[MonthYear],0))</f>
        <v>7954.35</v>
      </c>
      <c r="D77" s="3">
        <f>_xlfn.MAXIFS(NiftyData[High], NiftyData[MonthYear], $B77)</f>
        <v>7968.25</v>
      </c>
      <c r="E77" s="3">
        <f>_xlfn.MINIFS(NiftyData[Low], NiftyData[MonthYear], $B77)</f>
        <v>7540.1</v>
      </c>
      <c r="F77" s="3">
        <f t="shared" si="3"/>
        <v>233.05000000000018</v>
      </c>
      <c r="G77" s="16">
        <f>F77/C78</f>
        <v>3.0182741248235424E-2</v>
      </c>
      <c r="H77" s="3">
        <f>MAX(D78:$D$264)</f>
        <v>7840.95</v>
      </c>
      <c r="I77" s="3">
        <f t="shared" si="4"/>
        <v>113.40000000000055</v>
      </c>
      <c r="J77" s="21">
        <f t="shared" si="5"/>
        <v>1.4462533238957085E-2</v>
      </c>
      <c r="K77" s="3"/>
    </row>
    <row r="78" spans="1:11" x14ac:dyDescent="0.25">
      <c r="A78" s="20">
        <v>41821</v>
      </c>
      <c r="B78" s="17" t="str">
        <f>TEXT(A78,"mmm-yyyy")</f>
        <v>Jul-2014</v>
      </c>
      <c r="C78" s="3">
        <f>INDEX(NiftyData[Close],MATCH($B78,NiftyData[MonthYear],0))</f>
        <v>7721.3</v>
      </c>
      <c r="D78" s="3">
        <f>_xlfn.MAXIFS(NiftyData[High], NiftyData[MonthYear], $B78)</f>
        <v>7840.95</v>
      </c>
      <c r="E78" s="3">
        <f>_xlfn.MINIFS(NiftyData[Low], NiftyData[MonthYear], $B78)</f>
        <v>7422.15</v>
      </c>
      <c r="F78" s="3">
        <f t="shared" si="3"/>
        <v>109.94999999999982</v>
      </c>
      <c r="G78" s="16">
        <f>F78/C79</f>
        <v>1.4445532001550292E-2</v>
      </c>
      <c r="H78" s="3">
        <f>MAX(D79:$D$264)</f>
        <v>7700.05</v>
      </c>
      <c r="I78" s="3">
        <f t="shared" si="4"/>
        <v>21.25</v>
      </c>
      <c r="J78" s="21">
        <f t="shared" si="5"/>
        <v>2.7597223394653283E-3</v>
      </c>
      <c r="K78" s="3"/>
    </row>
    <row r="79" spans="1:11" x14ac:dyDescent="0.25">
      <c r="A79" s="20">
        <v>41791</v>
      </c>
      <c r="B79" s="17" t="str">
        <f>TEXT(A79,"mmm-yyyy")</f>
        <v>Jun-2014</v>
      </c>
      <c r="C79" s="3">
        <f>INDEX(NiftyData[Close],MATCH($B79,NiftyData[MonthYear],0))</f>
        <v>7611.35</v>
      </c>
      <c r="D79" s="3">
        <f>_xlfn.MAXIFS(NiftyData[High], NiftyData[MonthYear], $B79)</f>
        <v>7700.05</v>
      </c>
      <c r="E79" s="3">
        <f>_xlfn.MINIFS(NiftyData[Low], NiftyData[MonthYear], $B79)</f>
        <v>7239.5</v>
      </c>
      <c r="F79" s="3">
        <f t="shared" si="3"/>
        <v>381.40000000000055</v>
      </c>
      <c r="G79" s="16">
        <f>F79/C80</f>
        <v>5.2752785288971649E-2</v>
      </c>
      <c r="H79" s="3">
        <f>MAX(D80:$D$264)</f>
        <v>7563.5</v>
      </c>
      <c r="I79" s="3">
        <f t="shared" si="4"/>
        <v>47.850000000000364</v>
      </c>
      <c r="J79" s="21">
        <f t="shared" si="5"/>
        <v>6.3264361737291417E-3</v>
      </c>
      <c r="K79" s="3"/>
    </row>
    <row r="80" spans="1:11" x14ac:dyDescent="0.25">
      <c r="A80" s="20">
        <v>41760</v>
      </c>
      <c r="B80" s="17" t="str">
        <f>TEXT(A80,"mmm-yyyy")</f>
        <v>May-2014</v>
      </c>
      <c r="C80" s="3">
        <f>INDEX(NiftyData[Close],MATCH($B80,NiftyData[MonthYear],0))</f>
        <v>7229.95</v>
      </c>
      <c r="D80" s="3">
        <f>_xlfn.MAXIFS(NiftyData[High], NiftyData[MonthYear], $B80)</f>
        <v>7563.5</v>
      </c>
      <c r="E80" s="3">
        <f>_xlfn.MINIFS(NiftyData[Low], NiftyData[MonthYear], $B80)</f>
        <v>6638.55</v>
      </c>
      <c r="F80" s="3">
        <f t="shared" si="3"/>
        <v>533.55000000000018</v>
      </c>
      <c r="G80" s="16">
        <f>F80/C81</f>
        <v>7.9677139955797172E-2</v>
      </c>
      <c r="H80" s="3">
        <f>MAX(D81:$D$264)</f>
        <v>6869.85</v>
      </c>
      <c r="I80" s="3">
        <f t="shared" si="4"/>
        <v>360.09999999999945</v>
      </c>
      <c r="J80" s="21">
        <f t="shared" si="5"/>
        <v>5.2417447251395508E-2</v>
      </c>
      <c r="K80" s="3"/>
    </row>
    <row r="81" spans="1:11" x14ac:dyDescent="0.25">
      <c r="A81" s="20">
        <v>41730</v>
      </c>
      <c r="B81" s="17" t="str">
        <f>TEXT(A81,"mmm-yyyy")</f>
        <v>Apr-2014</v>
      </c>
      <c r="C81" s="3">
        <f>INDEX(NiftyData[Close],MATCH($B81,NiftyData[MonthYear],0))</f>
        <v>6696.4</v>
      </c>
      <c r="D81" s="3">
        <f>_xlfn.MAXIFS(NiftyData[High], NiftyData[MonthYear], $B81)</f>
        <v>6869.85</v>
      </c>
      <c r="E81" s="3">
        <f>_xlfn.MINIFS(NiftyData[Low], NiftyData[MonthYear], $B81)</f>
        <v>6650.4</v>
      </c>
      <c r="F81" s="3">
        <f t="shared" si="3"/>
        <v>-7.8000000000001819</v>
      </c>
      <c r="G81" s="16">
        <f>F81/C82</f>
        <v>-1.1634497777512876E-3</v>
      </c>
      <c r="H81" s="3">
        <f>MAX(D82:$D$264)</f>
        <v>6730.05</v>
      </c>
      <c r="I81" s="3">
        <f t="shared" si="4"/>
        <v>-33.650000000000546</v>
      </c>
      <c r="J81" s="21">
        <f t="shared" si="5"/>
        <v>-4.9999628531735346E-3</v>
      </c>
      <c r="K81" s="3"/>
    </row>
    <row r="82" spans="1:11" x14ac:dyDescent="0.25">
      <c r="A82" s="20">
        <v>41699</v>
      </c>
      <c r="B82" s="17" t="str">
        <f>TEXT(A82,"mmm-yyyy")</f>
        <v>Mar-2014</v>
      </c>
      <c r="C82" s="3">
        <f>INDEX(NiftyData[Close],MATCH($B82,NiftyData[MonthYear],0))</f>
        <v>6704.2</v>
      </c>
      <c r="D82" s="3">
        <f>_xlfn.MAXIFS(NiftyData[High], NiftyData[MonthYear], $B82)</f>
        <v>6730.05</v>
      </c>
      <c r="E82" s="3">
        <f>_xlfn.MINIFS(NiftyData[Low], NiftyData[MonthYear], $B82)</f>
        <v>6212.25</v>
      </c>
      <c r="F82" s="3">
        <f t="shared" si="3"/>
        <v>427.25</v>
      </c>
      <c r="G82" s="16">
        <f>F82/C83</f>
        <v>6.8066497263798501E-2</v>
      </c>
      <c r="H82" s="3">
        <f>MAX(D83:$D$264)</f>
        <v>6415.25</v>
      </c>
      <c r="I82" s="3">
        <f t="shared" si="4"/>
        <v>288.94999999999982</v>
      </c>
      <c r="J82" s="21">
        <f t="shared" si="5"/>
        <v>4.5041112972994006E-2</v>
      </c>
      <c r="K82" s="3"/>
    </row>
    <row r="83" spans="1:11" x14ac:dyDescent="0.25">
      <c r="A83" s="20">
        <v>41671</v>
      </c>
      <c r="B83" s="17" t="str">
        <f>TEXT(A83,"mmm-yyyy")</f>
        <v>Feb-2014</v>
      </c>
      <c r="C83" s="3">
        <f>INDEX(NiftyData[Close],MATCH($B83,NiftyData[MonthYear],0))</f>
        <v>6276.95</v>
      </c>
      <c r="D83" s="3">
        <f>_xlfn.MAXIFS(NiftyData[High], NiftyData[MonthYear], $B83)</f>
        <v>6282.7</v>
      </c>
      <c r="E83" s="3">
        <f>_xlfn.MINIFS(NiftyData[Low], NiftyData[MonthYear], $B83)</f>
        <v>5933.3</v>
      </c>
      <c r="F83" s="3">
        <f t="shared" si="3"/>
        <v>187.44999999999982</v>
      </c>
      <c r="G83" s="16">
        <f>F83/C84</f>
        <v>3.0782494457673015E-2</v>
      </c>
      <c r="H83" s="3">
        <f>MAX(D84:$D$264)</f>
        <v>6415.25</v>
      </c>
      <c r="I83" s="3">
        <f t="shared" si="4"/>
        <v>-138.30000000000018</v>
      </c>
      <c r="J83" s="21">
        <f t="shared" si="5"/>
        <v>-2.1558006313082138E-2</v>
      </c>
      <c r="K83" s="3"/>
    </row>
    <row r="84" spans="1:11" x14ac:dyDescent="0.25">
      <c r="A84" s="20">
        <v>41640</v>
      </c>
      <c r="B84" s="17" t="str">
        <f>TEXT(A84,"mmm-yyyy")</f>
        <v>Jan-2014</v>
      </c>
      <c r="C84" s="3">
        <f>INDEX(NiftyData[Close],MATCH($B84,NiftyData[MonthYear],0))</f>
        <v>6089.5</v>
      </c>
      <c r="D84" s="3">
        <f>_xlfn.MAXIFS(NiftyData[High], NiftyData[MonthYear], $B84)</f>
        <v>6358.3</v>
      </c>
      <c r="E84" s="3">
        <f>_xlfn.MINIFS(NiftyData[Low], NiftyData[MonthYear], $B84)</f>
        <v>6027.25</v>
      </c>
      <c r="F84" s="3">
        <f t="shared" si="3"/>
        <v>-214.5</v>
      </c>
      <c r="G84" s="16">
        <f>F84/C85</f>
        <v>-3.4026015228426396E-2</v>
      </c>
      <c r="H84" s="3">
        <f>MAX(D85:$D$264)</f>
        <v>6415.25</v>
      </c>
      <c r="I84" s="3">
        <f t="shared" si="4"/>
        <v>-325.75</v>
      </c>
      <c r="J84" s="21">
        <f t="shared" si="5"/>
        <v>-5.0777444370835118E-2</v>
      </c>
      <c r="K84" s="3"/>
    </row>
    <row r="85" spans="1:11" x14ac:dyDescent="0.25">
      <c r="A85" s="20">
        <v>41609</v>
      </c>
      <c r="B85" s="17" t="str">
        <f>TEXT(A85,"mmm-yyyy")</f>
        <v>Dec-2013</v>
      </c>
      <c r="C85" s="3">
        <f>INDEX(NiftyData[Close],MATCH($B85,NiftyData[MonthYear],0))</f>
        <v>6304</v>
      </c>
      <c r="D85" s="3">
        <f>_xlfn.MAXIFS(NiftyData[High], NiftyData[MonthYear], $B85)</f>
        <v>6415.25</v>
      </c>
      <c r="E85" s="3">
        <f>_xlfn.MINIFS(NiftyData[Low], NiftyData[MonthYear], $B85)</f>
        <v>6129.95</v>
      </c>
      <c r="F85" s="3">
        <f t="shared" si="3"/>
        <v>127.89999999999964</v>
      </c>
      <c r="G85" s="16">
        <f>F85/C86</f>
        <v>2.0708861579313745E-2</v>
      </c>
      <c r="H85" s="3">
        <f>MAX(D86:$D$264)</f>
        <v>6357.1</v>
      </c>
      <c r="I85" s="3">
        <f t="shared" si="4"/>
        <v>-53.100000000000364</v>
      </c>
      <c r="J85" s="21">
        <f t="shared" si="5"/>
        <v>-8.3528653002155635E-3</v>
      </c>
      <c r="K85" s="3"/>
    </row>
    <row r="86" spans="1:11" x14ac:dyDescent="0.25">
      <c r="A86" s="20">
        <v>41579</v>
      </c>
      <c r="B86" s="17" t="str">
        <f>TEXT(A86,"mmm-yyyy")</f>
        <v>Nov-2013</v>
      </c>
      <c r="C86" s="3">
        <f>INDEX(NiftyData[Close],MATCH($B86,NiftyData[MonthYear],0))</f>
        <v>6176.1</v>
      </c>
      <c r="D86" s="3">
        <f>_xlfn.MAXIFS(NiftyData[High], NiftyData[MonthYear], $B86)</f>
        <v>6342.95</v>
      </c>
      <c r="E86" s="3">
        <f>_xlfn.MINIFS(NiftyData[Low], NiftyData[MonthYear], $B86)</f>
        <v>5972.45</v>
      </c>
      <c r="F86" s="3">
        <f t="shared" si="3"/>
        <v>-123.04999999999927</v>
      </c>
      <c r="G86" s="16">
        <f>F86/C87</f>
        <v>-1.9534381622917263E-2</v>
      </c>
      <c r="H86" s="3">
        <f>MAX(D87:$D$264)</f>
        <v>6357.1</v>
      </c>
      <c r="I86" s="3">
        <f t="shared" si="4"/>
        <v>-181</v>
      </c>
      <c r="J86" s="21">
        <f t="shared" si="5"/>
        <v>-2.8472102059115004E-2</v>
      </c>
      <c r="K86" s="3"/>
    </row>
    <row r="87" spans="1:11" x14ac:dyDescent="0.25">
      <c r="A87" s="20">
        <v>41548</v>
      </c>
      <c r="B87" s="17" t="str">
        <f>TEXT(A87,"mmm-yyyy")</f>
        <v>Oct-2013</v>
      </c>
      <c r="C87" s="3">
        <f>INDEX(NiftyData[Close],MATCH($B87,NiftyData[MonthYear],0))</f>
        <v>6299.15</v>
      </c>
      <c r="D87" s="3">
        <f>_xlfn.MAXIFS(NiftyData[High], NiftyData[MonthYear], $B87)</f>
        <v>6309.05</v>
      </c>
      <c r="E87" s="3">
        <f>_xlfn.MINIFS(NiftyData[Low], NiftyData[MonthYear], $B87)</f>
        <v>5700.95</v>
      </c>
      <c r="F87" s="3">
        <f t="shared" si="3"/>
        <v>563.84999999999945</v>
      </c>
      <c r="G87" s="16">
        <f>F87/C88</f>
        <v>9.8312206859274914E-2</v>
      </c>
      <c r="H87" s="3">
        <f>MAX(D88:$D$264)</f>
        <v>6357.1</v>
      </c>
      <c r="I87" s="3">
        <f t="shared" si="4"/>
        <v>-57.950000000000728</v>
      </c>
      <c r="J87" s="21">
        <f t="shared" si="5"/>
        <v>-9.1157917918548905E-3</v>
      </c>
      <c r="K87" s="3"/>
    </row>
    <row r="88" spans="1:11" x14ac:dyDescent="0.25">
      <c r="A88" s="20">
        <v>41518</v>
      </c>
      <c r="B88" s="17" t="str">
        <f>TEXT(A88,"mmm-yyyy")</f>
        <v>Sep-2013</v>
      </c>
      <c r="C88" s="3">
        <f>INDEX(NiftyData[Close],MATCH($B88,NiftyData[MonthYear],0))</f>
        <v>5735.3</v>
      </c>
      <c r="D88" s="3">
        <f>_xlfn.MAXIFS(NiftyData[High], NiftyData[MonthYear], $B88)</f>
        <v>6142.5</v>
      </c>
      <c r="E88" s="3">
        <f>_xlfn.MINIFS(NiftyData[Low], NiftyData[MonthYear], $B88)</f>
        <v>5318.9</v>
      </c>
      <c r="F88" s="3">
        <f t="shared" si="3"/>
        <v>263.5</v>
      </c>
      <c r="G88" s="16">
        <f>F88/C89</f>
        <v>4.8155999853795824E-2</v>
      </c>
      <c r="H88" s="3">
        <f>MAX(D89:$D$264)</f>
        <v>6357.1</v>
      </c>
      <c r="I88" s="3">
        <f t="shared" si="4"/>
        <v>-621.80000000000018</v>
      </c>
      <c r="J88" s="21">
        <f t="shared" si="5"/>
        <v>-9.7811895361092346E-2</v>
      </c>
      <c r="K88" s="3"/>
    </row>
    <row r="89" spans="1:11" x14ac:dyDescent="0.25">
      <c r="A89" s="20">
        <v>41487</v>
      </c>
      <c r="B89" s="17" t="str">
        <f>TEXT(A89,"mmm-yyyy")</f>
        <v>Aug-2013</v>
      </c>
      <c r="C89" s="3">
        <f>INDEX(NiftyData[Close],MATCH($B89,NiftyData[MonthYear],0))</f>
        <v>5471.8</v>
      </c>
      <c r="D89" s="3">
        <f>_xlfn.MAXIFS(NiftyData[High], NiftyData[MonthYear], $B89)</f>
        <v>5808.5</v>
      </c>
      <c r="E89" s="3">
        <f>_xlfn.MINIFS(NiftyData[Low], NiftyData[MonthYear], $B89)</f>
        <v>5118.8500000000004</v>
      </c>
      <c r="F89" s="3">
        <f t="shared" si="3"/>
        <v>-270.19999999999982</v>
      </c>
      <c r="G89" s="16">
        <f>F89/C90</f>
        <v>-4.7056774642981511E-2</v>
      </c>
      <c r="H89" s="3">
        <f>MAX(D90:$D$264)</f>
        <v>6357.1</v>
      </c>
      <c r="I89" s="3">
        <f t="shared" si="4"/>
        <v>-885.30000000000018</v>
      </c>
      <c r="J89" s="21">
        <f t="shared" si="5"/>
        <v>-0.13926161299963821</v>
      </c>
      <c r="K89" s="3"/>
    </row>
    <row r="90" spans="1:11" x14ac:dyDescent="0.25">
      <c r="A90" s="20">
        <v>41456</v>
      </c>
      <c r="B90" s="17" t="str">
        <f>TEXT(A90,"mmm-yyyy")</f>
        <v>Jul-2013</v>
      </c>
      <c r="C90" s="3">
        <f>INDEX(NiftyData[Close],MATCH($B90,NiftyData[MonthYear],0))</f>
        <v>5742</v>
      </c>
      <c r="D90" s="3">
        <f>_xlfn.MAXIFS(NiftyData[High], NiftyData[MonthYear], $B90)</f>
        <v>6093.35</v>
      </c>
      <c r="E90" s="3">
        <f>_xlfn.MINIFS(NiftyData[Low], NiftyData[MonthYear], $B90)</f>
        <v>5675.75</v>
      </c>
      <c r="F90" s="3">
        <f t="shared" si="3"/>
        <v>-100.19999999999982</v>
      </c>
      <c r="G90" s="16">
        <f>F90/C91</f>
        <v>-1.7151073225839551E-2</v>
      </c>
      <c r="H90" s="3">
        <f>MAX(D91:$D$264)</f>
        <v>6357.1</v>
      </c>
      <c r="I90" s="3">
        <f t="shared" si="4"/>
        <v>-615.10000000000036</v>
      </c>
      <c r="J90" s="21">
        <f t="shared" si="5"/>
        <v>-9.6757955671611315E-2</v>
      </c>
      <c r="K90" s="3"/>
    </row>
    <row r="91" spans="1:11" x14ac:dyDescent="0.25">
      <c r="A91" s="20">
        <v>41426</v>
      </c>
      <c r="B91" s="17" t="str">
        <f>TEXT(A91,"mmm-yyyy")</f>
        <v>Jun-2013</v>
      </c>
      <c r="C91" s="3">
        <f>INDEX(NiftyData[Close],MATCH($B91,NiftyData[MonthYear],0))</f>
        <v>5842.2</v>
      </c>
      <c r="D91" s="3">
        <f>_xlfn.MAXIFS(NiftyData[High], NiftyData[MonthYear], $B91)</f>
        <v>6011</v>
      </c>
      <c r="E91" s="3">
        <f>_xlfn.MINIFS(NiftyData[Low], NiftyData[MonthYear], $B91)</f>
        <v>5566.25</v>
      </c>
      <c r="F91" s="3">
        <f t="shared" si="3"/>
        <v>-143.75</v>
      </c>
      <c r="G91" s="16">
        <f>F91/C92</f>
        <v>-2.4014567445434728E-2</v>
      </c>
      <c r="H91" s="3">
        <f>MAX(D92:$D$264)</f>
        <v>6357.1</v>
      </c>
      <c r="I91" s="3">
        <f t="shared" si="4"/>
        <v>-514.90000000000055</v>
      </c>
      <c r="J91" s="21">
        <f t="shared" si="5"/>
        <v>-8.0996051658775312E-2</v>
      </c>
      <c r="K91" s="3"/>
    </row>
    <row r="92" spans="1:11" x14ac:dyDescent="0.25">
      <c r="A92" s="20">
        <v>41395</v>
      </c>
      <c r="B92" s="17" t="str">
        <f>TEXT(A92,"mmm-yyyy")</f>
        <v>May-2013</v>
      </c>
      <c r="C92" s="3">
        <f>INDEX(NiftyData[Close],MATCH($B92,NiftyData[MonthYear],0))</f>
        <v>5985.95</v>
      </c>
      <c r="D92" s="3">
        <f>_xlfn.MAXIFS(NiftyData[High], NiftyData[MonthYear], $B92)</f>
        <v>6229.45</v>
      </c>
      <c r="E92" s="3">
        <f>_xlfn.MINIFS(NiftyData[Low], NiftyData[MonthYear], $B92)</f>
        <v>5910.95</v>
      </c>
      <c r="F92" s="3">
        <f t="shared" si="3"/>
        <v>55.75</v>
      </c>
      <c r="G92" s="16">
        <f>F92/C93</f>
        <v>9.4010320056659141E-3</v>
      </c>
      <c r="H92" s="3">
        <f>MAX(D93:$D$264)</f>
        <v>6357.1</v>
      </c>
      <c r="I92" s="3">
        <f t="shared" si="4"/>
        <v>-371.15000000000055</v>
      </c>
      <c r="J92" s="21">
        <f t="shared" si="5"/>
        <v>-5.838353966431243E-2</v>
      </c>
      <c r="K92" s="3"/>
    </row>
    <row r="93" spans="1:11" x14ac:dyDescent="0.25">
      <c r="A93" s="20">
        <v>41365</v>
      </c>
      <c r="B93" s="17" t="str">
        <f>TEXT(A93,"mmm-yyyy")</f>
        <v>Apr-2013</v>
      </c>
      <c r="C93" s="3">
        <f>INDEX(NiftyData[Close],MATCH($B93,NiftyData[MonthYear],0))</f>
        <v>5930.2</v>
      </c>
      <c r="D93" s="3">
        <f>_xlfn.MAXIFS(NiftyData[High], NiftyData[MonthYear], $B93)</f>
        <v>5962.3</v>
      </c>
      <c r="E93" s="3">
        <f>_xlfn.MINIFS(NiftyData[Low], NiftyData[MonthYear], $B93)</f>
        <v>5477.2</v>
      </c>
      <c r="F93" s="3">
        <f t="shared" si="3"/>
        <v>247.64999999999964</v>
      </c>
      <c r="G93" s="16">
        <f>F93/C94</f>
        <v>4.3580786794660785E-2</v>
      </c>
      <c r="H93" s="3">
        <f>MAX(D94:$D$264)</f>
        <v>6357.1</v>
      </c>
      <c r="I93" s="3">
        <f t="shared" si="4"/>
        <v>-426.90000000000055</v>
      </c>
      <c r="J93" s="21">
        <f t="shared" si="5"/>
        <v>-6.7153261707382381E-2</v>
      </c>
      <c r="K93" s="3"/>
    </row>
    <row r="94" spans="1:11" x14ac:dyDescent="0.25">
      <c r="A94" s="20">
        <v>41334</v>
      </c>
      <c r="B94" s="17" t="str">
        <f>TEXT(A94,"mmm-yyyy")</f>
        <v>Mar-2013</v>
      </c>
      <c r="C94" s="3">
        <f>INDEX(NiftyData[Close],MATCH($B94,NiftyData[MonthYear],0))</f>
        <v>5682.55</v>
      </c>
      <c r="D94" s="3">
        <f>_xlfn.MAXIFS(NiftyData[High], NiftyData[MonthYear], $B94)</f>
        <v>5971.2</v>
      </c>
      <c r="E94" s="3">
        <f>_xlfn.MINIFS(NiftyData[Low], NiftyData[MonthYear], $B94)</f>
        <v>5604.85</v>
      </c>
      <c r="F94" s="3">
        <f t="shared" si="3"/>
        <v>-10.5</v>
      </c>
      <c r="G94" s="16">
        <f>F94/C95</f>
        <v>-1.8443540808529698E-3</v>
      </c>
      <c r="H94" s="3">
        <f>MAX(D95:$D$264)</f>
        <v>6357.1</v>
      </c>
      <c r="I94" s="3">
        <f t="shared" si="4"/>
        <v>-674.55000000000018</v>
      </c>
      <c r="J94" s="21">
        <f t="shared" si="5"/>
        <v>-0.10610970411036481</v>
      </c>
      <c r="K94" s="3"/>
    </row>
    <row r="95" spans="1:11" x14ac:dyDescent="0.25">
      <c r="A95" s="20">
        <v>41306</v>
      </c>
      <c r="B95" s="17" t="str">
        <f>TEXT(A95,"mmm-yyyy")</f>
        <v>Feb-2013</v>
      </c>
      <c r="C95" s="3">
        <f>INDEX(NiftyData[Close],MATCH($B95,NiftyData[MonthYear],0))</f>
        <v>5693.05</v>
      </c>
      <c r="D95" s="3">
        <f>_xlfn.MAXIFS(NiftyData[High], NiftyData[MonthYear], $B95)</f>
        <v>6052.95</v>
      </c>
      <c r="E95" s="3">
        <f>_xlfn.MINIFS(NiftyData[Low], NiftyData[MonthYear], $B95)</f>
        <v>5671.9</v>
      </c>
      <c r="F95" s="3">
        <f t="shared" si="3"/>
        <v>-341.69999999999982</v>
      </c>
      <c r="G95" s="16">
        <f>F95/C96</f>
        <v>-5.6622063880028141E-2</v>
      </c>
      <c r="H95" s="3">
        <f>MAX(D96:$D$264)</f>
        <v>6357.1</v>
      </c>
      <c r="I95" s="3">
        <f t="shared" si="4"/>
        <v>-664.05000000000018</v>
      </c>
      <c r="J95" s="21">
        <f t="shared" si="5"/>
        <v>-0.1044580075820736</v>
      </c>
      <c r="K95" s="3"/>
    </row>
    <row r="96" spans="1:11" x14ac:dyDescent="0.25">
      <c r="A96" s="20">
        <v>41275</v>
      </c>
      <c r="B96" s="17" t="str">
        <f>TEXT(A96,"mmm-yyyy")</f>
        <v>Jan-2013</v>
      </c>
      <c r="C96" s="3">
        <f>INDEX(NiftyData[Close],MATCH($B96,NiftyData[MonthYear],0))</f>
        <v>6034.75</v>
      </c>
      <c r="D96" s="3">
        <f>_xlfn.MAXIFS(NiftyData[High], NiftyData[MonthYear], $B96)</f>
        <v>6111.8</v>
      </c>
      <c r="E96" s="3">
        <f>_xlfn.MINIFS(NiftyData[Low], NiftyData[MonthYear], $B96)</f>
        <v>5935.2</v>
      </c>
      <c r="F96" s="3">
        <f t="shared" si="3"/>
        <v>129.64999999999964</v>
      </c>
      <c r="G96" s="16">
        <f>F96/C97</f>
        <v>2.1955597703679806E-2</v>
      </c>
      <c r="H96" s="3">
        <f>MAX(D97:$D$264)</f>
        <v>6357.1</v>
      </c>
      <c r="I96" s="3">
        <f t="shared" si="4"/>
        <v>-322.35000000000036</v>
      </c>
      <c r="J96" s="21">
        <f t="shared" si="5"/>
        <v>-5.0707083418539953E-2</v>
      </c>
      <c r="K96" s="3"/>
    </row>
    <row r="97" spans="1:11" x14ac:dyDescent="0.25">
      <c r="A97" s="20">
        <v>41244</v>
      </c>
      <c r="B97" s="17" t="str">
        <f>TEXT(A97,"mmm-yyyy")</f>
        <v>Dec-2012</v>
      </c>
      <c r="C97" s="3">
        <f>INDEX(NiftyData[Close],MATCH($B97,NiftyData[MonthYear],0))</f>
        <v>5905.1</v>
      </c>
      <c r="D97" s="3">
        <f>_xlfn.MAXIFS(NiftyData[High], NiftyData[MonthYear], $B97)</f>
        <v>5965.15</v>
      </c>
      <c r="E97" s="3">
        <f>_xlfn.MINIFS(NiftyData[Low], NiftyData[MonthYear], $B97)</f>
        <v>5823.15</v>
      </c>
      <c r="F97" s="3">
        <f t="shared" si="3"/>
        <v>25.25</v>
      </c>
      <c r="G97" s="16">
        <f>F97/C98</f>
        <v>4.2943272362390194E-3</v>
      </c>
      <c r="H97" s="3">
        <f>MAX(D98:$D$264)</f>
        <v>6357.1</v>
      </c>
      <c r="I97" s="3">
        <f t="shared" si="4"/>
        <v>-452</v>
      </c>
      <c r="J97" s="21">
        <f t="shared" si="5"/>
        <v>-7.1101602932154589E-2</v>
      </c>
      <c r="K97" s="3"/>
    </row>
    <row r="98" spans="1:11" x14ac:dyDescent="0.25">
      <c r="A98" s="20">
        <v>41214</v>
      </c>
      <c r="B98" s="17" t="str">
        <f>TEXT(A98,"mmm-yyyy")</f>
        <v>Nov-2012</v>
      </c>
      <c r="C98" s="3">
        <f>INDEX(NiftyData[Close],MATCH($B98,NiftyData[MonthYear],0))</f>
        <v>5879.85</v>
      </c>
      <c r="D98" s="3">
        <f>_xlfn.MAXIFS(NiftyData[High], NiftyData[MonthYear], $B98)</f>
        <v>5885.25</v>
      </c>
      <c r="E98" s="3">
        <f>_xlfn.MINIFS(NiftyData[Low], NiftyData[MonthYear], $B98)</f>
        <v>5548.35</v>
      </c>
      <c r="F98" s="3">
        <f t="shared" si="3"/>
        <v>260.15000000000055</v>
      </c>
      <c r="G98" s="16">
        <f>F98/C99</f>
        <v>4.6292506717440535E-2</v>
      </c>
      <c r="H98" s="3">
        <f>MAX(D99:$D$264)</f>
        <v>6357.1</v>
      </c>
      <c r="I98" s="3">
        <f t="shared" si="4"/>
        <v>-477.25</v>
      </c>
      <c r="J98" s="21">
        <f t="shared" si="5"/>
        <v>-7.5073539821616769E-2</v>
      </c>
      <c r="K98" s="3"/>
    </row>
    <row r="99" spans="1:11" x14ac:dyDescent="0.25">
      <c r="A99" s="20">
        <v>41183</v>
      </c>
      <c r="B99" s="17" t="str">
        <f>TEXT(A99,"mmm-yyyy")</f>
        <v>Oct-2012</v>
      </c>
      <c r="C99" s="3">
        <f>INDEX(NiftyData[Close],MATCH($B99,NiftyData[MonthYear],0))</f>
        <v>5619.7</v>
      </c>
      <c r="D99" s="3">
        <f>_xlfn.MAXIFS(NiftyData[High], NiftyData[MonthYear], $B99)</f>
        <v>5815.35</v>
      </c>
      <c r="E99" s="3">
        <f>_xlfn.MINIFS(NiftyData[Low], NiftyData[MonthYear], $B99)</f>
        <v>4888.2</v>
      </c>
      <c r="F99" s="3">
        <f t="shared" si="3"/>
        <v>-83.600000000000364</v>
      </c>
      <c r="G99" s="16">
        <f>F99/C100</f>
        <v>-1.4658180351726257E-2</v>
      </c>
      <c r="H99" s="3">
        <f>MAX(D100:$D$264)</f>
        <v>6357.1</v>
      </c>
      <c r="I99" s="3">
        <f t="shared" si="4"/>
        <v>-737.40000000000055</v>
      </c>
      <c r="J99" s="21">
        <f t="shared" si="5"/>
        <v>-0.1159962876154222</v>
      </c>
      <c r="K99" s="3"/>
    </row>
    <row r="100" spans="1:11" x14ac:dyDescent="0.25">
      <c r="A100" s="20">
        <v>41153</v>
      </c>
      <c r="B100" s="17" t="str">
        <f>TEXT(A100,"mmm-yyyy")</f>
        <v>Sep-2012</v>
      </c>
      <c r="C100" s="3">
        <f>INDEX(NiftyData[Close],MATCH($B100,NiftyData[MonthYear],0))</f>
        <v>5703.3</v>
      </c>
      <c r="D100" s="3">
        <f>_xlfn.MAXIFS(NiftyData[High], NiftyData[MonthYear], $B100)</f>
        <v>5735.15</v>
      </c>
      <c r="E100" s="3">
        <f>_xlfn.MINIFS(NiftyData[Low], NiftyData[MonthYear], $B100)</f>
        <v>5215.7</v>
      </c>
      <c r="F100" s="3">
        <f t="shared" si="3"/>
        <v>444.80000000000018</v>
      </c>
      <c r="G100" s="16">
        <f>F100/C101</f>
        <v>8.4586859370542972E-2</v>
      </c>
      <c r="H100" s="3">
        <f>MAX(D101:$D$264)</f>
        <v>6357.1</v>
      </c>
      <c r="I100" s="3">
        <f t="shared" si="4"/>
        <v>-653.80000000000018</v>
      </c>
      <c r="J100" s="21">
        <f t="shared" si="5"/>
        <v>-0.10284563716159886</v>
      </c>
      <c r="K100" s="3"/>
    </row>
    <row r="101" spans="1:11" x14ac:dyDescent="0.25">
      <c r="A101" s="20">
        <v>41122</v>
      </c>
      <c r="B101" s="17" t="str">
        <f>TEXT(A101,"mmm-yyyy")</f>
        <v>Aug-2012</v>
      </c>
      <c r="C101" s="3">
        <f>INDEX(NiftyData[Close],MATCH($B101,NiftyData[MonthYear],0))</f>
        <v>5258.5</v>
      </c>
      <c r="D101" s="3">
        <f>_xlfn.MAXIFS(NiftyData[High], NiftyData[MonthYear], $B101)</f>
        <v>5448.6</v>
      </c>
      <c r="E101" s="3">
        <f>_xlfn.MINIFS(NiftyData[Low], NiftyData[MonthYear], $B101)</f>
        <v>5164.6499999999996</v>
      </c>
      <c r="F101" s="3">
        <f t="shared" si="3"/>
        <v>29.5</v>
      </c>
      <c r="G101" s="16">
        <f>F101/C102</f>
        <v>5.6416140753490149E-3</v>
      </c>
      <c r="H101" s="3">
        <f>MAX(D102:$D$264)</f>
        <v>6357.1</v>
      </c>
      <c r="I101" s="3">
        <f t="shared" si="4"/>
        <v>-1098.6000000000004</v>
      </c>
      <c r="J101" s="21">
        <f t="shared" si="5"/>
        <v>-0.17281464818863951</v>
      </c>
      <c r="K101" s="3"/>
    </row>
    <row r="102" spans="1:11" x14ac:dyDescent="0.25">
      <c r="A102" s="20">
        <v>41091</v>
      </c>
      <c r="B102" s="17" t="str">
        <f>TEXT(A102,"mmm-yyyy")</f>
        <v>Jul-2012</v>
      </c>
      <c r="C102" s="3">
        <f>INDEX(NiftyData[Close],MATCH($B102,NiftyData[MonthYear],0))</f>
        <v>5229</v>
      </c>
      <c r="D102" s="3">
        <f>_xlfn.MAXIFS(NiftyData[High], NiftyData[MonthYear], $B102)</f>
        <v>5348.55</v>
      </c>
      <c r="E102" s="3">
        <f>_xlfn.MINIFS(NiftyData[Low], NiftyData[MonthYear], $B102)</f>
        <v>5032.3999999999996</v>
      </c>
      <c r="F102" s="3">
        <f t="shared" si="3"/>
        <v>-49.899999999999636</v>
      </c>
      <c r="G102" s="16">
        <f>F102/C103</f>
        <v>-9.4527268938603953E-3</v>
      </c>
      <c r="H102" s="3">
        <f>MAX(D103:$D$264)</f>
        <v>6357.1</v>
      </c>
      <c r="I102" s="3">
        <f t="shared" si="4"/>
        <v>-1128.1000000000004</v>
      </c>
      <c r="J102" s="21">
        <f t="shared" si="5"/>
        <v>-0.17745512891098147</v>
      </c>
      <c r="K102" s="3"/>
    </row>
    <row r="103" spans="1:11" x14ac:dyDescent="0.25">
      <c r="A103" s="20">
        <v>41061</v>
      </c>
      <c r="B103" s="17" t="str">
        <f>TEXT(A103,"mmm-yyyy")</f>
        <v>Jun-2012</v>
      </c>
      <c r="C103" s="3">
        <f>INDEX(NiftyData[Close],MATCH($B103,NiftyData[MonthYear],0))</f>
        <v>5278.9</v>
      </c>
      <c r="D103" s="3">
        <f>_xlfn.MAXIFS(NiftyData[High], NiftyData[MonthYear], $B103)</f>
        <v>5286.25</v>
      </c>
      <c r="E103" s="3">
        <f>_xlfn.MINIFS(NiftyData[Low], NiftyData[MonthYear], $B103)</f>
        <v>4770.3500000000004</v>
      </c>
      <c r="F103" s="3">
        <f t="shared" si="3"/>
        <v>354.64999999999964</v>
      </c>
      <c r="G103" s="16">
        <f>F103/C104</f>
        <v>7.2021119967507666E-2</v>
      </c>
      <c r="H103" s="3">
        <f>MAX(D104:$D$264)</f>
        <v>6357.1</v>
      </c>
      <c r="I103" s="3">
        <f t="shared" si="4"/>
        <v>-1078.2000000000007</v>
      </c>
      <c r="J103" s="21">
        <f t="shared" si="5"/>
        <v>-0.16960563779081667</v>
      </c>
      <c r="K103" s="3"/>
    </row>
    <row r="104" spans="1:11" x14ac:dyDescent="0.25">
      <c r="A104" s="20">
        <v>41030</v>
      </c>
      <c r="B104" s="17" t="str">
        <f>TEXT(A104,"mmm-yyyy")</f>
        <v>May-2012</v>
      </c>
      <c r="C104" s="3">
        <f>INDEX(NiftyData[Close],MATCH($B104,NiftyData[MonthYear],0))</f>
        <v>4924.25</v>
      </c>
      <c r="D104" s="3">
        <f>_xlfn.MAXIFS(NiftyData[High], NiftyData[MonthYear], $B104)</f>
        <v>5279.6</v>
      </c>
      <c r="E104" s="3">
        <f>_xlfn.MINIFS(NiftyData[Low], NiftyData[MonthYear], $B104)</f>
        <v>4788.95</v>
      </c>
      <c r="F104" s="3">
        <f t="shared" si="3"/>
        <v>-323.89999999999964</v>
      </c>
      <c r="G104" s="16">
        <f>F104/C105</f>
        <v>-6.1716985985537695E-2</v>
      </c>
      <c r="H104" s="3">
        <f>MAX(D105:$D$264)</f>
        <v>6357.1</v>
      </c>
      <c r="I104" s="3">
        <f t="shared" si="4"/>
        <v>-1432.8500000000004</v>
      </c>
      <c r="J104" s="21">
        <f t="shared" si="5"/>
        <v>-0.22539365433924277</v>
      </c>
      <c r="K104" s="29" t="s">
        <v>57</v>
      </c>
    </row>
    <row r="105" spans="1:11" x14ac:dyDescent="0.25">
      <c r="A105" s="20">
        <v>41000</v>
      </c>
      <c r="B105" s="17" t="str">
        <f>TEXT(A105,"mmm-yyyy")</f>
        <v>Apr-2012</v>
      </c>
      <c r="C105" s="3">
        <f>INDEX(NiftyData[Close],MATCH($B105,NiftyData[MonthYear],0))</f>
        <v>5248.15</v>
      </c>
      <c r="D105" s="3">
        <f>_xlfn.MAXIFS(NiftyData[High], NiftyData[MonthYear], $B105)</f>
        <v>5378.75</v>
      </c>
      <c r="E105" s="3">
        <f>_xlfn.MINIFS(NiftyData[Low], NiftyData[MonthYear], $B105)</f>
        <v>5154.3</v>
      </c>
      <c r="F105" s="3">
        <f t="shared" si="3"/>
        <v>-47.400000000000546</v>
      </c>
      <c r="G105" s="16">
        <f>F105/C106</f>
        <v>-8.9509116144688549E-3</v>
      </c>
      <c r="H105" s="3">
        <f>MAX(D106:$D$264)</f>
        <v>6357.1</v>
      </c>
      <c r="I105" s="3">
        <f t="shared" si="4"/>
        <v>-1108.9500000000007</v>
      </c>
      <c r="J105" s="21">
        <f t="shared" si="5"/>
        <v>-0.17444274905224091</v>
      </c>
      <c r="K105" s="29" t="s">
        <v>56</v>
      </c>
    </row>
    <row r="106" spans="1:11" x14ac:dyDescent="0.25">
      <c r="A106" s="20">
        <v>40969</v>
      </c>
      <c r="B106" s="17" t="str">
        <f>TEXT(A106,"mmm-yyyy")</f>
        <v>Mar-2012</v>
      </c>
      <c r="C106" s="3">
        <f>INDEX(NiftyData[Close],MATCH($B106,NiftyData[MonthYear],0))</f>
        <v>5295.55</v>
      </c>
      <c r="D106" s="3">
        <f>_xlfn.MAXIFS(NiftyData[High], NiftyData[MonthYear], $B106)</f>
        <v>5499.4</v>
      </c>
      <c r="E106" s="3">
        <f>_xlfn.MINIFS(NiftyData[Low], NiftyData[MonthYear], $B106)</f>
        <v>5135.95</v>
      </c>
      <c r="F106" s="3">
        <f t="shared" si="3"/>
        <v>-89.649999999999636</v>
      </c>
      <c r="G106" s="16">
        <f>F106/C107</f>
        <v>-1.6647478273787351E-2</v>
      </c>
      <c r="H106" s="3">
        <f>MAX(D107:$D$264)</f>
        <v>6357.1</v>
      </c>
      <c r="I106" s="3">
        <f t="shared" si="4"/>
        <v>-1061.5500000000002</v>
      </c>
      <c r="J106" s="21">
        <f t="shared" si="5"/>
        <v>-0.16698651901024053</v>
      </c>
      <c r="K106" s="29" t="s">
        <v>54</v>
      </c>
    </row>
    <row r="107" spans="1:11" x14ac:dyDescent="0.25">
      <c r="A107" s="20">
        <v>40940</v>
      </c>
      <c r="B107" s="17" t="str">
        <f>TEXT(A107,"mmm-yyyy")</f>
        <v>Feb-2012</v>
      </c>
      <c r="C107" s="3">
        <f>INDEX(NiftyData[Close],MATCH($B107,NiftyData[MonthYear],0))</f>
        <v>5385.2</v>
      </c>
      <c r="D107" s="3">
        <f>_xlfn.MAXIFS(NiftyData[High], NiftyData[MonthYear], $B107)</f>
        <v>5629.95</v>
      </c>
      <c r="E107" s="3">
        <f>_xlfn.MINIFS(NiftyData[Low], NiftyData[MonthYear], $B107)</f>
        <v>5159</v>
      </c>
      <c r="F107" s="3">
        <f t="shared" si="3"/>
        <v>185.94999999999982</v>
      </c>
      <c r="G107" s="16">
        <f>F107/C108</f>
        <v>3.5764773765446907E-2</v>
      </c>
      <c r="H107" s="3">
        <f>MAX(D108:$D$264)</f>
        <v>6357.1</v>
      </c>
      <c r="I107" s="3">
        <f t="shared" si="4"/>
        <v>-971.90000000000055</v>
      </c>
      <c r="J107" s="21">
        <f t="shared" si="5"/>
        <v>-0.15288417674725904</v>
      </c>
      <c r="K107" s="29" t="s">
        <v>55</v>
      </c>
    </row>
    <row r="108" spans="1:11" x14ac:dyDescent="0.25">
      <c r="A108" s="20">
        <v>40909</v>
      </c>
      <c r="B108" s="17" t="str">
        <f>TEXT(A108,"mmm-yyyy")</f>
        <v>Jan-2012</v>
      </c>
      <c r="C108" s="3">
        <f>INDEX(NiftyData[Close],MATCH($B108,NiftyData[MonthYear],0))</f>
        <v>5199.25</v>
      </c>
      <c r="D108" s="3">
        <f>_xlfn.MAXIFS(NiftyData[High], NiftyData[MonthYear], $B108)</f>
        <v>5217</v>
      </c>
      <c r="E108" s="3">
        <f>_xlfn.MINIFS(NiftyData[Low], NiftyData[MonthYear], $B108)</f>
        <v>4588.05</v>
      </c>
      <c r="F108" s="3">
        <f t="shared" si="3"/>
        <v>574.94999999999982</v>
      </c>
      <c r="G108" s="16">
        <f>F108/C109</f>
        <v>0.12433233137988448</v>
      </c>
      <c r="H108" s="3">
        <f>MAX(D109:$D$264)</f>
        <v>6357.1</v>
      </c>
      <c r="I108" s="3">
        <f t="shared" si="4"/>
        <v>-1157.8500000000004</v>
      </c>
      <c r="J108" s="21">
        <f t="shared" si="5"/>
        <v>-0.18213493574113987</v>
      </c>
      <c r="K108" s="29" t="s">
        <v>53</v>
      </c>
    </row>
    <row r="109" spans="1:11" x14ac:dyDescent="0.25">
      <c r="A109" s="20">
        <v>40878</v>
      </c>
      <c r="B109" s="17" t="str">
        <f>TEXT(A109,"mmm-yyyy")</f>
        <v>Dec-2011</v>
      </c>
      <c r="C109" s="3">
        <f>INDEX(NiftyData[Close],MATCH($B109,NiftyData[MonthYear],0))</f>
        <v>4624.3</v>
      </c>
      <c r="D109" s="3">
        <f>_xlfn.MAXIFS(NiftyData[High], NiftyData[MonthYear], $B109)</f>
        <v>5099.25</v>
      </c>
      <c r="E109" s="3">
        <f>_xlfn.MINIFS(NiftyData[Low], NiftyData[MonthYear], $B109)</f>
        <v>4531.1499999999996</v>
      </c>
      <c r="F109" s="3">
        <f t="shared" si="3"/>
        <v>-207.75</v>
      </c>
      <c r="G109" s="16">
        <f>F109/C110</f>
        <v>-4.2994174315249219E-2</v>
      </c>
      <c r="H109" s="3">
        <f>MAX(D110:$D$264)</f>
        <v>6357.1</v>
      </c>
      <c r="I109" s="3">
        <f t="shared" si="4"/>
        <v>-1732.8000000000002</v>
      </c>
      <c r="J109" s="21">
        <f t="shared" si="5"/>
        <v>-0.27257711849742811</v>
      </c>
      <c r="K109" s="3"/>
    </row>
    <row r="110" spans="1:11" x14ac:dyDescent="0.25">
      <c r="A110" s="20">
        <v>40848</v>
      </c>
      <c r="B110" s="17" t="str">
        <f>TEXT(A110,"mmm-yyyy")</f>
        <v>Nov-2011</v>
      </c>
      <c r="C110" s="3">
        <f>INDEX(NiftyData[Close],MATCH($B110,NiftyData[MonthYear],0))</f>
        <v>4832.05</v>
      </c>
      <c r="D110" s="3">
        <f>_xlfn.MAXIFS(NiftyData[High], NiftyData[MonthYear], $B110)</f>
        <v>5326.45</v>
      </c>
      <c r="E110" s="3">
        <f>_xlfn.MINIFS(NiftyData[Low], NiftyData[MonthYear], $B110)</f>
        <v>4639.1000000000004</v>
      </c>
      <c r="F110" s="3">
        <f t="shared" si="3"/>
        <v>-494.55000000000018</v>
      </c>
      <c r="G110" s="16">
        <f>F110/C111</f>
        <v>-9.2845342244583809E-2</v>
      </c>
      <c r="H110" s="3">
        <f>MAX(D111:$D$264)</f>
        <v>6357.1</v>
      </c>
      <c r="I110" s="3">
        <f t="shared" si="4"/>
        <v>-1525.0500000000002</v>
      </c>
      <c r="J110" s="21">
        <f t="shared" si="5"/>
        <v>-0.23989712290195217</v>
      </c>
      <c r="K110" s="3"/>
    </row>
    <row r="111" spans="1:11" x14ac:dyDescent="0.25">
      <c r="A111" s="20">
        <v>40817</v>
      </c>
      <c r="B111" s="17" t="str">
        <f>TEXT(A111,"mmm-yyyy")</f>
        <v>Oct-2011</v>
      </c>
      <c r="C111" s="3">
        <f>INDEX(NiftyData[Close],MATCH($B111,NiftyData[MonthYear],0))</f>
        <v>5326.6</v>
      </c>
      <c r="D111" s="3">
        <f>_xlfn.MAXIFS(NiftyData[High], NiftyData[MonthYear], $B111)</f>
        <v>5399.7</v>
      </c>
      <c r="E111" s="3">
        <f>_xlfn.MINIFS(NiftyData[Low], NiftyData[MonthYear], $B111)</f>
        <v>4728.3</v>
      </c>
      <c r="F111" s="3">
        <f t="shared" si="3"/>
        <v>383.35000000000036</v>
      </c>
      <c r="G111" s="16">
        <f>F111/C112</f>
        <v>7.7550194709958095E-2</v>
      </c>
      <c r="H111" s="3">
        <f>MAX(D112:$D$264)</f>
        <v>6357.1</v>
      </c>
      <c r="I111" s="3">
        <f t="shared" si="4"/>
        <v>-1030.5</v>
      </c>
      <c r="J111" s="21">
        <f t="shared" si="5"/>
        <v>-0.16210221641943653</v>
      </c>
      <c r="K111" s="3"/>
    </row>
    <row r="112" spans="1:11" x14ac:dyDescent="0.25">
      <c r="A112" s="20">
        <v>40787</v>
      </c>
      <c r="B112" s="17" t="str">
        <f>TEXT(A112,"mmm-yyyy")</f>
        <v>Sep-2011</v>
      </c>
      <c r="C112" s="3">
        <f>INDEX(NiftyData[Close],MATCH($B112,NiftyData[MonthYear],0))</f>
        <v>4943.25</v>
      </c>
      <c r="D112" s="3">
        <f>_xlfn.MAXIFS(NiftyData[High], NiftyData[MonthYear], $B112)</f>
        <v>5169.25</v>
      </c>
      <c r="E112" s="3">
        <f>_xlfn.MINIFS(NiftyData[Low], NiftyData[MonthYear], $B112)</f>
        <v>4758.8500000000004</v>
      </c>
      <c r="F112" s="3">
        <f t="shared" si="3"/>
        <v>-57.75</v>
      </c>
      <c r="G112" s="16">
        <f>F112/C113</f>
        <v>-1.1547690461907619E-2</v>
      </c>
      <c r="H112" s="3">
        <f>MAX(D113:$D$264)</f>
        <v>6357.1</v>
      </c>
      <c r="I112" s="3">
        <f t="shared" si="4"/>
        <v>-1413.8500000000004</v>
      </c>
      <c r="J112" s="21">
        <f t="shared" si="5"/>
        <v>-0.22240487014519203</v>
      </c>
      <c r="K112" s="3"/>
    </row>
    <row r="113" spans="1:11" x14ac:dyDescent="0.25">
      <c r="A113" s="20">
        <v>40756</v>
      </c>
      <c r="B113" s="17" t="str">
        <f>TEXT(A113,"mmm-yyyy")</f>
        <v>Aug-2011</v>
      </c>
      <c r="C113" s="3">
        <f>INDEX(NiftyData[Close],MATCH($B113,NiftyData[MonthYear],0))</f>
        <v>5001</v>
      </c>
      <c r="D113" s="3">
        <f>_xlfn.MAXIFS(NiftyData[High], NiftyData[MonthYear], $B113)</f>
        <v>5551.9</v>
      </c>
      <c r="E113" s="3">
        <f>_xlfn.MINIFS(NiftyData[Low], NiftyData[MonthYear], $B113)</f>
        <v>4720</v>
      </c>
      <c r="F113" s="3">
        <f t="shared" si="3"/>
        <v>-481</v>
      </c>
      <c r="G113" s="16">
        <f>F113/C114</f>
        <v>-8.7741700109449108E-2</v>
      </c>
      <c r="H113" s="3">
        <f>MAX(D114:$D$264)</f>
        <v>6357.1</v>
      </c>
      <c r="I113" s="3">
        <f t="shared" si="4"/>
        <v>-1356.1000000000004</v>
      </c>
      <c r="J113" s="21">
        <f t="shared" si="5"/>
        <v>-0.21332053923959043</v>
      </c>
      <c r="K113" s="3"/>
    </row>
    <row r="114" spans="1:11" x14ac:dyDescent="0.25">
      <c r="A114" s="20">
        <v>40725</v>
      </c>
      <c r="B114" s="17" t="str">
        <f>TEXT(A114,"mmm-yyyy")</f>
        <v>Jul-2011</v>
      </c>
      <c r="C114" s="3">
        <f>INDEX(NiftyData[Close],MATCH($B114,NiftyData[MonthYear],0))</f>
        <v>5482</v>
      </c>
      <c r="D114" s="3">
        <f>_xlfn.MAXIFS(NiftyData[High], NiftyData[MonthYear], $B114)</f>
        <v>5740.4</v>
      </c>
      <c r="E114" s="3">
        <f>_xlfn.MINIFS(NiftyData[Low], NiftyData[MonthYear], $B114)</f>
        <v>5453.95</v>
      </c>
      <c r="F114" s="3">
        <f t="shared" si="3"/>
        <v>-165.39999999999964</v>
      </c>
      <c r="G114" s="16">
        <f>F114/C115</f>
        <v>-2.9287813861245821E-2</v>
      </c>
      <c r="H114" s="3">
        <f>MAX(D115:$D$264)</f>
        <v>6357.1</v>
      </c>
      <c r="I114" s="3">
        <f t="shared" si="4"/>
        <v>-875.10000000000036</v>
      </c>
      <c r="J114" s="21">
        <f t="shared" si="5"/>
        <v>-0.13765710780072679</v>
      </c>
      <c r="K114" s="3"/>
    </row>
    <row r="115" spans="1:11" x14ac:dyDescent="0.25">
      <c r="A115" s="20">
        <v>40695</v>
      </c>
      <c r="B115" s="17" t="str">
        <f>TEXT(A115,"mmm-yyyy")</f>
        <v>Jun-2011</v>
      </c>
      <c r="C115" s="3">
        <f>INDEX(NiftyData[Close],MATCH($B115,NiftyData[MonthYear],0))</f>
        <v>5647.4</v>
      </c>
      <c r="D115" s="3">
        <f>_xlfn.MAXIFS(NiftyData[High], NiftyData[MonthYear], $B115)</f>
        <v>5657.9</v>
      </c>
      <c r="E115" s="3">
        <f>_xlfn.MINIFS(NiftyData[Low], NiftyData[MonthYear], $B115)</f>
        <v>5195.8999999999996</v>
      </c>
      <c r="F115" s="3">
        <f t="shared" si="3"/>
        <v>87.25</v>
      </c>
      <c r="G115" s="16">
        <f>F115/C116</f>
        <v>1.5692022697229392E-2</v>
      </c>
      <c r="H115" s="3">
        <f>MAX(D116:$D$264)</f>
        <v>6357.1</v>
      </c>
      <c r="I115" s="3">
        <f t="shared" si="4"/>
        <v>-709.70000000000073</v>
      </c>
      <c r="J115" s="21">
        <f t="shared" si="5"/>
        <v>-0.11163895486935878</v>
      </c>
      <c r="K115" s="3"/>
    </row>
    <row r="116" spans="1:11" x14ac:dyDescent="0.25">
      <c r="A116" s="20">
        <v>40664</v>
      </c>
      <c r="B116" s="17" t="str">
        <f>TEXT(A116,"mmm-yyyy")</f>
        <v>May-2011</v>
      </c>
      <c r="C116" s="3">
        <f>INDEX(NiftyData[Close],MATCH($B116,NiftyData[MonthYear],0))</f>
        <v>5560.15</v>
      </c>
      <c r="D116" s="3">
        <f>_xlfn.MAXIFS(NiftyData[High], NiftyData[MonthYear], $B116)</f>
        <v>5775.25</v>
      </c>
      <c r="E116" s="3">
        <f>_xlfn.MINIFS(NiftyData[Low], NiftyData[MonthYear], $B116)</f>
        <v>5328.7</v>
      </c>
      <c r="F116" s="3">
        <f t="shared" si="3"/>
        <v>-189.35000000000036</v>
      </c>
      <c r="G116" s="16">
        <f>F116/C117</f>
        <v>-3.2933298547699864E-2</v>
      </c>
      <c r="H116" s="3">
        <f>MAX(D117:$D$264)</f>
        <v>6357.1</v>
      </c>
      <c r="I116" s="3">
        <f t="shared" si="4"/>
        <v>-796.95000000000073</v>
      </c>
      <c r="J116" s="21">
        <f t="shared" si="5"/>
        <v>-0.12536376649730233</v>
      </c>
      <c r="K116" s="3"/>
    </row>
    <row r="117" spans="1:11" x14ac:dyDescent="0.25">
      <c r="A117" s="20">
        <v>40634</v>
      </c>
      <c r="B117" s="17" t="str">
        <f>TEXT(A117,"mmm-yyyy")</f>
        <v>Apr-2011</v>
      </c>
      <c r="C117" s="3">
        <f>INDEX(NiftyData[Close],MATCH($B117,NiftyData[MonthYear],0))</f>
        <v>5749.5</v>
      </c>
      <c r="D117" s="3">
        <f>_xlfn.MAXIFS(NiftyData[High], NiftyData[MonthYear], $B117)</f>
        <v>5944.45</v>
      </c>
      <c r="E117" s="3">
        <f>_xlfn.MINIFS(NiftyData[Low], NiftyData[MonthYear], $B117)</f>
        <v>5693.25</v>
      </c>
      <c r="F117" s="3">
        <f t="shared" si="3"/>
        <v>-84.25</v>
      </c>
      <c r="G117" s="16">
        <f>F117/C118</f>
        <v>-1.4441825583886866E-2</v>
      </c>
      <c r="H117" s="3">
        <f>MAX(D118:$D$264)</f>
        <v>6357.1</v>
      </c>
      <c r="I117" s="3">
        <f t="shared" si="4"/>
        <v>-607.60000000000036</v>
      </c>
      <c r="J117" s="21">
        <f t="shared" si="5"/>
        <v>-9.5578172437117609E-2</v>
      </c>
      <c r="K117" s="3"/>
    </row>
    <row r="118" spans="1:11" x14ac:dyDescent="0.25">
      <c r="A118" s="20">
        <v>40603</v>
      </c>
      <c r="B118" s="17" t="str">
        <f>TEXT(A118,"mmm-yyyy")</f>
        <v>Mar-2011</v>
      </c>
      <c r="C118" s="3">
        <f>INDEX(NiftyData[Close],MATCH($B118,NiftyData[MonthYear],0))</f>
        <v>5833.75</v>
      </c>
      <c r="D118" s="3">
        <f>_xlfn.MAXIFS(NiftyData[High], NiftyData[MonthYear], $B118)</f>
        <v>5872</v>
      </c>
      <c r="E118" s="3">
        <f>_xlfn.MINIFS(NiftyData[Low], NiftyData[MonthYear], $B118)</f>
        <v>5348.2</v>
      </c>
      <c r="F118" s="3">
        <f t="shared" si="3"/>
        <v>500.5</v>
      </c>
      <c r="G118" s="16">
        <f>F118/C119</f>
        <v>9.384521633150518E-2</v>
      </c>
      <c r="H118" s="3">
        <f>MAX(D119:$D$264)</f>
        <v>6357.1</v>
      </c>
      <c r="I118" s="3">
        <f t="shared" si="4"/>
        <v>-523.35000000000036</v>
      </c>
      <c r="J118" s="21">
        <f t="shared" si="5"/>
        <v>-8.2325274102971538E-2</v>
      </c>
      <c r="K118" s="3"/>
    </row>
    <row r="119" spans="1:11" x14ac:dyDescent="0.25">
      <c r="A119" s="20">
        <v>40575</v>
      </c>
      <c r="B119" s="17" t="str">
        <f>TEXT(A119,"mmm-yyyy")</f>
        <v>Feb-2011</v>
      </c>
      <c r="C119" s="3">
        <f>INDEX(NiftyData[Close],MATCH($B119,NiftyData[MonthYear],0))</f>
        <v>5333.25</v>
      </c>
      <c r="D119" s="3">
        <f>_xlfn.MAXIFS(NiftyData[High], NiftyData[MonthYear], $B119)</f>
        <v>5599.25</v>
      </c>
      <c r="E119" s="3">
        <f>_xlfn.MINIFS(NiftyData[Low], NiftyData[MonthYear], $B119)</f>
        <v>5177.7</v>
      </c>
      <c r="F119" s="3">
        <f t="shared" si="3"/>
        <v>-172.64999999999964</v>
      </c>
      <c r="G119" s="16">
        <f>F119/C120</f>
        <v>-3.135727129079708E-2</v>
      </c>
      <c r="H119" s="3">
        <f>MAX(D120:$D$264)</f>
        <v>6357.1</v>
      </c>
      <c r="I119" s="3">
        <f t="shared" si="4"/>
        <v>-1023.8500000000004</v>
      </c>
      <c r="J119" s="21">
        <f t="shared" si="5"/>
        <v>-0.16105614195151882</v>
      </c>
      <c r="K119" s="29" t="s">
        <v>58</v>
      </c>
    </row>
    <row r="120" spans="1:11" x14ac:dyDescent="0.25">
      <c r="A120" s="20">
        <v>40544</v>
      </c>
      <c r="B120" s="17" t="str">
        <f>TEXT(A120,"mmm-yyyy")</f>
        <v>Jan-2011</v>
      </c>
      <c r="C120" s="3">
        <f>INDEX(NiftyData[Close],MATCH($B120,NiftyData[MonthYear],0))</f>
        <v>5505.9</v>
      </c>
      <c r="D120" s="3">
        <f>_xlfn.MAXIFS(NiftyData[High], NiftyData[MonthYear], $B120)</f>
        <v>6181.05</v>
      </c>
      <c r="E120" s="3">
        <f>_xlfn.MINIFS(NiftyData[Low], NiftyData[MonthYear], $B120)</f>
        <v>5416.65</v>
      </c>
      <c r="F120" s="3">
        <f t="shared" si="3"/>
        <v>-628.60000000000036</v>
      </c>
      <c r="G120" s="16">
        <f>F120/C121</f>
        <v>-0.10246963892737801</v>
      </c>
      <c r="H120" s="3">
        <f>MAX(D121:$D$264)</f>
        <v>6357.1</v>
      </c>
      <c r="I120" s="3">
        <f t="shared" si="4"/>
        <v>-851.20000000000073</v>
      </c>
      <c r="J120" s="21">
        <f t="shared" si="5"/>
        <v>-0.13389753189347356</v>
      </c>
      <c r="K120" s="29" t="s">
        <v>57</v>
      </c>
    </row>
    <row r="121" spans="1:11" x14ac:dyDescent="0.25">
      <c r="A121" s="20">
        <v>40513</v>
      </c>
      <c r="B121" s="17" t="str">
        <f>TEXT(A121,"mmm-yyyy")</f>
        <v>Dec-2010</v>
      </c>
      <c r="C121" s="3">
        <f>INDEX(NiftyData[Close],MATCH($B121,NiftyData[MonthYear],0))</f>
        <v>6134.5</v>
      </c>
      <c r="D121" s="3">
        <f>_xlfn.MAXIFS(NiftyData[High], NiftyData[MonthYear], $B121)</f>
        <v>6147.3</v>
      </c>
      <c r="E121" s="3">
        <f>_xlfn.MINIFS(NiftyData[Low], NiftyData[MonthYear], $B121)</f>
        <v>5721.15</v>
      </c>
      <c r="F121" s="3">
        <f t="shared" si="3"/>
        <v>271.80000000000018</v>
      </c>
      <c r="G121" s="16">
        <f>F121/C122</f>
        <v>4.6360891739301038E-2</v>
      </c>
      <c r="H121" s="3">
        <f>MAX(D122:$D$264)</f>
        <v>6357.1</v>
      </c>
      <c r="I121" s="3">
        <f t="shared" si="4"/>
        <v>-222.60000000000036</v>
      </c>
      <c r="J121" s="21">
        <f t="shared" si="5"/>
        <v>-3.5015966399773536E-2</v>
      </c>
      <c r="K121" s="29" t="s">
        <v>56</v>
      </c>
    </row>
    <row r="122" spans="1:11" x14ac:dyDescent="0.25">
      <c r="A122" s="20">
        <v>40483</v>
      </c>
      <c r="B122" s="17" t="str">
        <f>TEXT(A122,"mmm-yyyy")</f>
        <v>Nov-2010</v>
      </c>
      <c r="C122" s="3">
        <f>INDEX(NiftyData[Close],MATCH($B122,NiftyData[MonthYear],0))</f>
        <v>5862.7</v>
      </c>
      <c r="D122" s="3">
        <f>_xlfn.MAXIFS(NiftyData[High], NiftyData[MonthYear], $B122)</f>
        <v>6338.5</v>
      </c>
      <c r="E122" s="3">
        <f>_xlfn.MINIFS(NiftyData[Low], NiftyData[MonthYear], $B122)</f>
        <v>5690.35</v>
      </c>
      <c r="F122" s="3">
        <f t="shared" si="3"/>
        <v>-155</v>
      </c>
      <c r="G122" s="16">
        <f>F122/C123</f>
        <v>-2.5757349153331006E-2</v>
      </c>
      <c r="H122" s="3">
        <f>MAX(D123:$D$264)</f>
        <v>6357.1</v>
      </c>
      <c r="I122" s="3">
        <f t="shared" si="4"/>
        <v>-494.40000000000055</v>
      </c>
      <c r="J122" s="21">
        <f t="shared" si="5"/>
        <v>-7.7771310817825817E-2</v>
      </c>
      <c r="K122" s="29" t="s">
        <v>54</v>
      </c>
    </row>
    <row r="123" spans="1:11" x14ac:dyDescent="0.25">
      <c r="A123" s="20">
        <v>40452</v>
      </c>
      <c r="B123" s="17" t="str">
        <f>TEXT(A123,"mmm-yyyy")</f>
        <v>Oct-2010</v>
      </c>
      <c r="C123" s="3">
        <f>INDEX(NiftyData[Close],MATCH($B123,NiftyData[MonthYear],0))</f>
        <v>6017.7</v>
      </c>
      <c r="D123" s="3">
        <f>_xlfn.MAXIFS(NiftyData[High], NiftyData[MonthYear], $B123)</f>
        <v>6284.1</v>
      </c>
      <c r="E123" s="3">
        <f>_xlfn.MINIFS(NiftyData[Low], NiftyData[MonthYear], $B123)</f>
        <v>5937.1</v>
      </c>
      <c r="F123" s="3">
        <f t="shared" si="3"/>
        <v>-12.25</v>
      </c>
      <c r="G123" s="16">
        <f>F123/C124</f>
        <v>-2.0315259662186252E-3</v>
      </c>
      <c r="H123" s="3">
        <f>MAX(D124:$D$264)</f>
        <v>6357.1</v>
      </c>
      <c r="I123" s="3">
        <f t="shared" si="4"/>
        <v>-339.40000000000055</v>
      </c>
      <c r="J123" s="21">
        <f t="shared" si="5"/>
        <v>-5.3389123971622363E-2</v>
      </c>
      <c r="K123" s="29" t="s">
        <v>55</v>
      </c>
    </row>
    <row r="124" spans="1:11" x14ac:dyDescent="0.25">
      <c r="A124" s="20">
        <v>40422</v>
      </c>
      <c r="B124" s="17" t="str">
        <f>TEXT(A124,"mmm-yyyy")</f>
        <v>Sep-2010</v>
      </c>
      <c r="C124" s="3">
        <f>INDEX(NiftyData[Close],MATCH($B124,NiftyData[MonthYear],0))</f>
        <v>6029.95</v>
      </c>
      <c r="D124" s="3">
        <f>_xlfn.MAXIFS(NiftyData[High], NiftyData[MonthYear], $B124)</f>
        <v>6073.5</v>
      </c>
      <c r="E124" s="3">
        <f>_xlfn.MINIFS(NiftyData[Low], NiftyData[MonthYear], $B124)</f>
        <v>5403.05</v>
      </c>
      <c r="F124" s="3">
        <f t="shared" si="3"/>
        <v>627.55000000000018</v>
      </c>
      <c r="G124" s="16">
        <f>F124/C125</f>
        <v>0.11616133570265072</v>
      </c>
      <c r="H124" s="3">
        <f>MAX(D125:$D$264)</f>
        <v>6357.1</v>
      </c>
      <c r="I124" s="3">
        <f t="shared" si="4"/>
        <v>-327.15000000000055</v>
      </c>
      <c r="J124" s="21">
        <f t="shared" si="5"/>
        <v>-5.1462144688615964E-2</v>
      </c>
      <c r="K124" s="29" t="s">
        <v>53</v>
      </c>
    </row>
    <row r="125" spans="1:11" x14ac:dyDescent="0.25">
      <c r="A125" s="20">
        <v>40391</v>
      </c>
      <c r="B125" s="17" t="str">
        <f>TEXT(A125,"mmm-yyyy")</f>
        <v>Aug-2010</v>
      </c>
      <c r="C125" s="3">
        <f>INDEX(NiftyData[Close],MATCH($B125,NiftyData[MonthYear],0))</f>
        <v>5402.4</v>
      </c>
      <c r="D125" s="3">
        <f>_xlfn.MAXIFS(NiftyData[High], NiftyData[MonthYear], $B125)</f>
        <v>5549.8</v>
      </c>
      <c r="E125" s="3">
        <f>_xlfn.MINIFS(NiftyData[Low], NiftyData[MonthYear], $B125)</f>
        <v>5348.9</v>
      </c>
      <c r="F125" s="3">
        <f t="shared" si="3"/>
        <v>34.799999999999272</v>
      </c>
      <c r="G125" s="16">
        <f>F125/C126</f>
        <v>6.4833445115133892E-3</v>
      </c>
      <c r="H125" s="3">
        <f>MAX(D126:$D$264)</f>
        <v>6357.1</v>
      </c>
      <c r="I125" s="3">
        <f t="shared" si="4"/>
        <v>-954.70000000000073</v>
      </c>
      <c r="J125" s="21">
        <f t="shared" si="5"/>
        <v>-0.15017854052948681</v>
      </c>
      <c r="K125" s="3"/>
    </row>
    <row r="126" spans="1:11" x14ac:dyDescent="0.25">
      <c r="A126" s="20">
        <v>40360</v>
      </c>
      <c r="B126" s="17" t="str">
        <f>TEXT(A126,"mmm-yyyy")</f>
        <v>Jul-2010</v>
      </c>
      <c r="C126" s="3">
        <f>INDEX(NiftyData[Close],MATCH($B126,NiftyData[MonthYear],0))</f>
        <v>5367.6</v>
      </c>
      <c r="D126" s="3">
        <f>_xlfn.MAXIFS(NiftyData[High], NiftyData[MonthYear], $B126)</f>
        <v>5477.5</v>
      </c>
      <c r="E126" s="3">
        <f>_xlfn.MINIFS(NiftyData[Low], NiftyData[MonthYear], $B126)</f>
        <v>5225.6000000000004</v>
      </c>
      <c r="F126" s="3">
        <f t="shared" si="3"/>
        <v>55.100000000000364</v>
      </c>
      <c r="G126" s="16">
        <f>F126/C127</f>
        <v>1.0371764705882421E-2</v>
      </c>
      <c r="H126" s="3">
        <f>MAX(D127:$D$264)</f>
        <v>6357.1</v>
      </c>
      <c r="I126" s="3">
        <f t="shared" si="4"/>
        <v>-989.5</v>
      </c>
      <c r="J126" s="21">
        <f t="shared" si="5"/>
        <v>-0.15565273473753755</v>
      </c>
      <c r="K126" s="3"/>
    </row>
    <row r="127" spans="1:11" x14ac:dyDescent="0.25">
      <c r="A127" s="20">
        <v>40330</v>
      </c>
      <c r="B127" s="17" t="str">
        <f>TEXT(A127,"mmm-yyyy")</f>
        <v>Jun-2010</v>
      </c>
      <c r="C127" s="3">
        <f>INDEX(NiftyData[Close],MATCH($B127,NiftyData[MonthYear],0))</f>
        <v>5312.5</v>
      </c>
      <c r="D127" s="3">
        <f>_xlfn.MAXIFS(NiftyData[High], NiftyData[MonthYear], $B127)</f>
        <v>5366.75</v>
      </c>
      <c r="E127" s="3">
        <f>_xlfn.MINIFS(NiftyData[Low], NiftyData[MonthYear], $B127)</f>
        <v>4961.05</v>
      </c>
      <c r="F127" s="3">
        <f t="shared" si="3"/>
        <v>226.19999999999982</v>
      </c>
      <c r="G127" s="16">
        <f>F127/C128</f>
        <v>4.4472406267817434E-2</v>
      </c>
      <c r="H127" s="3">
        <f>MAX(D128:$D$264)</f>
        <v>6357.1</v>
      </c>
      <c r="I127" s="3">
        <f t="shared" si="4"/>
        <v>-1044.6000000000004</v>
      </c>
      <c r="J127" s="21">
        <f t="shared" si="5"/>
        <v>-0.16432020890028476</v>
      </c>
      <c r="K127" s="3"/>
    </row>
    <row r="128" spans="1:11" x14ac:dyDescent="0.25">
      <c r="A128" s="20">
        <v>40299</v>
      </c>
      <c r="B128" s="17" t="str">
        <f>TEXT(A128,"mmm-yyyy")</f>
        <v>May-2010</v>
      </c>
      <c r="C128" s="3">
        <f>INDEX(NiftyData[Close],MATCH($B128,NiftyData[MonthYear],0))</f>
        <v>5086.3</v>
      </c>
      <c r="D128" s="3">
        <f>_xlfn.MAXIFS(NiftyData[High], NiftyData[MonthYear], $B128)</f>
        <v>5278.7</v>
      </c>
      <c r="E128" s="3">
        <f>_xlfn.MINIFS(NiftyData[Low], NiftyData[MonthYear], $B128)</f>
        <v>4786.45</v>
      </c>
      <c r="F128" s="3">
        <f t="shared" si="3"/>
        <v>-191.69999999999982</v>
      </c>
      <c r="G128" s="16">
        <f>F128/C129</f>
        <v>-3.6320575975748358E-2</v>
      </c>
      <c r="H128" s="3">
        <f>MAX(D129:$D$264)</f>
        <v>6357.1</v>
      </c>
      <c r="I128" s="3">
        <f t="shared" si="4"/>
        <v>-1270.8000000000002</v>
      </c>
      <c r="J128" s="21">
        <f t="shared" si="5"/>
        <v>-0.1999024712526152</v>
      </c>
      <c r="K128" s="3"/>
    </row>
    <row r="129" spans="1:11" x14ac:dyDescent="0.25">
      <c r="A129" s="20">
        <v>40269</v>
      </c>
      <c r="B129" s="17" t="str">
        <f>TEXT(A129,"mmm-yyyy")</f>
        <v>Apr-2010</v>
      </c>
      <c r="C129" s="3">
        <f>INDEX(NiftyData[Close],MATCH($B129,NiftyData[MonthYear],0))</f>
        <v>5278</v>
      </c>
      <c r="D129" s="3">
        <f>_xlfn.MAXIFS(NiftyData[High], NiftyData[MonthYear], $B129)</f>
        <v>5399.65</v>
      </c>
      <c r="E129" s="3">
        <f>_xlfn.MINIFS(NiftyData[Low], NiftyData[MonthYear], $B129)</f>
        <v>5160.8999999999996</v>
      </c>
      <c r="F129" s="3">
        <f t="shared" si="3"/>
        <v>28.899999999999636</v>
      </c>
      <c r="G129" s="16">
        <f>F129/C130</f>
        <v>5.5057057400315548E-3</v>
      </c>
      <c r="H129" s="3">
        <f>MAX(D130:$D$264)</f>
        <v>6357.1</v>
      </c>
      <c r="I129" s="3">
        <f t="shared" si="4"/>
        <v>-1079.1000000000004</v>
      </c>
      <c r="J129" s="21">
        <f t="shared" si="5"/>
        <v>-0.16974721177895585</v>
      </c>
      <c r="K129" s="3"/>
    </row>
    <row r="130" spans="1:11" x14ac:dyDescent="0.25">
      <c r="A130" s="20">
        <v>40238</v>
      </c>
      <c r="B130" s="17" t="str">
        <f>TEXT(A130,"mmm-yyyy")</f>
        <v>Mar-2010</v>
      </c>
      <c r="C130" s="3">
        <f>INDEX(NiftyData[Close],MATCH($B130,NiftyData[MonthYear],0))</f>
        <v>5249.1</v>
      </c>
      <c r="D130" s="3">
        <f>_xlfn.MAXIFS(NiftyData[High], NiftyData[MonthYear], $B130)</f>
        <v>5329.55</v>
      </c>
      <c r="E130" s="3">
        <f>_xlfn.MINIFS(NiftyData[Low], NiftyData[MonthYear], $B130)</f>
        <v>4935.3500000000004</v>
      </c>
      <c r="F130" s="3">
        <f t="shared" si="3"/>
        <v>326.80000000000018</v>
      </c>
      <c r="G130" s="16">
        <f>F130/C131</f>
        <v>6.6391727444487361E-2</v>
      </c>
      <c r="H130" s="3">
        <f>MAX(D131:$D$264)</f>
        <v>6357.1</v>
      </c>
      <c r="I130" s="3">
        <f t="shared" si="4"/>
        <v>-1108</v>
      </c>
      <c r="J130" s="21">
        <f t="shared" si="5"/>
        <v>-0.17429330984253824</v>
      </c>
      <c r="K130" s="3"/>
    </row>
    <row r="131" spans="1:11" x14ac:dyDescent="0.25">
      <c r="A131" s="20">
        <v>40210</v>
      </c>
      <c r="B131" s="17" t="str">
        <f>TEXT(A131,"mmm-yyyy")</f>
        <v>Feb-2010</v>
      </c>
      <c r="C131" s="3">
        <f>INDEX(NiftyData[Close],MATCH($B131,NiftyData[MonthYear],0))</f>
        <v>4922.3</v>
      </c>
      <c r="D131" s="3">
        <f>_xlfn.MAXIFS(NiftyData[High], NiftyData[MonthYear], $B131)</f>
        <v>4992</v>
      </c>
      <c r="E131" s="3">
        <f>_xlfn.MINIFS(NiftyData[Low], NiftyData[MonthYear], $B131)</f>
        <v>4675.3999999999996</v>
      </c>
      <c r="F131" s="3">
        <f t="shared" ref="F131:F194" si="6">C131-C132</f>
        <v>40.25</v>
      </c>
      <c r="G131" s="16">
        <f>F131/C132</f>
        <v>8.2444874591616219E-3</v>
      </c>
      <c r="H131" s="3">
        <f>MAX(D132:$D$264)</f>
        <v>6357.1</v>
      </c>
      <c r="I131" s="3">
        <f t="shared" ref="I131:I132" si="7">C131-H131</f>
        <v>-1434.8000000000002</v>
      </c>
      <c r="J131" s="21">
        <f t="shared" ref="J131:J132" si="8">I131/H131</f>
        <v>-0.22570039798021113</v>
      </c>
      <c r="K131" s="3"/>
    </row>
    <row r="132" spans="1:11" x14ac:dyDescent="0.25">
      <c r="A132" s="25">
        <v>40179</v>
      </c>
      <c r="B132" s="26" t="str">
        <f>TEXT(A132,"mmm-yyyy")</f>
        <v>Jan-2010</v>
      </c>
      <c r="C132" s="27">
        <f>INDEX(NiftyData[Close],MATCH($B132,NiftyData[MonthYear],0))</f>
        <v>4882.05</v>
      </c>
      <c r="D132" s="27">
        <f>_xlfn.MAXIFS(NiftyData[High], NiftyData[MonthYear], $B132)</f>
        <v>5310.85</v>
      </c>
      <c r="E132" s="27">
        <f>_xlfn.MINIFS(NiftyData[Low], NiftyData[MonthYear], $B132)</f>
        <v>4766</v>
      </c>
      <c r="F132" s="3">
        <f t="shared" si="6"/>
        <v>-319</v>
      </c>
      <c r="G132" s="16">
        <f>F132/C133</f>
        <v>-6.1333769142769244E-2</v>
      </c>
      <c r="H132" s="3">
        <f>MAX(D133:$D$264)</f>
        <v>6357.1</v>
      </c>
      <c r="I132" s="27">
        <f t="shared" si="7"/>
        <v>-1475.0500000000002</v>
      </c>
      <c r="J132" s="28">
        <f t="shared" si="8"/>
        <v>-0.23203190133866072</v>
      </c>
      <c r="K132" s="3"/>
    </row>
    <row r="133" spans="1:11" x14ac:dyDescent="0.25">
      <c r="A133" s="20">
        <v>40148</v>
      </c>
      <c r="B133" s="17" t="str">
        <f t="shared" ref="B133:B164" si="9">TEXT(A133,"mmm-yyyy")</f>
        <v>Dec-2009</v>
      </c>
      <c r="C133" s="3">
        <f>INDEX(NiftyData[Close],MATCH($B133,NiftyData[MonthYear],0))</f>
        <v>5201.05</v>
      </c>
      <c r="D133" s="3">
        <f>_xlfn.MAXIFS(NiftyData[High], NiftyData[MonthYear], $B133)</f>
        <v>5221.8500000000004</v>
      </c>
      <c r="E133" s="3">
        <f>_xlfn.MINIFS(NiftyData[Low], NiftyData[MonthYear], $B133)</f>
        <v>4943.95</v>
      </c>
      <c r="F133" s="3">
        <f t="shared" si="6"/>
        <v>168.35000000000036</v>
      </c>
      <c r="G133" s="16">
        <f t="shared" ref="G133:G196" si="10">F133/C134</f>
        <v>3.3451228962584768E-2</v>
      </c>
      <c r="H133" s="3">
        <f>MAX(D134:$D$264)</f>
        <v>6357.1</v>
      </c>
      <c r="I133" s="3">
        <f t="shared" ref="I133:I164" si="11">C133-H133</f>
        <v>-1156.0500000000002</v>
      </c>
      <c r="J133" s="21">
        <f t="shared" ref="J133:J164" si="12">I133/H133</f>
        <v>-0.18185178776486136</v>
      </c>
      <c r="K133" s="3"/>
    </row>
    <row r="134" spans="1:11" x14ac:dyDescent="0.25">
      <c r="A134" s="25">
        <v>40118</v>
      </c>
      <c r="B134" s="17" t="str">
        <f t="shared" si="9"/>
        <v>Nov-2009</v>
      </c>
      <c r="C134" s="3">
        <f>INDEX(NiftyData[Close],MATCH($B134,NiftyData[MonthYear],0))</f>
        <v>5032.7</v>
      </c>
      <c r="D134" s="3">
        <f>_xlfn.MAXIFS(NiftyData[High], NiftyData[MonthYear], $B134)</f>
        <v>5138</v>
      </c>
      <c r="E134" s="3">
        <f>_xlfn.MINIFS(NiftyData[Low], NiftyData[MonthYear], $B134)</f>
        <v>4538.5</v>
      </c>
      <c r="F134" s="3">
        <f t="shared" si="6"/>
        <v>321</v>
      </c>
      <c r="G134" s="16">
        <f t="shared" si="10"/>
        <v>6.81282764182779E-2</v>
      </c>
      <c r="H134" s="3">
        <f>MAX(D135:$D$264)</f>
        <v>6357.1</v>
      </c>
      <c r="I134" s="3">
        <f t="shared" si="11"/>
        <v>-1324.4000000000005</v>
      </c>
      <c r="J134" s="21">
        <f t="shared" si="12"/>
        <v>-0.20833398876846368</v>
      </c>
      <c r="K134" s="3"/>
    </row>
    <row r="135" spans="1:11" x14ac:dyDescent="0.25">
      <c r="A135" s="20">
        <v>40087</v>
      </c>
      <c r="B135" s="17" t="str">
        <f t="shared" si="9"/>
        <v>Oct-2009</v>
      </c>
      <c r="C135" s="3">
        <f>INDEX(NiftyData[Close],MATCH($B135,NiftyData[MonthYear],0))</f>
        <v>4711.7</v>
      </c>
      <c r="D135" s="3">
        <f>_xlfn.MAXIFS(NiftyData[High], NiftyData[MonthYear], $B135)</f>
        <v>5181.95</v>
      </c>
      <c r="E135" s="3">
        <f>_xlfn.MINIFS(NiftyData[Low], NiftyData[MonthYear], $B135)</f>
        <v>4687.5</v>
      </c>
      <c r="F135" s="3">
        <f t="shared" si="6"/>
        <v>-372.25</v>
      </c>
      <c r="G135" s="16">
        <f t="shared" si="10"/>
        <v>-7.3220625694587871E-2</v>
      </c>
      <c r="H135" s="3">
        <f>MAX(D136:$D$264)</f>
        <v>6357.1</v>
      </c>
      <c r="I135" s="3">
        <f t="shared" si="11"/>
        <v>-1645.4000000000005</v>
      </c>
      <c r="J135" s="21">
        <f t="shared" si="12"/>
        <v>-0.25882871120479473</v>
      </c>
      <c r="K135" s="29" t="s">
        <v>58</v>
      </c>
    </row>
    <row r="136" spans="1:11" x14ac:dyDescent="0.25">
      <c r="A136" s="25">
        <v>40057</v>
      </c>
      <c r="B136" s="17" t="str">
        <f t="shared" si="9"/>
        <v>Sep-2009</v>
      </c>
      <c r="C136" s="3">
        <f>INDEX(NiftyData[Close],MATCH($B136,NiftyData[MonthYear],0))</f>
        <v>5083.95</v>
      </c>
      <c r="D136" s="3">
        <f>_xlfn.MAXIFS(NiftyData[High], NiftyData[MonthYear], $B136)</f>
        <v>5087.6000000000004</v>
      </c>
      <c r="E136" s="3">
        <f>_xlfn.MINIFS(NiftyData[Low], NiftyData[MonthYear], $B136)</f>
        <v>4576.6000000000004</v>
      </c>
      <c r="F136" s="3">
        <f t="shared" si="6"/>
        <v>421.84999999999945</v>
      </c>
      <c r="G136" s="16">
        <f t="shared" si="10"/>
        <v>9.0484974582269673E-2</v>
      </c>
      <c r="H136" s="3">
        <f>MAX(D137:$D$264)</f>
        <v>6357.1</v>
      </c>
      <c r="I136" s="3">
        <f t="shared" si="11"/>
        <v>-1273.1500000000005</v>
      </c>
      <c r="J136" s="21">
        <f t="shared" si="12"/>
        <v>-0.20027213666608995</v>
      </c>
      <c r="K136" s="29" t="s">
        <v>57</v>
      </c>
    </row>
    <row r="137" spans="1:11" x14ac:dyDescent="0.25">
      <c r="A137" s="20">
        <v>40026</v>
      </c>
      <c r="B137" s="17" t="str">
        <f t="shared" si="9"/>
        <v>Aug-2009</v>
      </c>
      <c r="C137" s="3">
        <f>INDEX(NiftyData[Close],MATCH($B137,NiftyData[MonthYear],0))</f>
        <v>4662.1000000000004</v>
      </c>
      <c r="D137" s="3">
        <f>_xlfn.MAXIFS(NiftyData[High], NiftyData[MonthYear], $B137)</f>
        <v>4743.75</v>
      </c>
      <c r="E137" s="3">
        <f>_xlfn.MINIFS(NiftyData[Low], NiftyData[MonthYear], $B137)</f>
        <v>4353.45</v>
      </c>
      <c r="F137" s="3">
        <f t="shared" si="6"/>
        <v>25.650000000000546</v>
      </c>
      <c r="G137" s="16">
        <f t="shared" si="10"/>
        <v>5.5322498894629611E-3</v>
      </c>
      <c r="H137" s="3">
        <f>MAX(D138:$D$264)</f>
        <v>6357.1</v>
      </c>
      <c r="I137" s="3">
        <f t="shared" si="11"/>
        <v>-1695</v>
      </c>
      <c r="J137" s="21">
        <f t="shared" si="12"/>
        <v>-0.26663101099557973</v>
      </c>
      <c r="K137" s="29" t="s">
        <v>56</v>
      </c>
    </row>
    <row r="138" spans="1:11" x14ac:dyDescent="0.25">
      <c r="A138" s="25">
        <v>39995</v>
      </c>
      <c r="B138" s="17" t="str">
        <f t="shared" si="9"/>
        <v>Jul-2009</v>
      </c>
      <c r="C138" s="3">
        <f>INDEX(NiftyData[Close],MATCH($B138,NiftyData[MonthYear],0))</f>
        <v>4636.45</v>
      </c>
      <c r="D138" s="3">
        <f>_xlfn.MAXIFS(NiftyData[High], NiftyData[MonthYear], $B138)</f>
        <v>4669.75</v>
      </c>
      <c r="E138" s="3">
        <f>_xlfn.MINIFS(NiftyData[Low], NiftyData[MonthYear], $B138)</f>
        <v>3918.75</v>
      </c>
      <c r="F138" s="3">
        <f t="shared" si="6"/>
        <v>345.34999999999945</v>
      </c>
      <c r="G138" s="16">
        <f t="shared" si="10"/>
        <v>8.0480529467968451E-2</v>
      </c>
      <c r="H138" s="3">
        <f>MAX(D139:$D$264)</f>
        <v>6357.1</v>
      </c>
      <c r="I138" s="3">
        <f t="shared" si="11"/>
        <v>-1720.6500000000005</v>
      </c>
      <c r="J138" s="21">
        <f t="shared" si="12"/>
        <v>-0.2706658696575483</v>
      </c>
      <c r="K138" s="29" t="s">
        <v>54</v>
      </c>
    </row>
    <row r="139" spans="1:11" x14ac:dyDescent="0.25">
      <c r="A139" s="20">
        <v>39965</v>
      </c>
      <c r="B139" s="17" t="str">
        <f t="shared" si="9"/>
        <v>Jun-2009</v>
      </c>
      <c r="C139" s="3">
        <f>INDEX(NiftyData[Close],MATCH($B139,NiftyData[MonthYear],0))</f>
        <v>4291.1000000000004</v>
      </c>
      <c r="D139" s="3">
        <f>_xlfn.MAXIFS(NiftyData[High], NiftyData[MonthYear], $B139)</f>
        <v>4693.2</v>
      </c>
      <c r="E139" s="3">
        <f>_xlfn.MINIFS(NiftyData[Low], NiftyData[MonthYear], $B139)</f>
        <v>4143.25</v>
      </c>
      <c r="F139" s="3">
        <f t="shared" si="6"/>
        <v>-157.84999999999945</v>
      </c>
      <c r="G139" s="16">
        <f t="shared" si="10"/>
        <v>-3.5480281864259985E-2</v>
      </c>
      <c r="H139" s="3">
        <f>MAX(D140:$D$264)</f>
        <v>6357.1</v>
      </c>
      <c r="I139" s="3">
        <f t="shared" si="11"/>
        <v>-2066</v>
      </c>
      <c r="J139" s="21">
        <f t="shared" si="12"/>
        <v>-0.3249909549952022</v>
      </c>
      <c r="K139" s="29" t="s">
        <v>55</v>
      </c>
    </row>
    <row r="140" spans="1:11" x14ac:dyDescent="0.25">
      <c r="A140" s="25">
        <v>39934</v>
      </c>
      <c r="B140" s="17" t="str">
        <f t="shared" si="9"/>
        <v>May-2009</v>
      </c>
      <c r="C140" s="3">
        <f>INDEX(NiftyData[Close],MATCH($B140,NiftyData[MonthYear],0))</f>
        <v>4448.95</v>
      </c>
      <c r="D140" s="3">
        <f>_xlfn.MAXIFS(NiftyData[High], NiftyData[MonthYear], $B140)</f>
        <v>4509.3999999999996</v>
      </c>
      <c r="E140" s="3">
        <f>_xlfn.MINIFS(NiftyData[Low], NiftyData[MonthYear], $B140)</f>
        <v>3478.7</v>
      </c>
      <c r="F140" s="3">
        <f t="shared" si="6"/>
        <v>975</v>
      </c>
      <c r="G140" s="16">
        <f t="shared" si="10"/>
        <v>0.28066034341311763</v>
      </c>
      <c r="H140" s="3">
        <f>MAX(D141:$D$264)</f>
        <v>6357.1</v>
      </c>
      <c r="I140" s="3">
        <f t="shared" si="11"/>
        <v>-1908.1500000000005</v>
      </c>
      <c r="J140" s="21">
        <f t="shared" si="12"/>
        <v>-0.30016045051989121</v>
      </c>
      <c r="K140" s="29" t="s">
        <v>53</v>
      </c>
    </row>
    <row r="141" spans="1:11" x14ac:dyDescent="0.25">
      <c r="A141" s="20">
        <v>39904</v>
      </c>
      <c r="B141" s="17" t="str">
        <f t="shared" si="9"/>
        <v>Apr-2009</v>
      </c>
      <c r="C141" s="3">
        <f>INDEX(NiftyData[Close],MATCH($B141,NiftyData[MonthYear],0))</f>
        <v>3473.95</v>
      </c>
      <c r="D141" s="3">
        <f>_xlfn.MAXIFS(NiftyData[High], NiftyData[MonthYear], $B141)</f>
        <v>3517.25</v>
      </c>
      <c r="E141" s="3">
        <f>_xlfn.MINIFS(NiftyData[Low], NiftyData[MonthYear], $B141)</f>
        <v>2965.7</v>
      </c>
      <c r="F141" s="3">
        <f t="shared" si="6"/>
        <v>453</v>
      </c>
      <c r="G141" s="16">
        <f t="shared" si="10"/>
        <v>0.1499528294079677</v>
      </c>
      <c r="H141" s="3">
        <f>MAX(D142:$D$264)</f>
        <v>6357.1</v>
      </c>
      <c r="I141" s="3">
        <f t="shared" si="11"/>
        <v>-2883.1500000000005</v>
      </c>
      <c r="J141" s="21">
        <f t="shared" si="12"/>
        <v>-0.45353227100407423</v>
      </c>
      <c r="K141" s="29" t="s">
        <v>59</v>
      </c>
    </row>
    <row r="142" spans="1:11" x14ac:dyDescent="0.25">
      <c r="A142" s="25">
        <v>39873</v>
      </c>
      <c r="B142" s="17" t="str">
        <f t="shared" si="9"/>
        <v>Mar-2009</v>
      </c>
      <c r="C142" s="3">
        <f>INDEX(NiftyData[Close],MATCH($B142,NiftyData[MonthYear],0))</f>
        <v>3020.95</v>
      </c>
      <c r="D142" s="3">
        <f>_xlfn.MAXIFS(NiftyData[High], NiftyData[MonthYear], $B142)</f>
        <v>3123.35</v>
      </c>
      <c r="E142" s="3">
        <f>_xlfn.MINIFS(NiftyData[Low], NiftyData[MonthYear], $B142)</f>
        <v>2539.4499999999998</v>
      </c>
      <c r="F142" s="3">
        <f t="shared" si="6"/>
        <v>257.29999999999973</v>
      </c>
      <c r="G142" s="16">
        <f t="shared" si="10"/>
        <v>9.3101514301738547E-2</v>
      </c>
      <c r="H142" s="3">
        <f>MAX(D143:$D$264)</f>
        <v>6357.1</v>
      </c>
      <c r="I142" s="3">
        <f t="shared" si="11"/>
        <v>-3336.1500000000005</v>
      </c>
      <c r="J142" s="21">
        <f t="shared" si="12"/>
        <v>-0.52479117836749467</v>
      </c>
      <c r="K142" s="3"/>
    </row>
    <row r="143" spans="1:11" x14ac:dyDescent="0.25">
      <c r="A143" s="20">
        <v>39845</v>
      </c>
      <c r="B143" s="17" t="str">
        <f t="shared" si="9"/>
        <v>Feb-2009</v>
      </c>
      <c r="C143" s="3">
        <f>INDEX(NiftyData[Close],MATCH($B143,NiftyData[MonthYear],0))</f>
        <v>2763.65</v>
      </c>
      <c r="D143" s="3">
        <f>_xlfn.MAXIFS(NiftyData[High], NiftyData[MonthYear], $B143)</f>
        <v>2969.75</v>
      </c>
      <c r="E143" s="3">
        <f>_xlfn.MINIFS(NiftyData[Low], NiftyData[MonthYear], $B143)</f>
        <v>2677.55</v>
      </c>
      <c r="F143" s="3">
        <f t="shared" si="6"/>
        <v>-111.15000000000009</v>
      </c>
      <c r="G143" s="16">
        <f t="shared" si="10"/>
        <v>-3.8663559204118576E-2</v>
      </c>
      <c r="H143" s="3">
        <f>MAX(D144:$D$264)</f>
        <v>6357.1</v>
      </c>
      <c r="I143" s="3">
        <f t="shared" si="11"/>
        <v>-3593.4500000000003</v>
      </c>
      <c r="J143" s="21">
        <f t="shared" si="12"/>
        <v>-0.56526560853219232</v>
      </c>
      <c r="K143" s="3"/>
    </row>
    <row r="144" spans="1:11" x14ac:dyDescent="0.25">
      <c r="A144" s="25">
        <v>39814</v>
      </c>
      <c r="B144" s="17" t="str">
        <f t="shared" si="9"/>
        <v>Jan-2009</v>
      </c>
      <c r="C144" s="3">
        <f>INDEX(NiftyData[Close],MATCH($B144,NiftyData[MonthYear],0))</f>
        <v>2874.8</v>
      </c>
      <c r="D144" s="3">
        <f>_xlfn.MAXIFS(NiftyData[High], NiftyData[MonthYear], $B144)</f>
        <v>3147.2</v>
      </c>
      <c r="E144" s="3">
        <f>_xlfn.MINIFS(NiftyData[Low], NiftyData[MonthYear], $B144)</f>
        <v>2661.65</v>
      </c>
      <c r="F144" s="3">
        <f t="shared" si="6"/>
        <v>-84.349999999999909</v>
      </c>
      <c r="G144" s="16">
        <f t="shared" si="10"/>
        <v>-2.8504807123667236E-2</v>
      </c>
      <c r="H144" s="3">
        <f>MAX(D145:$D$264)</f>
        <v>6357.1</v>
      </c>
      <c r="I144" s="3">
        <f t="shared" si="11"/>
        <v>-3482.3</v>
      </c>
      <c r="J144" s="21">
        <f t="shared" si="12"/>
        <v>-0.54778122099699544</v>
      </c>
      <c r="K144" s="3"/>
    </row>
    <row r="145" spans="1:11" x14ac:dyDescent="0.25">
      <c r="A145" s="20">
        <v>39783</v>
      </c>
      <c r="B145" s="17" t="str">
        <f t="shared" si="9"/>
        <v>Dec-2008</v>
      </c>
      <c r="C145" s="3">
        <f>INDEX(NiftyData[Close],MATCH($B145,NiftyData[MonthYear],0))</f>
        <v>2959.15</v>
      </c>
      <c r="D145" s="3">
        <f>_xlfn.MAXIFS(NiftyData[High], NiftyData[MonthYear], $B145)</f>
        <v>3110.45</v>
      </c>
      <c r="E145" s="3">
        <f>_xlfn.MINIFS(NiftyData[Low], NiftyData[MonthYear], $B145)</f>
        <v>2570.6999999999998</v>
      </c>
      <c r="F145" s="3">
        <f t="shared" si="6"/>
        <v>204.05000000000018</v>
      </c>
      <c r="G145" s="16">
        <f t="shared" si="10"/>
        <v>7.4062647453812996E-2</v>
      </c>
      <c r="H145" s="3">
        <f>MAX(D146:$D$264)</f>
        <v>6357.1</v>
      </c>
      <c r="I145" s="3">
        <f t="shared" si="11"/>
        <v>-3397.9500000000003</v>
      </c>
      <c r="J145" s="21">
        <f t="shared" si="12"/>
        <v>-0.5345125922197228</v>
      </c>
      <c r="K145" s="3"/>
    </row>
    <row r="146" spans="1:11" x14ac:dyDescent="0.25">
      <c r="A146" s="25">
        <v>39753</v>
      </c>
      <c r="B146" s="17" t="str">
        <f t="shared" si="9"/>
        <v>Nov-2008</v>
      </c>
      <c r="C146" s="3">
        <f>INDEX(NiftyData[Close],MATCH($B146,NiftyData[MonthYear],0))</f>
        <v>2755.1</v>
      </c>
      <c r="D146" s="3">
        <f>_xlfn.MAXIFS(NiftyData[High], NiftyData[MonthYear], $B146)</f>
        <v>3240.55</v>
      </c>
      <c r="E146" s="3">
        <f>_xlfn.MINIFS(NiftyData[Low], NiftyData[MonthYear], $B146)</f>
        <v>2502.9</v>
      </c>
      <c r="F146" s="3">
        <f t="shared" si="6"/>
        <v>-130.5</v>
      </c>
      <c r="G146" s="16">
        <f t="shared" si="10"/>
        <v>-4.5224563349043526E-2</v>
      </c>
      <c r="H146" s="3">
        <f>MAX(D147:$D$264)</f>
        <v>6357.1</v>
      </c>
      <c r="I146" s="3">
        <f t="shared" si="11"/>
        <v>-3602.0000000000005</v>
      </c>
      <c r="J146" s="21">
        <f t="shared" si="12"/>
        <v>-0.56661056141951527</v>
      </c>
      <c r="K146" s="3"/>
    </row>
    <row r="147" spans="1:11" x14ac:dyDescent="0.25">
      <c r="A147" s="20">
        <v>39722</v>
      </c>
      <c r="B147" s="17" t="str">
        <f t="shared" si="9"/>
        <v>Oct-2008</v>
      </c>
      <c r="C147" s="3">
        <f>INDEX(NiftyData[Close],MATCH($B147,NiftyData[MonthYear],0))</f>
        <v>2885.6</v>
      </c>
      <c r="D147" s="3">
        <f>_xlfn.MAXIFS(NiftyData[High], NiftyData[MonthYear], $B147)</f>
        <v>4000.5</v>
      </c>
      <c r="E147" s="3">
        <f>_xlfn.MINIFS(NiftyData[Low], NiftyData[MonthYear], $B147)</f>
        <v>2252.75</v>
      </c>
      <c r="F147" s="3">
        <f t="shared" si="6"/>
        <v>-1035.5999999999999</v>
      </c>
      <c r="G147" s="16">
        <f t="shared" si="10"/>
        <v>-0.26410282566561255</v>
      </c>
      <c r="H147" s="3">
        <f>MAX(D148:$D$264)</f>
        <v>6357.1</v>
      </c>
      <c r="I147" s="3">
        <f t="shared" si="11"/>
        <v>-3471.5000000000005</v>
      </c>
      <c r="J147" s="21">
        <f t="shared" si="12"/>
        <v>-0.54608233313932453</v>
      </c>
      <c r="K147" s="3"/>
    </row>
    <row r="148" spans="1:11" x14ac:dyDescent="0.25">
      <c r="A148" s="25">
        <v>39692</v>
      </c>
      <c r="B148" s="17" t="str">
        <f t="shared" si="9"/>
        <v>Sep-2008</v>
      </c>
      <c r="C148" s="3">
        <f>INDEX(NiftyData[Close],MATCH($B148,NiftyData[MonthYear],0))</f>
        <v>3921.2</v>
      </c>
      <c r="D148" s="3">
        <f>_xlfn.MAXIFS(NiftyData[High], NiftyData[MonthYear], $B148)</f>
        <v>4558</v>
      </c>
      <c r="E148" s="3">
        <f>_xlfn.MINIFS(NiftyData[Low], NiftyData[MonthYear], $B148)</f>
        <v>3715.05</v>
      </c>
      <c r="F148" s="3">
        <f t="shared" si="6"/>
        <v>-438.80000000000018</v>
      </c>
      <c r="G148" s="16">
        <f t="shared" si="10"/>
        <v>-0.10064220183486243</v>
      </c>
      <c r="H148" s="3">
        <f>MAX(D149:$D$264)</f>
        <v>6357.1</v>
      </c>
      <c r="I148" s="3">
        <f t="shared" si="11"/>
        <v>-2435.9000000000005</v>
      </c>
      <c r="J148" s="21">
        <f t="shared" si="12"/>
        <v>-0.38317786412043231</v>
      </c>
      <c r="K148" s="3"/>
    </row>
    <row r="149" spans="1:11" x14ac:dyDescent="0.25">
      <c r="A149" s="20">
        <v>39661</v>
      </c>
      <c r="B149" s="17" t="str">
        <f t="shared" si="9"/>
        <v>Aug-2008</v>
      </c>
      <c r="C149" s="3">
        <f>INDEX(NiftyData[Close],MATCH($B149,NiftyData[MonthYear],0))</f>
        <v>4360</v>
      </c>
      <c r="D149" s="3">
        <f>_xlfn.MAXIFS(NiftyData[High], NiftyData[MonthYear], $B149)</f>
        <v>4649.8500000000004</v>
      </c>
      <c r="E149" s="3">
        <f>_xlfn.MINIFS(NiftyData[Low], NiftyData[MonthYear], $B149)</f>
        <v>4201.8500000000004</v>
      </c>
      <c r="F149" s="3">
        <f t="shared" si="6"/>
        <v>27.050000000000182</v>
      </c>
      <c r="G149" s="16">
        <f t="shared" si="10"/>
        <v>6.2428599453028958E-3</v>
      </c>
      <c r="H149" s="3">
        <f>MAX(D150:$D$264)</f>
        <v>6357.1</v>
      </c>
      <c r="I149" s="3">
        <f t="shared" si="11"/>
        <v>-1997.1000000000004</v>
      </c>
      <c r="J149" s="21">
        <f t="shared" si="12"/>
        <v>-0.31415267968098665</v>
      </c>
      <c r="K149" s="3"/>
    </row>
    <row r="150" spans="1:11" x14ac:dyDescent="0.25">
      <c r="A150" s="25">
        <v>39630</v>
      </c>
      <c r="B150" s="17" t="str">
        <f t="shared" si="9"/>
        <v>Jul-2008</v>
      </c>
      <c r="C150" s="3">
        <f>INDEX(NiftyData[Close],MATCH($B150,NiftyData[MonthYear],0))</f>
        <v>4332.95</v>
      </c>
      <c r="D150" s="3">
        <f>_xlfn.MAXIFS(NiftyData[High], NiftyData[MonthYear], $B150)</f>
        <v>4539.45</v>
      </c>
      <c r="E150" s="3">
        <f>_xlfn.MINIFS(NiftyData[Low], NiftyData[MonthYear], $B150)</f>
        <v>3790.2</v>
      </c>
      <c r="F150" s="3">
        <f t="shared" si="6"/>
        <v>292.39999999999964</v>
      </c>
      <c r="G150" s="16">
        <f t="shared" si="10"/>
        <v>7.2366385764314173E-2</v>
      </c>
      <c r="H150" s="3">
        <f>MAX(D151:$D$264)</f>
        <v>6357.1</v>
      </c>
      <c r="I150" s="3">
        <f t="shared" si="11"/>
        <v>-2024.1500000000005</v>
      </c>
      <c r="J150" s="21">
        <f t="shared" si="12"/>
        <v>-0.31840776454672737</v>
      </c>
      <c r="K150" s="3"/>
    </row>
    <row r="151" spans="1:11" x14ac:dyDescent="0.25">
      <c r="A151" s="20">
        <v>39600</v>
      </c>
      <c r="B151" s="17" t="str">
        <f t="shared" si="9"/>
        <v>Jun-2008</v>
      </c>
      <c r="C151" s="3">
        <f>INDEX(NiftyData[Close],MATCH($B151,NiftyData[MonthYear],0))</f>
        <v>4040.55</v>
      </c>
      <c r="D151" s="3">
        <f>_xlfn.MAXIFS(NiftyData[High], NiftyData[MonthYear], $B151)</f>
        <v>4908.8</v>
      </c>
      <c r="E151" s="3">
        <f>_xlfn.MINIFS(NiftyData[Low], NiftyData[MonthYear], $B151)</f>
        <v>4021.7</v>
      </c>
      <c r="F151" s="3">
        <f t="shared" si="6"/>
        <v>-829.55000000000018</v>
      </c>
      <c r="G151" s="16">
        <f t="shared" si="10"/>
        <v>-0.17033531138990987</v>
      </c>
      <c r="H151" s="3">
        <f>MAX(D152:$D$264)</f>
        <v>6357.1</v>
      </c>
      <c r="I151" s="3">
        <f t="shared" si="11"/>
        <v>-2316.5500000000002</v>
      </c>
      <c r="J151" s="21">
        <f t="shared" si="12"/>
        <v>-0.36440358024885561</v>
      </c>
      <c r="K151" s="3"/>
    </row>
    <row r="152" spans="1:11" x14ac:dyDescent="0.25">
      <c r="A152" s="25">
        <v>39569</v>
      </c>
      <c r="B152" s="17" t="str">
        <f t="shared" si="9"/>
        <v>May-2008</v>
      </c>
      <c r="C152" s="3">
        <f>INDEX(NiftyData[Close],MATCH($B152,NiftyData[MonthYear],0))</f>
        <v>4870.1000000000004</v>
      </c>
      <c r="D152" s="3">
        <f>_xlfn.MAXIFS(NiftyData[High], NiftyData[MonthYear], $B152)</f>
        <v>5298.85</v>
      </c>
      <c r="E152" s="3">
        <f>_xlfn.MINIFS(NiftyData[Low], NiftyData[MonthYear], $B152)</f>
        <v>4801.8999999999996</v>
      </c>
      <c r="F152" s="3">
        <f t="shared" si="6"/>
        <v>-295.79999999999927</v>
      </c>
      <c r="G152" s="16">
        <f t="shared" si="10"/>
        <v>-5.7260109564644938E-2</v>
      </c>
      <c r="H152" s="3">
        <f>MAX(D153:$D$264)</f>
        <v>6357.1</v>
      </c>
      <c r="I152" s="3">
        <f t="shared" si="11"/>
        <v>-1487</v>
      </c>
      <c r="J152" s="21">
        <f t="shared" si="12"/>
        <v>-0.23391168929228734</v>
      </c>
      <c r="K152" s="3"/>
    </row>
    <row r="153" spans="1:11" x14ac:dyDescent="0.25">
      <c r="A153" s="20">
        <v>39539</v>
      </c>
      <c r="B153" s="17" t="str">
        <f t="shared" si="9"/>
        <v>Apr-2008</v>
      </c>
      <c r="C153" s="3">
        <f>INDEX(NiftyData[Close],MATCH($B153,NiftyData[MonthYear],0))</f>
        <v>5165.8999999999996</v>
      </c>
      <c r="D153" s="3">
        <f>_xlfn.MAXIFS(NiftyData[High], NiftyData[MonthYear], $B153)</f>
        <v>5230.75</v>
      </c>
      <c r="E153" s="3">
        <f>_xlfn.MINIFS(NiftyData[Low], NiftyData[MonthYear], $B153)</f>
        <v>4628.75</v>
      </c>
      <c r="F153" s="3">
        <f t="shared" si="6"/>
        <v>431.39999999999964</v>
      </c>
      <c r="G153" s="16">
        <f t="shared" si="10"/>
        <v>9.1118386313232574E-2</v>
      </c>
      <c r="H153" s="3">
        <f>MAX(D154:$D$264)</f>
        <v>6357.1</v>
      </c>
      <c r="I153" s="3">
        <f t="shared" si="11"/>
        <v>-1191.2000000000007</v>
      </c>
      <c r="J153" s="21">
        <f t="shared" si="12"/>
        <v>-0.18738103852385532</v>
      </c>
      <c r="K153" s="3"/>
    </row>
    <row r="154" spans="1:11" x14ac:dyDescent="0.25">
      <c r="A154" s="25">
        <v>39508</v>
      </c>
      <c r="B154" s="17" t="str">
        <f t="shared" si="9"/>
        <v>Mar-2008</v>
      </c>
      <c r="C154" s="3">
        <f>INDEX(NiftyData[Close],MATCH($B154,NiftyData[MonthYear],0))</f>
        <v>4734.5</v>
      </c>
      <c r="D154" s="3">
        <f>_xlfn.MAXIFS(NiftyData[High], NiftyData[MonthYear], $B154)</f>
        <v>5222.8</v>
      </c>
      <c r="E154" s="3">
        <f>_xlfn.MINIFS(NiftyData[Low], NiftyData[MonthYear], $B154)</f>
        <v>4468.55</v>
      </c>
      <c r="F154" s="3">
        <f t="shared" si="6"/>
        <v>-489</v>
      </c>
      <c r="G154" s="16">
        <f t="shared" si="10"/>
        <v>-9.3615391978558435E-2</v>
      </c>
      <c r="H154" s="3">
        <f>MAX(D155:$D$264)</f>
        <v>6357.1</v>
      </c>
      <c r="I154" s="3">
        <f t="shared" si="11"/>
        <v>-1622.6000000000004</v>
      </c>
      <c r="J154" s="21">
        <f t="shared" si="12"/>
        <v>-0.25524217017193379</v>
      </c>
      <c r="K154" s="29" t="s">
        <v>58</v>
      </c>
    </row>
    <row r="155" spans="1:11" x14ac:dyDescent="0.25">
      <c r="A155" s="20">
        <v>39479</v>
      </c>
      <c r="B155" s="17" t="str">
        <f t="shared" si="9"/>
        <v>Feb-2008</v>
      </c>
      <c r="C155" s="3">
        <f>INDEX(NiftyData[Close],MATCH($B155,NiftyData[MonthYear],0))</f>
        <v>5223.5</v>
      </c>
      <c r="D155" s="3">
        <f>_xlfn.MAXIFS(NiftyData[High], NiftyData[MonthYear], $B155)</f>
        <v>5545.2</v>
      </c>
      <c r="E155" s="3">
        <f>_xlfn.MINIFS(NiftyData[Low], NiftyData[MonthYear], $B155)</f>
        <v>4803.6000000000004</v>
      </c>
      <c r="F155" s="3">
        <f t="shared" si="6"/>
        <v>86.050000000000182</v>
      </c>
      <c r="G155" s="16">
        <f t="shared" si="10"/>
        <v>1.6749554740192154E-2</v>
      </c>
      <c r="H155" s="3">
        <f>MAX(D156:$D$264)</f>
        <v>6357.1</v>
      </c>
      <c r="I155" s="3">
        <f t="shared" si="11"/>
        <v>-1133.6000000000004</v>
      </c>
      <c r="J155" s="21">
        <f t="shared" si="12"/>
        <v>-0.17832030328294352</v>
      </c>
      <c r="K155" s="29" t="s">
        <v>57</v>
      </c>
    </row>
    <row r="156" spans="1:11" x14ac:dyDescent="0.25">
      <c r="A156" s="25">
        <v>39448</v>
      </c>
      <c r="B156" s="17" t="str">
        <f t="shared" si="9"/>
        <v>Jan-2008</v>
      </c>
      <c r="C156" s="3">
        <f>INDEX(NiftyData[Close],MATCH($B156,NiftyData[MonthYear],0))</f>
        <v>5137.45</v>
      </c>
      <c r="D156" s="3">
        <f>_xlfn.MAXIFS(NiftyData[High], NiftyData[MonthYear], $B156)</f>
        <v>6357.1</v>
      </c>
      <c r="E156" s="3">
        <f>_xlfn.MINIFS(NiftyData[Low], NiftyData[MonthYear], $B156)</f>
        <v>4448.5</v>
      </c>
      <c r="F156" s="3">
        <f t="shared" si="6"/>
        <v>-1001.1500000000005</v>
      </c>
      <c r="G156" s="16">
        <f t="shared" si="10"/>
        <v>-0.16309093278597733</v>
      </c>
      <c r="H156" s="3">
        <f>MAX(D157:$D$264)</f>
        <v>6185.4</v>
      </c>
      <c r="I156" s="3">
        <f t="shared" si="11"/>
        <v>-1047.9499999999998</v>
      </c>
      <c r="J156" s="21">
        <f t="shared" si="12"/>
        <v>-0.16942315775859279</v>
      </c>
      <c r="K156" s="29" t="s">
        <v>56</v>
      </c>
    </row>
    <row r="157" spans="1:11" x14ac:dyDescent="0.25">
      <c r="A157" s="20">
        <v>39417</v>
      </c>
      <c r="B157" s="17" t="str">
        <f t="shared" si="9"/>
        <v>Dec-2007</v>
      </c>
      <c r="C157" s="3">
        <f>INDEX(NiftyData[Close],MATCH($B157,NiftyData[MonthYear],0))</f>
        <v>6138.6</v>
      </c>
      <c r="D157" s="3">
        <f>_xlfn.MAXIFS(NiftyData[High], NiftyData[MonthYear], $B157)</f>
        <v>6185.4</v>
      </c>
      <c r="E157" s="3">
        <f>_xlfn.MINIFS(NiftyData[Low], NiftyData[MonthYear], $B157)</f>
        <v>5676.7</v>
      </c>
      <c r="F157" s="3">
        <f t="shared" si="6"/>
        <v>375.85000000000036</v>
      </c>
      <c r="G157" s="16">
        <f t="shared" si="10"/>
        <v>6.5220597804867525E-2</v>
      </c>
      <c r="H157" s="3">
        <f>MAX(D158:$D$264)</f>
        <v>6011.95</v>
      </c>
      <c r="I157" s="3">
        <f t="shared" si="11"/>
        <v>126.65000000000055</v>
      </c>
      <c r="J157" s="21">
        <f t="shared" si="12"/>
        <v>2.1066376134199479E-2</v>
      </c>
      <c r="K157" s="29" t="s">
        <v>54</v>
      </c>
    </row>
    <row r="158" spans="1:11" x14ac:dyDescent="0.25">
      <c r="A158" s="25">
        <v>39387</v>
      </c>
      <c r="B158" s="17" t="str">
        <f t="shared" si="9"/>
        <v>Nov-2007</v>
      </c>
      <c r="C158" s="3">
        <f>INDEX(NiftyData[Close],MATCH($B158,NiftyData[MonthYear],0))</f>
        <v>5762.75</v>
      </c>
      <c r="D158" s="3">
        <f>_xlfn.MAXIFS(NiftyData[High], NiftyData[MonthYear], $B158)</f>
        <v>6011.95</v>
      </c>
      <c r="E158" s="3">
        <f>_xlfn.MINIFS(NiftyData[Low], NiftyData[MonthYear], $B158)</f>
        <v>5394.35</v>
      </c>
      <c r="F158" s="3">
        <f t="shared" si="6"/>
        <v>-137.89999999999964</v>
      </c>
      <c r="G158" s="16">
        <f t="shared" si="10"/>
        <v>-2.3370306661130495E-2</v>
      </c>
      <c r="H158" s="3">
        <f>MAX(D159:$D$264)</f>
        <v>5976</v>
      </c>
      <c r="I158" s="3">
        <f t="shared" si="11"/>
        <v>-213.25</v>
      </c>
      <c r="J158" s="21">
        <f t="shared" si="12"/>
        <v>-3.5684404283801874E-2</v>
      </c>
      <c r="K158" s="29" t="s">
        <v>55</v>
      </c>
    </row>
    <row r="159" spans="1:11" x14ac:dyDescent="0.25">
      <c r="A159" s="20">
        <v>39356</v>
      </c>
      <c r="B159" s="17" t="str">
        <f t="shared" si="9"/>
        <v>Oct-2007</v>
      </c>
      <c r="C159" s="3">
        <f>INDEX(NiftyData[Close],MATCH($B159,NiftyData[MonthYear],0))</f>
        <v>5900.65</v>
      </c>
      <c r="D159" s="3">
        <f>_xlfn.MAXIFS(NiftyData[High], NiftyData[MonthYear], $B159)</f>
        <v>5976</v>
      </c>
      <c r="E159" s="3">
        <f>_xlfn.MINIFS(NiftyData[Low], NiftyData[MonthYear], $B159)</f>
        <v>5000.95</v>
      </c>
      <c r="F159" s="3">
        <f t="shared" si="6"/>
        <v>879.29999999999927</v>
      </c>
      <c r="G159" s="16">
        <f t="shared" si="10"/>
        <v>0.17511227060451856</v>
      </c>
      <c r="H159" s="3">
        <f>MAX(D160:$D$264)</f>
        <v>5055.8</v>
      </c>
      <c r="I159" s="3">
        <f t="shared" si="11"/>
        <v>844.84999999999945</v>
      </c>
      <c r="J159" s="21">
        <f t="shared" si="12"/>
        <v>0.16710510700581499</v>
      </c>
      <c r="K159" s="29" t="s">
        <v>53</v>
      </c>
    </row>
    <row r="160" spans="1:11" x14ac:dyDescent="0.25">
      <c r="A160" s="25">
        <v>39326</v>
      </c>
      <c r="B160" s="17" t="str">
        <f t="shared" si="9"/>
        <v>Sep-2007</v>
      </c>
      <c r="C160" s="3">
        <f>INDEX(NiftyData[Close],MATCH($B160,NiftyData[MonthYear],0))</f>
        <v>5021.3500000000004</v>
      </c>
      <c r="D160" s="3">
        <f>_xlfn.MAXIFS(NiftyData[High], NiftyData[MonthYear], $B160)</f>
        <v>5055.8</v>
      </c>
      <c r="E160" s="3">
        <f>_xlfn.MINIFS(NiftyData[Low], NiftyData[MonthYear], $B160)</f>
        <v>4445.55</v>
      </c>
      <c r="F160" s="3">
        <f t="shared" si="6"/>
        <v>557.35000000000036</v>
      </c>
      <c r="G160" s="16">
        <f t="shared" si="10"/>
        <v>0.12485439068100367</v>
      </c>
      <c r="H160" s="3">
        <f>MAX(D161:$D$264)</f>
        <v>4647.95</v>
      </c>
      <c r="I160" s="3">
        <f t="shared" si="11"/>
        <v>373.40000000000055</v>
      </c>
      <c r="J160" s="21">
        <f t="shared" si="12"/>
        <v>8.0336492432147633E-2</v>
      </c>
      <c r="K160" s="29" t="s">
        <v>59</v>
      </c>
    </row>
    <row r="161" spans="1:11" x14ac:dyDescent="0.25">
      <c r="A161" s="20">
        <v>39295</v>
      </c>
      <c r="B161" s="17" t="str">
        <f t="shared" si="9"/>
        <v>Aug-2007</v>
      </c>
      <c r="C161" s="3">
        <f>INDEX(NiftyData[Close],MATCH($B161,NiftyData[MonthYear],0))</f>
        <v>4464</v>
      </c>
      <c r="D161" s="3">
        <f>_xlfn.MAXIFS(NiftyData[High], NiftyData[MonthYear], $B161)</f>
        <v>4532.8999999999996</v>
      </c>
      <c r="E161" s="3">
        <f>_xlfn.MINIFS(NiftyData[Low], NiftyData[MonthYear], $B161)</f>
        <v>4002.2</v>
      </c>
      <c r="F161" s="3">
        <f t="shared" si="6"/>
        <v>-64.850000000000364</v>
      </c>
      <c r="G161" s="16">
        <f t="shared" si="10"/>
        <v>-1.4319308433708416E-2</v>
      </c>
      <c r="H161" s="3">
        <f>MAX(D162:$D$264)</f>
        <v>4647.95</v>
      </c>
      <c r="I161" s="3">
        <f t="shared" si="11"/>
        <v>-183.94999999999982</v>
      </c>
      <c r="J161" s="21">
        <f t="shared" si="12"/>
        <v>-3.9576587527834814E-2</v>
      </c>
      <c r="K161" s="3"/>
    </row>
    <row r="162" spans="1:11" x14ac:dyDescent="0.25">
      <c r="A162" s="25">
        <v>39264</v>
      </c>
      <c r="B162" s="17" t="str">
        <f t="shared" si="9"/>
        <v>Jul-2007</v>
      </c>
      <c r="C162" s="3">
        <f>INDEX(NiftyData[Close],MATCH($B162,NiftyData[MonthYear],0))</f>
        <v>4528.8500000000004</v>
      </c>
      <c r="D162" s="3">
        <f>_xlfn.MAXIFS(NiftyData[High], NiftyData[MonthYear], $B162)</f>
        <v>4647.95</v>
      </c>
      <c r="E162" s="3">
        <f>_xlfn.MINIFS(NiftyData[Low], NiftyData[MonthYear], $B162)</f>
        <v>4304</v>
      </c>
      <c r="F162" s="3">
        <f t="shared" si="6"/>
        <v>210.55000000000018</v>
      </c>
      <c r="G162" s="16">
        <f t="shared" si="10"/>
        <v>4.8757612949540369E-2</v>
      </c>
      <c r="H162" s="3">
        <f>MAX(D163:$D$264)</f>
        <v>4362.95</v>
      </c>
      <c r="I162" s="3">
        <f t="shared" si="11"/>
        <v>165.90000000000055</v>
      </c>
      <c r="J162" s="21">
        <f t="shared" si="12"/>
        <v>3.8024730973309467E-2</v>
      </c>
      <c r="K162" s="3"/>
    </row>
    <row r="163" spans="1:11" x14ac:dyDescent="0.25">
      <c r="A163" s="20">
        <v>39234</v>
      </c>
      <c r="B163" s="17" t="str">
        <f t="shared" si="9"/>
        <v>Jun-2007</v>
      </c>
      <c r="C163" s="3">
        <f>INDEX(NiftyData[Close],MATCH($B163,NiftyData[MonthYear],0))</f>
        <v>4318.3</v>
      </c>
      <c r="D163" s="3">
        <f>_xlfn.MAXIFS(NiftyData[High], NiftyData[MonthYear], $B163)</f>
        <v>4362.95</v>
      </c>
      <c r="E163" s="3">
        <f>_xlfn.MINIFS(NiftyData[Low], NiftyData[MonthYear], $B163)</f>
        <v>4100.8</v>
      </c>
      <c r="F163" s="3">
        <f t="shared" si="6"/>
        <v>22.5</v>
      </c>
      <c r="G163" s="16">
        <f t="shared" si="10"/>
        <v>5.2376740071697937E-3</v>
      </c>
      <c r="H163" s="3">
        <f>MAX(D164:$D$264)</f>
        <v>4306.75</v>
      </c>
      <c r="I163" s="3">
        <f t="shared" si="11"/>
        <v>11.550000000000182</v>
      </c>
      <c r="J163" s="21">
        <f t="shared" si="12"/>
        <v>2.6818366517676164E-3</v>
      </c>
      <c r="K163" s="3"/>
    </row>
    <row r="164" spans="1:11" x14ac:dyDescent="0.25">
      <c r="A164" s="25">
        <v>39203</v>
      </c>
      <c r="B164" s="17" t="str">
        <f t="shared" si="9"/>
        <v>May-2007</v>
      </c>
      <c r="C164" s="3">
        <f>INDEX(NiftyData[Close],MATCH($B164,NiftyData[MonthYear],0))</f>
        <v>4295.8</v>
      </c>
      <c r="D164" s="3">
        <f>_xlfn.MAXIFS(NiftyData[High], NiftyData[MonthYear], $B164)</f>
        <v>4306.75</v>
      </c>
      <c r="E164" s="3">
        <f>_xlfn.MINIFS(NiftyData[Low], NiftyData[MonthYear], $B164)</f>
        <v>3981.15</v>
      </c>
      <c r="F164" s="3">
        <f t="shared" si="6"/>
        <v>207.90000000000009</v>
      </c>
      <c r="G164" s="16">
        <f t="shared" si="10"/>
        <v>5.0857408449326083E-2</v>
      </c>
      <c r="H164" s="3">
        <f>MAX(D165:$D$264)</f>
        <v>4245.3</v>
      </c>
      <c r="I164" s="3">
        <f t="shared" si="11"/>
        <v>50.5</v>
      </c>
      <c r="J164" s="21">
        <f t="shared" si="12"/>
        <v>1.1895507973523661E-2</v>
      </c>
      <c r="K164" s="3"/>
    </row>
    <row r="165" spans="1:11" x14ac:dyDescent="0.25">
      <c r="A165" s="20">
        <v>39173</v>
      </c>
      <c r="B165" s="17" t="str">
        <f t="shared" ref="B165:B196" si="13">TEXT(A165,"mmm-yyyy")</f>
        <v>Apr-2007</v>
      </c>
      <c r="C165" s="3">
        <f>INDEX(NiftyData[Close],MATCH($B165,NiftyData[MonthYear],0))</f>
        <v>4087.9</v>
      </c>
      <c r="D165" s="3">
        <f>_xlfn.MAXIFS(NiftyData[High], NiftyData[MonthYear], $B165)</f>
        <v>4217.8999999999996</v>
      </c>
      <c r="E165" s="3">
        <f>_xlfn.MINIFS(NiftyData[Low], NiftyData[MonthYear], $B165)</f>
        <v>3617</v>
      </c>
      <c r="F165" s="3">
        <f t="shared" si="6"/>
        <v>266.34999999999991</v>
      </c>
      <c r="G165" s="16">
        <f t="shared" si="10"/>
        <v>6.9696850754275078E-2</v>
      </c>
      <c r="H165" s="3">
        <f>MAX(D166:$D$264)</f>
        <v>4245.3</v>
      </c>
      <c r="I165" s="3">
        <f t="shared" ref="I165:I196" si="14">C165-H165</f>
        <v>-157.40000000000009</v>
      </c>
      <c r="J165" s="21">
        <f t="shared" ref="J165:J196" si="15">I165/H165</f>
        <v>-3.7076296139259904E-2</v>
      </c>
      <c r="K165" s="3"/>
    </row>
    <row r="166" spans="1:11" x14ac:dyDescent="0.25">
      <c r="A166" s="25">
        <v>39142</v>
      </c>
      <c r="B166" s="17" t="str">
        <f t="shared" si="13"/>
        <v>Mar-2007</v>
      </c>
      <c r="C166" s="3">
        <f>INDEX(NiftyData[Close],MATCH($B166,NiftyData[MonthYear],0))</f>
        <v>3821.55</v>
      </c>
      <c r="D166" s="3">
        <f>_xlfn.MAXIFS(NiftyData[High], NiftyData[MonthYear], $B166)</f>
        <v>3901.75</v>
      </c>
      <c r="E166" s="3">
        <f>_xlfn.MINIFS(NiftyData[Low], NiftyData[MonthYear], $B166)</f>
        <v>3554.5</v>
      </c>
      <c r="F166" s="3">
        <f t="shared" si="6"/>
        <v>76.25</v>
      </c>
      <c r="G166" s="16">
        <f t="shared" si="10"/>
        <v>2.0358849758363814E-2</v>
      </c>
      <c r="H166" s="3">
        <f>MAX(D167:$D$264)</f>
        <v>4245.3</v>
      </c>
      <c r="I166" s="3">
        <f t="shared" si="14"/>
        <v>-423.75</v>
      </c>
      <c r="J166" s="21">
        <f t="shared" si="15"/>
        <v>-9.9816267401597061E-2</v>
      </c>
      <c r="K166" s="3"/>
    </row>
    <row r="167" spans="1:11" x14ac:dyDescent="0.25">
      <c r="A167" s="20">
        <v>39114</v>
      </c>
      <c r="B167" s="17" t="str">
        <f t="shared" si="13"/>
        <v>Feb-2007</v>
      </c>
      <c r="C167" s="3">
        <f>INDEX(NiftyData[Close],MATCH($B167,NiftyData[MonthYear],0))</f>
        <v>3745.3</v>
      </c>
      <c r="D167" s="3">
        <f>_xlfn.MAXIFS(NiftyData[High], NiftyData[MonthYear], $B167)</f>
        <v>4245.3</v>
      </c>
      <c r="E167" s="3">
        <f>_xlfn.MINIFS(NiftyData[Low], NiftyData[MonthYear], $B167)</f>
        <v>3674.85</v>
      </c>
      <c r="F167" s="3">
        <f t="shared" si="6"/>
        <v>-337.39999999999964</v>
      </c>
      <c r="G167" s="16">
        <f t="shared" si="10"/>
        <v>-8.2641389276704058E-2</v>
      </c>
      <c r="H167" s="3">
        <f>MAX(D168:$D$264)</f>
        <v>4167.1499999999996</v>
      </c>
      <c r="I167" s="3">
        <f t="shared" si="14"/>
        <v>-421.84999999999945</v>
      </c>
      <c r="J167" s="21">
        <f t="shared" si="15"/>
        <v>-0.10123225705818113</v>
      </c>
      <c r="K167" s="3"/>
    </row>
    <row r="168" spans="1:11" x14ac:dyDescent="0.25">
      <c r="A168" s="25">
        <v>39083</v>
      </c>
      <c r="B168" s="17" t="str">
        <f t="shared" si="13"/>
        <v>Jan-2007</v>
      </c>
      <c r="C168" s="3">
        <f>INDEX(NiftyData[Close],MATCH($B168,NiftyData[MonthYear],0))</f>
        <v>4082.7</v>
      </c>
      <c r="D168" s="3">
        <f>_xlfn.MAXIFS(NiftyData[High], NiftyData[MonthYear], $B168)</f>
        <v>4167.1499999999996</v>
      </c>
      <c r="E168" s="3">
        <f>_xlfn.MINIFS(NiftyData[Low], NiftyData[MonthYear], $B168)</f>
        <v>3833.6</v>
      </c>
      <c r="F168" s="3">
        <f t="shared" si="6"/>
        <v>116.29999999999973</v>
      </c>
      <c r="G168" s="16">
        <f t="shared" si="10"/>
        <v>2.9321298910851081E-2</v>
      </c>
      <c r="H168" s="3">
        <f>MAX(D169:$D$264)</f>
        <v>4046.85</v>
      </c>
      <c r="I168" s="3">
        <f t="shared" si="14"/>
        <v>35.849999999999909</v>
      </c>
      <c r="J168" s="21">
        <f t="shared" si="15"/>
        <v>8.858741984506445E-3</v>
      </c>
      <c r="K168" s="3"/>
    </row>
    <row r="169" spans="1:11" x14ac:dyDescent="0.25">
      <c r="A169" s="20">
        <v>39052</v>
      </c>
      <c r="B169" s="17" t="str">
        <f t="shared" si="13"/>
        <v>Dec-2006</v>
      </c>
      <c r="C169" s="3">
        <f>INDEX(NiftyData[Close],MATCH($B169,NiftyData[MonthYear],0))</f>
        <v>3966.4</v>
      </c>
      <c r="D169" s="3">
        <f>_xlfn.MAXIFS(NiftyData[High], NiftyData[MonthYear], $B169)</f>
        <v>4046.85</v>
      </c>
      <c r="E169" s="3">
        <f>_xlfn.MINIFS(NiftyData[Low], NiftyData[MonthYear], $B169)</f>
        <v>3657.65</v>
      </c>
      <c r="F169" s="3">
        <f t="shared" si="6"/>
        <v>11.900000000000091</v>
      </c>
      <c r="G169" s="16">
        <f t="shared" si="10"/>
        <v>3.0092299911493466E-3</v>
      </c>
      <c r="H169" s="3">
        <f>MAX(D170:$D$264)</f>
        <v>3976.8</v>
      </c>
      <c r="I169" s="3">
        <f t="shared" si="14"/>
        <v>-10.400000000000091</v>
      </c>
      <c r="J169" s="21">
        <f t="shared" si="15"/>
        <v>-2.6151679742506765E-3</v>
      </c>
      <c r="K169" s="3"/>
    </row>
    <row r="170" spans="1:11" x14ac:dyDescent="0.25">
      <c r="A170" s="25">
        <v>39022</v>
      </c>
      <c r="B170" s="17" t="str">
        <f t="shared" si="13"/>
        <v>Nov-2006</v>
      </c>
      <c r="C170" s="3">
        <f>INDEX(NiftyData[Close],MATCH($B170,NiftyData[MonthYear],0))</f>
        <v>3954.5</v>
      </c>
      <c r="D170" s="3">
        <f>_xlfn.MAXIFS(NiftyData[High], NiftyData[MonthYear], $B170)</f>
        <v>3976.8</v>
      </c>
      <c r="E170" s="3">
        <f>_xlfn.MINIFS(NiftyData[Low], NiftyData[MonthYear], $B170)</f>
        <v>3737</v>
      </c>
      <c r="F170" s="3">
        <f t="shared" si="6"/>
        <v>210.40000000000009</v>
      </c>
      <c r="G170" s="16">
        <f t="shared" si="10"/>
        <v>5.6195080259608475E-2</v>
      </c>
      <c r="H170" s="3">
        <f>MAX(D171:$D$264)</f>
        <v>3782.85</v>
      </c>
      <c r="I170" s="3">
        <f t="shared" si="14"/>
        <v>171.65000000000009</v>
      </c>
      <c r="J170" s="21">
        <f t="shared" si="15"/>
        <v>4.5375840966467108E-2</v>
      </c>
      <c r="K170" s="3"/>
    </row>
    <row r="171" spans="1:11" x14ac:dyDescent="0.25">
      <c r="A171" s="20">
        <v>38991</v>
      </c>
      <c r="B171" s="17" t="str">
        <f t="shared" si="13"/>
        <v>Oct-2006</v>
      </c>
      <c r="C171" s="3">
        <f>INDEX(NiftyData[Close],MATCH($B171,NiftyData[MonthYear],0))</f>
        <v>3744.1</v>
      </c>
      <c r="D171" s="3">
        <f>_xlfn.MAXIFS(NiftyData[High], NiftyData[MonthYear], $B171)</f>
        <v>3782.85</v>
      </c>
      <c r="E171" s="3">
        <f>_xlfn.MINIFS(NiftyData[Low], NiftyData[MonthYear], $B171)</f>
        <v>3508.65</v>
      </c>
      <c r="F171" s="3">
        <f t="shared" si="6"/>
        <v>155.69999999999982</v>
      </c>
      <c r="G171" s="16">
        <f t="shared" si="10"/>
        <v>4.3389811615204499E-2</v>
      </c>
      <c r="H171" s="3">
        <f>MAX(D172:$D$264)</f>
        <v>3774.15</v>
      </c>
      <c r="I171" s="3">
        <f t="shared" si="14"/>
        <v>-30.050000000000182</v>
      </c>
      <c r="J171" s="21">
        <f t="shared" si="15"/>
        <v>-7.9620576818621898E-3</v>
      </c>
      <c r="K171" s="3"/>
    </row>
    <row r="172" spans="1:11" x14ac:dyDescent="0.25">
      <c r="A172" s="25">
        <v>38961</v>
      </c>
      <c r="B172" s="17" t="str">
        <f t="shared" si="13"/>
        <v>Sep-2006</v>
      </c>
      <c r="C172" s="3">
        <f>INDEX(NiftyData[Close],MATCH($B172,NiftyData[MonthYear],0))</f>
        <v>3588.4</v>
      </c>
      <c r="D172" s="3">
        <f>_xlfn.MAXIFS(NiftyData[High], NiftyData[MonthYear], $B172)</f>
        <v>3603.7</v>
      </c>
      <c r="E172" s="3">
        <f>_xlfn.MINIFS(NiftyData[Low], NiftyData[MonthYear], $B172)</f>
        <v>3328.45</v>
      </c>
      <c r="F172" s="3">
        <f t="shared" si="6"/>
        <v>174.5</v>
      </c>
      <c r="G172" s="16">
        <f t="shared" si="10"/>
        <v>5.1114561059199155E-2</v>
      </c>
      <c r="H172" s="3">
        <f>MAX(D173:$D$264)</f>
        <v>3774.15</v>
      </c>
      <c r="I172" s="3">
        <f t="shared" si="14"/>
        <v>-185.75</v>
      </c>
      <c r="J172" s="21">
        <f t="shared" si="15"/>
        <v>-4.9216379847117894E-2</v>
      </c>
      <c r="K172" s="3"/>
    </row>
    <row r="173" spans="1:11" x14ac:dyDescent="0.25">
      <c r="A173" s="20">
        <v>38930</v>
      </c>
      <c r="B173" s="17" t="str">
        <f t="shared" si="13"/>
        <v>Aug-2006</v>
      </c>
      <c r="C173" s="3">
        <f>INDEX(NiftyData[Close],MATCH($B173,NiftyData[MonthYear],0))</f>
        <v>3413.9</v>
      </c>
      <c r="D173" s="3">
        <f>_xlfn.MAXIFS(NiftyData[High], NiftyData[MonthYear], $B173)</f>
        <v>3452.3</v>
      </c>
      <c r="E173" s="3">
        <f>_xlfn.MINIFS(NiftyData[Low], NiftyData[MonthYear], $B173)</f>
        <v>3113.6</v>
      </c>
      <c r="F173" s="3">
        <f t="shared" si="6"/>
        <v>270.70000000000027</v>
      </c>
      <c r="G173" s="16">
        <f t="shared" si="10"/>
        <v>8.6122423008399174E-2</v>
      </c>
      <c r="H173" s="3">
        <f>MAX(D174:$D$264)</f>
        <v>3774.15</v>
      </c>
      <c r="I173" s="3">
        <f t="shared" si="14"/>
        <v>-360.25</v>
      </c>
      <c r="J173" s="21">
        <f t="shared" si="15"/>
        <v>-9.5451956069578583E-2</v>
      </c>
      <c r="K173" s="29" t="s">
        <v>58</v>
      </c>
    </row>
    <row r="174" spans="1:11" x14ac:dyDescent="0.25">
      <c r="A174" s="25">
        <v>38899</v>
      </c>
      <c r="B174" s="17" t="str">
        <f t="shared" si="13"/>
        <v>Jul-2006</v>
      </c>
      <c r="C174" s="3">
        <f>INDEX(NiftyData[Close],MATCH($B174,NiftyData[MonthYear],0))</f>
        <v>3143.2</v>
      </c>
      <c r="D174" s="3">
        <f>_xlfn.MAXIFS(NiftyData[High], NiftyData[MonthYear], $B174)</f>
        <v>3208.85</v>
      </c>
      <c r="E174" s="3">
        <f>_xlfn.MINIFS(NiftyData[Low], NiftyData[MonthYear], $B174)</f>
        <v>2878.25</v>
      </c>
      <c r="F174" s="3">
        <f t="shared" si="6"/>
        <v>15</v>
      </c>
      <c r="G174" s="16">
        <f t="shared" si="10"/>
        <v>4.795089828016112E-3</v>
      </c>
      <c r="H174" s="3">
        <f>MAX(D175:$D$264)</f>
        <v>3774.15</v>
      </c>
      <c r="I174" s="3">
        <f t="shared" si="14"/>
        <v>-630.95000000000027</v>
      </c>
      <c r="J174" s="21">
        <f t="shared" si="15"/>
        <v>-0.16717671528688585</v>
      </c>
      <c r="K174" s="29" t="s">
        <v>57</v>
      </c>
    </row>
    <row r="175" spans="1:11" x14ac:dyDescent="0.25">
      <c r="A175" s="20">
        <v>38869</v>
      </c>
      <c r="B175" s="17" t="str">
        <f t="shared" si="13"/>
        <v>Jun-2006</v>
      </c>
      <c r="C175" s="3">
        <f>INDEX(NiftyData[Close],MATCH($B175,NiftyData[MonthYear],0))</f>
        <v>3128.2</v>
      </c>
      <c r="D175" s="3">
        <f>_xlfn.MAXIFS(NiftyData[High], NiftyData[MonthYear], $B175)</f>
        <v>3134.15</v>
      </c>
      <c r="E175" s="3">
        <f>_xlfn.MINIFS(NiftyData[Low], NiftyData[MonthYear], $B175)</f>
        <v>2595.65</v>
      </c>
      <c r="F175" s="3">
        <f t="shared" si="6"/>
        <v>57.149999999999636</v>
      </c>
      <c r="G175" s="16">
        <f t="shared" si="10"/>
        <v>1.86092704449617E-2</v>
      </c>
      <c r="H175" s="3">
        <f>MAX(D176:$D$264)</f>
        <v>3774.15</v>
      </c>
      <c r="I175" s="3">
        <f t="shared" si="14"/>
        <v>-645.95000000000027</v>
      </c>
      <c r="J175" s="21">
        <f t="shared" si="15"/>
        <v>-0.17115112011976213</v>
      </c>
      <c r="K175" s="29" t="s">
        <v>56</v>
      </c>
    </row>
    <row r="176" spans="1:11" x14ac:dyDescent="0.25">
      <c r="A176" s="25">
        <v>38838</v>
      </c>
      <c r="B176" s="17" t="str">
        <f t="shared" si="13"/>
        <v>May-2006</v>
      </c>
      <c r="C176" s="3">
        <f>INDEX(NiftyData[Close],MATCH($B176,NiftyData[MonthYear],0))</f>
        <v>3071.05</v>
      </c>
      <c r="D176" s="3">
        <f>_xlfn.MAXIFS(NiftyData[High], NiftyData[MonthYear], $B176)</f>
        <v>3774.15</v>
      </c>
      <c r="E176" s="3">
        <f>_xlfn.MINIFS(NiftyData[Low], NiftyData[MonthYear], $B176)</f>
        <v>2896.4</v>
      </c>
      <c r="F176" s="3">
        <f t="shared" si="6"/>
        <v>-486.54999999999973</v>
      </c>
      <c r="G176" s="16">
        <f t="shared" si="10"/>
        <v>-0.13676354845963565</v>
      </c>
      <c r="H176" s="3">
        <f>MAX(D177:$D$264)</f>
        <v>3598.95</v>
      </c>
      <c r="I176" s="3">
        <f t="shared" si="14"/>
        <v>-527.89999999999964</v>
      </c>
      <c r="J176" s="21">
        <f t="shared" si="15"/>
        <v>-0.146681671042943</v>
      </c>
      <c r="K176" s="29" t="s">
        <v>54</v>
      </c>
    </row>
    <row r="177" spans="1:11" x14ac:dyDescent="0.25">
      <c r="A177" s="20">
        <v>38808</v>
      </c>
      <c r="B177" s="17" t="str">
        <f t="shared" si="13"/>
        <v>Apr-2006</v>
      </c>
      <c r="C177" s="3">
        <f>INDEX(NiftyData[Close],MATCH($B177,NiftyData[MonthYear],0))</f>
        <v>3557.6</v>
      </c>
      <c r="D177" s="3">
        <f>_xlfn.MAXIFS(NiftyData[High], NiftyData[MonthYear], $B177)</f>
        <v>3598.95</v>
      </c>
      <c r="E177" s="3">
        <f>_xlfn.MINIFS(NiftyData[Low], NiftyData[MonthYear], $B177)</f>
        <v>3290.35</v>
      </c>
      <c r="F177" s="3">
        <f t="shared" si="6"/>
        <v>155.04999999999973</v>
      </c>
      <c r="G177" s="16">
        <f t="shared" si="10"/>
        <v>4.5568764603018244E-2</v>
      </c>
      <c r="H177" s="3">
        <f>MAX(D178:$D$264)</f>
        <v>3433.85</v>
      </c>
      <c r="I177" s="3">
        <f t="shared" si="14"/>
        <v>123.75</v>
      </c>
      <c r="J177" s="21">
        <f t="shared" si="15"/>
        <v>3.60382660861715E-2</v>
      </c>
      <c r="K177" s="29" t="s">
        <v>55</v>
      </c>
    </row>
    <row r="178" spans="1:11" x14ac:dyDescent="0.25">
      <c r="A178" s="25">
        <v>38777</v>
      </c>
      <c r="B178" s="17" t="str">
        <f t="shared" si="13"/>
        <v>Mar-2006</v>
      </c>
      <c r="C178" s="3">
        <f>INDEX(NiftyData[Close],MATCH($B178,NiftyData[MonthYear],0))</f>
        <v>3402.55</v>
      </c>
      <c r="D178" s="3">
        <f>_xlfn.MAXIFS(NiftyData[High], NiftyData[MonthYear], $B178)</f>
        <v>3433.85</v>
      </c>
      <c r="E178" s="3">
        <f>_xlfn.MINIFS(NiftyData[Low], NiftyData[MonthYear], $B178)</f>
        <v>3064</v>
      </c>
      <c r="F178" s="3">
        <f t="shared" si="6"/>
        <v>327.85000000000036</v>
      </c>
      <c r="G178" s="16">
        <f t="shared" si="10"/>
        <v>0.10662828893875838</v>
      </c>
      <c r="H178" s="3">
        <f>MAX(D179:$D$264)</f>
        <v>3090.3</v>
      </c>
      <c r="I178" s="3">
        <f t="shared" si="14"/>
        <v>312.25</v>
      </c>
      <c r="J178" s="21">
        <f t="shared" si="15"/>
        <v>0.10104197003527166</v>
      </c>
      <c r="K178" s="29" t="s">
        <v>53</v>
      </c>
    </row>
    <row r="179" spans="1:11" x14ac:dyDescent="0.25">
      <c r="A179" s="20">
        <v>38749</v>
      </c>
      <c r="B179" s="17" t="str">
        <f t="shared" si="13"/>
        <v>Feb-2006</v>
      </c>
      <c r="C179" s="3">
        <f>INDEX(NiftyData[Close],MATCH($B179,NiftyData[MonthYear],0))</f>
        <v>3074.7</v>
      </c>
      <c r="D179" s="3">
        <f>_xlfn.MAXIFS(NiftyData[High], NiftyData[MonthYear], $B179)</f>
        <v>3090.3</v>
      </c>
      <c r="E179" s="3">
        <f>_xlfn.MINIFS(NiftyData[Low], NiftyData[MonthYear], $B179)</f>
        <v>2928.1</v>
      </c>
      <c r="F179" s="3">
        <f t="shared" si="6"/>
        <v>73.599999999999909</v>
      </c>
      <c r="G179" s="16">
        <f t="shared" si="10"/>
        <v>2.4524341074939161E-2</v>
      </c>
      <c r="H179" s="3">
        <f>MAX(D180:$D$264)</f>
        <v>3005.1</v>
      </c>
      <c r="I179" s="3">
        <f t="shared" si="14"/>
        <v>69.599999999999909</v>
      </c>
      <c r="J179" s="21">
        <f t="shared" si="15"/>
        <v>2.3160626934211809E-2</v>
      </c>
      <c r="K179" s="29" t="s">
        <v>56</v>
      </c>
    </row>
    <row r="180" spans="1:11" x14ac:dyDescent="0.25">
      <c r="A180" s="25">
        <v>38718</v>
      </c>
      <c r="B180" s="17" t="str">
        <f t="shared" si="13"/>
        <v>Jan-2006</v>
      </c>
      <c r="C180" s="3">
        <f>INDEX(NiftyData[Close],MATCH($B180,NiftyData[MonthYear],0))</f>
        <v>3001.1</v>
      </c>
      <c r="D180" s="3">
        <f>_xlfn.MAXIFS(NiftyData[High], NiftyData[MonthYear], $B180)</f>
        <v>3005.1</v>
      </c>
      <c r="E180" s="3">
        <f>_xlfn.MINIFS(NiftyData[Low], NiftyData[MonthYear], $B180)</f>
        <v>2783.85</v>
      </c>
      <c r="F180" s="3">
        <f t="shared" si="6"/>
        <v>164.54999999999973</v>
      </c>
      <c r="G180" s="16">
        <f t="shared" si="10"/>
        <v>5.8010611482258279E-2</v>
      </c>
      <c r="H180" s="3">
        <f>MAX(D181:$D$264)</f>
        <v>2857</v>
      </c>
      <c r="I180" s="3">
        <f t="shared" si="14"/>
        <v>144.09999999999991</v>
      </c>
      <c r="J180" s="21">
        <f t="shared" si="15"/>
        <v>5.0437521876093773E-2</v>
      </c>
      <c r="K180" s="29" t="s">
        <v>54</v>
      </c>
    </row>
    <row r="181" spans="1:11" x14ac:dyDescent="0.25">
      <c r="A181" s="20">
        <v>38687</v>
      </c>
      <c r="B181" s="17" t="str">
        <f t="shared" si="13"/>
        <v>Dec-2005</v>
      </c>
      <c r="C181" s="3">
        <f>INDEX(NiftyData[Close],MATCH($B181,NiftyData[MonthYear],0))</f>
        <v>2836.55</v>
      </c>
      <c r="D181" s="3">
        <f>_xlfn.MAXIFS(NiftyData[High], NiftyData[MonthYear], $B181)</f>
        <v>2857</v>
      </c>
      <c r="E181" s="3">
        <f>_xlfn.MINIFS(NiftyData[Low], NiftyData[MonthYear], $B181)</f>
        <v>2641.95</v>
      </c>
      <c r="F181" s="3">
        <f t="shared" si="6"/>
        <v>184.30000000000018</v>
      </c>
      <c r="G181" s="16">
        <f t="shared" si="10"/>
        <v>6.9488170421340437E-2</v>
      </c>
      <c r="H181" s="3">
        <f>MAX(D182:$D$264)</f>
        <v>2727.05</v>
      </c>
      <c r="I181" s="3">
        <f t="shared" si="14"/>
        <v>109.5</v>
      </c>
      <c r="J181" s="21">
        <f t="shared" si="15"/>
        <v>4.0153279184466727E-2</v>
      </c>
      <c r="K181" s="29" t="s">
        <v>55</v>
      </c>
    </row>
    <row r="182" spans="1:11" x14ac:dyDescent="0.25">
      <c r="A182" s="25">
        <v>38657</v>
      </c>
      <c r="B182" s="17" t="str">
        <f t="shared" si="13"/>
        <v>Nov-2005</v>
      </c>
      <c r="C182" s="3">
        <f>INDEX(NiftyData[Close],MATCH($B182,NiftyData[MonthYear],0))</f>
        <v>2652.25</v>
      </c>
      <c r="D182" s="3">
        <f>_xlfn.MAXIFS(NiftyData[High], NiftyData[MonthYear], $B182)</f>
        <v>2727.05</v>
      </c>
      <c r="E182" s="3">
        <f>_xlfn.MINIFS(NiftyData[Low], NiftyData[MonthYear], $B182)</f>
        <v>2366.8000000000002</v>
      </c>
      <c r="F182" s="3">
        <f t="shared" si="6"/>
        <v>281.30000000000018</v>
      </c>
      <c r="G182" s="16">
        <f t="shared" si="10"/>
        <v>0.11864442523039297</v>
      </c>
      <c r="H182" s="3">
        <f>MAX(D183:$D$264)</f>
        <v>2669.2</v>
      </c>
      <c r="I182" s="3">
        <f t="shared" si="14"/>
        <v>-16.949999999999818</v>
      </c>
      <c r="J182" s="21">
        <f t="shared" si="15"/>
        <v>-6.3502172935710399E-3</v>
      </c>
      <c r="K182" s="29" t="s">
        <v>53</v>
      </c>
    </row>
    <row r="183" spans="1:11" x14ac:dyDescent="0.25">
      <c r="A183" s="20">
        <v>38626</v>
      </c>
      <c r="B183" s="17" t="str">
        <f t="shared" si="13"/>
        <v>Oct-2005</v>
      </c>
      <c r="C183" s="3">
        <f>INDEX(NiftyData[Close],MATCH($B183,NiftyData[MonthYear],0))</f>
        <v>2370.9499999999998</v>
      </c>
      <c r="D183" s="3">
        <f>_xlfn.MAXIFS(NiftyData[High], NiftyData[MonthYear], $B183)</f>
        <v>2669.2</v>
      </c>
      <c r="E183" s="3">
        <f>_xlfn.MINIFS(NiftyData[Low], NiftyData[MonthYear], $B183)</f>
        <v>2307.4499999999998</v>
      </c>
      <c r="F183" s="3">
        <f t="shared" si="6"/>
        <v>-230.45000000000027</v>
      </c>
      <c r="G183" s="16">
        <f t="shared" si="10"/>
        <v>-8.8586914738217989E-2</v>
      </c>
      <c r="H183" s="3">
        <f>MAX(D184:$D$264)</f>
        <v>2633.9</v>
      </c>
      <c r="I183" s="3">
        <f t="shared" si="14"/>
        <v>-262.95000000000027</v>
      </c>
      <c r="J183" s="21">
        <f t="shared" si="15"/>
        <v>-9.983294734044583E-2</v>
      </c>
      <c r="K183" s="3"/>
    </row>
    <row r="184" spans="1:11" x14ac:dyDescent="0.25">
      <c r="A184" s="25">
        <v>38596</v>
      </c>
      <c r="B184" s="17" t="str">
        <f t="shared" si="13"/>
        <v>Sep-2005</v>
      </c>
      <c r="C184" s="3">
        <f>INDEX(NiftyData[Close],MATCH($B184,NiftyData[MonthYear],0))</f>
        <v>2601.4</v>
      </c>
      <c r="D184" s="3">
        <f>_xlfn.MAXIFS(NiftyData[High], NiftyData[MonthYear], $B184)</f>
        <v>2633.9</v>
      </c>
      <c r="E184" s="3">
        <f>_xlfn.MINIFS(NiftyData[Low], NiftyData[MonthYear], $B184)</f>
        <v>2382.9</v>
      </c>
      <c r="F184" s="3">
        <f t="shared" si="6"/>
        <v>216.75</v>
      </c>
      <c r="G184" s="16">
        <f t="shared" si="10"/>
        <v>9.0893841863585845E-2</v>
      </c>
      <c r="H184" s="3">
        <f>MAX(D185:$D$264)</f>
        <v>2426.65</v>
      </c>
      <c r="I184" s="3">
        <f t="shared" si="14"/>
        <v>174.75</v>
      </c>
      <c r="J184" s="21">
        <f t="shared" si="15"/>
        <v>7.2012857231162297E-2</v>
      </c>
      <c r="K184" s="3"/>
    </row>
    <row r="185" spans="1:11" x14ac:dyDescent="0.25">
      <c r="A185" s="20">
        <v>38565</v>
      </c>
      <c r="B185" s="17" t="str">
        <f t="shared" si="13"/>
        <v>Aug-2005</v>
      </c>
      <c r="C185" s="3">
        <f>INDEX(NiftyData[Close],MATCH($B185,NiftyData[MonthYear],0))</f>
        <v>2384.65</v>
      </c>
      <c r="D185" s="3">
        <f>_xlfn.MAXIFS(NiftyData[High], NiftyData[MonthYear], $B185)</f>
        <v>2426.65</v>
      </c>
      <c r="E185" s="3">
        <f>_xlfn.MINIFS(NiftyData[Low], NiftyData[MonthYear], $B185)</f>
        <v>2294.25</v>
      </c>
      <c r="F185" s="3">
        <f t="shared" si="6"/>
        <v>72.349999999999909</v>
      </c>
      <c r="G185" s="16">
        <f t="shared" si="10"/>
        <v>3.1289192578817585E-2</v>
      </c>
      <c r="H185" s="3">
        <f>MAX(D186:$D$264)</f>
        <v>2332.5500000000002</v>
      </c>
      <c r="I185" s="3">
        <f t="shared" si="14"/>
        <v>52.099999999999909</v>
      </c>
      <c r="J185" s="21">
        <f t="shared" si="15"/>
        <v>2.2336069966345806E-2</v>
      </c>
      <c r="K185" s="3"/>
    </row>
    <row r="186" spans="1:11" x14ac:dyDescent="0.25">
      <c r="A186" s="25">
        <v>38534</v>
      </c>
      <c r="B186" s="17" t="str">
        <f t="shared" si="13"/>
        <v>Jul-2005</v>
      </c>
      <c r="C186" s="3">
        <f>INDEX(NiftyData[Close],MATCH($B186,NiftyData[MonthYear],0))</f>
        <v>2312.3000000000002</v>
      </c>
      <c r="D186" s="3">
        <f>_xlfn.MAXIFS(NiftyData[High], NiftyData[MonthYear], $B186)</f>
        <v>2332.5500000000002</v>
      </c>
      <c r="E186" s="3">
        <f>_xlfn.MINIFS(NiftyData[Low], NiftyData[MonthYear], $B186)</f>
        <v>2171.25</v>
      </c>
      <c r="F186" s="3">
        <f t="shared" si="6"/>
        <v>91.700000000000273</v>
      </c>
      <c r="G186" s="16">
        <f t="shared" si="10"/>
        <v>4.1295145456183138E-2</v>
      </c>
      <c r="H186" s="3">
        <f>MAX(D187:$D$264)</f>
        <v>2226.15</v>
      </c>
      <c r="I186" s="3">
        <f t="shared" si="14"/>
        <v>86.150000000000091</v>
      </c>
      <c r="J186" s="21">
        <f t="shared" si="15"/>
        <v>3.8699099341913207E-2</v>
      </c>
      <c r="K186" s="3"/>
    </row>
    <row r="187" spans="1:11" x14ac:dyDescent="0.25">
      <c r="A187" s="20">
        <v>38504</v>
      </c>
      <c r="B187" s="17" t="str">
        <f t="shared" si="13"/>
        <v>Jun-2005</v>
      </c>
      <c r="C187" s="3">
        <f>INDEX(NiftyData[Close],MATCH($B187,NiftyData[MonthYear],0))</f>
        <v>2220.6</v>
      </c>
      <c r="D187" s="3">
        <f>_xlfn.MAXIFS(NiftyData[High], NiftyData[MonthYear], $B187)</f>
        <v>2226.15</v>
      </c>
      <c r="E187" s="3">
        <f>_xlfn.MINIFS(NiftyData[Low], NiftyData[MonthYear], $B187)</f>
        <v>2061.35</v>
      </c>
      <c r="F187" s="3">
        <f t="shared" si="6"/>
        <v>133.04999999999973</v>
      </c>
      <c r="G187" s="16">
        <f t="shared" si="10"/>
        <v>6.3735000359272695E-2</v>
      </c>
      <c r="H187" s="3">
        <f>MAX(D188:$D$264)</f>
        <v>2183.4499999999998</v>
      </c>
      <c r="I187" s="3">
        <f t="shared" si="14"/>
        <v>37.150000000000091</v>
      </c>
      <c r="J187" s="21">
        <f t="shared" si="15"/>
        <v>1.7014358011404013E-2</v>
      </c>
      <c r="K187" s="3"/>
    </row>
    <row r="188" spans="1:11" x14ac:dyDescent="0.25">
      <c r="A188" s="25">
        <v>38473</v>
      </c>
      <c r="B188" s="17" t="str">
        <f t="shared" si="13"/>
        <v>May-2005</v>
      </c>
      <c r="C188" s="3">
        <f>INDEX(NiftyData[Close],MATCH($B188,NiftyData[MonthYear],0))</f>
        <v>2087.5500000000002</v>
      </c>
      <c r="D188" s="3">
        <f>_xlfn.MAXIFS(NiftyData[High], NiftyData[MonthYear], $B188)</f>
        <v>2099.35</v>
      </c>
      <c r="E188" s="3">
        <f>_xlfn.MINIFS(NiftyData[Low], NiftyData[MonthYear], $B188)</f>
        <v>1898.15</v>
      </c>
      <c r="F188" s="3">
        <f t="shared" si="6"/>
        <v>185.05000000000018</v>
      </c>
      <c r="G188" s="16">
        <f t="shared" si="10"/>
        <v>9.7266754270696545E-2</v>
      </c>
      <c r="H188" s="3">
        <f>MAX(D189:$D$264)</f>
        <v>2183.4499999999998</v>
      </c>
      <c r="I188" s="3">
        <f t="shared" si="14"/>
        <v>-95.899999999999636</v>
      </c>
      <c r="J188" s="21">
        <f t="shared" si="15"/>
        <v>-4.3921317181524491E-2</v>
      </c>
      <c r="K188" s="3"/>
    </row>
    <row r="189" spans="1:11" x14ac:dyDescent="0.25">
      <c r="A189" s="20">
        <v>38443</v>
      </c>
      <c r="B189" s="17" t="str">
        <f t="shared" si="13"/>
        <v>Apr-2005</v>
      </c>
      <c r="C189" s="3">
        <f>INDEX(NiftyData[Close],MATCH($B189,NiftyData[MonthYear],0))</f>
        <v>1902.5</v>
      </c>
      <c r="D189" s="3">
        <f>_xlfn.MAXIFS(NiftyData[High], NiftyData[MonthYear], $B189)</f>
        <v>2084.9</v>
      </c>
      <c r="E189" s="3">
        <f>_xlfn.MINIFS(NiftyData[Low], NiftyData[MonthYear], $B189)</f>
        <v>1896.3</v>
      </c>
      <c r="F189" s="3">
        <f t="shared" si="6"/>
        <v>-133.15000000000009</v>
      </c>
      <c r="G189" s="16">
        <f t="shared" si="10"/>
        <v>-6.5409083093852127E-2</v>
      </c>
      <c r="H189" s="3">
        <f>MAX(D190:$D$264)</f>
        <v>2183.4499999999998</v>
      </c>
      <c r="I189" s="3">
        <f t="shared" si="14"/>
        <v>-280.94999999999982</v>
      </c>
      <c r="J189" s="21">
        <f t="shared" si="15"/>
        <v>-0.1286725136824749</v>
      </c>
      <c r="K189" s="3"/>
    </row>
    <row r="190" spans="1:11" x14ac:dyDescent="0.25">
      <c r="A190" s="25">
        <v>38412</v>
      </c>
      <c r="B190" s="17" t="str">
        <f t="shared" si="13"/>
        <v>Mar-2005</v>
      </c>
      <c r="C190" s="3">
        <f>INDEX(NiftyData[Close],MATCH($B190,NiftyData[MonthYear],0))</f>
        <v>2035.65</v>
      </c>
      <c r="D190" s="3">
        <f>_xlfn.MAXIFS(NiftyData[High], NiftyData[MonthYear], $B190)</f>
        <v>2183.4499999999998</v>
      </c>
      <c r="E190" s="3">
        <f>_xlfn.MINIFS(NiftyData[Low], NiftyData[MonthYear], $B190)</f>
        <v>1971.15</v>
      </c>
      <c r="F190" s="3">
        <f t="shared" si="6"/>
        <v>-67.599999999999909</v>
      </c>
      <c r="G190" s="16">
        <f t="shared" si="10"/>
        <v>-3.2140734577439635E-2</v>
      </c>
      <c r="H190" s="3">
        <f>MAX(D191:$D$264)</f>
        <v>2120.15</v>
      </c>
      <c r="I190" s="3">
        <f t="shared" si="14"/>
        <v>-84.5</v>
      </c>
      <c r="J190" s="21">
        <f t="shared" si="15"/>
        <v>-3.9855670589345089E-2</v>
      </c>
      <c r="K190" s="3"/>
    </row>
    <row r="191" spans="1:11" x14ac:dyDescent="0.25">
      <c r="A191" s="20">
        <v>38384</v>
      </c>
      <c r="B191" s="17" t="str">
        <f t="shared" si="13"/>
        <v>Feb-2005</v>
      </c>
      <c r="C191" s="3">
        <f>INDEX(NiftyData[Close],MATCH($B191,NiftyData[MonthYear],0))</f>
        <v>2103.25</v>
      </c>
      <c r="D191" s="3">
        <f>_xlfn.MAXIFS(NiftyData[High], NiftyData[MonthYear], $B191)</f>
        <v>2110.15</v>
      </c>
      <c r="E191" s="3">
        <f>_xlfn.MINIFS(NiftyData[Low], NiftyData[MonthYear], $B191)</f>
        <v>2036.6</v>
      </c>
      <c r="F191" s="3">
        <f t="shared" si="6"/>
        <v>45.650000000000091</v>
      </c>
      <c r="G191" s="16">
        <f t="shared" si="10"/>
        <v>2.2186041990668787E-2</v>
      </c>
      <c r="H191" s="3">
        <f>MAX(D192:$D$264)</f>
        <v>2120.15</v>
      </c>
      <c r="I191" s="3">
        <f t="shared" si="14"/>
        <v>-16.900000000000091</v>
      </c>
      <c r="J191" s="21">
        <f t="shared" si="15"/>
        <v>-7.9711341178690612E-3</v>
      </c>
      <c r="K191" s="3"/>
    </row>
    <row r="192" spans="1:11" x14ac:dyDescent="0.25">
      <c r="A192" s="25">
        <v>38353</v>
      </c>
      <c r="B192" s="17" t="str">
        <f t="shared" si="13"/>
        <v>Jan-2005</v>
      </c>
      <c r="C192" s="3">
        <f>INDEX(NiftyData[Close],MATCH($B192,NiftyData[MonthYear],0))</f>
        <v>2057.6</v>
      </c>
      <c r="D192" s="3">
        <f>_xlfn.MAXIFS(NiftyData[High], NiftyData[MonthYear], $B192)</f>
        <v>2120.15</v>
      </c>
      <c r="E192" s="3">
        <f>_xlfn.MINIFS(NiftyData[Low], NiftyData[MonthYear], $B192)</f>
        <v>1894.4</v>
      </c>
      <c r="F192" s="3">
        <f t="shared" si="6"/>
        <v>-22.900000000000091</v>
      </c>
      <c r="G192" s="16">
        <f t="shared" si="10"/>
        <v>-1.1006969478490791E-2</v>
      </c>
      <c r="H192" s="3">
        <f>MAX(D193:$D$264)</f>
        <v>2088.4499999999998</v>
      </c>
      <c r="I192" s="3">
        <f t="shared" si="14"/>
        <v>-30.849999999999909</v>
      </c>
      <c r="J192" s="21">
        <f t="shared" si="15"/>
        <v>-1.4771720654073553E-2</v>
      </c>
      <c r="K192" s="3"/>
    </row>
    <row r="193" spans="1:11" x14ac:dyDescent="0.25">
      <c r="A193" s="20">
        <v>38322</v>
      </c>
      <c r="B193" s="17" t="str">
        <f t="shared" si="13"/>
        <v>Dec-2004</v>
      </c>
      <c r="C193" s="3">
        <f>INDEX(NiftyData[Close],MATCH($B193,NiftyData[MonthYear],0))</f>
        <v>2080.5</v>
      </c>
      <c r="D193" s="3">
        <f>_xlfn.MAXIFS(NiftyData[High], NiftyData[MonthYear], $B193)</f>
        <v>2088.4499999999998</v>
      </c>
      <c r="E193" s="3">
        <f>_xlfn.MINIFS(NiftyData[Low], NiftyData[MonthYear], $B193)</f>
        <v>1944.5</v>
      </c>
      <c r="F193" s="3">
        <f t="shared" si="6"/>
        <v>121.70000000000005</v>
      </c>
      <c r="G193" s="16">
        <f t="shared" si="10"/>
        <v>6.212987543393917E-2</v>
      </c>
      <c r="H193" s="3">
        <f>MAX(D194:$D$264)</f>
        <v>2014.65</v>
      </c>
      <c r="I193" s="3">
        <f t="shared" si="14"/>
        <v>65.849999999999909</v>
      </c>
      <c r="J193" s="21">
        <f t="shared" si="15"/>
        <v>3.2685578140123552E-2</v>
      </c>
      <c r="K193" s="3"/>
    </row>
    <row r="194" spans="1:11" x14ac:dyDescent="0.25">
      <c r="A194" s="25">
        <v>38292</v>
      </c>
      <c r="B194" s="17" t="str">
        <f t="shared" si="13"/>
        <v>Nov-2004</v>
      </c>
      <c r="C194" s="3">
        <f>INDEX(NiftyData[Close],MATCH($B194,NiftyData[MonthYear],0))</f>
        <v>1958.8</v>
      </c>
      <c r="D194" s="3">
        <f>_xlfn.MAXIFS(NiftyData[High], NiftyData[MonthYear], $B194)</f>
        <v>1963.8</v>
      </c>
      <c r="E194" s="3">
        <f>_xlfn.MINIFS(NiftyData[Low], NiftyData[MonthYear], $B194)</f>
        <v>1776.7</v>
      </c>
      <c r="F194" s="3">
        <f t="shared" si="6"/>
        <v>171.89999999999986</v>
      </c>
      <c r="G194" s="16">
        <f t="shared" si="10"/>
        <v>9.6200123118249395E-2</v>
      </c>
      <c r="H194" s="3">
        <f>MAX(D195:$D$264)</f>
        <v>2014.65</v>
      </c>
      <c r="I194" s="3">
        <f t="shared" si="14"/>
        <v>-55.850000000000136</v>
      </c>
      <c r="J194" s="21">
        <f t="shared" si="15"/>
        <v>-2.772193681284597E-2</v>
      </c>
      <c r="K194" s="3"/>
    </row>
    <row r="195" spans="1:11" x14ac:dyDescent="0.25">
      <c r="A195" s="20">
        <v>38261</v>
      </c>
      <c r="B195" s="17" t="str">
        <f t="shared" si="13"/>
        <v>Oct-2004</v>
      </c>
      <c r="C195" s="3">
        <f>INDEX(NiftyData[Close],MATCH($B195,NiftyData[MonthYear],0))</f>
        <v>1786.9</v>
      </c>
      <c r="D195" s="3">
        <f>_xlfn.MAXIFS(NiftyData[High], NiftyData[MonthYear], $B195)</f>
        <v>1829.45</v>
      </c>
      <c r="E195" s="3">
        <f>_xlfn.MINIFS(NiftyData[Low], NiftyData[MonthYear], $B195)</f>
        <v>1737.85</v>
      </c>
      <c r="F195" s="3">
        <f t="shared" ref="F195:F258" si="16">C195-C196</f>
        <v>41.400000000000091</v>
      </c>
      <c r="G195" s="16">
        <f t="shared" si="10"/>
        <v>2.3718132340303691E-2</v>
      </c>
      <c r="H195" s="3">
        <f>MAX(D196:$D$264)</f>
        <v>2014.65</v>
      </c>
      <c r="I195" s="3">
        <f t="shared" si="14"/>
        <v>-227.75</v>
      </c>
      <c r="J195" s="21">
        <f t="shared" si="15"/>
        <v>-0.11304693122874941</v>
      </c>
      <c r="K195" s="3"/>
    </row>
    <row r="196" spans="1:11" x14ac:dyDescent="0.25">
      <c r="A196" s="25">
        <v>38231</v>
      </c>
      <c r="B196" s="17" t="str">
        <f t="shared" si="13"/>
        <v>Sep-2004</v>
      </c>
      <c r="C196" s="3">
        <f>INDEX(NiftyData[Close],MATCH($B196,NiftyData[MonthYear],0))</f>
        <v>1745.5</v>
      </c>
      <c r="D196" s="3">
        <f>_xlfn.MAXIFS(NiftyData[High], NiftyData[MonthYear], $B196)</f>
        <v>1760.8</v>
      </c>
      <c r="E196" s="3">
        <f>_xlfn.MINIFS(NiftyData[Low], NiftyData[MonthYear], $B196)</f>
        <v>1619.9</v>
      </c>
      <c r="F196" s="3">
        <f t="shared" si="16"/>
        <v>113.75</v>
      </c>
      <c r="G196" s="16">
        <f t="shared" si="10"/>
        <v>6.9710433583575912E-2</v>
      </c>
      <c r="H196" s="3">
        <f>MAX(D197:$D$264)</f>
        <v>2014.65</v>
      </c>
      <c r="I196" s="3">
        <f t="shared" si="14"/>
        <v>-269.15000000000009</v>
      </c>
      <c r="J196" s="21">
        <f t="shared" si="15"/>
        <v>-0.13359640632367908</v>
      </c>
      <c r="K196" s="3"/>
    </row>
    <row r="197" spans="1:11" x14ac:dyDescent="0.25">
      <c r="A197" s="20">
        <v>38200</v>
      </c>
      <c r="B197" s="17" t="str">
        <f t="shared" ref="B197:B228" si="17">TEXT(A197,"mmm-yyyy")</f>
        <v>Aug-2004</v>
      </c>
      <c r="C197" s="3">
        <f>INDEX(NiftyData[Close],MATCH($B197,NiftyData[MonthYear],0))</f>
        <v>1631.75</v>
      </c>
      <c r="D197" s="3">
        <f>_xlfn.MAXIFS(NiftyData[High], NiftyData[MonthYear], $B197)</f>
        <v>1658.9</v>
      </c>
      <c r="E197" s="3">
        <f>_xlfn.MINIFS(NiftyData[Low], NiftyData[MonthYear], $B197)</f>
        <v>1573.7</v>
      </c>
      <c r="F197" s="3">
        <f t="shared" si="16"/>
        <v>-0.54999999999995453</v>
      </c>
      <c r="G197" s="16">
        <f t="shared" ref="G197:G260" si="18">F197/C198</f>
        <v>-3.3694786497577317E-4</v>
      </c>
      <c r="H197" s="3">
        <f>MAX(D198:$D$264)</f>
        <v>2014.65</v>
      </c>
      <c r="I197" s="3">
        <f t="shared" ref="I197:I228" si="19">C197-H197</f>
        <v>-382.90000000000009</v>
      </c>
      <c r="J197" s="21">
        <f t="shared" ref="J197:J228" si="20">I197/H197</f>
        <v>-0.19005782642146282</v>
      </c>
      <c r="K197" s="3"/>
    </row>
    <row r="198" spans="1:11" x14ac:dyDescent="0.25">
      <c r="A198" s="25">
        <v>38169</v>
      </c>
      <c r="B198" s="17" t="str">
        <f t="shared" si="17"/>
        <v>Jul-2004</v>
      </c>
      <c r="C198" s="3">
        <f>INDEX(NiftyData[Close],MATCH($B198,NiftyData[MonthYear],0))</f>
        <v>1632.3</v>
      </c>
      <c r="D198" s="3">
        <f>_xlfn.MAXIFS(NiftyData[High], NiftyData[MonthYear], $B198)</f>
        <v>1638.7</v>
      </c>
      <c r="E198" s="3">
        <f>_xlfn.MINIFS(NiftyData[Low], NiftyData[MonthYear], $B198)</f>
        <v>1472.55</v>
      </c>
      <c r="F198" s="3">
        <f t="shared" si="16"/>
        <v>126.70000000000005</v>
      </c>
      <c r="G198" s="16">
        <f t="shared" si="18"/>
        <v>8.4152497343251892E-2</v>
      </c>
      <c r="H198" s="3">
        <f>MAX(D199:$D$264)</f>
        <v>2014.65</v>
      </c>
      <c r="I198" s="3">
        <f t="shared" si="19"/>
        <v>-382.35000000000014</v>
      </c>
      <c r="J198" s="21">
        <f t="shared" si="20"/>
        <v>-0.18978482614846257</v>
      </c>
      <c r="K198" s="3"/>
    </row>
    <row r="199" spans="1:11" x14ac:dyDescent="0.25">
      <c r="A199" s="20">
        <v>38139</v>
      </c>
      <c r="B199" s="17" t="str">
        <f t="shared" si="17"/>
        <v>Jun-2004</v>
      </c>
      <c r="C199" s="3">
        <f>INDEX(NiftyData[Close],MATCH($B199,NiftyData[MonthYear],0))</f>
        <v>1505.6</v>
      </c>
      <c r="D199" s="3">
        <f>_xlfn.MAXIFS(NiftyData[High], NiftyData[MonthYear], $B199)</f>
        <v>1566.5</v>
      </c>
      <c r="E199" s="3">
        <f>_xlfn.MINIFS(NiftyData[Low], NiftyData[MonthYear], $B199)</f>
        <v>1437.9</v>
      </c>
      <c r="F199" s="3">
        <f t="shared" si="16"/>
        <v>22</v>
      </c>
      <c r="G199" s="16">
        <f t="shared" si="18"/>
        <v>1.4828794823402535E-2</v>
      </c>
      <c r="H199" s="3">
        <f>MAX(D200:$D$264)</f>
        <v>2014.65</v>
      </c>
      <c r="I199" s="3">
        <f t="shared" si="19"/>
        <v>-509.05000000000018</v>
      </c>
      <c r="J199" s="21">
        <f t="shared" si="20"/>
        <v>-0.25267416176507096</v>
      </c>
      <c r="K199" s="3"/>
    </row>
    <row r="200" spans="1:11" x14ac:dyDescent="0.25">
      <c r="A200" s="25">
        <v>38108</v>
      </c>
      <c r="B200" s="17" t="str">
        <f t="shared" si="17"/>
        <v>May-2004</v>
      </c>
      <c r="C200" s="3">
        <f>INDEX(NiftyData[Close],MATCH($B200,NiftyData[MonthYear],0))</f>
        <v>1483.6</v>
      </c>
      <c r="D200" s="3">
        <f>_xlfn.MAXIFS(NiftyData[High], NiftyData[MonthYear], $B200)</f>
        <v>1837.95</v>
      </c>
      <c r="E200" s="3">
        <f>_xlfn.MINIFS(NiftyData[Low], NiftyData[MonthYear], $B200)</f>
        <v>1292.2</v>
      </c>
      <c r="F200" s="3">
        <f t="shared" si="16"/>
        <v>-312.5</v>
      </c>
      <c r="G200" s="16">
        <f t="shared" si="18"/>
        <v>-0.17398808529591894</v>
      </c>
      <c r="H200" s="3">
        <f>MAX(D201:$D$264)</f>
        <v>2014.65</v>
      </c>
      <c r="I200" s="3">
        <f t="shared" si="19"/>
        <v>-531.05000000000018</v>
      </c>
      <c r="J200" s="21">
        <f t="shared" si="20"/>
        <v>-0.26359417268508184</v>
      </c>
      <c r="K200" s="29" t="s">
        <v>58</v>
      </c>
    </row>
    <row r="201" spans="1:11" x14ac:dyDescent="0.25">
      <c r="A201" s="20">
        <v>38078</v>
      </c>
      <c r="B201" s="17" t="str">
        <f t="shared" si="17"/>
        <v>Apr-2004</v>
      </c>
      <c r="C201" s="3">
        <f>INDEX(NiftyData[Close],MATCH($B201,NiftyData[MonthYear],0))</f>
        <v>1796.1</v>
      </c>
      <c r="D201" s="3">
        <f>_xlfn.MAXIFS(NiftyData[High], NiftyData[MonthYear], $B201)</f>
        <v>1912.35</v>
      </c>
      <c r="E201" s="3">
        <f>_xlfn.MINIFS(NiftyData[Low], NiftyData[MonthYear], $B201)</f>
        <v>1771.45</v>
      </c>
      <c r="F201" s="3">
        <f t="shared" si="16"/>
        <v>24.199999999999818</v>
      </c>
      <c r="G201" s="16">
        <f t="shared" si="18"/>
        <v>1.3657655623906438E-2</v>
      </c>
      <c r="H201" s="3">
        <f>MAX(D202:$D$264)</f>
        <v>2014.65</v>
      </c>
      <c r="I201" s="3">
        <f t="shared" si="19"/>
        <v>-218.55000000000018</v>
      </c>
      <c r="J201" s="21">
        <f t="shared" si="20"/>
        <v>-0.10848038120765402</v>
      </c>
      <c r="K201" s="29" t="s">
        <v>57</v>
      </c>
    </row>
    <row r="202" spans="1:11" x14ac:dyDescent="0.25">
      <c r="A202" s="25">
        <v>38047</v>
      </c>
      <c r="B202" s="17" t="str">
        <f t="shared" si="17"/>
        <v>Mar-2004</v>
      </c>
      <c r="C202" s="3">
        <f>INDEX(NiftyData[Close],MATCH($B202,NiftyData[MonthYear],0))</f>
        <v>1771.9</v>
      </c>
      <c r="D202" s="3">
        <f>_xlfn.MAXIFS(NiftyData[High], NiftyData[MonthYear], $B202)</f>
        <v>1898.7</v>
      </c>
      <c r="E202" s="3">
        <f>_xlfn.MINIFS(NiftyData[Low], NiftyData[MonthYear], $B202)</f>
        <v>1669.7</v>
      </c>
      <c r="F202" s="3">
        <f t="shared" si="16"/>
        <v>-28.399999999999864</v>
      </c>
      <c r="G202" s="16">
        <f t="shared" si="18"/>
        <v>-1.5775148586346644E-2</v>
      </c>
      <c r="H202" s="3">
        <f>MAX(D203:$D$264)</f>
        <v>2014.65</v>
      </c>
      <c r="I202" s="3">
        <f t="shared" si="19"/>
        <v>-242.75</v>
      </c>
      <c r="J202" s="21">
        <f t="shared" si="20"/>
        <v>-0.12049239321966594</v>
      </c>
      <c r="K202" s="29" t="s">
        <v>56</v>
      </c>
    </row>
    <row r="203" spans="1:11" x14ac:dyDescent="0.25">
      <c r="A203" s="20">
        <v>38018</v>
      </c>
      <c r="B203" s="17" t="str">
        <f t="shared" si="17"/>
        <v>Feb-2004</v>
      </c>
      <c r="C203" s="3">
        <f>INDEX(NiftyData[Close],MATCH($B203,NiftyData[MonthYear],0))</f>
        <v>1800.3</v>
      </c>
      <c r="D203" s="3">
        <f>_xlfn.MAXIFS(NiftyData[High], NiftyData[MonthYear], $B203)</f>
        <v>1935.8</v>
      </c>
      <c r="E203" s="3">
        <f>_xlfn.MINIFS(NiftyData[Low], NiftyData[MonthYear], $B203)</f>
        <v>1755.65</v>
      </c>
      <c r="F203" s="3">
        <f t="shared" si="16"/>
        <v>-9.4500000000000455</v>
      </c>
      <c r="G203" s="16">
        <f t="shared" si="18"/>
        <v>-5.2217157065893331E-3</v>
      </c>
      <c r="H203" s="3">
        <f>MAX(D204:$D$264)</f>
        <v>2014.65</v>
      </c>
      <c r="I203" s="3">
        <f t="shared" si="19"/>
        <v>-214.35000000000014</v>
      </c>
      <c r="J203" s="21">
        <f t="shared" si="20"/>
        <v>-0.10639565185019736</v>
      </c>
      <c r="K203" s="29" t="s">
        <v>54</v>
      </c>
    </row>
    <row r="204" spans="1:11" x14ac:dyDescent="0.25">
      <c r="A204" s="25">
        <v>37987</v>
      </c>
      <c r="B204" s="17" t="str">
        <f t="shared" si="17"/>
        <v>Jan-2004</v>
      </c>
      <c r="C204" s="3">
        <f>INDEX(NiftyData[Close],MATCH($B204,NiftyData[MonthYear],0))</f>
        <v>1809.75</v>
      </c>
      <c r="D204" s="3">
        <f>_xlfn.MAXIFS(NiftyData[High], NiftyData[MonthYear], $B204)</f>
        <v>2014.65</v>
      </c>
      <c r="E204" s="3">
        <f>_xlfn.MINIFS(NiftyData[Low], NiftyData[MonthYear], $B204)</f>
        <v>1756.25</v>
      </c>
      <c r="F204" s="3">
        <f t="shared" si="16"/>
        <v>-70</v>
      </c>
      <c r="G204" s="16">
        <f t="shared" si="18"/>
        <v>-3.7238994547147228E-2</v>
      </c>
      <c r="H204" s="3">
        <f>MAX(D205:$D$264)</f>
        <v>1914.4</v>
      </c>
      <c r="I204" s="3">
        <f t="shared" si="19"/>
        <v>-104.65000000000009</v>
      </c>
      <c r="J204" s="21">
        <f t="shared" si="20"/>
        <v>-5.4664646886753078E-2</v>
      </c>
      <c r="K204" s="29" t="s">
        <v>55</v>
      </c>
    </row>
    <row r="205" spans="1:11" x14ac:dyDescent="0.25">
      <c r="A205" s="20">
        <v>37956</v>
      </c>
      <c r="B205" s="17" t="str">
        <f t="shared" si="17"/>
        <v>Dec-2003</v>
      </c>
      <c r="C205" s="3">
        <f>INDEX(NiftyData[Close],MATCH($B205,NiftyData[MonthYear],0))</f>
        <v>1879.75</v>
      </c>
      <c r="D205" s="3">
        <f>_xlfn.MAXIFS(NiftyData[High], NiftyData[MonthYear], $B205)</f>
        <v>1914.4</v>
      </c>
      <c r="E205" s="3">
        <f>_xlfn.MINIFS(NiftyData[Low], NiftyData[MonthYear], $B205)</f>
        <v>1615.7</v>
      </c>
      <c r="F205" s="3">
        <f t="shared" si="16"/>
        <v>264.5</v>
      </c>
      <c r="G205" s="16">
        <f t="shared" si="18"/>
        <v>0.16375174121652994</v>
      </c>
      <c r="H205" s="3">
        <f>MAX(D206:$D$264)</f>
        <v>1818.15</v>
      </c>
      <c r="I205" s="3">
        <f t="shared" si="19"/>
        <v>61.599999999999909</v>
      </c>
      <c r="J205" s="21">
        <f t="shared" si="20"/>
        <v>3.388059291037588E-2</v>
      </c>
      <c r="K205" s="29" t="s">
        <v>53</v>
      </c>
    </row>
    <row r="206" spans="1:11" x14ac:dyDescent="0.25">
      <c r="A206" s="25">
        <v>37926</v>
      </c>
      <c r="B206" s="17" t="str">
        <f t="shared" si="17"/>
        <v>Nov-2003</v>
      </c>
      <c r="C206" s="3">
        <f>INDEX(NiftyData[Close],MATCH($B206,NiftyData[MonthYear],0))</f>
        <v>1615.25</v>
      </c>
      <c r="D206" s="3">
        <f>_xlfn.MAXIFS(NiftyData[High], NiftyData[MonthYear], $B206)</f>
        <v>1630.25</v>
      </c>
      <c r="E206" s="3">
        <f>_xlfn.MINIFS(NiftyData[Low], NiftyData[MonthYear], $B206)</f>
        <v>1509.15</v>
      </c>
      <c r="F206" s="3">
        <f t="shared" si="16"/>
        <v>59.349999999999909</v>
      </c>
      <c r="G206" s="16">
        <f t="shared" si="18"/>
        <v>3.8145125008033874E-2</v>
      </c>
      <c r="H206" s="3">
        <f>MAX(D207:$D$264)</f>
        <v>1818.15</v>
      </c>
      <c r="I206" s="3">
        <f t="shared" si="19"/>
        <v>-202.90000000000009</v>
      </c>
      <c r="J206" s="21">
        <f t="shared" si="20"/>
        <v>-0.11159695294667661</v>
      </c>
      <c r="K206" s="29" t="s">
        <v>56</v>
      </c>
    </row>
    <row r="207" spans="1:11" x14ac:dyDescent="0.25">
      <c r="A207" s="20">
        <v>37895</v>
      </c>
      <c r="B207" s="17" t="str">
        <f t="shared" si="17"/>
        <v>Oct-2003</v>
      </c>
      <c r="C207" s="3">
        <f>INDEX(NiftyData[Close],MATCH($B207,NiftyData[MonthYear],0))</f>
        <v>1555.9</v>
      </c>
      <c r="D207" s="3">
        <f>_xlfn.MAXIFS(NiftyData[High], NiftyData[MonthYear], $B207)</f>
        <v>1574.1</v>
      </c>
      <c r="E207" s="3">
        <f>_xlfn.MINIFS(NiftyData[Low], NiftyData[MonthYear], $B207)</f>
        <v>1407.95</v>
      </c>
      <c r="F207" s="3">
        <f t="shared" si="16"/>
        <v>138.80000000000018</v>
      </c>
      <c r="G207" s="16">
        <f t="shared" si="18"/>
        <v>9.7946510479147694E-2</v>
      </c>
      <c r="H207" s="3">
        <f>MAX(D208:$D$264)</f>
        <v>1818.15</v>
      </c>
      <c r="I207" s="3">
        <f t="shared" si="19"/>
        <v>-262.25</v>
      </c>
      <c r="J207" s="21">
        <f t="shared" si="20"/>
        <v>-0.14424002420042351</v>
      </c>
      <c r="K207" s="29" t="s">
        <v>54</v>
      </c>
    </row>
    <row r="208" spans="1:11" x14ac:dyDescent="0.25">
      <c r="A208" s="25">
        <v>37865</v>
      </c>
      <c r="B208" s="17" t="str">
        <f t="shared" si="17"/>
        <v>Sep-2003</v>
      </c>
      <c r="C208" s="3">
        <f>INDEX(NiftyData[Close],MATCH($B208,NiftyData[MonthYear],0))</f>
        <v>1417.1</v>
      </c>
      <c r="D208" s="3">
        <f>_xlfn.MAXIFS(NiftyData[High], NiftyData[MonthYear], $B208)</f>
        <v>1430.7</v>
      </c>
      <c r="E208" s="3">
        <f>_xlfn.MINIFS(NiftyData[Low], NiftyData[MonthYear], $B208)</f>
        <v>1285.25</v>
      </c>
      <c r="F208" s="3">
        <f t="shared" si="16"/>
        <v>60.549999999999955</v>
      </c>
      <c r="G208" s="16">
        <f t="shared" si="18"/>
        <v>4.4635288046883603E-2</v>
      </c>
      <c r="H208" s="3">
        <f>MAX(D209:$D$264)</f>
        <v>1818.15</v>
      </c>
      <c r="I208" s="3">
        <f t="shared" si="19"/>
        <v>-401.05000000000018</v>
      </c>
      <c r="J208" s="21">
        <f t="shared" si="20"/>
        <v>-0.22058136017380314</v>
      </c>
      <c r="K208" s="29" t="s">
        <v>55</v>
      </c>
    </row>
    <row r="209" spans="1:11" x14ac:dyDescent="0.25">
      <c r="A209" s="20">
        <v>37834</v>
      </c>
      <c r="B209" s="17" t="str">
        <f t="shared" si="17"/>
        <v>Aug-2003</v>
      </c>
      <c r="C209" s="3">
        <f>INDEX(NiftyData[Close],MATCH($B209,NiftyData[MonthYear],0))</f>
        <v>1356.55</v>
      </c>
      <c r="D209" s="3">
        <f>_xlfn.MAXIFS(NiftyData[High], NiftyData[MonthYear], $B209)</f>
        <v>1365.8</v>
      </c>
      <c r="E209" s="3">
        <f>_xlfn.MINIFS(NiftyData[Low], NiftyData[MonthYear], $B209)</f>
        <v>1164.75</v>
      </c>
      <c r="F209" s="3">
        <f t="shared" si="16"/>
        <v>170.70000000000005</v>
      </c>
      <c r="G209" s="16">
        <f t="shared" si="18"/>
        <v>0.14394737951680234</v>
      </c>
      <c r="H209" s="3">
        <f>MAX(D210:$D$264)</f>
        <v>1818.15</v>
      </c>
      <c r="I209" s="3">
        <f t="shared" si="19"/>
        <v>-461.60000000000014</v>
      </c>
      <c r="J209" s="21">
        <f t="shared" si="20"/>
        <v>-0.2538844429777522</v>
      </c>
      <c r="K209" s="29" t="s">
        <v>53</v>
      </c>
    </row>
    <row r="210" spans="1:11" x14ac:dyDescent="0.25">
      <c r="A210" s="25">
        <v>37803</v>
      </c>
      <c r="B210" s="17" t="str">
        <f t="shared" si="17"/>
        <v>Jul-2003</v>
      </c>
      <c r="C210" s="3">
        <f>INDEX(NiftyData[Close],MATCH($B210,NiftyData[MonthYear],0))</f>
        <v>1185.8499999999999</v>
      </c>
      <c r="D210" s="3">
        <f>_xlfn.MAXIFS(NiftyData[High], NiftyData[MonthYear], $B210)</f>
        <v>1198.5</v>
      </c>
      <c r="E210" s="3">
        <f>_xlfn.MINIFS(NiftyData[Low], NiftyData[MonthYear], $B210)</f>
        <v>1089.3</v>
      </c>
      <c r="F210" s="3">
        <f t="shared" si="16"/>
        <v>51.699999999999818</v>
      </c>
      <c r="G210" s="16">
        <f t="shared" si="18"/>
        <v>4.5584799188819657E-2</v>
      </c>
      <c r="H210" s="3">
        <f>MAX(D211:$D$264)</f>
        <v>1818.15</v>
      </c>
      <c r="I210" s="3">
        <f t="shared" si="19"/>
        <v>-632.30000000000018</v>
      </c>
      <c r="J210" s="21">
        <f t="shared" si="20"/>
        <v>-0.34777108599400497</v>
      </c>
      <c r="K210" s="29" t="s">
        <v>55</v>
      </c>
    </row>
    <row r="211" spans="1:11" x14ac:dyDescent="0.25">
      <c r="A211" s="20">
        <v>37773</v>
      </c>
      <c r="B211" s="17" t="str">
        <f t="shared" si="17"/>
        <v>Jun-2003</v>
      </c>
      <c r="C211" s="3">
        <f>INDEX(NiftyData[Close],MATCH($B211,NiftyData[MonthYear],0))</f>
        <v>1134.1500000000001</v>
      </c>
      <c r="D211" s="3">
        <f>_xlfn.MAXIFS(NiftyData[High], NiftyData[MonthYear], $B211)</f>
        <v>1141.3</v>
      </c>
      <c r="E211" s="3">
        <f>_xlfn.MINIFS(NiftyData[Low], NiftyData[MonthYear], $B211)</f>
        <v>1004.7</v>
      </c>
      <c r="F211" s="3">
        <f t="shared" si="16"/>
        <v>127.35000000000014</v>
      </c>
      <c r="G211" s="16">
        <f t="shared" si="18"/>
        <v>0.12648986889153768</v>
      </c>
      <c r="H211" s="3">
        <f>MAX(D212:$D$264)</f>
        <v>1818.15</v>
      </c>
      <c r="I211" s="3">
        <f t="shared" si="19"/>
        <v>-684</v>
      </c>
      <c r="J211" s="21">
        <f t="shared" si="20"/>
        <v>-0.37620658361521325</v>
      </c>
      <c r="K211" s="29" t="s">
        <v>53</v>
      </c>
    </row>
    <row r="212" spans="1:11" x14ac:dyDescent="0.25">
      <c r="A212" s="25">
        <v>37742</v>
      </c>
      <c r="B212" s="17" t="str">
        <f t="shared" si="17"/>
        <v>May-2003</v>
      </c>
      <c r="C212" s="3">
        <f>INDEX(NiftyData[Close],MATCH($B212,NiftyData[MonthYear],0))</f>
        <v>1006.8</v>
      </c>
      <c r="D212" s="3">
        <f>_xlfn.MAXIFS(NiftyData[High], NiftyData[MonthYear], $B212)</f>
        <v>1013.85</v>
      </c>
      <c r="E212" s="3">
        <f>_xlfn.MINIFS(NiftyData[Low], NiftyData[MonthYear], $B212)</f>
        <v>930.8</v>
      </c>
      <c r="F212" s="3">
        <f t="shared" si="16"/>
        <v>72.75</v>
      </c>
      <c r="G212" s="16">
        <f t="shared" si="18"/>
        <v>7.7886622771800224E-2</v>
      </c>
      <c r="H212" s="3">
        <f>MAX(D213:$D$264)</f>
        <v>1818.15</v>
      </c>
      <c r="I212" s="3">
        <f t="shared" si="19"/>
        <v>-811.35000000000014</v>
      </c>
      <c r="J212" s="21">
        <f t="shared" si="20"/>
        <v>-0.44625030938041421</v>
      </c>
      <c r="K212" s="3"/>
    </row>
    <row r="213" spans="1:11" x14ac:dyDescent="0.25">
      <c r="A213" s="20">
        <v>37712</v>
      </c>
      <c r="B213" s="17" t="str">
        <f t="shared" si="17"/>
        <v>Apr-2003</v>
      </c>
      <c r="C213" s="3">
        <f>INDEX(NiftyData[Close],MATCH($B213,NiftyData[MonthYear],0))</f>
        <v>934.05</v>
      </c>
      <c r="D213" s="3">
        <f>_xlfn.MAXIFS(NiftyData[High], NiftyData[MonthYear], $B213)</f>
        <v>1033.45</v>
      </c>
      <c r="E213" s="3">
        <f>_xlfn.MINIFS(NiftyData[Low], NiftyData[MonthYear], $B213)</f>
        <v>920</v>
      </c>
      <c r="F213" s="3">
        <f t="shared" si="16"/>
        <v>-44.150000000000091</v>
      </c>
      <c r="G213" s="16">
        <f t="shared" si="18"/>
        <v>-4.5133919443876597E-2</v>
      </c>
      <c r="H213" s="3">
        <f>MAX(D214:$D$264)</f>
        <v>1818.15</v>
      </c>
      <c r="I213" s="3">
        <f t="shared" si="19"/>
        <v>-884.10000000000014</v>
      </c>
      <c r="J213" s="21">
        <f t="shared" si="20"/>
        <v>-0.48626350961141823</v>
      </c>
      <c r="K213" s="29" t="s">
        <v>58</v>
      </c>
    </row>
    <row r="214" spans="1:11" x14ac:dyDescent="0.25">
      <c r="A214" s="25">
        <v>37681</v>
      </c>
      <c r="B214" s="17" t="str">
        <f t="shared" si="17"/>
        <v>Mar-2003</v>
      </c>
      <c r="C214" s="3">
        <f>INDEX(NiftyData[Close],MATCH($B214,NiftyData[MonthYear],0))</f>
        <v>978.2</v>
      </c>
      <c r="D214" s="3">
        <f>_xlfn.MAXIFS(NiftyData[High], NiftyData[MonthYear], $B214)</f>
        <v>1070.8499999999999</v>
      </c>
      <c r="E214" s="3">
        <f>_xlfn.MINIFS(NiftyData[Low], NiftyData[MonthYear], $B214)</f>
        <v>974.1</v>
      </c>
      <c r="F214" s="3">
        <f t="shared" si="16"/>
        <v>-85.200000000000045</v>
      </c>
      <c r="G214" s="16">
        <f t="shared" si="18"/>
        <v>-8.0120368628926117E-2</v>
      </c>
      <c r="H214" s="3">
        <f>MAX(D215:$D$264)</f>
        <v>1818.15</v>
      </c>
      <c r="I214" s="3">
        <f t="shared" si="19"/>
        <v>-839.95</v>
      </c>
      <c r="J214" s="21">
        <f t="shared" si="20"/>
        <v>-0.46198058466023156</v>
      </c>
      <c r="K214" s="29" t="s">
        <v>57</v>
      </c>
    </row>
    <row r="215" spans="1:11" x14ac:dyDescent="0.25">
      <c r="A215" s="20">
        <v>37653</v>
      </c>
      <c r="B215" s="17" t="str">
        <f t="shared" si="17"/>
        <v>Feb-2003</v>
      </c>
      <c r="C215" s="3">
        <f>INDEX(NiftyData[Close],MATCH($B215,NiftyData[MonthYear],0))</f>
        <v>1063.4000000000001</v>
      </c>
      <c r="D215" s="3">
        <f>_xlfn.MAXIFS(NiftyData[High], NiftyData[MonthYear], $B215)</f>
        <v>1075.5</v>
      </c>
      <c r="E215" s="3">
        <f>_xlfn.MINIFS(NiftyData[Low], NiftyData[MonthYear], $B215)</f>
        <v>1034.0999999999999</v>
      </c>
      <c r="F215" s="3">
        <f t="shared" si="16"/>
        <v>21.550000000000182</v>
      </c>
      <c r="G215" s="16">
        <f t="shared" si="18"/>
        <v>2.0684359552718898E-2</v>
      </c>
      <c r="H215" s="3">
        <f>MAX(D216:$D$264)</f>
        <v>1818.15</v>
      </c>
      <c r="I215" s="3">
        <f t="shared" si="19"/>
        <v>-754.75</v>
      </c>
      <c r="J215" s="21">
        <f t="shared" si="20"/>
        <v>-0.4151197645958804</v>
      </c>
      <c r="K215" s="29" t="s">
        <v>56</v>
      </c>
    </row>
    <row r="216" spans="1:11" x14ac:dyDescent="0.25">
      <c r="A216" s="25">
        <v>37622</v>
      </c>
      <c r="B216" s="17" t="str">
        <f t="shared" si="17"/>
        <v>Jan-2003</v>
      </c>
      <c r="C216" s="3">
        <f>INDEX(NiftyData[Close],MATCH($B216,NiftyData[MonthYear],0))</f>
        <v>1041.8499999999999</v>
      </c>
      <c r="D216" s="3">
        <f>_xlfn.MAXIFS(NiftyData[High], NiftyData[MonthYear], $B216)</f>
        <v>1105.5999999999999</v>
      </c>
      <c r="E216" s="3">
        <f>_xlfn.MINIFS(NiftyData[Low], NiftyData[MonthYear], $B216)</f>
        <v>1026.2</v>
      </c>
      <c r="F216" s="3">
        <f t="shared" si="16"/>
        <v>-51.650000000000091</v>
      </c>
      <c r="G216" s="16">
        <f t="shared" si="18"/>
        <v>-4.7233653406492992E-2</v>
      </c>
      <c r="H216" s="3">
        <f>MAX(D217:$D$264)</f>
        <v>1818.15</v>
      </c>
      <c r="I216" s="3">
        <f t="shared" si="19"/>
        <v>-776.30000000000018</v>
      </c>
      <c r="J216" s="21">
        <f t="shared" si="20"/>
        <v>-0.42697247201826038</v>
      </c>
      <c r="K216" s="29" t="s">
        <v>54</v>
      </c>
    </row>
    <row r="217" spans="1:11" x14ac:dyDescent="0.25">
      <c r="A217" s="20">
        <v>37591</v>
      </c>
      <c r="B217" s="17" t="str">
        <f t="shared" si="17"/>
        <v>Dec-2002</v>
      </c>
      <c r="C217" s="3">
        <f>INDEX(NiftyData[Close],MATCH($B217,NiftyData[MonthYear],0))</f>
        <v>1093.5</v>
      </c>
      <c r="D217" s="3">
        <f>_xlfn.MAXIFS(NiftyData[High], NiftyData[MonthYear], $B217)</f>
        <v>1103.95</v>
      </c>
      <c r="E217" s="3">
        <f>_xlfn.MINIFS(NiftyData[Low], NiftyData[MonthYear], $B217)</f>
        <v>1034.0999999999999</v>
      </c>
      <c r="F217" s="3">
        <f t="shared" si="16"/>
        <v>43.349999999999909</v>
      </c>
      <c r="G217" s="16">
        <f t="shared" si="18"/>
        <v>4.1279817168975767E-2</v>
      </c>
      <c r="H217" s="3">
        <f>MAX(D218:$D$264)</f>
        <v>1818.15</v>
      </c>
      <c r="I217" s="3">
        <f t="shared" si="19"/>
        <v>-724.65000000000009</v>
      </c>
      <c r="J217" s="21">
        <f t="shared" si="20"/>
        <v>-0.39856447487831043</v>
      </c>
      <c r="K217" s="29" t="s">
        <v>55</v>
      </c>
    </row>
    <row r="218" spans="1:11" x14ac:dyDescent="0.25">
      <c r="A218" s="25">
        <v>37561</v>
      </c>
      <c r="B218" s="17" t="str">
        <f t="shared" si="17"/>
        <v>Nov-2002</v>
      </c>
      <c r="C218" s="3">
        <f>INDEX(NiftyData[Close],MATCH($B218,NiftyData[MonthYear],0))</f>
        <v>1050.1500000000001</v>
      </c>
      <c r="D218" s="3">
        <f>_xlfn.MAXIFS(NiftyData[High], NiftyData[MonthYear], $B218)</f>
        <v>1057.45</v>
      </c>
      <c r="E218" s="3">
        <f>_xlfn.MINIFS(NiftyData[Low], NiftyData[MonthYear], $B218)</f>
        <v>946.4</v>
      </c>
      <c r="F218" s="3">
        <f t="shared" si="16"/>
        <v>98.750000000000114</v>
      </c>
      <c r="G218" s="16">
        <f t="shared" si="18"/>
        <v>0.10379440824048783</v>
      </c>
      <c r="H218" s="3">
        <f>MAX(D219:$D$264)</f>
        <v>1818.15</v>
      </c>
      <c r="I218" s="3">
        <f t="shared" si="19"/>
        <v>-768</v>
      </c>
      <c r="J218" s="21">
        <f t="shared" si="20"/>
        <v>-0.42240739212936224</v>
      </c>
      <c r="K218" s="29" t="s">
        <v>53</v>
      </c>
    </row>
    <row r="219" spans="1:11" x14ac:dyDescent="0.25">
      <c r="A219" s="20">
        <v>37530</v>
      </c>
      <c r="B219" s="17" t="str">
        <f t="shared" si="17"/>
        <v>Oct-2002</v>
      </c>
      <c r="C219" s="3">
        <f>INDEX(NiftyData[Close],MATCH($B219,NiftyData[MonthYear],0))</f>
        <v>951.4</v>
      </c>
      <c r="D219" s="3">
        <f>_xlfn.MAXIFS(NiftyData[High], NiftyData[MonthYear], $B219)</f>
        <v>983.6</v>
      </c>
      <c r="E219" s="3">
        <f>_xlfn.MINIFS(NiftyData[Low], NiftyData[MonthYear], $B219)</f>
        <v>920.1</v>
      </c>
      <c r="F219" s="3">
        <f t="shared" si="16"/>
        <v>-11.75</v>
      </c>
      <c r="G219" s="16">
        <f t="shared" si="18"/>
        <v>-1.2199553548253129E-2</v>
      </c>
      <c r="H219" s="3">
        <f>MAX(D220:$D$264)</f>
        <v>1818.15</v>
      </c>
      <c r="I219" s="3">
        <f t="shared" si="19"/>
        <v>-866.75000000000011</v>
      </c>
      <c r="J219" s="21">
        <f t="shared" si="20"/>
        <v>-0.47672084261474579</v>
      </c>
      <c r="K219" s="3"/>
    </row>
    <row r="220" spans="1:11" x14ac:dyDescent="0.25">
      <c r="A220" s="25">
        <v>37500</v>
      </c>
      <c r="B220" s="17" t="str">
        <f t="shared" si="17"/>
        <v>Sep-2002</v>
      </c>
      <c r="C220" s="3">
        <f>INDEX(NiftyData[Close],MATCH($B220,NiftyData[MonthYear],0))</f>
        <v>963.15</v>
      </c>
      <c r="D220" s="3">
        <f>_xlfn.MAXIFS(NiftyData[High], NiftyData[MonthYear], $B220)</f>
        <v>1024.6500000000001</v>
      </c>
      <c r="E220" s="3">
        <f>_xlfn.MINIFS(NiftyData[Low], NiftyData[MonthYear], $B220)</f>
        <v>960.2</v>
      </c>
      <c r="F220" s="3">
        <f t="shared" si="16"/>
        <v>-47.450000000000045</v>
      </c>
      <c r="G220" s="16">
        <f t="shared" si="18"/>
        <v>-4.6952305561052884E-2</v>
      </c>
      <c r="H220" s="3">
        <f>MAX(D221:$D$264)</f>
        <v>1818.15</v>
      </c>
      <c r="I220" s="3">
        <f t="shared" si="19"/>
        <v>-855.00000000000011</v>
      </c>
      <c r="J220" s="21">
        <f t="shared" si="20"/>
        <v>-0.47025822951901664</v>
      </c>
      <c r="K220" s="3"/>
    </row>
    <row r="221" spans="1:11" x14ac:dyDescent="0.25">
      <c r="A221" s="20">
        <v>37469</v>
      </c>
      <c r="B221" s="17" t="str">
        <f t="shared" si="17"/>
        <v>Aug-2002</v>
      </c>
      <c r="C221" s="3">
        <f>INDEX(NiftyData[Close],MATCH($B221,NiftyData[MonthYear],0))</f>
        <v>1010.6</v>
      </c>
      <c r="D221" s="3">
        <f>_xlfn.MAXIFS(NiftyData[High], NiftyData[MonthYear], $B221)</f>
        <v>1012.75</v>
      </c>
      <c r="E221" s="3">
        <f>_xlfn.MINIFS(NiftyData[Low], NiftyData[MonthYear], $B221)</f>
        <v>935.55</v>
      </c>
      <c r="F221" s="3">
        <f t="shared" si="16"/>
        <v>51.700000000000045</v>
      </c>
      <c r="G221" s="16">
        <f t="shared" si="18"/>
        <v>5.3915945354051566E-2</v>
      </c>
      <c r="H221" s="3">
        <f>MAX(D222:$D$264)</f>
        <v>1818.15</v>
      </c>
      <c r="I221" s="3">
        <f t="shared" si="19"/>
        <v>-807.55000000000007</v>
      </c>
      <c r="J221" s="21">
        <f t="shared" si="20"/>
        <v>-0.4441602728047741</v>
      </c>
      <c r="K221" s="3"/>
    </row>
    <row r="222" spans="1:11" x14ac:dyDescent="0.25">
      <c r="A222" s="25">
        <v>37438</v>
      </c>
      <c r="B222" s="17" t="str">
        <f t="shared" si="17"/>
        <v>Jul-2002</v>
      </c>
      <c r="C222" s="3">
        <f>INDEX(NiftyData[Close],MATCH($B222,NiftyData[MonthYear],0))</f>
        <v>958.9</v>
      </c>
      <c r="D222" s="3">
        <f>_xlfn.MAXIFS(NiftyData[High], NiftyData[MonthYear], $B222)</f>
        <v>1087.4000000000001</v>
      </c>
      <c r="E222" s="3">
        <f>_xlfn.MINIFS(NiftyData[Low], NiftyData[MonthYear], $B222)</f>
        <v>943.6</v>
      </c>
      <c r="F222" s="3">
        <f t="shared" si="16"/>
        <v>-98.899999999999977</v>
      </c>
      <c r="G222" s="16">
        <f t="shared" si="18"/>
        <v>-9.3495934959349575E-2</v>
      </c>
      <c r="H222" s="3">
        <f>MAX(D223:$D$264)</f>
        <v>1818.15</v>
      </c>
      <c r="I222" s="3">
        <f t="shared" si="19"/>
        <v>-859.25000000000011</v>
      </c>
      <c r="J222" s="21">
        <f t="shared" si="20"/>
        <v>-0.4725957704259825</v>
      </c>
      <c r="K222" s="3"/>
    </row>
    <row r="223" spans="1:11" x14ac:dyDescent="0.25">
      <c r="A223" s="20">
        <v>37408</v>
      </c>
      <c r="B223" s="17" t="str">
        <f t="shared" si="17"/>
        <v>Jun-2002</v>
      </c>
      <c r="C223" s="3">
        <f>INDEX(NiftyData[Close],MATCH($B223,NiftyData[MonthYear],0))</f>
        <v>1057.8</v>
      </c>
      <c r="D223" s="3">
        <f>_xlfn.MAXIFS(NiftyData[High], NiftyData[MonthYear], $B223)</f>
        <v>1102.05</v>
      </c>
      <c r="E223" s="3">
        <f>_xlfn.MINIFS(NiftyData[Low], NiftyData[MonthYear], $B223)</f>
        <v>1029.25</v>
      </c>
      <c r="F223" s="3">
        <f t="shared" si="16"/>
        <v>29</v>
      </c>
      <c r="G223" s="16">
        <f t="shared" si="18"/>
        <v>2.8188180404354588E-2</v>
      </c>
      <c r="H223" s="3">
        <f>MAX(D224:$D$264)</f>
        <v>1818.15</v>
      </c>
      <c r="I223" s="3">
        <f t="shared" si="19"/>
        <v>-760.35000000000014</v>
      </c>
      <c r="J223" s="21">
        <f t="shared" si="20"/>
        <v>-0.41819981849682375</v>
      </c>
      <c r="K223" s="3"/>
    </row>
    <row r="224" spans="1:11" x14ac:dyDescent="0.25">
      <c r="A224" s="25">
        <v>37377</v>
      </c>
      <c r="B224" s="17" t="str">
        <f t="shared" si="17"/>
        <v>May-2002</v>
      </c>
      <c r="C224" s="3">
        <f>INDEX(NiftyData[Close],MATCH($B224,NiftyData[MonthYear],0))</f>
        <v>1028.8</v>
      </c>
      <c r="D224" s="3">
        <f>_xlfn.MAXIFS(NiftyData[High], NiftyData[MonthYear], $B224)</f>
        <v>1136.55</v>
      </c>
      <c r="E224" s="3">
        <f>_xlfn.MINIFS(NiftyData[Low], NiftyData[MonthYear], $B224)</f>
        <v>1020.1</v>
      </c>
      <c r="F224" s="3">
        <f t="shared" si="16"/>
        <v>-55.700000000000045</v>
      </c>
      <c r="G224" s="16">
        <f t="shared" si="18"/>
        <v>-5.136007376671281E-2</v>
      </c>
      <c r="H224" s="3">
        <f>MAX(D225:$D$264)</f>
        <v>1818.15</v>
      </c>
      <c r="I224" s="3">
        <f t="shared" si="19"/>
        <v>-789.35000000000014</v>
      </c>
      <c r="J224" s="21">
        <f t="shared" si="20"/>
        <v>-0.43415009762670853</v>
      </c>
      <c r="K224" s="3"/>
    </row>
    <row r="225" spans="1:11" x14ac:dyDescent="0.25">
      <c r="A225" s="20">
        <v>37347</v>
      </c>
      <c r="B225" s="17" t="str">
        <f t="shared" si="17"/>
        <v>Apr-2002</v>
      </c>
      <c r="C225" s="3">
        <f>INDEX(NiftyData[Close],MATCH($B225,NiftyData[MonthYear],0))</f>
        <v>1084.5</v>
      </c>
      <c r="D225" s="3">
        <f>_xlfn.MAXIFS(NiftyData[High], NiftyData[MonthYear], $B225)</f>
        <v>1153.3</v>
      </c>
      <c r="E225" s="3">
        <f>_xlfn.MINIFS(NiftyData[Low], NiftyData[MonthYear], $B225)</f>
        <v>1073.3</v>
      </c>
      <c r="F225" s="3">
        <f t="shared" si="16"/>
        <v>-45.049999999999955</v>
      </c>
      <c r="G225" s="16">
        <f t="shared" si="18"/>
        <v>-3.9883139303262323E-2</v>
      </c>
      <c r="H225" s="3">
        <f>MAX(D226:$D$264)</f>
        <v>1818.15</v>
      </c>
      <c r="I225" s="3">
        <f t="shared" si="19"/>
        <v>-733.65000000000009</v>
      </c>
      <c r="J225" s="21">
        <f t="shared" si="20"/>
        <v>-0.40351456150482634</v>
      </c>
      <c r="K225" s="3"/>
    </row>
    <row r="226" spans="1:11" x14ac:dyDescent="0.25">
      <c r="A226" s="25">
        <v>37316</v>
      </c>
      <c r="B226" s="17" t="str">
        <f t="shared" si="17"/>
        <v>Mar-2002</v>
      </c>
      <c r="C226" s="3">
        <f>INDEX(NiftyData[Close],MATCH($B226,NiftyData[MonthYear],0))</f>
        <v>1129.55</v>
      </c>
      <c r="D226" s="3">
        <f>_xlfn.MAXIFS(NiftyData[High], NiftyData[MonthYear], $B226)</f>
        <v>1201.0999999999999</v>
      </c>
      <c r="E226" s="3">
        <f>_xlfn.MINIFS(NiftyData[Low], NiftyData[MonthYear], $B226)</f>
        <v>1117.8499999999999</v>
      </c>
      <c r="F226" s="3">
        <f t="shared" si="16"/>
        <v>-12.5</v>
      </c>
      <c r="G226" s="16">
        <f t="shared" si="18"/>
        <v>-1.0945230068736045E-2</v>
      </c>
      <c r="H226" s="3">
        <f>MAX(D227:$D$264)</f>
        <v>1818.15</v>
      </c>
      <c r="I226" s="3">
        <f t="shared" si="19"/>
        <v>-688.60000000000014</v>
      </c>
      <c r="J226" s="21">
        <f t="shared" si="20"/>
        <v>-0.37873662789098816</v>
      </c>
      <c r="K226" s="3"/>
    </row>
    <row r="227" spans="1:11" x14ac:dyDescent="0.25">
      <c r="A227" s="20">
        <v>37288</v>
      </c>
      <c r="B227" s="17" t="str">
        <f t="shared" si="17"/>
        <v>Feb-2002</v>
      </c>
      <c r="C227" s="3">
        <f>INDEX(NiftyData[Close],MATCH($B227,NiftyData[MonthYear],0))</f>
        <v>1142.05</v>
      </c>
      <c r="D227" s="3">
        <f>_xlfn.MAXIFS(NiftyData[High], NiftyData[MonthYear], $B227)</f>
        <v>1205.95</v>
      </c>
      <c r="E227" s="3">
        <f>_xlfn.MINIFS(NiftyData[Low], NiftyData[MonthYear], $B227)</f>
        <v>1069.4000000000001</v>
      </c>
      <c r="F227" s="3">
        <f t="shared" si="16"/>
        <v>66.649999999999864</v>
      </c>
      <c r="G227" s="16">
        <f t="shared" si="18"/>
        <v>6.1976938813464624E-2</v>
      </c>
      <c r="H227" s="3">
        <f>MAX(D228:$D$264)</f>
        <v>1818.15</v>
      </c>
      <c r="I227" s="3">
        <f t="shared" si="19"/>
        <v>-676.10000000000014</v>
      </c>
      <c r="J227" s="21">
        <f t="shared" si="20"/>
        <v>-0.37186150757638264</v>
      </c>
      <c r="K227" s="3"/>
    </row>
    <row r="228" spans="1:11" x14ac:dyDescent="0.25">
      <c r="A228" s="25">
        <v>37257</v>
      </c>
      <c r="B228" s="17" t="str">
        <f t="shared" si="17"/>
        <v>Jan-2002</v>
      </c>
      <c r="C228" s="3">
        <f>INDEX(NiftyData[Close],MATCH($B228,NiftyData[MonthYear],0))</f>
        <v>1075.4000000000001</v>
      </c>
      <c r="D228" s="3">
        <f>_xlfn.MAXIFS(NiftyData[High], NiftyData[MonthYear], $B228)</f>
        <v>1121.75</v>
      </c>
      <c r="E228" s="3">
        <f>_xlfn.MINIFS(NiftyData[Low], NiftyData[MonthYear], $B228)</f>
        <v>1052.05</v>
      </c>
      <c r="F228" s="3">
        <f t="shared" si="16"/>
        <v>16.350000000000136</v>
      </c>
      <c r="G228" s="16">
        <f t="shared" si="18"/>
        <v>1.5438364572022224E-2</v>
      </c>
      <c r="H228" s="3">
        <f>MAX(D229:$D$264)</f>
        <v>1818.15</v>
      </c>
      <c r="I228" s="3">
        <f t="shared" si="19"/>
        <v>-742.75</v>
      </c>
      <c r="J228" s="21">
        <f t="shared" si="20"/>
        <v>-0.40851964909385913</v>
      </c>
      <c r="K228" s="3"/>
    </row>
    <row r="229" spans="1:11" x14ac:dyDescent="0.25">
      <c r="A229" s="20">
        <v>37226</v>
      </c>
      <c r="B229" s="17" t="str">
        <f t="shared" ref="B229:B260" si="21">TEXT(A229,"mmm-yyyy")</f>
        <v>Dec-2001</v>
      </c>
      <c r="C229" s="3">
        <f>INDEX(NiftyData[Close],MATCH($B229,NiftyData[MonthYear],0))</f>
        <v>1059.05</v>
      </c>
      <c r="D229" s="3">
        <f>_xlfn.MAXIFS(NiftyData[High], NiftyData[MonthYear], $B229)</f>
        <v>1132.6500000000001</v>
      </c>
      <c r="E229" s="3">
        <f>_xlfn.MINIFS(NiftyData[Low], NiftyData[MonthYear], $B229)</f>
        <v>1010.45</v>
      </c>
      <c r="F229" s="3">
        <f t="shared" si="16"/>
        <v>-8.1000000000001364</v>
      </c>
      <c r="G229" s="16">
        <f t="shared" si="18"/>
        <v>-7.5903106404911543E-3</v>
      </c>
      <c r="H229" s="3">
        <f>MAX(D230:$D$264)</f>
        <v>1818.15</v>
      </c>
      <c r="I229" s="3">
        <f t="shared" ref="I229:I260" si="22">C229-H229</f>
        <v>-759.10000000000014</v>
      </c>
      <c r="J229" s="21">
        <f t="shared" ref="J229:J260" si="23">I229/H229</f>
        <v>-0.41751230646536319</v>
      </c>
      <c r="K229" s="3"/>
    </row>
    <row r="230" spans="1:11" x14ac:dyDescent="0.25">
      <c r="A230" s="25">
        <v>37196</v>
      </c>
      <c r="B230" s="17" t="str">
        <f t="shared" si="21"/>
        <v>Nov-2001</v>
      </c>
      <c r="C230" s="3">
        <f>INDEX(NiftyData[Close],MATCH($B230,NiftyData[MonthYear],0))</f>
        <v>1067.1500000000001</v>
      </c>
      <c r="D230" s="3">
        <f>_xlfn.MAXIFS(NiftyData[High], NiftyData[MonthYear], $B230)</f>
        <v>1097.5999999999999</v>
      </c>
      <c r="E230" s="3">
        <f>_xlfn.MINIFS(NiftyData[Low], NiftyData[MonthYear], $B230)</f>
        <v>973.55</v>
      </c>
      <c r="F230" s="3">
        <f t="shared" si="16"/>
        <v>95.250000000000114</v>
      </c>
      <c r="G230" s="16">
        <f t="shared" si="18"/>
        <v>9.8003909867270408E-2</v>
      </c>
      <c r="H230" s="3">
        <f>MAX(D231:$D$264)</f>
        <v>1818.15</v>
      </c>
      <c r="I230" s="3">
        <f t="shared" si="22"/>
        <v>-751</v>
      </c>
      <c r="J230" s="21">
        <f t="shared" si="23"/>
        <v>-0.41305722850149873</v>
      </c>
      <c r="K230" s="3"/>
    </row>
    <row r="231" spans="1:11" x14ac:dyDescent="0.25">
      <c r="A231" s="20">
        <v>37165</v>
      </c>
      <c r="B231" s="17" t="str">
        <f t="shared" si="21"/>
        <v>Oct-2001</v>
      </c>
      <c r="C231" s="3">
        <f>INDEX(NiftyData[Close],MATCH($B231,NiftyData[MonthYear],0))</f>
        <v>971.9</v>
      </c>
      <c r="D231" s="3">
        <f>_xlfn.MAXIFS(NiftyData[High], NiftyData[MonthYear], $B231)</f>
        <v>1000.95</v>
      </c>
      <c r="E231" s="3">
        <f>_xlfn.MINIFS(NiftyData[Low], NiftyData[MonthYear], $B231)</f>
        <v>884.65</v>
      </c>
      <c r="F231" s="3">
        <f t="shared" si="16"/>
        <v>58.049999999999955</v>
      </c>
      <c r="G231" s="16">
        <f t="shared" si="18"/>
        <v>6.3522459922306679E-2</v>
      </c>
      <c r="H231" s="3">
        <f>MAX(D232:$D$264)</f>
        <v>1818.15</v>
      </c>
      <c r="I231" s="3">
        <f t="shared" si="22"/>
        <v>-846.25000000000011</v>
      </c>
      <c r="J231" s="21">
        <f t="shared" si="23"/>
        <v>-0.46544564529879279</v>
      </c>
      <c r="K231" s="3"/>
    </row>
    <row r="232" spans="1:11" x14ac:dyDescent="0.25">
      <c r="A232" s="25">
        <v>37135</v>
      </c>
      <c r="B232" s="17" t="str">
        <f t="shared" si="21"/>
        <v>Sep-2001</v>
      </c>
      <c r="C232" s="3">
        <f>INDEX(NiftyData[Close],MATCH($B232,NiftyData[MonthYear],0))</f>
        <v>913.85</v>
      </c>
      <c r="D232" s="3">
        <f>_xlfn.MAXIFS(NiftyData[High], NiftyData[MonthYear], $B232)</f>
        <v>1059.9000000000001</v>
      </c>
      <c r="E232" s="3">
        <f>_xlfn.MINIFS(NiftyData[Low], NiftyData[MonthYear], $B232)</f>
        <v>849.95</v>
      </c>
      <c r="F232" s="3">
        <f t="shared" si="16"/>
        <v>-139.89999999999998</v>
      </c>
      <c r="G232" s="16">
        <f t="shared" si="18"/>
        <v>-0.13276393831553973</v>
      </c>
      <c r="H232" s="3">
        <f>MAX(D233:$D$264)</f>
        <v>1818.15</v>
      </c>
      <c r="I232" s="3">
        <f t="shared" si="22"/>
        <v>-904.30000000000007</v>
      </c>
      <c r="J232" s="21">
        <f t="shared" si="23"/>
        <v>-0.49737370403982073</v>
      </c>
      <c r="K232" s="3"/>
    </row>
    <row r="233" spans="1:11" x14ac:dyDescent="0.25">
      <c r="A233" s="20">
        <v>37104</v>
      </c>
      <c r="B233" s="17" t="str">
        <f t="shared" si="21"/>
        <v>Aug-2001</v>
      </c>
      <c r="C233" s="3">
        <f>INDEX(NiftyData[Close],MATCH($B233,NiftyData[MonthYear],0))</f>
        <v>1053.75</v>
      </c>
      <c r="D233" s="3">
        <f>_xlfn.MAXIFS(NiftyData[High], NiftyData[MonthYear], $B233)</f>
        <v>1084</v>
      </c>
      <c r="E233" s="3">
        <f>_xlfn.MINIFS(NiftyData[Low], NiftyData[MonthYear], $B233)</f>
        <v>1051.75</v>
      </c>
      <c r="F233" s="3">
        <f t="shared" si="16"/>
        <v>-19.099999999999909</v>
      </c>
      <c r="G233" s="16">
        <f t="shared" si="18"/>
        <v>-1.7803047956377788E-2</v>
      </c>
      <c r="H233" s="3">
        <f>MAX(D234:$D$264)</f>
        <v>1818.15</v>
      </c>
      <c r="I233" s="3">
        <f t="shared" si="22"/>
        <v>-764.40000000000009</v>
      </c>
      <c r="J233" s="21">
        <f t="shared" si="23"/>
        <v>-0.42042735747875593</v>
      </c>
      <c r="K233" s="3"/>
    </row>
    <row r="234" spans="1:11" x14ac:dyDescent="0.25">
      <c r="A234" s="25">
        <v>37073</v>
      </c>
      <c r="B234" s="17" t="str">
        <f t="shared" si="21"/>
        <v>Jul-2001</v>
      </c>
      <c r="C234" s="3">
        <f>INDEX(NiftyData[Close],MATCH($B234,NiftyData[MonthYear],0))</f>
        <v>1072.8499999999999</v>
      </c>
      <c r="D234" s="3">
        <f>_xlfn.MAXIFS(NiftyData[High], NiftyData[MonthYear], $B234)</f>
        <v>1127.1500000000001</v>
      </c>
      <c r="E234" s="3">
        <f>_xlfn.MINIFS(NiftyData[Low], NiftyData[MonthYear], $B234)</f>
        <v>1046.9000000000001</v>
      </c>
      <c r="F234" s="3">
        <f t="shared" si="16"/>
        <v>-35.050000000000182</v>
      </c>
      <c r="G234" s="16">
        <f t="shared" si="18"/>
        <v>-3.1636429280621159E-2</v>
      </c>
      <c r="H234" s="3">
        <f>MAX(D235:$D$264)</f>
        <v>1818.15</v>
      </c>
      <c r="I234" s="3">
        <f t="shared" si="22"/>
        <v>-745.30000000000018</v>
      </c>
      <c r="J234" s="21">
        <f t="shared" si="23"/>
        <v>-0.40992217363803873</v>
      </c>
      <c r="K234" s="3"/>
    </row>
    <row r="235" spans="1:11" x14ac:dyDescent="0.25">
      <c r="A235" s="20">
        <v>37043</v>
      </c>
      <c r="B235" s="17" t="str">
        <f t="shared" si="21"/>
        <v>Jun-2001</v>
      </c>
      <c r="C235" s="3">
        <f>INDEX(NiftyData[Close],MATCH($B235,NiftyData[MonthYear],0))</f>
        <v>1107.9000000000001</v>
      </c>
      <c r="D235" s="3">
        <f>_xlfn.MAXIFS(NiftyData[High], NiftyData[MonthYear], $B235)</f>
        <v>1175.8</v>
      </c>
      <c r="E235" s="3">
        <f>_xlfn.MINIFS(NiftyData[Low], NiftyData[MonthYear], $B235)</f>
        <v>1060.05</v>
      </c>
      <c r="F235" s="3">
        <f t="shared" si="16"/>
        <v>-60</v>
      </c>
      <c r="G235" s="16">
        <f t="shared" si="18"/>
        <v>-5.1374261494991004E-2</v>
      </c>
      <c r="H235" s="3">
        <f>MAX(D236:$D$264)</f>
        <v>1818.15</v>
      </c>
      <c r="I235" s="3">
        <f t="shared" si="22"/>
        <v>-710.25</v>
      </c>
      <c r="J235" s="21">
        <f t="shared" si="23"/>
        <v>-0.3906443362758848</v>
      </c>
      <c r="K235" s="3"/>
    </row>
    <row r="236" spans="1:11" x14ac:dyDescent="0.25">
      <c r="A236" s="25">
        <v>37012</v>
      </c>
      <c r="B236" s="17" t="str">
        <f t="shared" si="21"/>
        <v>May-2001</v>
      </c>
      <c r="C236" s="3">
        <f>INDEX(NiftyData[Close],MATCH($B236,NiftyData[MonthYear],0))</f>
        <v>1167.9000000000001</v>
      </c>
      <c r="D236" s="3">
        <f>_xlfn.MAXIFS(NiftyData[High], NiftyData[MonthYear], $B236)</f>
        <v>1207</v>
      </c>
      <c r="E236" s="3">
        <f>_xlfn.MINIFS(NiftyData[Low], NiftyData[MonthYear], $B236)</f>
        <v>1096.25</v>
      </c>
      <c r="F236" s="3">
        <f t="shared" si="16"/>
        <v>42.650000000000091</v>
      </c>
      <c r="G236" s="16">
        <f t="shared" si="18"/>
        <v>3.7902688291490863E-2</v>
      </c>
      <c r="H236" s="3">
        <f>MAX(D237:$D$264)</f>
        <v>1818.15</v>
      </c>
      <c r="I236" s="3">
        <f t="shared" si="22"/>
        <v>-650.25</v>
      </c>
      <c r="J236" s="21">
        <f t="shared" si="23"/>
        <v>-0.35764375876577836</v>
      </c>
      <c r="K236" s="3"/>
    </row>
    <row r="237" spans="1:11" x14ac:dyDescent="0.25">
      <c r="A237" s="20">
        <v>36982</v>
      </c>
      <c r="B237" s="17" t="str">
        <f t="shared" si="21"/>
        <v>Apr-2001</v>
      </c>
      <c r="C237" s="3">
        <f>INDEX(NiftyData[Close],MATCH($B237,NiftyData[MonthYear],0))</f>
        <v>1125.25</v>
      </c>
      <c r="D237" s="3">
        <f>_xlfn.MAXIFS(NiftyData[High], NiftyData[MonthYear], $B237)</f>
        <v>1171.8499999999999</v>
      </c>
      <c r="E237" s="3">
        <f>_xlfn.MINIFS(NiftyData[Low], NiftyData[MonthYear], $B237)</f>
        <v>1000.1</v>
      </c>
      <c r="F237" s="3">
        <f t="shared" si="16"/>
        <v>-22.950000000000045</v>
      </c>
      <c r="G237" s="16">
        <f t="shared" si="18"/>
        <v>-1.9987807002264452E-2</v>
      </c>
      <c r="H237" s="3">
        <f>MAX(D238:$D$264)</f>
        <v>1818.15</v>
      </c>
      <c r="I237" s="3">
        <f t="shared" si="22"/>
        <v>-692.90000000000009</v>
      </c>
      <c r="J237" s="21">
        <f t="shared" si="23"/>
        <v>-0.38110166927921241</v>
      </c>
      <c r="K237" s="3"/>
    </row>
    <row r="238" spans="1:11" x14ac:dyDescent="0.25">
      <c r="A238" s="25">
        <v>36951</v>
      </c>
      <c r="B238" s="17" t="str">
        <f t="shared" si="21"/>
        <v>Mar-2001</v>
      </c>
      <c r="C238" s="3">
        <f>INDEX(NiftyData[Close],MATCH($B238,NiftyData[MonthYear],0))</f>
        <v>1148.2</v>
      </c>
      <c r="D238" s="3">
        <f>_xlfn.MAXIFS(NiftyData[High], NiftyData[MonthYear], $B238)</f>
        <v>1399.55</v>
      </c>
      <c r="E238" s="3">
        <f>_xlfn.MINIFS(NiftyData[Low], NiftyData[MonthYear], $B238)</f>
        <v>1098.75</v>
      </c>
      <c r="F238" s="3">
        <f t="shared" si="16"/>
        <v>-203.20000000000005</v>
      </c>
      <c r="G238" s="16">
        <f t="shared" si="18"/>
        <v>-0.15036258694686994</v>
      </c>
      <c r="H238" s="3">
        <f>MAX(D239:$D$264)</f>
        <v>1818.15</v>
      </c>
      <c r="I238" s="3">
        <f t="shared" si="22"/>
        <v>-669.95</v>
      </c>
      <c r="J238" s="21">
        <f t="shared" si="23"/>
        <v>-0.36847894838159667</v>
      </c>
      <c r="K238" s="3"/>
    </row>
    <row r="239" spans="1:11" x14ac:dyDescent="0.25">
      <c r="A239" s="20">
        <v>36923</v>
      </c>
      <c r="B239" s="17" t="str">
        <f t="shared" si="21"/>
        <v>Feb-2001</v>
      </c>
      <c r="C239" s="3">
        <f>INDEX(NiftyData[Close],MATCH($B239,NiftyData[MonthYear],0))</f>
        <v>1351.4</v>
      </c>
      <c r="D239" s="3">
        <f>_xlfn.MAXIFS(NiftyData[High], NiftyData[MonthYear], $B239)</f>
        <v>1422.95</v>
      </c>
      <c r="E239" s="3">
        <f>_xlfn.MINIFS(NiftyData[Low], NiftyData[MonthYear], $B239)</f>
        <v>1281.9000000000001</v>
      </c>
      <c r="F239" s="3">
        <f t="shared" si="16"/>
        <v>-20.299999999999955</v>
      </c>
      <c r="G239" s="16">
        <f t="shared" si="18"/>
        <v>-1.4799154334038021E-2</v>
      </c>
      <c r="H239" s="3">
        <f>MAX(D240:$D$264)</f>
        <v>1818.15</v>
      </c>
      <c r="I239" s="3">
        <f t="shared" si="22"/>
        <v>-466.75</v>
      </c>
      <c r="J239" s="21">
        <f t="shared" si="23"/>
        <v>-0.25671699254736957</v>
      </c>
      <c r="K239" s="3"/>
    </row>
    <row r="240" spans="1:11" x14ac:dyDescent="0.25">
      <c r="A240" s="25">
        <v>36892</v>
      </c>
      <c r="B240" s="17" t="str">
        <f t="shared" si="21"/>
        <v>Jan-2001</v>
      </c>
      <c r="C240" s="3">
        <f>INDEX(NiftyData[Close],MATCH($B240,NiftyData[MonthYear],0))</f>
        <v>1371.7</v>
      </c>
      <c r="D240" s="3">
        <f>_xlfn.MAXIFS(NiftyData[High], NiftyData[MonthYear], $B240)</f>
        <v>1396.05</v>
      </c>
      <c r="E240" s="3">
        <f>_xlfn.MINIFS(NiftyData[Low], NiftyData[MonthYear], $B240)</f>
        <v>1248.55</v>
      </c>
      <c r="F240" s="3">
        <f t="shared" si="16"/>
        <v>108.15000000000009</v>
      </c>
      <c r="G240" s="16">
        <f t="shared" si="18"/>
        <v>8.559218076055565E-2</v>
      </c>
      <c r="H240" s="3">
        <f>MAX(D241:$D$264)</f>
        <v>1818.15</v>
      </c>
      <c r="I240" s="3">
        <f t="shared" si="22"/>
        <v>-446.45000000000005</v>
      </c>
      <c r="J240" s="21">
        <f t="shared" si="23"/>
        <v>-0.24555179715645026</v>
      </c>
      <c r="K240" s="3"/>
    </row>
    <row r="241" spans="1:11" x14ac:dyDescent="0.25">
      <c r="A241" s="20">
        <v>36861</v>
      </c>
      <c r="B241" s="17" t="str">
        <f t="shared" si="21"/>
        <v>Dec-2000</v>
      </c>
      <c r="C241" s="3">
        <f>INDEX(NiftyData[Close],MATCH($B241,NiftyData[MonthYear],0))</f>
        <v>1263.55</v>
      </c>
      <c r="D241" s="3">
        <f>_xlfn.MAXIFS(NiftyData[High], NiftyData[MonthYear], $B241)</f>
        <v>1369.5</v>
      </c>
      <c r="E241" s="3">
        <f>_xlfn.MINIFS(NiftyData[Low], NiftyData[MonthYear], $B241)</f>
        <v>1207.95</v>
      </c>
      <c r="F241" s="3">
        <f t="shared" si="16"/>
        <v>-4.6000000000001364</v>
      </c>
      <c r="G241" s="16">
        <f t="shared" si="18"/>
        <v>-3.6273311516777482E-3</v>
      </c>
      <c r="H241" s="3">
        <f>MAX(D242:$D$264)</f>
        <v>1818.15</v>
      </c>
      <c r="I241" s="3">
        <f t="shared" si="22"/>
        <v>-554.60000000000014</v>
      </c>
      <c r="J241" s="21">
        <f t="shared" si="23"/>
        <v>-0.30503533811841715</v>
      </c>
      <c r="K241" s="3"/>
    </row>
    <row r="242" spans="1:11" x14ac:dyDescent="0.25">
      <c r="A242" s="25">
        <v>36831</v>
      </c>
      <c r="B242" s="17" t="str">
        <f t="shared" si="21"/>
        <v>Nov-2000</v>
      </c>
      <c r="C242" s="3">
        <f>INDEX(NiftyData[Close],MATCH($B242,NiftyData[MonthYear],0))</f>
        <v>1268.1500000000001</v>
      </c>
      <c r="D242" s="3">
        <f>_xlfn.MAXIFS(NiftyData[High], NiftyData[MonthYear], $B242)</f>
        <v>1281</v>
      </c>
      <c r="E242" s="3">
        <f>_xlfn.MINIFS(NiftyData[Low], NiftyData[MonthYear], $B242)</f>
        <v>1177.0999999999999</v>
      </c>
      <c r="F242" s="3">
        <f t="shared" si="16"/>
        <v>95.400000000000091</v>
      </c>
      <c r="G242" s="16">
        <f t="shared" si="18"/>
        <v>8.1347260712001782E-2</v>
      </c>
      <c r="H242" s="3">
        <f>MAX(D243:$D$264)</f>
        <v>1818.15</v>
      </c>
      <c r="I242" s="3">
        <f t="shared" si="22"/>
        <v>-550</v>
      </c>
      <c r="J242" s="21">
        <f t="shared" si="23"/>
        <v>-0.30250529384264224</v>
      </c>
      <c r="K242" s="3"/>
    </row>
    <row r="243" spans="1:11" x14ac:dyDescent="0.25">
      <c r="A243" s="20">
        <v>36800</v>
      </c>
      <c r="B243" s="17" t="str">
        <f t="shared" si="21"/>
        <v>Oct-2000</v>
      </c>
      <c r="C243" s="3">
        <f>INDEX(NiftyData[Close],MATCH($B243,NiftyData[MonthYear],0))</f>
        <v>1172.75</v>
      </c>
      <c r="D243" s="3">
        <f>_xlfn.MAXIFS(NiftyData[High], NiftyData[MonthYear], $B243)</f>
        <v>1306.45</v>
      </c>
      <c r="E243" s="3">
        <f>_xlfn.MINIFS(NiftyData[Low], NiftyData[MonthYear], $B243)</f>
        <v>1108.2</v>
      </c>
      <c r="F243" s="3">
        <f t="shared" si="16"/>
        <v>-98.900000000000091</v>
      </c>
      <c r="G243" s="16">
        <f t="shared" si="18"/>
        <v>-7.7772972122832601E-2</v>
      </c>
      <c r="H243" s="3">
        <f>MAX(D244:$D$264)</f>
        <v>1818.15</v>
      </c>
      <c r="I243" s="3">
        <f t="shared" si="22"/>
        <v>-645.40000000000009</v>
      </c>
      <c r="J243" s="21">
        <f t="shared" si="23"/>
        <v>-0.3549762120837115</v>
      </c>
      <c r="K243" s="3"/>
    </row>
    <row r="244" spans="1:11" x14ac:dyDescent="0.25">
      <c r="A244" s="25">
        <v>36770</v>
      </c>
      <c r="B244" s="17" t="str">
        <f t="shared" si="21"/>
        <v>Sep-2000</v>
      </c>
      <c r="C244" s="3">
        <f>INDEX(NiftyData[Close],MATCH($B244,NiftyData[MonthYear],0))</f>
        <v>1271.6500000000001</v>
      </c>
      <c r="D244" s="3">
        <f>_xlfn.MAXIFS(NiftyData[High], NiftyData[MonthYear], $B244)</f>
        <v>1482</v>
      </c>
      <c r="E244" s="3">
        <f>_xlfn.MINIFS(NiftyData[Low], NiftyData[MonthYear], $B244)</f>
        <v>1249.3499999999999</v>
      </c>
      <c r="F244" s="3">
        <f t="shared" si="16"/>
        <v>-122.44999999999982</v>
      </c>
      <c r="G244" s="16">
        <f t="shared" si="18"/>
        <v>-8.7834445161752983E-2</v>
      </c>
      <c r="H244" s="3">
        <f>MAX(D245:$D$264)</f>
        <v>1818.15</v>
      </c>
      <c r="I244" s="3">
        <f t="shared" si="22"/>
        <v>-546.5</v>
      </c>
      <c r="J244" s="21">
        <f t="shared" si="23"/>
        <v>-0.30058026015455269</v>
      </c>
      <c r="K244" s="3"/>
    </row>
    <row r="245" spans="1:11" x14ac:dyDescent="0.25">
      <c r="A245" s="20">
        <v>36739</v>
      </c>
      <c r="B245" s="17" t="str">
        <f t="shared" si="21"/>
        <v>Aug-2000</v>
      </c>
      <c r="C245" s="3">
        <f>INDEX(NiftyData[Close],MATCH($B245,NiftyData[MonthYear],0))</f>
        <v>1394.1</v>
      </c>
      <c r="D245" s="3">
        <f>_xlfn.MAXIFS(NiftyData[High], NiftyData[MonthYear], $B245)</f>
        <v>1398.9</v>
      </c>
      <c r="E245" s="3">
        <f>_xlfn.MINIFS(NiftyData[Low], NiftyData[MonthYear], $B245)</f>
        <v>1295.45</v>
      </c>
      <c r="F245" s="3">
        <f t="shared" si="16"/>
        <v>61.25</v>
      </c>
      <c r="G245" s="16">
        <f t="shared" si="18"/>
        <v>4.595415838241363E-2</v>
      </c>
      <c r="H245" s="3">
        <f>MAX(D246:$D$264)</f>
        <v>1818.15</v>
      </c>
      <c r="I245" s="3">
        <f t="shared" si="22"/>
        <v>-424.05000000000018</v>
      </c>
      <c r="J245" s="21">
        <f t="shared" si="23"/>
        <v>-0.23323158155267726</v>
      </c>
      <c r="K245" s="3"/>
    </row>
    <row r="246" spans="1:11" x14ac:dyDescent="0.25">
      <c r="A246" s="25">
        <v>36708</v>
      </c>
      <c r="B246" s="17" t="str">
        <f t="shared" si="21"/>
        <v>Jul-2000</v>
      </c>
      <c r="C246" s="3">
        <f>INDEX(NiftyData[Close],MATCH($B246,NiftyData[MonthYear],0))</f>
        <v>1332.85</v>
      </c>
      <c r="D246" s="3">
        <f>_xlfn.MAXIFS(NiftyData[High], NiftyData[MonthYear], $B246)</f>
        <v>1564.75</v>
      </c>
      <c r="E246" s="3">
        <f>_xlfn.MINIFS(NiftyData[Low], NiftyData[MonthYear], $B246)</f>
        <v>1269.25</v>
      </c>
      <c r="F246" s="3">
        <f t="shared" si="16"/>
        <v>-138.60000000000014</v>
      </c>
      <c r="G246" s="16">
        <f t="shared" si="18"/>
        <v>-9.4192803017431881E-2</v>
      </c>
      <c r="H246" s="3">
        <f>MAX(D247:$D$264)</f>
        <v>1818.15</v>
      </c>
      <c r="I246" s="3">
        <f t="shared" si="22"/>
        <v>-485.30000000000018</v>
      </c>
      <c r="J246" s="21">
        <f t="shared" si="23"/>
        <v>-0.26691967109424425</v>
      </c>
      <c r="K246" s="3"/>
    </row>
    <row r="247" spans="1:11" x14ac:dyDescent="0.25">
      <c r="A247" s="20">
        <v>36678</v>
      </c>
      <c r="B247" s="17" t="str">
        <f t="shared" si="21"/>
        <v>Jun-2000</v>
      </c>
      <c r="C247" s="3">
        <f>INDEX(NiftyData[Close],MATCH($B247,NiftyData[MonthYear],0))</f>
        <v>1471.45</v>
      </c>
      <c r="D247" s="3">
        <f>_xlfn.MAXIFS(NiftyData[High], NiftyData[MonthYear], $B247)</f>
        <v>1539.1</v>
      </c>
      <c r="E247" s="3">
        <f>_xlfn.MINIFS(NiftyData[Low], NiftyData[MonthYear], $B247)</f>
        <v>1345.1</v>
      </c>
      <c r="F247" s="3">
        <f t="shared" si="16"/>
        <v>91</v>
      </c>
      <c r="G247" s="16">
        <f t="shared" si="18"/>
        <v>6.5920533159476977E-2</v>
      </c>
      <c r="H247" s="3">
        <f>MAX(D248:$D$264)</f>
        <v>1818.15</v>
      </c>
      <c r="I247" s="3">
        <f t="shared" si="22"/>
        <v>-346.70000000000005</v>
      </c>
      <c r="J247" s="21">
        <f t="shared" si="23"/>
        <v>-0.19068833704589833</v>
      </c>
      <c r="K247" s="3"/>
    </row>
    <row r="248" spans="1:11" x14ac:dyDescent="0.25">
      <c r="A248" s="25">
        <v>36647</v>
      </c>
      <c r="B248" s="17" t="str">
        <f t="shared" si="21"/>
        <v>May-2000</v>
      </c>
      <c r="C248" s="3">
        <f>INDEX(NiftyData[Close],MATCH($B248,NiftyData[MonthYear],0))</f>
        <v>1380.45</v>
      </c>
      <c r="D248" s="3">
        <f>_xlfn.MAXIFS(NiftyData[High], NiftyData[MonthYear], $B248)</f>
        <v>1436.6</v>
      </c>
      <c r="E248" s="3">
        <f>_xlfn.MINIFS(NiftyData[Low], NiftyData[MonthYear], $B248)</f>
        <v>1201.5</v>
      </c>
      <c r="F248" s="3">
        <f t="shared" si="16"/>
        <v>-26.099999999999909</v>
      </c>
      <c r="G248" s="16">
        <f t="shared" si="18"/>
        <v>-1.8556041377839332E-2</v>
      </c>
      <c r="H248" s="3">
        <f>MAX(D249:$D$264)</f>
        <v>1818.15</v>
      </c>
      <c r="I248" s="3">
        <f t="shared" si="22"/>
        <v>-437.70000000000005</v>
      </c>
      <c r="J248" s="21">
        <f t="shared" si="23"/>
        <v>-0.24073921293622641</v>
      </c>
      <c r="K248" s="3"/>
    </row>
    <row r="249" spans="1:11" x14ac:dyDescent="0.25">
      <c r="A249" s="20">
        <v>36617</v>
      </c>
      <c r="B249" s="17" t="str">
        <f t="shared" si="21"/>
        <v>Apr-2000</v>
      </c>
      <c r="C249" s="3">
        <f>INDEX(NiftyData[Close],MATCH($B249,NiftyData[MonthYear],0))</f>
        <v>1406.55</v>
      </c>
      <c r="D249" s="3">
        <f>_xlfn.MAXIFS(NiftyData[High], NiftyData[MonthYear], $B249)</f>
        <v>1636.95</v>
      </c>
      <c r="E249" s="3">
        <f>_xlfn.MINIFS(NiftyData[Low], NiftyData[MonthYear], $B249)</f>
        <v>1311.3</v>
      </c>
      <c r="F249" s="3">
        <f t="shared" si="16"/>
        <v>-121.90000000000009</v>
      </c>
      <c r="G249" s="16">
        <f t="shared" si="18"/>
        <v>-7.9753999149465196E-2</v>
      </c>
      <c r="H249" s="3">
        <f>MAX(D250:$D$264)</f>
        <v>1818.15</v>
      </c>
      <c r="I249" s="3">
        <f t="shared" si="22"/>
        <v>-411.60000000000014</v>
      </c>
      <c r="J249" s="21">
        <f t="shared" si="23"/>
        <v>-0.22638396171933015</v>
      </c>
      <c r="K249" s="3"/>
    </row>
    <row r="250" spans="1:11" x14ac:dyDescent="0.25">
      <c r="A250" s="25">
        <v>36586</v>
      </c>
      <c r="B250" s="17" t="str">
        <f t="shared" si="21"/>
        <v>Mar-2000</v>
      </c>
      <c r="C250" s="3">
        <f>INDEX(NiftyData[Close],MATCH($B250,NiftyData[MonthYear],0))</f>
        <v>1528.45</v>
      </c>
      <c r="D250" s="3">
        <f>_xlfn.MAXIFS(NiftyData[High], NiftyData[MonthYear], $B250)</f>
        <v>1773.85</v>
      </c>
      <c r="E250" s="3">
        <f>_xlfn.MINIFS(NiftyData[Low], NiftyData[MonthYear], $B250)</f>
        <v>1489.1</v>
      </c>
      <c r="F250" s="3">
        <f t="shared" si="16"/>
        <v>-126.34999999999991</v>
      </c>
      <c r="G250" s="16">
        <f t="shared" si="18"/>
        <v>-7.6353637901861199E-2</v>
      </c>
      <c r="H250" s="3">
        <f>MAX(D251:$D$264)</f>
        <v>1818.15</v>
      </c>
      <c r="I250" s="3">
        <f t="shared" si="22"/>
        <v>-289.70000000000005</v>
      </c>
      <c r="J250" s="21">
        <f t="shared" si="23"/>
        <v>-0.15933778841129723</v>
      </c>
      <c r="K250" s="3"/>
    </row>
    <row r="251" spans="1:11" x14ac:dyDescent="0.25">
      <c r="A251" s="20">
        <v>36557</v>
      </c>
      <c r="B251" s="17" t="str">
        <f t="shared" si="21"/>
        <v>Feb-2000</v>
      </c>
      <c r="C251" s="3">
        <f>INDEX(NiftyData[Close],MATCH($B251,NiftyData[MonthYear],0))</f>
        <v>1654.8</v>
      </c>
      <c r="D251" s="3">
        <f>_xlfn.MAXIFS(NiftyData[High], NiftyData[MonthYear], $B251)</f>
        <v>1818.15</v>
      </c>
      <c r="E251" s="3">
        <f>_xlfn.MINIFS(NiftyData[Low], NiftyData[MonthYear], $B251)</f>
        <v>1521.4</v>
      </c>
      <c r="F251" s="3">
        <f t="shared" si="16"/>
        <v>108.59999999999991</v>
      </c>
      <c r="G251" s="16">
        <f t="shared" si="18"/>
        <v>7.0236709351959581E-2</v>
      </c>
      <c r="H251" s="3">
        <f>MAX(D252:$D$264)</f>
        <v>1671.15</v>
      </c>
      <c r="I251" s="3">
        <f t="shared" si="22"/>
        <v>-16.350000000000136</v>
      </c>
      <c r="J251" s="21">
        <f t="shared" si="23"/>
        <v>-9.7836818957006463E-3</v>
      </c>
      <c r="K251" s="3"/>
    </row>
    <row r="252" spans="1:11" x14ac:dyDescent="0.25">
      <c r="A252" s="25">
        <v>36526</v>
      </c>
      <c r="B252" s="17" t="str">
        <f t="shared" si="21"/>
        <v>Jan-2000</v>
      </c>
      <c r="C252" s="3">
        <f>INDEX(NiftyData[Close],MATCH($B252,NiftyData[MonthYear],0))</f>
        <v>1546.2</v>
      </c>
      <c r="D252" s="3">
        <f>_xlfn.MAXIFS(NiftyData[High], NiftyData[MonthYear], $B252)</f>
        <v>1671.15</v>
      </c>
      <c r="E252" s="3">
        <f>_xlfn.MINIFS(NiftyData[Low], NiftyData[MonthYear], $B252)</f>
        <v>1482.15</v>
      </c>
      <c r="F252" s="3">
        <f t="shared" si="16"/>
        <v>65.75</v>
      </c>
      <c r="G252" s="16">
        <f t="shared" si="18"/>
        <v>4.4412171974737409E-2</v>
      </c>
      <c r="H252" s="3">
        <f>MAX(D253:$D$264)</f>
        <v>1522.85</v>
      </c>
      <c r="I252" s="3">
        <f t="shared" si="22"/>
        <v>23.350000000000136</v>
      </c>
      <c r="J252" s="21">
        <f t="shared" si="23"/>
        <v>1.5333092556719399E-2</v>
      </c>
      <c r="K252" s="3"/>
    </row>
    <row r="253" spans="1:11" x14ac:dyDescent="0.25">
      <c r="A253" s="20">
        <v>36495</v>
      </c>
      <c r="B253" s="17" t="str">
        <f t="shared" si="21"/>
        <v>Dec-1999</v>
      </c>
      <c r="C253" s="3">
        <f>INDEX(NiftyData[Close],MATCH($B253,NiftyData[MonthYear],0))</f>
        <v>1480.45</v>
      </c>
      <c r="D253" s="3">
        <f>_xlfn.MAXIFS(NiftyData[High], NiftyData[MonthYear], $B253)</f>
        <v>1510.85</v>
      </c>
      <c r="E253" s="3">
        <f>_xlfn.MINIFS(NiftyData[Low], NiftyData[MonthYear], $B253)</f>
        <v>1374.7</v>
      </c>
      <c r="F253" s="3">
        <f t="shared" si="16"/>
        <v>104.29999999999995</v>
      </c>
      <c r="G253" s="16">
        <f t="shared" si="18"/>
        <v>7.5791156487301489E-2</v>
      </c>
      <c r="H253" s="3">
        <f>MAX(D254:$D$264)</f>
        <v>1522.85</v>
      </c>
      <c r="I253" s="3">
        <f t="shared" si="22"/>
        <v>-42.399999999999864</v>
      </c>
      <c r="J253" s="21">
        <f t="shared" si="23"/>
        <v>-2.7842532094428121E-2</v>
      </c>
      <c r="K253" s="29" t="s">
        <v>58</v>
      </c>
    </row>
    <row r="254" spans="1:11" x14ac:dyDescent="0.25">
      <c r="A254" s="25">
        <v>36465</v>
      </c>
      <c r="B254" s="17" t="str">
        <f t="shared" si="21"/>
        <v>Nov-1999</v>
      </c>
      <c r="C254" s="3">
        <f>INDEX(NiftyData[Close],MATCH($B254,NiftyData[MonthYear],0))</f>
        <v>1376.15</v>
      </c>
      <c r="D254" s="3">
        <f>_xlfn.MAXIFS(NiftyData[High], NiftyData[MonthYear], $B254)</f>
        <v>1418.15</v>
      </c>
      <c r="E254" s="3">
        <f>_xlfn.MINIFS(NiftyData[Low], NiftyData[MonthYear], $B254)</f>
        <v>1239.8</v>
      </c>
      <c r="F254" s="3">
        <f t="shared" si="16"/>
        <v>50.700000000000045</v>
      </c>
      <c r="G254" s="16">
        <f t="shared" si="18"/>
        <v>3.8251159983401894E-2</v>
      </c>
      <c r="H254" s="3">
        <f>MAX(D255:$D$264)</f>
        <v>1522.85</v>
      </c>
      <c r="I254" s="3">
        <f t="shared" si="22"/>
        <v>-146.69999999999982</v>
      </c>
      <c r="J254" s="21">
        <f t="shared" si="23"/>
        <v>-9.6332534392750316E-2</v>
      </c>
      <c r="K254" s="29" t="s">
        <v>57</v>
      </c>
    </row>
    <row r="255" spans="1:11" x14ac:dyDescent="0.25">
      <c r="A255" s="20">
        <v>36434</v>
      </c>
      <c r="B255" s="17" t="str">
        <f t="shared" si="21"/>
        <v>Oct-1999</v>
      </c>
      <c r="C255" s="3">
        <f>INDEX(NiftyData[Close],MATCH($B255,NiftyData[MonthYear],0))</f>
        <v>1325.45</v>
      </c>
      <c r="D255" s="3">
        <f>_xlfn.MAXIFS(NiftyData[High], NiftyData[MonthYear], $B255)</f>
        <v>1522.85</v>
      </c>
      <c r="E255" s="3">
        <f>_xlfn.MINIFS(NiftyData[Low], NiftyData[MonthYear], $B255)</f>
        <v>1296.7</v>
      </c>
      <c r="F255" s="3">
        <f t="shared" si="16"/>
        <v>-87.649999999999864</v>
      </c>
      <c r="G255" s="16">
        <f t="shared" si="18"/>
        <v>-6.2026749699242704E-2</v>
      </c>
      <c r="H255" s="3">
        <f>MAX(D256:$D$264)</f>
        <v>1435.5</v>
      </c>
      <c r="I255" s="3">
        <f t="shared" si="22"/>
        <v>-110.04999999999995</v>
      </c>
      <c r="J255" s="21">
        <f t="shared" si="23"/>
        <v>-7.6663183559735254E-2</v>
      </c>
      <c r="K255" s="29" t="s">
        <v>56</v>
      </c>
    </row>
    <row r="256" spans="1:11" x14ac:dyDescent="0.25">
      <c r="A256" s="25">
        <v>36404</v>
      </c>
      <c r="B256" s="17" t="str">
        <f t="shared" si="21"/>
        <v>Sep-1999</v>
      </c>
      <c r="C256" s="3">
        <f>INDEX(NiftyData[Close],MATCH($B256,NiftyData[MonthYear],0))</f>
        <v>1413.1</v>
      </c>
      <c r="D256" s="3">
        <f>_xlfn.MAXIFS(NiftyData[High], NiftyData[MonthYear], $B256)</f>
        <v>1432.55</v>
      </c>
      <c r="E256" s="3">
        <f>_xlfn.MINIFS(NiftyData[Low], NiftyData[MonthYear], $B256)</f>
        <v>1329.7</v>
      </c>
      <c r="F256" s="3">
        <f t="shared" si="16"/>
        <v>1.0999999999999091</v>
      </c>
      <c r="G256" s="16">
        <f t="shared" si="18"/>
        <v>7.7903682719540298E-4</v>
      </c>
      <c r="H256" s="3">
        <f>MAX(D257:$D$264)</f>
        <v>1435.5</v>
      </c>
      <c r="I256" s="3">
        <f t="shared" si="22"/>
        <v>-22.400000000000091</v>
      </c>
      <c r="J256" s="21">
        <f t="shared" si="23"/>
        <v>-1.5604319052594977E-2</v>
      </c>
      <c r="K256" s="29" t="s">
        <v>54</v>
      </c>
    </row>
    <row r="257" spans="1:11" x14ac:dyDescent="0.25">
      <c r="A257" s="20">
        <v>36373</v>
      </c>
      <c r="B257" s="17" t="str">
        <f t="shared" si="21"/>
        <v>Aug-1999</v>
      </c>
      <c r="C257" s="3">
        <f>INDEX(NiftyData[Close],MATCH($B257,NiftyData[MonthYear],0))</f>
        <v>1412</v>
      </c>
      <c r="D257" s="3">
        <f>_xlfn.MAXIFS(NiftyData[High], NiftyData[MonthYear], $B257)</f>
        <v>1435.5</v>
      </c>
      <c r="E257" s="3">
        <f>_xlfn.MINIFS(NiftyData[Low], NiftyData[MonthYear], $B257)</f>
        <v>1277.8499999999999</v>
      </c>
      <c r="F257" s="3">
        <f t="shared" si="16"/>
        <v>101.84999999999991</v>
      </c>
      <c r="G257" s="16">
        <f t="shared" si="18"/>
        <v>7.773919016906454E-2</v>
      </c>
      <c r="H257" s="3">
        <f>MAX(D258:$D$264)</f>
        <v>1367.95</v>
      </c>
      <c r="I257" s="3">
        <f t="shared" si="22"/>
        <v>44.049999999999955</v>
      </c>
      <c r="J257" s="21">
        <f t="shared" si="23"/>
        <v>3.2201469351949966E-2</v>
      </c>
      <c r="K257" s="29" t="s">
        <v>55</v>
      </c>
    </row>
    <row r="258" spans="1:11" x14ac:dyDescent="0.25">
      <c r="A258" s="25">
        <v>36342</v>
      </c>
      <c r="B258" s="17" t="str">
        <f t="shared" si="21"/>
        <v>Jul-1999</v>
      </c>
      <c r="C258" s="3">
        <f>INDEX(NiftyData[Close],MATCH($B258,NiftyData[MonthYear],0))</f>
        <v>1310.1500000000001</v>
      </c>
      <c r="D258" s="3">
        <f>_xlfn.MAXIFS(NiftyData[High], NiftyData[MonthYear], $B258)</f>
        <v>1367.95</v>
      </c>
      <c r="E258" s="3">
        <f>_xlfn.MINIFS(NiftyData[Low], NiftyData[MonthYear], $B258)</f>
        <v>1179.3</v>
      </c>
      <c r="F258" s="3">
        <f t="shared" si="16"/>
        <v>122.45000000000005</v>
      </c>
      <c r="G258" s="16">
        <f t="shared" si="18"/>
        <v>0.10309842552833211</v>
      </c>
      <c r="H258" s="3">
        <f>MAX(D259:$D$264)</f>
        <v>1228.55</v>
      </c>
      <c r="I258" s="3">
        <f t="shared" si="22"/>
        <v>81.600000000000136</v>
      </c>
      <c r="J258" s="21">
        <f t="shared" si="23"/>
        <v>6.6419763135403639E-2</v>
      </c>
      <c r="K258" s="29" t="s">
        <v>53</v>
      </c>
    </row>
    <row r="259" spans="1:11" x14ac:dyDescent="0.25">
      <c r="A259" s="20">
        <v>36312</v>
      </c>
      <c r="B259" s="17" t="str">
        <f t="shared" si="21"/>
        <v>Jun-1999</v>
      </c>
      <c r="C259" s="3">
        <f>INDEX(NiftyData[Close],MATCH($B259,NiftyData[MonthYear],0))</f>
        <v>1187.7</v>
      </c>
      <c r="D259" s="3">
        <f>_xlfn.MAXIFS(NiftyData[High], NiftyData[MonthYear], $B259)</f>
        <v>1228.55</v>
      </c>
      <c r="E259" s="3">
        <f>_xlfn.MINIFS(NiftyData[Low], NiftyData[MonthYear], $B259)</f>
        <v>1099.8499999999999</v>
      </c>
      <c r="F259" s="3">
        <f t="shared" ref="F259:F264" si="24">C259-C260</f>
        <v>55.400000000000091</v>
      </c>
      <c r="G259" s="16">
        <f t="shared" si="18"/>
        <v>4.8926962819040971E-2</v>
      </c>
      <c r="H259" s="3">
        <f>MAX(D260:$D$264)</f>
        <v>1201.3</v>
      </c>
      <c r="I259" s="3">
        <f t="shared" si="22"/>
        <v>-13.599999999999909</v>
      </c>
      <c r="J259" s="21">
        <f t="shared" si="23"/>
        <v>-1.1321068842087664E-2</v>
      </c>
      <c r="K259" s="29" t="s">
        <v>55</v>
      </c>
    </row>
    <row r="260" spans="1:11" x14ac:dyDescent="0.25">
      <c r="A260" s="25">
        <v>36281</v>
      </c>
      <c r="B260" s="17" t="str">
        <f t="shared" si="21"/>
        <v>May-1999</v>
      </c>
      <c r="C260" s="3">
        <f>INDEX(NiftyData[Close],MATCH($B260,NiftyData[MonthYear],0))</f>
        <v>1132.3</v>
      </c>
      <c r="D260" s="3">
        <f>_xlfn.MAXIFS(NiftyData[High], NiftyData[MonthYear], $B260)</f>
        <v>1201.3</v>
      </c>
      <c r="E260" s="3">
        <f>_xlfn.MINIFS(NiftyData[Low], NiftyData[MonthYear], $B260)</f>
        <v>968.25</v>
      </c>
      <c r="F260" s="3">
        <f t="shared" si="24"/>
        <v>154.09999999999991</v>
      </c>
      <c r="G260" s="16">
        <f t="shared" si="18"/>
        <v>0.15753424657534237</v>
      </c>
      <c r="H260" s="3">
        <f>MAX(D261:$D$264)</f>
        <v>1099.8</v>
      </c>
      <c r="I260" s="3">
        <f t="shared" si="22"/>
        <v>32.5</v>
      </c>
      <c r="J260" s="21">
        <f t="shared" si="23"/>
        <v>2.955082742316785E-2</v>
      </c>
      <c r="K260" s="29" t="s">
        <v>53</v>
      </c>
    </row>
    <row r="261" spans="1:11" x14ac:dyDescent="0.25">
      <c r="A261" s="20">
        <v>36251</v>
      </c>
      <c r="B261" s="17" t="str">
        <f t="shared" ref="B261:B292" si="25">TEXT(A261,"mmm-yyyy")</f>
        <v>Apr-1999</v>
      </c>
      <c r="C261" s="3">
        <f>INDEX(NiftyData[Close],MATCH($B261,NiftyData[MonthYear],0))</f>
        <v>978.2</v>
      </c>
      <c r="D261" s="3">
        <f>_xlfn.MAXIFS(NiftyData[High], NiftyData[MonthYear], $B261)</f>
        <v>1084.05</v>
      </c>
      <c r="E261" s="3">
        <f>_xlfn.MINIFS(NiftyData[Low], NiftyData[MonthYear], $B261)</f>
        <v>916</v>
      </c>
      <c r="F261" s="3">
        <f t="shared" si="24"/>
        <v>-99.849999999999909</v>
      </c>
      <c r="G261" s="16">
        <f t="shared" ref="G261:G264" si="26">F261/C262</f>
        <v>-9.2620935949167399E-2</v>
      </c>
      <c r="H261" s="3">
        <f>MAX(D262:$D$264)</f>
        <v>1099.8</v>
      </c>
      <c r="I261" s="3">
        <f t="shared" ref="I261:I292" si="27">C261-H261</f>
        <v>-121.59999999999991</v>
      </c>
      <c r="J261" s="21">
        <f t="shared" ref="J261:J292" si="28">I261/H261</f>
        <v>-0.11056555737406794</v>
      </c>
      <c r="K261" s="3"/>
    </row>
    <row r="262" spans="1:11" x14ac:dyDescent="0.25">
      <c r="A262" s="25">
        <v>36220</v>
      </c>
      <c r="B262" s="17" t="str">
        <f t="shared" si="25"/>
        <v>Mar-1999</v>
      </c>
      <c r="C262" s="3">
        <f>INDEX(NiftyData[Close],MATCH($B262,NiftyData[MonthYear],0))</f>
        <v>1078.05</v>
      </c>
      <c r="D262" s="3">
        <f>_xlfn.MAXIFS(NiftyData[High], NiftyData[MonthYear], $B262)</f>
        <v>1099.8</v>
      </c>
      <c r="E262" s="3">
        <f>_xlfn.MINIFS(NiftyData[Low], NiftyData[MonthYear], $B262)</f>
        <v>984.45</v>
      </c>
      <c r="F262" s="3">
        <f t="shared" si="24"/>
        <v>96.75</v>
      </c>
      <c r="G262" s="16">
        <f t="shared" si="26"/>
        <v>9.8593702231733416E-2</v>
      </c>
      <c r="H262" s="3">
        <f>MAX(D263:$D$264)</f>
        <v>1016.3</v>
      </c>
      <c r="I262" s="3">
        <f t="shared" si="27"/>
        <v>61.75</v>
      </c>
      <c r="J262" s="21">
        <f t="shared" si="28"/>
        <v>6.0759618222965661E-2</v>
      </c>
      <c r="K262" s="3"/>
    </row>
    <row r="263" spans="1:11" x14ac:dyDescent="0.25">
      <c r="A263" s="20">
        <v>36192</v>
      </c>
      <c r="B263" s="17" t="str">
        <f t="shared" si="25"/>
        <v>Feb-1999</v>
      </c>
      <c r="C263" s="3">
        <f>INDEX(NiftyData[Close],MATCH($B263,NiftyData[MonthYear],0))</f>
        <v>981.3</v>
      </c>
      <c r="D263" s="3">
        <f>_xlfn.MAXIFS(NiftyData[High], NiftyData[MonthYear], $B263)</f>
        <v>989.15</v>
      </c>
      <c r="E263" s="3">
        <f>_xlfn.MINIFS(NiftyData[Low], NiftyData[MonthYear], $B263)</f>
        <v>907.45</v>
      </c>
      <c r="F263" s="3">
        <f t="shared" si="24"/>
        <v>15.099999999999909</v>
      </c>
      <c r="G263" s="16">
        <f t="shared" si="26"/>
        <v>1.5628234320016466E-2</v>
      </c>
      <c r="H263" s="3">
        <f>MAX(D264:$D$264)</f>
        <v>1016.3</v>
      </c>
      <c r="I263" s="3">
        <f t="shared" si="27"/>
        <v>-35</v>
      </c>
      <c r="J263" s="21">
        <f t="shared" si="28"/>
        <v>-3.4438650004919809E-2</v>
      </c>
      <c r="K263" s="3"/>
    </row>
    <row r="264" spans="1:11" x14ac:dyDescent="0.25">
      <c r="A264" s="25">
        <v>36161</v>
      </c>
      <c r="B264" s="17" t="str">
        <f t="shared" si="25"/>
        <v>Jan-1999</v>
      </c>
      <c r="C264" s="3">
        <f>INDEX(NiftyData[Close],MATCH($B264,NiftyData[MonthYear],0))</f>
        <v>966.2</v>
      </c>
      <c r="D264" s="3">
        <f>_xlfn.MAXIFS(NiftyData[High], NiftyData[MonthYear], $B264)</f>
        <v>1016.3</v>
      </c>
      <c r="E264" s="3">
        <f>_xlfn.MINIFS(NiftyData[Low], NiftyData[MonthYear], $B264)</f>
        <v>882.6</v>
      </c>
      <c r="F264" s="3">
        <f t="shared" si="24"/>
        <v>966.2</v>
      </c>
      <c r="G264" s="16" t="e">
        <f t="shared" si="26"/>
        <v>#DIV/0!</v>
      </c>
      <c r="H264" s="3">
        <f>MAX(D$264:$D265)</f>
        <v>1016.3</v>
      </c>
      <c r="I264" s="3">
        <f t="shared" si="27"/>
        <v>-50.099999999999909</v>
      </c>
      <c r="J264" s="21">
        <f t="shared" si="28"/>
        <v>-4.9296467578470837E-2</v>
      </c>
      <c r="K264" s="27"/>
    </row>
  </sheetData>
  <phoneticPr fontId="3" type="noConversion"/>
  <conditionalFormatting sqref="G2:G264">
    <cfRule type="colorScale" priority="2">
      <colorScale>
        <cfvo type="min"/>
        <cfvo type="percent" val="50"/>
        <cfvo type="max"/>
        <color rgb="FFF8696B"/>
        <color theme="9" tint="0.79998168889431442"/>
        <color rgb="FF63BE7B"/>
      </colorScale>
    </cfRule>
  </conditionalFormatting>
  <conditionalFormatting sqref="K2:K290">
    <cfRule type="containsText" dxfId="0" priority="1" operator="containsText" text="M+0">
      <formula>NOT(ISERROR(SEARCH("M+0",K2)))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Nifty</vt:lpstr>
      <vt:lpstr>NiftySummary</vt:lpstr>
      <vt:lpstr>NiftyMonthlyAnalysis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Naresh Rohra</dc:creator>
  <cp:lastModifiedBy>Naresh Rohra</cp:lastModifiedBy>
  <dcterms:created xsi:type="dcterms:W3CDTF">2020-11-24T04:45:07Z</dcterms:created>
  <dcterms:modified xsi:type="dcterms:W3CDTF">2020-11-27T12:14:31Z</dcterms:modified>
</cp:coreProperties>
</file>